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comments1.xml" ContentType="application/vnd.openxmlformats-officedocument.spreadsheetml.comment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comments2.xml" ContentType="application/vnd.openxmlformats-officedocument.spreadsheetml.comment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tables/table4.xml" ContentType="application/vnd.openxmlformats-officedocument.spreadsheetml.table+xml"/>
  <Override PartName="/xl/comments3.xml" ContentType="application/vnd.openxmlformats-officedocument.spreadsheetml.comments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5.xml" ContentType="application/vnd.openxmlformats-officedocument.drawing+xml"/>
  <Override PartName="/xl/tables/table5.xml" ContentType="application/vnd.openxmlformats-officedocument.spreadsheetml.table+xml"/>
  <Override PartName="/xl/comments4.xml" ContentType="application/vnd.openxmlformats-officedocument.spreadsheetml.comments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6.xml" ContentType="application/vnd.openxmlformats-officedocument.drawing+xml"/>
  <Override PartName="/xl/tables/table6.xml" ContentType="application/vnd.openxmlformats-officedocument.spreadsheetml.table+xml"/>
  <Override PartName="/xl/comments5.xml" ContentType="application/vnd.openxmlformats-officedocument.spreadsheetml.comments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7.xml" ContentType="application/vnd.openxmlformats-officedocument.drawing+xml"/>
  <Override PartName="/xl/tables/table7.xml" ContentType="application/vnd.openxmlformats-officedocument.spreadsheetml.table+xml"/>
  <Override PartName="/xl/comments6.xml" ContentType="application/vnd.openxmlformats-officedocument.spreadsheetml.comments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8.xml" ContentType="application/vnd.openxmlformats-officedocument.drawing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9.xml" ContentType="application/vnd.openxmlformats-officedocument.drawing+xml"/>
  <Override PartName="/xl/tables/table10.xml" ContentType="application/vnd.openxmlformats-officedocument.spreadsheetml.tab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0.xml" ContentType="application/vnd.openxmlformats-officedocument.drawing+xml"/>
  <Override PartName="/xl/tables/table11.xml" ContentType="application/vnd.openxmlformats-officedocument.spreadsheetml.table+xml"/>
  <Override PartName="/xl/comments7.xml" ContentType="application/vnd.openxmlformats-officedocument.spreadsheetml.comments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DMIN\Documents\YC3\"/>
    </mc:Choice>
  </mc:AlternateContent>
  <xr:revisionPtr revIDLastSave="0" documentId="13_ncr:1_{5C491905-45A6-436F-87A9-C2CDD214CABB}" xr6:coauthVersionLast="47" xr6:coauthVersionMax="47" xr10:uidLastSave="{00000000-0000-0000-0000-000000000000}"/>
  <bookViews>
    <workbookView xWindow="-108" yWindow="-108" windowWidth="23256" windowHeight="12456" firstSheet="3" activeTab="5" xr2:uid="{7F5F527C-FDA3-417D-B529-66D896C165A6}"/>
  </bookViews>
  <sheets>
    <sheet name="Simple Moving Average " sheetId="1" r:id="rId1"/>
    <sheet name="Simple Moving Average Span" sheetId="2" r:id="rId2"/>
    <sheet name="Weighted Moving Average" sheetId="8" r:id="rId3"/>
    <sheet name=" Exponential Smoothing by Day" sheetId="3" r:id="rId4"/>
    <sheet name="Exponential Smoothing by Month" sheetId="12" r:id="rId5"/>
    <sheet name="Holt Exponential by Month" sheetId="15" r:id="rId6"/>
    <sheet name="Holt Exponential by Quarter" sheetId="16" r:id="rId7"/>
    <sheet name="Holt Winter by Month " sheetId="19" r:id="rId8"/>
    <sheet name="Holt Winter by Quarter" sheetId="7" r:id="rId9"/>
    <sheet name="Holt Exponential Day (X)" sheetId="20" r:id="rId10"/>
  </sheets>
  <externalReferences>
    <externalReference r:id="rId11"/>
  </externalReferences>
  <definedNames>
    <definedName name="Abs_Error" localSheetId="5">'Holt Exponential by Month'!$J$4:$J$1484</definedName>
    <definedName name="Abs_Error" localSheetId="9">'Holt Exponential Day (X)'!$J$4:$J$1472</definedName>
    <definedName name="Abs_Pct_Error" localSheetId="5">'Holt Exponential by Month'!$L$4:$L$1484</definedName>
    <definedName name="Abs_Pct_Error" localSheetId="9">'Holt Exponential Day (X)'!$L$4:$L$1472</definedName>
    <definedName name="alpha" localSheetId="3">' Exponential Smoothing by Day'!$C$4</definedName>
    <definedName name="alpha" localSheetId="4">'Exponential Smoothing by Month'!$C$4</definedName>
    <definedName name="alpha" localSheetId="5">'Holt Exponential by Month'!$B$4</definedName>
    <definedName name="alpha" localSheetId="6">'Holt Exponential by Quarter'!$B$4</definedName>
    <definedName name="alpha" localSheetId="9">'Holt Exponential Day (X)'!$B$4</definedName>
    <definedName name="beta" localSheetId="5">'Holt Exponential by Month'!$B$5</definedName>
    <definedName name="beta" localSheetId="6">'Holt Exponential by Quarter'!$B$5</definedName>
    <definedName name="beta" localSheetId="9">'Holt Exponential Day (X)'!$B$5</definedName>
    <definedName name="CenteredError" localSheetId="1">'Simple Moving Average Span'!$R$2:$R$1470</definedName>
    <definedName name="ErorrMA" localSheetId="1">'Simple Moving Average Span'!$N$2:$N$1470</definedName>
    <definedName name="Error_1" localSheetId="5">'Holt Exponential by Month'!$I$4:$I$1484</definedName>
    <definedName name="Error_1" localSheetId="9">'Holt Exponential Day (X)'!$I$4:$I$1472</definedName>
    <definedName name="RunStarts" localSheetId="1">'Simple Moving Average Span'!$S$2:$S$1470</definedName>
    <definedName name="solver_adj" localSheetId="3" hidden="1">' Exponential Smoothing by Day'!$C$4</definedName>
    <definedName name="solver_adj" localSheetId="4" hidden="1">'Exponential Smoothing by Month'!$C$4</definedName>
    <definedName name="solver_adj" localSheetId="5" hidden="1">'Holt Exponential by Month'!$B$4:$B$5</definedName>
    <definedName name="solver_adj" localSheetId="6" hidden="1">'Holt Exponential by Quarter'!$B$4:$B$5</definedName>
    <definedName name="solver_adj" localSheetId="9" hidden="1">'Holt Exponential Day (X)'!$B$4:$B$5</definedName>
    <definedName name="solver_adj" localSheetId="7" hidden="1">'Holt Winter by Month '!$D$4:$D$6</definedName>
    <definedName name="solver_adj" localSheetId="8" hidden="1">'Holt Winter by Quarter'!$D$4:$D$6</definedName>
    <definedName name="solver_adj" localSheetId="1" hidden="1">'Simple Moving Average Span'!$C$8</definedName>
    <definedName name="solver_adj" localSheetId="2" hidden="1">'Weighted Moving Average'!$B$10:$B$15</definedName>
    <definedName name="solver_cvg" localSheetId="3" hidden="1">0.0001</definedName>
    <definedName name="solver_cvg" localSheetId="4" hidden="1">0.0001</definedName>
    <definedName name="solver_cvg" localSheetId="5" hidden="1">0.0001</definedName>
    <definedName name="solver_cvg" localSheetId="6" hidden="1">0.0001</definedName>
    <definedName name="solver_cvg" localSheetId="9" hidden="1">0.0001</definedName>
    <definedName name="solver_cvg" localSheetId="7" hidden="1">0.0001</definedName>
    <definedName name="solver_cvg" localSheetId="8" hidden="1">0.0001</definedName>
    <definedName name="solver_cvg" localSheetId="1" hidden="1">0.0001</definedName>
    <definedName name="solver_cvg" localSheetId="2" hidden="1">0.0001</definedName>
    <definedName name="solver_drv" localSheetId="3" hidden="1">1</definedName>
    <definedName name="solver_drv" localSheetId="4" hidden="1">2</definedName>
    <definedName name="solver_drv" localSheetId="5" hidden="1">1</definedName>
    <definedName name="solver_drv" localSheetId="6" hidden="1">1</definedName>
    <definedName name="solver_drv" localSheetId="9" hidden="1">1</definedName>
    <definedName name="solver_drv" localSheetId="7" hidden="1">1</definedName>
    <definedName name="solver_drv" localSheetId="8" hidden="1">1</definedName>
    <definedName name="solver_drv" localSheetId="1" hidden="1">1</definedName>
    <definedName name="solver_drv" localSheetId="2" hidden="1">2</definedName>
    <definedName name="solver_eng" localSheetId="3" hidden="1">1</definedName>
    <definedName name="solver_eng" localSheetId="4" hidden="1">1</definedName>
    <definedName name="solver_eng" localSheetId="5" hidden="1">1</definedName>
    <definedName name="solver_eng" localSheetId="6" hidden="1">1</definedName>
    <definedName name="solver_eng" localSheetId="9" hidden="1">1</definedName>
    <definedName name="solver_eng" localSheetId="7" hidden="1">3</definedName>
    <definedName name="solver_eng" localSheetId="8" hidden="1">3</definedName>
    <definedName name="solver_eng" localSheetId="1" hidden="1">1</definedName>
    <definedName name="solver_eng" localSheetId="2" hidden="1">1</definedName>
    <definedName name="solver_est" localSheetId="3" hidden="1">1</definedName>
    <definedName name="solver_est" localSheetId="4" hidden="1">1</definedName>
    <definedName name="solver_est" localSheetId="5" hidden="1">1</definedName>
    <definedName name="solver_est" localSheetId="6" hidden="1">1</definedName>
    <definedName name="solver_est" localSheetId="9" hidden="1">1</definedName>
    <definedName name="solver_est" localSheetId="7" hidden="1">1</definedName>
    <definedName name="solver_est" localSheetId="8" hidden="1">1</definedName>
    <definedName name="solver_est" localSheetId="1" hidden="1">1</definedName>
    <definedName name="solver_est" localSheetId="2" hidden="1">1</definedName>
    <definedName name="solver_itr" localSheetId="3" hidden="1">2147483647</definedName>
    <definedName name="solver_itr" localSheetId="4" hidden="1">2147483647</definedName>
    <definedName name="solver_itr" localSheetId="5" hidden="1">2147483647</definedName>
    <definedName name="solver_itr" localSheetId="6" hidden="1">2147483647</definedName>
    <definedName name="solver_itr" localSheetId="9" hidden="1">2147483647</definedName>
    <definedName name="solver_itr" localSheetId="7" hidden="1">2147483647</definedName>
    <definedName name="solver_itr" localSheetId="8" hidden="1">2147483647</definedName>
    <definedName name="solver_itr" localSheetId="1" hidden="1">2147483647</definedName>
    <definedName name="solver_itr" localSheetId="2" hidden="1">2147483647</definedName>
    <definedName name="solver_lhs1" localSheetId="3" hidden="1">' Exponential Smoothing by Day'!$C$4</definedName>
    <definedName name="solver_lhs1" localSheetId="4" hidden="1">'Exponential Smoothing by Month'!$C$4</definedName>
    <definedName name="solver_lhs1" localSheetId="5" hidden="1">'Holt Exponential by Month'!$B$4:$B$5</definedName>
    <definedName name="solver_lhs1" localSheetId="6" hidden="1">'Holt Exponential by Quarter'!$B$4:$B$5</definedName>
    <definedName name="solver_lhs1" localSheetId="9" hidden="1">'Holt Exponential Day (X)'!$B$4:$B$5</definedName>
    <definedName name="solver_lhs1" localSheetId="7" hidden="1">'Holt Winter by Month '!$D$4:$D$6</definedName>
    <definedName name="solver_lhs1" localSheetId="8" hidden="1">'Holt Winter by Quarter'!$D$4:$D$6</definedName>
    <definedName name="solver_lhs1" localSheetId="1" hidden="1">'Simple Moving Average Span'!$B$4</definedName>
    <definedName name="solver_lhs1" localSheetId="2" hidden="1">'Weighted Moving Average'!$A$10:$A$12</definedName>
    <definedName name="solver_lhs2" localSheetId="3" hidden="1">' Exponential Smoothing by Day'!$C$4</definedName>
    <definedName name="solver_lhs2" localSheetId="4" hidden="1">'Exponential Smoothing by Month'!$C$4</definedName>
    <definedName name="solver_lhs2" localSheetId="5" hidden="1">'Holt Exponential by Month'!$B$4:$B$5</definedName>
    <definedName name="solver_lhs2" localSheetId="6" hidden="1">'Holt Exponential by Quarter'!$B$4:$B$5</definedName>
    <definedName name="solver_lhs2" localSheetId="9" hidden="1">'Holt Exponential Day (X)'!$B$4:$B$5</definedName>
    <definedName name="solver_lhs2" localSheetId="7" hidden="1">'Holt Winter by Month '!$D$4:$D$6</definedName>
    <definedName name="solver_lhs2" localSheetId="8" hidden="1">'Holt Winter by Quarter'!$D$4:$D$6</definedName>
    <definedName name="solver_lhs2" localSheetId="1" hidden="1">'Simple Moving Average Span'!$B$4</definedName>
    <definedName name="solver_lhs2" localSheetId="2" hidden="1">'Weighted Moving Average'!$A$16</definedName>
    <definedName name="solver_lhs3" localSheetId="2" hidden="1">'Weighted Moving Average'!$A$12</definedName>
    <definedName name="solver_lhs4" localSheetId="2" hidden="1">'Weighted Moving Average'!$A$12</definedName>
    <definedName name="solver_mip" localSheetId="3" hidden="1">2147483647</definedName>
    <definedName name="solver_mip" localSheetId="4" hidden="1">2147483647</definedName>
    <definedName name="solver_mip" localSheetId="5" hidden="1">2147483647</definedName>
    <definedName name="solver_mip" localSheetId="6" hidden="1">2147483647</definedName>
    <definedName name="solver_mip" localSheetId="9" hidden="1">2147483647</definedName>
    <definedName name="solver_mip" localSheetId="7" hidden="1">2147483647</definedName>
    <definedName name="solver_mip" localSheetId="8" hidden="1">2147483647</definedName>
    <definedName name="solver_mip" localSheetId="1" hidden="1">2147483647</definedName>
    <definedName name="solver_mip" localSheetId="2" hidden="1">2147483647</definedName>
    <definedName name="solver_mni" localSheetId="3" hidden="1">30</definedName>
    <definedName name="solver_mni" localSheetId="4" hidden="1">30</definedName>
    <definedName name="solver_mni" localSheetId="5" hidden="1">30</definedName>
    <definedName name="solver_mni" localSheetId="6" hidden="1">30</definedName>
    <definedName name="solver_mni" localSheetId="9" hidden="1">30</definedName>
    <definedName name="solver_mni" localSheetId="7" hidden="1">30</definedName>
    <definedName name="solver_mni" localSheetId="8" hidden="1">30</definedName>
    <definedName name="solver_mni" localSheetId="1" hidden="1">30</definedName>
    <definedName name="solver_mni" localSheetId="2" hidden="1">30</definedName>
    <definedName name="solver_mrt" localSheetId="3" hidden="1">0.075</definedName>
    <definedName name="solver_mrt" localSheetId="4" hidden="1">0.075</definedName>
    <definedName name="solver_mrt" localSheetId="5" hidden="1">0.075</definedName>
    <definedName name="solver_mrt" localSheetId="6" hidden="1">0.075</definedName>
    <definedName name="solver_mrt" localSheetId="9" hidden="1">0.075</definedName>
    <definedName name="solver_mrt" localSheetId="7" hidden="1">0.075</definedName>
    <definedName name="solver_mrt" localSheetId="8" hidden="1">0.075</definedName>
    <definedName name="solver_mrt" localSheetId="1" hidden="1">0.075</definedName>
    <definedName name="solver_mrt" localSheetId="2" hidden="1">0.075</definedName>
    <definedName name="solver_msl" localSheetId="3" hidden="1">2</definedName>
    <definedName name="solver_msl" localSheetId="4" hidden="1">2</definedName>
    <definedName name="solver_msl" localSheetId="5" hidden="1">2</definedName>
    <definedName name="solver_msl" localSheetId="6" hidden="1">2</definedName>
    <definedName name="solver_msl" localSheetId="9" hidden="1">2</definedName>
    <definedName name="solver_msl" localSheetId="7" hidden="1">2</definedName>
    <definedName name="solver_msl" localSheetId="8" hidden="1">2</definedName>
    <definedName name="solver_msl" localSheetId="1" hidden="1">2</definedName>
    <definedName name="solver_msl" localSheetId="2" hidden="1">2</definedName>
    <definedName name="solver_neg" localSheetId="3" hidden="1">1</definedName>
    <definedName name="solver_neg" localSheetId="4" hidden="1">1</definedName>
    <definedName name="solver_neg" localSheetId="5" hidden="1">1</definedName>
    <definedName name="solver_neg" localSheetId="6" hidden="1">1</definedName>
    <definedName name="solver_neg" localSheetId="9" hidden="1">1</definedName>
    <definedName name="solver_neg" localSheetId="7" hidden="1">1</definedName>
    <definedName name="solver_neg" localSheetId="8" hidden="1">1</definedName>
    <definedName name="solver_neg" localSheetId="1" hidden="1">1</definedName>
    <definedName name="solver_neg" localSheetId="2" hidden="1">1</definedName>
    <definedName name="solver_nod" localSheetId="3" hidden="1">2147483647</definedName>
    <definedName name="solver_nod" localSheetId="4" hidden="1">2147483647</definedName>
    <definedName name="solver_nod" localSheetId="5" hidden="1">2147483647</definedName>
    <definedName name="solver_nod" localSheetId="6" hidden="1">2147483647</definedName>
    <definedName name="solver_nod" localSheetId="9" hidden="1">2147483647</definedName>
    <definedName name="solver_nod" localSheetId="7" hidden="1">2147483647</definedName>
    <definedName name="solver_nod" localSheetId="8" hidden="1">2147483647</definedName>
    <definedName name="solver_nod" localSheetId="1" hidden="1">2147483647</definedName>
    <definedName name="solver_nod" localSheetId="2" hidden="1">2147483647</definedName>
    <definedName name="solver_num" localSheetId="3" hidden="1">2</definedName>
    <definedName name="solver_num" localSheetId="4" hidden="1">2</definedName>
    <definedName name="solver_num" localSheetId="5" hidden="1">2</definedName>
    <definedName name="solver_num" localSheetId="6" hidden="1">2</definedName>
    <definedName name="solver_num" localSheetId="9" hidden="1">2</definedName>
    <definedName name="solver_num" localSheetId="7" hidden="1">2</definedName>
    <definedName name="solver_num" localSheetId="8" hidden="1">2</definedName>
    <definedName name="solver_num" localSheetId="1" hidden="1">2</definedName>
    <definedName name="solver_num" localSheetId="2" hidden="1">2</definedName>
    <definedName name="solver_nwt" localSheetId="3" hidden="1">1</definedName>
    <definedName name="solver_nwt" localSheetId="4" hidden="1">1</definedName>
    <definedName name="solver_nwt" localSheetId="5" hidden="1">1</definedName>
    <definedName name="solver_nwt" localSheetId="6" hidden="1">1</definedName>
    <definedName name="solver_nwt" localSheetId="9" hidden="1">1</definedName>
    <definedName name="solver_nwt" localSheetId="7" hidden="1">1</definedName>
    <definedName name="solver_nwt" localSheetId="8" hidden="1">1</definedName>
    <definedName name="solver_nwt" localSheetId="1" hidden="1">1</definedName>
    <definedName name="solver_nwt" localSheetId="2" hidden="1">1</definedName>
    <definedName name="solver_opt" localSheetId="3" hidden="1">' Exponential Smoothing by Day'!$D$10</definedName>
    <definedName name="solver_opt" localSheetId="4" hidden="1">'Exponential Smoothing by Month'!$D$9</definedName>
    <definedName name="solver_opt" localSheetId="5" hidden="1">'Holt Exponential by Month'!$B$11</definedName>
    <definedName name="solver_opt" localSheetId="6" hidden="1">'Holt Exponential by Quarter'!$B$11</definedName>
    <definedName name="solver_opt" localSheetId="9" hidden="1">'Holt Exponential Day (X)'!$B$11</definedName>
    <definedName name="solver_opt" localSheetId="7" hidden="1">'Holt Winter by Month '!$E$12</definedName>
    <definedName name="solver_opt" localSheetId="8" hidden="1">'Holt Winter by Quarter'!$E$11</definedName>
    <definedName name="solver_opt" localSheetId="1" hidden="1">'Simple Moving Average Span'!$C$10</definedName>
    <definedName name="solver_opt" localSheetId="2" hidden="1">'Weighted Moving Average'!$C$5</definedName>
    <definedName name="solver_pre" localSheetId="3" hidden="1">0.000001</definedName>
    <definedName name="solver_pre" localSheetId="4" hidden="1">0.000001</definedName>
    <definedName name="solver_pre" localSheetId="5" hidden="1">0.000001</definedName>
    <definedName name="solver_pre" localSheetId="6" hidden="1">0.000001</definedName>
    <definedName name="solver_pre" localSheetId="9" hidden="1">0.000001</definedName>
    <definedName name="solver_pre" localSheetId="7" hidden="1">0.000001</definedName>
    <definedName name="solver_pre" localSheetId="8" hidden="1">0.000001</definedName>
    <definedName name="solver_pre" localSheetId="1" hidden="1">0.000001</definedName>
    <definedName name="solver_pre" localSheetId="2" hidden="1">0.000001</definedName>
    <definedName name="solver_rbv" localSheetId="3" hidden="1">1</definedName>
    <definedName name="solver_rbv" localSheetId="4" hidden="1">2</definedName>
    <definedName name="solver_rbv" localSheetId="5" hidden="1">1</definedName>
    <definedName name="solver_rbv" localSheetId="6" hidden="1">1</definedName>
    <definedName name="solver_rbv" localSheetId="9" hidden="1">1</definedName>
    <definedName name="solver_rbv" localSheetId="7" hidden="1">1</definedName>
    <definedName name="solver_rbv" localSheetId="8" hidden="1">1</definedName>
    <definedName name="solver_rbv" localSheetId="1" hidden="1">1</definedName>
    <definedName name="solver_rbv" localSheetId="2" hidden="1">2</definedName>
    <definedName name="solver_rel1" localSheetId="3" hidden="1">1</definedName>
    <definedName name="solver_rel1" localSheetId="4" hidden="1">1</definedName>
    <definedName name="solver_rel1" localSheetId="5" hidden="1">1</definedName>
    <definedName name="solver_rel1" localSheetId="6" hidden="1">1</definedName>
    <definedName name="solver_rel1" localSheetId="9" hidden="1">1</definedName>
    <definedName name="solver_rel1" localSheetId="7" hidden="1">1</definedName>
    <definedName name="solver_rel1" localSheetId="8" hidden="1">1</definedName>
    <definedName name="solver_rel1" localSheetId="1" hidden="1">1</definedName>
    <definedName name="solver_rel1" localSheetId="2" hidden="1">3</definedName>
    <definedName name="solver_rel2" localSheetId="3" hidden="1">3</definedName>
    <definedName name="solver_rel2" localSheetId="4" hidden="1">3</definedName>
    <definedName name="solver_rel2" localSheetId="5" hidden="1">3</definedName>
    <definedName name="solver_rel2" localSheetId="6" hidden="1">3</definedName>
    <definedName name="solver_rel2" localSheetId="9" hidden="1">3</definedName>
    <definedName name="solver_rel2" localSheetId="7" hidden="1">3</definedName>
    <definedName name="solver_rel2" localSheetId="8" hidden="1">3</definedName>
    <definedName name="solver_rel2" localSheetId="1" hidden="1">3</definedName>
    <definedName name="solver_rel2" localSheetId="2" hidden="1">2</definedName>
    <definedName name="solver_rel3" localSheetId="2" hidden="1">3</definedName>
    <definedName name="solver_rel4" localSheetId="2" hidden="1">3</definedName>
    <definedName name="solver_rhs1" localSheetId="3" hidden="1">0.99</definedName>
    <definedName name="solver_rhs1" localSheetId="4" hidden="1">0.99</definedName>
    <definedName name="solver_rhs1" localSheetId="5" hidden="1">0.99</definedName>
    <definedName name="solver_rhs1" localSheetId="6" hidden="1">0.99</definedName>
    <definedName name="solver_rhs1" localSheetId="9" hidden="1">0.99</definedName>
    <definedName name="solver_rhs1" localSheetId="7" hidden="1">0.99</definedName>
    <definedName name="solver_rhs1" localSheetId="8" hidden="1">0.99</definedName>
    <definedName name="solver_rhs1" localSheetId="1" hidden="1">6</definedName>
    <definedName name="solver_rhs1" localSheetId="2" hidden="1">0</definedName>
    <definedName name="solver_rhs2" localSheetId="3" hidden="1">0.01</definedName>
    <definedName name="solver_rhs2" localSheetId="4" hidden="1">0.01</definedName>
    <definedName name="solver_rhs2" localSheetId="5" hidden="1">0.01</definedName>
    <definedName name="solver_rhs2" localSheetId="6" hidden="1">0.01</definedName>
    <definedName name="solver_rhs2" localSheetId="9" hidden="1">0.01</definedName>
    <definedName name="solver_rhs2" localSheetId="7" hidden="1">0.01</definedName>
    <definedName name="solver_rhs2" localSheetId="8" hidden="1">0.01</definedName>
    <definedName name="solver_rhs2" localSheetId="1" hidden="1">3</definedName>
    <definedName name="solver_rhs2" localSheetId="2" hidden="1">1</definedName>
    <definedName name="solver_rhs3" localSheetId="2" hidden="1">0</definedName>
    <definedName name="solver_rhs4" localSheetId="2" hidden="1">0</definedName>
    <definedName name="solver_rlx" localSheetId="3" hidden="1">2</definedName>
    <definedName name="solver_rlx" localSheetId="4" hidden="1">2</definedName>
    <definedName name="solver_rlx" localSheetId="5" hidden="1">2</definedName>
    <definedName name="solver_rlx" localSheetId="6" hidden="1">2</definedName>
    <definedName name="solver_rlx" localSheetId="9" hidden="1">2</definedName>
    <definedName name="solver_rlx" localSheetId="7" hidden="1">2</definedName>
    <definedName name="solver_rlx" localSheetId="8" hidden="1">2</definedName>
    <definedName name="solver_rlx" localSheetId="1" hidden="1">2</definedName>
    <definedName name="solver_rlx" localSheetId="2" hidden="1">2</definedName>
    <definedName name="solver_rsd" localSheetId="3" hidden="1">0</definedName>
    <definedName name="solver_rsd" localSheetId="4" hidden="1">0</definedName>
    <definedName name="solver_rsd" localSheetId="5" hidden="1">0</definedName>
    <definedName name="solver_rsd" localSheetId="6" hidden="1">0</definedName>
    <definedName name="solver_rsd" localSheetId="9" hidden="1">0</definedName>
    <definedName name="solver_rsd" localSheetId="7" hidden="1">0</definedName>
    <definedName name="solver_rsd" localSheetId="8" hidden="1">0</definedName>
    <definedName name="solver_rsd" localSheetId="1" hidden="1">0</definedName>
    <definedName name="solver_rsd" localSheetId="2" hidden="1">0</definedName>
    <definedName name="solver_scl" localSheetId="3" hidden="1">1</definedName>
    <definedName name="solver_scl" localSheetId="4" hidden="1">2</definedName>
    <definedName name="solver_scl" localSheetId="5" hidden="1">1</definedName>
    <definedName name="solver_scl" localSheetId="6" hidden="1">1</definedName>
    <definedName name="solver_scl" localSheetId="9" hidden="1">1</definedName>
    <definedName name="solver_scl" localSheetId="7" hidden="1">1</definedName>
    <definedName name="solver_scl" localSheetId="8" hidden="1">1</definedName>
    <definedName name="solver_scl" localSheetId="1" hidden="1">1</definedName>
    <definedName name="solver_scl" localSheetId="2" hidden="1">2</definedName>
    <definedName name="solver_sho" localSheetId="3" hidden="1">2</definedName>
    <definedName name="solver_sho" localSheetId="4" hidden="1">2</definedName>
    <definedName name="solver_sho" localSheetId="5" hidden="1">2</definedName>
    <definedName name="solver_sho" localSheetId="6" hidden="1">2</definedName>
    <definedName name="solver_sho" localSheetId="9" hidden="1">2</definedName>
    <definedName name="solver_sho" localSheetId="7" hidden="1">2</definedName>
    <definedName name="solver_sho" localSheetId="8" hidden="1">2</definedName>
    <definedName name="solver_sho" localSheetId="1" hidden="1">2</definedName>
    <definedName name="solver_sho" localSheetId="2" hidden="1">2</definedName>
    <definedName name="solver_ssz" localSheetId="3" hidden="1">100</definedName>
    <definedName name="solver_ssz" localSheetId="4" hidden="1">100</definedName>
    <definedName name="solver_ssz" localSheetId="5" hidden="1">100</definedName>
    <definedName name="solver_ssz" localSheetId="6" hidden="1">100</definedName>
    <definedName name="solver_ssz" localSheetId="9" hidden="1">100</definedName>
    <definedName name="solver_ssz" localSheetId="7" hidden="1">100</definedName>
    <definedName name="solver_ssz" localSheetId="8" hidden="1">100</definedName>
    <definedName name="solver_ssz" localSheetId="1" hidden="1">100</definedName>
    <definedName name="solver_ssz" localSheetId="2" hidden="1">100</definedName>
    <definedName name="solver_tim" localSheetId="3" hidden="1">2147483647</definedName>
    <definedName name="solver_tim" localSheetId="4" hidden="1">2147483647</definedName>
    <definedName name="solver_tim" localSheetId="5" hidden="1">2147483647</definedName>
    <definedName name="solver_tim" localSheetId="6" hidden="1">2147483647</definedName>
    <definedName name="solver_tim" localSheetId="9" hidden="1">2147483647</definedName>
    <definedName name="solver_tim" localSheetId="7" hidden="1">2147483647</definedName>
    <definedName name="solver_tim" localSheetId="8" hidden="1">2147483647</definedName>
    <definedName name="solver_tim" localSheetId="1" hidden="1">2147483647</definedName>
    <definedName name="solver_tim" localSheetId="2" hidden="1">2147483647</definedName>
    <definedName name="solver_tol" localSheetId="3" hidden="1">0.01</definedName>
    <definedName name="solver_tol" localSheetId="4" hidden="1">0.01</definedName>
    <definedName name="solver_tol" localSheetId="5" hidden="1">0.01</definedName>
    <definedName name="solver_tol" localSheetId="6" hidden="1">0.01</definedName>
    <definedName name="solver_tol" localSheetId="9" hidden="1">0.01</definedName>
    <definedName name="solver_tol" localSheetId="7" hidden="1">0.01</definedName>
    <definedName name="solver_tol" localSheetId="8" hidden="1">0.01</definedName>
    <definedName name="solver_tol" localSheetId="1" hidden="1">0.01</definedName>
    <definedName name="solver_tol" localSheetId="2" hidden="1">0.01</definedName>
    <definedName name="solver_typ" localSheetId="3" hidden="1">2</definedName>
    <definedName name="solver_typ" localSheetId="4" hidden="1">2</definedName>
    <definedName name="solver_typ" localSheetId="5" hidden="1">2</definedName>
    <definedName name="solver_typ" localSheetId="6" hidden="1">2</definedName>
    <definedName name="solver_typ" localSheetId="9" hidden="1">2</definedName>
    <definedName name="solver_typ" localSheetId="7" hidden="1">2</definedName>
    <definedName name="solver_typ" localSheetId="8" hidden="1">2</definedName>
    <definedName name="solver_typ" localSheetId="1" hidden="1">2</definedName>
    <definedName name="solver_typ" localSheetId="2" hidden="1">2</definedName>
    <definedName name="solver_val" localSheetId="3" hidden="1">0</definedName>
    <definedName name="solver_val" localSheetId="4" hidden="1">0</definedName>
    <definedName name="solver_val" localSheetId="5" hidden="1">0</definedName>
    <definedName name="solver_val" localSheetId="6" hidden="1">0</definedName>
    <definedName name="solver_val" localSheetId="9" hidden="1">0</definedName>
    <definedName name="solver_val" localSheetId="7" hidden="1">0</definedName>
    <definedName name="solver_val" localSheetId="8" hidden="1">0</definedName>
    <definedName name="solver_val" localSheetId="1" hidden="1">0</definedName>
    <definedName name="solver_val" localSheetId="2" hidden="1">0</definedName>
    <definedName name="solver_ver" localSheetId="3" hidden="1">3</definedName>
    <definedName name="solver_ver" localSheetId="4" hidden="1">3</definedName>
    <definedName name="solver_ver" localSheetId="5" hidden="1">3</definedName>
    <definedName name="solver_ver" localSheetId="6" hidden="1">3</definedName>
    <definedName name="solver_ver" localSheetId="9" hidden="1">3</definedName>
    <definedName name="solver_ver" localSheetId="7" hidden="1">3</definedName>
    <definedName name="solver_ver" localSheetId="8" hidden="1">3</definedName>
    <definedName name="solver_ver" localSheetId="1" hidden="1">3</definedName>
    <definedName name="solver_ver" localSheetId="2" hidden="1">3</definedName>
    <definedName name="span" localSheetId="1">'Simple Moving Average Span'!$B$4</definedName>
    <definedName name="span" localSheetId="2">'Weighted Moving Average'!#REF!</definedName>
    <definedName name="Sq_Error" localSheetId="5">'Holt Exponential by Month'!$K$4:$K$1484</definedName>
    <definedName name="Sq_Error" localSheetId="9">'Holt Exponential Day (X)'!$K$4:$K$1472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1471" i="8" l="1"/>
  <c r="H1471" i="8"/>
  <c r="X9" i="1"/>
  <c r="W9" i="1"/>
  <c r="V9" i="1"/>
  <c r="L7" i="19"/>
  <c r="G4" i="20"/>
  <c r="F5" i="20" s="1"/>
  <c r="F4" i="20"/>
  <c r="I5" i="3"/>
  <c r="I4" i="16"/>
  <c r="H4" i="15"/>
  <c r="C75" i="15"/>
  <c r="C76" i="15" s="1"/>
  <c r="C77" i="15" s="1"/>
  <c r="C78" i="15" s="1"/>
  <c r="C79" i="15" s="1"/>
  <c r="C80" i="15" s="1"/>
  <c r="C81" i="15" s="1"/>
  <c r="C82" i="15" s="1"/>
  <c r="C83" i="15" s="1"/>
  <c r="C84" i="15" s="1"/>
  <c r="C85" i="15" s="1"/>
  <c r="H4" i="16"/>
  <c r="L15" i="19"/>
  <c r="L14" i="19"/>
  <c r="L13" i="19"/>
  <c r="L12" i="19"/>
  <c r="L11" i="19"/>
  <c r="L10" i="19"/>
  <c r="L9" i="19"/>
  <c r="L8" i="19"/>
  <c r="L6" i="19"/>
  <c r="L5" i="19"/>
  <c r="L4" i="19"/>
  <c r="J16" i="19" s="1"/>
  <c r="M5" i="7"/>
  <c r="M4" i="7"/>
  <c r="M3" i="7"/>
  <c r="M2" i="7"/>
  <c r="G4" i="16"/>
  <c r="F5" i="16" s="1"/>
  <c r="F4" i="16"/>
  <c r="H5" i="16" s="1"/>
  <c r="G4" i="15"/>
  <c r="F5" i="15" s="1"/>
  <c r="F4" i="15"/>
  <c r="J4" i="12"/>
  <c r="K4" i="12" s="1"/>
  <c r="J5" i="12" l="1"/>
  <c r="J6" i="12" s="1"/>
  <c r="K6" i="12" s="1"/>
  <c r="C13" i="12"/>
  <c r="H4" i="20"/>
  <c r="I4" i="20" s="1"/>
  <c r="G5" i="20"/>
  <c r="F6" i="20" s="1"/>
  <c r="H5" i="15"/>
  <c r="K4" i="16"/>
  <c r="I4" i="15"/>
  <c r="K4" i="15" s="1"/>
  <c r="L16" i="19"/>
  <c r="K16" i="19"/>
  <c r="J17" i="19" s="1"/>
  <c r="K6" i="7"/>
  <c r="M6" i="7" s="1"/>
  <c r="G5" i="16"/>
  <c r="H6" i="16" s="1"/>
  <c r="G5" i="15"/>
  <c r="F6" i="15" s="1"/>
  <c r="L4" i="12"/>
  <c r="N4" i="12" s="1"/>
  <c r="M4" i="12"/>
  <c r="J7" i="12" l="1"/>
  <c r="K7" i="12" s="1"/>
  <c r="K5" i="12"/>
  <c r="M5" i="12" s="1"/>
  <c r="K4" i="20"/>
  <c r="J4" i="20"/>
  <c r="H5" i="20"/>
  <c r="I5" i="20" s="1"/>
  <c r="G6" i="20"/>
  <c r="F7" i="20" s="1"/>
  <c r="H6" i="15"/>
  <c r="J4" i="16"/>
  <c r="L4" i="16" s="1"/>
  <c r="J4" i="15"/>
  <c r="L4" i="15" s="1"/>
  <c r="L17" i="19"/>
  <c r="K17" i="19"/>
  <c r="M17" i="19"/>
  <c r="N17" i="19" s="1"/>
  <c r="L6" i="7"/>
  <c r="K7" i="7" s="1"/>
  <c r="F6" i="16"/>
  <c r="G6" i="15"/>
  <c r="F7" i="15" s="1"/>
  <c r="I5" i="15"/>
  <c r="L6" i="12"/>
  <c r="N6" i="12" s="1"/>
  <c r="M6" i="12"/>
  <c r="L5" i="12" l="1"/>
  <c r="N5" i="12" s="1"/>
  <c r="J8" i="12"/>
  <c r="K8" i="12" s="1"/>
  <c r="N7" i="7"/>
  <c r="O7" i="7" s="1"/>
  <c r="M7" i="7"/>
  <c r="L7" i="7"/>
  <c r="N8" i="7" s="1"/>
  <c r="O8" i="7" s="1"/>
  <c r="G7" i="20"/>
  <c r="F8" i="20" s="1"/>
  <c r="H6" i="20"/>
  <c r="I6" i="20" s="1"/>
  <c r="K5" i="20"/>
  <c r="J5" i="20"/>
  <c r="L4" i="20"/>
  <c r="G6" i="16"/>
  <c r="F7" i="16" s="1"/>
  <c r="H7" i="15"/>
  <c r="P17" i="19"/>
  <c r="Q17" i="19" s="1"/>
  <c r="O17" i="19"/>
  <c r="J18" i="19"/>
  <c r="M18" i="19"/>
  <c r="N18" i="19" s="1"/>
  <c r="P7" i="7"/>
  <c r="Q7" i="7"/>
  <c r="R7" i="7" s="1"/>
  <c r="I5" i="16"/>
  <c r="J5" i="16" s="1"/>
  <c r="I6" i="16"/>
  <c r="G7" i="15"/>
  <c r="F8" i="15" s="1"/>
  <c r="I6" i="15"/>
  <c r="K5" i="15"/>
  <c r="J5" i="15"/>
  <c r="L7" i="12"/>
  <c r="N7" i="12" s="1"/>
  <c r="M7" i="12"/>
  <c r="K18" i="19" l="1"/>
  <c r="J19" i="19" s="1"/>
  <c r="L19" i="19" s="1"/>
  <c r="J9" i="12"/>
  <c r="K9" i="12" s="1"/>
  <c r="K8" i="7"/>
  <c r="L5" i="20"/>
  <c r="K6" i="20"/>
  <c r="J6" i="20"/>
  <c r="L6" i="20" s="1"/>
  <c r="G8" i="20"/>
  <c r="F9" i="20" s="1"/>
  <c r="H7" i="20"/>
  <c r="I7" i="20" s="1"/>
  <c r="H7" i="16"/>
  <c r="G7" i="16"/>
  <c r="H8" i="16" s="1"/>
  <c r="H8" i="15"/>
  <c r="P18" i="19"/>
  <c r="O18" i="19"/>
  <c r="L18" i="19"/>
  <c r="Q8" i="7"/>
  <c r="R8" i="7" s="1"/>
  <c r="P8" i="7"/>
  <c r="L5" i="16"/>
  <c r="K5" i="16"/>
  <c r="K6" i="16"/>
  <c r="J6" i="16"/>
  <c r="L6" i="16" s="1"/>
  <c r="L5" i="15"/>
  <c r="J6" i="15"/>
  <c r="L6" i="15" s="1"/>
  <c r="K6" i="15"/>
  <c r="I7" i="15"/>
  <c r="G8" i="15"/>
  <c r="F9" i="15" s="1"/>
  <c r="L8" i="12"/>
  <c r="M8" i="12"/>
  <c r="M19" i="19" l="1"/>
  <c r="N19" i="19" s="1"/>
  <c r="O19" i="19" s="1"/>
  <c r="K19" i="19"/>
  <c r="J20" i="19" s="1"/>
  <c r="K20" i="19" s="1"/>
  <c r="J10" i="12"/>
  <c r="K10" i="12" s="1"/>
  <c r="M8" i="7"/>
  <c r="L8" i="7"/>
  <c r="G9" i="20"/>
  <c r="F10" i="20" s="1"/>
  <c r="H8" i="20"/>
  <c r="I8" i="20" s="1"/>
  <c r="J7" i="20"/>
  <c r="K7" i="20"/>
  <c r="F8" i="16"/>
  <c r="H9" i="15"/>
  <c r="Q18" i="19"/>
  <c r="I7" i="16"/>
  <c r="I8" i="16"/>
  <c r="I8" i="15"/>
  <c r="G9" i="15"/>
  <c r="F10" i="15" s="1"/>
  <c r="J7" i="15"/>
  <c r="L7" i="15" s="1"/>
  <c r="K7" i="15"/>
  <c r="N8" i="12"/>
  <c r="L9" i="12"/>
  <c r="N9" i="12" s="1"/>
  <c r="M9" i="12"/>
  <c r="P19" i="19" l="1"/>
  <c r="Q19" i="19" s="1"/>
  <c r="M20" i="19"/>
  <c r="N20" i="19" s="1"/>
  <c r="O20" i="19" s="1"/>
  <c r="J11" i="12"/>
  <c r="K11" i="12" s="1"/>
  <c r="N9" i="7"/>
  <c r="O9" i="7" s="1"/>
  <c r="K9" i="7"/>
  <c r="M9" i="7" s="1"/>
  <c r="L7" i="20"/>
  <c r="J8" i="20"/>
  <c r="L8" i="20" s="1"/>
  <c r="K8" i="20"/>
  <c r="G10" i="20"/>
  <c r="F11" i="20" s="1"/>
  <c r="H9" i="20"/>
  <c r="I9" i="20" s="1"/>
  <c r="G8" i="16"/>
  <c r="F9" i="16" s="1"/>
  <c r="H10" i="15"/>
  <c r="L20" i="19"/>
  <c r="J21" i="19"/>
  <c r="M21" i="19"/>
  <c r="N21" i="19" s="1"/>
  <c r="K7" i="16"/>
  <c r="J7" i="16"/>
  <c r="K8" i="16"/>
  <c r="J8" i="16"/>
  <c r="L8" i="16" s="1"/>
  <c r="G10" i="15"/>
  <c r="F11" i="15" s="1"/>
  <c r="I9" i="15"/>
  <c r="K8" i="15"/>
  <c r="J8" i="15"/>
  <c r="L10" i="12"/>
  <c r="N10" i="12" s="1"/>
  <c r="M10" i="12"/>
  <c r="P20" i="19" l="1"/>
  <c r="Q20" i="19" s="1"/>
  <c r="J12" i="12"/>
  <c r="K12" i="12" s="1"/>
  <c r="L9" i="7"/>
  <c r="P9" i="7"/>
  <c r="Q9" i="7"/>
  <c r="R9" i="7" s="1"/>
  <c r="H10" i="20"/>
  <c r="I10" i="20" s="1"/>
  <c r="J9" i="20"/>
  <c r="K9" i="20"/>
  <c r="G11" i="20"/>
  <c r="F12" i="20" s="1"/>
  <c r="H9" i="16"/>
  <c r="I9" i="16" s="1"/>
  <c r="G9" i="16"/>
  <c r="F10" i="16" s="1"/>
  <c r="H11" i="15"/>
  <c r="P21" i="19"/>
  <c r="Q21" i="19" s="1"/>
  <c r="O21" i="19"/>
  <c r="L21" i="19"/>
  <c r="K21" i="19"/>
  <c r="M22" i="19" s="1"/>
  <c r="N22" i="19" s="1"/>
  <c r="L7" i="16"/>
  <c r="L8" i="15"/>
  <c r="K9" i="15"/>
  <c r="J9" i="15"/>
  <c r="L9" i="15" s="1"/>
  <c r="G11" i="15"/>
  <c r="F12" i="15" s="1"/>
  <c r="I10" i="15"/>
  <c r="L11" i="12"/>
  <c r="M11" i="12"/>
  <c r="J13" i="12" l="1"/>
  <c r="K13" i="12" s="1"/>
  <c r="N10" i="7"/>
  <c r="O10" i="7" s="1"/>
  <c r="K10" i="7"/>
  <c r="H11" i="20"/>
  <c r="I11" i="20" s="1"/>
  <c r="J11" i="20" s="1"/>
  <c r="L11" i="20" s="1"/>
  <c r="G12" i="20"/>
  <c r="F13" i="20" s="1"/>
  <c r="L9" i="20"/>
  <c r="K10" i="20"/>
  <c r="J10" i="20"/>
  <c r="L10" i="20" s="1"/>
  <c r="G10" i="16"/>
  <c r="F11" i="16" s="1"/>
  <c r="H10" i="16"/>
  <c r="I10" i="16" s="1"/>
  <c r="K10" i="16" s="1"/>
  <c r="H12" i="15"/>
  <c r="P22" i="19"/>
  <c r="Q22" i="19" s="1"/>
  <c r="O22" i="19"/>
  <c r="J22" i="19"/>
  <c r="K22" i="19" s="1"/>
  <c r="M23" i="19" s="1"/>
  <c r="N23" i="19" s="1"/>
  <c r="J9" i="16"/>
  <c r="K9" i="16"/>
  <c r="K10" i="15"/>
  <c r="J10" i="15"/>
  <c r="L10" i="15" s="1"/>
  <c r="G12" i="15"/>
  <c r="F13" i="15" s="1"/>
  <c r="I11" i="15"/>
  <c r="N11" i="12"/>
  <c r="L12" i="12"/>
  <c r="N12" i="12" s="1"/>
  <c r="M12" i="12"/>
  <c r="J14" i="12" l="1"/>
  <c r="K14" i="12" s="1"/>
  <c r="L10" i="7"/>
  <c r="M10" i="7"/>
  <c r="P10" i="7"/>
  <c r="Q10" i="7"/>
  <c r="R10" i="7" s="1"/>
  <c r="K11" i="20"/>
  <c r="H12" i="20"/>
  <c r="I12" i="20" s="1"/>
  <c r="G13" i="20"/>
  <c r="F14" i="20" s="1"/>
  <c r="J10" i="16"/>
  <c r="L10" i="16" s="1"/>
  <c r="G11" i="16"/>
  <c r="F12" i="16" s="1"/>
  <c r="H11" i="16"/>
  <c r="I11" i="16" s="1"/>
  <c r="K11" i="16" s="1"/>
  <c r="H13" i="15"/>
  <c r="O23" i="19"/>
  <c r="P23" i="19"/>
  <c r="Q23" i="19" s="1"/>
  <c r="L22" i="19"/>
  <c r="J23" i="19"/>
  <c r="L9" i="16"/>
  <c r="J11" i="15"/>
  <c r="L11" i="15" s="1"/>
  <c r="K11" i="15"/>
  <c r="G13" i="15"/>
  <c r="F14" i="15" s="1"/>
  <c r="I12" i="15"/>
  <c r="M13" i="12"/>
  <c r="L13" i="12"/>
  <c r="N13" i="12" s="1"/>
  <c r="J15" i="12" l="1"/>
  <c r="K15" i="12" s="1"/>
  <c r="N11" i="7"/>
  <c r="O11" i="7" s="1"/>
  <c r="K11" i="7"/>
  <c r="G14" i="20"/>
  <c r="F15" i="20" s="1"/>
  <c r="H13" i="20"/>
  <c r="I13" i="20" s="1"/>
  <c r="K12" i="20"/>
  <c r="J12" i="20"/>
  <c r="J11" i="16"/>
  <c r="L11" i="16" s="1"/>
  <c r="H12" i="16"/>
  <c r="I12" i="16" s="1"/>
  <c r="J12" i="16" s="1"/>
  <c r="L12" i="16" s="1"/>
  <c r="G12" i="16"/>
  <c r="F13" i="16" s="1"/>
  <c r="H14" i="15"/>
  <c r="L23" i="19"/>
  <c r="K23" i="19"/>
  <c r="J24" i="19" s="1"/>
  <c r="K12" i="15"/>
  <c r="J12" i="15"/>
  <c r="L12" i="15" s="1"/>
  <c r="G14" i="15"/>
  <c r="F15" i="15" s="1"/>
  <c r="I13" i="15"/>
  <c r="L14" i="12"/>
  <c r="N14" i="12" s="1"/>
  <c r="M14" i="12"/>
  <c r="J16" i="12" l="1"/>
  <c r="K16" i="12" s="1"/>
  <c r="L11" i="7"/>
  <c r="N12" i="7" s="1"/>
  <c r="O12" i="7" s="1"/>
  <c r="M11" i="7"/>
  <c r="Q11" i="7"/>
  <c r="R11" i="7" s="1"/>
  <c r="P11" i="7"/>
  <c r="L12" i="20"/>
  <c r="J13" i="20"/>
  <c r="L13" i="20" s="1"/>
  <c r="K13" i="20"/>
  <c r="G15" i="20"/>
  <c r="F16" i="20" s="1"/>
  <c r="H14" i="20"/>
  <c r="I14" i="20" s="1"/>
  <c r="G13" i="16"/>
  <c r="F14" i="16" s="1"/>
  <c r="H13" i="16"/>
  <c r="I13" i="16" s="1"/>
  <c r="K13" i="16" s="1"/>
  <c r="K12" i="16"/>
  <c r="H15" i="15"/>
  <c r="L24" i="19"/>
  <c r="M24" i="19"/>
  <c r="N24" i="19" s="1"/>
  <c r="K24" i="19"/>
  <c r="G15" i="15"/>
  <c r="F16" i="15" s="1"/>
  <c r="I14" i="15"/>
  <c r="J13" i="15"/>
  <c r="L13" i="15" s="1"/>
  <c r="K13" i="15"/>
  <c r="L15" i="12"/>
  <c r="N15" i="12" s="1"/>
  <c r="M15" i="12"/>
  <c r="K12" i="7" l="1"/>
  <c r="L12" i="7" s="1"/>
  <c r="K13" i="7" s="1"/>
  <c r="J17" i="12"/>
  <c r="K17" i="12" s="1"/>
  <c r="Q12" i="7"/>
  <c r="R12" i="7" s="1"/>
  <c r="P12" i="7"/>
  <c r="G16" i="20"/>
  <c r="F17" i="20" s="1"/>
  <c r="H15" i="20"/>
  <c r="I15" i="20" s="1"/>
  <c r="K14" i="20"/>
  <c r="J14" i="20"/>
  <c r="L14" i="20" s="1"/>
  <c r="J13" i="16"/>
  <c r="L13" i="16" s="1"/>
  <c r="H14" i="16"/>
  <c r="I14" i="16" s="1"/>
  <c r="J14" i="16" s="1"/>
  <c r="L14" i="16" s="1"/>
  <c r="G14" i="16"/>
  <c r="F15" i="16" s="1"/>
  <c r="H16" i="15"/>
  <c r="P24" i="19"/>
  <c r="Q24" i="19" s="1"/>
  <c r="O24" i="19"/>
  <c r="J25" i="19"/>
  <c r="K25" i="19" s="1"/>
  <c r="M25" i="19"/>
  <c r="N25" i="19" s="1"/>
  <c r="I15" i="15"/>
  <c r="J14" i="15"/>
  <c r="L14" i="15" s="1"/>
  <c r="K14" i="15"/>
  <c r="G16" i="15"/>
  <c r="F17" i="15" s="1"/>
  <c r="L16" i="12"/>
  <c r="N16" i="12" s="1"/>
  <c r="M16" i="12"/>
  <c r="M12" i="7" l="1"/>
  <c r="J18" i="12"/>
  <c r="K18" i="12" s="1"/>
  <c r="N13" i="7"/>
  <c r="O13" i="7" s="1"/>
  <c r="L13" i="7"/>
  <c r="N14" i="7" s="1"/>
  <c r="O14" i="7" s="1"/>
  <c r="M13" i="7"/>
  <c r="H16" i="20"/>
  <c r="I16" i="20" s="1"/>
  <c r="K16" i="20" s="1"/>
  <c r="K15" i="20"/>
  <c r="J15" i="20"/>
  <c r="L15" i="20" s="1"/>
  <c r="G17" i="20"/>
  <c r="F18" i="20" s="1"/>
  <c r="K14" i="16"/>
  <c r="H15" i="16"/>
  <c r="I15" i="16" s="1"/>
  <c r="J15" i="16" s="1"/>
  <c r="L15" i="16" s="1"/>
  <c r="G15" i="16"/>
  <c r="F16" i="16" s="1"/>
  <c r="H17" i="15"/>
  <c r="P25" i="19"/>
  <c r="Q25" i="19" s="1"/>
  <c r="O25" i="19"/>
  <c r="J26" i="19"/>
  <c r="K26" i="19" s="1"/>
  <c r="L25" i="19"/>
  <c r="M26" i="19"/>
  <c r="N26" i="19" s="1"/>
  <c r="J15" i="15"/>
  <c r="L15" i="15" s="1"/>
  <c r="K15" i="15"/>
  <c r="I16" i="15"/>
  <c r="G17" i="15"/>
  <c r="F18" i="15" s="1"/>
  <c r="L17" i="12"/>
  <c r="N17" i="12" s="1"/>
  <c r="M17" i="12"/>
  <c r="J19" i="12" l="1"/>
  <c r="K19" i="12" s="1"/>
  <c r="Q14" i="7"/>
  <c r="R14" i="7" s="1"/>
  <c r="P14" i="7"/>
  <c r="K14" i="7"/>
  <c r="P13" i="7"/>
  <c r="Q13" i="7"/>
  <c r="R13" i="7" s="1"/>
  <c r="J16" i="20"/>
  <c r="L16" i="20" s="1"/>
  <c r="G18" i="20"/>
  <c r="F19" i="20" s="1"/>
  <c r="H17" i="20"/>
  <c r="I17" i="20" s="1"/>
  <c r="K15" i="16"/>
  <c r="G16" i="16"/>
  <c r="F17" i="16" s="1"/>
  <c r="H16" i="16"/>
  <c r="I16" i="16" s="1"/>
  <c r="K16" i="16" s="1"/>
  <c r="H18" i="15"/>
  <c r="L26" i="19"/>
  <c r="J27" i="19"/>
  <c r="M27" i="19"/>
  <c r="N27" i="19" s="1"/>
  <c r="P26" i="19"/>
  <c r="Q26" i="19" s="1"/>
  <c r="O26" i="19"/>
  <c r="G18" i="15"/>
  <c r="F19" i="15" s="1"/>
  <c r="I17" i="15"/>
  <c r="K16" i="15"/>
  <c r="J16" i="15"/>
  <c r="L16" i="15" s="1"/>
  <c r="L18" i="12"/>
  <c r="N18" i="12" s="1"/>
  <c r="M18" i="12"/>
  <c r="J20" i="12" l="1"/>
  <c r="K20" i="12" s="1"/>
  <c r="L14" i="7"/>
  <c r="N15" i="7" s="1"/>
  <c r="O15" i="7" s="1"/>
  <c r="M14" i="7"/>
  <c r="H18" i="20"/>
  <c r="I18" i="20" s="1"/>
  <c r="K18" i="20" s="1"/>
  <c r="K17" i="20"/>
  <c r="J17" i="20"/>
  <c r="L17" i="20" s="1"/>
  <c r="G19" i="20"/>
  <c r="F20" i="20" s="1"/>
  <c r="J16" i="16"/>
  <c r="L16" i="16" s="1"/>
  <c r="H17" i="16"/>
  <c r="I17" i="16" s="1"/>
  <c r="K17" i="16" s="1"/>
  <c r="G17" i="16"/>
  <c r="F18" i="16" s="1"/>
  <c r="H19" i="15"/>
  <c r="L27" i="19"/>
  <c r="P27" i="19"/>
  <c r="Q27" i="19" s="1"/>
  <c r="O27" i="19"/>
  <c r="K27" i="19"/>
  <c r="I18" i="15"/>
  <c r="K18" i="15" s="1"/>
  <c r="G19" i="15"/>
  <c r="F20" i="15" s="1"/>
  <c r="K17" i="15"/>
  <c r="J17" i="15"/>
  <c r="L17" i="15" s="1"/>
  <c r="L19" i="12"/>
  <c r="N19" i="12" s="1"/>
  <c r="M19" i="12"/>
  <c r="K15" i="7" l="1"/>
  <c r="L15" i="7" s="1"/>
  <c r="K16" i="7" s="1"/>
  <c r="J21" i="12"/>
  <c r="K21" i="12" s="1"/>
  <c r="Q15" i="7"/>
  <c r="R15" i="7" s="1"/>
  <c r="P15" i="7"/>
  <c r="J18" i="20"/>
  <c r="L18" i="20" s="1"/>
  <c r="G20" i="20"/>
  <c r="F21" i="20" s="1"/>
  <c r="H19" i="20"/>
  <c r="I19" i="20" s="1"/>
  <c r="J17" i="16"/>
  <c r="L17" i="16" s="1"/>
  <c r="H18" i="16"/>
  <c r="I18" i="16" s="1"/>
  <c r="K18" i="16" s="1"/>
  <c r="G18" i="16"/>
  <c r="F19" i="16" s="1"/>
  <c r="H20" i="15"/>
  <c r="M28" i="19"/>
  <c r="N28" i="19" s="1"/>
  <c r="J28" i="19"/>
  <c r="K28" i="19" s="1"/>
  <c r="J18" i="15"/>
  <c r="L18" i="15" s="1"/>
  <c r="G20" i="15"/>
  <c r="F21" i="15" s="1"/>
  <c r="I19" i="15"/>
  <c r="L20" i="12"/>
  <c r="N20" i="12" s="1"/>
  <c r="M20" i="12"/>
  <c r="M15" i="7" l="1"/>
  <c r="N16" i="7"/>
  <c r="O16" i="7" s="1"/>
  <c r="Q16" i="7" s="1"/>
  <c r="R16" i="7" s="1"/>
  <c r="J22" i="12"/>
  <c r="K22" i="12" s="1"/>
  <c r="L16" i="7"/>
  <c r="N17" i="7" s="1"/>
  <c r="O17" i="7" s="1"/>
  <c r="M16" i="7"/>
  <c r="G21" i="20"/>
  <c r="F22" i="20" s="1"/>
  <c r="K19" i="20"/>
  <c r="J19" i="20"/>
  <c r="L19" i="20" s="1"/>
  <c r="H20" i="20"/>
  <c r="I20" i="20" s="1"/>
  <c r="J18" i="16"/>
  <c r="L18" i="16" s="1"/>
  <c r="H19" i="16"/>
  <c r="I19" i="16" s="1"/>
  <c r="K19" i="16" s="1"/>
  <c r="G19" i="16"/>
  <c r="F20" i="16" s="1"/>
  <c r="H21" i="15"/>
  <c r="O28" i="19"/>
  <c r="P28" i="19"/>
  <c r="Q28" i="19" s="1"/>
  <c r="L28" i="19"/>
  <c r="J29" i="19"/>
  <c r="M29" i="19"/>
  <c r="N29" i="19" s="1"/>
  <c r="G21" i="15"/>
  <c r="F22" i="15" s="1"/>
  <c r="J19" i="15"/>
  <c r="L19" i="15" s="1"/>
  <c r="K19" i="15"/>
  <c r="I20" i="15"/>
  <c r="M21" i="12"/>
  <c r="L21" i="12"/>
  <c r="N21" i="12" s="1"/>
  <c r="P16" i="7" l="1"/>
  <c r="J23" i="12"/>
  <c r="K23" i="12" s="1"/>
  <c r="Q17" i="7"/>
  <c r="R17" i="7" s="1"/>
  <c r="P17" i="7"/>
  <c r="K17" i="7"/>
  <c r="H21" i="20"/>
  <c r="I21" i="20" s="1"/>
  <c r="J21" i="20" s="1"/>
  <c r="L21" i="20" s="1"/>
  <c r="G22" i="20"/>
  <c r="F23" i="20" s="1"/>
  <c r="K20" i="20"/>
  <c r="J20" i="20"/>
  <c r="L20" i="20" s="1"/>
  <c r="J19" i="16"/>
  <c r="L19" i="16" s="1"/>
  <c r="H20" i="16"/>
  <c r="I20" i="16" s="1"/>
  <c r="J20" i="16" s="1"/>
  <c r="L20" i="16" s="1"/>
  <c r="G20" i="16"/>
  <c r="F21" i="16" s="1"/>
  <c r="H22" i="15"/>
  <c r="L29" i="19"/>
  <c r="K29" i="19"/>
  <c r="J30" i="19" s="1"/>
  <c r="P29" i="19"/>
  <c r="Q29" i="19" s="1"/>
  <c r="O29" i="19"/>
  <c r="K20" i="15"/>
  <c r="J20" i="15"/>
  <c r="L20" i="15" s="1"/>
  <c r="G22" i="15"/>
  <c r="F23" i="15" s="1"/>
  <c r="I21" i="15"/>
  <c r="L22" i="12"/>
  <c r="N22" i="12" s="1"/>
  <c r="M22" i="12"/>
  <c r="K21" i="20" l="1"/>
  <c r="J24" i="12"/>
  <c r="K24" i="12" s="1"/>
  <c r="L17" i="7"/>
  <c r="N18" i="7" s="1"/>
  <c r="O18" i="7" s="1"/>
  <c r="M17" i="7"/>
  <c r="G23" i="20"/>
  <c r="F24" i="20" s="1"/>
  <c r="H22" i="20"/>
  <c r="I22" i="20" s="1"/>
  <c r="K20" i="16"/>
  <c r="H21" i="16"/>
  <c r="I21" i="16" s="1"/>
  <c r="J21" i="16" s="1"/>
  <c r="L21" i="16" s="1"/>
  <c r="G21" i="16"/>
  <c r="F22" i="16" s="1"/>
  <c r="H23" i="15"/>
  <c r="L30" i="19"/>
  <c r="K30" i="19"/>
  <c r="M31" i="19" s="1"/>
  <c r="M30" i="19"/>
  <c r="N30" i="19" s="1"/>
  <c r="G23" i="15"/>
  <c r="F24" i="15" s="1"/>
  <c r="I22" i="15"/>
  <c r="K21" i="15"/>
  <c r="J21" i="15"/>
  <c r="L21" i="15" s="1"/>
  <c r="L23" i="12"/>
  <c r="N23" i="12" s="1"/>
  <c r="M23" i="12"/>
  <c r="K18" i="7" l="1"/>
  <c r="M18" i="7" s="1"/>
  <c r="J25" i="12"/>
  <c r="K25" i="12" s="1"/>
  <c r="P18" i="7"/>
  <c r="Q18" i="7"/>
  <c r="R18" i="7" s="1"/>
  <c r="K22" i="20"/>
  <c r="J22" i="20"/>
  <c r="L22" i="20" s="1"/>
  <c r="G24" i="20"/>
  <c r="F25" i="20" s="1"/>
  <c r="H23" i="20"/>
  <c r="I23" i="20" s="1"/>
  <c r="K21" i="16"/>
  <c r="G22" i="16"/>
  <c r="F23" i="16" s="1"/>
  <c r="H22" i="16"/>
  <c r="I22" i="16" s="1"/>
  <c r="K22" i="16" s="1"/>
  <c r="H24" i="15"/>
  <c r="O30" i="19"/>
  <c r="P30" i="19"/>
  <c r="Q30" i="19" s="1"/>
  <c r="J31" i="19"/>
  <c r="L31" i="19" s="1"/>
  <c r="N31" i="19"/>
  <c r="G24" i="15"/>
  <c r="F25" i="15" s="1"/>
  <c r="I23" i="15"/>
  <c r="K22" i="15"/>
  <c r="J22" i="15"/>
  <c r="L22" i="15" s="1"/>
  <c r="L24" i="12"/>
  <c r="N24" i="12" s="1"/>
  <c r="M24" i="12"/>
  <c r="L18" i="7" l="1"/>
  <c r="K19" i="7" s="1"/>
  <c r="L19" i="7" s="1"/>
  <c r="J26" i="12"/>
  <c r="K26" i="12" s="1"/>
  <c r="K23" i="20"/>
  <c r="J23" i="20"/>
  <c r="L23" i="20" s="1"/>
  <c r="H24" i="20"/>
  <c r="I24" i="20" s="1"/>
  <c r="G25" i="20"/>
  <c r="F26" i="20" s="1"/>
  <c r="J22" i="16"/>
  <c r="L22" i="16" s="1"/>
  <c r="G23" i="16"/>
  <c r="F24" i="16" s="1"/>
  <c r="H23" i="16"/>
  <c r="I23" i="16" s="1"/>
  <c r="J23" i="16" s="1"/>
  <c r="L23" i="16" s="1"/>
  <c r="H25" i="15"/>
  <c r="O31" i="19"/>
  <c r="P31" i="19"/>
  <c r="Q31" i="19" s="1"/>
  <c r="K31" i="19"/>
  <c r="M32" i="19" s="1"/>
  <c r="N32" i="19" s="1"/>
  <c r="G25" i="15"/>
  <c r="F26" i="15" s="1"/>
  <c r="J23" i="15"/>
  <c r="L23" i="15" s="1"/>
  <c r="K23" i="15"/>
  <c r="I24" i="15"/>
  <c r="L25" i="12"/>
  <c r="N25" i="12" s="1"/>
  <c r="M25" i="12"/>
  <c r="N19" i="7" l="1"/>
  <c r="O19" i="7" s="1"/>
  <c r="P19" i="7" s="1"/>
  <c r="M19" i="7"/>
  <c r="N20" i="7"/>
  <c r="O20" i="7" s="1"/>
  <c r="Q20" i="7" s="1"/>
  <c r="R20" i="7" s="1"/>
  <c r="K20" i="7"/>
  <c r="L20" i="7" s="1"/>
  <c r="K21" i="7" s="1"/>
  <c r="M21" i="7" s="1"/>
  <c r="J27" i="12"/>
  <c r="K27" i="12" s="1"/>
  <c r="G26" i="20"/>
  <c r="F27" i="20" s="1"/>
  <c r="H25" i="20"/>
  <c r="I25" i="20" s="1"/>
  <c r="K24" i="20"/>
  <c r="J24" i="20"/>
  <c r="L24" i="20" s="1"/>
  <c r="K23" i="16"/>
  <c r="G24" i="16"/>
  <c r="F25" i="16" s="1"/>
  <c r="H24" i="16"/>
  <c r="I24" i="16" s="1"/>
  <c r="J24" i="16" s="1"/>
  <c r="L24" i="16" s="1"/>
  <c r="H26" i="15"/>
  <c r="P32" i="19"/>
  <c r="Q32" i="19" s="1"/>
  <c r="O32" i="19"/>
  <c r="J32" i="19"/>
  <c r="K32" i="19" s="1"/>
  <c r="K24" i="15"/>
  <c r="J24" i="15"/>
  <c r="L24" i="15" s="1"/>
  <c r="G26" i="15"/>
  <c r="F27" i="15" s="1"/>
  <c r="I25" i="15"/>
  <c r="L26" i="12"/>
  <c r="N26" i="12" s="1"/>
  <c r="M26" i="12"/>
  <c r="P20" i="7" l="1"/>
  <c r="Q19" i="7"/>
  <c r="R19" i="7" s="1"/>
  <c r="M20" i="7"/>
  <c r="L21" i="7"/>
  <c r="K22" i="7" s="1"/>
  <c r="N21" i="7"/>
  <c r="O21" i="7" s="1"/>
  <c r="P21" i="7" s="1"/>
  <c r="J28" i="12"/>
  <c r="K28" i="12" s="1"/>
  <c r="H26" i="20"/>
  <c r="I26" i="20" s="1"/>
  <c r="J26" i="20" s="1"/>
  <c r="K25" i="20"/>
  <c r="J25" i="20"/>
  <c r="L25" i="20" s="1"/>
  <c r="G27" i="20"/>
  <c r="F28" i="20" s="1"/>
  <c r="H25" i="16"/>
  <c r="I25" i="16" s="1"/>
  <c r="J25" i="16" s="1"/>
  <c r="K24" i="16"/>
  <c r="G25" i="16"/>
  <c r="F26" i="16" s="1"/>
  <c r="H27" i="15"/>
  <c r="L32" i="19"/>
  <c r="J33" i="19"/>
  <c r="K33" i="19" s="1"/>
  <c r="M33" i="19"/>
  <c r="N33" i="19" s="1"/>
  <c r="G27" i="15"/>
  <c r="F28" i="15" s="1"/>
  <c r="I26" i="15"/>
  <c r="K25" i="15"/>
  <c r="J25" i="15"/>
  <c r="L25" i="15" s="1"/>
  <c r="L27" i="12"/>
  <c r="N27" i="12" s="1"/>
  <c r="M27" i="12"/>
  <c r="N22" i="7" l="1"/>
  <c r="O22" i="7" s="1"/>
  <c r="Q22" i="7" s="1"/>
  <c r="R22" i="7" s="1"/>
  <c r="Q21" i="7"/>
  <c r="R21" i="7" s="1"/>
  <c r="J29" i="12"/>
  <c r="K29" i="12" s="1"/>
  <c r="K26" i="20"/>
  <c r="L26" i="20"/>
  <c r="G28" i="20"/>
  <c r="F29" i="20" s="1"/>
  <c r="H27" i="20"/>
  <c r="I27" i="20" s="1"/>
  <c r="K25" i="16"/>
  <c r="G26" i="16"/>
  <c r="H28" i="16" s="1"/>
  <c r="H26" i="16"/>
  <c r="I26" i="16" s="1"/>
  <c r="B8" i="16" s="1"/>
  <c r="H28" i="15"/>
  <c r="P33" i="19"/>
  <c r="Q33" i="19" s="1"/>
  <c r="O33" i="19"/>
  <c r="L33" i="19"/>
  <c r="J34" i="19"/>
  <c r="K34" i="19" s="1"/>
  <c r="M34" i="19"/>
  <c r="N34" i="19" s="1"/>
  <c r="M22" i="7"/>
  <c r="L22" i="7"/>
  <c r="L25" i="16"/>
  <c r="G28" i="15"/>
  <c r="F29" i="15" s="1"/>
  <c r="K26" i="15"/>
  <c r="J26" i="15"/>
  <c r="L26" i="15" s="1"/>
  <c r="I27" i="15"/>
  <c r="L28" i="12"/>
  <c r="N28" i="12" s="1"/>
  <c r="M28" i="12"/>
  <c r="P22" i="7" l="1"/>
  <c r="J30" i="12"/>
  <c r="K30" i="12" s="1"/>
  <c r="K27" i="20"/>
  <c r="J27" i="20"/>
  <c r="L27" i="20" s="1"/>
  <c r="H28" i="20"/>
  <c r="I28" i="20" s="1"/>
  <c r="G29" i="20"/>
  <c r="F30" i="20" s="1"/>
  <c r="H29" i="16"/>
  <c r="H27" i="16"/>
  <c r="H30" i="16"/>
  <c r="H29" i="15"/>
  <c r="P34" i="19"/>
  <c r="Q34" i="19" s="1"/>
  <c r="O34" i="19"/>
  <c r="L34" i="19"/>
  <c r="J35" i="19"/>
  <c r="K35" i="19" s="1"/>
  <c r="M35" i="19"/>
  <c r="N35" i="19" s="1"/>
  <c r="K23" i="7"/>
  <c r="N23" i="7"/>
  <c r="O23" i="7" s="1"/>
  <c r="J26" i="16"/>
  <c r="B9" i="16" s="1"/>
  <c r="K26" i="16"/>
  <c r="B10" i="16" s="1"/>
  <c r="I28" i="15"/>
  <c r="J28" i="15" s="1"/>
  <c r="L28" i="15" s="1"/>
  <c r="J27" i="15"/>
  <c r="L27" i="15" s="1"/>
  <c r="K27" i="15"/>
  <c r="G29" i="15"/>
  <c r="F30" i="15" s="1"/>
  <c r="M29" i="12"/>
  <c r="L29" i="12"/>
  <c r="N29" i="12" s="1"/>
  <c r="J31" i="12" l="1"/>
  <c r="K31" i="12" s="1"/>
  <c r="G30" i="20"/>
  <c r="F31" i="20" s="1"/>
  <c r="H29" i="20"/>
  <c r="I29" i="20" s="1"/>
  <c r="J28" i="20"/>
  <c r="L28" i="20" s="1"/>
  <c r="K28" i="20"/>
  <c r="H30" i="15"/>
  <c r="P35" i="19"/>
  <c r="Q35" i="19" s="1"/>
  <c r="O35" i="19"/>
  <c r="L35" i="19"/>
  <c r="J36" i="19"/>
  <c r="M36" i="19"/>
  <c r="N36" i="19" s="1"/>
  <c r="Q23" i="7"/>
  <c r="R23" i="7" s="1"/>
  <c r="P23" i="7"/>
  <c r="M23" i="7"/>
  <c r="L23" i="7"/>
  <c r="K24" i="7" s="1"/>
  <c r="M24" i="7" s="1"/>
  <c r="L26" i="16"/>
  <c r="B11" i="16" s="1"/>
  <c r="K28" i="15"/>
  <c r="G30" i="15"/>
  <c r="F31" i="15" s="1"/>
  <c r="I29" i="15"/>
  <c r="L30" i="12"/>
  <c r="N30" i="12" s="1"/>
  <c r="M30" i="12"/>
  <c r="J32" i="12" l="1"/>
  <c r="K32" i="12" s="1"/>
  <c r="G31" i="20"/>
  <c r="F32" i="20" s="1"/>
  <c r="H30" i="20"/>
  <c r="I30" i="20" s="1"/>
  <c r="J29" i="20"/>
  <c r="L29" i="20" s="1"/>
  <c r="K29" i="20"/>
  <c r="H31" i="15"/>
  <c r="L36" i="19"/>
  <c r="O36" i="19"/>
  <c r="P36" i="19"/>
  <c r="Q36" i="19" s="1"/>
  <c r="K36" i="19"/>
  <c r="M37" i="19" s="1"/>
  <c r="N37" i="19" s="1"/>
  <c r="L24" i="7"/>
  <c r="N24" i="7"/>
  <c r="O24" i="7" s="1"/>
  <c r="G31" i="15"/>
  <c r="F32" i="15" s="1"/>
  <c r="J29" i="15"/>
  <c r="L29" i="15" s="1"/>
  <c r="K29" i="15"/>
  <c r="I30" i="15"/>
  <c r="L31" i="12"/>
  <c r="N31" i="12" s="1"/>
  <c r="M31" i="12"/>
  <c r="J33" i="12" l="1"/>
  <c r="K33" i="12" s="1"/>
  <c r="G32" i="20"/>
  <c r="F33" i="20" s="1"/>
  <c r="K30" i="20"/>
  <c r="J30" i="20"/>
  <c r="L30" i="20" s="1"/>
  <c r="H31" i="20"/>
  <c r="I31" i="20" s="1"/>
  <c r="H32" i="15"/>
  <c r="J37" i="19"/>
  <c r="K37" i="19" s="1"/>
  <c r="P37" i="19"/>
  <c r="Q37" i="19" s="1"/>
  <c r="O37" i="19"/>
  <c r="Q24" i="7"/>
  <c r="R24" i="7" s="1"/>
  <c r="E12" i="7" s="1"/>
  <c r="P24" i="7"/>
  <c r="K30" i="15"/>
  <c r="J30" i="15"/>
  <c r="L30" i="15" s="1"/>
  <c r="G32" i="15"/>
  <c r="F33" i="15" s="1"/>
  <c r="I31" i="15"/>
  <c r="L32" i="12"/>
  <c r="N32" i="12" s="1"/>
  <c r="M32" i="12"/>
  <c r="J34" i="12" l="1"/>
  <c r="K34" i="12" s="1"/>
  <c r="H32" i="20"/>
  <c r="I32" i="20" s="1"/>
  <c r="K32" i="20" s="1"/>
  <c r="K31" i="20"/>
  <c r="J31" i="20"/>
  <c r="L31" i="20" s="1"/>
  <c r="G33" i="20"/>
  <c r="F34" i="20" s="1"/>
  <c r="H33" i="15"/>
  <c r="J38" i="19"/>
  <c r="L38" i="19" s="1"/>
  <c r="M38" i="19"/>
  <c r="N38" i="19" s="1"/>
  <c r="O38" i="19" s="1"/>
  <c r="L37" i="19"/>
  <c r="G33" i="15"/>
  <c r="F34" i="15" s="1"/>
  <c r="I32" i="15"/>
  <c r="J31" i="15"/>
  <c r="L31" i="15" s="1"/>
  <c r="K31" i="15"/>
  <c r="L33" i="12"/>
  <c r="N33" i="12" s="1"/>
  <c r="M33" i="12"/>
  <c r="J32" i="20" l="1"/>
  <c r="L32" i="20" s="1"/>
  <c r="J35" i="12"/>
  <c r="K35" i="12" s="1"/>
  <c r="G34" i="20"/>
  <c r="F35" i="20" s="1"/>
  <c r="H33" i="20"/>
  <c r="I33" i="20" s="1"/>
  <c r="H34" i="15"/>
  <c r="P38" i="19"/>
  <c r="Q38" i="19" s="1"/>
  <c r="K38" i="19"/>
  <c r="J39" i="19" s="1"/>
  <c r="G34" i="15"/>
  <c r="F35" i="15" s="1"/>
  <c r="I33" i="15"/>
  <c r="K32" i="15"/>
  <c r="J32" i="15"/>
  <c r="L32" i="15" s="1"/>
  <c r="L34" i="12"/>
  <c r="N34" i="12" s="1"/>
  <c r="M34" i="12"/>
  <c r="J36" i="12" l="1"/>
  <c r="K36" i="12" s="1"/>
  <c r="G35" i="20"/>
  <c r="F36" i="20" s="1"/>
  <c r="K33" i="20"/>
  <c r="J33" i="20"/>
  <c r="L33" i="20" s="1"/>
  <c r="H34" i="20"/>
  <c r="I34" i="20" s="1"/>
  <c r="H35" i="15"/>
  <c r="M39" i="19"/>
  <c r="N39" i="19" s="1"/>
  <c r="P39" i="19" s="1"/>
  <c r="Q39" i="19" s="1"/>
  <c r="L39" i="19"/>
  <c r="K39" i="19"/>
  <c r="J40" i="19" s="1"/>
  <c r="I34" i="15"/>
  <c r="J34" i="15" s="1"/>
  <c r="L34" i="15" s="1"/>
  <c r="G35" i="15"/>
  <c r="F36" i="15" s="1"/>
  <c r="K33" i="15"/>
  <c r="J33" i="15"/>
  <c r="L33" i="15" s="1"/>
  <c r="L35" i="12"/>
  <c r="N35" i="12" s="1"/>
  <c r="M35" i="12"/>
  <c r="J37" i="12" l="1"/>
  <c r="K37" i="12" s="1"/>
  <c r="G36" i="20"/>
  <c r="F37" i="20" s="1"/>
  <c r="H35" i="20"/>
  <c r="I35" i="20" s="1"/>
  <c r="K34" i="20"/>
  <c r="J34" i="20"/>
  <c r="L34" i="20" s="1"/>
  <c r="H36" i="15"/>
  <c r="O39" i="19"/>
  <c r="L40" i="19"/>
  <c r="K40" i="19"/>
  <c r="M40" i="19"/>
  <c r="N40" i="19" s="1"/>
  <c r="K34" i="15"/>
  <c r="G36" i="15"/>
  <c r="F37" i="15" s="1"/>
  <c r="I35" i="15"/>
  <c r="L36" i="12"/>
  <c r="N36" i="12" s="1"/>
  <c r="M36" i="12"/>
  <c r="J38" i="12" l="1"/>
  <c r="K38" i="12" s="1"/>
  <c r="G37" i="20"/>
  <c r="F38" i="20" s="1"/>
  <c r="H36" i="20"/>
  <c r="I36" i="20" s="1"/>
  <c r="K35" i="20"/>
  <c r="J35" i="20"/>
  <c r="L35" i="20" s="1"/>
  <c r="H37" i="15"/>
  <c r="M41" i="19"/>
  <c r="N41" i="19" s="1"/>
  <c r="P40" i="19"/>
  <c r="Q40" i="19" s="1"/>
  <c r="O40" i="19"/>
  <c r="J41" i="19"/>
  <c r="G37" i="15"/>
  <c r="F38" i="15" s="1"/>
  <c r="I36" i="15"/>
  <c r="K35" i="15"/>
  <c r="J35" i="15"/>
  <c r="L35" i="15" s="1"/>
  <c r="M37" i="12"/>
  <c r="L37" i="12"/>
  <c r="N37" i="12" s="1"/>
  <c r="J39" i="12" l="1"/>
  <c r="K39" i="12" s="1"/>
  <c r="K36" i="20"/>
  <c r="J36" i="20"/>
  <c r="L36" i="20" s="1"/>
  <c r="G38" i="20"/>
  <c r="F39" i="20" s="1"/>
  <c r="H37" i="20"/>
  <c r="I37" i="20" s="1"/>
  <c r="H38" i="15"/>
  <c r="L41" i="19"/>
  <c r="P41" i="19"/>
  <c r="Q41" i="19" s="1"/>
  <c r="O41" i="19"/>
  <c r="K41" i="19"/>
  <c r="I37" i="15"/>
  <c r="J37" i="15" s="1"/>
  <c r="L37" i="15" s="1"/>
  <c r="K36" i="15"/>
  <c r="J36" i="15"/>
  <c r="L36" i="15" s="1"/>
  <c r="G38" i="15"/>
  <c r="F39" i="15" s="1"/>
  <c r="M38" i="12"/>
  <c r="L38" i="12"/>
  <c r="N38" i="12" s="1"/>
  <c r="J40" i="12" l="1"/>
  <c r="K40" i="12" s="1"/>
  <c r="G39" i="20"/>
  <c r="F40" i="20" s="1"/>
  <c r="H38" i="20"/>
  <c r="I38" i="20" s="1"/>
  <c r="J37" i="20"/>
  <c r="L37" i="20" s="1"/>
  <c r="K37" i="20"/>
  <c r="H39" i="15"/>
  <c r="M42" i="19"/>
  <c r="N42" i="19" s="1"/>
  <c r="J42" i="19"/>
  <c r="K42" i="19" s="1"/>
  <c r="K37" i="15"/>
  <c r="G39" i="15"/>
  <c r="F40" i="15" s="1"/>
  <c r="I38" i="15"/>
  <c r="L39" i="12"/>
  <c r="N39" i="12" s="1"/>
  <c r="M39" i="12"/>
  <c r="J41" i="12" l="1"/>
  <c r="K41" i="12" s="1"/>
  <c r="H39" i="20"/>
  <c r="I39" i="20" s="1"/>
  <c r="K38" i="20"/>
  <c r="J38" i="20"/>
  <c r="L38" i="20" s="1"/>
  <c r="G40" i="20"/>
  <c r="F41" i="20" s="1"/>
  <c r="H40" i="15"/>
  <c r="L42" i="19"/>
  <c r="J43" i="19"/>
  <c r="L43" i="19" s="1"/>
  <c r="M43" i="19"/>
  <c r="N43" i="19" s="1"/>
  <c r="P42" i="19"/>
  <c r="Q42" i="19" s="1"/>
  <c r="O42" i="19"/>
  <c r="I39" i="15"/>
  <c r="K39" i="15" s="1"/>
  <c r="K38" i="15"/>
  <c r="J38" i="15"/>
  <c r="L38" i="15" s="1"/>
  <c r="G40" i="15"/>
  <c r="F41" i="15" s="1"/>
  <c r="L40" i="12"/>
  <c r="N40" i="12" s="1"/>
  <c r="M40" i="12"/>
  <c r="J42" i="12" l="1"/>
  <c r="K42" i="12" s="1"/>
  <c r="H40" i="20"/>
  <c r="I40" i="20" s="1"/>
  <c r="G41" i="20"/>
  <c r="F42" i="20" s="1"/>
  <c r="K39" i="20"/>
  <c r="J39" i="20"/>
  <c r="L39" i="20" s="1"/>
  <c r="H41" i="15"/>
  <c r="P43" i="19"/>
  <c r="Q43" i="19" s="1"/>
  <c r="O43" i="19"/>
  <c r="K43" i="19"/>
  <c r="M44" i="19" s="1"/>
  <c r="N44" i="19" s="1"/>
  <c r="J39" i="15"/>
  <c r="L39" i="15" s="1"/>
  <c r="G41" i="15"/>
  <c r="F42" i="15" s="1"/>
  <c r="I40" i="15"/>
  <c r="L41" i="12"/>
  <c r="N41" i="12" s="1"/>
  <c r="M41" i="12"/>
  <c r="J43" i="12" l="1"/>
  <c r="K43" i="12" s="1"/>
  <c r="H41" i="20"/>
  <c r="I41" i="20" s="1"/>
  <c r="G42" i="20"/>
  <c r="F43" i="20" s="1"/>
  <c r="J40" i="20"/>
  <c r="L40" i="20" s="1"/>
  <c r="K40" i="20"/>
  <c r="H42" i="15"/>
  <c r="J44" i="19"/>
  <c r="K44" i="19" s="1"/>
  <c r="M45" i="19" s="1"/>
  <c r="N45" i="19" s="1"/>
  <c r="O44" i="19"/>
  <c r="P44" i="19"/>
  <c r="Q44" i="19" s="1"/>
  <c r="I41" i="15"/>
  <c r="G42" i="15"/>
  <c r="F43" i="15" s="1"/>
  <c r="K40" i="15"/>
  <c r="J40" i="15"/>
  <c r="L40" i="15" s="1"/>
  <c r="L42" i="12"/>
  <c r="N42" i="12" s="1"/>
  <c r="M42" i="12"/>
  <c r="J44" i="12" l="1"/>
  <c r="K44" i="12" s="1"/>
  <c r="G43" i="20"/>
  <c r="F44" i="20" s="1"/>
  <c r="H42" i="20"/>
  <c r="I42" i="20" s="1"/>
  <c r="K41" i="20"/>
  <c r="J41" i="20"/>
  <c r="L41" i="20" s="1"/>
  <c r="H43" i="15"/>
  <c r="J45" i="19"/>
  <c r="K45" i="19" s="1"/>
  <c r="J46" i="19" s="1"/>
  <c r="L44" i="19"/>
  <c r="P45" i="19"/>
  <c r="Q45" i="19" s="1"/>
  <c r="O45" i="19"/>
  <c r="G43" i="15"/>
  <c r="F44" i="15" s="1"/>
  <c r="I42" i="15"/>
  <c r="K41" i="15"/>
  <c r="J41" i="15"/>
  <c r="L41" i="15" s="1"/>
  <c r="L43" i="12"/>
  <c r="N43" i="12" s="1"/>
  <c r="M43" i="12"/>
  <c r="J45" i="12" l="1"/>
  <c r="K45" i="12" s="1"/>
  <c r="K42" i="20"/>
  <c r="J42" i="20"/>
  <c r="L42" i="20" s="1"/>
  <c r="G44" i="20"/>
  <c r="F45" i="20" s="1"/>
  <c r="H43" i="20"/>
  <c r="I43" i="20" s="1"/>
  <c r="H44" i="15"/>
  <c r="L45" i="19"/>
  <c r="K46" i="19"/>
  <c r="M47" i="19" s="1"/>
  <c r="N47" i="19" s="1"/>
  <c r="M46" i="19"/>
  <c r="N46" i="19" s="1"/>
  <c r="P46" i="19" s="1"/>
  <c r="Q46" i="19" s="1"/>
  <c r="L46" i="19"/>
  <c r="G44" i="15"/>
  <c r="F45" i="15" s="1"/>
  <c r="I43" i="15"/>
  <c r="J42" i="15"/>
  <c r="L42" i="15" s="1"/>
  <c r="K42" i="15"/>
  <c r="L44" i="12"/>
  <c r="N44" i="12" s="1"/>
  <c r="M44" i="12"/>
  <c r="J46" i="12" l="1"/>
  <c r="K46" i="12" s="1"/>
  <c r="K43" i="20"/>
  <c r="J43" i="20"/>
  <c r="L43" i="20" s="1"/>
  <c r="H44" i="20"/>
  <c r="I44" i="20" s="1"/>
  <c r="G45" i="20"/>
  <c r="F46" i="20" s="1"/>
  <c r="H45" i="15"/>
  <c r="J47" i="19"/>
  <c r="K47" i="19" s="1"/>
  <c r="O46" i="19"/>
  <c r="O47" i="19"/>
  <c r="P47" i="19"/>
  <c r="Q47" i="19" s="1"/>
  <c r="K43" i="15"/>
  <c r="J43" i="15"/>
  <c r="L43" i="15" s="1"/>
  <c r="G45" i="15"/>
  <c r="F46" i="15" s="1"/>
  <c r="I44" i="15"/>
  <c r="M45" i="12"/>
  <c r="L45" i="12"/>
  <c r="N45" i="12" s="1"/>
  <c r="J47" i="12" l="1"/>
  <c r="K47" i="12" s="1"/>
  <c r="K44" i="20"/>
  <c r="J44" i="20"/>
  <c r="L44" i="20" s="1"/>
  <c r="G46" i="20"/>
  <c r="F47" i="20" s="1"/>
  <c r="H45" i="20"/>
  <c r="I45" i="20" s="1"/>
  <c r="H46" i="15"/>
  <c r="L47" i="19"/>
  <c r="J48" i="19"/>
  <c r="K48" i="19" s="1"/>
  <c r="M48" i="19"/>
  <c r="N48" i="19" s="1"/>
  <c r="G46" i="15"/>
  <c r="F47" i="15" s="1"/>
  <c r="K44" i="15"/>
  <c r="J44" i="15"/>
  <c r="L44" i="15" s="1"/>
  <c r="I45" i="15"/>
  <c r="M46" i="12"/>
  <c r="L46" i="12"/>
  <c r="N46" i="12" s="1"/>
  <c r="J48" i="12" l="1"/>
  <c r="K48" i="12" s="1"/>
  <c r="J45" i="20"/>
  <c r="L45" i="20" s="1"/>
  <c r="K45" i="20"/>
  <c r="G47" i="20"/>
  <c r="F48" i="20" s="1"/>
  <c r="H46" i="20"/>
  <c r="I46" i="20" s="1"/>
  <c r="H47" i="15"/>
  <c r="P48" i="19"/>
  <c r="Q48" i="19" s="1"/>
  <c r="O48" i="19"/>
  <c r="L48" i="19"/>
  <c r="J49" i="19"/>
  <c r="K49" i="19" s="1"/>
  <c r="M49" i="19"/>
  <c r="N49" i="19" s="1"/>
  <c r="K45" i="15"/>
  <c r="J45" i="15"/>
  <c r="L45" i="15" s="1"/>
  <c r="G47" i="15"/>
  <c r="F48" i="15" s="1"/>
  <c r="I46" i="15"/>
  <c r="L47" i="12"/>
  <c r="N47" i="12" s="1"/>
  <c r="M47" i="12"/>
  <c r="J49" i="12" l="1"/>
  <c r="K49" i="12" s="1"/>
  <c r="G48" i="20"/>
  <c r="F49" i="20" s="1"/>
  <c r="K46" i="20"/>
  <c r="J46" i="20"/>
  <c r="L46" i="20" s="1"/>
  <c r="H47" i="20"/>
  <c r="I47" i="20" s="1"/>
  <c r="H48" i="15"/>
  <c r="P49" i="19"/>
  <c r="Q49" i="19" s="1"/>
  <c r="O49" i="19"/>
  <c r="L49" i="19"/>
  <c r="J50" i="19"/>
  <c r="M50" i="19"/>
  <c r="N50" i="19" s="1"/>
  <c r="I47" i="15"/>
  <c r="J47" i="15" s="1"/>
  <c r="L47" i="15" s="1"/>
  <c r="G48" i="15"/>
  <c r="F49" i="15" s="1"/>
  <c r="J46" i="15"/>
  <c r="L46" i="15" s="1"/>
  <c r="K46" i="15"/>
  <c r="L48" i="12"/>
  <c r="N48" i="12" s="1"/>
  <c r="M48" i="12"/>
  <c r="J50" i="12" l="1"/>
  <c r="K50" i="12" s="1"/>
  <c r="K47" i="20"/>
  <c r="J47" i="20"/>
  <c r="L47" i="20" s="1"/>
  <c r="G49" i="20"/>
  <c r="F50" i="20" s="1"/>
  <c r="H48" i="20"/>
  <c r="I48" i="20" s="1"/>
  <c r="H49" i="15"/>
  <c r="L50" i="19"/>
  <c r="K50" i="19"/>
  <c r="J51" i="19" s="1"/>
  <c r="P50" i="19"/>
  <c r="Q50" i="19" s="1"/>
  <c r="O50" i="19"/>
  <c r="K47" i="15"/>
  <c r="G49" i="15"/>
  <c r="F50" i="15" s="1"/>
  <c r="I48" i="15"/>
  <c r="L49" i="12"/>
  <c r="N49" i="12" s="1"/>
  <c r="M49" i="12"/>
  <c r="J51" i="12" l="1"/>
  <c r="K51" i="12" s="1"/>
  <c r="H49" i="20"/>
  <c r="I49" i="20" s="1"/>
  <c r="K49" i="20" s="1"/>
  <c r="G50" i="20"/>
  <c r="F51" i="20" s="1"/>
  <c r="K48" i="20"/>
  <c r="J48" i="20"/>
  <c r="L48" i="20" s="1"/>
  <c r="H50" i="15"/>
  <c r="L51" i="19"/>
  <c r="K51" i="19"/>
  <c r="M52" i="19" s="1"/>
  <c r="N52" i="19" s="1"/>
  <c r="M51" i="19"/>
  <c r="N51" i="19" s="1"/>
  <c r="G50" i="15"/>
  <c r="F51" i="15" s="1"/>
  <c r="K48" i="15"/>
  <c r="J48" i="15"/>
  <c r="L48" i="15" s="1"/>
  <c r="I49" i="15"/>
  <c r="L50" i="12"/>
  <c r="N50" i="12" s="1"/>
  <c r="M50" i="12"/>
  <c r="J52" i="12" l="1"/>
  <c r="K52" i="12" s="1"/>
  <c r="J49" i="20"/>
  <c r="L49" i="20" s="1"/>
  <c r="H50" i="20"/>
  <c r="I50" i="20" s="1"/>
  <c r="G51" i="20"/>
  <c r="F52" i="20" s="1"/>
  <c r="H51" i="15"/>
  <c r="O52" i="19"/>
  <c r="P52" i="19"/>
  <c r="Q52" i="19" s="1"/>
  <c r="P51" i="19"/>
  <c r="Q51" i="19" s="1"/>
  <c r="O51" i="19"/>
  <c r="J52" i="19"/>
  <c r="G51" i="15"/>
  <c r="F52" i="15" s="1"/>
  <c r="K49" i="15"/>
  <c r="J49" i="15"/>
  <c r="L49" i="15" s="1"/>
  <c r="I50" i="15"/>
  <c r="L51" i="12"/>
  <c r="N51" i="12" s="1"/>
  <c r="M51" i="12"/>
  <c r="J53" i="12" l="1"/>
  <c r="K53" i="12" s="1"/>
  <c r="G52" i="20"/>
  <c r="F53" i="20" s="1"/>
  <c r="H51" i="20"/>
  <c r="I51" i="20" s="1"/>
  <c r="K50" i="20"/>
  <c r="J50" i="20"/>
  <c r="L50" i="20" s="1"/>
  <c r="H52" i="15"/>
  <c r="L52" i="19"/>
  <c r="K52" i="19"/>
  <c r="J53" i="19" s="1"/>
  <c r="J50" i="15"/>
  <c r="L50" i="15" s="1"/>
  <c r="K50" i="15"/>
  <c r="I51" i="15"/>
  <c r="G52" i="15"/>
  <c r="F53" i="15" s="1"/>
  <c r="L52" i="12"/>
  <c r="N52" i="12" s="1"/>
  <c r="M52" i="12"/>
  <c r="J54" i="12" l="1"/>
  <c r="K54" i="12" s="1"/>
  <c r="K51" i="20"/>
  <c r="J51" i="20"/>
  <c r="L51" i="20" s="1"/>
  <c r="G53" i="20"/>
  <c r="F54" i="20" s="1"/>
  <c r="H52" i="20"/>
  <c r="I52" i="20" s="1"/>
  <c r="H53" i="15"/>
  <c r="L53" i="19"/>
  <c r="K53" i="19"/>
  <c r="J54" i="19" s="1"/>
  <c r="M53" i="19"/>
  <c r="N53" i="19" s="1"/>
  <c r="I52" i="15"/>
  <c r="K52" i="15" s="1"/>
  <c r="K51" i="15"/>
  <c r="J51" i="15"/>
  <c r="L51" i="15" s="1"/>
  <c r="G53" i="15"/>
  <c r="F54" i="15" s="1"/>
  <c r="M53" i="12"/>
  <c r="L53" i="12"/>
  <c r="N53" i="12" s="1"/>
  <c r="J55" i="12" l="1"/>
  <c r="K55" i="12" s="1"/>
  <c r="J52" i="20"/>
  <c r="L52" i="20" s="1"/>
  <c r="K52" i="20"/>
  <c r="H53" i="20"/>
  <c r="I53" i="20" s="1"/>
  <c r="G54" i="20"/>
  <c r="F55" i="20" s="1"/>
  <c r="H54" i="15"/>
  <c r="L54" i="19"/>
  <c r="K54" i="19"/>
  <c r="M55" i="19" s="1"/>
  <c r="P53" i="19"/>
  <c r="Q53" i="19" s="1"/>
  <c r="O53" i="19"/>
  <c r="M54" i="19"/>
  <c r="N54" i="19" s="1"/>
  <c r="I53" i="15"/>
  <c r="K53" i="15" s="1"/>
  <c r="J52" i="15"/>
  <c r="L52" i="15" s="1"/>
  <c r="G54" i="15"/>
  <c r="F55" i="15" s="1"/>
  <c r="M54" i="12"/>
  <c r="L54" i="12"/>
  <c r="N54" i="12" s="1"/>
  <c r="J56" i="12" l="1"/>
  <c r="K56" i="12" s="1"/>
  <c r="H54" i="20"/>
  <c r="I54" i="20" s="1"/>
  <c r="G55" i="20"/>
  <c r="F56" i="20" s="1"/>
  <c r="J53" i="20"/>
  <c r="L53" i="20" s="1"/>
  <c r="K53" i="20"/>
  <c r="H55" i="15"/>
  <c r="P54" i="19"/>
  <c r="Q54" i="19" s="1"/>
  <c r="O54" i="19"/>
  <c r="N55" i="19"/>
  <c r="J55" i="19"/>
  <c r="J53" i="15"/>
  <c r="L53" i="15" s="1"/>
  <c r="I54" i="15"/>
  <c r="G55" i="15"/>
  <c r="F56" i="15" s="1"/>
  <c r="M55" i="12"/>
  <c r="L55" i="12"/>
  <c r="N55" i="12" s="1"/>
  <c r="J57" i="12" l="1"/>
  <c r="K57" i="12" s="1"/>
  <c r="H55" i="20"/>
  <c r="I55" i="20" s="1"/>
  <c r="G56" i="20"/>
  <c r="F57" i="20" s="1"/>
  <c r="K54" i="20"/>
  <c r="J54" i="20"/>
  <c r="L54" i="20" s="1"/>
  <c r="H56" i="15"/>
  <c r="O55" i="19"/>
  <c r="P55" i="19"/>
  <c r="Q55" i="19" s="1"/>
  <c r="L55" i="19"/>
  <c r="K55" i="19"/>
  <c r="J56" i="19" s="1"/>
  <c r="G56" i="15"/>
  <c r="F57" i="15" s="1"/>
  <c r="I55" i="15"/>
  <c r="K54" i="15"/>
  <c r="J54" i="15"/>
  <c r="L54" i="15" s="1"/>
  <c r="L56" i="12"/>
  <c r="N56" i="12" s="1"/>
  <c r="M56" i="12"/>
  <c r="J58" i="12" l="1"/>
  <c r="K58" i="12" s="1"/>
  <c r="H56" i="20"/>
  <c r="I56" i="20" s="1"/>
  <c r="G57" i="20"/>
  <c r="F58" i="20" s="1"/>
  <c r="K55" i="20"/>
  <c r="J55" i="20"/>
  <c r="L55" i="20" s="1"/>
  <c r="H57" i="15"/>
  <c r="L56" i="19"/>
  <c r="K56" i="19"/>
  <c r="M56" i="19"/>
  <c r="N56" i="19" s="1"/>
  <c r="G57" i="15"/>
  <c r="F58" i="15" s="1"/>
  <c r="J55" i="15"/>
  <c r="L55" i="15" s="1"/>
  <c r="K55" i="15"/>
  <c r="I56" i="15"/>
  <c r="L57" i="12"/>
  <c r="N57" i="12" s="1"/>
  <c r="M57" i="12"/>
  <c r="J59" i="12" l="1"/>
  <c r="K59" i="12" s="1"/>
  <c r="G58" i="20"/>
  <c r="F59" i="20" s="1"/>
  <c r="H57" i="20"/>
  <c r="I57" i="20" s="1"/>
  <c r="K56" i="20"/>
  <c r="J56" i="20"/>
  <c r="L56" i="20" s="1"/>
  <c r="H58" i="15"/>
  <c r="P56" i="19"/>
  <c r="Q56" i="19" s="1"/>
  <c r="O56" i="19"/>
  <c r="M57" i="19"/>
  <c r="N57" i="19" s="1"/>
  <c r="J57" i="19"/>
  <c r="K57" i="19" s="1"/>
  <c r="G58" i="15"/>
  <c r="F59" i="15" s="1"/>
  <c r="I57" i="15"/>
  <c r="K56" i="15"/>
  <c r="J56" i="15"/>
  <c r="L56" i="15" s="1"/>
  <c r="L58" i="12"/>
  <c r="N58" i="12" s="1"/>
  <c r="M58" i="12"/>
  <c r="J60" i="12" l="1"/>
  <c r="K60" i="12" s="1"/>
  <c r="H58" i="20"/>
  <c r="I58" i="20" s="1"/>
  <c r="K58" i="20" s="1"/>
  <c r="K57" i="20"/>
  <c r="J57" i="20"/>
  <c r="L57" i="20" s="1"/>
  <c r="G59" i="20"/>
  <c r="F60" i="20" s="1"/>
  <c r="H59" i="15"/>
  <c r="P57" i="19"/>
  <c r="Q57" i="19" s="1"/>
  <c r="O57" i="19"/>
  <c r="L57" i="19"/>
  <c r="J58" i="19"/>
  <c r="M58" i="19"/>
  <c r="N58" i="19" s="1"/>
  <c r="K57" i="15"/>
  <c r="J57" i="15"/>
  <c r="L57" i="15" s="1"/>
  <c r="G59" i="15"/>
  <c r="F60" i="15" s="1"/>
  <c r="I58" i="15"/>
  <c r="L59" i="12"/>
  <c r="N59" i="12" s="1"/>
  <c r="M59" i="12"/>
  <c r="J61" i="12" l="1"/>
  <c r="K61" i="12" s="1"/>
  <c r="J58" i="20"/>
  <c r="L58" i="20" s="1"/>
  <c r="G60" i="20"/>
  <c r="F61" i="20" s="1"/>
  <c r="H59" i="20"/>
  <c r="I59" i="20" s="1"/>
  <c r="H60" i="15"/>
  <c r="P58" i="19"/>
  <c r="Q58" i="19" s="1"/>
  <c r="O58" i="19"/>
  <c r="L58" i="19"/>
  <c r="K58" i="19"/>
  <c r="J59" i="19" s="1"/>
  <c r="K59" i="19" s="1"/>
  <c r="G60" i="15"/>
  <c r="F61" i="15" s="1"/>
  <c r="I59" i="15"/>
  <c r="J58" i="15"/>
  <c r="L58" i="15" s="1"/>
  <c r="K58" i="15"/>
  <c r="L60" i="12"/>
  <c r="N60" i="12" s="1"/>
  <c r="M60" i="12"/>
  <c r="J62" i="12" l="1"/>
  <c r="K62" i="12" s="1"/>
  <c r="K59" i="20"/>
  <c r="J59" i="20"/>
  <c r="L59" i="20" s="1"/>
  <c r="H60" i="20"/>
  <c r="I60" i="20" s="1"/>
  <c r="G61" i="20"/>
  <c r="F62" i="20" s="1"/>
  <c r="H61" i="15"/>
  <c r="M59" i="19"/>
  <c r="N59" i="19" s="1"/>
  <c r="O59" i="19" s="1"/>
  <c r="L59" i="19"/>
  <c r="J60" i="19"/>
  <c r="M60" i="19"/>
  <c r="N60" i="19" s="1"/>
  <c r="I60" i="15"/>
  <c r="K60" i="15" s="1"/>
  <c r="K59" i="15"/>
  <c r="J59" i="15"/>
  <c r="L59" i="15" s="1"/>
  <c r="G61" i="15"/>
  <c r="F62" i="15" s="1"/>
  <c r="M61" i="12"/>
  <c r="L61" i="12"/>
  <c r="N61" i="12" s="1"/>
  <c r="J63" i="12" l="1"/>
  <c r="K63" i="12" s="1"/>
  <c r="H61" i="20"/>
  <c r="I61" i="20" s="1"/>
  <c r="G62" i="20"/>
  <c r="F63" i="20" s="1"/>
  <c r="J60" i="20"/>
  <c r="L60" i="20" s="1"/>
  <c r="K60" i="20"/>
  <c r="H62" i="15"/>
  <c r="P59" i="19"/>
  <c r="Q59" i="19" s="1"/>
  <c r="L60" i="19"/>
  <c r="K60" i="19"/>
  <c r="O60" i="19"/>
  <c r="P60" i="19"/>
  <c r="Q60" i="19" s="1"/>
  <c r="J60" i="15"/>
  <c r="L60" i="15" s="1"/>
  <c r="I61" i="15"/>
  <c r="K61" i="15" s="1"/>
  <c r="G62" i="15"/>
  <c r="F63" i="15" s="1"/>
  <c r="M62" i="12"/>
  <c r="L62" i="12"/>
  <c r="N62" i="12" s="1"/>
  <c r="J64" i="12" l="1"/>
  <c r="K64" i="12" s="1"/>
  <c r="G63" i="20"/>
  <c r="F64" i="20" s="1"/>
  <c r="H62" i="20"/>
  <c r="I62" i="20" s="1"/>
  <c r="J61" i="20"/>
  <c r="L61" i="20" s="1"/>
  <c r="K61" i="20"/>
  <c r="H63" i="15"/>
  <c r="M61" i="19"/>
  <c r="N61" i="19" s="1"/>
  <c r="J61" i="19"/>
  <c r="J61" i="15"/>
  <c r="L61" i="15" s="1"/>
  <c r="I62" i="15"/>
  <c r="G63" i="15"/>
  <c r="F64" i="15" s="1"/>
  <c r="L63" i="12"/>
  <c r="N63" i="12" s="1"/>
  <c r="M63" i="12"/>
  <c r="J65" i="12" l="1"/>
  <c r="K65" i="12" s="1"/>
  <c r="G64" i="20"/>
  <c r="F65" i="20" s="1"/>
  <c r="K62" i="20"/>
  <c r="J62" i="20"/>
  <c r="L62" i="20" s="1"/>
  <c r="H63" i="20"/>
  <c r="I63" i="20" s="1"/>
  <c r="H64" i="15"/>
  <c r="O61" i="19"/>
  <c r="P61" i="19"/>
  <c r="Q61" i="19" s="1"/>
  <c r="L61" i="19"/>
  <c r="K61" i="19"/>
  <c r="M62" i="19" s="1"/>
  <c r="N62" i="19" s="1"/>
  <c r="I63" i="15"/>
  <c r="K62" i="15"/>
  <c r="J62" i="15"/>
  <c r="L62" i="15" s="1"/>
  <c r="G64" i="15"/>
  <c r="F65" i="15" s="1"/>
  <c r="M64" i="12"/>
  <c r="L64" i="12"/>
  <c r="N64" i="12" s="1"/>
  <c r="J66" i="12" l="1"/>
  <c r="K66" i="12" s="1"/>
  <c r="K63" i="20"/>
  <c r="J63" i="20"/>
  <c r="L63" i="20" s="1"/>
  <c r="H64" i="20"/>
  <c r="I64" i="20" s="1"/>
  <c r="G65" i="20"/>
  <c r="F66" i="20" s="1"/>
  <c r="H65" i="15"/>
  <c r="P62" i="19"/>
  <c r="Q62" i="19" s="1"/>
  <c r="O62" i="19"/>
  <c r="J62" i="19"/>
  <c r="I64" i="15"/>
  <c r="G65" i="15"/>
  <c r="F66" i="15" s="1"/>
  <c r="J63" i="15"/>
  <c r="L63" i="15" s="1"/>
  <c r="K63" i="15"/>
  <c r="L65" i="12"/>
  <c r="N65" i="12" s="1"/>
  <c r="M65" i="12"/>
  <c r="J67" i="12" l="1"/>
  <c r="K67" i="12" s="1"/>
  <c r="G66" i="20"/>
  <c r="F67" i="20" s="1"/>
  <c r="H65" i="20"/>
  <c r="I65" i="20" s="1"/>
  <c r="K64" i="20"/>
  <c r="J64" i="20"/>
  <c r="L64" i="20" s="1"/>
  <c r="H66" i="15"/>
  <c r="L62" i="19"/>
  <c r="K62" i="19"/>
  <c r="J63" i="19" s="1"/>
  <c r="I65" i="15"/>
  <c r="G66" i="15"/>
  <c r="F67" i="15" s="1"/>
  <c r="K64" i="15"/>
  <c r="J64" i="15"/>
  <c r="L64" i="15" s="1"/>
  <c r="L66" i="12"/>
  <c r="N66" i="12" s="1"/>
  <c r="M66" i="12"/>
  <c r="J68" i="12" l="1"/>
  <c r="K68" i="12" s="1"/>
  <c r="H66" i="20"/>
  <c r="I66" i="20" s="1"/>
  <c r="K66" i="20" s="1"/>
  <c r="K65" i="20"/>
  <c r="J65" i="20"/>
  <c r="L65" i="20" s="1"/>
  <c r="G67" i="20"/>
  <c r="F68" i="20" s="1"/>
  <c r="H67" i="15"/>
  <c r="L63" i="19"/>
  <c r="K63" i="19"/>
  <c r="M64" i="19" s="1"/>
  <c r="N64" i="19" s="1"/>
  <c r="M63" i="19"/>
  <c r="N63" i="19" s="1"/>
  <c r="G67" i="15"/>
  <c r="F68" i="15" s="1"/>
  <c r="K65" i="15"/>
  <c r="J65" i="15"/>
  <c r="L65" i="15" s="1"/>
  <c r="I66" i="15"/>
  <c r="L67" i="12"/>
  <c r="N67" i="12" s="1"/>
  <c r="M67" i="12"/>
  <c r="J69" i="12" l="1"/>
  <c r="K69" i="12" s="1"/>
  <c r="J66" i="20"/>
  <c r="L66" i="20" s="1"/>
  <c r="H67" i="20"/>
  <c r="I67" i="20" s="1"/>
  <c r="J67" i="20" s="1"/>
  <c r="L67" i="20" s="1"/>
  <c r="G68" i="20"/>
  <c r="F69" i="20" s="1"/>
  <c r="H68" i="15"/>
  <c r="P64" i="19"/>
  <c r="Q64" i="19" s="1"/>
  <c r="O64" i="19"/>
  <c r="O63" i="19"/>
  <c r="P63" i="19"/>
  <c r="Q63" i="19" s="1"/>
  <c r="J64" i="19"/>
  <c r="G68" i="15"/>
  <c r="F69" i="15" s="1"/>
  <c r="J66" i="15"/>
  <c r="L66" i="15" s="1"/>
  <c r="K66" i="15"/>
  <c r="I67" i="15"/>
  <c r="L68" i="12"/>
  <c r="N68" i="12" s="1"/>
  <c r="M68" i="12"/>
  <c r="J70" i="12" l="1"/>
  <c r="K70" i="12" s="1"/>
  <c r="K67" i="20"/>
  <c r="H68" i="20"/>
  <c r="I68" i="20" s="1"/>
  <c r="G69" i="20"/>
  <c r="F70" i="20" s="1"/>
  <c r="H69" i="15"/>
  <c r="L64" i="19"/>
  <c r="K64" i="19"/>
  <c r="I68" i="15"/>
  <c r="J68" i="15" s="1"/>
  <c r="L68" i="15" s="1"/>
  <c r="K67" i="15"/>
  <c r="J67" i="15"/>
  <c r="L67" i="15" s="1"/>
  <c r="G69" i="15"/>
  <c r="F70" i="15" s="1"/>
  <c r="M69" i="12"/>
  <c r="L69" i="12"/>
  <c r="N69" i="12" s="1"/>
  <c r="J71" i="12" l="1"/>
  <c r="K71" i="12" s="1"/>
  <c r="G70" i="20"/>
  <c r="F71" i="20" s="1"/>
  <c r="H69" i="20"/>
  <c r="I69" i="20" s="1"/>
  <c r="K68" i="20"/>
  <c r="J68" i="20"/>
  <c r="L68" i="20" s="1"/>
  <c r="H70" i="15"/>
  <c r="J65" i="19"/>
  <c r="K65" i="19" s="1"/>
  <c r="M65" i="19"/>
  <c r="N65" i="19" s="1"/>
  <c r="K68" i="15"/>
  <c r="G70" i="15"/>
  <c r="F71" i="15" s="1"/>
  <c r="I69" i="15"/>
  <c r="M70" i="12"/>
  <c r="L70" i="12"/>
  <c r="N70" i="12" s="1"/>
  <c r="J72" i="12" l="1"/>
  <c r="K72" i="12" s="1"/>
  <c r="J69" i="20"/>
  <c r="L69" i="20" s="1"/>
  <c r="K69" i="20"/>
  <c r="G71" i="20"/>
  <c r="F72" i="20" s="1"/>
  <c r="H70" i="20"/>
  <c r="I70" i="20" s="1"/>
  <c r="H71" i="15"/>
  <c r="P65" i="19"/>
  <c r="Q65" i="19" s="1"/>
  <c r="O65" i="19"/>
  <c r="L65" i="19"/>
  <c r="M66" i="19"/>
  <c r="N66" i="19" s="1"/>
  <c r="J66" i="19"/>
  <c r="G71" i="15"/>
  <c r="F72" i="15" s="1"/>
  <c r="K69" i="15"/>
  <c r="J69" i="15"/>
  <c r="L69" i="15" s="1"/>
  <c r="I70" i="15"/>
  <c r="M71" i="12"/>
  <c r="L71" i="12"/>
  <c r="N71" i="12" s="1"/>
  <c r="J73" i="12" l="1"/>
  <c r="J74" i="12" s="1"/>
  <c r="K70" i="20"/>
  <c r="J70" i="20"/>
  <c r="L70" i="20" s="1"/>
  <c r="H71" i="20"/>
  <c r="I71" i="20" s="1"/>
  <c r="G72" i="20"/>
  <c r="F73" i="20" s="1"/>
  <c r="H72" i="15"/>
  <c r="L66" i="19"/>
  <c r="K66" i="19"/>
  <c r="M67" i="19" s="1"/>
  <c r="N67" i="19" s="1"/>
  <c r="P66" i="19"/>
  <c r="Q66" i="19" s="1"/>
  <c r="O66" i="19"/>
  <c r="I71" i="15"/>
  <c r="K71" i="15" s="1"/>
  <c r="K70" i="15"/>
  <c r="J70" i="15"/>
  <c r="L70" i="15" s="1"/>
  <c r="G72" i="15"/>
  <c r="F73" i="15" s="1"/>
  <c r="G73" i="15" s="1"/>
  <c r="M72" i="12"/>
  <c r="L72" i="12"/>
  <c r="N72" i="12" s="1"/>
  <c r="K73" i="12" l="1"/>
  <c r="D7" i="12" s="1"/>
  <c r="H72" i="20"/>
  <c r="I72" i="20" s="1"/>
  <c r="G73" i="20"/>
  <c r="F74" i="20" s="1"/>
  <c r="K71" i="20"/>
  <c r="J71" i="20"/>
  <c r="L71" i="20" s="1"/>
  <c r="H73" i="15"/>
  <c r="I73" i="15" s="1"/>
  <c r="P67" i="19"/>
  <c r="Q67" i="19" s="1"/>
  <c r="O67" i="19"/>
  <c r="J67" i="19"/>
  <c r="J71" i="15"/>
  <c r="L71" i="15" s="1"/>
  <c r="H76" i="15"/>
  <c r="I72" i="15"/>
  <c r="L73" i="12" l="1"/>
  <c r="D8" i="12" s="1"/>
  <c r="M73" i="12"/>
  <c r="D9" i="12" s="1"/>
  <c r="B8" i="15"/>
  <c r="G74" i="20"/>
  <c r="F75" i="20" s="1"/>
  <c r="H73" i="20"/>
  <c r="I73" i="20" s="1"/>
  <c r="K72" i="20"/>
  <c r="J72" i="20"/>
  <c r="L72" i="20" s="1"/>
  <c r="J73" i="15"/>
  <c r="L73" i="15" s="1"/>
  <c r="K73" i="15"/>
  <c r="H82" i="15"/>
  <c r="H83" i="15"/>
  <c r="H77" i="15"/>
  <c r="H78" i="15"/>
  <c r="H80" i="15"/>
  <c r="H74" i="15"/>
  <c r="H79" i="15"/>
  <c r="H85" i="15"/>
  <c r="H75" i="15"/>
  <c r="H84" i="15"/>
  <c r="H81" i="15"/>
  <c r="L67" i="19"/>
  <c r="K67" i="19"/>
  <c r="M68" i="19" s="1"/>
  <c r="N68" i="19" s="1"/>
  <c r="K72" i="15"/>
  <c r="J72" i="15"/>
  <c r="L72" i="15" s="1"/>
  <c r="N73" i="12" l="1"/>
  <c r="D10" i="12" s="1"/>
  <c r="B10" i="15"/>
  <c r="K73" i="20"/>
  <c r="J73" i="20"/>
  <c r="L73" i="20" s="1"/>
  <c r="H74" i="20"/>
  <c r="I74" i="20" s="1"/>
  <c r="G75" i="20"/>
  <c r="F76" i="20" s="1"/>
  <c r="J68" i="19"/>
  <c r="K68" i="19" s="1"/>
  <c r="O68" i="19"/>
  <c r="P68" i="19"/>
  <c r="Q68" i="19" s="1"/>
  <c r="B11" i="15"/>
  <c r="B9" i="15"/>
  <c r="H75" i="20" l="1"/>
  <c r="I75" i="20" s="1"/>
  <c r="G76" i="20"/>
  <c r="F77" i="20" s="1"/>
  <c r="K74" i="20"/>
  <c r="J74" i="20"/>
  <c r="L74" i="20" s="1"/>
  <c r="J69" i="19"/>
  <c r="L69" i="19" s="1"/>
  <c r="L68" i="19"/>
  <c r="M69" i="19"/>
  <c r="N69" i="19" s="1"/>
  <c r="O69" i="19" s="1"/>
  <c r="G77" i="20" l="1"/>
  <c r="F78" i="20" s="1"/>
  <c r="K75" i="20"/>
  <c r="J75" i="20"/>
  <c r="L75" i="20" s="1"/>
  <c r="H76" i="20"/>
  <c r="I76" i="20" s="1"/>
  <c r="K69" i="19"/>
  <c r="J70" i="19" s="1"/>
  <c r="L70" i="19" s="1"/>
  <c r="P69" i="19"/>
  <c r="Q69" i="19" s="1"/>
  <c r="J76" i="20" l="1"/>
  <c r="L76" i="20" s="1"/>
  <c r="K76" i="20"/>
  <c r="G78" i="20"/>
  <c r="F79" i="20" s="1"/>
  <c r="H77" i="20"/>
  <c r="I77" i="20" s="1"/>
  <c r="K70" i="19"/>
  <c r="M71" i="19" s="1"/>
  <c r="N71" i="19" s="1"/>
  <c r="O71" i="19" s="1"/>
  <c r="M70" i="19"/>
  <c r="N70" i="19" s="1"/>
  <c r="P70" i="19" s="1"/>
  <c r="Q70" i="19" s="1"/>
  <c r="G79" i="20" l="1"/>
  <c r="F80" i="20" s="1"/>
  <c r="H78" i="20"/>
  <c r="I78" i="20" s="1"/>
  <c r="J77" i="20"/>
  <c r="L77" i="20" s="1"/>
  <c r="K77" i="20"/>
  <c r="J71" i="19"/>
  <c r="L71" i="19" s="1"/>
  <c r="P71" i="19"/>
  <c r="Q71" i="19" s="1"/>
  <c r="O70" i="19"/>
  <c r="K78" i="20" l="1"/>
  <c r="J78" i="20"/>
  <c r="L78" i="20" s="1"/>
  <c r="H79" i="20"/>
  <c r="I79" i="20" s="1"/>
  <c r="G80" i="20"/>
  <c r="F81" i="20" s="1"/>
  <c r="K71" i="19"/>
  <c r="J72" i="19" s="1"/>
  <c r="K72" i="19" s="1"/>
  <c r="G81" i="20" l="1"/>
  <c r="F82" i="20" s="1"/>
  <c r="H80" i="20"/>
  <c r="I80" i="20" s="1"/>
  <c r="K79" i="20"/>
  <c r="J79" i="20"/>
  <c r="L79" i="20" s="1"/>
  <c r="M72" i="19"/>
  <c r="N72" i="19" s="1"/>
  <c r="O72" i="19" s="1"/>
  <c r="M73" i="19"/>
  <c r="N73" i="19" s="1"/>
  <c r="L72" i="19"/>
  <c r="J73" i="19"/>
  <c r="G82" i="20" l="1"/>
  <c r="F83" i="20" s="1"/>
  <c r="K80" i="20"/>
  <c r="J80" i="20"/>
  <c r="L80" i="20" s="1"/>
  <c r="H81" i="20"/>
  <c r="I81" i="20" s="1"/>
  <c r="E9" i="19"/>
  <c r="P72" i="19"/>
  <c r="Q72" i="19" s="1"/>
  <c r="L73" i="19"/>
  <c r="P73" i="19"/>
  <c r="O73" i="19"/>
  <c r="E11" i="19" s="1"/>
  <c r="K73" i="19"/>
  <c r="H82" i="20" l="1"/>
  <c r="I82" i="20" s="1"/>
  <c r="K81" i="20"/>
  <c r="J81" i="20"/>
  <c r="L81" i="20" s="1"/>
  <c r="G83" i="20"/>
  <c r="F84" i="20" s="1"/>
  <c r="M85" i="19"/>
  <c r="Q73" i="19"/>
  <c r="E12" i="19" s="1"/>
  <c r="E10" i="19"/>
  <c r="M75" i="19"/>
  <c r="M76" i="19"/>
  <c r="M82" i="19"/>
  <c r="M84" i="19"/>
  <c r="M79" i="19"/>
  <c r="M80" i="19"/>
  <c r="M83" i="19"/>
  <c r="M81" i="19"/>
  <c r="M77" i="19"/>
  <c r="M78" i="19"/>
  <c r="M74" i="19"/>
  <c r="H83" i="20" l="1"/>
  <c r="I83" i="20" s="1"/>
  <c r="G84" i="20"/>
  <c r="F85" i="20" s="1"/>
  <c r="K82" i="20"/>
  <c r="J82" i="20"/>
  <c r="L82" i="20" s="1"/>
  <c r="C13" i="3"/>
  <c r="H84" i="20" l="1"/>
  <c r="I84" i="20" s="1"/>
  <c r="K84" i="20" s="1"/>
  <c r="K83" i="20"/>
  <c r="J83" i="20"/>
  <c r="L83" i="20" s="1"/>
  <c r="G85" i="20"/>
  <c r="F86" i="20" s="1"/>
  <c r="M9" i="8"/>
  <c r="N9" i="8" s="1"/>
  <c r="M10" i="8"/>
  <c r="M11" i="8"/>
  <c r="N11" i="8" s="1"/>
  <c r="M12" i="8"/>
  <c r="N12" i="8" s="1"/>
  <c r="M13" i="8"/>
  <c r="N13" i="8" s="1"/>
  <c r="M14" i="8"/>
  <c r="N14" i="8" s="1"/>
  <c r="M15" i="8"/>
  <c r="N15" i="8" s="1"/>
  <c r="M16" i="8"/>
  <c r="N16" i="8" s="1"/>
  <c r="M17" i="8"/>
  <c r="N17" i="8" s="1"/>
  <c r="M18" i="8"/>
  <c r="N18" i="8" s="1"/>
  <c r="M19" i="8"/>
  <c r="N19" i="8" s="1"/>
  <c r="M20" i="8"/>
  <c r="N20" i="8" s="1"/>
  <c r="M21" i="8"/>
  <c r="N21" i="8" s="1"/>
  <c r="M22" i="8"/>
  <c r="N22" i="8" s="1"/>
  <c r="M23" i="8"/>
  <c r="N23" i="8" s="1"/>
  <c r="M24" i="8"/>
  <c r="N24" i="8" s="1"/>
  <c r="M25" i="8"/>
  <c r="N25" i="8" s="1"/>
  <c r="M26" i="8"/>
  <c r="N26" i="8" s="1"/>
  <c r="M27" i="8"/>
  <c r="N27" i="8" s="1"/>
  <c r="M28" i="8"/>
  <c r="N28" i="8" s="1"/>
  <c r="M29" i="8"/>
  <c r="N29" i="8" s="1"/>
  <c r="M30" i="8"/>
  <c r="N30" i="8" s="1"/>
  <c r="M31" i="8"/>
  <c r="N31" i="8" s="1"/>
  <c r="M32" i="8"/>
  <c r="N32" i="8" s="1"/>
  <c r="M33" i="8"/>
  <c r="N33" i="8" s="1"/>
  <c r="M34" i="8"/>
  <c r="N34" i="8" s="1"/>
  <c r="M35" i="8"/>
  <c r="N35" i="8" s="1"/>
  <c r="M36" i="8"/>
  <c r="N36" i="8" s="1"/>
  <c r="M37" i="8"/>
  <c r="N37" i="8" s="1"/>
  <c r="M38" i="8"/>
  <c r="N38" i="8" s="1"/>
  <c r="M39" i="8"/>
  <c r="N39" i="8" s="1"/>
  <c r="M40" i="8"/>
  <c r="N40" i="8" s="1"/>
  <c r="M41" i="8"/>
  <c r="N41" i="8" s="1"/>
  <c r="M42" i="8"/>
  <c r="N42" i="8" s="1"/>
  <c r="M43" i="8"/>
  <c r="N43" i="8" s="1"/>
  <c r="M44" i="8"/>
  <c r="N44" i="8" s="1"/>
  <c r="M45" i="8"/>
  <c r="N45" i="8" s="1"/>
  <c r="M46" i="8"/>
  <c r="N46" i="8" s="1"/>
  <c r="M47" i="8"/>
  <c r="N47" i="8" s="1"/>
  <c r="M48" i="8"/>
  <c r="N48" i="8" s="1"/>
  <c r="M49" i="8"/>
  <c r="N49" i="8" s="1"/>
  <c r="M50" i="8"/>
  <c r="N50" i="8" s="1"/>
  <c r="M51" i="8"/>
  <c r="N51" i="8" s="1"/>
  <c r="M52" i="8"/>
  <c r="N52" i="8" s="1"/>
  <c r="M53" i="8"/>
  <c r="N53" i="8" s="1"/>
  <c r="M54" i="8"/>
  <c r="N54" i="8" s="1"/>
  <c r="M55" i="8"/>
  <c r="N55" i="8" s="1"/>
  <c r="M56" i="8"/>
  <c r="N56" i="8" s="1"/>
  <c r="M57" i="8"/>
  <c r="N57" i="8" s="1"/>
  <c r="M58" i="8"/>
  <c r="N58" i="8" s="1"/>
  <c r="M59" i="8"/>
  <c r="N59" i="8" s="1"/>
  <c r="M60" i="8"/>
  <c r="N60" i="8" s="1"/>
  <c r="M61" i="8"/>
  <c r="N61" i="8" s="1"/>
  <c r="M62" i="8"/>
  <c r="N62" i="8" s="1"/>
  <c r="M63" i="8"/>
  <c r="N63" i="8" s="1"/>
  <c r="M64" i="8"/>
  <c r="N64" i="8" s="1"/>
  <c r="M65" i="8"/>
  <c r="N65" i="8" s="1"/>
  <c r="M66" i="8"/>
  <c r="N66" i="8" s="1"/>
  <c r="M67" i="8"/>
  <c r="N67" i="8" s="1"/>
  <c r="M68" i="8"/>
  <c r="N68" i="8" s="1"/>
  <c r="M69" i="8"/>
  <c r="N69" i="8" s="1"/>
  <c r="M70" i="8"/>
  <c r="N70" i="8" s="1"/>
  <c r="M71" i="8"/>
  <c r="N71" i="8" s="1"/>
  <c r="M72" i="8"/>
  <c r="N72" i="8" s="1"/>
  <c r="M73" i="8"/>
  <c r="N73" i="8" s="1"/>
  <c r="M74" i="8"/>
  <c r="N74" i="8" s="1"/>
  <c r="M75" i="8"/>
  <c r="N75" i="8" s="1"/>
  <c r="M76" i="8"/>
  <c r="N76" i="8" s="1"/>
  <c r="M77" i="8"/>
  <c r="N77" i="8" s="1"/>
  <c r="M78" i="8"/>
  <c r="N78" i="8" s="1"/>
  <c r="M79" i="8"/>
  <c r="N79" i="8" s="1"/>
  <c r="M80" i="8"/>
  <c r="N80" i="8" s="1"/>
  <c r="M81" i="8"/>
  <c r="N81" i="8" s="1"/>
  <c r="M82" i="8"/>
  <c r="N82" i="8" s="1"/>
  <c r="M83" i="8"/>
  <c r="N83" i="8" s="1"/>
  <c r="M84" i="8"/>
  <c r="N84" i="8" s="1"/>
  <c r="M85" i="8"/>
  <c r="N85" i="8" s="1"/>
  <c r="M86" i="8"/>
  <c r="N86" i="8" s="1"/>
  <c r="M87" i="8"/>
  <c r="N87" i="8" s="1"/>
  <c r="M88" i="8"/>
  <c r="N88" i="8" s="1"/>
  <c r="M89" i="8"/>
  <c r="N89" i="8" s="1"/>
  <c r="M90" i="8"/>
  <c r="N90" i="8" s="1"/>
  <c r="M91" i="8"/>
  <c r="N91" i="8" s="1"/>
  <c r="M92" i="8"/>
  <c r="N92" i="8" s="1"/>
  <c r="M93" i="8"/>
  <c r="N93" i="8" s="1"/>
  <c r="M94" i="8"/>
  <c r="N94" i="8" s="1"/>
  <c r="M95" i="8"/>
  <c r="N95" i="8" s="1"/>
  <c r="M96" i="8"/>
  <c r="N96" i="8" s="1"/>
  <c r="M97" i="8"/>
  <c r="N97" i="8" s="1"/>
  <c r="M98" i="8"/>
  <c r="N98" i="8" s="1"/>
  <c r="M99" i="8"/>
  <c r="N99" i="8" s="1"/>
  <c r="M100" i="8"/>
  <c r="N100" i="8" s="1"/>
  <c r="M101" i="8"/>
  <c r="N101" i="8" s="1"/>
  <c r="M102" i="8"/>
  <c r="N102" i="8" s="1"/>
  <c r="M103" i="8"/>
  <c r="N103" i="8" s="1"/>
  <c r="M104" i="8"/>
  <c r="N104" i="8" s="1"/>
  <c r="M105" i="8"/>
  <c r="N105" i="8" s="1"/>
  <c r="M106" i="8"/>
  <c r="N106" i="8" s="1"/>
  <c r="M107" i="8"/>
  <c r="N107" i="8" s="1"/>
  <c r="M108" i="8"/>
  <c r="N108" i="8" s="1"/>
  <c r="M109" i="8"/>
  <c r="N109" i="8" s="1"/>
  <c r="M110" i="8"/>
  <c r="N110" i="8" s="1"/>
  <c r="M111" i="8"/>
  <c r="N111" i="8" s="1"/>
  <c r="M112" i="8"/>
  <c r="N112" i="8" s="1"/>
  <c r="M113" i="8"/>
  <c r="N113" i="8" s="1"/>
  <c r="M114" i="8"/>
  <c r="N114" i="8" s="1"/>
  <c r="M115" i="8"/>
  <c r="N115" i="8" s="1"/>
  <c r="M116" i="8"/>
  <c r="N116" i="8" s="1"/>
  <c r="M117" i="8"/>
  <c r="N117" i="8" s="1"/>
  <c r="M118" i="8"/>
  <c r="N118" i="8" s="1"/>
  <c r="M119" i="8"/>
  <c r="N119" i="8" s="1"/>
  <c r="M120" i="8"/>
  <c r="N120" i="8" s="1"/>
  <c r="M121" i="8"/>
  <c r="N121" i="8" s="1"/>
  <c r="M122" i="8"/>
  <c r="N122" i="8" s="1"/>
  <c r="M123" i="8"/>
  <c r="N123" i="8" s="1"/>
  <c r="M124" i="8"/>
  <c r="N124" i="8" s="1"/>
  <c r="M125" i="8"/>
  <c r="N125" i="8" s="1"/>
  <c r="M126" i="8"/>
  <c r="N126" i="8" s="1"/>
  <c r="M127" i="8"/>
  <c r="N127" i="8" s="1"/>
  <c r="M128" i="8"/>
  <c r="N128" i="8" s="1"/>
  <c r="M129" i="8"/>
  <c r="N129" i="8" s="1"/>
  <c r="M130" i="8"/>
  <c r="N130" i="8" s="1"/>
  <c r="M131" i="8"/>
  <c r="N131" i="8" s="1"/>
  <c r="M132" i="8"/>
  <c r="N132" i="8" s="1"/>
  <c r="M133" i="8"/>
  <c r="N133" i="8" s="1"/>
  <c r="M134" i="8"/>
  <c r="N134" i="8" s="1"/>
  <c r="M135" i="8"/>
  <c r="N135" i="8" s="1"/>
  <c r="M136" i="8"/>
  <c r="N136" i="8" s="1"/>
  <c r="M137" i="8"/>
  <c r="N137" i="8" s="1"/>
  <c r="M138" i="8"/>
  <c r="N138" i="8" s="1"/>
  <c r="M139" i="8"/>
  <c r="N139" i="8" s="1"/>
  <c r="M140" i="8"/>
  <c r="N140" i="8" s="1"/>
  <c r="M141" i="8"/>
  <c r="N141" i="8" s="1"/>
  <c r="M142" i="8"/>
  <c r="N142" i="8" s="1"/>
  <c r="M143" i="8"/>
  <c r="N143" i="8" s="1"/>
  <c r="M144" i="8"/>
  <c r="N144" i="8" s="1"/>
  <c r="M145" i="8"/>
  <c r="N145" i="8" s="1"/>
  <c r="M146" i="8"/>
  <c r="N146" i="8" s="1"/>
  <c r="M147" i="8"/>
  <c r="N147" i="8" s="1"/>
  <c r="M148" i="8"/>
  <c r="N148" i="8" s="1"/>
  <c r="M149" i="8"/>
  <c r="N149" i="8" s="1"/>
  <c r="M150" i="8"/>
  <c r="N150" i="8" s="1"/>
  <c r="M151" i="8"/>
  <c r="N151" i="8" s="1"/>
  <c r="M152" i="8"/>
  <c r="N152" i="8" s="1"/>
  <c r="M153" i="8"/>
  <c r="N153" i="8" s="1"/>
  <c r="M154" i="8"/>
  <c r="N154" i="8" s="1"/>
  <c r="M155" i="8"/>
  <c r="N155" i="8" s="1"/>
  <c r="M156" i="8"/>
  <c r="N156" i="8" s="1"/>
  <c r="M157" i="8"/>
  <c r="N157" i="8" s="1"/>
  <c r="M158" i="8"/>
  <c r="N158" i="8" s="1"/>
  <c r="M159" i="8"/>
  <c r="N159" i="8" s="1"/>
  <c r="M160" i="8"/>
  <c r="N160" i="8" s="1"/>
  <c r="M161" i="8"/>
  <c r="N161" i="8" s="1"/>
  <c r="M162" i="8"/>
  <c r="N162" i="8" s="1"/>
  <c r="M163" i="8"/>
  <c r="N163" i="8" s="1"/>
  <c r="M164" i="8"/>
  <c r="N164" i="8" s="1"/>
  <c r="M165" i="8"/>
  <c r="N165" i="8" s="1"/>
  <c r="M166" i="8"/>
  <c r="N166" i="8" s="1"/>
  <c r="M167" i="8"/>
  <c r="N167" i="8" s="1"/>
  <c r="M168" i="8"/>
  <c r="N168" i="8" s="1"/>
  <c r="M169" i="8"/>
  <c r="N169" i="8" s="1"/>
  <c r="M170" i="8"/>
  <c r="N170" i="8" s="1"/>
  <c r="M171" i="8"/>
  <c r="N171" i="8" s="1"/>
  <c r="M172" i="8"/>
  <c r="N172" i="8" s="1"/>
  <c r="M173" i="8"/>
  <c r="N173" i="8" s="1"/>
  <c r="M174" i="8"/>
  <c r="N174" i="8" s="1"/>
  <c r="M175" i="8"/>
  <c r="N175" i="8" s="1"/>
  <c r="M176" i="8"/>
  <c r="N176" i="8" s="1"/>
  <c r="M177" i="8"/>
  <c r="N177" i="8" s="1"/>
  <c r="M178" i="8"/>
  <c r="N178" i="8" s="1"/>
  <c r="M179" i="8"/>
  <c r="N179" i="8" s="1"/>
  <c r="M180" i="8"/>
  <c r="N180" i="8" s="1"/>
  <c r="M181" i="8"/>
  <c r="N181" i="8" s="1"/>
  <c r="M182" i="8"/>
  <c r="N182" i="8" s="1"/>
  <c r="M183" i="8"/>
  <c r="N183" i="8" s="1"/>
  <c r="M184" i="8"/>
  <c r="N184" i="8" s="1"/>
  <c r="M185" i="8"/>
  <c r="N185" i="8" s="1"/>
  <c r="M186" i="8"/>
  <c r="N186" i="8" s="1"/>
  <c r="M187" i="8"/>
  <c r="N187" i="8" s="1"/>
  <c r="M188" i="8"/>
  <c r="N188" i="8" s="1"/>
  <c r="M189" i="8"/>
  <c r="N189" i="8" s="1"/>
  <c r="M190" i="8"/>
  <c r="N190" i="8" s="1"/>
  <c r="M191" i="8"/>
  <c r="N191" i="8" s="1"/>
  <c r="M192" i="8"/>
  <c r="N192" i="8" s="1"/>
  <c r="M193" i="8"/>
  <c r="N193" i="8" s="1"/>
  <c r="M194" i="8"/>
  <c r="N194" i="8" s="1"/>
  <c r="M195" i="8"/>
  <c r="N195" i="8" s="1"/>
  <c r="M196" i="8"/>
  <c r="N196" i="8" s="1"/>
  <c r="M197" i="8"/>
  <c r="N197" i="8" s="1"/>
  <c r="M198" i="8"/>
  <c r="N198" i="8" s="1"/>
  <c r="M199" i="8"/>
  <c r="N199" i="8" s="1"/>
  <c r="M200" i="8"/>
  <c r="N200" i="8" s="1"/>
  <c r="M201" i="8"/>
  <c r="N201" i="8" s="1"/>
  <c r="M202" i="8"/>
  <c r="N202" i="8" s="1"/>
  <c r="M203" i="8"/>
  <c r="N203" i="8" s="1"/>
  <c r="M204" i="8"/>
  <c r="N204" i="8" s="1"/>
  <c r="M205" i="8"/>
  <c r="N205" i="8" s="1"/>
  <c r="M206" i="8"/>
  <c r="N206" i="8" s="1"/>
  <c r="M207" i="8"/>
  <c r="N207" i="8" s="1"/>
  <c r="M208" i="8"/>
  <c r="N208" i="8" s="1"/>
  <c r="M209" i="8"/>
  <c r="N209" i="8" s="1"/>
  <c r="M210" i="8"/>
  <c r="N210" i="8" s="1"/>
  <c r="M211" i="8"/>
  <c r="N211" i="8" s="1"/>
  <c r="M212" i="8"/>
  <c r="N212" i="8" s="1"/>
  <c r="M213" i="8"/>
  <c r="N213" i="8" s="1"/>
  <c r="M214" i="8"/>
  <c r="N214" i="8" s="1"/>
  <c r="M215" i="8"/>
  <c r="N215" i="8" s="1"/>
  <c r="M216" i="8"/>
  <c r="N216" i="8" s="1"/>
  <c r="M217" i="8"/>
  <c r="N217" i="8" s="1"/>
  <c r="M218" i="8"/>
  <c r="N218" i="8" s="1"/>
  <c r="M219" i="8"/>
  <c r="N219" i="8" s="1"/>
  <c r="M220" i="8"/>
  <c r="N220" i="8" s="1"/>
  <c r="M221" i="8"/>
  <c r="N221" i="8" s="1"/>
  <c r="M222" i="8"/>
  <c r="N222" i="8" s="1"/>
  <c r="M223" i="8"/>
  <c r="N223" i="8" s="1"/>
  <c r="M224" i="8"/>
  <c r="N224" i="8" s="1"/>
  <c r="M225" i="8"/>
  <c r="N225" i="8" s="1"/>
  <c r="M226" i="8"/>
  <c r="N226" i="8" s="1"/>
  <c r="M227" i="8"/>
  <c r="N227" i="8" s="1"/>
  <c r="M228" i="8"/>
  <c r="N228" i="8" s="1"/>
  <c r="M229" i="8"/>
  <c r="N229" i="8" s="1"/>
  <c r="M230" i="8"/>
  <c r="N230" i="8" s="1"/>
  <c r="M231" i="8"/>
  <c r="N231" i="8" s="1"/>
  <c r="M232" i="8"/>
  <c r="N232" i="8" s="1"/>
  <c r="M233" i="8"/>
  <c r="N233" i="8" s="1"/>
  <c r="M234" i="8"/>
  <c r="N234" i="8" s="1"/>
  <c r="M235" i="8"/>
  <c r="N235" i="8" s="1"/>
  <c r="M236" i="8"/>
  <c r="N236" i="8" s="1"/>
  <c r="M237" i="8"/>
  <c r="N237" i="8" s="1"/>
  <c r="M238" i="8"/>
  <c r="N238" i="8" s="1"/>
  <c r="M239" i="8"/>
  <c r="N239" i="8" s="1"/>
  <c r="M240" i="8"/>
  <c r="N240" i="8" s="1"/>
  <c r="M241" i="8"/>
  <c r="N241" i="8" s="1"/>
  <c r="M242" i="8"/>
  <c r="N242" i="8" s="1"/>
  <c r="M243" i="8"/>
  <c r="N243" i="8" s="1"/>
  <c r="M244" i="8"/>
  <c r="N244" i="8" s="1"/>
  <c r="M245" i="8"/>
  <c r="N245" i="8" s="1"/>
  <c r="M246" i="8"/>
  <c r="N246" i="8" s="1"/>
  <c r="M247" i="8"/>
  <c r="N247" i="8" s="1"/>
  <c r="M248" i="8"/>
  <c r="N248" i="8" s="1"/>
  <c r="M249" i="8"/>
  <c r="N249" i="8" s="1"/>
  <c r="M250" i="8"/>
  <c r="N250" i="8" s="1"/>
  <c r="M251" i="8"/>
  <c r="N251" i="8" s="1"/>
  <c r="M252" i="8"/>
  <c r="N252" i="8" s="1"/>
  <c r="M253" i="8"/>
  <c r="N253" i="8" s="1"/>
  <c r="M254" i="8"/>
  <c r="N254" i="8" s="1"/>
  <c r="M255" i="8"/>
  <c r="N255" i="8" s="1"/>
  <c r="M256" i="8"/>
  <c r="N256" i="8" s="1"/>
  <c r="M257" i="8"/>
  <c r="N257" i="8" s="1"/>
  <c r="M258" i="8"/>
  <c r="N258" i="8" s="1"/>
  <c r="M259" i="8"/>
  <c r="N259" i="8" s="1"/>
  <c r="M260" i="8"/>
  <c r="N260" i="8" s="1"/>
  <c r="M261" i="8"/>
  <c r="N261" i="8" s="1"/>
  <c r="M262" i="8"/>
  <c r="N262" i="8" s="1"/>
  <c r="M263" i="8"/>
  <c r="N263" i="8" s="1"/>
  <c r="M264" i="8"/>
  <c r="N264" i="8" s="1"/>
  <c r="M265" i="8"/>
  <c r="N265" i="8" s="1"/>
  <c r="M266" i="8"/>
  <c r="N266" i="8" s="1"/>
  <c r="M267" i="8"/>
  <c r="N267" i="8" s="1"/>
  <c r="M268" i="8"/>
  <c r="N268" i="8" s="1"/>
  <c r="M269" i="8"/>
  <c r="N269" i="8" s="1"/>
  <c r="M270" i="8"/>
  <c r="N270" i="8" s="1"/>
  <c r="M271" i="8"/>
  <c r="N271" i="8" s="1"/>
  <c r="M272" i="8"/>
  <c r="N272" i="8" s="1"/>
  <c r="M273" i="8"/>
  <c r="N273" i="8" s="1"/>
  <c r="M274" i="8"/>
  <c r="N274" i="8" s="1"/>
  <c r="M275" i="8"/>
  <c r="N275" i="8" s="1"/>
  <c r="M276" i="8"/>
  <c r="N276" i="8" s="1"/>
  <c r="M277" i="8"/>
  <c r="N277" i="8" s="1"/>
  <c r="M278" i="8"/>
  <c r="N278" i="8" s="1"/>
  <c r="M279" i="8"/>
  <c r="N279" i="8" s="1"/>
  <c r="M280" i="8"/>
  <c r="N280" i="8" s="1"/>
  <c r="M281" i="8"/>
  <c r="N281" i="8" s="1"/>
  <c r="M282" i="8"/>
  <c r="N282" i="8" s="1"/>
  <c r="M283" i="8"/>
  <c r="N283" i="8" s="1"/>
  <c r="M284" i="8"/>
  <c r="N284" i="8" s="1"/>
  <c r="M285" i="8"/>
  <c r="N285" i="8" s="1"/>
  <c r="M286" i="8"/>
  <c r="N286" i="8" s="1"/>
  <c r="M287" i="8"/>
  <c r="N287" i="8" s="1"/>
  <c r="M288" i="8"/>
  <c r="N288" i="8" s="1"/>
  <c r="M289" i="8"/>
  <c r="N289" i="8" s="1"/>
  <c r="M290" i="8"/>
  <c r="N290" i="8" s="1"/>
  <c r="M291" i="8"/>
  <c r="N291" i="8" s="1"/>
  <c r="M292" i="8"/>
  <c r="N292" i="8" s="1"/>
  <c r="M293" i="8"/>
  <c r="N293" i="8" s="1"/>
  <c r="M294" i="8"/>
  <c r="N294" i="8" s="1"/>
  <c r="M295" i="8"/>
  <c r="N295" i="8" s="1"/>
  <c r="M296" i="8"/>
  <c r="N296" i="8" s="1"/>
  <c r="M297" i="8"/>
  <c r="N297" i="8" s="1"/>
  <c r="M298" i="8"/>
  <c r="N298" i="8" s="1"/>
  <c r="M299" i="8"/>
  <c r="N299" i="8" s="1"/>
  <c r="M300" i="8"/>
  <c r="N300" i="8" s="1"/>
  <c r="M301" i="8"/>
  <c r="N301" i="8" s="1"/>
  <c r="M302" i="8"/>
  <c r="N302" i="8" s="1"/>
  <c r="M303" i="8"/>
  <c r="N303" i="8" s="1"/>
  <c r="M304" i="8"/>
  <c r="N304" i="8" s="1"/>
  <c r="M305" i="8"/>
  <c r="N305" i="8" s="1"/>
  <c r="M306" i="8"/>
  <c r="N306" i="8" s="1"/>
  <c r="M307" i="8"/>
  <c r="N307" i="8" s="1"/>
  <c r="M308" i="8"/>
  <c r="N308" i="8" s="1"/>
  <c r="M309" i="8"/>
  <c r="N309" i="8" s="1"/>
  <c r="M310" i="8"/>
  <c r="N310" i="8" s="1"/>
  <c r="M311" i="8"/>
  <c r="N311" i="8" s="1"/>
  <c r="M312" i="8"/>
  <c r="N312" i="8" s="1"/>
  <c r="M313" i="8"/>
  <c r="N313" i="8" s="1"/>
  <c r="M314" i="8"/>
  <c r="N314" i="8" s="1"/>
  <c r="M315" i="8"/>
  <c r="N315" i="8" s="1"/>
  <c r="M316" i="8"/>
  <c r="N316" i="8" s="1"/>
  <c r="M317" i="8"/>
  <c r="N317" i="8" s="1"/>
  <c r="M318" i="8"/>
  <c r="N318" i="8" s="1"/>
  <c r="M319" i="8"/>
  <c r="N319" i="8" s="1"/>
  <c r="M320" i="8"/>
  <c r="N320" i="8" s="1"/>
  <c r="M321" i="8"/>
  <c r="N321" i="8" s="1"/>
  <c r="M322" i="8"/>
  <c r="N322" i="8" s="1"/>
  <c r="M323" i="8"/>
  <c r="N323" i="8" s="1"/>
  <c r="M324" i="8"/>
  <c r="N324" i="8" s="1"/>
  <c r="M325" i="8"/>
  <c r="N325" i="8" s="1"/>
  <c r="M326" i="8"/>
  <c r="N326" i="8" s="1"/>
  <c r="M327" i="8"/>
  <c r="N327" i="8" s="1"/>
  <c r="M328" i="8"/>
  <c r="N328" i="8" s="1"/>
  <c r="M329" i="8"/>
  <c r="N329" i="8" s="1"/>
  <c r="M330" i="8"/>
  <c r="N330" i="8" s="1"/>
  <c r="M331" i="8"/>
  <c r="N331" i="8" s="1"/>
  <c r="M332" i="8"/>
  <c r="N332" i="8" s="1"/>
  <c r="M333" i="8"/>
  <c r="N333" i="8" s="1"/>
  <c r="M334" i="8"/>
  <c r="N334" i="8" s="1"/>
  <c r="M335" i="8"/>
  <c r="N335" i="8" s="1"/>
  <c r="M336" i="8"/>
  <c r="N336" i="8" s="1"/>
  <c r="M337" i="8"/>
  <c r="N337" i="8" s="1"/>
  <c r="M338" i="8"/>
  <c r="N338" i="8" s="1"/>
  <c r="M339" i="8"/>
  <c r="N339" i="8" s="1"/>
  <c r="M340" i="8"/>
  <c r="N340" i="8" s="1"/>
  <c r="M341" i="8"/>
  <c r="N341" i="8" s="1"/>
  <c r="M342" i="8"/>
  <c r="N342" i="8" s="1"/>
  <c r="M343" i="8"/>
  <c r="N343" i="8" s="1"/>
  <c r="M344" i="8"/>
  <c r="N344" i="8" s="1"/>
  <c r="M345" i="8"/>
  <c r="N345" i="8" s="1"/>
  <c r="M346" i="8"/>
  <c r="N346" i="8" s="1"/>
  <c r="M347" i="8"/>
  <c r="N347" i="8" s="1"/>
  <c r="M348" i="8"/>
  <c r="N348" i="8" s="1"/>
  <c r="M349" i="8"/>
  <c r="N349" i="8" s="1"/>
  <c r="M350" i="8"/>
  <c r="N350" i="8" s="1"/>
  <c r="M351" i="8"/>
  <c r="N351" i="8" s="1"/>
  <c r="M352" i="8"/>
  <c r="N352" i="8" s="1"/>
  <c r="M353" i="8"/>
  <c r="N353" i="8" s="1"/>
  <c r="M354" i="8"/>
  <c r="N354" i="8" s="1"/>
  <c r="M355" i="8"/>
  <c r="N355" i="8" s="1"/>
  <c r="M356" i="8"/>
  <c r="N356" i="8" s="1"/>
  <c r="M357" i="8"/>
  <c r="N357" i="8" s="1"/>
  <c r="M358" i="8"/>
  <c r="N358" i="8" s="1"/>
  <c r="M359" i="8"/>
  <c r="N359" i="8" s="1"/>
  <c r="M360" i="8"/>
  <c r="N360" i="8" s="1"/>
  <c r="M361" i="8"/>
  <c r="N361" i="8" s="1"/>
  <c r="M362" i="8"/>
  <c r="N362" i="8" s="1"/>
  <c r="M363" i="8"/>
  <c r="N363" i="8" s="1"/>
  <c r="M364" i="8"/>
  <c r="N364" i="8" s="1"/>
  <c r="M365" i="8"/>
  <c r="N365" i="8" s="1"/>
  <c r="M366" i="8"/>
  <c r="N366" i="8" s="1"/>
  <c r="M367" i="8"/>
  <c r="N367" i="8" s="1"/>
  <c r="M368" i="8"/>
  <c r="N368" i="8" s="1"/>
  <c r="M369" i="8"/>
  <c r="N369" i="8" s="1"/>
  <c r="M370" i="8"/>
  <c r="N370" i="8" s="1"/>
  <c r="M371" i="8"/>
  <c r="N371" i="8" s="1"/>
  <c r="M372" i="8"/>
  <c r="N372" i="8" s="1"/>
  <c r="M373" i="8"/>
  <c r="N373" i="8" s="1"/>
  <c r="M374" i="8"/>
  <c r="N374" i="8" s="1"/>
  <c r="M375" i="8"/>
  <c r="N375" i="8" s="1"/>
  <c r="M376" i="8"/>
  <c r="N376" i="8" s="1"/>
  <c r="M377" i="8"/>
  <c r="N377" i="8" s="1"/>
  <c r="M378" i="8"/>
  <c r="N378" i="8" s="1"/>
  <c r="M379" i="8"/>
  <c r="N379" i="8" s="1"/>
  <c r="M380" i="8"/>
  <c r="N380" i="8" s="1"/>
  <c r="M381" i="8"/>
  <c r="N381" i="8" s="1"/>
  <c r="M382" i="8"/>
  <c r="N382" i="8" s="1"/>
  <c r="M383" i="8"/>
  <c r="N383" i="8" s="1"/>
  <c r="M384" i="8"/>
  <c r="N384" i="8" s="1"/>
  <c r="M385" i="8"/>
  <c r="N385" i="8" s="1"/>
  <c r="M386" i="8"/>
  <c r="N386" i="8" s="1"/>
  <c r="M387" i="8"/>
  <c r="N387" i="8" s="1"/>
  <c r="M388" i="8"/>
  <c r="N388" i="8" s="1"/>
  <c r="M389" i="8"/>
  <c r="N389" i="8" s="1"/>
  <c r="M390" i="8"/>
  <c r="N390" i="8" s="1"/>
  <c r="M391" i="8"/>
  <c r="N391" i="8" s="1"/>
  <c r="M392" i="8"/>
  <c r="N392" i="8" s="1"/>
  <c r="M393" i="8"/>
  <c r="N393" i="8" s="1"/>
  <c r="M394" i="8"/>
  <c r="N394" i="8" s="1"/>
  <c r="M395" i="8"/>
  <c r="N395" i="8" s="1"/>
  <c r="M396" i="8"/>
  <c r="N396" i="8" s="1"/>
  <c r="M397" i="8"/>
  <c r="N397" i="8" s="1"/>
  <c r="M398" i="8"/>
  <c r="N398" i="8" s="1"/>
  <c r="M399" i="8"/>
  <c r="N399" i="8" s="1"/>
  <c r="M400" i="8"/>
  <c r="N400" i="8" s="1"/>
  <c r="M401" i="8"/>
  <c r="N401" i="8" s="1"/>
  <c r="M402" i="8"/>
  <c r="N402" i="8" s="1"/>
  <c r="M403" i="8"/>
  <c r="N403" i="8" s="1"/>
  <c r="M404" i="8"/>
  <c r="N404" i="8" s="1"/>
  <c r="M405" i="8"/>
  <c r="N405" i="8" s="1"/>
  <c r="M406" i="8"/>
  <c r="N406" i="8" s="1"/>
  <c r="M407" i="8"/>
  <c r="N407" i="8" s="1"/>
  <c r="M408" i="8"/>
  <c r="N408" i="8" s="1"/>
  <c r="M409" i="8"/>
  <c r="N409" i="8" s="1"/>
  <c r="M410" i="8"/>
  <c r="N410" i="8" s="1"/>
  <c r="M411" i="8"/>
  <c r="N411" i="8" s="1"/>
  <c r="M412" i="8"/>
  <c r="N412" i="8" s="1"/>
  <c r="M413" i="8"/>
  <c r="N413" i="8" s="1"/>
  <c r="M414" i="8"/>
  <c r="N414" i="8" s="1"/>
  <c r="M415" i="8"/>
  <c r="N415" i="8" s="1"/>
  <c r="M416" i="8"/>
  <c r="N416" i="8" s="1"/>
  <c r="M417" i="8"/>
  <c r="N417" i="8" s="1"/>
  <c r="M418" i="8"/>
  <c r="N418" i="8" s="1"/>
  <c r="M419" i="8"/>
  <c r="N419" i="8" s="1"/>
  <c r="M420" i="8"/>
  <c r="N420" i="8" s="1"/>
  <c r="M421" i="8"/>
  <c r="N421" i="8" s="1"/>
  <c r="M422" i="8"/>
  <c r="N422" i="8" s="1"/>
  <c r="M423" i="8"/>
  <c r="N423" i="8" s="1"/>
  <c r="M424" i="8"/>
  <c r="N424" i="8" s="1"/>
  <c r="M425" i="8"/>
  <c r="N425" i="8" s="1"/>
  <c r="M426" i="8"/>
  <c r="N426" i="8" s="1"/>
  <c r="M427" i="8"/>
  <c r="N427" i="8" s="1"/>
  <c r="M428" i="8"/>
  <c r="N428" i="8" s="1"/>
  <c r="M429" i="8"/>
  <c r="N429" i="8" s="1"/>
  <c r="M430" i="8"/>
  <c r="N430" i="8" s="1"/>
  <c r="M431" i="8"/>
  <c r="N431" i="8" s="1"/>
  <c r="M432" i="8"/>
  <c r="N432" i="8" s="1"/>
  <c r="M433" i="8"/>
  <c r="N433" i="8" s="1"/>
  <c r="M434" i="8"/>
  <c r="N434" i="8" s="1"/>
  <c r="M435" i="8"/>
  <c r="N435" i="8" s="1"/>
  <c r="M436" i="8"/>
  <c r="N436" i="8" s="1"/>
  <c r="M437" i="8"/>
  <c r="N437" i="8" s="1"/>
  <c r="M438" i="8"/>
  <c r="N438" i="8" s="1"/>
  <c r="M439" i="8"/>
  <c r="N439" i="8" s="1"/>
  <c r="M440" i="8"/>
  <c r="N440" i="8" s="1"/>
  <c r="M441" i="8"/>
  <c r="N441" i="8" s="1"/>
  <c r="M442" i="8"/>
  <c r="N442" i="8" s="1"/>
  <c r="M443" i="8"/>
  <c r="N443" i="8" s="1"/>
  <c r="M444" i="8"/>
  <c r="N444" i="8" s="1"/>
  <c r="M445" i="8"/>
  <c r="N445" i="8" s="1"/>
  <c r="M446" i="8"/>
  <c r="N446" i="8" s="1"/>
  <c r="M447" i="8"/>
  <c r="N447" i="8" s="1"/>
  <c r="M448" i="8"/>
  <c r="N448" i="8" s="1"/>
  <c r="M449" i="8"/>
  <c r="N449" i="8" s="1"/>
  <c r="M450" i="8"/>
  <c r="N450" i="8" s="1"/>
  <c r="M451" i="8"/>
  <c r="N451" i="8" s="1"/>
  <c r="M452" i="8"/>
  <c r="N452" i="8" s="1"/>
  <c r="M453" i="8"/>
  <c r="N453" i="8" s="1"/>
  <c r="M454" i="8"/>
  <c r="N454" i="8" s="1"/>
  <c r="M455" i="8"/>
  <c r="N455" i="8" s="1"/>
  <c r="M456" i="8"/>
  <c r="N456" i="8" s="1"/>
  <c r="M457" i="8"/>
  <c r="N457" i="8" s="1"/>
  <c r="M458" i="8"/>
  <c r="N458" i="8" s="1"/>
  <c r="M459" i="8"/>
  <c r="N459" i="8" s="1"/>
  <c r="M460" i="8"/>
  <c r="N460" i="8" s="1"/>
  <c r="M461" i="8"/>
  <c r="N461" i="8" s="1"/>
  <c r="M462" i="8"/>
  <c r="N462" i="8" s="1"/>
  <c r="M463" i="8"/>
  <c r="N463" i="8" s="1"/>
  <c r="M464" i="8"/>
  <c r="N464" i="8" s="1"/>
  <c r="M465" i="8"/>
  <c r="N465" i="8" s="1"/>
  <c r="M466" i="8"/>
  <c r="N466" i="8" s="1"/>
  <c r="M467" i="8"/>
  <c r="N467" i="8" s="1"/>
  <c r="M468" i="8"/>
  <c r="N468" i="8" s="1"/>
  <c r="M469" i="8"/>
  <c r="N469" i="8" s="1"/>
  <c r="M470" i="8"/>
  <c r="N470" i="8" s="1"/>
  <c r="M471" i="8"/>
  <c r="N471" i="8" s="1"/>
  <c r="M472" i="8"/>
  <c r="N472" i="8" s="1"/>
  <c r="M473" i="8"/>
  <c r="N473" i="8" s="1"/>
  <c r="M474" i="8"/>
  <c r="N474" i="8" s="1"/>
  <c r="M475" i="8"/>
  <c r="N475" i="8" s="1"/>
  <c r="M476" i="8"/>
  <c r="N476" i="8" s="1"/>
  <c r="M477" i="8"/>
  <c r="N477" i="8" s="1"/>
  <c r="M478" i="8"/>
  <c r="N478" i="8" s="1"/>
  <c r="M479" i="8"/>
  <c r="N479" i="8" s="1"/>
  <c r="M480" i="8"/>
  <c r="N480" i="8" s="1"/>
  <c r="M481" i="8"/>
  <c r="N481" i="8" s="1"/>
  <c r="M482" i="8"/>
  <c r="N482" i="8" s="1"/>
  <c r="M483" i="8"/>
  <c r="N483" i="8" s="1"/>
  <c r="M484" i="8"/>
  <c r="N484" i="8" s="1"/>
  <c r="M485" i="8"/>
  <c r="N485" i="8" s="1"/>
  <c r="M486" i="8"/>
  <c r="N486" i="8" s="1"/>
  <c r="M487" i="8"/>
  <c r="N487" i="8" s="1"/>
  <c r="M488" i="8"/>
  <c r="N488" i="8" s="1"/>
  <c r="M489" i="8"/>
  <c r="N489" i="8" s="1"/>
  <c r="M490" i="8"/>
  <c r="N490" i="8" s="1"/>
  <c r="M491" i="8"/>
  <c r="N491" i="8" s="1"/>
  <c r="M492" i="8"/>
  <c r="N492" i="8" s="1"/>
  <c r="M493" i="8"/>
  <c r="N493" i="8" s="1"/>
  <c r="M494" i="8"/>
  <c r="N494" i="8" s="1"/>
  <c r="M495" i="8"/>
  <c r="N495" i="8" s="1"/>
  <c r="M496" i="8"/>
  <c r="N496" i="8" s="1"/>
  <c r="M497" i="8"/>
  <c r="N497" i="8" s="1"/>
  <c r="M498" i="8"/>
  <c r="N498" i="8" s="1"/>
  <c r="M499" i="8"/>
  <c r="N499" i="8" s="1"/>
  <c r="M500" i="8"/>
  <c r="N500" i="8" s="1"/>
  <c r="M501" i="8"/>
  <c r="N501" i="8" s="1"/>
  <c r="M502" i="8"/>
  <c r="N502" i="8" s="1"/>
  <c r="M503" i="8"/>
  <c r="N503" i="8" s="1"/>
  <c r="M504" i="8"/>
  <c r="N504" i="8" s="1"/>
  <c r="M505" i="8"/>
  <c r="N505" i="8" s="1"/>
  <c r="M506" i="8"/>
  <c r="N506" i="8" s="1"/>
  <c r="M507" i="8"/>
  <c r="N507" i="8" s="1"/>
  <c r="M508" i="8"/>
  <c r="N508" i="8" s="1"/>
  <c r="M509" i="8"/>
  <c r="N509" i="8" s="1"/>
  <c r="M510" i="8"/>
  <c r="N510" i="8" s="1"/>
  <c r="M511" i="8"/>
  <c r="N511" i="8" s="1"/>
  <c r="M512" i="8"/>
  <c r="N512" i="8" s="1"/>
  <c r="M513" i="8"/>
  <c r="N513" i="8" s="1"/>
  <c r="M514" i="8"/>
  <c r="N514" i="8" s="1"/>
  <c r="M515" i="8"/>
  <c r="N515" i="8" s="1"/>
  <c r="M516" i="8"/>
  <c r="N516" i="8" s="1"/>
  <c r="M517" i="8"/>
  <c r="N517" i="8" s="1"/>
  <c r="M518" i="8"/>
  <c r="N518" i="8" s="1"/>
  <c r="M519" i="8"/>
  <c r="N519" i="8" s="1"/>
  <c r="M520" i="8"/>
  <c r="N520" i="8" s="1"/>
  <c r="M521" i="8"/>
  <c r="N521" i="8" s="1"/>
  <c r="M522" i="8"/>
  <c r="N522" i="8" s="1"/>
  <c r="M523" i="8"/>
  <c r="N523" i="8" s="1"/>
  <c r="M524" i="8"/>
  <c r="N524" i="8" s="1"/>
  <c r="M525" i="8"/>
  <c r="N525" i="8" s="1"/>
  <c r="M526" i="8"/>
  <c r="N526" i="8" s="1"/>
  <c r="M527" i="8"/>
  <c r="N527" i="8" s="1"/>
  <c r="M528" i="8"/>
  <c r="N528" i="8" s="1"/>
  <c r="M529" i="8"/>
  <c r="N529" i="8" s="1"/>
  <c r="M530" i="8"/>
  <c r="N530" i="8" s="1"/>
  <c r="M531" i="8"/>
  <c r="N531" i="8" s="1"/>
  <c r="M532" i="8"/>
  <c r="N532" i="8" s="1"/>
  <c r="M533" i="8"/>
  <c r="N533" i="8" s="1"/>
  <c r="M534" i="8"/>
  <c r="N534" i="8" s="1"/>
  <c r="M535" i="8"/>
  <c r="N535" i="8" s="1"/>
  <c r="M536" i="8"/>
  <c r="N536" i="8" s="1"/>
  <c r="M537" i="8"/>
  <c r="N537" i="8" s="1"/>
  <c r="M538" i="8"/>
  <c r="N538" i="8" s="1"/>
  <c r="M539" i="8"/>
  <c r="N539" i="8" s="1"/>
  <c r="M540" i="8"/>
  <c r="N540" i="8" s="1"/>
  <c r="M541" i="8"/>
  <c r="N541" i="8" s="1"/>
  <c r="M542" i="8"/>
  <c r="N542" i="8" s="1"/>
  <c r="M543" i="8"/>
  <c r="N543" i="8" s="1"/>
  <c r="M544" i="8"/>
  <c r="N544" i="8" s="1"/>
  <c r="M545" i="8"/>
  <c r="N545" i="8" s="1"/>
  <c r="M546" i="8"/>
  <c r="N546" i="8" s="1"/>
  <c r="M547" i="8"/>
  <c r="N547" i="8" s="1"/>
  <c r="M548" i="8"/>
  <c r="N548" i="8" s="1"/>
  <c r="M549" i="8"/>
  <c r="N549" i="8" s="1"/>
  <c r="M550" i="8"/>
  <c r="N550" i="8" s="1"/>
  <c r="M551" i="8"/>
  <c r="N551" i="8" s="1"/>
  <c r="M552" i="8"/>
  <c r="N552" i="8" s="1"/>
  <c r="M553" i="8"/>
  <c r="N553" i="8" s="1"/>
  <c r="M554" i="8"/>
  <c r="N554" i="8" s="1"/>
  <c r="M555" i="8"/>
  <c r="N555" i="8" s="1"/>
  <c r="M556" i="8"/>
  <c r="N556" i="8" s="1"/>
  <c r="M557" i="8"/>
  <c r="N557" i="8" s="1"/>
  <c r="M558" i="8"/>
  <c r="N558" i="8" s="1"/>
  <c r="M559" i="8"/>
  <c r="N559" i="8" s="1"/>
  <c r="M560" i="8"/>
  <c r="N560" i="8" s="1"/>
  <c r="M561" i="8"/>
  <c r="N561" i="8" s="1"/>
  <c r="M562" i="8"/>
  <c r="N562" i="8" s="1"/>
  <c r="M563" i="8"/>
  <c r="N563" i="8" s="1"/>
  <c r="M564" i="8"/>
  <c r="N564" i="8" s="1"/>
  <c r="M565" i="8"/>
  <c r="N565" i="8" s="1"/>
  <c r="M566" i="8"/>
  <c r="N566" i="8" s="1"/>
  <c r="M567" i="8"/>
  <c r="N567" i="8" s="1"/>
  <c r="M568" i="8"/>
  <c r="N568" i="8" s="1"/>
  <c r="M569" i="8"/>
  <c r="N569" i="8" s="1"/>
  <c r="M570" i="8"/>
  <c r="N570" i="8" s="1"/>
  <c r="M571" i="8"/>
  <c r="N571" i="8" s="1"/>
  <c r="M572" i="8"/>
  <c r="N572" i="8" s="1"/>
  <c r="M573" i="8"/>
  <c r="N573" i="8" s="1"/>
  <c r="M574" i="8"/>
  <c r="N574" i="8" s="1"/>
  <c r="M575" i="8"/>
  <c r="N575" i="8" s="1"/>
  <c r="M576" i="8"/>
  <c r="N576" i="8" s="1"/>
  <c r="M577" i="8"/>
  <c r="N577" i="8" s="1"/>
  <c r="M578" i="8"/>
  <c r="N578" i="8" s="1"/>
  <c r="M579" i="8"/>
  <c r="N579" i="8" s="1"/>
  <c r="M580" i="8"/>
  <c r="N580" i="8" s="1"/>
  <c r="M581" i="8"/>
  <c r="N581" i="8" s="1"/>
  <c r="M582" i="8"/>
  <c r="N582" i="8" s="1"/>
  <c r="M583" i="8"/>
  <c r="N583" i="8" s="1"/>
  <c r="M584" i="8"/>
  <c r="N584" i="8" s="1"/>
  <c r="M585" i="8"/>
  <c r="N585" i="8" s="1"/>
  <c r="M586" i="8"/>
  <c r="N586" i="8" s="1"/>
  <c r="M587" i="8"/>
  <c r="N587" i="8" s="1"/>
  <c r="M588" i="8"/>
  <c r="N588" i="8" s="1"/>
  <c r="M589" i="8"/>
  <c r="N589" i="8" s="1"/>
  <c r="M590" i="8"/>
  <c r="N590" i="8" s="1"/>
  <c r="M591" i="8"/>
  <c r="N591" i="8" s="1"/>
  <c r="M592" i="8"/>
  <c r="N592" i="8" s="1"/>
  <c r="M593" i="8"/>
  <c r="N593" i="8" s="1"/>
  <c r="M594" i="8"/>
  <c r="N594" i="8" s="1"/>
  <c r="M595" i="8"/>
  <c r="N595" i="8" s="1"/>
  <c r="M596" i="8"/>
  <c r="N596" i="8" s="1"/>
  <c r="M597" i="8"/>
  <c r="N597" i="8" s="1"/>
  <c r="M598" i="8"/>
  <c r="N598" i="8" s="1"/>
  <c r="M599" i="8"/>
  <c r="N599" i="8" s="1"/>
  <c r="M600" i="8"/>
  <c r="N600" i="8" s="1"/>
  <c r="M601" i="8"/>
  <c r="N601" i="8" s="1"/>
  <c r="M602" i="8"/>
  <c r="N602" i="8" s="1"/>
  <c r="M603" i="8"/>
  <c r="N603" i="8" s="1"/>
  <c r="M604" i="8"/>
  <c r="N604" i="8" s="1"/>
  <c r="M605" i="8"/>
  <c r="N605" i="8" s="1"/>
  <c r="M606" i="8"/>
  <c r="N606" i="8" s="1"/>
  <c r="M607" i="8"/>
  <c r="N607" i="8" s="1"/>
  <c r="M608" i="8"/>
  <c r="N608" i="8" s="1"/>
  <c r="M609" i="8"/>
  <c r="N609" i="8" s="1"/>
  <c r="M610" i="8"/>
  <c r="N610" i="8" s="1"/>
  <c r="M611" i="8"/>
  <c r="N611" i="8" s="1"/>
  <c r="M612" i="8"/>
  <c r="N612" i="8" s="1"/>
  <c r="M613" i="8"/>
  <c r="N613" i="8" s="1"/>
  <c r="M614" i="8"/>
  <c r="N614" i="8" s="1"/>
  <c r="M615" i="8"/>
  <c r="N615" i="8" s="1"/>
  <c r="M616" i="8"/>
  <c r="N616" i="8" s="1"/>
  <c r="M617" i="8"/>
  <c r="N617" i="8" s="1"/>
  <c r="M618" i="8"/>
  <c r="N618" i="8" s="1"/>
  <c r="M619" i="8"/>
  <c r="N619" i="8" s="1"/>
  <c r="M620" i="8"/>
  <c r="N620" i="8" s="1"/>
  <c r="M621" i="8"/>
  <c r="N621" i="8" s="1"/>
  <c r="M622" i="8"/>
  <c r="N622" i="8" s="1"/>
  <c r="M623" i="8"/>
  <c r="N623" i="8" s="1"/>
  <c r="M624" i="8"/>
  <c r="N624" i="8" s="1"/>
  <c r="M625" i="8"/>
  <c r="N625" i="8" s="1"/>
  <c r="M626" i="8"/>
  <c r="N626" i="8" s="1"/>
  <c r="M627" i="8"/>
  <c r="N627" i="8" s="1"/>
  <c r="M628" i="8"/>
  <c r="N628" i="8" s="1"/>
  <c r="M629" i="8"/>
  <c r="N629" i="8" s="1"/>
  <c r="M630" i="8"/>
  <c r="N630" i="8" s="1"/>
  <c r="M631" i="8"/>
  <c r="N631" i="8" s="1"/>
  <c r="M632" i="8"/>
  <c r="N632" i="8" s="1"/>
  <c r="M633" i="8"/>
  <c r="N633" i="8" s="1"/>
  <c r="M634" i="8"/>
  <c r="N634" i="8" s="1"/>
  <c r="M635" i="8"/>
  <c r="N635" i="8" s="1"/>
  <c r="M636" i="8"/>
  <c r="N636" i="8" s="1"/>
  <c r="M637" i="8"/>
  <c r="N637" i="8" s="1"/>
  <c r="M638" i="8"/>
  <c r="N638" i="8" s="1"/>
  <c r="M639" i="8"/>
  <c r="N639" i="8" s="1"/>
  <c r="M640" i="8"/>
  <c r="N640" i="8" s="1"/>
  <c r="M641" i="8"/>
  <c r="N641" i="8" s="1"/>
  <c r="M642" i="8"/>
  <c r="N642" i="8" s="1"/>
  <c r="M643" i="8"/>
  <c r="N643" i="8" s="1"/>
  <c r="M644" i="8"/>
  <c r="N644" i="8" s="1"/>
  <c r="M645" i="8"/>
  <c r="N645" i="8" s="1"/>
  <c r="M646" i="8"/>
  <c r="N646" i="8" s="1"/>
  <c r="M647" i="8"/>
  <c r="N647" i="8" s="1"/>
  <c r="M648" i="8"/>
  <c r="N648" i="8" s="1"/>
  <c r="M649" i="8"/>
  <c r="N649" i="8" s="1"/>
  <c r="M650" i="8"/>
  <c r="N650" i="8" s="1"/>
  <c r="M651" i="8"/>
  <c r="N651" i="8" s="1"/>
  <c r="M652" i="8"/>
  <c r="N652" i="8" s="1"/>
  <c r="M653" i="8"/>
  <c r="N653" i="8" s="1"/>
  <c r="M654" i="8"/>
  <c r="N654" i="8" s="1"/>
  <c r="M655" i="8"/>
  <c r="N655" i="8" s="1"/>
  <c r="M656" i="8"/>
  <c r="N656" i="8" s="1"/>
  <c r="M657" i="8"/>
  <c r="N657" i="8" s="1"/>
  <c r="M658" i="8"/>
  <c r="N658" i="8" s="1"/>
  <c r="M659" i="8"/>
  <c r="N659" i="8" s="1"/>
  <c r="M660" i="8"/>
  <c r="N660" i="8" s="1"/>
  <c r="M661" i="8"/>
  <c r="N661" i="8" s="1"/>
  <c r="M662" i="8"/>
  <c r="N662" i="8" s="1"/>
  <c r="M663" i="8"/>
  <c r="N663" i="8" s="1"/>
  <c r="M664" i="8"/>
  <c r="N664" i="8" s="1"/>
  <c r="M665" i="8"/>
  <c r="N665" i="8" s="1"/>
  <c r="M666" i="8"/>
  <c r="N666" i="8" s="1"/>
  <c r="M667" i="8"/>
  <c r="N667" i="8" s="1"/>
  <c r="M668" i="8"/>
  <c r="N668" i="8" s="1"/>
  <c r="M669" i="8"/>
  <c r="N669" i="8" s="1"/>
  <c r="M670" i="8"/>
  <c r="N670" i="8" s="1"/>
  <c r="M671" i="8"/>
  <c r="N671" i="8" s="1"/>
  <c r="M672" i="8"/>
  <c r="N672" i="8" s="1"/>
  <c r="M673" i="8"/>
  <c r="N673" i="8" s="1"/>
  <c r="M674" i="8"/>
  <c r="N674" i="8" s="1"/>
  <c r="M675" i="8"/>
  <c r="N675" i="8" s="1"/>
  <c r="M676" i="8"/>
  <c r="N676" i="8" s="1"/>
  <c r="M677" i="8"/>
  <c r="N677" i="8" s="1"/>
  <c r="M678" i="8"/>
  <c r="N678" i="8" s="1"/>
  <c r="M679" i="8"/>
  <c r="N679" i="8" s="1"/>
  <c r="M680" i="8"/>
  <c r="N680" i="8" s="1"/>
  <c r="M681" i="8"/>
  <c r="N681" i="8" s="1"/>
  <c r="M682" i="8"/>
  <c r="N682" i="8" s="1"/>
  <c r="M683" i="8"/>
  <c r="N683" i="8" s="1"/>
  <c r="M684" i="8"/>
  <c r="N684" i="8" s="1"/>
  <c r="M685" i="8"/>
  <c r="N685" i="8" s="1"/>
  <c r="M686" i="8"/>
  <c r="N686" i="8" s="1"/>
  <c r="M687" i="8"/>
  <c r="N687" i="8" s="1"/>
  <c r="M688" i="8"/>
  <c r="N688" i="8" s="1"/>
  <c r="M689" i="8"/>
  <c r="N689" i="8" s="1"/>
  <c r="M690" i="8"/>
  <c r="N690" i="8" s="1"/>
  <c r="M691" i="8"/>
  <c r="N691" i="8" s="1"/>
  <c r="M692" i="8"/>
  <c r="N692" i="8" s="1"/>
  <c r="M693" i="8"/>
  <c r="N693" i="8" s="1"/>
  <c r="M694" i="8"/>
  <c r="N694" i="8" s="1"/>
  <c r="M695" i="8"/>
  <c r="N695" i="8" s="1"/>
  <c r="M696" i="8"/>
  <c r="N696" i="8" s="1"/>
  <c r="M697" i="8"/>
  <c r="N697" i="8" s="1"/>
  <c r="M698" i="8"/>
  <c r="N698" i="8" s="1"/>
  <c r="M699" i="8"/>
  <c r="N699" i="8" s="1"/>
  <c r="M700" i="8"/>
  <c r="N700" i="8" s="1"/>
  <c r="M701" i="8"/>
  <c r="N701" i="8" s="1"/>
  <c r="M702" i="8"/>
  <c r="N702" i="8" s="1"/>
  <c r="M703" i="8"/>
  <c r="N703" i="8" s="1"/>
  <c r="M704" i="8"/>
  <c r="N704" i="8" s="1"/>
  <c r="M705" i="8"/>
  <c r="N705" i="8" s="1"/>
  <c r="M706" i="8"/>
  <c r="N706" i="8" s="1"/>
  <c r="M707" i="8"/>
  <c r="N707" i="8" s="1"/>
  <c r="M708" i="8"/>
  <c r="N708" i="8" s="1"/>
  <c r="M709" i="8"/>
  <c r="N709" i="8" s="1"/>
  <c r="M710" i="8"/>
  <c r="N710" i="8" s="1"/>
  <c r="M711" i="8"/>
  <c r="N711" i="8" s="1"/>
  <c r="M712" i="8"/>
  <c r="N712" i="8" s="1"/>
  <c r="M713" i="8"/>
  <c r="N713" i="8" s="1"/>
  <c r="M714" i="8"/>
  <c r="N714" i="8" s="1"/>
  <c r="M715" i="8"/>
  <c r="N715" i="8" s="1"/>
  <c r="M716" i="8"/>
  <c r="N716" i="8" s="1"/>
  <c r="M717" i="8"/>
  <c r="N717" i="8" s="1"/>
  <c r="M718" i="8"/>
  <c r="N718" i="8" s="1"/>
  <c r="M719" i="8"/>
  <c r="N719" i="8" s="1"/>
  <c r="M720" i="8"/>
  <c r="N720" i="8" s="1"/>
  <c r="M721" i="8"/>
  <c r="N721" i="8" s="1"/>
  <c r="M722" i="8"/>
  <c r="N722" i="8" s="1"/>
  <c r="M723" i="8"/>
  <c r="N723" i="8" s="1"/>
  <c r="M724" i="8"/>
  <c r="N724" i="8" s="1"/>
  <c r="M725" i="8"/>
  <c r="N725" i="8" s="1"/>
  <c r="M726" i="8"/>
  <c r="N726" i="8" s="1"/>
  <c r="M727" i="8"/>
  <c r="N727" i="8" s="1"/>
  <c r="M728" i="8"/>
  <c r="N728" i="8" s="1"/>
  <c r="M729" i="8"/>
  <c r="N729" i="8" s="1"/>
  <c r="M730" i="8"/>
  <c r="N730" i="8" s="1"/>
  <c r="M731" i="8"/>
  <c r="N731" i="8" s="1"/>
  <c r="M732" i="8"/>
  <c r="N732" i="8" s="1"/>
  <c r="M733" i="8"/>
  <c r="N733" i="8" s="1"/>
  <c r="M734" i="8"/>
  <c r="N734" i="8" s="1"/>
  <c r="M735" i="8"/>
  <c r="N735" i="8" s="1"/>
  <c r="M736" i="8"/>
  <c r="N736" i="8" s="1"/>
  <c r="M737" i="8"/>
  <c r="N737" i="8" s="1"/>
  <c r="M738" i="8"/>
  <c r="N738" i="8" s="1"/>
  <c r="M739" i="8"/>
  <c r="N739" i="8" s="1"/>
  <c r="M740" i="8"/>
  <c r="N740" i="8" s="1"/>
  <c r="M741" i="8"/>
  <c r="N741" i="8" s="1"/>
  <c r="M742" i="8"/>
  <c r="N742" i="8" s="1"/>
  <c r="M743" i="8"/>
  <c r="N743" i="8" s="1"/>
  <c r="M744" i="8"/>
  <c r="N744" i="8" s="1"/>
  <c r="M745" i="8"/>
  <c r="N745" i="8" s="1"/>
  <c r="M746" i="8"/>
  <c r="N746" i="8" s="1"/>
  <c r="M747" i="8"/>
  <c r="N747" i="8" s="1"/>
  <c r="M748" i="8"/>
  <c r="N748" i="8" s="1"/>
  <c r="M749" i="8"/>
  <c r="N749" i="8" s="1"/>
  <c r="M750" i="8"/>
  <c r="N750" i="8" s="1"/>
  <c r="M751" i="8"/>
  <c r="N751" i="8" s="1"/>
  <c r="M752" i="8"/>
  <c r="N752" i="8" s="1"/>
  <c r="M753" i="8"/>
  <c r="N753" i="8" s="1"/>
  <c r="M754" i="8"/>
  <c r="N754" i="8" s="1"/>
  <c r="M755" i="8"/>
  <c r="N755" i="8" s="1"/>
  <c r="M756" i="8"/>
  <c r="N756" i="8" s="1"/>
  <c r="M757" i="8"/>
  <c r="N757" i="8" s="1"/>
  <c r="M758" i="8"/>
  <c r="N758" i="8" s="1"/>
  <c r="M759" i="8"/>
  <c r="N759" i="8" s="1"/>
  <c r="M760" i="8"/>
  <c r="N760" i="8" s="1"/>
  <c r="M761" i="8"/>
  <c r="N761" i="8" s="1"/>
  <c r="M762" i="8"/>
  <c r="N762" i="8" s="1"/>
  <c r="M763" i="8"/>
  <c r="N763" i="8" s="1"/>
  <c r="M764" i="8"/>
  <c r="N764" i="8" s="1"/>
  <c r="M765" i="8"/>
  <c r="N765" i="8" s="1"/>
  <c r="M766" i="8"/>
  <c r="N766" i="8" s="1"/>
  <c r="M767" i="8"/>
  <c r="N767" i="8" s="1"/>
  <c r="M768" i="8"/>
  <c r="N768" i="8" s="1"/>
  <c r="M769" i="8"/>
  <c r="N769" i="8" s="1"/>
  <c r="M770" i="8"/>
  <c r="N770" i="8" s="1"/>
  <c r="M771" i="8"/>
  <c r="N771" i="8" s="1"/>
  <c r="M772" i="8"/>
  <c r="N772" i="8" s="1"/>
  <c r="M773" i="8"/>
  <c r="N773" i="8" s="1"/>
  <c r="M774" i="8"/>
  <c r="N774" i="8" s="1"/>
  <c r="M775" i="8"/>
  <c r="N775" i="8" s="1"/>
  <c r="M776" i="8"/>
  <c r="N776" i="8" s="1"/>
  <c r="M777" i="8"/>
  <c r="N777" i="8" s="1"/>
  <c r="M778" i="8"/>
  <c r="N778" i="8" s="1"/>
  <c r="M779" i="8"/>
  <c r="N779" i="8" s="1"/>
  <c r="M780" i="8"/>
  <c r="N780" i="8" s="1"/>
  <c r="M781" i="8"/>
  <c r="N781" i="8" s="1"/>
  <c r="M782" i="8"/>
  <c r="N782" i="8" s="1"/>
  <c r="M783" i="8"/>
  <c r="N783" i="8" s="1"/>
  <c r="M784" i="8"/>
  <c r="N784" i="8" s="1"/>
  <c r="M785" i="8"/>
  <c r="N785" i="8" s="1"/>
  <c r="M786" i="8"/>
  <c r="N786" i="8" s="1"/>
  <c r="M787" i="8"/>
  <c r="N787" i="8" s="1"/>
  <c r="M788" i="8"/>
  <c r="N788" i="8" s="1"/>
  <c r="M789" i="8"/>
  <c r="N789" i="8" s="1"/>
  <c r="M790" i="8"/>
  <c r="N790" i="8" s="1"/>
  <c r="M791" i="8"/>
  <c r="N791" i="8" s="1"/>
  <c r="M792" i="8"/>
  <c r="N792" i="8" s="1"/>
  <c r="M793" i="8"/>
  <c r="N793" i="8" s="1"/>
  <c r="M794" i="8"/>
  <c r="N794" i="8" s="1"/>
  <c r="M795" i="8"/>
  <c r="N795" i="8" s="1"/>
  <c r="M796" i="8"/>
  <c r="N796" i="8" s="1"/>
  <c r="M797" i="8"/>
  <c r="N797" i="8" s="1"/>
  <c r="M798" i="8"/>
  <c r="N798" i="8" s="1"/>
  <c r="M799" i="8"/>
  <c r="N799" i="8" s="1"/>
  <c r="M800" i="8"/>
  <c r="N800" i="8" s="1"/>
  <c r="M801" i="8"/>
  <c r="N801" i="8" s="1"/>
  <c r="M802" i="8"/>
  <c r="N802" i="8" s="1"/>
  <c r="M803" i="8"/>
  <c r="N803" i="8" s="1"/>
  <c r="M804" i="8"/>
  <c r="N804" i="8" s="1"/>
  <c r="M805" i="8"/>
  <c r="N805" i="8" s="1"/>
  <c r="M806" i="8"/>
  <c r="N806" i="8" s="1"/>
  <c r="M807" i="8"/>
  <c r="N807" i="8" s="1"/>
  <c r="M808" i="8"/>
  <c r="N808" i="8" s="1"/>
  <c r="M809" i="8"/>
  <c r="N809" i="8" s="1"/>
  <c r="M810" i="8"/>
  <c r="N810" i="8" s="1"/>
  <c r="M811" i="8"/>
  <c r="N811" i="8" s="1"/>
  <c r="M812" i="8"/>
  <c r="N812" i="8" s="1"/>
  <c r="M813" i="8"/>
  <c r="N813" i="8" s="1"/>
  <c r="M814" i="8"/>
  <c r="N814" i="8" s="1"/>
  <c r="M815" i="8"/>
  <c r="N815" i="8" s="1"/>
  <c r="M816" i="8"/>
  <c r="N816" i="8" s="1"/>
  <c r="M817" i="8"/>
  <c r="N817" i="8" s="1"/>
  <c r="M818" i="8"/>
  <c r="N818" i="8" s="1"/>
  <c r="M819" i="8"/>
  <c r="N819" i="8" s="1"/>
  <c r="M820" i="8"/>
  <c r="N820" i="8" s="1"/>
  <c r="M821" i="8"/>
  <c r="N821" i="8" s="1"/>
  <c r="M822" i="8"/>
  <c r="N822" i="8" s="1"/>
  <c r="M823" i="8"/>
  <c r="N823" i="8" s="1"/>
  <c r="M824" i="8"/>
  <c r="N824" i="8" s="1"/>
  <c r="M825" i="8"/>
  <c r="N825" i="8" s="1"/>
  <c r="M826" i="8"/>
  <c r="N826" i="8" s="1"/>
  <c r="M827" i="8"/>
  <c r="N827" i="8" s="1"/>
  <c r="M828" i="8"/>
  <c r="N828" i="8" s="1"/>
  <c r="M829" i="8"/>
  <c r="N829" i="8" s="1"/>
  <c r="M830" i="8"/>
  <c r="N830" i="8" s="1"/>
  <c r="M831" i="8"/>
  <c r="N831" i="8" s="1"/>
  <c r="M832" i="8"/>
  <c r="N832" i="8" s="1"/>
  <c r="M833" i="8"/>
  <c r="N833" i="8" s="1"/>
  <c r="M834" i="8"/>
  <c r="N834" i="8" s="1"/>
  <c r="M835" i="8"/>
  <c r="N835" i="8" s="1"/>
  <c r="M836" i="8"/>
  <c r="N836" i="8" s="1"/>
  <c r="M837" i="8"/>
  <c r="N837" i="8" s="1"/>
  <c r="M838" i="8"/>
  <c r="N838" i="8" s="1"/>
  <c r="M839" i="8"/>
  <c r="N839" i="8" s="1"/>
  <c r="M840" i="8"/>
  <c r="N840" i="8" s="1"/>
  <c r="M841" i="8"/>
  <c r="N841" i="8" s="1"/>
  <c r="M842" i="8"/>
  <c r="N842" i="8" s="1"/>
  <c r="M843" i="8"/>
  <c r="N843" i="8" s="1"/>
  <c r="M844" i="8"/>
  <c r="N844" i="8" s="1"/>
  <c r="M845" i="8"/>
  <c r="N845" i="8" s="1"/>
  <c r="M846" i="8"/>
  <c r="N846" i="8" s="1"/>
  <c r="M847" i="8"/>
  <c r="N847" i="8" s="1"/>
  <c r="M848" i="8"/>
  <c r="N848" i="8" s="1"/>
  <c r="M849" i="8"/>
  <c r="N849" i="8" s="1"/>
  <c r="M850" i="8"/>
  <c r="N850" i="8" s="1"/>
  <c r="M851" i="8"/>
  <c r="N851" i="8" s="1"/>
  <c r="M852" i="8"/>
  <c r="N852" i="8" s="1"/>
  <c r="M853" i="8"/>
  <c r="N853" i="8" s="1"/>
  <c r="M854" i="8"/>
  <c r="N854" i="8" s="1"/>
  <c r="M855" i="8"/>
  <c r="N855" i="8" s="1"/>
  <c r="M856" i="8"/>
  <c r="N856" i="8" s="1"/>
  <c r="M857" i="8"/>
  <c r="N857" i="8" s="1"/>
  <c r="M858" i="8"/>
  <c r="N858" i="8" s="1"/>
  <c r="M859" i="8"/>
  <c r="N859" i="8" s="1"/>
  <c r="M860" i="8"/>
  <c r="N860" i="8" s="1"/>
  <c r="M861" i="8"/>
  <c r="N861" i="8" s="1"/>
  <c r="M862" i="8"/>
  <c r="N862" i="8" s="1"/>
  <c r="M863" i="8"/>
  <c r="N863" i="8" s="1"/>
  <c r="M864" i="8"/>
  <c r="N864" i="8" s="1"/>
  <c r="M865" i="8"/>
  <c r="N865" i="8" s="1"/>
  <c r="M866" i="8"/>
  <c r="N866" i="8" s="1"/>
  <c r="M867" i="8"/>
  <c r="N867" i="8" s="1"/>
  <c r="M868" i="8"/>
  <c r="N868" i="8" s="1"/>
  <c r="M869" i="8"/>
  <c r="N869" i="8" s="1"/>
  <c r="M870" i="8"/>
  <c r="N870" i="8" s="1"/>
  <c r="M871" i="8"/>
  <c r="N871" i="8" s="1"/>
  <c r="M872" i="8"/>
  <c r="N872" i="8" s="1"/>
  <c r="M873" i="8"/>
  <c r="N873" i="8" s="1"/>
  <c r="M874" i="8"/>
  <c r="N874" i="8" s="1"/>
  <c r="M875" i="8"/>
  <c r="N875" i="8" s="1"/>
  <c r="M876" i="8"/>
  <c r="N876" i="8" s="1"/>
  <c r="M877" i="8"/>
  <c r="N877" i="8" s="1"/>
  <c r="M878" i="8"/>
  <c r="N878" i="8" s="1"/>
  <c r="M879" i="8"/>
  <c r="N879" i="8" s="1"/>
  <c r="M880" i="8"/>
  <c r="N880" i="8" s="1"/>
  <c r="M881" i="8"/>
  <c r="N881" i="8" s="1"/>
  <c r="M882" i="8"/>
  <c r="N882" i="8" s="1"/>
  <c r="M883" i="8"/>
  <c r="N883" i="8" s="1"/>
  <c r="M884" i="8"/>
  <c r="N884" i="8" s="1"/>
  <c r="M885" i="8"/>
  <c r="N885" i="8" s="1"/>
  <c r="M886" i="8"/>
  <c r="N886" i="8" s="1"/>
  <c r="M887" i="8"/>
  <c r="N887" i="8" s="1"/>
  <c r="M888" i="8"/>
  <c r="N888" i="8" s="1"/>
  <c r="M889" i="8"/>
  <c r="N889" i="8" s="1"/>
  <c r="M890" i="8"/>
  <c r="N890" i="8" s="1"/>
  <c r="M891" i="8"/>
  <c r="N891" i="8" s="1"/>
  <c r="M892" i="8"/>
  <c r="N892" i="8" s="1"/>
  <c r="M893" i="8"/>
  <c r="N893" i="8" s="1"/>
  <c r="M894" i="8"/>
  <c r="N894" i="8" s="1"/>
  <c r="M895" i="8"/>
  <c r="N895" i="8" s="1"/>
  <c r="M896" i="8"/>
  <c r="N896" i="8" s="1"/>
  <c r="M897" i="8"/>
  <c r="N897" i="8" s="1"/>
  <c r="M898" i="8"/>
  <c r="N898" i="8" s="1"/>
  <c r="M899" i="8"/>
  <c r="N899" i="8" s="1"/>
  <c r="M900" i="8"/>
  <c r="N900" i="8" s="1"/>
  <c r="M901" i="8"/>
  <c r="N901" i="8" s="1"/>
  <c r="M902" i="8"/>
  <c r="N902" i="8" s="1"/>
  <c r="M903" i="8"/>
  <c r="N903" i="8" s="1"/>
  <c r="M904" i="8"/>
  <c r="N904" i="8" s="1"/>
  <c r="M905" i="8"/>
  <c r="N905" i="8" s="1"/>
  <c r="M906" i="8"/>
  <c r="N906" i="8" s="1"/>
  <c r="M907" i="8"/>
  <c r="N907" i="8" s="1"/>
  <c r="M908" i="8"/>
  <c r="N908" i="8" s="1"/>
  <c r="M909" i="8"/>
  <c r="N909" i="8" s="1"/>
  <c r="M910" i="8"/>
  <c r="N910" i="8" s="1"/>
  <c r="M911" i="8"/>
  <c r="N911" i="8" s="1"/>
  <c r="M912" i="8"/>
  <c r="N912" i="8" s="1"/>
  <c r="M913" i="8"/>
  <c r="N913" i="8" s="1"/>
  <c r="M914" i="8"/>
  <c r="N914" i="8" s="1"/>
  <c r="M915" i="8"/>
  <c r="N915" i="8" s="1"/>
  <c r="M916" i="8"/>
  <c r="N916" i="8" s="1"/>
  <c r="M917" i="8"/>
  <c r="N917" i="8" s="1"/>
  <c r="M918" i="8"/>
  <c r="N918" i="8" s="1"/>
  <c r="M919" i="8"/>
  <c r="N919" i="8" s="1"/>
  <c r="M920" i="8"/>
  <c r="N920" i="8" s="1"/>
  <c r="M921" i="8"/>
  <c r="N921" i="8" s="1"/>
  <c r="M922" i="8"/>
  <c r="N922" i="8" s="1"/>
  <c r="M923" i="8"/>
  <c r="N923" i="8" s="1"/>
  <c r="M924" i="8"/>
  <c r="N924" i="8" s="1"/>
  <c r="M925" i="8"/>
  <c r="N925" i="8" s="1"/>
  <c r="M926" i="8"/>
  <c r="N926" i="8" s="1"/>
  <c r="M927" i="8"/>
  <c r="N927" i="8" s="1"/>
  <c r="M928" i="8"/>
  <c r="N928" i="8" s="1"/>
  <c r="M929" i="8"/>
  <c r="N929" i="8" s="1"/>
  <c r="M930" i="8"/>
  <c r="N930" i="8" s="1"/>
  <c r="M931" i="8"/>
  <c r="N931" i="8" s="1"/>
  <c r="M932" i="8"/>
  <c r="N932" i="8" s="1"/>
  <c r="M933" i="8"/>
  <c r="N933" i="8" s="1"/>
  <c r="M934" i="8"/>
  <c r="N934" i="8" s="1"/>
  <c r="M935" i="8"/>
  <c r="N935" i="8" s="1"/>
  <c r="M936" i="8"/>
  <c r="N936" i="8" s="1"/>
  <c r="M937" i="8"/>
  <c r="N937" i="8" s="1"/>
  <c r="M938" i="8"/>
  <c r="N938" i="8" s="1"/>
  <c r="M939" i="8"/>
  <c r="N939" i="8" s="1"/>
  <c r="M940" i="8"/>
  <c r="N940" i="8" s="1"/>
  <c r="M941" i="8"/>
  <c r="N941" i="8" s="1"/>
  <c r="M942" i="8"/>
  <c r="N942" i="8" s="1"/>
  <c r="M943" i="8"/>
  <c r="N943" i="8" s="1"/>
  <c r="M944" i="8"/>
  <c r="N944" i="8" s="1"/>
  <c r="M945" i="8"/>
  <c r="N945" i="8" s="1"/>
  <c r="M946" i="8"/>
  <c r="N946" i="8" s="1"/>
  <c r="M947" i="8"/>
  <c r="N947" i="8" s="1"/>
  <c r="M948" i="8"/>
  <c r="N948" i="8" s="1"/>
  <c r="M949" i="8"/>
  <c r="N949" i="8" s="1"/>
  <c r="M950" i="8"/>
  <c r="N950" i="8" s="1"/>
  <c r="M951" i="8"/>
  <c r="N951" i="8" s="1"/>
  <c r="M952" i="8"/>
  <c r="N952" i="8" s="1"/>
  <c r="M953" i="8"/>
  <c r="N953" i="8" s="1"/>
  <c r="M954" i="8"/>
  <c r="N954" i="8" s="1"/>
  <c r="M955" i="8"/>
  <c r="N955" i="8" s="1"/>
  <c r="M956" i="8"/>
  <c r="N956" i="8" s="1"/>
  <c r="M957" i="8"/>
  <c r="N957" i="8" s="1"/>
  <c r="M958" i="8"/>
  <c r="N958" i="8" s="1"/>
  <c r="M959" i="8"/>
  <c r="N959" i="8" s="1"/>
  <c r="M960" i="8"/>
  <c r="N960" i="8" s="1"/>
  <c r="M961" i="8"/>
  <c r="N961" i="8" s="1"/>
  <c r="M962" i="8"/>
  <c r="N962" i="8" s="1"/>
  <c r="M963" i="8"/>
  <c r="N963" i="8" s="1"/>
  <c r="M964" i="8"/>
  <c r="N964" i="8" s="1"/>
  <c r="M965" i="8"/>
  <c r="N965" i="8" s="1"/>
  <c r="M966" i="8"/>
  <c r="N966" i="8" s="1"/>
  <c r="M967" i="8"/>
  <c r="N967" i="8" s="1"/>
  <c r="M968" i="8"/>
  <c r="N968" i="8" s="1"/>
  <c r="M969" i="8"/>
  <c r="N969" i="8" s="1"/>
  <c r="M970" i="8"/>
  <c r="N970" i="8" s="1"/>
  <c r="M971" i="8"/>
  <c r="N971" i="8" s="1"/>
  <c r="M972" i="8"/>
  <c r="N972" i="8" s="1"/>
  <c r="M973" i="8"/>
  <c r="N973" i="8" s="1"/>
  <c r="M974" i="8"/>
  <c r="N974" i="8" s="1"/>
  <c r="M975" i="8"/>
  <c r="N975" i="8" s="1"/>
  <c r="M976" i="8"/>
  <c r="N976" i="8" s="1"/>
  <c r="M977" i="8"/>
  <c r="N977" i="8" s="1"/>
  <c r="M978" i="8"/>
  <c r="N978" i="8" s="1"/>
  <c r="M979" i="8"/>
  <c r="N979" i="8" s="1"/>
  <c r="M980" i="8"/>
  <c r="N980" i="8" s="1"/>
  <c r="M981" i="8"/>
  <c r="N981" i="8" s="1"/>
  <c r="M982" i="8"/>
  <c r="N982" i="8" s="1"/>
  <c r="M983" i="8"/>
  <c r="N983" i="8" s="1"/>
  <c r="M984" i="8"/>
  <c r="N984" i="8" s="1"/>
  <c r="M985" i="8"/>
  <c r="N985" i="8" s="1"/>
  <c r="M986" i="8"/>
  <c r="N986" i="8" s="1"/>
  <c r="M987" i="8"/>
  <c r="N987" i="8" s="1"/>
  <c r="M988" i="8"/>
  <c r="N988" i="8" s="1"/>
  <c r="M989" i="8"/>
  <c r="N989" i="8" s="1"/>
  <c r="M990" i="8"/>
  <c r="N990" i="8" s="1"/>
  <c r="M991" i="8"/>
  <c r="N991" i="8" s="1"/>
  <c r="M992" i="8"/>
  <c r="N992" i="8" s="1"/>
  <c r="M993" i="8"/>
  <c r="N993" i="8" s="1"/>
  <c r="M994" i="8"/>
  <c r="N994" i="8" s="1"/>
  <c r="M995" i="8"/>
  <c r="N995" i="8" s="1"/>
  <c r="M996" i="8"/>
  <c r="N996" i="8" s="1"/>
  <c r="M997" i="8"/>
  <c r="N997" i="8" s="1"/>
  <c r="M998" i="8"/>
  <c r="N998" i="8" s="1"/>
  <c r="M999" i="8"/>
  <c r="N999" i="8" s="1"/>
  <c r="M1000" i="8"/>
  <c r="N1000" i="8" s="1"/>
  <c r="M1001" i="8"/>
  <c r="N1001" i="8" s="1"/>
  <c r="M1002" i="8"/>
  <c r="N1002" i="8" s="1"/>
  <c r="M1003" i="8"/>
  <c r="N1003" i="8" s="1"/>
  <c r="M1004" i="8"/>
  <c r="N1004" i="8" s="1"/>
  <c r="M1005" i="8"/>
  <c r="N1005" i="8" s="1"/>
  <c r="M1006" i="8"/>
  <c r="N1006" i="8" s="1"/>
  <c r="M1007" i="8"/>
  <c r="N1007" i="8" s="1"/>
  <c r="M1008" i="8"/>
  <c r="N1008" i="8" s="1"/>
  <c r="M1009" i="8"/>
  <c r="N1009" i="8" s="1"/>
  <c r="M1010" i="8"/>
  <c r="N1010" i="8" s="1"/>
  <c r="M1011" i="8"/>
  <c r="N1011" i="8" s="1"/>
  <c r="M1012" i="8"/>
  <c r="N1012" i="8" s="1"/>
  <c r="M1013" i="8"/>
  <c r="N1013" i="8" s="1"/>
  <c r="M1014" i="8"/>
  <c r="N1014" i="8" s="1"/>
  <c r="M1015" i="8"/>
  <c r="N1015" i="8" s="1"/>
  <c r="M1016" i="8"/>
  <c r="N1016" i="8" s="1"/>
  <c r="M1017" i="8"/>
  <c r="N1017" i="8" s="1"/>
  <c r="M1018" i="8"/>
  <c r="N1018" i="8" s="1"/>
  <c r="M1019" i="8"/>
  <c r="N1019" i="8" s="1"/>
  <c r="M1020" i="8"/>
  <c r="N1020" i="8" s="1"/>
  <c r="M1021" i="8"/>
  <c r="N1021" i="8" s="1"/>
  <c r="M1022" i="8"/>
  <c r="N1022" i="8" s="1"/>
  <c r="M1023" i="8"/>
  <c r="N1023" i="8" s="1"/>
  <c r="M1024" i="8"/>
  <c r="N1024" i="8" s="1"/>
  <c r="M1025" i="8"/>
  <c r="N1025" i="8" s="1"/>
  <c r="M1026" i="8"/>
  <c r="N1026" i="8" s="1"/>
  <c r="M1027" i="8"/>
  <c r="N1027" i="8" s="1"/>
  <c r="M1028" i="8"/>
  <c r="N1028" i="8" s="1"/>
  <c r="M1029" i="8"/>
  <c r="N1029" i="8" s="1"/>
  <c r="M1030" i="8"/>
  <c r="N1030" i="8" s="1"/>
  <c r="M1031" i="8"/>
  <c r="N1031" i="8" s="1"/>
  <c r="M1032" i="8"/>
  <c r="N1032" i="8" s="1"/>
  <c r="M1033" i="8"/>
  <c r="N1033" i="8" s="1"/>
  <c r="M1034" i="8"/>
  <c r="N1034" i="8" s="1"/>
  <c r="M1035" i="8"/>
  <c r="N1035" i="8" s="1"/>
  <c r="M1036" i="8"/>
  <c r="N1036" i="8" s="1"/>
  <c r="M1037" i="8"/>
  <c r="N1037" i="8" s="1"/>
  <c r="M1038" i="8"/>
  <c r="N1038" i="8" s="1"/>
  <c r="M1039" i="8"/>
  <c r="N1039" i="8" s="1"/>
  <c r="M1040" i="8"/>
  <c r="N1040" i="8" s="1"/>
  <c r="M1041" i="8"/>
  <c r="N1041" i="8" s="1"/>
  <c r="M1042" i="8"/>
  <c r="N1042" i="8" s="1"/>
  <c r="M1043" i="8"/>
  <c r="N1043" i="8" s="1"/>
  <c r="M1044" i="8"/>
  <c r="N1044" i="8" s="1"/>
  <c r="M1045" i="8"/>
  <c r="N1045" i="8" s="1"/>
  <c r="M1046" i="8"/>
  <c r="N1046" i="8" s="1"/>
  <c r="M1047" i="8"/>
  <c r="N1047" i="8" s="1"/>
  <c r="M1048" i="8"/>
  <c r="N1048" i="8" s="1"/>
  <c r="M1049" i="8"/>
  <c r="N1049" i="8" s="1"/>
  <c r="M1050" i="8"/>
  <c r="N1050" i="8" s="1"/>
  <c r="M1051" i="8"/>
  <c r="N1051" i="8" s="1"/>
  <c r="M1052" i="8"/>
  <c r="N1052" i="8" s="1"/>
  <c r="M1053" i="8"/>
  <c r="N1053" i="8" s="1"/>
  <c r="M1054" i="8"/>
  <c r="N1054" i="8" s="1"/>
  <c r="M1055" i="8"/>
  <c r="N1055" i="8" s="1"/>
  <c r="M1056" i="8"/>
  <c r="N1056" i="8" s="1"/>
  <c r="M1057" i="8"/>
  <c r="N1057" i="8" s="1"/>
  <c r="M1058" i="8"/>
  <c r="N1058" i="8" s="1"/>
  <c r="M1059" i="8"/>
  <c r="N1059" i="8" s="1"/>
  <c r="M1060" i="8"/>
  <c r="N1060" i="8" s="1"/>
  <c r="M1061" i="8"/>
  <c r="N1061" i="8" s="1"/>
  <c r="M1062" i="8"/>
  <c r="N1062" i="8" s="1"/>
  <c r="M1063" i="8"/>
  <c r="N1063" i="8" s="1"/>
  <c r="M1064" i="8"/>
  <c r="N1064" i="8" s="1"/>
  <c r="M1065" i="8"/>
  <c r="N1065" i="8" s="1"/>
  <c r="M1066" i="8"/>
  <c r="N1066" i="8" s="1"/>
  <c r="M1067" i="8"/>
  <c r="N1067" i="8" s="1"/>
  <c r="M1068" i="8"/>
  <c r="N1068" i="8" s="1"/>
  <c r="M1069" i="8"/>
  <c r="N1069" i="8" s="1"/>
  <c r="M1070" i="8"/>
  <c r="N1070" i="8" s="1"/>
  <c r="M1071" i="8"/>
  <c r="N1071" i="8" s="1"/>
  <c r="M1072" i="8"/>
  <c r="N1072" i="8" s="1"/>
  <c r="M1073" i="8"/>
  <c r="N1073" i="8" s="1"/>
  <c r="M1074" i="8"/>
  <c r="N1074" i="8" s="1"/>
  <c r="M1075" i="8"/>
  <c r="N1075" i="8" s="1"/>
  <c r="M1076" i="8"/>
  <c r="N1076" i="8" s="1"/>
  <c r="M1077" i="8"/>
  <c r="N1077" i="8" s="1"/>
  <c r="M1078" i="8"/>
  <c r="N1078" i="8" s="1"/>
  <c r="M1079" i="8"/>
  <c r="N1079" i="8" s="1"/>
  <c r="M1080" i="8"/>
  <c r="N1080" i="8" s="1"/>
  <c r="M1081" i="8"/>
  <c r="N1081" i="8" s="1"/>
  <c r="M1082" i="8"/>
  <c r="N1082" i="8" s="1"/>
  <c r="M1083" i="8"/>
  <c r="N1083" i="8" s="1"/>
  <c r="M1084" i="8"/>
  <c r="N1084" i="8" s="1"/>
  <c r="M1085" i="8"/>
  <c r="N1085" i="8" s="1"/>
  <c r="M1086" i="8"/>
  <c r="N1086" i="8" s="1"/>
  <c r="M1087" i="8"/>
  <c r="N1087" i="8" s="1"/>
  <c r="M1088" i="8"/>
  <c r="N1088" i="8" s="1"/>
  <c r="M1089" i="8"/>
  <c r="N1089" i="8" s="1"/>
  <c r="M1090" i="8"/>
  <c r="N1090" i="8" s="1"/>
  <c r="M1091" i="8"/>
  <c r="N1091" i="8" s="1"/>
  <c r="M1092" i="8"/>
  <c r="N1092" i="8" s="1"/>
  <c r="M1093" i="8"/>
  <c r="N1093" i="8" s="1"/>
  <c r="M1094" i="8"/>
  <c r="N1094" i="8" s="1"/>
  <c r="M1095" i="8"/>
  <c r="N1095" i="8" s="1"/>
  <c r="M1096" i="8"/>
  <c r="N1096" i="8" s="1"/>
  <c r="M1097" i="8"/>
  <c r="N1097" i="8" s="1"/>
  <c r="M1098" i="8"/>
  <c r="N1098" i="8" s="1"/>
  <c r="M1099" i="8"/>
  <c r="N1099" i="8" s="1"/>
  <c r="M1100" i="8"/>
  <c r="N1100" i="8" s="1"/>
  <c r="M1101" i="8"/>
  <c r="N1101" i="8" s="1"/>
  <c r="M1102" i="8"/>
  <c r="N1102" i="8" s="1"/>
  <c r="M1103" i="8"/>
  <c r="N1103" i="8" s="1"/>
  <c r="M1104" i="8"/>
  <c r="N1104" i="8" s="1"/>
  <c r="M1105" i="8"/>
  <c r="N1105" i="8" s="1"/>
  <c r="M1106" i="8"/>
  <c r="N1106" i="8" s="1"/>
  <c r="M1107" i="8"/>
  <c r="N1107" i="8" s="1"/>
  <c r="M1108" i="8"/>
  <c r="N1108" i="8" s="1"/>
  <c r="M1109" i="8"/>
  <c r="N1109" i="8" s="1"/>
  <c r="M1110" i="8"/>
  <c r="N1110" i="8" s="1"/>
  <c r="M1111" i="8"/>
  <c r="N1111" i="8" s="1"/>
  <c r="M1112" i="8"/>
  <c r="N1112" i="8" s="1"/>
  <c r="M1113" i="8"/>
  <c r="N1113" i="8" s="1"/>
  <c r="M1114" i="8"/>
  <c r="N1114" i="8" s="1"/>
  <c r="M1115" i="8"/>
  <c r="N1115" i="8" s="1"/>
  <c r="M1116" i="8"/>
  <c r="N1116" i="8" s="1"/>
  <c r="M1117" i="8"/>
  <c r="N1117" i="8" s="1"/>
  <c r="M1118" i="8"/>
  <c r="N1118" i="8" s="1"/>
  <c r="M1119" i="8"/>
  <c r="N1119" i="8" s="1"/>
  <c r="M1120" i="8"/>
  <c r="N1120" i="8" s="1"/>
  <c r="M1121" i="8"/>
  <c r="N1121" i="8" s="1"/>
  <c r="M1122" i="8"/>
  <c r="N1122" i="8" s="1"/>
  <c r="M1123" i="8"/>
  <c r="N1123" i="8" s="1"/>
  <c r="M1124" i="8"/>
  <c r="N1124" i="8" s="1"/>
  <c r="M1125" i="8"/>
  <c r="N1125" i="8" s="1"/>
  <c r="M1126" i="8"/>
  <c r="N1126" i="8" s="1"/>
  <c r="M1127" i="8"/>
  <c r="N1127" i="8" s="1"/>
  <c r="M1128" i="8"/>
  <c r="N1128" i="8" s="1"/>
  <c r="M1129" i="8"/>
  <c r="N1129" i="8" s="1"/>
  <c r="M1130" i="8"/>
  <c r="N1130" i="8" s="1"/>
  <c r="M1131" i="8"/>
  <c r="N1131" i="8" s="1"/>
  <c r="M1132" i="8"/>
  <c r="N1132" i="8" s="1"/>
  <c r="M1133" i="8"/>
  <c r="N1133" i="8" s="1"/>
  <c r="M1134" i="8"/>
  <c r="N1134" i="8" s="1"/>
  <c r="M1135" i="8"/>
  <c r="N1135" i="8" s="1"/>
  <c r="M1136" i="8"/>
  <c r="N1136" i="8" s="1"/>
  <c r="M1137" i="8"/>
  <c r="N1137" i="8" s="1"/>
  <c r="M1138" i="8"/>
  <c r="N1138" i="8" s="1"/>
  <c r="M1139" i="8"/>
  <c r="N1139" i="8" s="1"/>
  <c r="M1140" i="8"/>
  <c r="N1140" i="8" s="1"/>
  <c r="M1141" i="8"/>
  <c r="N1141" i="8" s="1"/>
  <c r="M1142" i="8"/>
  <c r="N1142" i="8" s="1"/>
  <c r="M1143" i="8"/>
  <c r="N1143" i="8" s="1"/>
  <c r="M1144" i="8"/>
  <c r="N1144" i="8" s="1"/>
  <c r="M1145" i="8"/>
  <c r="N1145" i="8" s="1"/>
  <c r="M1146" i="8"/>
  <c r="N1146" i="8" s="1"/>
  <c r="M1147" i="8"/>
  <c r="N1147" i="8" s="1"/>
  <c r="M1148" i="8"/>
  <c r="N1148" i="8" s="1"/>
  <c r="M1149" i="8"/>
  <c r="N1149" i="8" s="1"/>
  <c r="M1150" i="8"/>
  <c r="N1150" i="8" s="1"/>
  <c r="M1151" i="8"/>
  <c r="N1151" i="8" s="1"/>
  <c r="M1152" i="8"/>
  <c r="N1152" i="8" s="1"/>
  <c r="M1153" i="8"/>
  <c r="N1153" i="8" s="1"/>
  <c r="M1154" i="8"/>
  <c r="N1154" i="8" s="1"/>
  <c r="M1155" i="8"/>
  <c r="N1155" i="8" s="1"/>
  <c r="M1156" i="8"/>
  <c r="N1156" i="8" s="1"/>
  <c r="M1157" i="8"/>
  <c r="N1157" i="8" s="1"/>
  <c r="M1158" i="8"/>
  <c r="N1158" i="8" s="1"/>
  <c r="M1159" i="8"/>
  <c r="N1159" i="8" s="1"/>
  <c r="M1160" i="8"/>
  <c r="N1160" i="8" s="1"/>
  <c r="M1161" i="8"/>
  <c r="N1161" i="8" s="1"/>
  <c r="M1162" i="8"/>
  <c r="N1162" i="8" s="1"/>
  <c r="M1163" i="8"/>
  <c r="N1163" i="8" s="1"/>
  <c r="M1164" i="8"/>
  <c r="N1164" i="8" s="1"/>
  <c r="M1165" i="8"/>
  <c r="N1165" i="8" s="1"/>
  <c r="M1166" i="8"/>
  <c r="N1166" i="8" s="1"/>
  <c r="M1167" i="8"/>
  <c r="N1167" i="8" s="1"/>
  <c r="M1168" i="8"/>
  <c r="N1168" i="8" s="1"/>
  <c r="M1169" i="8"/>
  <c r="N1169" i="8" s="1"/>
  <c r="M1170" i="8"/>
  <c r="N1170" i="8" s="1"/>
  <c r="M1171" i="8"/>
  <c r="N1171" i="8" s="1"/>
  <c r="M1172" i="8"/>
  <c r="N1172" i="8" s="1"/>
  <c r="M1173" i="8"/>
  <c r="N1173" i="8" s="1"/>
  <c r="M1174" i="8"/>
  <c r="N1174" i="8" s="1"/>
  <c r="M1175" i="8"/>
  <c r="N1175" i="8" s="1"/>
  <c r="M1176" i="8"/>
  <c r="N1176" i="8" s="1"/>
  <c r="M1177" i="8"/>
  <c r="N1177" i="8" s="1"/>
  <c r="M1178" i="8"/>
  <c r="N1178" i="8" s="1"/>
  <c r="M1179" i="8"/>
  <c r="N1179" i="8" s="1"/>
  <c r="M1180" i="8"/>
  <c r="N1180" i="8" s="1"/>
  <c r="M1181" i="8"/>
  <c r="N1181" i="8" s="1"/>
  <c r="M1182" i="8"/>
  <c r="N1182" i="8" s="1"/>
  <c r="M1183" i="8"/>
  <c r="N1183" i="8" s="1"/>
  <c r="M1184" i="8"/>
  <c r="N1184" i="8" s="1"/>
  <c r="M1185" i="8"/>
  <c r="N1185" i="8" s="1"/>
  <c r="M1186" i="8"/>
  <c r="N1186" i="8" s="1"/>
  <c r="M1187" i="8"/>
  <c r="N1187" i="8" s="1"/>
  <c r="M1188" i="8"/>
  <c r="N1188" i="8" s="1"/>
  <c r="M1189" i="8"/>
  <c r="N1189" i="8" s="1"/>
  <c r="M1190" i="8"/>
  <c r="N1190" i="8" s="1"/>
  <c r="M1191" i="8"/>
  <c r="N1191" i="8" s="1"/>
  <c r="M1192" i="8"/>
  <c r="N1192" i="8" s="1"/>
  <c r="M1193" i="8"/>
  <c r="N1193" i="8" s="1"/>
  <c r="M1194" i="8"/>
  <c r="N1194" i="8" s="1"/>
  <c r="M1195" i="8"/>
  <c r="N1195" i="8" s="1"/>
  <c r="M1196" i="8"/>
  <c r="N1196" i="8" s="1"/>
  <c r="M1197" i="8"/>
  <c r="N1197" i="8" s="1"/>
  <c r="M1198" i="8"/>
  <c r="N1198" i="8" s="1"/>
  <c r="M1199" i="8"/>
  <c r="N1199" i="8" s="1"/>
  <c r="M1200" i="8"/>
  <c r="N1200" i="8" s="1"/>
  <c r="M1201" i="8"/>
  <c r="N1201" i="8" s="1"/>
  <c r="M1202" i="8"/>
  <c r="N1202" i="8" s="1"/>
  <c r="M1203" i="8"/>
  <c r="N1203" i="8" s="1"/>
  <c r="M1204" i="8"/>
  <c r="N1204" i="8" s="1"/>
  <c r="M1205" i="8"/>
  <c r="N1205" i="8" s="1"/>
  <c r="M1206" i="8"/>
  <c r="N1206" i="8" s="1"/>
  <c r="M1207" i="8"/>
  <c r="N1207" i="8" s="1"/>
  <c r="M1208" i="8"/>
  <c r="N1208" i="8" s="1"/>
  <c r="M1209" i="8"/>
  <c r="N1209" i="8" s="1"/>
  <c r="M1210" i="8"/>
  <c r="N1210" i="8" s="1"/>
  <c r="M1211" i="8"/>
  <c r="N1211" i="8" s="1"/>
  <c r="M1212" i="8"/>
  <c r="N1212" i="8" s="1"/>
  <c r="M1213" i="8"/>
  <c r="N1213" i="8" s="1"/>
  <c r="M1214" i="8"/>
  <c r="N1214" i="8" s="1"/>
  <c r="M1215" i="8"/>
  <c r="N1215" i="8" s="1"/>
  <c r="M1216" i="8"/>
  <c r="N1216" i="8" s="1"/>
  <c r="M1217" i="8"/>
  <c r="N1217" i="8" s="1"/>
  <c r="M1218" i="8"/>
  <c r="N1218" i="8" s="1"/>
  <c r="M1219" i="8"/>
  <c r="N1219" i="8" s="1"/>
  <c r="M1220" i="8"/>
  <c r="N1220" i="8" s="1"/>
  <c r="M1221" i="8"/>
  <c r="N1221" i="8" s="1"/>
  <c r="M1222" i="8"/>
  <c r="N1222" i="8" s="1"/>
  <c r="M1223" i="8"/>
  <c r="N1223" i="8" s="1"/>
  <c r="M1224" i="8"/>
  <c r="N1224" i="8" s="1"/>
  <c r="M1225" i="8"/>
  <c r="N1225" i="8" s="1"/>
  <c r="M1226" i="8"/>
  <c r="N1226" i="8" s="1"/>
  <c r="M1227" i="8"/>
  <c r="N1227" i="8" s="1"/>
  <c r="M1228" i="8"/>
  <c r="N1228" i="8" s="1"/>
  <c r="M1229" i="8"/>
  <c r="N1229" i="8" s="1"/>
  <c r="M1230" i="8"/>
  <c r="N1230" i="8" s="1"/>
  <c r="M1231" i="8"/>
  <c r="N1231" i="8" s="1"/>
  <c r="M1232" i="8"/>
  <c r="N1232" i="8" s="1"/>
  <c r="M1233" i="8"/>
  <c r="N1233" i="8" s="1"/>
  <c r="M1234" i="8"/>
  <c r="N1234" i="8" s="1"/>
  <c r="M1235" i="8"/>
  <c r="N1235" i="8" s="1"/>
  <c r="M1236" i="8"/>
  <c r="N1236" i="8" s="1"/>
  <c r="M1237" i="8"/>
  <c r="N1237" i="8" s="1"/>
  <c r="M1238" i="8"/>
  <c r="N1238" i="8" s="1"/>
  <c r="M1239" i="8"/>
  <c r="N1239" i="8" s="1"/>
  <c r="M1240" i="8"/>
  <c r="N1240" i="8" s="1"/>
  <c r="M1241" i="8"/>
  <c r="N1241" i="8" s="1"/>
  <c r="M1242" i="8"/>
  <c r="N1242" i="8" s="1"/>
  <c r="M1243" i="8"/>
  <c r="N1243" i="8" s="1"/>
  <c r="M1244" i="8"/>
  <c r="N1244" i="8" s="1"/>
  <c r="M1245" i="8"/>
  <c r="N1245" i="8" s="1"/>
  <c r="M1246" i="8"/>
  <c r="N1246" i="8" s="1"/>
  <c r="M1247" i="8"/>
  <c r="N1247" i="8" s="1"/>
  <c r="M1248" i="8"/>
  <c r="N1248" i="8" s="1"/>
  <c r="M1249" i="8"/>
  <c r="N1249" i="8" s="1"/>
  <c r="M1250" i="8"/>
  <c r="N1250" i="8" s="1"/>
  <c r="M1251" i="8"/>
  <c r="N1251" i="8" s="1"/>
  <c r="M1252" i="8"/>
  <c r="N1252" i="8" s="1"/>
  <c r="M1253" i="8"/>
  <c r="N1253" i="8" s="1"/>
  <c r="M1254" i="8"/>
  <c r="N1254" i="8" s="1"/>
  <c r="M1255" i="8"/>
  <c r="N1255" i="8" s="1"/>
  <c r="M1256" i="8"/>
  <c r="N1256" i="8" s="1"/>
  <c r="M1257" i="8"/>
  <c r="N1257" i="8" s="1"/>
  <c r="M1258" i="8"/>
  <c r="N1258" i="8" s="1"/>
  <c r="M1259" i="8"/>
  <c r="N1259" i="8" s="1"/>
  <c r="M1260" i="8"/>
  <c r="N1260" i="8" s="1"/>
  <c r="M1261" i="8"/>
  <c r="N1261" i="8" s="1"/>
  <c r="M1262" i="8"/>
  <c r="N1262" i="8" s="1"/>
  <c r="M1263" i="8"/>
  <c r="N1263" i="8" s="1"/>
  <c r="M1264" i="8"/>
  <c r="N1264" i="8" s="1"/>
  <c r="M1265" i="8"/>
  <c r="N1265" i="8" s="1"/>
  <c r="M1266" i="8"/>
  <c r="N1266" i="8" s="1"/>
  <c r="M1267" i="8"/>
  <c r="N1267" i="8" s="1"/>
  <c r="M1268" i="8"/>
  <c r="N1268" i="8" s="1"/>
  <c r="M1269" i="8"/>
  <c r="N1269" i="8" s="1"/>
  <c r="M1270" i="8"/>
  <c r="N1270" i="8" s="1"/>
  <c r="M1271" i="8"/>
  <c r="N1271" i="8" s="1"/>
  <c r="M1272" i="8"/>
  <c r="N1272" i="8" s="1"/>
  <c r="M1273" i="8"/>
  <c r="N1273" i="8" s="1"/>
  <c r="M1274" i="8"/>
  <c r="N1274" i="8" s="1"/>
  <c r="M1275" i="8"/>
  <c r="N1275" i="8" s="1"/>
  <c r="M1276" i="8"/>
  <c r="N1276" i="8" s="1"/>
  <c r="M1277" i="8"/>
  <c r="N1277" i="8" s="1"/>
  <c r="M1278" i="8"/>
  <c r="N1278" i="8" s="1"/>
  <c r="M1279" i="8"/>
  <c r="N1279" i="8" s="1"/>
  <c r="M1280" i="8"/>
  <c r="N1280" i="8" s="1"/>
  <c r="M1281" i="8"/>
  <c r="N1281" i="8" s="1"/>
  <c r="M1282" i="8"/>
  <c r="N1282" i="8" s="1"/>
  <c r="M1283" i="8"/>
  <c r="N1283" i="8" s="1"/>
  <c r="M1284" i="8"/>
  <c r="N1284" i="8" s="1"/>
  <c r="M1285" i="8"/>
  <c r="N1285" i="8" s="1"/>
  <c r="M1286" i="8"/>
  <c r="N1286" i="8" s="1"/>
  <c r="M1287" i="8"/>
  <c r="N1287" i="8" s="1"/>
  <c r="M1288" i="8"/>
  <c r="N1288" i="8" s="1"/>
  <c r="M1289" i="8"/>
  <c r="N1289" i="8" s="1"/>
  <c r="M1290" i="8"/>
  <c r="N1290" i="8" s="1"/>
  <c r="M1291" i="8"/>
  <c r="N1291" i="8" s="1"/>
  <c r="M1292" i="8"/>
  <c r="N1292" i="8" s="1"/>
  <c r="M1293" i="8"/>
  <c r="N1293" i="8" s="1"/>
  <c r="M1294" i="8"/>
  <c r="N1294" i="8" s="1"/>
  <c r="M1295" i="8"/>
  <c r="N1295" i="8" s="1"/>
  <c r="M1296" i="8"/>
  <c r="N1296" i="8" s="1"/>
  <c r="M1297" i="8"/>
  <c r="N1297" i="8" s="1"/>
  <c r="M1298" i="8"/>
  <c r="N1298" i="8" s="1"/>
  <c r="M1299" i="8"/>
  <c r="N1299" i="8" s="1"/>
  <c r="M1300" i="8"/>
  <c r="N1300" i="8" s="1"/>
  <c r="M1301" i="8"/>
  <c r="N1301" i="8" s="1"/>
  <c r="M1302" i="8"/>
  <c r="N1302" i="8" s="1"/>
  <c r="M1303" i="8"/>
  <c r="N1303" i="8" s="1"/>
  <c r="M1304" i="8"/>
  <c r="N1304" i="8" s="1"/>
  <c r="M1305" i="8"/>
  <c r="N1305" i="8" s="1"/>
  <c r="M1306" i="8"/>
  <c r="N1306" i="8" s="1"/>
  <c r="M1307" i="8"/>
  <c r="N1307" i="8" s="1"/>
  <c r="M1308" i="8"/>
  <c r="N1308" i="8" s="1"/>
  <c r="M1309" i="8"/>
  <c r="N1309" i="8" s="1"/>
  <c r="M1310" i="8"/>
  <c r="N1310" i="8" s="1"/>
  <c r="M1311" i="8"/>
  <c r="N1311" i="8" s="1"/>
  <c r="M1312" i="8"/>
  <c r="N1312" i="8" s="1"/>
  <c r="M1313" i="8"/>
  <c r="N1313" i="8" s="1"/>
  <c r="M1314" i="8"/>
  <c r="N1314" i="8" s="1"/>
  <c r="M1315" i="8"/>
  <c r="N1315" i="8" s="1"/>
  <c r="M1316" i="8"/>
  <c r="N1316" i="8" s="1"/>
  <c r="M1317" i="8"/>
  <c r="N1317" i="8" s="1"/>
  <c r="M1318" i="8"/>
  <c r="N1318" i="8" s="1"/>
  <c r="M1319" i="8"/>
  <c r="N1319" i="8" s="1"/>
  <c r="M1320" i="8"/>
  <c r="N1320" i="8" s="1"/>
  <c r="M1321" i="8"/>
  <c r="N1321" i="8" s="1"/>
  <c r="M1322" i="8"/>
  <c r="N1322" i="8" s="1"/>
  <c r="M1323" i="8"/>
  <c r="N1323" i="8" s="1"/>
  <c r="M1324" i="8"/>
  <c r="N1324" i="8" s="1"/>
  <c r="M1325" i="8"/>
  <c r="N1325" i="8" s="1"/>
  <c r="M1326" i="8"/>
  <c r="N1326" i="8" s="1"/>
  <c r="M1327" i="8"/>
  <c r="N1327" i="8" s="1"/>
  <c r="M1328" i="8"/>
  <c r="N1328" i="8" s="1"/>
  <c r="M1329" i="8"/>
  <c r="N1329" i="8" s="1"/>
  <c r="M1330" i="8"/>
  <c r="N1330" i="8" s="1"/>
  <c r="M1331" i="8"/>
  <c r="N1331" i="8" s="1"/>
  <c r="M1332" i="8"/>
  <c r="N1332" i="8" s="1"/>
  <c r="M1333" i="8"/>
  <c r="N1333" i="8" s="1"/>
  <c r="M1334" i="8"/>
  <c r="N1334" i="8" s="1"/>
  <c r="M1335" i="8"/>
  <c r="N1335" i="8" s="1"/>
  <c r="M1336" i="8"/>
  <c r="N1336" i="8" s="1"/>
  <c r="M1337" i="8"/>
  <c r="N1337" i="8" s="1"/>
  <c r="M1338" i="8"/>
  <c r="N1338" i="8" s="1"/>
  <c r="M1339" i="8"/>
  <c r="N1339" i="8" s="1"/>
  <c r="M1340" i="8"/>
  <c r="N1340" i="8" s="1"/>
  <c r="M1341" i="8"/>
  <c r="N1341" i="8" s="1"/>
  <c r="M1342" i="8"/>
  <c r="N1342" i="8" s="1"/>
  <c r="M1343" i="8"/>
  <c r="N1343" i="8" s="1"/>
  <c r="M1344" i="8"/>
  <c r="N1344" i="8" s="1"/>
  <c r="M1345" i="8"/>
  <c r="N1345" i="8" s="1"/>
  <c r="M1346" i="8"/>
  <c r="N1346" i="8" s="1"/>
  <c r="M1347" i="8"/>
  <c r="N1347" i="8" s="1"/>
  <c r="M1348" i="8"/>
  <c r="N1348" i="8" s="1"/>
  <c r="M1349" i="8"/>
  <c r="N1349" i="8" s="1"/>
  <c r="M1350" i="8"/>
  <c r="N1350" i="8" s="1"/>
  <c r="M1351" i="8"/>
  <c r="N1351" i="8" s="1"/>
  <c r="M1352" i="8"/>
  <c r="N1352" i="8" s="1"/>
  <c r="M1353" i="8"/>
  <c r="N1353" i="8" s="1"/>
  <c r="M1354" i="8"/>
  <c r="N1354" i="8" s="1"/>
  <c r="M1355" i="8"/>
  <c r="N1355" i="8" s="1"/>
  <c r="M1356" i="8"/>
  <c r="N1356" i="8" s="1"/>
  <c r="M1357" i="8"/>
  <c r="N1357" i="8" s="1"/>
  <c r="M1358" i="8"/>
  <c r="N1358" i="8" s="1"/>
  <c r="M1359" i="8"/>
  <c r="N1359" i="8" s="1"/>
  <c r="M1360" i="8"/>
  <c r="N1360" i="8" s="1"/>
  <c r="M1361" i="8"/>
  <c r="N1361" i="8" s="1"/>
  <c r="M1362" i="8"/>
  <c r="N1362" i="8" s="1"/>
  <c r="M1363" i="8"/>
  <c r="N1363" i="8" s="1"/>
  <c r="M1364" i="8"/>
  <c r="N1364" i="8" s="1"/>
  <c r="M1365" i="8"/>
  <c r="N1365" i="8" s="1"/>
  <c r="M1366" i="8"/>
  <c r="N1366" i="8" s="1"/>
  <c r="M1367" i="8"/>
  <c r="N1367" i="8" s="1"/>
  <c r="M1368" i="8"/>
  <c r="N1368" i="8" s="1"/>
  <c r="M1369" i="8"/>
  <c r="N1369" i="8" s="1"/>
  <c r="M1370" i="8"/>
  <c r="N1370" i="8" s="1"/>
  <c r="M1371" i="8"/>
  <c r="N1371" i="8" s="1"/>
  <c r="M1372" i="8"/>
  <c r="N1372" i="8" s="1"/>
  <c r="M1373" i="8"/>
  <c r="N1373" i="8" s="1"/>
  <c r="M1374" i="8"/>
  <c r="N1374" i="8" s="1"/>
  <c r="M1375" i="8"/>
  <c r="N1375" i="8" s="1"/>
  <c r="M1376" i="8"/>
  <c r="N1376" i="8" s="1"/>
  <c r="M1377" i="8"/>
  <c r="N1377" i="8" s="1"/>
  <c r="M1378" i="8"/>
  <c r="N1378" i="8" s="1"/>
  <c r="M1379" i="8"/>
  <c r="N1379" i="8" s="1"/>
  <c r="M1380" i="8"/>
  <c r="N1380" i="8" s="1"/>
  <c r="M1381" i="8"/>
  <c r="N1381" i="8" s="1"/>
  <c r="M1382" i="8"/>
  <c r="N1382" i="8" s="1"/>
  <c r="M1383" i="8"/>
  <c r="N1383" i="8" s="1"/>
  <c r="M1384" i="8"/>
  <c r="N1384" i="8" s="1"/>
  <c r="M1385" i="8"/>
  <c r="N1385" i="8" s="1"/>
  <c r="M1386" i="8"/>
  <c r="N1386" i="8" s="1"/>
  <c r="M1387" i="8"/>
  <c r="N1387" i="8" s="1"/>
  <c r="M1388" i="8"/>
  <c r="N1388" i="8" s="1"/>
  <c r="M1389" i="8"/>
  <c r="N1389" i="8" s="1"/>
  <c r="M1390" i="8"/>
  <c r="N1390" i="8" s="1"/>
  <c r="M1391" i="8"/>
  <c r="N1391" i="8" s="1"/>
  <c r="M1392" i="8"/>
  <c r="N1392" i="8" s="1"/>
  <c r="M1393" i="8"/>
  <c r="N1393" i="8" s="1"/>
  <c r="M1394" i="8"/>
  <c r="N1394" i="8" s="1"/>
  <c r="M1395" i="8"/>
  <c r="N1395" i="8" s="1"/>
  <c r="M1396" i="8"/>
  <c r="N1396" i="8" s="1"/>
  <c r="M1397" i="8"/>
  <c r="N1397" i="8" s="1"/>
  <c r="M1398" i="8"/>
  <c r="N1398" i="8" s="1"/>
  <c r="M1399" i="8"/>
  <c r="N1399" i="8" s="1"/>
  <c r="M1400" i="8"/>
  <c r="N1400" i="8" s="1"/>
  <c r="M1401" i="8"/>
  <c r="N1401" i="8" s="1"/>
  <c r="M1402" i="8"/>
  <c r="N1402" i="8" s="1"/>
  <c r="M1403" i="8"/>
  <c r="N1403" i="8" s="1"/>
  <c r="M1404" i="8"/>
  <c r="N1404" i="8" s="1"/>
  <c r="M1405" i="8"/>
  <c r="N1405" i="8" s="1"/>
  <c r="M1406" i="8"/>
  <c r="N1406" i="8" s="1"/>
  <c r="M1407" i="8"/>
  <c r="N1407" i="8" s="1"/>
  <c r="M1408" i="8"/>
  <c r="N1408" i="8" s="1"/>
  <c r="M1409" i="8"/>
  <c r="N1409" i="8" s="1"/>
  <c r="M1410" i="8"/>
  <c r="N1410" i="8" s="1"/>
  <c r="M1411" i="8"/>
  <c r="N1411" i="8" s="1"/>
  <c r="M1412" i="8"/>
  <c r="N1412" i="8" s="1"/>
  <c r="M1413" i="8"/>
  <c r="N1413" i="8" s="1"/>
  <c r="M1414" i="8"/>
  <c r="N1414" i="8" s="1"/>
  <c r="M1415" i="8"/>
  <c r="N1415" i="8" s="1"/>
  <c r="M1416" i="8"/>
  <c r="N1416" i="8" s="1"/>
  <c r="M1417" i="8"/>
  <c r="N1417" i="8" s="1"/>
  <c r="M1418" i="8"/>
  <c r="N1418" i="8" s="1"/>
  <c r="M1419" i="8"/>
  <c r="N1419" i="8" s="1"/>
  <c r="M1420" i="8"/>
  <c r="N1420" i="8" s="1"/>
  <c r="M1421" i="8"/>
  <c r="N1421" i="8" s="1"/>
  <c r="M1422" i="8"/>
  <c r="N1422" i="8" s="1"/>
  <c r="M1423" i="8"/>
  <c r="N1423" i="8" s="1"/>
  <c r="M1424" i="8"/>
  <c r="N1424" i="8" s="1"/>
  <c r="M1425" i="8"/>
  <c r="N1425" i="8" s="1"/>
  <c r="M1426" i="8"/>
  <c r="N1426" i="8" s="1"/>
  <c r="M1427" i="8"/>
  <c r="N1427" i="8" s="1"/>
  <c r="M1428" i="8"/>
  <c r="N1428" i="8" s="1"/>
  <c r="M1429" i="8"/>
  <c r="N1429" i="8" s="1"/>
  <c r="M1430" i="8"/>
  <c r="N1430" i="8" s="1"/>
  <c r="M1431" i="8"/>
  <c r="N1431" i="8" s="1"/>
  <c r="M1432" i="8"/>
  <c r="N1432" i="8" s="1"/>
  <c r="M1433" i="8"/>
  <c r="N1433" i="8" s="1"/>
  <c r="M1434" i="8"/>
  <c r="N1434" i="8" s="1"/>
  <c r="M1435" i="8"/>
  <c r="N1435" i="8" s="1"/>
  <c r="M1436" i="8"/>
  <c r="N1436" i="8" s="1"/>
  <c r="M1437" i="8"/>
  <c r="N1437" i="8" s="1"/>
  <c r="M1438" i="8"/>
  <c r="N1438" i="8" s="1"/>
  <c r="M1439" i="8"/>
  <c r="N1439" i="8" s="1"/>
  <c r="M1440" i="8"/>
  <c r="N1440" i="8" s="1"/>
  <c r="M1441" i="8"/>
  <c r="N1441" i="8" s="1"/>
  <c r="M1442" i="8"/>
  <c r="N1442" i="8" s="1"/>
  <c r="M1443" i="8"/>
  <c r="N1443" i="8" s="1"/>
  <c r="M1444" i="8"/>
  <c r="N1444" i="8" s="1"/>
  <c r="M1445" i="8"/>
  <c r="N1445" i="8" s="1"/>
  <c r="M1446" i="8"/>
  <c r="N1446" i="8" s="1"/>
  <c r="M1447" i="8"/>
  <c r="N1447" i="8" s="1"/>
  <c r="M1448" i="8"/>
  <c r="N1448" i="8" s="1"/>
  <c r="M1449" i="8"/>
  <c r="N1449" i="8" s="1"/>
  <c r="M1450" i="8"/>
  <c r="N1450" i="8" s="1"/>
  <c r="M1451" i="8"/>
  <c r="N1451" i="8" s="1"/>
  <c r="M1452" i="8"/>
  <c r="N1452" i="8" s="1"/>
  <c r="M1453" i="8"/>
  <c r="N1453" i="8" s="1"/>
  <c r="M1454" i="8"/>
  <c r="N1454" i="8" s="1"/>
  <c r="M1455" i="8"/>
  <c r="N1455" i="8" s="1"/>
  <c r="M1456" i="8"/>
  <c r="N1456" i="8" s="1"/>
  <c r="M1457" i="8"/>
  <c r="N1457" i="8" s="1"/>
  <c r="M1458" i="8"/>
  <c r="N1458" i="8" s="1"/>
  <c r="M1459" i="8"/>
  <c r="N1459" i="8" s="1"/>
  <c r="M1460" i="8"/>
  <c r="N1460" i="8" s="1"/>
  <c r="M1461" i="8"/>
  <c r="N1461" i="8" s="1"/>
  <c r="M1462" i="8"/>
  <c r="N1462" i="8" s="1"/>
  <c r="M1463" i="8"/>
  <c r="N1463" i="8" s="1"/>
  <c r="M1464" i="8"/>
  <c r="N1464" i="8" s="1"/>
  <c r="M1465" i="8"/>
  <c r="N1465" i="8" s="1"/>
  <c r="M1466" i="8"/>
  <c r="N1466" i="8" s="1"/>
  <c r="M1467" i="8"/>
  <c r="N1467" i="8" s="1"/>
  <c r="M1468" i="8"/>
  <c r="N1468" i="8" s="1"/>
  <c r="M1469" i="8"/>
  <c r="N1469" i="8" s="1"/>
  <c r="M1470" i="8"/>
  <c r="N1470" i="8" s="1"/>
  <c r="M8" i="8"/>
  <c r="N8" i="8" s="1"/>
  <c r="H6" i="8"/>
  <c r="I6" i="8" s="1"/>
  <c r="H7" i="8"/>
  <c r="I7" i="8" s="1"/>
  <c r="H8" i="8"/>
  <c r="I8" i="8" s="1"/>
  <c r="H9" i="8"/>
  <c r="H10" i="8"/>
  <c r="I10" i="8" s="1"/>
  <c r="H11" i="8"/>
  <c r="I11" i="8" s="1"/>
  <c r="H12" i="8"/>
  <c r="I12" i="8" s="1"/>
  <c r="H13" i="8"/>
  <c r="I13" i="8" s="1"/>
  <c r="H14" i="8"/>
  <c r="I14" i="8" s="1"/>
  <c r="J14" i="8" s="1"/>
  <c r="H15" i="8"/>
  <c r="I15" i="8" s="1"/>
  <c r="J15" i="8" s="1"/>
  <c r="H16" i="8"/>
  <c r="I16" i="8" s="1"/>
  <c r="H17" i="8"/>
  <c r="I17" i="8" s="1"/>
  <c r="H18" i="8"/>
  <c r="I18" i="8" s="1"/>
  <c r="H19" i="8"/>
  <c r="I19" i="8" s="1"/>
  <c r="H20" i="8"/>
  <c r="I20" i="8" s="1"/>
  <c r="H21" i="8"/>
  <c r="I21" i="8" s="1"/>
  <c r="H22" i="8"/>
  <c r="I22" i="8" s="1"/>
  <c r="H23" i="8"/>
  <c r="I23" i="8" s="1"/>
  <c r="H24" i="8"/>
  <c r="I24" i="8" s="1"/>
  <c r="H25" i="8"/>
  <c r="I25" i="8" s="1"/>
  <c r="H26" i="8"/>
  <c r="I26" i="8" s="1"/>
  <c r="H27" i="8"/>
  <c r="I27" i="8" s="1"/>
  <c r="H28" i="8"/>
  <c r="I28" i="8" s="1"/>
  <c r="H29" i="8"/>
  <c r="I29" i="8" s="1"/>
  <c r="H30" i="8"/>
  <c r="I30" i="8" s="1"/>
  <c r="H31" i="8"/>
  <c r="I31" i="8" s="1"/>
  <c r="H32" i="8"/>
  <c r="I32" i="8" s="1"/>
  <c r="H33" i="8"/>
  <c r="I33" i="8" s="1"/>
  <c r="H34" i="8"/>
  <c r="I34" i="8" s="1"/>
  <c r="H35" i="8"/>
  <c r="I35" i="8" s="1"/>
  <c r="H36" i="8"/>
  <c r="I36" i="8" s="1"/>
  <c r="H37" i="8"/>
  <c r="I37" i="8" s="1"/>
  <c r="H38" i="8"/>
  <c r="I38" i="8" s="1"/>
  <c r="H39" i="8"/>
  <c r="I39" i="8" s="1"/>
  <c r="H40" i="8"/>
  <c r="I40" i="8" s="1"/>
  <c r="H41" i="8"/>
  <c r="I41" i="8" s="1"/>
  <c r="H42" i="8"/>
  <c r="I42" i="8" s="1"/>
  <c r="H43" i="8"/>
  <c r="I43" i="8" s="1"/>
  <c r="H44" i="8"/>
  <c r="I44" i="8" s="1"/>
  <c r="H45" i="8"/>
  <c r="I45" i="8" s="1"/>
  <c r="H46" i="8"/>
  <c r="I46" i="8" s="1"/>
  <c r="H47" i="8"/>
  <c r="I47" i="8" s="1"/>
  <c r="H48" i="8"/>
  <c r="I48" i="8" s="1"/>
  <c r="H49" i="8"/>
  <c r="I49" i="8" s="1"/>
  <c r="H50" i="8"/>
  <c r="I50" i="8" s="1"/>
  <c r="H51" i="8"/>
  <c r="I51" i="8" s="1"/>
  <c r="H52" i="8"/>
  <c r="I52" i="8" s="1"/>
  <c r="H53" i="8"/>
  <c r="I53" i="8" s="1"/>
  <c r="H54" i="8"/>
  <c r="I54" i="8" s="1"/>
  <c r="H55" i="8"/>
  <c r="I55" i="8" s="1"/>
  <c r="H56" i="8"/>
  <c r="I56" i="8" s="1"/>
  <c r="H57" i="8"/>
  <c r="I57" i="8" s="1"/>
  <c r="H58" i="8"/>
  <c r="I58" i="8" s="1"/>
  <c r="H59" i="8"/>
  <c r="I59" i="8" s="1"/>
  <c r="H60" i="8"/>
  <c r="I60" i="8" s="1"/>
  <c r="H61" i="8"/>
  <c r="I61" i="8" s="1"/>
  <c r="H62" i="8"/>
  <c r="I62" i="8" s="1"/>
  <c r="H63" i="8"/>
  <c r="I63" i="8" s="1"/>
  <c r="H64" i="8"/>
  <c r="I64" i="8" s="1"/>
  <c r="H65" i="8"/>
  <c r="I65" i="8" s="1"/>
  <c r="H66" i="8"/>
  <c r="I66" i="8" s="1"/>
  <c r="H67" i="8"/>
  <c r="I67" i="8" s="1"/>
  <c r="H68" i="8"/>
  <c r="I68" i="8" s="1"/>
  <c r="H69" i="8"/>
  <c r="I69" i="8" s="1"/>
  <c r="H70" i="8"/>
  <c r="I70" i="8" s="1"/>
  <c r="H71" i="8"/>
  <c r="I71" i="8" s="1"/>
  <c r="H72" i="8"/>
  <c r="I72" i="8" s="1"/>
  <c r="H73" i="8"/>
  <c r="I73" i="8" s="1"/>
  <c r="H74" i="8"/>
  <c r="I74" i="8" s="1"/>
  <c r="H75" i="8"/>
  <c r="I75" i="8" s="1"/>
  <c r="H76" i="8"/>
  <c r="I76" i="8" s="1"/>
  <c r="H77" i="8"/>
  <c r="I77" i="8" s="1"/>
  <c r="H78" i="8"/>
  <c r="I78" i="8" s="1"/>
  <c r="H79" i="8"/>
  <c r="I79" i="8" s="1"/>
  <c r="H80" i="8"/>
  <c r="I80" i="8" s="1"/>
  <c r="H81" i="8"/>
  <c r="I81" i="8" s="1"/>
  <c r="H82" i="8"/>
  <c r="I82" i="8" s="1"/>
  <c r="H83" i="8"/>
  <c r="I83" i="8" s="1"/>
  <c r="H84" i="8"/>
  <c r="I84" i="8" s="1"/>
  <c r="H85" i="8"/>
  <c r="I85" i="8" s="1"/>
  <c r="H86" i="8"/>
  <c r="I86" i="8" s="1"/>
  <c r="H87" i="8"/>
  <c r="I87" i="8" s="1"/>
  <c r="H88" i="8"/>
  <c r="I88" i="8" s="1"/>
  <c r="H89" i="8"/>
  <c r="I89" i="8" s="1"/>
  <c r="H90" i="8"/>
  <c r="I90" i="8" s="1"/>
  <c r="H91" i="8"/>
  <c r="I91" i="8" s="1"/>
  <c r="H92" i="8"/>
  <c r="I92" i="8" s="1"/>
  <c r="H93" i="8"/>
  <c r="I93" i="8" s="1"/>
  <c r="H94" i="8"/>
  <c r="I94" i="8" s="1"/>
  <c r="H95" i="8"/>
  <c r="I95" i="8" s="1"/>
  <c r="H96" i="8"/>
  <c r="I96" i="8" s="1"/>
  <c r="H97" i="8"/>
  <c r="I97" i="8" s="1"/>
  <c r="H98" i="8"/>
  <c r="I98" i="8" s="1"/>
  <c r="H99" i="8"/>
  <c r="I99" i="8" s="1"/>
  <c r="H100" i="8"/>
  <c r="I100" i="8" s="1"/>
  <c r="H101" i="8"/>
  <c r="I101" i="8" s="1"/>
  <c r="H102" i="8"/>
  <c r="I102" i="8" s="1"/>
  <c r="H103" i="8"/>
  <c r="I103" i="8" s="1"/>
  <c r="H104" i="8"/>
  <c r="I104" i="8" s="1"/>
  <c r="H105" i="8"/>
  <c r="I105" i="8" s="1"/>
  <c r="H106" i="8"/>
  <c r="I106" i="8" s="1"/>
  <c r="H107" i="8"/>
  <c r="I107" i="8" s="1"/>
  <c r="H108" i="8"/>
  <c r="I108" i="8" s="1"/>
  <c r="H109" i="8"/>
  <c r="I109" i="8" s="1"/>
  <c r="H110" i="8"/>
  <c r="I110" i="8" s="1"/>
  <c r="H111" i="8"/>
  <c r="I111" i="8" s="1"/>
  <c r="H112" i="8"/>
  <c r="I112" i="8" s="1"/>
  <c r="H113" i="8"/>
  <c r="I113" i="8" s="1"/>
  <c r="H114" i="8"/>
  <c r="I114" i="8" s="1"/>
  <c r="H115" i="8"/>
  <c r="I115" i="8" s="1"/>
  <c r="H116" i="8"/>
  <c r="I116" i="8" s="1"/>
  <c r="H117" i="8"/>
  <c r="I117" i="8" s="1"/>
  <c r="H118" i="8"/>
  <c r="I118" i="8" s="1"/>
  <c r="H119" i="8"/>
  <c r="I119" i="8" s="1"/>
  <c r="H120" i="8"/>
  <c r="I120" i="8" s="1"/>
  <c r="H121" i="8"/>
  <c r="I121" i="8" s="1"/>
  <c r="H122" i="8"/>
  <c r="I122" i="8" s="1"/>
  <c r="H123" i="8"/>
  <c r="I123" i="8" s="1"/>
  <c r="H124" i="8"/>
  <c r="I124" i="8" s="1"/>
  <c r="H125" i="8"/>
  <c r="I125" i="8" s="1"/>
  <c r="H126" i="8"/>
  <c r="I126" i="8" s="1"/>
  <c r="H127" i="8"/>
  <c r="I127" i="8" s="1"/>
  <c r="H128" i="8"/>
  <c r="I128" i="8" s="1"/>
  <c r="H129" i="8"/>
  <c r="I129" i="8" s="1"/>
  <c r="H130" i="8"/>
  <c r="I130" i="8" s="1"/>
  <c r="H131" i="8"/>
  <c r="I131" i="8" s="1"/>
  <c r="H132" i="8"/>
  <c r="I132" i="8" s="1"/>
  <c r="H133" i="8"/>
  <c r="I133" i="8" s="1"/>
  <c r="H134" i="8"/>
  <c r="I134" i="8" s="1"/>
  <c r="H135" i="8"/>
  <c r="I135" i="8" s="1"/>
  <c r="H136" i="8"/>
  <c r="I136" i="8" s="1"/>
  <c r="H137" i="8"/>
  <c r="I137" i="8" s="1"/>
  <c r="H138" i="8"/>
  <c r="I138" i="8" s="1"/>
  <c r="H139" i="8"/>
  <c r="I139" i="8" s="1"/>
  <c r="H140" i="8"/>
  <c r="I140" i="8" s="1"/>
  <c r="H141" i="8"/>
  <c r="I141" i="8" s="1"/>
  <c r="H142" i="8"/>
  <c r="I142" i="8" s="1"/>
  <c r="H143" i="8"/>
  <c r="I143" i="8" s="1"/>
  <c r="H144" i="8"/>
  <c r="I144" i="8" s="1"/>
  <c r="H145" i="8"/>
  <c r="I145" i="8" s="1"/>
  <c r="H146" i="8"/>
  <c r="I146" i="8" s="1"/>
  <c r="H147" i="8"/>
  <c r="I147" i="8" s="1"/>
  <c r="H148" i="8"/>
  <c r="I148" i="8" s="1"/>
  <c r="H149" i="8"/>
  <c r="I149" i="8" s="1"/>
  <c r="H150" i="8"/>
  <c r="I150" i="8" s="1"/>
  <c r="H151" i="8"/>
  <c r="I151" i="8" s="1"/>
  <c r="H152" i="8"/>
  <c r="I152" i="8" s="1"/>
  <c r="H153" i="8"/>
  <c r="I153" i="8" s="1"/>
  <c r="H154" i="8"/>
  <c r="I154" i="8" s="1"/>
  <c r="H155" i="8"/>
  <c r="I155" i="8" s="1"/>
  <c r="H156" i="8"/>
  <c r="I156" i="8" s="1"/>
  <c r="H157" i="8"/>
  <c r="I157" i="8" s="1"/>
  <c r="H158" i="8"/>
  <c r="I158" i="8" s="1"/>
  <c r="H159" i="8"/>
  <c r="I159" i="8" s="1"/>
  <c r="H160" i="8"/>
  <c r="I160" i="8" s="1"/>
  <c r="H161" i="8"/>
  <c r="I161" i="8" s="1"/>
  <c r="H162" i="8"/>
  <c r="I162" i="8" s="1"/>
  <c r="H163" i="8"/>
  <c r="I163" i="8" s="1"/>
  <c r="H164" i="8"/>
  <c r="I164" i="8" s="1"/>
  <c r="H165" i="8"/>
  <c r="I165" i="8" s="1"/>
  <c r="H166" i="8"/>
  <c r="I166" i="8" s="1"/>
  <c r="H167" i="8"/>
  <c r="I167" i="8" s="1"/>
  <c r="H168" i="8"/>
  <c r="I168" i="8" s="1"/>
  <c r="H169" i="8"/>
  <c r="I169" i="8" s="1"/>
  <c r="H170" i="8"/>
  <c r="I170" i="8" s="1"/>
  <c r="H171" i="8"/>
  <c r="I171" i="8" s="1"/>
  <c r="H172" i="8"/>
  <c r="I172" i="8" s="1"/>
  <c r="H173" i="8"/>
  <c r="I173" i="8" s="1"/>
  <c r="H174" i="8"/>
  <c r="I174" i="8" s="1"/>
  <c r="H175" i="8"/>
  <c r="I175" i="8" s="1"/>
  <c r="H176" i="8"/>
  <c r="I176" i="8" s="1"/>
  <c r="H177" i="8"/>
  <c r="I177" i="8" s="1"/>
  <c r="H178" i="8"/>
  <c r="I178" i="8" s="1"/>
  <c r="H179" i="8"/>
  <c r="I179" i="8" s="1"/>
  <c r="H180" i="8"/>
  <c r="I180" i="8" s="1"/>
  <c r="H181" i="8"/>
  <c r="I181" i="8" s="1"/>
  <c r="H182" i="8"/>
  <c r="I182" i="8" s="1"/>
  <c r="H183" i="8"/>
  <c r="I183" i="8" s="1"/>
  <c r="H184" i="8"/>
  <c r="I184" i="8" s="1"/>
  <c r="H185" i="8"/>
  <c r="I185" i="8" s="1"/>
  <c r="H186" i="8"/>
  <c r="I186" i="8" s="1"/>
  <c r="H187" i="8"/>
  <c r="I187" i="8" s="1"/>
  <c r="H188" i="8"/>
  <c r="I188" i="8" s="1"/>
  <c r="H189" i="8"/>
  <c r="I189" i="8" s="1"/>
  <c r="H190" i="8"/>
  <c r="I190" i="8" s="1"/>
  <c r="H191" i="8"/>
  <c r="I191" i="8" s="1"/>
  <c r="H192" i="8"/>
  <c r="I192" i="8" s="1"/>
  <c r="H193" i="8"/>
  <c r="I193" i="8" s="1"/>
  <c r="H194" i="8"/>
  <c r="I194" i="8" s="1"/>
  <c r="H195" i="8"/>
  <c r="I195" i="8" s="1"/>
  <c r="H196" i="8"/>
  <c r="I196" i="8" s="1"/>
  <c r="H197" i="8"/>
  <c r="I197" i="8" s="1"/>
  <c r="H198" i="8"/>
  <c r="I198" i="8" s="1"/>
  <c r="H199" i="8"/>
  <c r="I199" i="8" s="1"/>
  <c r="H200" i="8"/>
  <c r="I200" i="8" s="1"/>
  <c r="H201" i="8"/>
  <c r="I201" i="8" s="1"/>
  <c r="H202" i="8"/>
  <c r="I202" i="8" s="1"/>
  <c r="H203" i="8"/>
  <c r="I203" i="8" s="1"/>
  <c r="H204" i="8"/>
  <c r="I204" i="8" s="1"/>
  <c r="H205" i="8"/>
  <c r="I205" i="8" s="1"/>
  <c r="H206" i="8"/>
  <c r="I206" i="8" s="1"/>
  <c r="H207" i="8"/>
  <c r="I207" i="8" s="1"/>
  <c r="H208" i="8"/>
  <c r="I208" i="8" s="1"/>
  <c r="H209" i="8"/>
  <c r="I209" i="8" s="1"/>
  <c r="H210" i="8"/>
  <c r="I210" i="8" s="1"/>
  <c r="H211" i="8"/>
  <c r="I211" i="8" s="1"/>
  <c r="H212" i="8"/>
  <c r="I212" i="8" s="1"/>
  <c r="H213" i="8"/>
  <c r="I213" i="8" s="1"/>
  <c r="H214" i="8"/>
  <c r="I214" i="8" s="1"/>
  <c r="H215" i="8"/>
  <c r="I215" i="8" s="1"/>
  <c r="H216" i="8"/>
  <c r="I216" i="8" s="1"/>
  <c r="H217" i="8"/>
  <c r="I217" i="8" s="1"/>
  <c r="H218" i="8"/>
  <c r="I218" i="8" s="1"/>
  <c r="H219" i="8"/>
  <c r="I219" i="8" s="1"/>
  <c r="H220" i="8"/>
  <c r="I220" i="8" s="1"/>
  <c r="H221" i="8"/>
  <c r="I221" i="8" s="1"/>
  <c r="H222" i="8"/>
  <c r="I222" i="8" s="1"/>
  <c r="H223" i="8"/>
  <c r="I223" i="8" s="1"/>
  <c r="H224" i="8"/>
  <c r="I224" i="8" s="1"/>
  <c r="H225" i="8"/>
  <c r="I225" i="8" s="1"/>
  <c r="H226" i="8"/>
  <c r="I226" i="8" s="1"/>
  <c r="H227" i="8"/>
  <c r="I227" i="8" s="1"/>
  <c r="H228" i="8"/>
  <c r="I228" i="8" s="1"/>
  <c r="H229" i="8"/>
  <c r="I229" i="8" s="1"/>
  <c r="H230" i="8"/>
  <c r="I230" i="8" s="1"/>
  <c r="H231" i="8"/>
  <c r="I231" i="8" s="1"/>
  <c r="H232" i="8"/>
  <c r="I232" i="8" s="1"/>
  <c r="H233" i="8"/>
  <c r="I233" i="8" s="1"/>
  <c r="H234" i="8"/>
  <c r="I234" i="8" s="1"/>
  <c r="H235" i="8"/>
  <c r="I235" i="8" s="1"/>
  <c r="H236" i="8"/>
  <c r="I236" i="8" s="1"/>
  <c r="H237" i="8"/>
  <c r="I237" i="8" s="1"/>
  <c r="H238" i="8"/>
  <c r="I238" i="8" s="1"/>
  <c r="H239" i="8"/>
  <c r="I239" i="8" s="1"/>
  <c r="H240" i="8"/>
  <c r="I240" i="8" s="1"/>
  <c r="H241" i="8"/>
  <c r="I241" i="8" s="1"/>
  <c r="H242" i="8"/>
  <c r="I242" i="8" s="1"/>
  <c r="H243" i="8"/>
  <c r="I243" i="8" s="1"/>
  <c r="H244" i="8"/>
  <c r="I244" i="8" s="1"/>
  <c r="H245" i="8"/>
  <c r="I245" i="8" s="1"/>
  <c r="H246" i="8"/>
  <c r="I246" i="8" s="1"/>
  <c r="H247" i="8"/>
  <c r="I247" i="8" s="1"/>
  <c r="H248" i="8"/>
  <c r="I248" i="8" s="1"/>
  <c r="H249" i="8"/>
  <c r="I249" i="8" s="1"/>
  <c r="H250" i="8"/>
  <c r="I250" i="8" s="1"/>
  <c r="H251" i="8"/>
  <c r="I251" i="8" s="1"/>
  <c r="H252" i="8"/>
  <c r="I252" i="8" s="1"/>
  <c r="H253" i="8"/>
  <c r="I253" i="8" s="1"/>
  <c r="H254" i="8"/>
  <c r="I254" i="8" s="1"/>
  <c r="H255" i="8"/>
  <c r="I255" i="8" s="1"/>
  <c r="H256" i="8"/>
  <c r="I256" i="8" s="1"/>
  <c r="H257" i="8"/>
  <c r="I257" i="8" s="1"/>
  <c r="H258" i="8"/>
  <c r="I258" i="8" s="1"/>
  <c r="H259" i="8"/>
  <c r="I259" i="8" s="1"/>
  <c r="H260" i="8"/>
  <c r="I260" i="8" s="1"/>
  <c r="H261" i="8"/>
  <c r="I261" i="8" s="1"/>
  <c r="H262" i="8"/>
  <c r="I262" i="8" s="1"/>
  <c r="H263" i="8"/>
  <c r="I263" i="8" s="1"/>
  <c r="H264" i="8"/>
  <c r="I264" i="8" s="1"/>
  <c r="H265" i="8"/>
  <c r="I265" i="8" s="1"/>
  <c r="H266" i="8"/>
  <c r="I266" i="8" s="1"/>
  <c r="H267" i="8"/>
  <c r="I267" i="8" s="1"/>
  <c r="H268" i="8"/>
  <c r="I268" i="8" s="1"/>
  <c r="H269" i="8"/>
  <c r="I269" i="8" s="1"/>
  <c r="H270" i="8"/>
  <c r="I270" i="8" s="1"/>
  <c r="H271" i="8"/>
  <c r="I271" i="8" s="1"/>
  <c r="H272" i="8"/>
  <c r="I272" i="8" s="1"/>
  <c r="H273" i="8"/>
  <c r="I273" i="8" s="1"/>
  <c r="H274" i="8"/>
  <c r="I274" i="8" s="1"/>
  <c r="H275" i="8"/>
  <c r="I275" i="8" s="1"/>
  <c r="H276" i="8"/>
  <c r="I276" i="8" s="1"/>
  <c r="H277" i="8"/>
  <c r="I277" i="8" s="1"/>
  <c r="H278" i="8"/>
  <c r="I278" i="8" s="1"/>
  <c r="H279" i="8"/>
  <c r="I279" i="8" s="1"/>
  <c r="H280" i="8"/>
  <c r="I280" i="8" s="1"/>
  <c r="H281" i="8"/>
  <c r="I281" i="8" s="1"/>
  <c r="H282" i="8"/>
  <c r="I282" i="8" s="1"/>
  <c r="H283" i="8"/>
  <c r="I283" i="8" s="1"/>
  <c r="H284" i="8"/>
  <c r="I284" i="8" s="1"/>
  <c r="H285" i="8"/>
  <c r="I285" i="8" s="1"/>
  <c r="H286" i="8"/>
  <c r="I286" i="8" s="1"/>
  <c r="H287" i="8"/>
  <c r="I287" i="8" s="1"/>
  <c r="H288" i="8"/>
  <c r="I288" i="8" s="1"/>
  <c r="H289" i="8"/>
  <c r="I289" i="8" s="1"/>
  <c r="H290" i="8"/>
  <c r="I290" i="8" s="1"/>
  <c r="H291" i="8"/>
  <c r="I291" i="8" s="1"/>
  <c r="H292" i="8"/>
  <c r="I292" i="8" s="1"/>
  <c r="H293" i="8"/>
  <c r="I293" i="8" s="1"/>
  <c r="H294" i="8"/>
  <c r="I294" i="8" s="1"/>
  <c r="H295" i="8"/>
  <c r="I295" i="8" s="1"/>
  <c r="H296" i="8"/>
  <c r="I296" i="8" s="1"/>
  <c r="H297" i="8"/>
  <c r="I297" i="8" s="1"/>
  <c r="H298" i="8"/>
  <c r="I298" i="8" s="1"/>
  <c r="H299" i="8"/>
  <c r="I299" i="8" s="1"/>
  <c r="H300" i="8"/>
  <c r="I300" i="8" s="1"/>
  <c r="H301" i="8"/>
  <c r="I301" i="8" s="1"/>
  <c r="H302" i="8"/>
  <c r="I302" i="8" s="1"/>
  <c r="H303" i="8"/>
  <c r="I303" i="8" s="1"/>
  <c r="H304" i="8"/>
  <c r="I304" i="8" s="1"/>
  <c r="H305" i="8"/>
  <c r="I305" i="8" s="1"/>
  <c r="H306" i="8"/>
  <c r="I306" i="8" s="1"/>
  <c r="H307" i="8"/>
  <c r="I307" i="8" s="1"/>
  <c r="H308" i="8"/>
  <c r="I308" i="8" s="1"/>
  <c r="H309" i="8"/>
  <c r="I309" i="8" s="1"/>
  <c r="H310" i="8"/>
  <c r="I310" i="8" s="1"/>
  <c r="H311" i="8"/>
  <c r="I311" i="8" s="1"/>
  <c r="H312" i="8"/>
  <c r="I312" i="8" s="1"/>
  <c r="H313" i="8"/>
  <c r="I313" i="8" s="1"/>
  <c r="H314" i="8"/>
  <c r="I314" i="8" s="1"/>
  <c r="H315" i="8"/>
  <c r="I315" i="8" s="1"/>
  <c r="H316" i="8"/>
  <c r="I316" i="8" s="1"/>
  <c r="H317" i="8"/>
  <c r="I317" i="8" s="1"/>
  <c r="H318" i="8"/>
  <c r="I318" i="8" s="1"/>
  <c r="H319" i="8"/>
  <c r="I319" i="8" s="1"/>
  <c r="H320" i="8"/>
  <c r="I320" i="8" s="1"/>
  <c r="H321" i="8"/>
  <c r="I321" i="8" s="1"/>
  <c r="H322" i="8"/>
  <c r="I322" i="8" s="1"/>
  <c r="H323" i="8"/>
  <c r="I323" i="8" s="1"/>
  <c r="H324" i="8"/>
  <c r="I324" i="8" s="1"/>
  <c r="H325" i="8"/>
  <c r="I325" i="8" s="1"/>
  <c r="H326" i="8"/>
  <c r="I326" i="8" s="1"/>
  <c r="H327" i="8"/>
  <c r="I327" i="8" s="1"/>
  <c r="H328" i="8"/>
  <c r="I328" i="8" s="1"/>
  <c r="H329" i="8"/>
  <c r="I329" i="8" s="1"/>
  <c r="H330" i="8"/>
  <c r="I330" i="8" s="1"/>
  <c r="H331" i="8"/>
  <c r="I331" i="8" s="1"/>
  <c r="H332" i="8"/>
  <c r="I332" i="8" s="1"/>
  <c r="H333" i="8"/>
  <c r="I333" i="8" s="1"/>
  <c r="H334" i="8"/>
  <c r="I334" i="8" s="1"/>
  <c r="H335" i="8"/>
  <c r="I335" i="8" s="1"/>
  <c r="H336" i="8"/>
  <c r="I336" i="8" s="1"/>
  <c r="H337" i="8"/>
  <c r="I337" i="8" s="1"/>
  <c r="H338" i="8"/>
  <c r="I338" i="8" s="1"/>
  <c r="H339" i="8"/>
  <c r="I339" i="8" s="1"/>
  <c r="H340" i="8"/>
  <c r="I340" i="8" s="1"/>
  <c r="H341" i="8"/>
  <c r="I341" i="8" s="1"/>
  <c r="H342" i="8"/>
  <c r="I342" i="8" s="1"/>
  <c r="H343" i="8"/>
  <c r="I343" i="8" s="1"/>
  <c r="H344" i="8"/>
  <c r="I344" i="8" s="1"/>
  <c r="H345" i="8"/>
  <c r="I345" i="8" s="1"/>
  <c r="H346" i="8"/>
  <c r="I346" i="8" s="1"/>
  <c r="H347" i="8"/>
  <c r="I347" i="8" s="1"/>
  <c r="H348" i="8"/>
  <c r="I348" i="8" s="1"/>
  <c r="H349" i="8"/>
  <c r="I349" i="8" s="1"/>
  <c r="H350" i="8"/>
  <c r="I350" i="8" s="1"/>
  <c r="H351" i="8"/>
  <c r="I351" i="8" s="1"/>
  <c r="H352" i="8"/>
  <c r="I352" i="8" s="1"/>
  <c r="H353" i="8"/>
  <c r="I353" i="8" s="1"/>
  <c r="H354" i="8"/>
  <c r="I354" i="8" s="1"/>
  <c r="H355" i="8"/>
  <c r="I355" i="8" s="1"/>
  <c r="H356" i="8"/>
  <c r="I356" i="8" s="1"/>
  <c r="H357" i="8"/>
  <c r="I357" i="8" s="1"/>
  <c r="H358" i="8"/>
  <c r="I358" i="8" s="1"/>
  <c r="H359" i="8"/>
  <c r="I359" i="8" s="1"/>
  <c r="H360" i="8"/>
  <c r="I360" i="8" s="1"/>
  <c r="H361" i="8"/>
  <c r="I361" i="8" s="1"/>
  <c r="H362" i="8"/>
  <c r="I362" i="8" s="1"/>
  <c r="H363" i="8"/>
  <c r="I363" i="8" s="1"/>
  <c r="H364" i="8"/>
  <c r="I364" i="8" s="1"/>
  <c r="H365" i="8"/>
  <c r="I365" i="8" s="1"/>
  <c r="H366" i="8"/>
  <c r="I366" i="8" s="1"/>
  <c r="H367" i="8"/>
  <c r="I367" i="8" s="1"/>
  <c r="H368" i="8"/>
  <c r="I368" i="8" s="1"/>
  <c r="H369" i="8"/>
  <c r="I369" i="8" s="1"/>
  <c r="H370" i="8"/>
  <c r="I370" i="8" s="1"/>
  <c r="H371" i="8"/>
  <c r="I371" i="8" s="1"/>
  <c r="H372" i="8"/>
  <c r="I372" i="8" s="1"/>
  <c r="H373" i="8"/>
  <c r="I373" i="8" s="1"/>
  <c r="H374" i="8"/>
  <c r="I374" i="8" s="1"/>
  <c r="H375" i="8"/>
  <c r="I375" i="8" s="1"/>
  <c r="H376" i="8"/>
  <c r="I376" i="8" s="1"/>
  <c r="H377" i="8"/>
  <c r="I377" i="8" s="1"/>
  <c r="H378" i="8"/>
  <c r="I378" i="8" s="1"/>
  <c r="H379" i="8"/>
  <c r="I379" i="8" s="1"/>
  <c r="H380" i="8"/>
  <c r="I380" i="8" s="1"/>
  <c r="H381" i="8"/>
  <c r="I381" i="8" s="1"/>
  <c r="H382" i="8"/>
  <c r="I382" i="8" s="1"/>
  <c r="H383" i="8"/>
  <c r="I383" i="8" s="1"/>
  <c r="H384" i="8"/>
  <c r="I384" i="8" s="1"/>
  <c r="H385" i="8"/>
  <c r="I385" i="8" s="1"/>
  <c r="H386" i="8"/>
  <c r="I386" i="8" s="1"/>
  <c r="H387" i="8"/>
  <c r="I387" i="8" s="1"/>
  <c r="H388" i="8"/>
  <c r="I388" i="8" s="1"/>
  <c r="H389" i="8"/>
  <c r="I389" i="8" s="1"/>
  <c r="H390" i="8"/>
  <c r="I390" i="8" s="1"/>
  <c r="H391" i="8"/>
  <c r="I391" i="8" s="1"/>
  <c r="H392" i="8"/>
  <c r="I392" i="8" s="1"/>
  <c r="H393" i="8"/>
  <c r="I393" i="8" s="1"/>
  <c r="H394" i="8"/>
  <c r="I394" i="8" s="1"/>
  <c r="H395" i="8"/>
  <c r="I395" i="8" s="1"/>
  <c r="H396" i="8"/>
  <c r="I396" i="8" s="1"/>
  <c r="H397" i="8"/>
  <c r="I397" i="8" s="1"/>
  <c r="H398" i="8"/>
  <c r="I398" i="8" s="1"/>
  <c r="H399" i="8"/>
  <c r="I399" i="8" s="1"/>
  <c r="H400" i="8"/>
  <c r="I400" i="8" s="1"/>
  <c r="H401" i="8"/>
  <c r="I401" i="8" s="1"/>
  <c r="H402" i="8"/>
  <c r="I402" i="8" s="1"/>
  <c r="H403" i="8"/>
  <c r="I403" i="8" s="1"/>
  <c r="H404" i="8"/>
  <c r="I404" i="8" s="1"/>
  <c r="H405" i="8"/>
  <c r="I405" i="8" s="1"/>
  <c r="H406" i="8"/>
  <c r="I406" i="8" s="1"/>
  <c r="H407" i="8"/>
  <c r="I407" i="8" s="1"/>
  <c r="H408" i="8"/>
  <c r="I408" i="8" s="1"/>
  <c r="H409" i="8"/>
  <c r="I409" i="8" s="1"/>
  <c r="H410" i="8"/>
  <c r="I410" i="8" s="1"/>
  <c r="H411" i="8"/>
  <c r="I411" i="8" s="1"/>
  <c r="H412" i="8"/>
  <c r="I412" i="8" s="1"/>
  <c r="H413" i="8"/>
  <c r="I413" i="8" s="1"/>
  <c r="H414" i="8"/>
  <c r="I414" i="8" s="1"/>
  <c r="H415" i="8"/>
  <c r="I415" i="8" s="1"/>
  <c r="H416" i="8"/>
  <c r="I416" i="8" s="1"/>
  <c r="H417" i="8"/>
  <c r="I417" i="8" s="1"/>
  <c r="H418" i="8"/>
  <c r="I418" i="8" s="1"/>
  <c r="H419" i="8"/>
  <c r="I419" i="8" s="1"/>
  <c r="H420" i="8"/>
  <c r="I420" i="8" s="1"/>
  <c r="H421" i="8"/>
  <c r="I421" i="8" s="1"/>
  <c r="H422" i="8"/>
  <c r="I422" i="8" s="1"/>
  <c r="H423" i="8"/>
  <c r="I423" i="8" s="1"/>
  <c r="H424" i="8"/>
  <c r="I424" i="8" s="1"/>
  <c r="H425" i="8"/>
  <c r="I425" i="8" s="1"/>
  <c r="H426" i="8"/>
  <c r="I426" i="8" s="1"/>
  <c r="H427" i="8"/>
  <c r="I427" i="8" s="1"/>
  <c r="H428" i="8"/>
  <c r="I428" i="8" s="1"/>
  <c r="H429" i="8"/>
  <c r="I429" i="8" s="1"/>
  <c r="H430" i="8"/>
  <c r="I430" i="8" s="1"/>
  <c r="H431" i="8"/>
  <c r="I431" i="8" s="1"/>
  <c r="H432" i="8"/>
  <c r="I432" i="8" s="1"/>
  <c r="H433" i="8"/>
  <c r="I433" i="8" s="1"/>
  <c r="H434" i="8"/>
  <c r="I434" i="8" s="1"/>
  <c r="H435" i="8"/>
  <c r="I435" i="8" s="1"/>
  <c r="H436" i="8"/>
  <c r="I436" i="8" s="1"/>
  <c r="H437" i="8"/>
  <c r="I437" i="8" s="1"/>
  <c r="H438" i="8"/>
  <c r="I438" i="8" s="1"/>
  <c r="H439" i="8"/>
  <c r="I439" i="8" s="1"/>
  <c r="H440" i="8"/>
  <c r="I440" i="8" s="1"/>
  <c r="H441" i="8"/>
  <c r="I441" i="8" s="1"/>
  <c r="H442" i="8"/>
  <c r="I442" i="8" s="1"/>
  <c r="H443" i="8"/>
  <c r="I443" i="8" s="1"/>
  <c r="H444" i="8"/>
  <c r="I444" i="8" s="1"/>
  <c r="H445" i="8"/>
  <c r="I445" i="8" s="1"/>
  <c r="H446" i="8"/>
  <c r="I446" i="8" s="1"/>
  <c r="H447" i="8"/>
  <c r="I447" i="8" s="1"/>
  <c r="H448" i="8"/>
  <c r="I448" i="8" s="1"/>
  <c r="H449" i="8"/>
  <c r="I449" i="8" s="1"/>
  <c r="H450" i="8"/>
  <c r="I450" i="8" s="1"/>
  <c r="H451" i="8"/>
  <c r="I451" i="8" s="1"/>
  <c r="H452" i="8"/>
  <c r="I452" i="8" s="1"/>
  <c r="H453" i="8"/>
  <c r="I453" i="8" s="1"/>
  <c r="H454" i="8"/>
  <c r="I454" i="8" s="1"/>
  <c r="H455" i="8"/>
  <c r="I455" i="8" s="1"/>
  <c r="H456" i="8"/>
  <c r="I456" i="8" s="1"/>
  <c r="H457" i="8"/>
  <c r="I457" i="8" s="1"/>
  <c r="H458" i="8"/>
  <c r="I458" i="8" s="1"/>
  <c r="H459" i="8"/>
  <c r="I459" i="8" s="1"/>
  <c r="H460" i="8"/>
  <c r="I460" i="8" s="1"/>
  <c r="H461" i="8"/>
  <c r="I461" i="8" s="1"/>
  <c r="H462" i="8"/>
  <c r="I462" i="8" s="1"/>
  <c r="H463" i="8"/>
  <c r="I463" i="8" s="1"/>
  <c r="H464" i="8"/>
  <c r="I464" i="8" s="1"/>
  <c r="H465" i="8"/>
  <c r="I465" i="8" s="1"/>
  <c r="H466" i="8"/>
  <c r="I466" i="8" s="1"/>
  <c r="H467" i="8"/>
  <c r="I467" i="8" s="1"/>
  <c r="H468" i="8"/>
  <c r="I468" i="8" s="1"/>
  <c r="H469" i="8"/>
  <c r="I469" i="8" s="1"/>
  <c r="H470" i="8"/>
  <c r="I470" i="8" s="1"/>
  <c r="H471" i="8"/>
  <c r="I471" i="8" s="1"/>
  <c r="H472" i="8"/>
  <c r="I472" i="8" s="1"/>
  <c r="H473" i="8"/>
  <c r="I473" i="8" s="1"/>
  <c r="H474" i="8"/>
  <c r="I474" i="8" s="1"/>
  <c r="H475" i="8"/>
  <c r="I475" i="8" s="1"/>
  <c r="H476" i="8"/>
  <c r="I476" i="8" s="1"/>
  <c r="H477" i="8"/>
  <c r="I477" i="8" s="1"/>
  <c r="H478" i="8"/>
  <c r="I478" i="8" s="1"/>
  <c r="H479" i="8"/>
  <c r="I479" i="8" s="1"/>
  <c r="H480" i="8"/>
  <c r="I480" i="8" s="1"/>
  <c r="H481" i="8"/>
  <c r="I481" i="8" s="1"/>
  <c r="H482" i="8"/>
  <c r="I482" i="8" s="1"/>
  <c r="H483" i="8"/>
  <c r="I483" i="8" s="1"/>
  <c r="H484" i="8"/>
  <c r="I484" i="8" s="1"/>
  <c r="H485" i="8"/>
  <c r="I485" i="8" s="1"/>
  <c r="H486" i="8"/>
  <c r="I486" i="8" s="1"/>
  <c r="H487" i="8"/>
  <c r="I487" i="8" s="1"/>
  <c r="H488" i="8"/>
  <c r="I488" i="8" s="1"/>
  <c r="H489" i="8"/>
  <c r="I489" i="8" s="1"/>
  <c r="H490" i="8"/>
  <c r="I490" i="8" s="1"/>
  <c r="H491" i="8"/>
  <c r="I491" i="8" s="1"/>
  <c r="H492" i="8"/>
  <c r="I492" i="8" s="1"/>
  <c r="H493" i="8"/>
  <c r="I493" i="8" s="1"/>
  <c r="H494" i="8"/>
  <c r="I494" i="8" s="1"/>
  <c r="H495" i="8"/>
  <c r="I495" i="8" s="1"/>
  <c r="H496" i="8"/>
  <c r="I496" i="8" s="1"/>
  <c r="H497" i="8"/>
  <c r="I497" i="8" s="1"/>
  <c r="H498" i="8"/>
  <c r="I498" i="8" s="1"/>
  <c r="H499" i="8"/>
  <c r="I499" i="8" s="1"/>
  <c r="H500" i="8"/>
  <c r="I500" i="8" s="1"/>
  <c r="H501" i="8"/>
  <c r="I501" i="8" s="1"/>
  <c r="H502" i="8"/>
  <c r="I502" i="8" s="1"/>
  <c r="H503" i="8"/>
  <c r="I503" i="8" s="1"/>
  <c r="H504" i="8"/>
  <c r="I504" i="8" s="1"/>
  <c r="H505" i="8"/>
  <c r="I505" i="8" s="1"/>
  <c r="H506" i="8"/>
  <c r="I506" i="8" s="1"/>
  <c r="H507" i="8"/>
  <c r="I507" i="8" s="1"/>
  <c r="H508" i="8"/>
  <c r="I508" i="8" s="1"/>
  <c r="H509" i="8"/>
  <c r="I509" i="8" s="1"/>
  <c r="H510" i="8"/>
  <c r="I510" i="8" s="1"/>
  <c r="H511" i="8"/>
  <c r="I511" i="8" s="1"/>
  <c r="H512" i="8"/>
  <c r="I512" i="8" s="1"/>
  <c r="H513" i="8"/>
  <c r="I513" i="8" s="1"/>
  <c r="H514" i="8"/>
  <c r="I514" i="8" s="1"/>
  <c r="H515" i="8"/>
  <c r="I515" i="8" s="1"/>
  <c r="H516" i="8"/>
  <c r="I516" i="8" s="1"/>
  <c r="H517" i="8"/>
  <c r="I517" i="8" s="1"/>
  <c r="H518" i="8"/>
  <c r="I518" i="8" s="1"/>
  <c r="H519" i="8"/>
  <c r="I519" i="8" s="1"/>
  <c r="H520" i="8"/>
  <c r="I520" i="8" s="1"/>
  <c r="H521" i="8"/>
  <c r="I521" i="8" s="1"/>
  <c r="H522" i="8"/>
  <c r="I522" i="8" s="1"/>
  <c r="H523" i="8"/>
  <c r="I523" i="8" s="1"/>
  <c r="H524" i="8"/>
  <c r="I524" i="8" s="1"/>
  <c r="H525" i="8"/>
  <c r="I525" i="8" s="1"/>
  <c r="H526" i="8"/>
  <c r="I526" i="8" s="1"/>
  <c r="H527" i="8"/>
  <c r="I527" i="8" s="1"/>
  <c r="K527" i="8" s="1"/>
  <c r="L527" i="8" s="1"/>
  <c r="H528" i="8"/>
  <c r="I528" i="8" s="1"/>
  <c r="H529" i="8"/>
  <c r="I529" i="8" s="1"/>
  <c r="H530" i="8"/>
  <c r="I530" i="8" s="1"/>
  <c r="H531" i="8"/>
  <c r="I531" i="8" s="1"/>
  <c r="H532" i="8"/>
  <c r="I532" i="8" s="1"/>
  <c r="H533" i="8"/>
  <c r="I533" i="8" s="1"/>
  <c r="H534" i="8"/>
  <c r="I534" i="8" s="1"/>
  <c r="H535" i="8"/>
  <c r="I535" i="8" s="1"/>
  <c r="H536" i="8"/>
  <c r="I536" i="8" s="1"/>
  <c r="H537" i="8"/>
  <c r="I537" i="8" s="1"/>
  <c r="H538" i="8"/>
  <c r="I538" i="8" s="1"/>
  <c r="H539" i="8"/>
  <c r="I539" i="8" s="1"/>
  <c r="H540" i="8"/>
  <c r="I540" i="8" s="1"/>
  <c r="H541" i="8"/>
  <c r="I541" i="8" s="1"/>
  <c r="H542" i="8"/>
  <c r="I542" i="8" s="1"/>
  <c r="H543" i="8"/>
  <c r="I543" i="8" s="1"/>
  <c r="H544" i="8"/>
  <c r="I544" i="8" s="1"/>
  <c r="H545" i="8"/>
  <c r="I545" i="8" s="1"/>
  <c r="H546" i="8"/>
  <c r="I546" i="8" s="1"/>
  <c r="H547" i="8"/>
  <c r="I547" i="8" s="1"/>
  <c r="H548" i="8"/>
  <c r="I548" i="8" s="1"/>
  <c r="H549" i="8"/>
  <c r="I549" i="8" s="1"/>
  <c r="H550" i="8"/>
  <c r="I550" i="8" s="1"/>
  <c r="H551" i="8"/>
  <c r="I551" i="8" s="1"/>
  <c r="H552" i="8"/>
  <c r="I552" i="8" s="1"/>
  <c r="H553" i="8"/>
  <c r="I553" i="8" s="1"/>
  <c r="H554" i="8"/>
  <c r="I554" i="8" s="1"/>
  <c r="H555" i="8"/>
  <c r="I555" i="8" s="1"/>
  <c r="H556" i="8"/>
  <c r="I556" i="8" s="1"/>
  <c r="H557" i="8"/>
  <c r="I557" i="8" s="1"/>
  <c r="H558" i="8"/>
  <c r="I558" i="8" s="1"/>
  <c r="H559" i="8"/>
  <c r="I559" i="8" s="1"/>
  <c r="H560" i="8"/>
  <c r="I560" i="8" s="1"/>
  <c r="H561" i="8"/>
  <c r="I561" i="8" s="1"/>
  <c r="H562" i="8"/>
  <c r="I562" i="8" s="1"/>
  <c r="H563" i="8"/>
  <c r="I563" i="8" s="1"/>
  <c r="H564" i="8"/>
  <c r="I564" i="8" s="1"/>
  <c r="H565" i="8"/>
  <c r="I565" i="8" s="1"/>
  <c r="H566" i="8"/>
  <c r="I566" i="8" s="1"/>
  <c r="H567" i="8"/>
  <c r="I567" i="8" s="1"/>
  <c r="K567" i="8" s="1"/>
  <c r="L567" i="8" s="1"/>
  <c r="H568" i="8"/>
  <c r="I568" i="8" s="1"/>
  <c r="H569" i="8"/>
  <c r="I569" i="8" s="1"/>
  <c r="H570" i="8"/>
  <c r="I570" i="8" s="1"/>
  <c r="H571" i="8"/>
  <c r="I571" i="8" s="1"/>
  <c r="H572" i="8"/>
  <c r="I572" i="8" s="1"/>
  <c r="H573" i="8"/>
  <c r="I573" i="8" s="1"/>
  <c r="H574" i="8"/>
  <c r="I574" i="8" s="1"/>
  <c r="H575" i="8"/>
  <c r="I575" i="8" s="1"/>
  <c r="K575" i="8" s="1"/>
  <c r="L575" i="8" s="1"/>
  <c r="H576" i="8"/>
  <c r="I576" i="8" s="1"/>
  <c r="H577" i="8"/>
  <c r="I577" i="8" s="1"/>
  <c r="H578" i="8"/>
  <c r="I578" i="8" s="1"/>
  <c r="H579" i="8"/>
  <c r="I579" i="8" s="1"/>
  <c r="H580" i="8"/>
  <c r="I580" i="8" s="1"/>
  <c r="H581" i="8"/>
  <c r="I581" i="8" s="1"/>
  <c r="H582" i="8"/>
  <c r="I582" i="8" s="1"/>
  <c r="H583" i="8"/>
  <c r="I583" i="8" s="1"/>
  <c r="H584" i="8"/>
  <c r="I584" i="8" s="1"/>
  <c r="H585" i="8"/>
  <c r="I585" i="8" s="1"/>
  <c r="H586" i="8"/>
  <c r="I586" i="8" s="1"/>
  <c r="H587" i="8"/>
  <c r="I587" i="8" s="1"/>
  <c r="H588" i="8"/>
  <c r="I588" i="8" s="1"/>
  <c r="H589" i="8"/>
  <c r="I589" i="8" s="1"/>
  <c r="H590" i="8"/>
  <c r="I590" i="8" s="1"/>
  <c r="H591" i="8"/>
  <c r="I591" i="8" s="1"/>
  <c r="K591" i="8" s="1"/>
  <c r="L591" i="8" s="1"/>
  <c r="H592" i="8"/>
  <c r="I592" i="8" s="1"/>
  <c r="H593" i="8"/>
  <c r="I593" i="8" s="1"/>
  <c r="H594" i="8"/>
  <c r="I594" i="8" s="1"/>
  <c r="H595" i="8"/>
  <c r="I595" i="8" s="1"/>
  <c r="H596" i="8"/>
  <c r="I596" i="8" s="1"/>
  <c r="H597" i="8"/>
  <c r="I597" i="8" s="1"/>
  <c r="H598" i="8"/>
  <c r="I598" i="8" s="1"/>
  <c r="H599" i="8"/>
  <c r="I599" i="8" s="1"/>
  <c r="H600" i="8"/>
  <c r="I600" i="8" s="1"/>
  <c r="H601" i="8"/>
  <c r="I601" i="8" s="1"/>
  <c r="H602" i="8"/>
  <c r="I602" i="8" s="1"/>
  <c r="H603" i="8"/>
  <c r="I603" i="8" s="1"/>
  <c r="H604" i="8"/>
  <c r="I604" i="8" s="1"/>
  <c r="H605" i="8"/>
  <c r="I605" i="8" s="1"/>
  <c r="H606" i="8"/>
  <c r="I606" i="8" s="1"/>
  <c r="H607" i="8"/>
  <c r="I607" i="8" s="1"/>
  <c r="H608" i="8"/>
  <c r="I608" i="8" s="1"/>
  <c r="H609" i="8"/>
  <c r="I609" i="8" s="1"/>
  <c r="H610" i="8"/>
  <c r="I610" i="8" s="1"/>
  <c r="H611" i="8"/>
  <c r="I611" i="8" s="1"/>
  <c r="H612" i="8"/>
  <c r="I612" i="8" s="1"/>
  <c r="H613" i="8"/>
  <c r="I613" i="8" s="1"/>
  <c r="H614" i="8"/>
  <c r="I614" i="8" s="1"/>
  <c r="H615" i="8"/>
  <c r="I615" i="8" s="1"/>
  <c r="H616" i="8"/>
  <c r="I616" i="8" s="1"/>
  <c r="H617" i="8"/>
  <c r="I617" i="8" s="1"/>
  <c r="H618" i="8"/>
  <c r="I618" i="8" s="1"/>
  <c r="H619" i="8"/>
  <c r="I619" i="8" s="1"/>
  <c r="H620" i="8"/>
  <c r="I620" i="8" s="1"/>
  <c r="H621" i="8"/>
  <c r="I621" i="8" s="1"/>
  <c r="H622" i="8"/>
  <c r="I622" i="8" s="1"/>
  <c r="H623" i="8"/>
  <c r="I623" i="8" s="1"/>
  <c r="H624" i="8"/>
  <c r="I624" i="8" s="1"/>
  <c r="H625" i="8"/>
  <c r="I625" i="8" s="1"/>
  <c r="H626" i="8"/>
  <c r="I626" i="8" s="1"/>
  <c r="H627" i="8"/>
  <c r="I627" i="8" s="1"/>
  <c r="H628" i="8"/>
  <c r="I628" i="8" s="1"/>
  <c r="H629" i="8"/>
  <c r="I629" i="8" s="1"/>
  <c r="H630" i="8"/>
  <c r="I630" i="8" s="1"/>
  <c r="H631" i="8"/>
  <c r="I631" i="8" s="1"/>
  <c r="K631" i="8" s="1"/>
  <c r="L631" i="8" s="1"/>
  <c r="H632" i="8"/>
  <c r="I632" i="8" s="1"/>
  <c r="H633" i="8"/>
  <c r="I633" i="8" s="1"/>
  <c r="H634" i="8"/>
  <c r="I634" i="8" s="1"/>
  <c r="H635" i="8"/>
  <c r="I635" i="8" s="1"/>
  <c r="H636" i="8"/>
  <c r="I636" i="8" s="1"/>
  <c r="H637" i="8"/>
  <c r="I637" i="8" s="1"/>
  <c r="H638" i="8"/>
  <c r="I638" i="8" s="1"/>
  <c r="H639" i="8"/>
  <c r="I639" i="8" s="1"/>
  <c r="K639" i="8" s="1"/>
  <c r="L639" i="8" s="1"/>
  <c r="H640" i="8"/>
  <c r="I640" i="8" s="1"/>
  <c r="H641" i="8"/>
  <c r="I641" i="8" s="1"/>
  <c r="H642" i="8"/>
  <c r="I642" i="8" s="1"/>
  <c r="H643" i="8"/>
  <c r="I643" i="8" s="1"/>
  <c r="H644" i="8"/>
  <c r="I644" i="8" s="1"/>
  <c r="H645" i="8"/>
  <c r="I645" i="8" s="1"/>
  <c r="H646" i="8"/>
  <c r="I646" i="8" s="1"/>
  <c r="H647" i="8"/>
  <c r="I647" i="8" s="1"/>
  <c r="H648" i="8"/>
  <c r="I648" i="8" s="1"/>
  <c r="H649" i="8"/>
  <c r="I649" i="8" s="1"/>
  <c r="H650" i="8"/>
  <c r="I650" i="8" s="1"/>
  <c r="H651" i="8"/>
  <c r="I651" i="8" s="1"/>
  <c r="H652" i="8"/>
  <c r="I652" i="8" s="1"/>
  <c r="H653" i="8"/>
  <c r="I653" i="8" s="1"/>
  <c r="H654" i="8"/>
  <c r="I654" i="8" s="1"/>
  <c r="H655" i="8"/>
  <c r="I655" i="8" s="1"/>
  <c r="K655" i="8" s="1"/>
  <c r="L655" i="8" s="1"/>
  <c r="H656" i="8"/>
  <c r="I656" i="8" s="1"/>
  <c r="H657" i="8"/>
  <c r="I657" i="8" s="1"/>
  <c r="H658" i="8"/>
  <c r="I658" i="8" s="1"/>
  <c r="H659" i="8"/>
  <c r="I659" i="8" s="1"/>
  <c r="H660" i="8"/>
  <c r="I660" i="8" s="1"/>
  <c r="H661" i="8"/>
  <c r="I661" i="8" s="1"/>
  <c r="H662" i="8"/>
  <c r="I662" i="8" s="1"/>
  <c r="H663" i="8"/>
  <c r="I663" i="8" s="1"/>
  <c r="H664" i="8"/>
  <c r="I664" i="8" s="1"/>
  <c r="H665" i="8"/>
  <c r="I665" i="8" s="1"/>
  <c r="H666" i="8"/>
  <c r="I666" i="8" s="1"/>
  <c r="H667" i="8"/>
  <c r="I667" i="8" s="1"/>
  <c r="H668" i="8"/>
  <c r="I668" i="8" s="1"/>
  <c r="H669" i="8"/>
  <c r="I669" i="8" s="1"/>
  <c r="H670" i="8"/>
  <c r="I670" i="8" s="1"/>
  <c r="H671" i="8"/>
  <c r="I671" i="8" s="1"/>
  <c r="H672" i="8"/>
  <c r="I672" i="8" s="1"/>
  <c r="H673" i="8"/>
  <c r="I673" i="8" s="1"/>
  <c r="H674" i="8"/>
  <c r="I674" i="8" s="1"/>
  <c r="H675" i="8"/>
  <c r="I675" i="8" s="1"/>
  <c r="H676" i="8"/>
  <c r="I676" i="8" s="1"/>
  <c r="H677" i="8"/>
  <c r="I677" i="8" s="1"/>
  <c r="H678" i="8"/>
  <c r="I678" i="8" s="1"/>
  <c r="H679" i="8"/>
  <c r="I679" i="8" s="1"/>
  <c r="H680" i="8"/>
  <c r="I680" i="8" s="1"/>
  <c r="H681" i="8"/>
  <c r="I681" i="8" s="1"/>
  <c r="H682" i="8"/>
  <c r="I682" i="8" s="1"/>
  <c r="H683" i="8"/>
  <c r="I683" i="8" s="1"/>
  <c r="H684" i="8"/>
  <c r="I684" i="8" s="1"/>
  <c r="H685" i="8"/>
  <c r="I685" i="8" s="1"/>
  <c r="H686" i="8"/>
  <c r="I686" i="8" s="1"/>
  <c r="H687" i="8"/>
  <c r="I687" i="8" s="1"/>
  <c r="H688" i="8"/>
  <c r="I688" i="8" s="1"/>
  <c r="H689" i="8"/>
  <c r="I689" i="8" s="1"/>
  <c r="H690" i="8"/>
  <c r="I690" i="8" s="1"/>
  <c r="H691" i="8"/>
  <c r="I691" i="8" s="1"/>
  <c r="H692" i="8"/>
  <c r="I692" i="8" s="1"/>
  <c r="H693" i="8"/>
  <c r="I693" i="8" s="1"/>
  <c r="H694" i="8"/>
  <c r="I694" i="8" s="1"/>
  <c r="H695" i="8"/>
  <c r="I695" i="8" s="1"/>
  <c r="K695" i="8" s="1"/>
  <c r="L695" i="8" s="1"/>
  <c r="H696" i="8"/>
  <c r="I696" i="8" s="1"/>
  <c r="H697" i="8"/>
  <c r="I697" i="8" s="1"/>
  <c r="H698" i="8"/>
  <c r="I698" i="8" s="1"/>
  <c r="H699" i="8"/>
  <c r="I699" i="8" s="1"/>
  <c r="H700" i="8"/>
  <c r="I700" i="8" s="1"/>
  <c r="H701" i="8"/>
  <c r="I701" i="8" s="1"/>
  <c r="H702" i="8"/>
  <c r="I702" i="8" s="1"/>
  <c r="H703" i="8"/>
  <c r="I703" i="8" s="1"/>
  <c r="K703" i="8" s="1"/>
  <c r="L703" i="8" s="1"/>
  <c r="H704" i="8"/>
  <c r="I704" i="8" s="1"/>
  <c r="H705" i="8"/>
  <c r="I705" i="8" s="1"/>
  <c r="H706" i="8"/>
  <c r="I706" i="8" s="1"/>
  <c r="H707" i="8"/>
  <c r="I707" i="8" s="1"/>
  <c r="H708" i="8"/>
  <c r="I708" i="8" s="1"/>
  <c r="H709" i="8"/>
  <c r="I709" i="8" s="1"/>
  <c r="H710" i="8"/>
  <c r="I710" i="8" s="1"/>
  <c r="H711" i="8"/>
  <c r="I711" i="8" s="1"/>
  <c r="H712" i="8"/>
  <c r="I712" i="8" s="1"/>
  <c r="H713" i="8"/>
  <c r="I713" i="8" s="1"/>
  <c r="H714" i="8"/>
  <c r="I714" i="8" s="1"/>
  <c r="H715" i="8"/>
  <c r="I715" i="8" s="1"/>
  <c r="H716" i="8"/>
  <c r="I716" i="8" s="1"/>
  <c r="H717" i="8"/>
  <c r="I717" i="8" s="1"/>
  <c r="H718" i="8"/>
  <c r="I718" i="8" s="1"/>
  <c r="H719" i="8"/>
  <c r="I719" i="8" s="1"/>
  <c r="K719" i="8" s="1"/>
  <c r="L719" i="8" s="1"/>
  <c r="H720" i="8"/>
  <c r="I720" i="8" s="1"/>
  <c r="H721" i="8"/>
  <c r="I721" i="8" s="1"/>
  <c r="H722" i="8"/>
  <c r="I722" i="8" s="1"/>
  <c r="H723" i="8"/>
  <c r="I723" i="8" s="1"/>
  <c r="H724" i="8"/>
  <c r="I724" i="8" s="1"/>
  <c r="H725" i="8"/>
  <c r="I725" i="8" s="1"/>
  <c r="H726" i="8"/>
  <c r="I726" i="8" s="1"/>
  <c r="H727" i="8"/>
  <c r="I727" i="8" s="1"/>
  <c r="H728" i="8"/>
  <c r="I728" i="8" s="1"/>
  <c r="H729" i="8"/>
  <c r="I729" i="8" s="1"/>
  <c r="H730" i="8"/>
  <c r="I730" i="8" s="1"/>
  <c r="H731" i="8"/>
  <c r="I731" i="8" s="1"/>
  <c r="H732" i="8"/>
  <c r="I732" i="8" s="1"/>
  <c r="H733" i="8"/>
  <c r="I733" i="8" s="1"/>
  <c r="H734" i="8"/>
  <c r="I734" i="8" s="1"/>
  <c r="H735" i="8"/>
  <c r="I735" i="8" s="1"/>
  <c r="H736" i="8"/>
  <c r="I736" i="8" s="1"/>
  <c r="H737" i="8"/>
  <c r="I737" i="8" s="1"/>
  <c r="H738" i="8"/>
  <c r="I738" i="8" s="1"/>
  <c r="H739" i="8"/>
  <c r="I739" i="8" s="1"/>
  <c r="H740" i="8"/>
  <c r="I740" i="8" s="1"/>
  <c r="H741" i="8"/>
  <c r="I741" i="8" s="1"/>
  <c r="H742" i="8"/>
  <c r="I742" i="8" s="1"/>
  <c r="H743" i="8"/>
  <c r="I743" i="8" s="1"/>
  <c r="H744" i="8"/>
  <c r="I744" i="8" s="1"/>
  <c r="H745" i="8"/>
  <c r="I745" i="8" s="1"/>
  <c r="H746" i="8"/>
  <c r="I746" i="8" s="1"/>
  <c r="H747" i="8"/>
  <c r="I747" i="8" s="1"/>
  <c r="H748" i="8"/>
  <c r="I748" i="8" s="1"/>
  <c r="H749" i="8"/>
  <c r="I749" i="8" s="1"/>
  <c r="H750" i="8"/>
  <c r="I750" i="8" s="1"/>
  <c r="H751" i="8"/>
  <c r="I751" i="8" s="1"/>
  <c r="H752" i="8"/>
  <c r="I752" i="8" s="1"/>
  <c r="H753" i="8"/>
  <c r="I753" i="8" s="1"/>
  <c r="H754" i="8"/>
  <c r="I754" i="8" s="1"/>
  <c r="H755" i="8"/>
  <c r="I755" i="8" s="1"/>
  <c r="H756" i="8"/>
  <c r="I756" i="8" s="1"/>
  <c r="H757" i="8"/>
  <c r="I757" i="8" s="1"/>
  <c r="H758" i="8"/>
  <c r="I758" i="8" s="1"/>
  <c r="H759" i="8"/>
  <c r="I759" i="8" s="1"/>
  <c r="K759" i="8" s="1"/>
  <c r="L759" i="8" s="1"/>
  <c r="H760" i="8"/>
  <c r="I760" i="8" s="1"/>
  <c r="H761" i="8"/>
  <c r="I761" i="8" s="1"/>
  <c r="H762" i="8"/>
  <c r="I762" i="8" s="1"/>
  <c r="H763" i="8"/>
  <c r="I763" i="8" s="1"/>
  <c r="H764" i="8"/>
  <c r="I764" i="8" s="1"/>
  <c r="H765" i="8"/>
  <c r="I765" i="8" s="1"/>
  <c r="H766" i="8"/>
  <c r="I766" i="8" s="1"/>
  <c r="H767" i="8"/>
  <c r="I767" i="8" s="1"/>
  <c r="K767" i="8" s="1"/>
  <c r="L767" i="8" s="1"/>
  <c r="H768" i="8"/>
  <c r="I768" i="8" s="1"/>
  <c r="H769" i="8"/>
  <c r="I769" i="8" s="1"/>
  <c r="H770" i="8"/>
  <c r="I770" i="8" s="1"/>
  <c r="H771" i="8"/>
  <c r="I771" i="8" s="1"/>
  <c r="H772" i="8"/>
  <c r="I772" i="8" s="1"/>
  <c r="H773" i="8"/>
  <c r="I773" i="8" s="1"/>
  <c r="H774" i="8"/>
  <c r="I774" i="8" s="1"/>
  <c r="H775" i="8"/>
  <c r="I775" i="8" s="1"/>
  <c r="H776" i="8"/>
  <c r="I776" i="8" s="1"/>
  <c r="H777" i="8"/>
  <c r="I777" i="8" s="1"/>
  <c r="H778" i="8"/>
  <c r="I778" i="8" s="1"/>
  <c r="H779" i="8"/>
  <c r="I779" i="8" s="1"/>
  <c r="H780" i="8"/>
  <c r="I780" i="8" s="1"/>
  <c r="H781" i="8"/>
  <c r="I781" i="8" s="1"/>
  <c r="H782" i="8"/>
  <c r="I782" i="8" s="1"/>
  <c r="H783" i="8"/>
  <c r="I783" i="8" s="1"/>
  <c r="K783" i="8" s="1"/>
  <c r="L783" i="8" s="1"/>
  <c r="H784" i="8"/>
  <c r="I784" i="8" s="1"/>
  <c r="H785" i="8"/>
  <c r="I785" i="8" s="1"/>
  <c r="H786" i="8"/>
  <c r="I786" i="8" s="1"/>
  <c r="H787" i="8"/>
  <c r="I787" i="8" s="1"/>
  <c r="H788" i="8"/>
  <c r="I788" i="8" s="1"/>
  <c r="H789" i="8"/>
  <c r="I789" i="8" s="1"/>
  <c r="H790" i="8"/>
  <c r="I790" i="8" s="1"/>
  <c r="H791" i="8"/>
  <c r="I791" i="8" s="1"/>
  <c r="H792" i="8"/>
  <c r="I792" i="8" s="1"/>
  <c r="H793" i="8"/>
  <c r="I793" i="8" s="1"/>
  <c r="H794" i="8"/>
  <c r="I794" i="8" s="1"/>
  <c r="H795" i="8"/>
  <c r="I795" i="8" s="1"/>
  <c r="H796" i="8"/>
  <c r="I796" i="8" s="1"/>
  <c r="H797" i="8"/>
  <c r="I797" i="8" s="1"/>
  <c r="H798" i="8"/>
  <c r="I798" i="8" s="1"/>
  <c r="H799" i="8"/>
  <c r="I799" i="8" s="1"/>
  <c r="H800" i="8"/>
  <c r="I800" i="8" s="1"/>
  <c r="H801" i="8"/>
  <c r="I801" i="8" s="1"/>
  <c r="H802" i="8"/>
  <c r="I802" i="8" s="1"/>
  <c r="H803" i="8"/>
  <c r="I803" i="8" s="1"/>
  <c r="H804" i="8"/>
  <c r="I804" i="8" s="1"/>
  <c r="H805" i="8"/>
  <c r="I805" i="8" s="1"/>
  <c r="H806" i="8"/>
  <c r="I806" i="8" s="1"/>
  <c r="H807" i="8"/>
  <c r="I807" i="8" s="1"/>
  <c r="H808" i="8"/>
  <c r="I808" i="8" s="1"/>
  <c r="H809" i="8"/>
  <c r="I809" i="8" s="1"/>
  <c r="H810" i="8"/>
  <c r="I810" i="8" s="1"/>
  <c r="H811" i="8"/>
  <c r="I811" i="8" s="1"/>
  <c r="H812" i="8"/>
  <c r="I812" i="8" s="1"/>
  <c r="H813" i="8"/>
  <c r="I813" i="8" s="1"/>
  <c r="H814" i="8"/>
  <c r="I814" i="8" s="1"/>
  <c r="H815" i="8"/>
  <c r="I815" i="8" s="1"/>
  <c r="H816" i="8"/>
  <c r="I816" i="8" s="1"/>
  <c r="H817" i="8"/>
  <c r="I817" i="8" s="1"/>
  <c r="H818" i="8"/>
  <c r="I818" i="8" s="1"/>
  <c r="H819" i="8"/>
  <c r="I819" i="8" s="1"/>
  <c r="H820" i="8"/>
  <c r="I820" i="8" s="1"/>
  <c r="H821" i="8"/>
  <c r="I821" i="8" s="1"/>
  <c r="H822" i="8"/>
  <c r="I822" i="8" s="1"/>
  <c r="H823" i="8"/>
  <c r="I823" i="8" s="1"/>
  <c r="K823" i="8" s="1"/>
  <c r="L823" i="8" s="1"/>
  <c r="H824" i="8"/>
  <c r="I824" i="8" s="1"/>
  <c r="H825" i="8"/>
  <c r="I825" i="8" s="1"/>
  <c r="H826" i="8"/>
  <c r="I826" i="8" s="1"/>
  <c r="H827" i="8"/>
  <c r="I827" i="8" s="1"/>
  <c r="H828" i="8"/>
  <c r="I828" i="8" s="1"/>
  <c r="H829" i="8"/>
  <c r="I829" i="8" s="1"/>
  <c r="H830" i="8"/>
  <c r="I830" i="8" s="1"/>
  <c r="H831" i="8"/>
  <c r="I831" i="8" s="1"/>
  <c r="H832" i="8"/>
  <c r="I832" i="8" s="1"/>
  <c r="H833" i="8"/>
  <c r="I833" i="8" s="1"/>
  <c r="H834" i="8"/>
  <c r="I834" i="8" s="1"/>
  <c r="H835" i="8"/>
  <c r="I835" i="8" s="1"/>
  <c r="H836" i="8"/>
  <c r="I836" i="8" s="1"/>
  <c r="H837" i="8"/>
  <c r="I837" i="8" s="1"/>
  <c r="H838" i="8"/>
  <c r="I838" i="8" s="1"/>
  <c r="H839" i="8"/>
  <c r="I839" i="8" s="1"/>
  <c r="K839" i="8" s="1"/>
  <c r="L839" i="8" s="1"/>
  <c r="H840" i="8"/>
  <c r="I840" i="8" s="1"/>
  <c r="H841" i="8"/>
  <c r="I841" i="8" s="1"/>
  <c r="H842" i="8"/>
  <c r="I842" i="8" s="1"/>
  <c r="H843" i="8"/>
  <c r="I843" i="8" s="1"/>
  <c r="H844" i="8"/>
  <c r="I844" i="8" s="1"/>
  <c r="H845" i="8"/>
  <c r="I845" i="8" s="1"/>
  <c r="H846" i="8"/>
  <c r="I846" i="8" s="1"/>
  <c r="H847" i="8"/>
  <c r="I847" i="8" s="1"/>
  <c r="H848" i="8"/>
  <c r="I848" i="8" s="1"/>
  <c r="H849" i="8"/>
  <c r="I849" i="8" s="1"/>
  <c r="H850" i="8"/>
  <c r="I850" i="8" s="1"/>
  <c r="H851" i="8"/>
  <c r="I851" i="8" s="1"/>
  <c r="H852" i="8"/>
  <c r="I852" i="8" s="1"/>
  <c r="H853" i="8"/>
  <c r="I853" i="8" s="1"/>
  <c r="H854" i="8"/>
  <c r="I854" i="8" s="1"/>
  <c r="H855" i="8"/>
  <c r="I855" i="8" s="1"/>
  <c r="K855" i="8" s="1"/>
  <c r="L855" i="8" s="1"/>
  <c r="H856" i="8"/>
  <c r="I856" i="8" s="1"/>
  <c r="H857" i="8"/>
  <c r="I857" i="8" s="1"/>
  <c r="H858" i="8"/>
  <c r="I858" i="8" s="1"/>
  <c r="H859" i="8"/>
  <c r="I859" i="8" s="1"/>
  <c r="H860" i="8"/>
  <c r="I860" i="8" s="1"/>
  <c r="H861" i="8"/>
  <c r="I861" i="8" s="1"/>
  <c r="H862" i="8"/>
  <c r="I862" i="8" s="1"/>
  <c r="H863" i="8"/>
  <c r="I863" i="8" s="1"/>
  <c r="H864" i="8"/>
  <c r="I864" i="8" s="1"/>
  <c r="H865" i="8"/>
  <c r="I865" i="8" s="1"/>
  <c r="H866" i="8"/>
  <c r="I866" i="8" s="1"/>
  <c r="H867" i="8"/>
  <c r="I867" i="8" s="1"/>
  <c r="H868" i="8"/>
  <c r="I868" i="8" s="1"/>
  <c r="H869" i="8"/>
  <c r="I869" i="8" s="1"/>
  <c r="H870" i="8"/>
  <c r="I870" i="8" s="1"/>
  <c r="H871" i="8"/>
  <c r="I871" i="8" s="1"/>
  <c r="K871" i="8" s="1"/>
  <c r="L871" i="8" s="1"/>
  <c r="H872" i="8"/>
  <c r="I872" i="8" s="1"/>
  <c r="H873" i="8"/>
  <c r="I873" i="8" s="1"/>
  <c r="H874" i="8"/>
  <c r="I874" i="8" s="1"/>
  <c r="H875" i="8"/>
  <c r="I875" i="8" s="1"/>
  <c r="H876" i="8"/>
  <c r="I876" i="8" s="1"/>
  <c r="H877" i="8"/>
  <c r="I877" i="8" s="1"/>
  <c r="H878" i="8"/>
  <c r="I878" i="8" s="1"/>
  <c r="H879" i="8"/>
  <c r="I879" i="8" s="1"/>
  <c r="H880" i="8"/>
  <c r="I880" i="8" s="1"/>
  <c r="H881" i="8"/>
  <c r="I881" i="8" s="1"/>
  <c r="H882" i="8"/>
  <c r="I882" i="8" s="1"/>
  <c r="H883" i="8"/>
  <c r="I883" i="8" s="1"/>
  <c r="H884" i="8"/>
  <c r="I884" i="8" s="1"/>
  <c r="H885" i="8"/>
  <c r="I885" i="8" s="1"/>
  <c r="H886" i="8"/>
  <c r="I886" i="8" s="1"/>
  <c r="H887" i="8"/>
  <c r="I887" i="8" s="1"/>
  <c r="K887" i="8" s="1"/>
  <c r="L887" i="8" s="1"/>
  <c r="H888" i="8"/>
  <c r="I888" i="8" s="1"/>
  <c r="H889" i="8"/>
  <c r="I889" i="8" s="1"/>
  <c r="H890" i="8"/>
  <c r="I890" i="8" s="1"/>
  <c r="H891" i="8"/>
  <c r="I891" i="8" s="1"/>
  <c r="H892" i="8"/>
  <c r="I892" i="8" s="1"/>
  <c r="H893" i="8"/>
  <c r="I893" i="8" s="1"/>
  <c r="H894" i="8"/>
  <c r="I894" i="8" s="1"/>
  <c r="H895" i="8"/>
  <c r="I895" i="8" s="1"/>
  <c r="H896" i="8"/>
  <c r="I896" i="8" s="1"/>
  <c r="H897" i="8"/>
  <c r="I897" i="8" s="1"/>
  <c r="H898" i="8"/>
  <c r="I898" i="8" s="1"/>
  <c r="H899" i="8"/>
  <c r="I899" i="8" s="1"/>
  <c r="H900" i="8"/>
  <c r="I900" i="8" s="1"/>
  <c r="H901" i="8"/>
  <c r="I901" i="8" s="1"/>
  <c r="H902" i="8"/>
  <c r="I902" i="8" s="1"/>
  <c r="H903" i="8"/>
  <c r="I903" i="8" s="1"/>
  <c r="K903" i="8" s="1"/>
  <c r="L903" i="8" s="1"/>
  <c r="H904" i="8"/>
  <c r="I904" i="8" s="1"/>
  <c r="H905" i="8"/>
  <c r="I905" i="8" s="1"/>
  <c r="H906" i="8"/>
  <c r="I906" i="8" s="1"/>
  <c r="H907" i="8"/>
  <c r="I907" i="8" s="1"/>
  <c r="H908" i="8"/>
  <c r="I908" i="8" s="1"/>
  <c r="H909" i="8"/>
  <c r="I909" i="8" s="1"/>
  <c r="H910" i="8"/>
  <c r="I910" i="8" s="1"/>
  <c r="H911" i="8"/>
  <c r="I911" i="8" s="1"/>
  <c r="H912" i="8"/>
  <c r="I912" i="8" s="1"/>
  <c r="H913" i="8"/>
  <c r="I913" i="8" s="1"/>
  <c r="H914" i="8"/>
  <c r="I914" i="8" s="1"/>
  <c r="H915" i="8"/>
  <c r="I915" i="8" s="1"/>
  <c r="H916" i="8"/>
  <c r="I916" i="8" s="1"/>
  <c r="H917" i="8"/>
  <c r="I917" i="8" s="1"/>
  <c r="H918" i="8"/>
  <c r="I918" i="8" s="1"/>
  <c r="H919" i="8"/>
  <c r="I919" i="8" s="1"/>
  <c r="K919" i="8" s="1"/>
  <c r="L919" i="8" s="1"/>
  <c r="H920" i="8"/>
  <c r="I920" i="8" s="1"/>
  <c r="H921" i="8"/>
  <c r="I921" i="8" s="1"/>
  <c r="H922" i="8"/>
  <c r="I922" i="8" s="1"/>
  <c r="H923" i="8"/>
  <c r="I923" i="8" s="1"/>
  <c r="H924" i="8"/>
  <c r="I924" i="8" s="1"/>
  <c r="H925" i="8"/>
  <c r="I925" i="8" s="1"/>
  <c r="H926" i="8"/>
  <c r="I926" i="8" s="1"/>
  <c r="H927" i="8"/>
  <c r="I927" i="8" s="1"/>
  <c r="H928" i="8"/>
  <c r="I928" i="8" s="1"/>
  <c r="H929" i="8"/>
  <c r="I929" i="8" s="1"/>
  <c r="H930" i="8"/>
  <c r="I930" i="8" s="1"/>
  <c r="H931" i="8"/>
  <c r="I931" i="8" s="1"/>
  <c r="H932" i="8"/>
  <c r="I932" i="8" s="1"/>
  <c r="H933" i="8"/>
  <c r="I933" i="8" s="1"/>
  <c r="H934" i="8"/>
  <c r="I934" i="8" s="1"/>
  <c r="H935" i="8"/>
  <c r="I935" i="8" s="1"/>
  <c r="K935" i="8" s="1"/>
  <c r="L935" i="8" s="1"/>
  <c r="H936" i="8"/>
  <c r="I936" i="8" s="1"/>
  <c r="H937" i="8"/>
  <c r="I937" i="8" s="1"/>
  <c r="H938" i="8"/>
  <c r="I938" i="8" s="1"/>
  <c r="H939" i="8"/>
  <c r="I939" i="8" s="1"/>
  <c r="H940" i="8"/>
  <c r="I940" i="8" s="1"/>
  <c r="H941" i="8"/>
  <c r="I941" i="8" s="1"/>
  <c r="H942" i="8"/>
  <c r="I942" i="8" s="1"/>
  <c r="H943" i="8"/>
  <c r="I943" i="8" s="1"/>
  <c r="H944" i="8"/>
  <c r="I944" i="8" s="1"/>
  <c r="H945" i="8"/>
  <c r="I945" i="8" s="1"/>
  <c r="H946" i="8"/>
  <c r="I946" i="8" s="1"/>
  <c r="H947" i="8"/>
  <c r="I947" i="8" s="1"/>
  <c r="H948" i="8"/>
  <c r="I948" i="8" s="1"/>
  <c r="H949" i="8"/>
  <c r="I949" i="8" s="1"/>
  <c r="H950" i="8"/>
  <c r="I950" i="8" s="1"/>
  <c r="H951" i="8"/>
  <c r="I951" i="8" s="1"/>
  <c r="K951" i="8" s="1"/>
  <c r="L951" i="8" s="1"/>
  <c r="H952" i="8"/>
  <c r="I952" i="8" s="1"/>
  <c r="H953" i="8"/>
  <c r="I953" i="8" s="1"/>
  <c r="H954" i="8"/>
  <c r="I954" i="8" s="1"/>
  <c r="H955" i="8"/>
  <c r="I955" i="8" s="1"/>
  <c r="H956" i="8"/>
  <c r="I956" i="8" s="1"/>
  <c r="H957" i="8"/>
  <c r="I957" i="8" s="1"/>
  <c r="H958" i="8"/>
  <c r="I958" i="8" s="1"/>
  <c r="H959" i="8"/>
  <c r="I959" i="8" s="1"/>
  <c r="H960" i="8"/>
  <c r="I960" i="8" s="1"/>
  <c r="H961" i="8"/>
  <c r="I961" i="8" s="1"/>
  <c r="H962" i="8"/>
  <c r="I962" i="8" s="1"/>
  <c r="H963" i="8"/>
  <c r="I963" i="8" s="1"/>
  <c r="H964" i="8"/>
  <c r="I964" i="8" s="1"/>
  <c r="H965" i="8"/>
  <c r="I965" i="8" s="1"/>
  <c r="H966" i="8"/>
  <c r="I966" i="8" s="1"/>
  <c r="H967" i="8"/>
  <c r="I967" i="8" s="1"/>
  <c r="K967" i="8" s="1"/>
  <c r="L967" i="8" s="1"/>
  <c r="H968" i="8"/>
  <c r="I968" i="8" s="1"/>
  <c r="H969" i="8"/>
  <c r="I969" i="8" s="1"/>
  <c r="H970" i="8"/>
  <c r="I970" i="8" s="1"/>
  <c r="H971" i="8"/>
  <c r="I971" i="8" s="1"/>
  <c r="H972" i="8"/>
  <c r="I972" i="8" s="1"/>
  <c r="H973" i="8"/>
  <c r="I973" i="8" s="1"/>
  <c r="H974" i="8"/>
  <c r="I974" i="8" s="1"/>
  <c r="H975" i="8"/>
  <c r="I975" i="8" s="1"/>
  <c r="H976" i="8"/>
  <c r="I976" i="8" s="1"/>
  <c r="H977" i="8"/>
  <c r="I977" i="8" s="1"/>
  <c r="H978" i="8"/>
  <c r="I978" i="8" s="1"/>
  <c r="H979" i="8"/>
  <c r="I979" i="8" s="1"/>
  <c r="H980" i="8"/>
  <c r="I980" i="8" s="1"/>
  <c r="H981" i="8"/>
  <c r="I981" i="8" s="1"/>
  <c r="H982" i="8"/>
  <c r="I982" i="8" s="1"/>
  <c r="H983" i="8"/>
  <c r="I983" i="8" s="1"/>
  <c r="K983" i="8" s="1"/>
  <c r="L983" i="8" s="1"/>
  <c r="H984" i="8"/>
  <c r="I984" i="8" s="1"/>
  <c r="H985" i="8"/>
  <c r="I985" i="8" s="1"/>
  <c r="H986" i="8"/>
  <c r="I986" i="8" s="1"/>
  <c r="H987" i="8"/>
  <c r="I987" i="8" s="1"/>
  <c r="H988" i="8"/>
  <c r="I988" i="8" s="1"/>
  <c r="H989" i="8"/>
  <c r="I989" i="8" s="1"/>
  <c r="H990" i="8"/>
  <c r="I990" i="8" s="1"/>
  <c r="H991" i="8"/>
  <c r="I991" i="8" s="1"/>
  <c r="H992" i="8"/>
  <c r="I992" i="8" s="1"/>
  <c r="H993" i="8"/>
  <c r="I993" i="8" s="1"/>
  <c r="H994" i="8"/>
  <c r="I994" i="8" s="1"/>
  <c r="H995" i="8"/>
  <c r="I995" i="8" s="1"/>
  <c r="H996" i="8"/>
  <c r="I996" i="8" s="1"/>
  <c r="H997" i="8"/>
  <c r="I997" i="8" s="1"/>
  <c r="H998" i="8"/>
  <c r="I998" i="8" s="1"/>
  <c r="H999" i="8"/>
  <c r="I999" i="8" s="1"/>
  <c r="K999" i="8" s="1"/>
  <c r="L999" i="8" s="1"/>
  <c r="H1000" i="8"/>
  <c r="I1000" i="8" s="1"/>
  <c r="H1001" i="8"/>
  <c r="I1001" i="8" s="1"/>
  <c r="H1002" i="8"/>
  <c r="I1002" i="8" s="1"/>
  <c r="H1003" i="8"/>
  <c r="I1003" i="8" s="1"/>
  <c r="H1004" i="8"/>
  <c r="I1004" i="8" s="1"/>
  <c r="H1005" i="8"/>
  <c r="I1005" i="8" s="1"/>
  <c r="H1006" i="8"/>
  <c r="I1006" i="8" s="1"/>
  <c r="H1007" i="8"/>
  <c r="I1007" i="8" s="1"/>
  <c r="H1008" i="8"/>
  <c r="I1008" i="8" s="1"/>
  <c r="H1009" i="8"/>
  <c r="I1009" i="8" s="1"/>
  <c r="H1010" i="8"/>
  <c r="I1010" i="8" s="1"/>
  <c r="H1011" i="8"/>
  <c r="I1011" i="8" s="1"/>
  <c r="H1012" i="8"/>
  <c r="I1012" i="8" s="1"/>
  <c r="H1013" i="8"/>
  <c r="I1013" i="8" s="1"/>
  <c r="H1014" i="8"/>
  <c r="I1014" i="8" s="1"/>
  <c r="H1015" i="8"/>
  <c r="I1015" i="8" s="1"/>
  <c r="K1015" i="8" s="1"/>
  <c r="L1015" i="8" s="1"/>
  <c r="H1016" i="8"/>
  <c r="I1016" i="8" s="1"/>
  <c r="H1017" i="8"/>
  <c r="I1017" i="8" s="1"/>
  <c r="H1018" i="8"/>
  <c r="I1018" i="8" s="1"/>
  <c r="H1019" i="8"/>
  <c r="I1019" i="8" s="1"/>
  <c r="H1020" i="8"/>
  <c r="I1020" i="8" s="1"/>
  <c r="H1021" i="8"/>
  <c r="I1021" i="8" s="1"/>
  <c r="H1022" i="8"/>
  <c r="I1022" i="8" s="1"/>
  <c r="H1023" i="8"/>
  <c r="I1023" i="8" s="1"/>
  <c r="H1024" i="8"/>
  <c r="I1024" i="8" s="1"/>
  <c r="H1025" i="8"/>
  <c r="I1025" i="8" s="1"/>
  <c r="H1026" i="8"/>
  <c r="I1026" i="8" s="1"/>
  <c r="H1027" i="8"/>
  <c r="I1027" i="8" s="1"/>
  <c r="H1028" i="8"/>
  <c r="I1028" i="8" s="1"/>
  <c r="H1029" i="8"/>
  <c r="I1029" i="8" s="1"/>
  <c r="H1030" i="8"/>
  <c r="I1030" i="8" s="1"/>
  <c r="H1031" i="8"/>
  <c r="I1031" i="8" s="1"/>
  <c r="K1031" i="8" s="1"/>
  <c r="L1031" i="8" s="1"/>
  <c r="H1032" i="8"/>
  <c r="I1032" i="8" s="1"/>
  <c r="H1033" i="8"/>
  <c r="I1033" i="8" s="1"/>
  <c r="H1034" i="8"/>
  <c r="I1034" i="8" s="1"/>
  <c r="H1035" i="8"/>
  <c r="I1035" i="8" s="1"/>
  <c r="H1036" i="8"/>
  <c r="I1036" i="8" s="1"/>
  <c r="H1037" i="8"/>
  <c r="I1037" i="8" s="1"/>
  <c r="H1038" i="8"/>
  <c r="I1038" i="8" s="1"/>
  <c r="H1039" i="8"/>
  <c r="I1039" i="8" s="1"/>
  <c r="H1040" i="8"/>
  <c r="I1040" i="8" s="1"/>
  <c r="H1041" i="8"/>
  <c r="I1041" i="8" s="1"/>
  <c r="H1042" i="8"/>
  <c r="I1042" i="8" s="1"/>
  <c r="H1043" i="8"/>
  <c r="I1043" i="8" s="1"/>
  <c r="H1044" i="8"/>
  <c r="I1044" i="8" s="1"/>
  <c r="H1045" i="8"/>
  <c r="I1045" i="8" s="1"/>
  <c r="H1046" i="8"/>
  <c r="I1046" i="8" s="1"/>
  <c r="H1047" i="8"/>
  <c r="I1047" i="8" s="1"/>
  <c r="K1047" i="8" s="1"/>
  <c r="L1047" i="8" s="1"/>
  <c r="H1048" i="8"/>
  <c r="I1048" i="8" s="1"/>
  <c r="H1049" i="8"/>
  <c r="I1049" i="8" s="1"/>
  <c r="H1050" i="8"/>
  <c r="I1050" i="8" s="1"/>
  <c r="H1051" i="8"/>
  <c r="I1051" i="8" s="1"/>
  <c r="H1052" i="8"/>
  <c r="I1052" i="8" s="1"/>
  <c r="H1053" i="8"/>
  <c r="I1053" i="8" s="1"/>
  <c r="H1054" i="8"/>
  <c r="I1054" i="8" s="1"/>
  <c r="H1055" i="8"/>
  <c r="I1055" i="8" s="1"/>
  <c r="H1056" i="8"/>
  <c r="I1056" i="8" s="1"/>
  <c r="H1057" i="8"/>
  <c r="I1057" i="8" s="1"/>
  <c r="H1058" i="8"/>
  <c r="I1058" i="8" s="1"/>
  <c r="H1059" i="8"/>
  <c r="I1059" i="8" s="1"/>
  <c r="H1060" i="8"/>
  <c r="I1060" i="8" s="1"/>
  <c r="H1061" i="8"/>
  <c r="I1061" i="8" s="1"/>
  <c r="H1062" i="8"/>
  <c r="I1062" i="8" s="1"/>
  <c r="H1063" i="8"/>
  <c r="I1063" i="8" s="1"/>
  <c r="K1063" i="8" s="1"/>
  <c r="L1063" i="8" s="1"/>
  <c r="H1064" i="8"/>
  <c r="I1064" i="8" s="1"/>
  <c r="H1065" i="8"/>
  <c r="I1065" i="8" s="1"/>
  <c r="H1066" i="8"/>
  <c r="I1066" i="8" s="1"/>
  <c r="H1067" i="8"/>
  <c r="I1067" i="8" s="1"/>
  <c r="H1068" i="8"/>
  <c r="I1068" i="8" s="1"/>
  <c r="H1069" i="8"/>
  <c r="I1069" i="8" s="1"/>
  <c r="H1070" i="8"/>
  <c r="I1070" i="8" s="1"/>
  <c r="H1071" i="8"/>
  <c r="I1071" i="8" s="1"/>
  <c r="H1072" i="8"/>
  <c r="I1072" i="8" s="1"/>
  <c r="H1073" i="8"/>
  <c r="I1073" i="8" s="1"/>
  <c r="H1074" i="8"/>
  <c r="I1074" i="8" s="1"/>
  <c r="H1075" i="8"/>
  <c r="I1075" i="8" s="1"/>
  <c r="H1076" i="8"/>
  <c r="I1076" i="8" s="1"/>
  <c r="H1077" i="8"/>
  <c r="I1077" i="8" s="1"/>
  <c r="H1078" i="8"/>
  <c r="I1078" i="8" s="1"/>
  <c r="H1079" i="8"/>
  <c r="I1079" i="8" s="1"/>
  <c r="K1079" i="8" s="1"/>
  <c r="L1079" i="8" s="1"/>
  <c r="H1080" i="8"/>
  <c r="I1080" i="8" s="1"/>
  <c r="H1081" i="8"/>
  <c r="I1081" i="8" s="1"/>
  <c r="H1082" i="8"/>
  <c r="I1082" i="8" s="1"/>
  <c r="H1083" i="8"/>
  <c r="I1083" i="8" s="1"/>
  <c r="H1084" i="8"/>
  <c r="I1084" i="8" s="1"/>
  <c r="H1085" i="8"/>
  <c r="I1085" i="8" s="1"/>
  <c r="H1086" i="8"/>
  <c r="I1086" i="8" s="1"/>
  <c r="H1087" i="8"/>
  <c r="I1087" i="8" s="1"/>
  <c r="H1088" i="8"/>
  <c r="I1088" i="8" s="1"/>
  <c r="H1089" i="8"/>
  <c r="I1089" i="8" s="1"/>
  <c r="H1090" i="8"/>
  <c r="I1090" i="8" s="1"/>
  <c r="H1091" i="8"/>
  <c r="I1091" i="8" s="1"/>
  <c r="H1092" i="8"/>
  <c r="I1092" i="8" s="1"/>
  <c r="H1093" i="8"/>
  <c r="I1093" i="8" s="1"/>
  <c r="H1094" i="8"/>
  <c r="I1094" i="8" s="1"/>
  <c r="H1095" i="8"/>
  <c r="I1095" i="8" s="1"/>
  <c r="K1095" i="8" s="1"/>
  <c r="L1095" i="8" s="1"/>
  <c r="H1096" i="8"/>
  <c r="I1096" i="8" s="1"/>
  <c r="H1097" i="8"/>
  <c r="I1097" i="8" s="1"/>
  <c r="H1098" i="8"/>
  <c r="I1098" i="8" s="1"/>
  <c r="H1099" i="8"/>
  <c r="I1099" i="8" s="1"/>
  <c r="H1100" i="8"/>
  <c r="I1100" i="8" s="1"/>
  <c r="H1101" i="8"/>
  <c r="I1101" i="8" s="1"/>
  <c r="H1102" i="8"/>
  <c r="I1102" i="8" s="1"/>
  <c r="H1103" i="8"/>
  <c r="I1103" i="8" s="1"/>
  <c r="K1103" i="8" s="1"/>
  <c r="L1103" i="8" s="1"/>
  <c r="H1104" i="8"/>
  <c r="I1104" i="8" s="1"/>
  <c r="H1105" i="8"/>
  <c r="I1105" i="8" s="1"/>
  <c r="H1106" i="8"/>
  <c r="I1106" i="8" s="1"/>
  <c r="H1107" i="8"/>
  <c r="I1107" i="8" s="1"/>
  <c r="H1108" i="8"/>
  <c r="I1108" i="8" s="1"/>
  <c r="H1109" i="8"/>
  <c r="I1109" i="8" s="1"/>
  <c r="H1110" i="8"/>
  <c r="I1110" i="8" s="1"/>
  <c r="H1111" i="8"/>
  <c r="I1111" i="8" s="1"/>
  <c r="K1111" i="8" s="1"/>
  <c r="L1111" i="8" s="1"/>
  <c r="H1112" i="8"/>
  <c r="I1112" i="8" s="1"/>
  <c r="H1113" i="8"/>
  <c r="I1113" i="8" s="1"/>
  <c r="H1114" i="8"/>
  <c r="I1114" i="8" s="1"/>
  <c r="H1115" i="8"/>
  <c r="I1115" i="8" s="1"/>
  <c r="H1116" i="8"/>
  <c r="I1116" i="8" s="1"/>
  <c r="H1117" i="8"/>
  <c r="I1117" i="8" s="1"/>
  <c r="H1118" i="8"/>
  <c r="I1118" i="8" s="1"/>
  <c r="H1119" i="8"/>
  <c r="I1119" i="8" s="1"/>
  <c r="H1120" i="8"/>
  <c r="I1120" i="8" s="1"/>
  <c r="H1121" i="8"/>
  <c r="I1121" i="8" s="1"/>
  <c r="H1122" i="8"/>
  <c r="I1122" i="8" s="1"/>
  <c r="H1123" i="8"/>
  <c r="I1123" i="8" s="1"/>
  <c r="H1124" i="8"/>
  <c r="I1124" i="8" s="1"/>
  <c r="H1125" i="8"/>
  <c r="I1125" i="8" s="1"/>
  <c r="H1126" i="8"/>
  <c r="I1126" i="8" s="1"/>
  <c r="H1127" i="8"/>
  <c r="I1127" i="8" s="1"/>
  <c r="K1127" i="8" s="1"/>
  <c r="L1127" i="8" s="1"/>
  <c r="H1128" i="8"/>
  <c r="I1128" i="8" s="1"/>
  <c r="H1129" i="8"/>
  <c r="I1129" i="8" s="1"/>
  <c r="H1130" i="8"/>
  <c r="I1130" i="8" s="1"/>
  <c r="H1131" i="8"/>
  <c r="I1131" i="8" s="1"/>
  <c r="H1132" i="8"/>
  <c r="I1132" i="8" s="1"/>
  <c r="H1133" i="8"/>
  <c r="I1133" i="8" s="1"/>
  <c r="H1134" i="8"/>
  <c r="I1134" i="8" s="1"/>
  <c r="H1135" i="8"/>
  <c r="I1135" i="8" s="1"/>
  <c r="K1135" i="8" s="1"/>
  <c r="L1135" i="8" s="1"/>
  <c r="H1136" i="8"/>
  <c r="I1136" i="8" s="1"/>
  <c r="H1137" i="8"/>
  <c r="I1137" i="8" s="1"/>
  <c r="H1138" i="8"/>
  <c r="I1138" i="8" s="1"/>
  <c r="H1139" i="8"/>
  <c r="I1139" i="8" s="1"/>
  <c r="H1140" i="8"/>
  <c r="I1140" i="8" s="1"/>
  <c r="H1141" i="8"/>
  <c r="I1141" i="8" s="1"/>
  <c r="H1142" i="8"/>
  <c r="I1142" i="8" s="1"/>
  <c r="H1143" i="8"/>
  <c r="I1143" i="8" s="1"/>
  <c r="K1143" i="8" s="1"/>
  <c r="L1143" i="8" s="1"/>
  <c r="H1144" i="8"/>
  <c r="I1144" i="8" s="1"/>
  <c r="H1145" i="8"/>
  <c r="I1145" i="8" s="1"/>
  <c r="H1146" i="8"/>
  <c r="I1146" i="8" s="1"/>
  <c r="H1147" i="8"/>
  <c r="I1147" i="8" s="1"/>
  <c r="H1148" i="8"/>
  <c r="I1148" i="8" s="1"/>
  <c r="H1149" i="8"/>
  <c r="I1149" i="8" s="1"/>
  <c r="H1150" i="8"/>
  <c r="I1150" i="8" s="1"/>
  <c r="H1151" i="8"/>
  <c r="I1151" i="8" s="1"/>
  <c r="K1151" i="8" s="1"/>
  <c r="L1151" i="8" s="1"/>
  <c r="H1152" i="8"/>
  <c r="I1152" i="8" s="1"/>
  <c r="H1153" i="8"/>
  <c r="I1153" i="8" s="1"/>
  <c r="H1154" i="8"/>
  <c r="I1154" i="8" s="1"/>
  <c r="H1155" i="8"/>
  <c r="I1155" i="8" s="1"/>
  <c r="H1156" i="8"/>
  <c r="I1156" i="8" s="1"/>
  <c r="H1157" i="8"/>
  <c r="I1157" i="8" s="1"/>
  <c r="H1158" i="8"/>
  <c r="I1158" i="8" s="1"/>
  <c r="H1159" i="8"/>
  <c r="I1159" i="8" s="1"/>
  <c r="K1159" i="8" s="1"/>
  <c r="L1159" i="8" s="1"/>
  <c r="H1160" i="8"/>
  <c r="I1160" i="8" s="1"/>
  <c r="H1161" i="8"/>
  <c r="I1161" i="8" s="1"/>
  <c r="H1162" i="8"/>
  <c r="I1162" i="8" s="1"/>
  <c r="H1163" i="8"/>
  <c r="I1163" i="8" s="1"/>
  <c r="H1164" i="8"/>
  <c r="I1164" i="8" s="1"/>
  <c r="H1165" i="8"/>
  <c r="I1165" i="8" s="1"/>
  <c r="H1166" i="8"/>
  <c r="I1166" i="8" s="1"/>
  <c r="H1167" i="8"/>
  <c r="I1167" i="8" s="1"/>
  <c r="K1167" i="8" s="1"/>
  <c r="L1167" i="8" s="1"/>
  <c r="H1168" i="8"/>
  <c r="I1168" i="8" s="1"/>
  <c r="H1169" i="8"/>
  <c r="I1169" i="8" s="1"/>
  <c r="H1170" i="8"/>
  <c r="I1170" i="8" s="1"/>
  <c r="H1171" i="8"/>
  <c r="I1171" i="8" s="1"/>
  <c r="H1172" i="8"/>
  <c r="I1172" i="8" s="1"/>
  <c r="H1173" i="8"/>
  <c r="I1173" i="8" s="1"/>
  <c r="H1174" i="8"/>
  <c r="I1174" i="8" s="1"/>
  <c r="H1175" i="8"/>
  <c r="I1175" i="8" s="1"/>
  <c r="K1175" i="8" s="1"/>
  <c r="L1175" i="8" s="1"/>
  <c r="H1176" i="8"/>
  <c r="I1176" i="8" s="1"/>
  <c r="H1177" i="8"/>
  <c r="I1177" i="8" s="1"/>
  <c r="H1178" i="8"/>
  <c r="I1178" i="8" s="1"/>
  <c r="H1179" i="8"/>
  <c r="I1179" i="8" s="1"/>
  <c r="H1180" i="8"/>
  <c r="I1180" i="8" s="1"/>
  <c r="H1181" i="8"/>
  <c r="I1181" i="8" s="1"/>
  <c r="H1182" i="8"/>
  <c r="I1182" i="8" s="1"/>
  <c r="H1183" i="8"/>
  <c r="I1183" i="8" s="1"/>
  <c r="H1184" i="8"/>
  <c r="I1184" i="8" s="1"/>
  <c r="H1185" i="8"/>
  <c r="I1185" i="8" s="1"/>
  <c r="H1186" i="8"/>
  <c r="I1186" i="8" s="1"/>
  <c r="H1187" i="8"/>
  <c r="I1187" i="8" s="1"/>
  <c r="H1188" i="8"/>
  <c r="I1188" i="8" s="1"/>
  <c r="H1189" i="8"/>
  <c r="I1189" i="8" s="1"/>
  <c r="H1190" i="8"/>
  <c r="I1190" i="8" s="1"/>
  <c r="H1191" i="8"/>
  <c r="I1191" i="8" s="1"/>
  <c r="K1191" i="8" s="1"/>
  <c r="L1191" i="8" s="1"/>
  <c r="H1192" i="8"/>
  <c r="I1192" i="8" s="1"/>
  <c r="H1193" i="8"/>
  <c r="I1193" i="8" s="1"/>
  <c r="H1194" i="8"/>
  <c r="I1194" i="8" s="1"/>
  <c r="H1195" i="8"/>
  <c r="I1195" i="8" s="1"/>
  <c r="H1196" i="8"/>
  <c r="I1196" i="8" s="1"/>
  <c r="H1197" i="8"/>
  <c r="I1197" i="8" s="1"/>
  <c r="H1198" i="8"/>
  <c r="I1198" i="8" s="1"/>
  <c r="H1199" i="8"/>
  <c r="I1199" i="8" s="1"/>
  <c r="K1199" i="8" s="1"/>
  <c r="L1199" i="8" s="1"/>
  <c r="H1200" i="8"/>
  <c r="I1200" i="8" s="1"/>
  <c r="H1201" i="8"/>
  <c r="I1201" i="8" s="1"/>
  <c r="H1202" i="8"/>
  <c r="I1202" i="8" s="1"/>
  <c r="H1203" i="8"/>
  <c r="I1203" i="8" s="1"/>
  <c r="H1204" i="8"/>
  <c r="I1204" i="8" s="1"/>
  <c r="H1205" i="8"/>
  <c r="I1205" i="8" s="1"/>
  <c r="H1206" i="8"/>
  <c r="I1206" i="8" s="1"/>
  <c r="H1207" i="8"/>
  <c r="I1207" i="8" s="1"/>
  <c r="K1207" i="8" s="1"/>
  <c r="L1207" i="8" s="1"/>
  <c r="H1208" i="8"/>
  <c r="I1208" i="8" s="1"/>
  <c r="H1209" i="8"/>
  <c r="I1209" i="8" s="1"/>
  <c r="H1210" i="8"/>
  <c r="I1210" i="8" s="1"/>
  <c r="H1211" i="8"/>
  <c r="I1211" i="8" s="1"/>
  <c r="H1212" i="8"/>
  <c r="I1212" i="8" s="1"/>
  <c r="H1213" i="8"/>
  <c r="I1213" i="8" s="1"/>
  <c r="H1214" i="8"/>
  <c r="I1214" i="8" s="1"/>
  <c r="H1215" i="8"/>
  <c r="I1215" i="8" s="1"/>
  <c r="K1215" i="8" s="1"/>
  <c r="L1215" i="8" s="1"/>
  <c r="H1216" i="8"/>
  <c r="I1216" i="8" s="1"/>
  <c r="H1217" i="8"/>
  <c r="I1217" i="8" s="1"/>
  <c r="H1218" i="8"/>
  <c r="I1218" i="8" s="1"/>
  <c r="H1219" i="8"/>
  <c r="I1219" i="8" s="1"/>
  <c r="H1220" i="8"/>
  <c r="I1220" i="8" s="1"/>
  <c r="H1221" i="8"/>
  <c r="I1221" i="8" s="1"/>
  <c r="H1222" i="8"/>
  <c r="I1222" i="8" s="1"/>
  <c r="H1223" i="8"/>
  <c r="I1223" i="8" s="1"/>
  <c r="K1223" i="8" s="1"/>
  <c r="L1223" i="8" s="1"/>
  <c r="H1224" i="8"/>
  <c r="I1224" i="8" s="1"/>
  <c r="H1225" i="8"/>
  <c r="I1225" i="8" s="1"/>
  <c r="H1226" i="8"/>
  <c r="I1226" i="8" s="1"/>
  <c r="H1227" i="8"/>
  <c r="I1227" i="8" s="1"/>
  <c r="H1228" i="8"/>
  <c r="I1228" i="8" s="1"/>
  <c r="H1229" i="8"/>
  <c r="I1229" i="8" s="1"/>
  <c r="H1230" i="8"/>
  <c r="I1230" i="8" s="1"/>
  <c r="H1231" i="8"/>
  <c r="I1231" i="8" s="1"/>
  <c r="K1231" i="8" s="1"/>
  <c r="L1231" i="8" s="1"/>
  <c r="H1232" i="8"/>
  <c r="I1232" i="8" s="1"/>
  <c r="H1233" i="8"/>
  <c r="I1233" i="8" s="1"/>
  <c r="H1234" i="8"/>
  <c r="I1234" i="8" s="1"/>
  <c r="H1235" i="8"/>
  <c r="I1235" i="8" s="1"/>
  <c r="H1236" i="8"/>
  <c r="I1236" i="8" s="1"/>
  <c r="H1237" i="8"/>
  <c r="I1237" i="8" s="1"/>
  <c r="H1238" i="8"/>
  <c r="I1238" i="8" s="1"/>
  <c r="H1239" i="8"/>
  <c r="I1239" i="8" s="1"/>
  <c r="K1239" i="8" s="1"/>
  <c r="L1239" i="8" s="1"/>
  <c r="H1240" i="8"/>
  <c r="I1240" i="8" s="1"/>
  <c r="H1241" i="8"/>
  <c r="I1241" i="8" s="1"/>
  <c r="H1242" i="8"/>
  <c r="I1242" i="8" s="1"/>
  <c r="H1243" i="8"/>
  <c r="I1243" i="8" s="1"/>
  <c r="H1244" i="8"/>
  <c r="I1244" i="8" s="1"/>
  <c r="H1245" i="8"/>
  <c r="I1245" i="8" s="1"/>
  <c r="H1246" i="8"/>
  <c r="I1246" i="8" s="1"/>
  <c r="H1247" i="8"/>
  <c r="I1247" i="8" s="1"/>
  <c r="H1248" i="8"/>
  <c r="I1248" i="8" s="1"/>
  <c r="H1249" i="8"/>
  <c r="I1249" i="8" s="1"/>
  <c r="H1250" i="8"/>
  <c r="I1250" i="8" s="1"/>
  <c r="H1251" i="8"/>
  <c r="I1251" i="8" s="1"/>
  <c r="H1252" i="8"/>
  <c r="I1252" i="8" s="1"/>
  <c r="H1253" i="8"/>
  <c r="I1253" i="8" s="1"/>
  <c r="H1254" i="8"/>
  <c r="I1254" i="8" s="1"/>
  <c r="H1255" i="8"/>
  <c r="I1255" i="8" s="1"/>
  <c r="K1255" i="8" s="1"/>
  <c r="L1255" i="8" s="1"/>
  <c r="H1256" i="8"/>
  <c r="I1256" i="8" s="1"/>
  <c r="H1257" i="8"/>
  <c r="I1257" i="8" s="1"/>
  <c r="H1258" i="8"/>
  <c r="I1258" i="8" s="1"/>
  <c r="H1259" i="8"/>
  <c r="I1259" i="8" s="1"/>
  <c r="H1260" i="8"/>
  <c r="I1260" i="8" s="1"/>
  <c r="H1261" i="8"/>
  <c r="I1261" i="8" s="1"/>
  <c r="H1262" i="8"/>
  <c r="I1262" i="8" s="1"/>
  <c r="H1263" i="8"/>
  <c r="I1263" i="8" s="1"/>
  <c r="K1263" i="8" s="1"/>
  <c r="L1263" i="8" s="1"/>
  <c r="H1264" i="8"/>
  <c r="I1264" i="8" s="1"/>
  <c r="H1265" i="8"/>
  <c r="I1265" i="8" s="1"/>
  <c r="H1266" i="8"/>
  <c r="I1266" i="8" s="1"/>
  <c r="H1267" i="8"/>
  <c r="I1267" i="8" s="1"/>
  <c r="H1268" i="8"/>
  <c r="I1268" i="8" s="1"/>
  <c r="H1269" i="8"/>
  <c r="I1269" i="8" s="1"/>
  <c r="H1270" i="8"/>
  <c r="I1270" i="8" s="1"/>
  <c r="H1271" i="8"/>
  <c r="I1271" i="8" s="1"/>
  <c r="K1271" i="8" s="1"/>
  <c r="L1271" i="8" s="1"/>
  <c r="H1272" i="8"/>
  <c r="I1272" i="8" s="1"/>
  <c r="H1273" i="8"/>
  <c r="I1273" i="8" s="1"/>
  <c r="H1274" i="8"/>
  <c r="I1274" i="8" s="1"/>
  <c r="H1275" i="8"/>
  <c r="I1275" i="8" s="1"/>
  <c r="H1276" i="8"/>
  <c r="I1276" i="8" s="1"/>
  <c r="H1277" i="8"/>
  <c r="I1277" i="8" s="1"/>
  <c r="H1278" i="8"/>
  <c r="I1278" i="8" s="1"/>
  <c r="H1279" i="8"/>
  <c r="I1279" i="8" s="1"/>
  <c r="K1279" i="8" s="1"/>
  <c r="L1279" i="8" s="1"/>
  <c r="H1280" i="8"/>
  <c r="I1280" i="8" s="1"/>
  <c r="H1281" i="8"/>
  <c r="I1281" i="8" s="1"/>
  <c r="H1282" i="8"/>
  <c r="I1282" i="8" s="1"/>
  <c r="H1283" i="8"/>
  <c r="I1283" i="8" s="1"/>
  <c r="H1284" i="8"/>
  <c r="I1284" i="8" s="1"/>
  <c r="H1285" i="8"/>
  <c r="I1285" i="8" s="1"/>
  <c r="H1286" i="8"/>
  <c r="I1286" i="8" s="1"/>
  <c r="H1287" i="8"/>
  <c r="I1287" i="8" s="1"/>
  <c r="K1287" i="8" s="1"/>
  <c r="L1287" i="8" s="1"/>
  <c r="H1288" i="8"/>
  <c r="I1288" i="8" s="1"/>
  <c r="H1289" i="8"/>
  <c r="I1289" i="8" s="1"/>
  <c r="H1290" i="8"/>
  <c r="I1290" i="8" s="1"/>
  <c r="H1291" i="8"/>
  <c r="I1291" i="8" s="1"/>
  <c r="H1292" i="8"/>
  <c r="I1292" i="8" s="1"/>
  <c r="H1293" i="8"/>
  <c r="I1293" i="8" s="1"/>
  <c r="H1294" i="8"/>
  <c r="I1294" i="8" s="1"/>
  <c r="H1295" i="8"/>
  <c r="I1295" i="8" s="1"/>
  <c r="K1295" i="8" s="1"/>
  <c r="L1295" i="8" s="1"/>
  <c r="H1296" i="8"/>
  <c r="I1296" i="8" s="1"/>
  <c r="H1297" i="8"/>
  <c r="I1297" i="8" s="1"/>
  <c r="H1298" i="8"/>
  <c r="I1298" i="8" s="1"/>
  <c r="H1299" i="8"/>
  <c r="I1299" i="8" s="1"/>
  <c r="H1300" i="8"/>
  <c r="I1300" i="8" s="1"/>
  <c r="H1301" i="8"/>
  <c r="I1301" i="8" s="1"/>
  <c r="H1302" i="8"/>
  <c r="I1302" i="8" s="1"/>
  <c r="H1303" i="8"/>
  <c r="I1303" i="8" s="1"/>
  <c r="K1303" i="8" s="1"/>
  <c r="L1303" i="8" s="1"/>
  <c r="H1304" i="8"/>
  <c r="I1304" i="8" s="1"/>
  <c r="H1305" i="8"/>
  <c r="I1305" i="8" s="1"/>
  <c r="H1306" i="8"/>
  <c r="I1306" i="8" s="1"/>
  <c r="H1307" i="8"/>
  <c r="I1307" i="8" s="1"/>
  <c r="H1308" i="8"/>
  <c r="I1308" i="8" s="1"/>
  <c r="H1309" i="8"/>
  <c r="I1309" i="8" s="1"/>
  <c r="H1310" i="8"/>
  <c r="I1310" i="8" s="1"/>
  <c r="H1311" i="8"/>
  <c r="I1311" i="8" s="1"/>
  <c r="H1312" i="8"/>
  <c r="I1312" i="8" s="1"/>
  <c r="H1313" i="8"/>
  <c r="I1313" i="8" s="1"/>
  <c r="H1314" i="8"/>
  <c r="I1314" i="8" s="1"/>
  <c r="H1315" i="8"/>
  <c r="I1315" i="8" s="1"/>
  <c r="H1316" i="8"/>
  <c r="I1316" i="8" s="1"/>
  <c r="H1317" i="8"/>
  <c r="I1317" i="8" s="1"/>
  <c r="H1318" i="8"/>
  <c r="I1318" i="8" s="1"/>
  <c r="H1319" i="8"/>
  <c r="I1319" i="8" s="1"/>
  <c r="K1319" i="8" s="1"/>
  <c r="L1319" i="8" s="1"/>
  <c r="H1320" i="8"/>
  <c r="I1320" i="8" s="1"/>
  <c r="H1321" i="8"/>
  <c r="I1321" i="8" s="1"/>
  <c r="H1322" i="8"/>
  <c r="I1322" i="8" s="1"/>
  <c r="H1323" i="8"/>
  <c r="I1323" i="8" s="1"/>
  <c r="H1324" i="8"/>
  <c r="I1324" i="8" s="1"/>
  <c r="H1325" i="8"/>
  <c r="I1325" i="8" s="1"/>
  <c r="H1326" i="8"/>
  <c r="I1326" i="8" s="1"/>
  <c r="H1327" i="8"/>
  <c r="I1327" i="8" s="1"/>
  <c r="K1327" i="8" s="1"/>
  <c r="L1327" i="8" s="1"/>
  <c r="H1328" i="8"/>
  <c r="I1328" i="8" s="1"/>
  <c r="H1329" i="8"/>
  <c r="I1329" i="8" s="1"/>
  <c r="H1330" i="8"/>
  <c r="I1330" i="8" s="1"/>
  <c r="H1331" i="8"/>
  <c r="I1331" i="8" s="1"/>
  <c r="H1332" i="8"/>
  <c r="I1332" i="8" s="1"/>
  <c r="H1333" i="8"/>
  <c r="I1333" i="8" s="1"/>
  <c r="H1334" i="8"/>
  <c r="I1334" i="8" s="1"/>
  <c r="H1335" i="8"/>
  <c r="I1335" i="8" s="1"/>
  <c r="K1335" i="8" s="1"/>
  <c r="L1335" i="8" s="1"/>
  <c r="H1336" i="8"/>
  <c r="I1336" i="8" s="1"/>
  <c r="H1337" i="8"/>
  <c r="I1337" i="8" s="1"/>
  <c r="H1338" i="8"/>
  <c r="I1338" i="8" s="1"/>
  <c r="H1339" i="8"/>
  <c r="I1339" i="8" s="1"/>
  <c r="H1340" i="8"/>
  <c r="I1340" i="8" s="1"/>
  <c r="H1341" i="8"/>
  <c r="I1341" i="8" s="1"/>
  <c r="H1342" i="8"/>
  <c r="I1342" i="8" s="1"/>
  <c r="H1343" i="8"/>
  <c r="I1343" i="8" s="1"/>
  <c r="K1343" i="8" s="1"/>
  <c r="L1343" i="8" s="1"/>
  <c r="H1344" i="8"/>
  <c r="I1344" i="8" s="1"/>
  <c r="H1345" i="8"/>
  <c r="I1345" i="8" s="1"/>
  <c r="H1346" i="8"/>
  <c r="I1346" i="8" s="1"/>
  <c r="H1347" i="8"/>
  <c r="I1347" i="8" s="1"/>
  <c r="H1348" i="8"/>
  <c r="I1348" i="8" s="1"/>
  <c r="H1349" i="8"/>
  <c r="I1349" i="8" s="1"/>
  <c r="H1350" i="8"/>
  <c r="I1350" i="8" s="1"/>
  <c r="H1351" i="8"/>
  <c r="I1351" i="8" s="1"/>
  <c r="K1351" i="8" s="1"/>
  <c r="L1351" i="8" s="1"/>
  <c r="H1352" i="8"/>
  <c r="I1352" i="8" s="1"/>
  <c r="H1353" i="8"/>
  <c r="I1353" i="8" s="1"/>
  <c r="H1354" i="8"/>
  <c r="I1354" i="8" s="1"/>
  <c r="H1355" i="8"/>
  <c r="I1355" i="8" s="1"/>
  <c r="H1356" i="8"/>
  <c r="I1356" i="8" s="1"/>
  <c r="H1357" i="8"/>
  <c r="I1357" i="8" s="1"/>
  <c r="H1358" i="8"/>
  <c r="I1358" i="8" s="1"/>
  <c r="H1359" i="8"/>
  <c r="I1359" i="8" s="1"/>
  <c r="K1359" i="8" s="1"/>
  <c r="L1359" i="8" s="1"/>
  <c r="H1360" i="8"/>
  <c r="I1360" i="8" s="1"/>
  <c r="H1361" i="8"/>
  <c r="I1361" i="8" s="1"/>
  <c r="H1362" i="8"/>
  <c r="I1362" i="8" s="1"/>
  <c r="H1363" i="8"/>
  <c r="I1363" i="8" s="1"/>
  <c r="H1364" i="8"/>
  <c r="I1364" i="8" s="1"/>
  <c r="H1365" i="8"/>
  <c r="I1365" i="8" s="1"/>
  <c r="H1366" i="8"/>
  <c r="I1366" i="8" s="1"/>
  <c r="H1367" i="8"/>
  <c r="I1367" i="8" s="1"/>
  <c r="K1367" i="8" s="1"/>
  <c r="L1367" i="8" s="1"/>
  <c r="H1368" i="8"/>
  <c r="I1368" i="8" s="1"/>
  <c r="H1369" i="8"/>
  <c r="I1369" i="8" s="1"/>
  <c r="H1370" i="8"/>
  <c r="I1370" i="8" s="1"/>
  <c r="H1371" i="8"/>
  <c r="I1371" i="8" s="1"/>
  <c r="H1372" i="8"/>
  <c r="I1372" i="8" s="1"/>
  <c r="H1373" i="8"/>
  <c r="I1373" i="8" s="1"/>
  <c r="H1374" i="8"/>
  <c r="I1374" i="8" s="1"/>
  <c r="H1375" i="8"/>
  <c r="I1375" i="8" s="1"/>
  <c r="H1376" i="8"/>
  <c r="I1376" i="8" s="1"/>
  <c r="H1377" i="8"/>
  <c r="I1377" i="8" s="1"/>
  <c r="H1378" i="8"/>
  <c r="I1378" i="8" s="1"/>
  <c r="H1379" i="8"/>
  <c r="I1379" i="8" s="1"/>
  <c r="H1380" i="8"/>
  <c r="I1380" i="8" s="1"/>
  <c r="H1381" i="8"/>
  <c r="I1381" i="8" s="1"/>
  <c r="H1382" i="8"/>
  <c r="I1382" i="8" s="1"/>
  <c r="H1383" i="8"/>
  <c r="I1383" i="8" s="1"/>
  <c r="K1383" i="8" s="1"/>
  <c r="L1383" i="8" s="1"/>
  <c r="H1384" i="8"/>
  <c r="I1384" i="8" s="1"/>
  <c r="H1385" i="8"/>
  <c r="I1385" i="8" s="1"/>
  <c r="H1386" i="8"/>
  <c r="I1386" i="8" s="1"/>
  <c r="H1387" i="8"/>
  <c r="I1387" i="8" s="1"/>
  <c r="H1388" i="8"/>
  <c r="I1388" i="8" s="1"/>
  <c r="H1389" i="8"/>
  <c r="I1389" i="8" s="1"/>
  <c r="H1390" i="8"/>
  <c r="I1390" i="8" s="1"/>
  <c r="H1391" i="8"/>
  <c r="I1391" i="8" s="1"/>
  <c r="K1391" i="8" s="1"/>
  <c r="L1391" i="8" s="1"/>
  <c r="H1392" i="8"/>
  <c r="I1392" i="8" s="1"/>
  <c r="H1393" i="8"/>
  <c r="I1393" i="8" s="1"/>
  <c r="H1394" i="8"/>
  <c r="I1394" i="8" s="1"/>
  <c r="H1395" i="8"/>
  <c r="I1395" i="8" s="1"/>
  <c r="H1396" i="8"/>
  <c r="I1396" i="8" s="1"/>
  <c r="H1397" i="8"/>
  <c r="I1397" i="8" s="1"/>
  <c r="H1398" i="8"/>
  <c r="I1398" i="8" s="1"/>
  <c r="H1399" i="8"/>
  <c r="I1399" i="8" s="1"/>
  <c r="K1399" i="8" s="1"/>
  <c r="L1399" i="8" s="1"/>
  <c r="H1400" i="8"/>
  <c r="I1400" i="8" s="1"/>
  <c r="H1401" i="8"/>
  <c r="I1401" i="8" s="1"/>
  <c r="H1402" i="8"/>
  <c r="I1402" i="8" s="1"/>
  <c r="H1403" i="8"/>
  <c r="I1403" i="8" s="1"/>
  <c r="H1404" i="8"/>
  <c r="I1404" i="8" s="1"/>
  <c r="H1405" i="8"/>
  <c r="I1405" i="8" s="1"/>
  <c r="H1406" i="8"/>
  <c r="I1406" i="8" s="1"/>
  <c r="H1407" i="8"/>
  <c r="I1407" i="8" s="1"/>
  <c r="K1407" i="8" s="1"/>
  <c r="L1407" i="8" s="1"/>
  <c r="H1408" i="8"/>
  <c r="I1408" i="8" s="1"/>
  <c r="H1409" i="8"/>
  <c r="I1409" i="8" s="1"/>
  <c r="H1410" i="8"/>
  <c r="I1410" i="8" s="1"/>
  <c r="H1411" i="8"/>
  <c r="I1411" i="8" s="1"/>
  <c r="H1412" i="8"/>
  <c r="I1412" i="8" s="1"/>
  <c r="H1413" i="8"/>
  <c r="I1413" i="8" s="1"/>
  <c r="H1414" i="8"/>
  <c r="I1414" i="8" s="1"/>
  <c r="H1415" i="8"/>
  <c r="I1415" i="8" s="1"/>
  <c r="K1415" i="8" s="1"/>
  <c r="L1415" i="8" s="1"/>
  <c r="H1416" i="8"/>
  <c r="I1416" i="8" s="1"/>
  <c r="H1417" i="8"/>
  <c r="I1417" i="8" s="1"/>
  <c r="H1418" i="8"/>
  <c r="I1418" i="8" s="1"/>
  <c r="H1419" i="8"/>
  <c r="I1419" i="8" s="1"/>
  <c r="H1420" i="8"/>
  <c r="I1420" i="8" s="1"/>
  <c r="H1421" i="8"/>
  <c r="I1421" i="8" s="1"/>
  <c r="H1422" i="8"/>
  <c r="I1422" i="8" s="1"/>
  <c r="H1423" i="8"/>
  <c r="I1423" i="8" s="1"/>
  <c r="K1423" i="8" s="1"/>
  <c r="L1423" i="8" s="1"/>
  <c r="H1424" i="8"/>
  <c r="I1424" i="8" s="1"/>
  <c r="H1425" i="8"/>
  <c r="I1425" i="8" s="1"/>
  <c r="H1426" i="8"/>
  <c r="I1426" i="8" s="1"/>
  <c r="H1427" i="8"/>
  <c r="I1427" i="8" s="1"/>
  <c r="H1428" i="8"/>
  <c r="I1428" i="8" s="1"/>
  <c r="H1429" i="8"/>
  <c r="I1429" i="8" s="1"/>
  <c r="H1430" i="8"/>
  <c r="I1430" i="8" s="1"/>
  <c r="H1431" i="8"/>
  <c r="I1431" i="8" s="1"/>
  <c r="K1431" i="8" s="1"/>
  <c r="L1431" i="8" s="1"/>
  <c r="H1432" i="8"/>
  <c r="I1432" i="8" s="1"/>
  <c r="H1433" i="8"/>
  <c r="I1433" i="8" s="1"/>
  <c r="H1434" i="8"/>
  <c r="I1434" i="8" s="1"/>
  <c r="H1435" i="8"/>
  <c r="I1435" i="8" s="1"/>
  <c r="H1436" i="8"/>
  <c r="I1436" i="8" s="1"/>
  <c r="H1437" i="8"/>
  <c r="I1437" i="8" s="1"/>
  <c r="H1438" i="8"/>
  <c r="I1438" i="8" s="1"/>
  <c r="H1439" i="8"/>
  <c r="I1439" i="8" s="1"/>
  <c r="H1440" i="8"/>
  <c r="I1440" i="8" s="1"/>
  <c r="H1441" i="8"/>
  <c r="I1441" i="8" s="1"/>
  <c r="H1442" i="8"/>
  <c r="I1442" i="8" s="1"/>
  <c r="H1443" i="8"/>
  <c r="I1443" i="8" s="1"/>
  <c r="H1444" i="8"/>
  <c r="I1444" i="8" s="1"/>
  <c r="H1445" i="8"/>
  <c r="I1445" i="8" s="1"/>
  <c r="H1446" i="8"/>
  <c r="I1446" i="8" s="1"/>
  <c r="H1447" i="8"/>
  <c r="I1447" i="8" s="1"/>
  <c r="K1447" i="8" s="1"/>
  <c r="L1447" i="8" s="1"/>
  <c r="H1448" i="8"/>
  <c r="I1448" i="8" s="1"/>
  <c r="H1449" i="8"/>
  <c r="I1449" i="8" s="1"/>
  <c r="H1450" i="8"/>
  <c r="I1450" i="8" s="1"/>
  <c r="H1451" i="8"/>
  <c r="I1451" i="8" s="1"/>
  <c r="H1452" i="8"/>
  <c r="I1452" i="8" s="1"/>
  <c r="H1453" i="8"/>
  <c r="I1453" i="8" s="1"/>
  <c r="H1454" i="8"/>
  <c r="I1454" i="8" s="1"/>
  <c r="H1455" i="8"/>
  <c r="I1455" i="8" s="1"/>
  <c r="K1455" i="8" s="1"/>
  <c r="L1455" i="8" s="1"/>
  <c r="H1456" i="8"/>
  <c r="I1456" i="8" s="1"/>
  <c r="H1457" i="8"/>
  <c r="I1457" i="8" s="1"/>
  <c r="H1458" i="8"/>
  <c r="I1458" i="8" s="1"/>
  <c r="H1459" i="8"/>
  <c r="I1459" i="8" s="1"/>
  <c r="H1460" i="8"/>
  <c r="I1460" i="8" s="1"/>
  <c r="H1461" i="8"/>
  <c r="I1461" i="8" s="1"/>
  <c r="H1462" i="8"/>
  <c r="I1462" i="8" s="1"/>
  <c r="H1463" i="8"/>
  <c r="I1463" i="8" s="1"/>
  <c r="K1463" i="8" s="1"/>
  <c r="L1463" i="8" s="1"/>
  <c r="H1464" i="8"/>
  <c r="I1464" i="8" s="1"/>
  <c r="H1465" i="8"/>
  <c r="I1465" i="8" s="1"/>
  <c r="H1466" i="8"/>
  <c r="I1466" i="8" s="1"/>
  <c r="H1467" i="8"/>
  <c r="I1467" i="8" s="1"/>
  <c r="H1468" i="8"/>
  <c r="I1468" i="8" s="1"/>
  <c r="H1469" i="8"/>
  <c r="I1469" i="8" s="1"/>
  <c r="H1470" i="8"/>
  <c r="I1470" i="8" s="1"/>
  <c r="H5" i="8"/>
  <c r="I5" i="8" s="1"/>
  <c r="B16" i="8"/>
  <c r="A16" i="8"/>
  <c r="H1470" i="2"/>
  <c r="I1470" i="2" s="1"/>
  <c r="I1469" i="2"/>
  <c r="J1469" i="2" s="1"/>
  <c r="H1469" i="2"/>
  <c r="H1468" i="2"/>
  <c r="I1468" i="2" s="1"/>
  <c r="H1467" i="2"/>
  <c r="I1467" i="2" s="1"/>
  <c r="J1467" i="2" s="1"/>
  <c r="H1466" i="2"/>
  <c r="I1466" i="2" s="1"/>
  <c r="K1466" i="2" s="1"/>
  <c r="L1466" i="2" s="1"/>
  <c r="H1465" i="2"/>
  <c r="I1465" i="2" s="1"/>
  <c r="K1465" i="2" s="1"/>
  <c r="L1465" i="2" s="1"/>
  <c r="H1464" i="2"/>
  <c r="I1464" i="2" s="1"/>
  <c r="H1463" i="2"/>
  <c r="I1463" i="2" s="1"/>
  <c r="H1462" i="2"/>
  <c r="I1462" i="2" s="1"/>
  <c r="H1461" i="2"/>
  <c r="I1461" i="2" s="1"/>
  <c r="H1460" i="2"/>
  <c r="I1460" i="2" s="1"/>
  <c r="H1459" i="2"/>
  <c r="I1459" i="2" s="1"/>
  <c r="J1459" i="2" s="1"/>
  <c r="H1458" i="2"/>
  <c r="I1458" i="2" s="1"/>
  <c r="K1458" i="2" s="1"/>
  <c r="L1458" i="2" s="1"/>
  <c r="H1457" i="2"/>
  <c r="I1457" i="2" s="1"/>
  <c r="K1457" i="2" s="1"/>
  <c r="L1457" i="2" s="1"/>
  <c r="H1456" i="2"/>
  <c r="I1456" i="2" s="1"/>
  <c r="H1455" i="2"/>
  <c r="I1455" i="2" s="1"/>
  <c r="H1454" i="2"/>
  <c r="I1454" i="2" s="1"/>
  <c r="H1453" i="2"/>
  <c r="I1453" i="2" s="1"/>
  <c r="K1453" i="2" s="1"/>
  <c r="L1453" i="2" s="1"/>
  <c r="H1452" i="2"/>
  <c r="I1452" i="2" s="1"/>
  <c r="H1451" i="2"/>
  <c r="I1451" i="2" s="1"/>
  <c r="H1450" i="2"/>
  <c r="I1450" i="2" s="1"/>
  <c r="K1450" i="2" s="1"/>
  <c r="L1450" i="2" s="1"/>
  <c r="H1449" i="2"/>
  <c r="I1449" i="2" s="1"/>
  <c r="H1448" i="2"/>
  <c r="I1448" i="2" s="1"/>
  <c r="J1448" i="2" s="1"/>
  <c r="H1447" i="2"/>
  <c r="I1447" i="2" s="1"/>
  <c r="H1446" i="2"/>
  <c r="I1446" i="2" s="1"/>
  <c r="K1446" i="2" s="1"/>
  <c r="L1446" i="2" s="1"/>
  <c r="H1445" i="2"/>
  <c r="I1445" i="2" s="1"/>
  <c r="H1444" i="2"/>
  <c r="I1444" i="2" s="1"/>
  <c r="H1443" i="2"/>
  <c r="I1443" i="2" s="1"/>
  <c r="J1443" i="2" s="1"/>
  <c r="H1442" i="2"/>
  <c r="I1442" i="2" s="1"/>
  <c r="K1442" i="2" s="1"/>
  <c r="L1442" i="2" s="1"/>
  <c r="H1441" i="2"/>
  <c r="I1441" i="2" s="1"/>
  <c r="H1440" i="2"/>
  <c r="I1440" i="2" s="1"/>
  <c r="K1440" i="2" s="1"/>
  <c r="L1440" i="2" s="1"/>
  <c r="H1439" i="2"/>
  <c r="I1439" i="2" s="1"/>
  <c r="H1438" i="2"/>
  <c r="I1438" i="2" s="1"/>
  <c r="K1438" i="2" s="1"/>
  <c r="L1438" i="2" s="1"/>
  <c r="H1437" i="2"/>
  <c r="I1437" i="2" s="1"/>
  <c r="H1436" i="2"/>
  <c r="I1436" i="2" s="1"/>
  <c r="H1435" i="2"/>
  <c r="I1435" i="2" s="1"/>
  <c r="J1435" i="2" s="1"/>
  <c r="H1434" i="2"/>
  <c r="I1434" i="2" s="1"/>
  <c r="H1433" i="2"/>
  <c r="I1433" i="2" s="1"/>
  <c r="H1432" i="2"/>
  <c r="I1432" i="2" s="1"/>
  <c r="K1432" i="2" s="1"/>
  <c r="L1432" i="2" s="1"/>
  <c r="H1431" i="2"/>
  <c r="I1431" i="2" s="1"/>
  <c r="H1430" i="2"/>
  <c r="I1430" i="2" s="1"/>
  <c r="K1430" i="2" s="1"/>
  <c r="L1430" i="2" s="1"/>
  <c r="H1429" i="2"/>
  <c r="I1429" i="2" s="1"/>
  <c r="K1429" i="2" s="1"/>
  <c r="L1429" i="2" s="1"/>
  <c r="H1428" i="2"/>
  <c r="I1428" i="2" s="1"/>
  <c r="H1427" i="2"/>
  <c r="I1427" i="2" s="1"/>
  <c r="H1426" i="2"/>
  <c r="I1426" i="2" s="1"/>
  <c r="K1426" i="2" s="1"/>
  <c r="L1426" i="2" s="1"/>
  <c r="H1425" i="2"/>
  <c r="I1425" i="2" s="1"/>
  <c r="H1424" i="2"/>
  <c r="I1424" i="2" s="1"/>
  <c r="K1424" i="2" s="1"/>
  <c r="L1424" i="2" s="1"/>
  <c r="H1423" i="2"/>
  <c r="I1423" i="2" s="1"/>
  <c r="H1422" i="2"/>
  <c r="I1422" i="2" s="1"/>
  <c r="K1422" i="2" s="1"/>
  <c r="L1422" i="2" s="1"/>
  <c r="H1421" i="2"/>
  <c r="I1421" i="2" s="1"/>
  <c r="K1421" i="2" s="1"/>
  <c r="L1421" i="2" s="1"/>
  <c r="H1420" i="2"/>
  <c r="I1420" i="2" s="1"/>
  <c r="H1419" i="2"/>
  <c r="I1419" i="2" s="1"/>
  <c r="J1419" i="2" s="1"/>
  <c r="H1418" i="2"/>
  <c r="I1418" i="2" s="1"/>
  <c r="K1418" i="2" s="1"/>
  <c r="L1418" i="2" s="1"/>
  <c r="H1417" i="2"/>
  <c r="I1417" i="2" s="1"/>
  <c r="J1416" i="2"/>
  <c r="H1416" i="2"/>
  <c r="I1416" i="2" s="1"/>
  <c r="K1416" i="2" s="1"/>
  <c r="L1416" i="2" s="1"/>
  <c r="H1415" i="2"/>
  <c r="I1415" i="2" s="1"/>
  <c r="H1414" i="2"/>
  <c r="I1414" i="2" s="1"/>
  <c r="K1414" i="2" s="1"/>
  <c r="L1414" i="2" s="1"/>
  <c r="H1413" i="2"/>
  <c r="I1413" i="2" s="1"/>
  <c r="H1412" i="2"/>
  <c r="I1412" i="2" s="1"/>
  <c r="K1412" i="2" s="1"/>
  <c r="L1412" i="2" s="1"/>
  <c r="H1411" i="2"/>
  <c r="I1411" i="2" s="1"/>
  <c r="H1410" i="2"/>
  <c r="I1410" i="2" s="1"/>
  <c r="H1409" i="2"/>
  <c r="I1409" i="2" s="1"/>
  <c r="H1408" i="2"/>
  <c r="I1408" i="2" s="1"/>
  <c r="H1407" i="2"/>
  <c r="I1407" i="2" s="1"/>
  <c r="H1406" i="2"/>
  <c r="I1406" i="2" s="1"/>
  <c r="H1405" i="2"/>
  <c r="I1405" i="2" s="1"/>
  <c r="H1404" i="2"/>
  <c r="I1404" i="2" s="1"/>
  <c r="K1404" i="2" s="1"/>
  <c r="L1404" i="2" s="1"/>
  <c r="H1403" i="2"/>
  <c r="I1403" i="2" s="1"/>
  <c r="H1402" i="2"/>
  <c r="I1402" i="2" s="1"/>
  <c r="H1401" i="2"/>
  <c r="I1401" i="2" s="1"/>
  <c r="H1400" i="2"/>
  <c r="I1400" i="2" s="1"/>
  <c r="H1399" i="2"/>
  <c r="I1399" i="2" s="1"/>
  <c r="H1398" i="2"/>
  <c r="I1398" i="2" s="1"/>
  <c r="H1397" i="2"/>
  <c r="I1397" i="2" s="1"/>
  <c r="H1396" i="2"/>
  <c r="I1396" i="2" s="1"/>
  <c r="K1396" i="2" s="1"/>
  <c r="L1396" i="2" s="1"/>
  <c r="H1395" i="2"/>
  <c r="I1395" i="2" s="1"/>
  <c r="J1395" i="2" s="1"/>
  <c r="H1394" i="2"/>
  <c r="I1394" i="2" s="1"/>
  <c r="H1393" i="2"/>
  <c r="I1393" i="2" s="1"/>
  <c r="H1392" i="2"/>
  <c r="I1392" i="2" s="1"/>
  <c r="H1391" i="2"/>
  <c r="I1391" i="2" s="1"/>
  <c r="H1390" i="2"/>
  <c r="I1390" i="2" s="1"/>
  <c r="H1389" i="2"/>
  <c r="I1389" i="2" s="1"/>
  <c r="H1388" i="2"/>
  <c r="I1388" i="2" s="1"/>
  <c r="H1387" i="2"/>
  <c r="I1387" i="2" s="1"/>
  <c r="J1387" i="2" s="1"/>
  <c r="H1386" i="2"/>
  <c r="I1386" i="2" s="1"/>
  <c r="K1386" i="2" s="1"/>
  <c r="L1386" i="2" s="1"/>
  <c r="H1385" i="2"/>
  <c r="I1385" i="2" s="1"/>
  <c r="K1385" i="2" s="1"/>
  <c r="L1385" i="2" s="1"/>
  <c r="H1384" i="2"/>
  <c r="I1384" i="2" s="1"/>
  <c r="H1383" i="2"/>
  <c r="I1383" i="2" s="1"/>
  <c r="H1382" i="2"/>
  <c r="I1382" i="2" s="1"/>
  <c r="H1381" i="2"/>
  <c r="I1381" i="2" s="1"/>
  <c r="H1380" i="2"/>
  <c r="I1380" i="2" s="1"/>
  <c r="K1380" i="2" s="1"/>
  <c r="L1380" i="2" s="1"/>
  <c r="H1379" i="2"/>
  <c r="I1379" i="2" s="1"/>
  <c r="K1379" i="2" s="1"/>
  <c r="L1379" i="2" s="1"/>
  <c r="H1378" i="2"/>
  <c r="I1378" i="2" s="1"/>
  <c r="H1377" i="2"/>
  <c r="I1377" i="2" s="1"/>
  <c r="H1376" i="2"/>
  <c r="I1376" i="2" s="1"/>
  <c r="K1376" i="2" s="1"/>
  <c r="L1376" i="2" s="1"/>
  <c r="H1375" i="2"/>
  <c r="I1375" i="2" s="1"/>
  <c r="H1374" i="2"/>
  <c r="I1374" i="2" s="1"/>
  <c r="H1373" i="2"/>
  <c r="I1373" i="2" s="1"/>
  <c r="H1372" i="2"/>
  <c r="I1372" i="2" s="1"/>
  <c r="I1371" i="2"/>
  <c r="K1371" i="2" s="1"/>
  <c r="L1371" i="2" s="1"/>
  <c r="H1371" i="2"/>
  <c r="H1370" i="2"/>
  <c r="I1370" i="2" s="1"/>
  <c r="K1370" i="2" s="1"/>
  <c r="L1370" i="2" s="1"/>
  <c r="H1369" i="2"/>
  <c r="I1369" i="2" s="1"/>
  <c r="H1368" i="2"/>
  <c r="I1368" i="2" s="1"/>
  <c r="H1367" i="2"/>
  <c r="I1367" i="2" s="1"/>
  <c r="H1366" i="2"/>
  <c r="I1366" i="2" s="1"/>
  <c r="K1366" i="2" s="1"/>
  <c r="L1366" i="2" s="1"/>
  <c r="H1365" i="2"/>
  <c r="I1365" i="2" s="1"/>
  <c r="H1364" i="2"/>
  <c r="I1364" i="2" s="1"/>
  <c r="H1363" i="2"/>
  <c r="I1363" i="2" s="1"/>
  <c r="J1363" i="2" s="1"/>
  <c r="H1362" i="2"/>
  <c r="I1362" i="2" s="1"/>
  <c r="K1362" i="2" s="1"/>
  <c r="L1362" i="2" s="1"/>
  <c r="H1361" i="2"/>
  <c r="I1361" i="2" s="1"/>
  <c r="H1360" i="2"/>
  <c r="I1360" i="2" s="1"/>
  <c r="J1360" i="2" s="1"/>
  <c r="H1359" i="2"/>
  <c r="I1359" i="2" s="1"/>
  <c r="H1358" i="2"/>
  <c r="I1358" i="2" s="1"/>
  <c r="K1358" i="2" s="1"/>
  <c r="L1358" i="2" s="1"/>
  <c r="H1357" i="2"/>
  <c r="I1357" i="2" s="1"/>
  <c r="K1357" i="2" s="1"/>
  <c r="L1357" i="2" s="1"/>
  <c r="H1356" i="2"/>
  <c r="I1356" i="2" s="1"/>
  <c r="H1355" i="2"/>
  <c r="I1355" i="2" s="1"/>
  <c r="K1355" i="2" s="1"/>
  <c r="L1355" i="2" s="1"/>
  <c r="H1354" i="2"/>
  <c r="I1354" i="2" s="1"/>
  <c r="H1353" i="2"/>
  <c r="I1353" i="2" s="1"/>
  <c r="H1352" i="2"/>
  <c r="I1352" i="2" s="1"/>
  <c r="H1351" i="2"/>
  <c r="I1351" i="2" s="1"/>
  <c r="H1350" i="2"/>
  <c r="I1350" i="2" s="1"/>
  <c r="K1350" i="2" s="1"/>
  <c r="L1350" i="2" s="1"/>
  <c r="H1349" i="2"/>
  <c r="I1349" i="2" s="1"/>
  <c r="H1348" i="2"/>
  <c r="I1348" i="2" s="1"/>
  <c r="H1347" i="2"/>
  <c r="I1347" i="2" s="1"/>
  <c r="H1346" i="2"/>
  <c r="I1346" i="2" s="1"/>
  <c r="K1346" i="2" s="1"/>
  <c r="L1346" i="2" s="1"/>
  <c r="H1345" i="2"/>
  <c r="I1345" i="2" s="1"/>
  <c r="H1344" i="2"/>
  <c r="I1344" i="2" s="1"/>
  <c r="H1343" i="2"/>
  <c r="I1343" i="2" s="1"/>
  <c r="H1342" i="2"/>
  <c r="I1342" i="2" s="1"/>
  <c r="H1341" i="2"/>
  <c r="I1341" i="2" s="1"/>
  <c r="K1341" i="2" s="1"/>
  <c r="L1341" i="2" s="1"/>
  <c r="H1340" i="2"/>
  <c r="I1340" i="2" s="1"/>
  <c r="K1340" i="2" s="1"/>
  <c r="L1340" i="2" s="1"/>
  <c r="H1339" i="2"/>
  <c r="I1339" i="2" s="1"/>
  <c r="L1338" i="2"/>
  <c r="H1338" i="2"/>
  <c r="I1338" i="2" s="1"/>
  <c r="K1338" i="2" s="1"/>
  <c r="H1337" i="2"/>
  <c r="I1337" i="2" s="1"/>
  <c r="H1336" i="2"/>
  <c r="I1336" i="2" s="1"/>
  <c r="H1335" i="2"/>
  <c r="I1335" i="2" s="1"/>
  <c r="K1335" i="2" s="1"/>
  <c r="L1335" i="2" s="1"/>
  <c r="H1334" i="2"/>
  <c r="I1334" i="2" s="1"/>
  <c r="H1333" i="2"/>
  <c r="I1333" i="2" s="1"/>
  <c r="J1333" i="2" s="1"/>
  <c r="H1332" i="2"/>
  <c r="I1332" i="2" s="1"/>
  <c r="H1331" i="2"/>
  <c r="I1331" i="2" s="1"/>
  <c r="I1330" i="2"/>
  <c r="H1330" i="2"/>
  <c r="H1329" i="2"/>
  <c r="I1329" i="2" s="1"/>
  <c r="H1328" i="2"/>
  <c r="I1328" i="2" s="1"/>
  <c r="K1328" i="2" s="1"/>
  <c r="L1328" i="2" s="1"/>
  <c r="H1327" i="2"/>
  <c r="I1327" i="2" s="1"/>
  <c r="H1326" i="2"/>
  <c r="I1326" i="2" s="1"/>
  <c r="K1326" i="2" s="1"/>
  <c r="L1326" i="2" s="1"/>
  <c r="H1325" i="2"/>
  <c r="I1325" i="2" s="1"/>
  <c r="H1324" i="2"/>
  <c r="I1324" i="2" s="1"/>
  <c r="H1323" i="2"/>
  <c r="I1323" i="2" s="1"/>
  <c r="H1322" i="2"/>
  <c r="I1322" i="2" s="1"/>
  <c r="H1321" i="2"/>
  <c r="I1321" i="2" s="1"/>
  <c r="H1320" i="2"/>
  <c r="I1320" i="2" s="1"/>
  <c r="H1319" i="2"/>
  <c r="I1319" i="2" s="1"/>
  <c r="I1318" i="2"/>
  <c r="K1318" i="2" s="1"/>
  <c r="L1318" i="2" s="1"/>
  <c r="H1318" i="2"/>
  <c r="H1317" i="2"/>
  <c r="I1317" i="2" s="1"/>
  <c r="K1317" i="2" s="1"/>
  <c r="L1317" i="2" s="1"/>
  <c r="H1316" i="2"/>
  <c r="I1316" i="2" s="1"/>
  <c r="H1315" i="2"/>
  <c r="I1315" i="2" s="1"/>
  <c r="J1315" i="2" s="1"/>
  <c r="H1314" i="2"/>
  <c r="I1314" i="2" s="1"/>
  <c r="H1313" i="2"/>
  <c r="I1313" i="2" s="1"/>
  <c r="H1312" i="2"/>
  <c r="I1312" i="2" s="1"/>
  <c r="K1312" i="2" s="1"/>
  <c r="L1312" i="2" s="1"/>
  <c r="H1311" i="2"/>
  <c r="I1311" i="2" s="1"/>
  <c r="H1310" i="2"/>
  <c r="I1310" i="2" s="1"/>
  <c r="K1310" i="2" s="1"/>
  <c r="L1310" i="2" s="1"/>
  <c r="H1309" i="2"/>
  <c r="I1309" i="2" s="1"/>
  <c r="K1309" i="2" s="1"/>
  <c r="L1309" i="2" s="1"/>
  <c r="H1308" i="2"/>
  <c r="I1308" i="2" s="1"/>
  <c r="H1307" i="2"/>
  <c r="I1307" i="2" s="1"/>
  <c r="H1306" i="2"/>
  <c r="I1306" i="2" s="1"/>
  <c r="H1305" i="2"/>
  <c r="I1305" i="2" s="1"/>
  <c r="H1304" i="2"/>
  <c r="I1304" i="2" s="1"/>
  <c r="H1303" i="2"/>
  <c r="I1303" i="2" s="1"/>
  <c r="H1302" i="2"/>
  <c r="I1302" i="2" s="1"/>
  <c r="K1302" i="2" s="1"/>
  <c r="L1302" i="2" s="1"/>
  <c r="H1301" i="2"/>
  <c r="I1301" i="2" s="1"/>
  <c r="H1300" i="2"/>
  <c r="I1300" i="2" s="1"/>
  <c r="H1299" i="2"/>
  <c r="I1299" i="2" s="1"/>
  <c r="H1298" i="2"/>
  <c r="I1298" i="2" s="1"/>
  <c r="H1297" i="2"/>
  <c r="I1297" i="2" s="1"/>
  <c r="I1296" i="2"/>
  <c r="H1296" i="2"/>
  <c r="H1295" i="2"/>
  <c r="I1295" i="2" s="1"/>
  <c r="H1294" i="2"/>
  <c r="I1294" i="2" s="1"/>
  <c r="I1293" i="2"/>
  <c r="K1293" i="2" s="1"/>
  <c r="L1293" i="2" s="1"/>
  <c r="H1293" i="2"/>
  <c r="H1292" i="2"/>
  <c r="I1292" i="2" s="1"/>
  <c r="H1291" i="2"/>
  <c r="I1291" i="2" s="1"/>
  <c r="J1291" i="2" s="1"/>
  <c r="H1290" i="2"/>
  <c r="I1290" i="2" s="1"/>
  <c r="H1289" i="2"/>
  <c r="I1289" i="2" s="1"/>
  <c r="K1289" i="2" s="1"/>
  <c r="L1289" i="2" s="1"/>
  <c r="H1288" i="2"/>
  <c r="I1288" i="2" s="1"/>
  <c r="J1288" i="2" s="1"/>
  <c r="H1287" i="2"/>
  <c r="I1287" i="2" s="1"/>
  <c r="H1286" i="2"/>
  <c r="I1286" i="2" s="1"/>
  <c r="K1286" i="2" s="1"/>
  <c r="L1286" i="2" s="1"/>
  <c r="H1285" i="2"/>
  <c r="I1285" i="2" s="1"/>
  <c r="K1285" i="2" s="1"/>
  <c r="L1285" i="2" s="1"/>
  <c r="H1284" i="2"/>
  <c r="I1284" i="2" s="1"/>
  <c r="H1283" i="2"/>
  <c r="I1283" i="2" s="1"/>
  <c r="H1282" i="2"/>
  <c r="I1282" i="2" s="1"/>
  <c r="H1281" i="2"/>
  <c r="I1281" i="2" s="1"/>
  <c r="H1280" i="2"/>
  <c r="I1280" i="2" s="1"/>
  <c r="J1280" i="2" s="1"/>
  <c r="H1279" i="2"/>
  <c r="I1279" i="2" s="1"/>
  <c r="H1278" i="2"/>
  <c r="I1278" i="2" s="1"/>
  <c r="H1277" i="2"/>
  <c r="I1277" i="2" s="1"/>
  <c r="K1277" i="2" s="1"/>
  <c r="L1277" i="2" s="1"/>
  <c r="H1276" i="2"/>
  <c r="I1276" i="2" s="1"/>
  <c r="K1276" i="2" s="1"/>
  <c r="L1276" i="2" s="1"/>
  <c r="H1275" i="2"/>
  <c r="I1275" i="2" s="1"/>
  <c r="J1275" i="2" s="1"/>
  <c r="H1274" i="2"/>
  <c r="I1274" i="2" s="1"/>
  <c r="H1273" i="2"/>
  <c r="I1273" i="2" s="1"/>
  <c r="H1272" i="2"/>
  <c r="I1272" i="2" s="1"/>
  <c r="J1272" i="2" s="1"/>
  <c r="H1271" i="2"/>
  <c r="I1271" i="2" s="1"/>
  <c r="H1270" i="2"/>
  <c r="I1270" i="2" s="1"/>
  <c r="H1269" i="2"/>
  <c r="I1269" i="2" s="1"/>
  <c r="H1268" i="2"/>
  <c r="I1268" i="2" s="1"/>
  <c r="H1267" i="2"/>
  <c r="I1267" i="2" s="1"/>
  <c r="H1266" i="2"/>
  <c r="I1266" i="2" s="1"/>
  <c r="H1265" i="2"/>
  <c r="I1265" i="2" s="1"/>
  <c r="H1264" i="2"/>
  <c r="I1264" i="2" s="1"/>
  <c r="K1264" i="2" s="1"/>
  <c r="L1264" i="2" s="1"/>
  <c r="H1263" i="2"/>
  <c r="I1263" i="2" s="1"/>
  <c r="H1262" i="2"/>
  <c r="I1262" i="2" s="1"/>
  <c r="H1261" i="2"/>
  <c r="I1261" i="2" s="1"/>
  <c r="H1260" i="2"/>
  <c r="I1260" i="2" s="1"/>
  <c r="H1259" i="2"/>
  <c r="I1259" i="2" s="1"/>
  <c r="J1259" i="2" s="1"/>
  <c r="H1258" i="2"/>
  <c r="I1258" i="2" s="1"/>
  <c r="I1257" i="2"/>
  <c r="K1257" i="2" s="1"/>
  <c r="L1257" i="2" s="1"/>
  <c r="H1257" i="2"/>
  <c r="H1256" i="2"/>
  <c r="I1256" i="2" s="1"/>
  <c r="H1255" i="2"/>
  <c r="I1255" i="2" s="1"/>
  <c r="H1254" i="2"/>
  <c r="I1254" i="2" s="1"/>
  <c r="H1253" i="2"/>
  <c r="I1253" i="2" s="1"/>
  <c r="H1252" i="2"/>
  <c r="I1252" i="2" s="1"/>
  <c r="H1251" i="2"/>
  <c r="I1251" i="2" s="1"/>
  <c r="I1250" i="2"/>
  <c r="H1250" i="2"/>
  <c r="H1249" i="2"/>
  <c r="I1249" i="2" s="1"/>
  <c r="K1249" i="2" s="1"/>
  <c r="L1249" i="2" s="1"/>
  <c r="H1248" i="2"/>
  <c r="I1248" i="2" s="1"/>
  <c r="J1248" i="2" s="1"/>
  <c r="H1247" i="2"/>
  <c r="I1247" i="2" s="1"/>
  <c r="H1246" i="2"/>
  <c r="I1246" i="2" s="1"/>
  <c r="H1245" i="2"/>
  <c r="I1245" i="2" s="1"/>
  <c r="K1245" i="2" s="1"/>
  <c r="L1245" i="2" s="1"/>
  <c r="H1244" i="2"/>
  <c r="I1244" i="2" s="1"/>
  <c r="H1243" i="2"/>
  <c r="I1243" i="2" s="1"/>
  <c r="H1242" i="2"/>
  <c r="I1242" i="2" s="1"/>
  <c r="K1242" i="2" s="1"/>
  <c r="L1242" i="2" s="1"/>
  <c r="H1241" i="2"/>
  <c r="I1241" i="2" s="1"/>
  <c r="H1240" i="2"/>
  <c r="I1240" i="2" s="1"/>
  <c r="H1239" i="2"/>
  <c r="I1239" i="2" s="1"/>
  <c r="J1239" i="2" s="1"/>
  <c r="H1238" i="2"/>
  <c r="I1238" i="2" s="1"/>
  <c r="H1237" i="2"/>
  <c r="I1237" i="2" s="1"/>
  <c r="H1236" i="2"/>
  <c r="I1236" i="2" s="1"/>
  <c r="K1236" i="2" s="1"/>
  <c r="L1236" i="2" s="1"/>
  <c r="H1235" i="2"/>
  <c r="I1235" i="2" s="1"/>
  <c r="H1234" i="2"/>
  <c r="I1234" i="2" s="1"/>
  <c r="K1234" i="2" s="1"/>
  <c r="L1234" i="2" s="1"/>
  <c r="H1233" i="2"/>
  <c r="I1233" i="2" s="1"/>
  <c r="H1232" i="2"/>
  <c r="I1232" i="2" s="1"/>
  <c r="H1231" i="2"/>
  <c r="I1231" i="2" s="1"/>
  <c r="H1230" i="2"/>
  <c r="I1230" i="2" s="1"/>
  <c r="H1229" i="2"/>
  <c r="I1229" i="2" s="1"/>
  <c r="H1228" i="2"/>
  <c r="I1228" i="2" s="1"/>
  <c r="K1228" i="2" s="1"/>
  <c r="L1228" i="2" s="1"/>
  <c r="H1227" i="2"/>
  <c r="I1227" i="2" s="1"/>
  <c r="H1226" i="2"/>
  <c r="I1226" i="2" s="1"/>
  <c r="K1226" i="2" s="1"/>
  <c r="L1226" i="2" s="1"/>
  <c r="H1225" i="2"/>
  <c r="I1225" i="2" s="1"/>
  <c r="H1224" i="2"/>
  <c r="I1224" i="2" s="1"/>
  <c r="H1223" i="2"/>
  <c r="I1223" i="2" s="1"/>
  <c r="H1222" i="2"/>
  <c r="I1222" i="2" s="1"/>
  <c r="I1221" i="2"/>
  <c r="J1221" i="2" s="1"/>
  <c r="H1221" i="2"/>
  <c r="H1220" i="2"/>
  <c r="I1220" i="2" s="1"/>
  <c r="K1220" i="2" s="1"/>
  <c r="L1220" i="2" s="1"/>
  <c r="H1219" i="2"/>
  <c r="I1219" i="2" s="1"/>
  <c r="H1218" i="2"/>
  <c r="I1218" i="2" s="1"/>
  <c r="K1218" i="2" s="1"/>
  <c r="L1218" i="2" s="1"/>
  <c r="H1217" i="2"/>
  <c r="I1217" i="2" s="1"/>
  <c r="H1216" i="2"/>
  <c r="I1216" i="2" s="1"/>
  <c r="H1215" i="2"/>
  <c r="I1215" i="2" s="1"/>
  <c r="H1214" i="2"/>
  <c r="I1214" i="2" s="1"/>
  <c r="H1213" i="2"/>
  <c r="I1213" i="2" s="1"/>
  <c r="H1212" i="2"/>
  <c r="I1212" i="2" s="1"/>
  <c r="H1211" i="2"/>
  <c r="I1211" i="2" s="1"/>
  <c r="H1210" i="2"/>
  <c r="I1210" i="2" s="1"/>
  <c r="H1209" i="2"/>
  <c r="I1209" i="2" s="1"/>
  <c r="H1208" i="2"/>
  <c r="I1208" i="2" s="1"/>
  <c r="H1207" i="2"/>
  <c r="I1207" i="2" s="1"/>
  <c r="H1206" i="2"/>
  <c r="I1206" i="2" s="1"/>
  <c r="H1205" i="2"/>
  <c r="I1205" i="2" s="1"/>
  <c r="H1204" i="2"/>
  <c r="I1204" i="2" s="1"/>
  <c r="K1204" i="2" s="1"/>
  <c r="L1204" i="2" s="1"/>
  <c r="H1203" i="2"/>
  <c r="I1203" i="2" s="1"/>
  <c r="H1202" i="2"/>
  <c r="I1202" i="2" s="1"/>
  <c r="K1202" i="2" s="1"/>
  <c r="L1202" i="2" s="1"/>
  <c r="H1201" i="2"/>
  <c r="I1201" i="2" s="1"/>
  <c r="H1200" i="2"/>
  <c r="I1200" i="2" s="1"/>
  <c r="H1199" i="2"/>
  <c r="I1199" i="2" s="1"/>
  <c r="K1199" i="2" s="1"/>
  <c r="L1199" i="2" s="1"/>
  <c r="H1198" i="2"/>
  <c r="I1198" i="2" s="1"/>
  <c r="H1197" i="2"/>
  <c r="I1197" i="2" s="1"/>
  <c r="J1197" i="2" s="1"/>
  <c r="H1196" i="2"/>
  <c r="I1196" i="2" s="1"/>
  <c r="K1196" i="2" s="1"/>
  <c r="L1196" i="2" s="1"/>
  <c r="H1195" i="2"/>
  <c r="I1195" i="2" s="1"/>
  <c r="H1194" i="2"/>
  <c r="I1194" i="2" s="1"/>
  <c r="H1193" i="2"/>
  <c r="I1193" i="2" s="1"/>
  <c r="H1192" i="2"/>
  <c r="I1192" i="2" s="1"/>
  <c r="H1191" i="2"/>
  <c r="I1191" i="2" s="1"/>
  <c r="H1190" i="2"/>
  <c r="I1190" i="2" s="1"/>
  <c r="H1189" i="2"/>
  <c r="I1189" i="2" s="1"/>
  <c r="J1189" i="2" s="1"/>
  <c r="H1188" i="2"/>
  <c r="I1188" i="2" s="1"/>
  <c r="K1188" i="2" s="1"/>
  <c r="L1188" i="2" s="1"/>
  <c r="H1187" i="2"/>
  <c r="I1187" i="2" s="1"/>
  <c r="J1186" i="2"/>
  <c r="H1186" i="2"/>
  <c r="I1186" i="2" s="1"/>
  <c r="K1186" i="2" s="1"/>
  <c r="L1186" i="2" s="1"/>
  <c r="H1185" i="2"/>
  <c r="I1185" i="2" s="1"/>
  <c r="K1185" i="2" s="1"/>
  <c r="L1185" i="2" s="1"/>
  <c r="H1184" i="2"/>
  <c r="I1184" i="2" s="1"/>
  <c r="H1183" i="2"/>
  <c r="I1183" i="2" s="1"/>
  <c r="K1183" i="2" s="1"/>
  <c r="L1183" i="2" s="1"/>
  <c r="H1182" i="2"/>
  <c r="I1182" i="2" s="1"/>
  <c r="H1181" i="2"/>
  <c r="I1181" i="2" s="1"/>
  <c r="H1180" i="2"/>
  <c r="I1180" i="2" s="1"/>
  <c r="K1180" i="2" s="1"/>
  <c r="L1180" i="2" s="1"/>
  <c r="H1179" i="2"/>
  <c r="I1179" i="2" s="1"/>
  <c r="H1178" i="2"/>
  <c r="I1178" i="2" s="1"/>
  <c r="H1177" i="2"/>
  <c r="I1177" i="2" s="1"/>
  <c r="K1177" i="2" s="1"/>
  <c r="L1177" i="2" s="1"/>
  <c r="H1176" i="2"/>
  <c r="I1176" i="2" s="1"/>
  <c r="H1175" i="2"/>
  <c r="I1175" i="2" s="1"/>
  <c r="J1175" i="2" s="1"/>
  <c r="H1174" i="2"/>
  <c r="I1174" i="2" s="1"/>
  <c r="H1173" i="2"/>
  <c r="I1173" i="2" s="1"/>
  <c r="H1172" i="2"/>
  <c r="I1172" i="2" s="1"/>
  <c r="J1172" i="2" s="1"/>
  <c r="H1171" i="2"/>
  <c r="I1171" i="2" s="1"/>
  <c r="H1170" i="2"/>
  <c r="I1170" i="2" s="1"/>
  <c r="K1170" i="2" s="1"/>
  <c r="L1170" i="2" s="1"/>
  <c r="H1169" i="2"/>
  <c r="I1169" i="2" s="1"/>
  <c r="H1168" i="2"/>
  <c r="I1168" i="2" s="1"/>
  <c r="H1167" i="2"/>
  <c r="I1167" i="2" s="1"/>
  <c r="H1166" i="2"/>
  <c r="I1166" i="2" s="1"/>
  <c r="K1166" i="2" s="1"/>
  <c r="L1166" i="2" s="1"/>
  <c r="H1165" i="2"/>
  <c r="I1165" i="2" s="1"/>
  <c r="H1164" i="2"/>
  <c r="I1164" i="2" s="1"/>
  <c r="K1164" i="2" s="1"/>
  <c r="L1164" i="2" s="1"/>
  <c r="H1163" i="2"/>
  <c r="I1163" i="2" s="1"/>
  <c r="H1162" i="2"/>
  <c r="I1162" i="2" s="1"/>
  <c r="K1162" i="2" s="1"/>
  <c r="L1162" i="2" s="1"/>
  <c r="H1161" i="2"/>
  <c r="I1161" i="2" s="1"/>
  <c r="H1160" i="2"/>
  <c r="I1160" i="2" s="1"/>
  <c r="H1159" i="2"/>
  <c r="I1159" i="2" s="1"/>
  <c r="H1158" i="2"/>
  <c r="I1158" i="2" s="1"/>
  <c r="H1157" i="2"/>
  <c r="I1157" i="2" s="1"/>
  <c r="H1156" i="2"/>
  <c r="I1156" i="2" s="1"/>
  <c r="H1155" i="2"/>
  <c r="I1155" i="2" s="1"/>
  <c r="I1154" i="2"/>
  <c r="K1154" i="2" s="1"/>
  <c r="L1154" i="2" s="1"/>
  <c r="H1154" i="2"/>
  <c r="H1153" i="2"/>
  <c r="I1153" i="2" s="1"/>
  <c r="H1152" i="2"/>
  <c r="I1152" i="2" s="1"/>
  <c r="H1151" i="2"/>
  <c r="I1151" i="2" s="1"/>
  <c r="H1150" i="2"/>
  <c r="I1150" i="2" s="1"/>
  <c r="H1149" i="2"/>
  <c r="I1149" i="2" s="1"/>
  <c r="H1148" i="2"/>
  <c r="I1148" i="2" s="1"/>
  <c r="H1147" i="2"/>
  <c r="I1147" i="2" s="1"/>
  <c r="H1146" i="2"/>
  <c r="I1146" i="2" s="1"/>
  <c r="H1145" i="2"/>
  <c r="I1145" i="2" s="1"/>
  <c r="H1144" i="2"/>
  <c r="I1144" i="2" s="1"/>
  <c r="H1143" i="2"/>
  <c r="I1143" i="2" s="1"/>
  <c r="H1142" i="2"/>
  <c r="I1142" i="2" s="1"/>
  <c r="K1142" i="2" s="1"/>
  <c r="L1142" i="2" s="1"/>
  <c r="H1141" i="2"/>
  <c r="I1141" i="2" s="1"/>
  <c r="H1140" i="2"/>
  <c r="I1140" i="2" s="1"/>
  <c r="H1139" i="2"/>
  <c r="I1139" i="2" s="1"/>
  <c r="H1138" i="2"/>
  <c r="I1138" i="2" s="1"/>
  <c r="H1137" i="2"/>
  <c r="I1137" i="2" s="1"/>
  <c r="H1136" i="2"/>
  <c r="I1136" i="2" s="1"/>
  <c r="H1135" i="2"/>
  <c r="I1135" i="2" s="1"/>
  <c r="H1134" i="2"/>
  <c r="I1134" i="2" s="1"/>
  <c r="H1133" i="2"/>
  <c r="I1133" i="2" s="1"/>
  <c r="H1132" i="2"/>
  <c r="I1132" i="2" s="1"/>
  <c r="K1132" i="2" s="1"/>
  <c r="L1132" i="2" s="1"/>
  <c r="H1131" i="2"/>
  <c r="I1131" i="2" s="1"/>
  <c r="H1130" i="2"/>
  <c r="I1130" i="2" s="1"/>
  <c r="H1129" i="2"/>
  <c r="I1129" i="2" s="1"/>
  <c r="K1129" i="2" s="1"/>
  <c r="L1129" i="2" s="1"/>
  <c r="H1128" i="2"/>
  <c r="I1128" i="2" s="1"/>
  <c r="H1127" i="2"/>
  <c r="I1127" i="2" s="1"/>
  <c r="J1127" i="2" s="1"/>
  <c r="H1126" i="2"/>
  <c r="I1126" i="2" s="1"/>
  <c r="H1125" i="2"/>
  <c r="I1125" i="2" s="1"/>
  <c r="H1124" i="2"/>
  <c r="I1124" i="2" s="1"/>
  <c r="H1123" i="2"/>
  <c r="I1123" i="2" s="1"/>
  <c r="H1122" i="2"/>
  <c r="I1122" i="2" s="1"/>
  <c r="H1121" i="2"/>
  <c r="I1121" i="2" s="1"/>
  <c r="K1121" i="2" s="1"/>
  <c r="L1121" i="2" s="1"/>
  <c r="H1120" i="2"/>
  <c r="I1120" i="2" s="1"/>
  <c r="H1119" i="2"/>
  <c r="I1119" i="2" s="1"/>
  <c r="J1119" i="2" s="1"/>
  <c r="H1118" i="2"/>
  <c r="I1118" i="2" s="1"/>
  <c r="K1118" i="2" s="1"/>
  <c r="L1118" i="2" s="1"/>
  <c r="H1117" i="2"/>
  <c r="I1117" i="2" s="1"/>
  <c r="H1116" i="2"/>
  <c r="I1116" i="2" s="1"/>
  <c r="H1115" i="2"/>
  <c r="I1115" i="2" s="1"/>
  <c r="H1114" i="2"/>
  <c r="I1114" i="2" s="1"/>
  <c r="H1113" i="2"/>
  <c r="I1113" i="2" s="1"/>
  <c r="J1113" i="2" s="1"/>
  <c r="H1112" i="2"/>
  <c r="I1112" i="2" s="1"/>
  <c r="H1111" i="2"/>
  <c r="I1111" i="2" s="1"/>
  <c r="H1110" i="2"/>
  <c r="I1110" i="2" s="1"/>
  <c r="K1110" i="2" s="1"/>
  <c r="L1110" i="2" s="1"/>
  <c r="H1109" i="2"/>
  <c r="I1109" i="2" s="1"/>
  <c r="H1108" i="2"/>
  <c r="I1108" i="2" s="1"/>
  <c r="H1107" i="2"/>
  <c r="I1107" i="2" s="1"/>
  <c r="J1107" i="2" s="1"/>
  <c r="H1106" i="2"/>
  <c r="I1106" i="2" s="1"/>
  <c r="H1105" i="2"/>
  <c r="I1105" i="2" s="1"/>
  <c r="H1104" i="2"/>
  <c r="I1104" i="2" s="1"/>
  <c r="K1104" i="2" s="1"/>
  <c r="L1104" i="2" s="1"/>
  <c r="H1103" i="2"/>
  <c r="I1103" i="2" s="1"/>
  <c r="J1103" i="2" s="1"/>
  <c r="I1102" i="2"/>
  <c r="H1102" i="2"/>
  <c r="H1101" i="2"/>
  <c r="I1101" i="2" s="1"/>
  <c r="H1100" i="2"/>
  <c r="I1100" i="2" s="1"/>
  <c r="H1099" i="2"/>
  <c r="I1099" i="2" s="1"/>
  <c r="H1098" i="2"/>
  <c r="I1098" i="2" s="1"/>
  <c r="H1097" i="2"/>
  <c r="I1097" i="2" s="1"/>
  <c r="H1096" i="2"/>
  <c r="I1096" i="2" s="1"/>
  <c r="K1096" i="2" s="1"/>
  <c r="L1096" i="2" s="1"/>
  <c r="H1095" i="2"/>
  <c r="I1095" i="2" s="1"/>
  <c r="H1094" i="2"/>
  <c r="I1094" i="2" s="1"/>
  <c r="J1094" i="2" s="1"/>
  <c r="H1093" i="2"/>
  <c r="I1093" i="2" s="1"/>
  <c r="H1092" i="2"/>
  <c r="I1092" i="2" s="1"/>
  <c r="H1091" i="2"/>
  <c r="I1091" i="2" s="1"/>
  <c r="K1091" i="2" s="1"/>
  <c r="L1091" i="2" s="1"/>
  <c r="H1090" i="2"/>
  <c r="I1090" i="2" s="1"/>
  <c r="J1090" i="2" s="1"/>
  <c r="H1089" i="2"/>
  <c r="I1089" i="2" s="1"/>
  <c r="H1088" i="2"/>
  <c r="I1088" i="2" s="1"/>
  <c r="H1087" i="2"/>
  <c r="I1087" i="2" s="1"/>
  <c r="K1087" i="2" s="1"/>
  <c r="L1087" i="2" s="1"/>
  <c r="H1086" i="2"/>
  <c r="I1086" i="2" s="1"/>
  <c r="H1085" i="2"/>
  <c r="I1085" i="2" s="1"/>
  <c r="H1084" i="2"/>
  <c r="I1084" i="2" s="1"/>
  <c r="H1083" i="2"/>
  <c r="I1083" i="2" s="1"/>
  <c r="H1082" i="2"/>
  <c r="I1082" i="2" s="1"/>
  <c r="J1082" i="2" s="1"/>
  <c r="H1081" i="2"/>
  <c r="I1081" i="2" s="1"/>
  <c r="H1080" i="2"/>
  <c r="I1080" i="2" s="1"/>
  <c r="H1079" i="2"/>
  <c r="I1079" i="2" s="1"/>
  <c r="K1079" i="2" s="1"/>
  <c r="L1079" i="2" s="1"/>
  <c r="H1078" i="2"/>
  <c r="I1078" i="2" s="1"/>
  <c r="H1077" i="2"/>
  <c r="I1077" i="2" s="1"/>
  <c r="H1076" i="2"/>
  <c r="I1076" i="2" s="1"/>
  <c r="H1075" i="2"/>
  <c r="I1075" i="2" s="1"/>
  <c r="K1075" i="2" s="1"/>
  <c r="L1075" i="2" s="1"/>
  <c r="H1074" i="2"/>
  <c r="I1074" i="2" s="1"/>
  <c r="J1074" i="2" s="1"/>
  <c r="H1073" i="2"/>
  <c r="I1073" i="2" s="1"/>
  <c r="H1072" i="2"/>
  <c r="I1072" i="2" s="1"/>
  <c r="K1072" i="2" s="1"/>
  <c r="L1072" i="2" s="1"/>
  <c r="H1071" i="2"/>
  <c r="I1071" i="2" s="1"/>
  <c r="K1071" i="2" s="1"/>
  <c r="L1071" i="2" s="1"/>
  <c r="H1070" i="2"/>
  <c r="I1070" i="2" s="1"/>
  <c r="H1069" i="2"/>
  <c r="I1069" i="2" s="1"/>
  <c r="H1068" i="2"/>
  <c r="I1068" i="2" s="1"/>
  <c r="H1067" i="2"/>
  <c r="I1067" i="2" s="1"/>
  <c r="K1067" i="2" s="1"/>
  <c r="L1067" i="2" s="1"/>
  <c r="H1066" i="2"/>
  <c r="I1066" i="2" s="1"/>
  <c r="H1065" i="2"/>
  <c r="I1065" i="2" s="1"/>
  <c r="H1064" i="2"/>
  <c r="I1064" i="2" s="1"/>
  <c r="H1063" i="2"/>
  <c r="I1063" i="2" s="1"/>
  <c r="H1062" i="2"/>
  <c r="I1062" i="2" s="1"/>
  <c r="H1061" i="2"/>
  <c r="I1061" i="2" s="1"/>
  <c r="H1060" i="2"/>
  <c r="I1060" i="2" s="1"/>
  <c r="H1059" i="2"/>
  <c r="I1059" i="2" s="1"/>
  <c r="K1059" i="2" s="1"/>
  <c r="L1059" i="2" s="1"/>
  <c r="H1058" i="2"/>
  <c r="I1058" i="2" s="1"/>
  <c r="J1058" i="2" s="1"/>
  <c r="H1057" i="2"/>
  <c r="I1057" i="2" s="1"/>
  <c r="H1056" i="2"/>
  <c r="I1056" i="2" s="1"/>
  <c r="H1055" i="2"/>
  <c r="I1055" i="2" s="1"/>
  <c r="K1055" i="2" s="1"/>
  <c r="L1055" i="2" s="1"/>
  <c r="H1054" i="2"/>
  <c r="I1054" i="2" s="1"/>
  <c r="J1054" i="2" s="1"/>
  <c r="H1053" i="2"/>
  <c r="I1053" i="2" s="1"/>
  <c r="H1052" i="2"/>
  <c r="I1052" i="2" s="1"/>
  <c r="H1051" i="2"/>
  <c r="I1051" i="2" s="1"/>
  <c r="K1051" i="2" s="1"/>
  <c r="L1051" i="2" s="1"/>
  <c r="H1050" i="2"/>
  <c r="I1050" i="2" s="1"/>
  <c r="J1050" i="2" s="1"/>
  <c r="H1049" i="2"/>
  <c r="I1049" i="2" s="1"/>
  <c r="H1048" i="2"/>
  <c r="I1048" i="2" s="1"/>
  <c r="K1048" i="2" s="1"/>
  <c r="L1048" i="2" s="1"/>
  <c r="H1047" i="2"/>
  <c r="I1047" i="2" s="1"/>
  <c r="H1046" i="2"/>
  <c r="I1046" i="2" s="1"/>
  <c r="H1045" i="2"/>
  <c r="I1045" i="2" s="1"/>
  <c r="H1044" i="2"/>
  <c r="I1044" i="2" s="1"/>
  <c r="H1043" i="2"/>
  <c r="I1043" i="2" s="1"/>
  <c r="J1043" i="2" s="1"/>
  <c r="H1042" i="2"/>
  <c r="I1042" i="2" s="1"/>
  <c r="H1041" i="2"/>
  <c r="I1041" i="2" s="1"/>
  <c r="H1040" i="2"/>
  <c r="I1040" i="2" s="1"/>
  <c r="H1039" i="2"/>
  <c r="I1039" i="2" s="1"/>
  <c r="H1038" i="2"/>
  <c r="I1038" i="2" s="1"/>
  <c r="J1038" i="2" s="1"/>
  <c r="H1037" i="2"/>
  <c r="I1037" i="2" s="1"/>
  <c r="H1036" i="2"/>
  <c r="I1036" i="2" s="1"/>
  <c r="H1035" i="2"/>
  <c r="I1035" i="2" s="1"/>
  <c r="H1034" i="2"/>
  <c r="I1034" i="2" s="1"/>
  <c r="J1034" i="2" s="1"/>
  <c r="H1033" i="2"/>
  <c r="I1033" i="2" s="1"/>
  <c r="H1032" i="2"/>
  <c r="I1032" i="2" s="1"/>
  <c r="H1031" i="2"/>
  <c r="I1031" i="2" s="1"/>
  <c r="K1031" i="2" s="1"/>
  <c r="L1031" i="2" s="1"/>
  <c r="H1030" i="2"/>
  <c r="I1030" i="2" s="1"/>
  <c r="J1030" i="2" s="1"/>
  <c r="H1029" i="2"/>
  <c r="I1029" i="2" s="1"/>
  <c r="H1028" i="2"/>
  <c r="I1028" i="2" s="1"/>
  <c r="H1027" i="2"/>
  <c r="I1027" i="2" s="1"/>
  <c r="K1027" i="2" s="1"/>
  <c r="L1027" i="2" s="1"/>
  <c r="H1026" i="2"/>
  <c r="I1026" i="2" s="1"/>
  <c r="J1026" i="2" s="1"/>
  <c r="H1025" i="2"/>
  <c r="I1025" i="2" s="1"/>
  <c r="J1025" i="2" s="1"/>
  <c r="H1024" i="2"/>
  <c r="I1024" i="2" s="1"/>
  <c r="H1023" i="2"/>
  <c r="I1023" i="2" s="1"/>
  <c r="H1022" i="2"/>
  <c r="I1022" i="2" s="1"/>
  <c r="K1022" i="2" s="1"/>
  <c r="L1022" i="2" s="1"/>
  <c r="H1021" i="2"/>
  <c r="I1021" i="2" s="1"/>
  <c r="K1021" i="2" s="1"/>
  <c r="L1021" i="2" s="1"/>
  <c r="H1020" i="2"/>
  <c r="I1020" i="2" s="1"/>
  <c r="J1020" i="2" s="1"/>
  <c r="H1019" i="2"/>
  <c r="I1019" i="2" s="1"/>
  <c r="H1018" i="2"/>
  <c r="I1018" i="2" s="1"/>
  <c r="H1017" i="2"/>
  <c r="I1017" i="2" s="1"/>
  <c r="K1017" i="2" s="1"/>
  <c r="L1017" i="2" s="1"/>
  <c r="H1016" i="2"/>
  <c r="I1016" i="2" s="1"/>
  <c r="K1016" i="2" s="1"/>
  <c r="L1016" i="2" s="1"/>
  <c r="H1015" i="2"/>
  <c r="I1015" i="2" s="1"/>
  <c r="H1014" i="2"/>
  <c r="I1014" i="2" s="1"/>
  <c r="H1013" i="2"/>
  <c r="I1013" i="2" s="1"/>
  <c r="H1012" i="2"/>
  <c r="I1012" i="2" s="1"/>
  <c r="H1011" i="2"/>
  <c r="I1011" i="2" s="1"/>
  <c r="H1010" i="2"/>
  <c r="I1010" i="2" s="1"/>
  <c r="H1009" i="2"/>
  <c r="I1009" i="2" s="1"/>
  <c r="H1008" i="2"/>
  <c r="I1008" i="2" s="1"/>
  <c r="K1008" i="2" s="1"/>
  <c r="L1008" i="2" s="1"/>
  <c r="H1007" i="2"/>
  <c r="I1007" i="2" s="1"/>
  <c r="J1007" i="2" s="1"/>
  <c r="H1006" i="2"/>
  <c r="I1006" i="2" s="1"/>
  <c r="H1005" i="2"/>
  <c r="I1005" i="2" s="1"/>
  <c r="H1004" i="2"/>
  <c r="I1004" i="2" s="1"/>
  <c r="H1003" i="2"/>
  <c r="I1003" i="2" s="1"/>
  <c r="H1002" i="2"/>
  <c r="I1002" i="2" s="1"/>
  <c r="H1001" i="2"/>
  <c r="I1001" i="2" s="1"/>
  <c r="K1001" i="2" s="1"/>
  <c r="L1001" i="2" s="1"/>
  <c r="I1000" i="2"/>
  <c r="K1000" i="2" s="1"/>
  <c r="L1000" i="2" s="1"/>
  <c r="H1000" i="2"/>
  <c r="H999" i="2"/>
  <c r="I999" i="2" s="1"/>
  <c r="J999" i="2" s="1"/>
  <c r="H998" i="2"/>
  <c r="I998" i="2" s="1"/>
  <c r="H997" i="2"/>
  <c r="I997" i="2" s="1"/>
  <c r="H996" i="2"/>
  <c r="I996" i="2" s="1"/>
  <c r="K996" i="2" s="1"/>
  <c r="L996" i="2" s="1"/>
  <c r="H995" i="2"/>
  <c r="I995" i="2" s="1"/>
  <c r="H994" i="2"/>
  <c r="I994" i="2" s="1"/>
  <c r="H993" i="2"/>
  <c r="I993" i="2" s="1"/>
  <c r="H992" i="2"/>
  <c r="I992" i="2" s="1"/>
  <c r="K992" i="2" s="1"/>
  <c r="L992" i="2" s="1"/>
  <c r="H991" i="2"/>
  <c r="I991" i="2" s="1"/>
  <c r="J991" i="2" s="1"/>
  <c r="I990" i="2"/>
  <c r="H990" i="2"/>
  <c r="H989" i="2"/>
  <c r="I989" i="2" s="1"/>
  <c r="H988" i="2"/>
  <c r="I988" i="2" s="1"/>
  <c r="K988" i="2" s="1"/>
  <c r="L988" i="2" s="1"/>
  <c r="H987" i="2"/>
  <c r="I987" i="2" s="1"/>
  <c r="H986" i="2"/>
  <c r="I986" i="2" s="1"/>
  <c r="H985" i="2"/>
  <c r="I985" i="2" s="1"/>
  <c r="K985" i="2" s="1"/>
  <c r="L985" i="2" s="1"/>
  <c r="H984" i="2"/>
  <c r="I984" i="2" s="1"/>
  <c r="K984" i="2" s="1"/>
  <c r="L984" i="2" s="1"/>
  <c r="H983" i="2"/>
  <c r="I983" i="2" s="1"/>
  <c r="H982" i="2"/>
  <c r="I982" i="2" s="1"/>
  <c r="H981" i="2"/>
  <c r="I981" i="2" s="1"/>
  <c r="H980" i="2"/>
  <c r="I980" i="2" s="1"/>
  <c r="J980" i="2" s="1"/>
  <c r="H979" i="2"/>
  <c r="I979" i="2" s="1"/>
  <c r="K979" i="2" s="1"/>
  <c r="L979" i="2" s="1"/>
  <c r="H978" i="2"/>
  <c r="I978" i="2" s="1"/>
  <c r="H977" i="2"/>
  <c r="I977" i="2" s="1"/>
  <c r="K977" i="2" s="1"/>
  <c r="L977" i="2" s="1"/>
  <c r="H976" i="2"/>
  <c r="I976" i="2" s="1"/>
  <c r="H975" i="2"/>
  <c r="I975" i="2" s="1"/>
  <c r="J975" i="2" s="1"/>
  <c r="H974" i="2"/>
  <c r="I974" i="2" s="1"/>
  <c r="J974" i="2" s="1"/>
  <c r="H973" i="2"/>
  <c r="I973" i="2" s="1"/>
  <c r="H972" i="2"/>
  <c r="I972" i="2" s="1"/>
  <c r="K972" i="2" s="1"/>
  <c r="L972" i="2" s="1"/>
  <c r="H971" i="2"/>
  <c r="I971" i="2" s="1"/>
  <c r="K971" i="2" s="1"/>
  <c r="L971" i="2" s="1"/>
  <c r="H970" i="2"/>
  <c r="I970" i="2" s="1"/>
  <c r="H969" i="2"/>
  <c r="I969" i="2" s="1"/>
  <c r="K969" i="2" s="1"/>
  <c r="L969" i="2" s="1"/>
  <c r="H968" i="2"/>
  <c r="I968" i="2" s="1"/>
  <c r="K968" i="2" s="1"/>
  <c r="L968" i="2" s="1"/>
  <c r="H967" i="2"/>
  <c r="I967" i="2" s="1"/>
  <c r="J967" i="2" s="1"/>
  <c r="H966" i="2"/>
  <c r="I966" i="2" s="1"/>
  <c r="H965" i="2"/>
  <c r="I965" i="2" s="1"/>
  <c r="H964" i="2"/>
  <c r="I964" i="2" s="1"/>
  <c r="H963" i="2"/>
  <c r="I963" i="2" s="1"/>
  <c r="K963" i="2" s="1"/>
  <c r="L963" i="2" s="1"/>
  <c r="H962" i="2"/>
  <c r="I962" i="2" s="1"/>
  <c r="H961" i="2"/>
  <c r="I961" i="2" s="1"/>
  <c r="H960" i="2"/>
  <c r="I960" i="2" s="1"/>
  <c r="K960" i="2" s="1"/>
  <c r="L960" i="2" s="1"/>
  <c r="H959" i="2"/>
  <c r="I959" i="2" s="1"/>
  <c r="J959" i="2" s="1"/>
  <c r="H958" i="2"/>
  <c r="I958" i="2" s="1"/>
  <c r="J958" i="2" s="1"/>
  <c r="H957" i="2"/>
  <c r="I957" i="2" s="1"/>
  <c r="K957" i="2" s="1"/>
  <c r="L957" i="2" s="1"/>
  <c r="H956" i="2"/>
  <c r="I956" i="2" s="1"/>
  <c r="J956" i="2" s="1"/>
  <c r="H955" i="2"/>
  <c r="I955" i="2" s="1"/>
  <c r="H954" i="2"/>
  <c r="I954" i="2" s="1"/>
  <c r="I953" i="2"/>
  <c r="H953" i="2"/>
  <c r="H952" i="2"/>
  <c r="I952" i="2" s="1"/>
  <c r="H951" i="2"/>
  <c r="I951" i="2" s="1"/>
  <c r="J951" i="2" s="1"/>
  <c r="H950" i="2"/>
  <c r="I950" i="2" s="1"/>
  <c r="J950" i="2" s="1"/>
  <c r="H949" i="2"/>
  <c r="I949" i="2" s="1"/>
  <c r="K949" i="2" s="1"/>
  <c r="L949" i="2" s="1"/>
  <c r="H948" i="2"/>
  <c r="I948" i="2" s="1"/>
  <c r="J948" i="2" s="1"/>
  <c r="H947" i="2"/>
  <c r="I947" i="2" s="1"/>
  <c r="K947" i="2" s="1"/>
  <c r="L947" i="2" s="1"/>
  <c r="I946" i="2"/>
  <c r="H946" i="2"/>
  <c r="H945" i="2"/>
  <c r="I945" i="2" s="1"/>
  <c r="H944" i="2"/>
  <c r="I944" i="2" s="1"/>
  <c r="H943" i="2"/>
  <c r="I943" i="2" s="1"/>
  <c r="J943" i="2" s="1"/>
  <c r="H942" i="2"/>
  <c r="I942" i="2" s="1"/>
  <c r="J942" i="2" s="1"/>
  <c r="H941" i="2"/>
  <c r="I941" i="2" s="1"/>
  <c r="K941" i="2" s="1"/>
  <c r="L941" i="2" s="1"/>
  <c r="H940" i="2"/>
  <c r="I940" i="2" s="1"/>
  <c r="K940" i="2" s="1"/>
  <c r="L940" i="2" s="1"/>
  <c r="H939" i="2"/>
  <c r="I939" i="2" s="1"/>
  <c r="H938" i="2"/>
  <c r="I938" i="2" s="1"/>
  <c r="H937" i="2"/>
  <c r="I937" i="2" s="1"/>
  <c r="I936" i="2"/>
  <c r="K936" i="2" s="1"/>
  <c r="L936" i="2" s="1"/>
  <c r="H936" i="2"/>
  <c r="H935" i="2"/>
  <c r="I935" i="2" s="1"/>
  <c r="H934" i="2"/>
  <c r="I934" i="2" s="1"/>
  <c r="H933" i="2"/>
  <c r="I933" i="2" s="1"/>
  <c r="H932" i="2"/>
  <c r="I932" i="2" s="1"/>
  <c r="H931" i="2"/>
  <c r="I931" i="2" s="1"/>
  <c r="H930" i="2"/>
  <c r="I930" i="2" s="1"/>
  <c r="H929" i="2"/>
  <c r="I929" i="2" s="1"/>
  <c r="H928" i="2"/>
  <c r="I928" i="2" s="1"/>
  <c r="K928" i="2" s="1"/>
  <c r="L928" i="2" s="1"/>
  <c r="H927" i="2"/>
  <c r="I927" i="2" s="1"/>
  <c r="H926" i="2"/>
  <c r="I926" i="2" s="1"/>
  <c r="H925" i="2"/>
  <c r="I925" i="2" s="1"/>
  <c r="H924" i="2"/>
  <c r="I924" i="2" s="1"/>
  <c r="K924" i="2" s="1"/>
  <c r="L924" i="2" s="1"/>
  <c r="H923" i="2"/>
  <c r="I923" i="2" s="1"/>
  <c r="H922" i="2"/>
  <c r="I922" i="2" s="1"/>
  <c r="H921" i="2"/>
  <c r="I921" i="2" s="1"/>
  <c r="H920" i="2"/>
  <c r="I920" i="2" s="1"/>
  <c r="K920" i="2" s="1"/>
  <c r="L920" i="2" s="1"/>
  <c r="H919" i="2"/>
  <c r="I919" i="2" s="1"/>
  <c r="H918" i="2"/>
  <c r="I918" i="2" s="1"/>
  <c r="H917" i="2"/>
  <c r="I917" i="2" s="1"/>
  <c r="H916" i="2"/>
  <c r="I916" i="2" s="1"/>
  <c r="K916" i="2" s="1"/>
  <c r="L916" i="2" s="1"/>
  <c r="H915" i="2"/>
  <c r="I915" i="2" s="1"/>
  <c r="H914" i="2"/>
  <c r="I914" i="2" s="1"/>
  <c r="H913" i="2"/>
  <c r="I913" i="2" s="1"/>
  <c r="H912" i="2"/>
  <c r="I912" i="2" s="1"/>
  <c r="K912" i="2" s="1"/>
  <c r="L912" i="2" s="1"/>
  <c r="H911" i="2"/>
  <c r="I911" i="2" s="1"/>
  <c r="H910" i="2"/>
  <c r="I910" i="2" s="1"/>
  <c r="H909" i="2"/>
  <c r="I909" i="2" s="1"/>
  <c r="H908" i="2"/>
  <c r="I908" i="2" s="1"/>
  <c r="H907" i="2"/>
  <c r="I907" i="2" s="1"/>
  <c r="H906" i="2"/>
  <c r="I906" i="2" s="1"/>
  <c r="H905" i="2"/>
  <c r="I905" i="2" s="1"/>
  <c r="K905" i="2" s="1"/>
  <c r="L905" i="2" s="1"/>
  <c r="H904" i="2"/>
  <c r="I904" i="2" s="1"/>
  <c r="K904" i="2" s="1"/>
  <c r="L904" i="2" s="1"/>
  <c r="H903" i="2"/>
  <c r="I903" i="2" s="1"/>
  <c r="H902" i="2"/>
  <c r="I902" i="2" s="1"/>
  <c r="H901" i="2"/>
  <c r="I901" i="2" s="1"/>
  <c r="H900" i="2"/>
  <c r="I900" i="2" s="1"/>
  <c r="K900" i="2" s="1"/>
  <c r="L900" i="2" s="1"/>
  <c r="H899" i="2"/>
  <c r="I899" i="2" s="1"/>
  <c r="H898" i="2"/>
  <c r="I898" i="2" s="1"/>
  <c r="H897" i="2"/>
  <c r="I897" i="2" s="1"/>
  <c r="H896" i="2"/>
  <c r="I896" i="2" s="1"/>
  <c r="K896" i="2" s="1"/>
  <c r="L896" i="2" s="1"/>
  <c r="H895" i="2"/>
  <c r="I895" i="2" s="1"/>
  <c r="J895" i="2" s="1"/>
  <c r="H894" i="2"/>
  <c r="I894" i="2" s="1"/>
  <c r="H893" i="2"/>
  <c r="I893" i="2" s="1"/>
  <c r="H892" i="2"/>
  <c r="I892" i="2" s="1"/>
  <c r="K892" i="2" s="1"/>
  <c r="L892" i="2" s="1"/>
  <c r="H891" i="2"/>
  <c r="I891" i="2" s="1"/>
  <c r="H890" i="2"/>
  <c r="I890" i="2" s="1"/>
  <c r="H889" i="2"/>
  <c r="I889" i="2" s="1"/>
  <c r="H888" i="2"/>
  <c r="I888" i="2" s="1"/>
  <c r="K888" i="2" s="1"/>
  <c r="L888" i="2" s="1"/>
  <c r="H887" i="2"/>
  <c r="I887" i="2" s="1"/>
  <c r="J887" i="2" s="1"/>
  <c r="H886" i="2"/>
  <c r="I886" i="2" s="1"/>
  <c r="H885" i="2"/>
  <c r="I885" i="2" s="1"/>
  <c r="H884" i="2"/>
  <c r="I884" i="2" s="1"/>
  <c r="H883" i="2"/>
  <c r="I883" i="2" s="1"/>
  <c r="H882" i="2"/>
  <c r="I882" i="2" s="1"/>
  <c r="H881" i="2"/>
  <c r="I881" i="2" s="1"/>
  <c r="H880" i="2"/>
  <c r="I880" i="2" s="1"/>
  <c r="K880" i="2" s="1"/>
  <c r="L880" i="2" s="1"/>
  <c r="H879" i="2"/>
  <c r="I879" i="2" s="1"/>
  <c r="H878" i="2"/>
  <c r="I878" i="2" s="1"/>
  <c r="H877" i="2"/>
  <c r="I877" i="2" s="1"/>
  <c r="H876" i="2"/>
  <c r="I876" i="2" s="1"/>
  <c r="K876" i="2" s="1"/>
  <c r="L876" i="2" s="1"/>
  <c r="H875" i="2"/>
  <c r="I875" i="2" s="1"/>
  <c r="H874" i="2"/>
  <c r="I874" i="2" s="1"/>
  <c r="K874" i="2" s="1"/>
  <c r="L874" i="2" s="1"/>
  <c r="H873" i="2"/>
  <c r="I873" i="2" s="1"/>
  <c r="H872" i="2"/>
  <c r="I872" i="2" s="1"/>
  <c r="I871" i="2"/>
  <c r="J871" i="2" s="1"/>
  <c r="H871" i="2"/>
  <c r="H870" i="2"/>
  <c r="I870" i="2" s="1"/>
  <c r="H869" i="2"/>
  <c r="I869" i="2" s="1"/>
  <c r="J869" i="2" s="1"/>
  <c r="H868" i="2"/>
  <c r="I868" i="2" s="1"/>
  <c r="K868" i="2" s="1"/>
  <c r="L868" i="2" s="1"/>
  <c r="H867" i="2"/>
  <c r="I867" i="2" s="1"/>
  <c r="K867" i="2" s="1"/>
  <c r="L867" i="2" s="1"/>
  <c r="H866" i="2"/>
  <c r="I866" i="2" s="1"/>
  <c r="K866" i="2" s="1"/>
  <c r="L866" i="2" s="1"/>
  <c r="I865" i="2"/>
  <c r="H865" i="2"/>
  <c r="H864" i="2"/>
  <c r="I864" i="2" s="1"/>
  <c r="H863" i="2"/>
  <c r="I863" i="2" s="1"/>
  <c r="H862" i="2"/>
  <c r="I862" i="2" s="1"/>
  <c r="H861" i="2"/>
  <c r="I861" i="2" s="1"/>
  <c r="K861" i="2" s="1"/>
  <c r="L861" i="2" s="1"/>
  <c r="H860" i="2"/>
  <c r="I860" i="2" s="1"/>
  <c r="H859" i="2"/>
  <c r="I859" i="2" s="1"/>
  <c r="H858" i="2"/>
  <c r="I858" i="2" s="1"/>
  <c r="K858" i="2" s="1"/>
  <c r="L858" i="2" s="1"/>
  <c r="H857" i="2"/>
  <c r="I857" i="2" s="1"/>
  <c r="J857" i="2" s="1"/>
  <c r="H856" i="2"/>
  <c r="I856" i="2" s="1"/>
  <c r="H855" i="2"/>
  <c r="I855" i="2" s="1"/>
  <c r="H854" i="2"/>
  <c r="I854" i="2" s="1"/>
  <c r="H853" i="2"/>
  <c r="I853" i="2" s="1"/>
  <c r="H852" i="2"/>
  <c r="I852" i="2" s="1"/>
  <c r="J852" i="2" s="1"/>
  <c r="H851" i="2"/>
  <c r="I851" i="2" s="1"/>
  <c r="H850" i="2"/>
  <c r="I850" i="2" s="1"/>
  <c r="K850" i="2" s="1"/>
  <c r="L850" i="2" s="1"/>
  <c r="H849" i="2"/>
  <c r="I849" i="2" s="1"/>
  <c r="H848" i="2"/>
  <c r="I848" i="2" s="1"/>
  <c r="H847" i="2"/>
  <c r="I847" i="2" s="1"/>
  <c r="H846" i="2"/>
  <c r="I846" i="2" s="1"/>
  <c r="K846" i="2" s="1"/>
  <c r="L846" i="2" s="1"/>
  <c r="H845" i="2"/>
  <c r="I845" i="2" s="1"/>
  <c r="H844" i="2"/>
  <c r="I844" i="2" s="1"/>
  <c r="H843" i="2"/>
  <c r="I843" i="2" s="1"/>
  <c r="H842" i="2"/>
  <c r="I842" i="2" s="1"/>
  <c r="K842" i="2" s="1"/>
  <c r="L842" i="2" s="1"/>
  <c r="H841" i="2"/>
  <c r="I841" i="2" s="1"/>
  <c r="H840" i="2"/>
  <c r="I840" i="2" s="1"/>
  <c r="H839" i="2"/>
  <c r="I839" i="2" s="1"/>
  <c r="H838" i="2"/>
  <c r="I838" i="2" s="1"/>
  <c r="H837" i="2"/>
  <c r="I837" i="2" s="1"/>
  <c r="H836" i="2"/>
  <c r="I836" i="2" s="1"/>
  <c r="J836" i="2" s="1"/>
  <c r="H835" i="2"/>
  <c r="I835" i="2" s="1"/>
  <c r="H834" i="2"/>
  <c r="I834" i="2" s="1"/>
  <c r="K834" i="2" s="1"/>
  <c r="L834" i="2" s="1"/>
  <c r="H833" i="2"/>
  <c r="I833" i="2" s="1"/>
  <c r="H832" i="2"/>
  <c r="I832" i="2" s="1"/>
  <c r="H831" i="2"/>
  <c r="I831" i="2" s="1"/>
  <c r="H830" i="2"/>
  <c r="I830" i="2" s="1"/>
  <c r="K830" i="2" s="1"/>
  <c r="L830" i="2" s="1"/>
  <c r="H829" i="2"/>
  <c r="I829" i="2" s="1"/>
  <c r="H828" i="2"/>
  <c r="I828" i="2" s="1"/>
  <c r="H827" i="2"/>
  <c r="I827" i="2" s="1"/>
  <c r="H826" i="2"/>
  <c r="I826" i="2" s="1"/>
  <c r="K826" i="2" s="1"/>
  <c r="L826" i="2" s="1"/>
  <c r="H825" i="2"/>
  <c r="I825" i="2" s="1"/>
  <c r="H824" i="2"/>
  <c r="I824" i="2" s="1"/>
  <c r="H823" i="2"/>
  <c r="I823" i="2" s="1"/>
  <c r="H822" i="2"/>
  <c r="I822" i="2" s="1"/>
  <c r="K822" i="2" s="1"/>
  <c r="L822" i="2" s="1"/>
  <c r="H821" i="2"/>
  <c r="I821" i="2" s="1"/>
  <c r="H820" i="2"/>
  <c r="I820" i="2" s="1"/>
  <c r="J820" i="2" s="1"/>
  <c r="H819" i="2"/>
  <c r="I819" i="2" s="1"/>
  <c r="H818" i="2"/>
  <c r="I818" i="2" s="1"/>
  <c r="K818" i="2" s="1"/>
  <c r="L818" i="2" s="1"/>
  <c r="H817" i="2"/>
  <c r="I817" i="2" s="1"/>
  <c r="J817" i="2" s="1"/>
  <c r="H816" i="2"/>
  <c r="I816" i="2" s="1"/>
  <c r="H815" i="2"/>
  <c r="I815" i="2" s="1"/>
  <c r="H814" i="2"/>
  <c r="I814" i="2" s="1"/>
  <c r="H813" i="2"/>
  <c r="I813" i="2" s="1"/>
  <c r="H812" i="2"/>
  <c r="I812" i="2" s="1"/>
  <c r="H811" i="2"/>
  <c r="I811" i="2" s="1"/>
  <c r="H810" i="2"/>
  <c r="I810" i="2" s="1"/>
  <c r="K810" i="2" s="1"/>
  <c r="L810" i="2" s="1"/>
  <c r="H809" i="2"/>
  <c r="I809" i="2" s="1"/>
  <c r="K809" i="2" s="1"/>
  <c r="L809" i="2" s="1"/>
  <c r="H808" i="2"/>
  <c r="I808" i="2" s="1"/>
  <c r="H807" i="2"/>
  <c r="I807" i="2" s="1"/>
  <c r="H806" i="2"/>
  <c r="I806" i="2" s="1"/>
  <c r="K806" i="2" s="1"/>
  <c r="L806" i="2" s="1"/>
  <c r="H805" i="2"/>
  <c r="I805" i="2" s="1"/>
  <c r="H804" i="2"/>
  <c r="I804" i="2" s="1"/>
  <c r="H803" i="2"/>
  <c r="I803" i="2" s="1"/>
  <c r="H802" i="2"/>
  <c r="I802" i="2" s="1"/>
  <c r="K802" i="2" s="1"/>
  <c r="L802" i="2" s="1"/>
  <c r="H801" i="2"/>
  <c r="I801" i="2" s="1"/>
  <c r="H800" i="2"/>
  <c r="I800" i="2" s="1"/>
  <c r="H799" i="2"/>
  <c r="I799" i="2" s="1"/>
  <c r="H798" i="2"/>
  <c r="I798" i="2" s="1"/>
  <c r="H797" i="2"/>
  <c r="I797" i="2" s="1"/>
  <c r="H796" i="2"/>
  <c r="I796" i="2" s="1"/>
  <c r="H795" i="2"/>
  <c r="I795" i="2" s="1"/>
  <c r="H794" i="2"/>
  <c r="I794" i="2" s="1"/>
  <c r="K794" i="2" s="1"/>
  <c r="L794" i="2" s="1"/>
  <c r="H793" i="2"/>
  <c r="I793" i="2" s="1"/>
  <c r="H792" i="2"/>
  <c r="I792" i="2" s="1"/>
  <c r="H791" i="2"/>
  <c r="I791" i="2" s="1"/>
  <c r="H790" i="2"/>
  <c r="I790" i="2" s="1"/>
  <c r="H789" i="2"/>
  <c r="I789" i="2" s="1"/>
  <c r="H788" i="2"/>
  <c r="I788" i="2" s="1"/>
  <c r="K788" i="2" s="1"/>
  <c r="L788" i="2" s="1"/>
  <c r="H787" i="2"/>
  <c r="I787" i="2" s="1"/>
  <c r="H786" i="2"/>
  <c r="I786" i="2" s="1"/>
  <c r="K786" i="2" s="1"/>
  <c r="L786" i="2" s="1"/>
  <c r="H785" i="2"/>
  <c r="I785" i="2" s="1"/>
  <c r="J785" i="2" s="1"/>
  <c r="H784" i="2"/>
  <c r="I784" i="2" s="1"/>
  <c r="H783" i="2"/>
  <c r="I783" i="2" s="1"/>
  <c r="H782" i="2"/>
  <c r="I782" i="2" s="1"/>
  <c r="K782" i="2" s="1"/>
  <c r="L782" i="2" s="1"/>
  <c r="H781" i="2"/>
  <c r="I781" i="2" s="1"/>
  <c r="H780" i="2"/>
  <c r="I780" i="2" s="1"/>
  <c r="H779" i="2"/>
  <c r="I779" i="2" s="1"/>
  <c r="H778" i="2"/>
  <c r="I778" i="2" s="1"/>
  <c r="K778" i="2" s="1"/>
  <c r="L778" i="2" s="1"/>
  <c r="H777" i="2"/>
  <c r="I777" i="2" s="1"/>
  <c r="K777" i="2" s="1"/>
  <c r="L777" i="2" s="1"/>
  <c r="H776" i="2"/>
  <c r="I776" i="2" s="1"/>
  <c r="H775" i="2"/>
  <c r="I775" i="2" s="1"/>
  <c r="H774" i="2"/>
  <c r="I774" i="2" s="1"/>
  <c r="H773" i="2"/>
  <c r="I773" i="2" s="1"/>
  <c r="H772" i="2"/>
  <c r="I772" i="2" s="1"/>
  <c r="J772" i="2" s="1"/>
  <c r="H771" i="2"/>
  <c r="I771" i="2" s="1"/>
  <c r="H770" i="2"/>
  <c r="I770" i="2" s="1"/>
  <c r="K770" i="2" s="1"/>
  <c r="L770" i="2" s="1"/>
  <c r="H769" i="2"/>
  <c r="I769" i="2" s="1"/>
  <c r="H768" i="2"/>
  <c r="I768" i="2" s="1"/>
  <c r="H767" i="2"/>
  <c r="I767" i="2" s="1"/>
  <c r="H766" i="2"/>
  <c r="I766" i="2" s="1"/>
  <c r="K766" i="2" s="1"/>
  <c r="L766" i="2" s="1"/>
  <c r="H765" i="2"/>
  <c r="I765" i="2" s="1"/>
  <c r="H764" i="2"/>
  <c r="I764" i="2" s="1"/>
  <c r="H763" i="2"/>
  <c r="I763" i="2" s="1"/>
  <c r="H762" i="2"/>
  <c r="I762" i="2" s="1"/>
  <c r="H761" i="2"/>
  <c r="I761" i="2" s="1"/>
  <c r="H760" i="2"/>
  <c r="I760" i="2" s="1"/>
  <c r="J760" i="2" s="1"/>
  <c r="H759" i="2"/>
  <c r="I759" i="2" s="1"/>
  <c r="H758" i="2"/>
  <c r="I758" i="2" s="1"/>
  <c r="H757" i="2"/>
  <c r="I757" i="2" s="1"/>
  <c r="H756" i="2"/>
  <c r="I756" i="2" s="1"/>
  <c r="J756" i="2" s="1"/>
  <c r="H755" i="2"/>
  <c r="I755" i="2" s="1"/>
  <c r="H754" i="2"/>
  <c r="I754" i="2" s="1"/>
  <c r="H753" i="2"/>
  <c r="I753" i="2" s="1"/>
  <c r="K753" i="2" s="1"/>
  <c r="L753" i="2" s="1"/>
  <c r="H752" i="2"/>
  <c r="I752" i="2" s="1"/>
  <c r="J752" i="2" s="1"/>
  <c r="H751" i="2"/>
  <c r="I751" i="2" s="1"/>
  <c r="H750" i="2"/>
  <c r="I750" i="2" s="1"/>
  <c r="H749" i="2"/>
  <c r="I749" i="2" s="1"/>
  <c r="K749" i="2" s="1"/>
  <c r="L749" i="2" s="1"/>
  <c r="H748" i="2"/>
  <c r="I748" i="2" s="1"/>
  <c r="H747" i="2"/>
  <c r="I747" i="2" s="1"/>
  <c r="H746" i="2"/>
  <c r="I746" i="2" s="1"/>
  <c r="H745" i="2"/>
  <c r="I745" i="2" s="1"/>
  <c r="K745" i="2" s="1"/>
  <c r="L745" i="2" s="1"/>
  <c r="H744" i="2"/>
  <c r="I744" i="2" s="1"/>
  <c r="H743" i="2"/>
  <c r="I743" i="2" s="1"/>
  <c r="H742" i="2"/>
  <c r="I742" i="2" s="1"/>
  <c r="I741" i="2"/>
  <c r="K741" i="2" s="1"/>
  <c r="L741" i="2" s="1"/>
  <c r="H741" i="2"/>
  <c r="H740" i="2"/>
  <c r="I740" i="2" s="1"/>
  <c r="H739" i="2"/>
  <c r="I739" i="2" s="1"/>
  <c r="H738" i="2"/>
  <c r="I738" i="2" s="1"/>
  <c r="H737" i="2"/>
  <c r="I737" i="2" s="1"/>
  <c r="J737" i="2" s="1"/>
  <c r="H736" i="2"/>
  <c r="I736" i="2" s="1"/>
  <c r="J736" i="2" s="1"/>
  <c r="H735" i="2"/>
  <c r="I735" i="2" s="1"/>
  <c r="H734" i="2"/>
  <c r="I734" i="2" s="1"/>
  <c r="H733" i="2"/>
  <c r="I733" i="2" s="1"/>
  <c r="K733" i="2" s="1"/>
  <c r="L733" i="2" s="1"/>
  <c r="H732" i="2"/>
  <c r="I732" i="2" s="1"/>
  <c r="J732" i="2" s="1"/>
  <c r="H731" i="2"/>
  <c r="I731" i="2" s="1"/>
  <c r="H730" i="2"/>
  <c r="I730" i="2" s="1"/>
  <c r="H729" i="2"/>
  <c r="I729" i="2" s="1"/>
  <c r="K729" i="2" s="1"/>
  <c r="L729" i="2" s="1"/>
  <c r="H728" i="2"/>
  <c r="I728" i="2" s="1"/>
  <c r="J728" i="2" s="1"/>
  <c r="H727" i="2"/>
  <c r="I727" i="2" s="1"/>
  <c r="H726" i="2"/>
  <c r="I726" i="2" s="1"/>
  <c r="K726" i="2" s="1"/>
  <c r="L726" i="2" s="1"/>
  <c r="H725" i="2"/>
  <c r="I725" i="2" s="1"/>
  <c r="K725" i="2" s="1"/>
  <c r="L725" i="2" s="1"/>
  <c r="H724" i="2"/>
  <c r="I724" i="2" s="1"/>
  <c r="H723" i="2"/>
  <c r="I723" i="2" s="1"/>
  <c r="H722" i="2"/>
  <c r="I722" i="2" s="1"/>
  <c r="H721" i="2"/>
  <c r="I721" i="2" s="1"/>
  <c r="K721" i="2" s="1"/>
  <c r="L721" i="2" s="1"/>
  <c r="H720" i="2"/>
  <c r="I720" i="2" s="1"/>
  <c r="J720" i="2" s="1"/>
  <c r="H719" i="2"/>
  <c r="I719" i="2" s="1"/>
  <c r="H718" i="2"/>
  <c r="I718" i="2" s="1"/>
  <c r="H717" i="2"/>
  <c r="I717" i="2" s="1"/>
  <c r="K717" i="2" s="1"/>
  <c r="L717" i="2" s="1"/>
  <c r="H716" i="2"/>
  <c r="I716" i="2" s="1"/>
  <c r="H715" i="2"/>
  <c r="I715" i="2" s="1"/>
  <c r="H714" i="2"/>
  <c r="I714" i="2" s="1"/>
  <c r="H713" i="2"/>
  <c r="I713" i="2" s="1"/>
  <c r="K713" i="2" s="1"/>
  <c r="L713" i="2" s="1"/>
  <c r="H712" i="2"/>
  <c r="I712" i="2" s="1"/>
  <c r="J712" i="2" s="1"/>
  <c r="H711" i="2"/>
  <c r="I711" i="2" s="1"/>
  <c r="H710" i="2"/>
  <c r="I710" i="2" s="1"/>
  <c r="H709" i="2"/>
  <c r="I709" i="2" s="1"/>
  <c r="K709" i="2" s="1"/>
  <c r="L709" i="2" s="1"/>
  <c r="H708" i="2"/>
  <c r="I708" i="2" s="1"/>
  <c r="H707" i="2"/>
  <c r="I707" i="2" s="1"/>
  <c r="H706" i="2"/>
  <c r="I706" i="2" s="1"/>
  <c r="H705" i="2"/>
  <c r="I705" i="2" s="1"/>
  <c r="K705" i="2" s="1"/>
  <c r="L705" i="2" s="1"/>
  <c r="H704" i="2"/>
  <c r="I704" i="2" s="1"/>
  <c r="H703" i="2"/>
  <c r="I703" i="2" s="1"/>
  <c r="H702" i="2"/>
  <c r="I702" i="2" s="1"/>
  <c r="K702" i="2" s="1"/>
  <c r="L702" i="2" s="1"/>
  <c r="H701" i="2"/>
  <c r="I701" i="2" s="1"/>
  <c r="H700" i="2"/>
  <c r="I700" i="2" s="1"/>
  <c r="J700" i="2" s="1"/>
  <c r="H699" i="2"/>
  <c r="I699" i="2" s="1"/>
  <c r="H698" i="2"/>
  <c r="I698" i="2" s="1"/>
  <c r="H697" i="2"/>
  <c r="I697" i="2" s="1"/>
  <c r="J697" i="2" s="1"/>
  <c r="H696" i="2"/>
  <c r="I696" i="2" s="1"/>
  <c r="J696" i="2" s="1"/>
  <c r="H695" i="2"/>
  <c r="I695" i="2" s="1"/>
  <c r="H694" i="2"/>
  <c r="I694" i="2" s="1"/>
  <c r="K694" i="2" s="1"/>
  <c r="L694" i="2" s="1"/>
  <c r="H693" i="2"/>
  <c r="I693" i="2" s="1"/>
  <c r="H692" i="2"/>
  <c r="I692" i="2" s="1"/>
  <c r="J692" i="2" s="1"/>
  <c r="H691" i="2"/>
  <c r="I691" i="2" s="1"/>
  <c r="H690" i="2"/>
  <c r="I690" i="2" s="1"/>
  <c r="H689" i="2"/>
  <c r="I689" i="2" s="1"/>
  <c r="H688" i="2"/>
  <c r="I688" i="2" s="1"/>
  <c r="J688" i="2" s="1"/>
  <c r="H687" i="2"/>
  <c r="I687" i="2" s="1"/>
  <c r="H686" i="2"/>
  <c r="I686" i="2" s="1"/>
  <c r="H685" i="2"/>
  <c r="I685" i="2" s="1"/>
  <c r="K685" i="2" s="1"/>
  <c r="L685" i="2" s="1"/>
  <c r="H684" i="2"/>
  <c r="I684" i="2" s="1"/>
  <c r="H683" i="2"/>
  <c r="I683" i="2" s="1"/>
  <c r="H682" i="2"/>
  <c r="I682" i="2" s="1"/>
  <c r="H681" i="2"/>
  <c r="I681" i="2" s="1"/>
  <c r="J681" i="2" s="1"/>
  <c r="H680" i="2"/>
  <c r="I680" i="2" s="1"/>
  <c r="J680" i="2" s="1"/>
  <c r="H679" i="2"/>
  <c r="I679" i="2" s="1"/>
  <c r="H678" i="2"/>
  <c r="I678" i="2" s="1"/>
  <c r="K678" i="2" s="1"/>
  <c r="L678" i="2" s="1"/>
  <c r="H677" i="2"/>
  <c r="I677" i="2" s="1"/>
  <c r="K677" i="2" s="1"/>
  <c r="L677" i="2" s="1"/>
  <c r="H676" i="2"/>
  <c r="I676" i="2" s="1"/>
  <c r="H675" i="2"/>
  <c r="I675" i="2" s="1"/>
  <c r="H674" i="2"/>
  <c r="I674" i="2" s="1"/>
  <c r="H673" i="2"/>
  <c r="I673" i="2" s="1"/>
  <c r="H672" i="2"/>
  <c r="I672" i="2" s="1"/>
  <c r="H671" i="2"/>
  <c r="I671" i="2" s="1"/>
  <c r="H670" i="2"/>
  <c r="I670" i="2" s="1"/>
  <c r="K670" i="2" s="1"/>
  <c r="L670" i="2" s="1"/>
  <c r="H669" i="2"/>
  <c r="I669" i="2" s="1"/>
  <c r="H668" i="2"/>
  <c r="I668" i="2" s="1"/>
  <c r="H667" i="2"/>
  <c r="I667" i="2" s="1"/>
  <c r="H666" i="2"/>
  <c r="I666" i="2" s="1"/>
  <c r="K666" i="2" s="1"/>
  <c r="L666" i="2" s="1"/>
  <c r="H665" i="2"/>
  <c r="I665" i="2" s="1"/>
  <c r="H664" i="2"/>
  <c r="I664" i="2" s="1"/>
  <c r="H663" i="2"/>
  <c r="I663" i="2" s="1"/>
  <c r="H662" i="2"/>
  <c r="I662" i="2" s="1"/>
  <c r="J662" i="2" s="1"/>
  <c r="H661" i="2"/>
  <c r="I661" i="2" s="1"/>
  <c r="H660" i="2"/>
  <c r="I660" i="2" s="1"/>
  <c r="H659" i="2"/>
  <c r="I659" i="2" s="1"/>
  <c r="H658" i="2"/>
  <c r="I658" i="2" s="1"/>
  <c r="H657" i="2"/>
  <c r="I657" i="2" s="1"/>
  <c r="H656" i="2"/>
  <c r="I656" i="2" s="1"/>
  <c r="H655" i="2"/>
  <c r="I655" i="2" s="1"/>
  <c r="H654" i="2"/>
  <c r="I654" i="2" s="1"/>
  <c r="J654" i="2" s="1"/>
  <c r="H653" i="2"/>
  <c r="I653" i="2" s="1"/>
  <c r="H652" i="2"/>
  <c r="I652" i="2" s="1"/>
  <c r="K652" i="2" s="1"/>
  <c r="L652" i="2" s="1"/>
  <c r="H651" i="2"/>
  <c r="I651" i="2" s="1"/>
  <c r="H650" i="2"/>
  <c r="I650" i="2" s="1"/>
  <c r="H649" i="2"/>
  <c r="I649" i="2" s="1"/>
  <c r="H648" i="2"/>
  <c r="I648" i="2" s="1"/>
  <c r="H647" i="2"/>
  <c r="I647" i="2" s="1"/>
  <c r="J647" i="2" s="1"/>
  <c r="H646" i="2"/>
  <c r="I646" i="2" s="1"/>
  <c r="J646" i="2" s="1"/>
  <c r="H645" i="2"/>
  <c r="I645" i="2" s="1"/>
  <c r="H644" i="2"/>
  <c r="I644" i="2" s="1"/>
  <c r="K644" i="2" s="1"/>
  <c r="L644" i="2" s="1"/>
  <c r="H643" i="2"/>
  <c r="I643" i="2" s="1"/>
  <c r="K643" i="2" s="1"/>
  <c r="L643" i="2" s="1"/>
  <c r="H642" i="2"/>
  <c r="I642" i="2" s="1"/>
  <c r="H641" i="2"/>
  <c r="I641" i="2" s="1"/>
  <c r="H640" i="2"/>
  <c r="I640" i="2" s="1"/>
  <c r="H639" i="2"/>
  <c r="I639" i="2" s="1"/>
  <c r="J639" i="2" s="1"/>
  <c r="H638" i="2"/>
  <c r="I638" i="2" s="1"/>
  <c r="J638" i="2" s="1"/>
  <c r="H637" i="2"/>
  <c r="I637" i="2" s="1"/>
  <c r="J636" i="2"/>
  <c r="H636" i="2"/>
  <c r="I636" i="2" s="1"/>
  <c r="K636" i="2" s="1"/>
  <c r="L636" i="2" s="1"/>
  <c r="H635" i="2"/>
  <c r="I635" i="2" s="1"/>
  <c r="H634" i="2"/>
  <c r="I634" i="2" s="1"/>
  <c r="H633" i="2"/>
  <c r="I633" i="2" s="1"/>
  <c r="H632" i="2"/>
  <c r="I632" i="2" s="1"/>
  <c r="H631" i="2"/>
  <c r="I631" i="2" s="1"/>
  <c r="J631" i="2" s="1"/>
  <c r="H630" i="2"/>
  <c r="I630" i="2" s="1"/>
  <c r="H629" i="2"/>
  <c r="I629" i="2" s="1"/>
  <c r="H628" i="2"/>
  <c r="I628" i="2" s="1"/>
  <c r="H627" i="2"/>
  <c r="I627" i="2" s="1"/>
  <c r="H626" i="2"/>
  <c r="I626" i="2" s="1"/>
  <c r="H625" i="2"/>
  <c r="I625" i="2" s="1"/>
  <c r="H624" i="2"/>
  <c r="I624" i="2" s="1"/>
  <c r="H623" i="2"/>
  <c r="I623" i="2" s="1"/>
  <c r="J623" i="2" s="1"/>
  <c r="H622" i="2"/>
  <c r="I622" i="2" s="1"/>
  <c r="J622" i="2" s="1"/>
  <c r="H621" i="2"/>
  <c r="I621" i="2" s="1"/>
  <c r="H620" i="2"/>
  <c r="I620" i="2" s="1"/>
  <c r="K620" i="2" s="1"/>
  <c r="L620" i="2" s="1"/>
  <c r="H619" i="2"/>
  <c r="I619" i="2" s="1"/>
  <c r="H618" i="2"/>
  <c r="I618" i="2" s="1"/>
  <c r="H617" i="2"/>
  <c r="I617" i="2" s="1"/>
  <c r="H616" i="2"/>
  <c r="I616" i="2" s="1"/>
  <c r="H615" i="2"/>
  <c r="I615" i="2" s="1"/>
  <c r="H614" i="2"/>
  <c r="I614" i="2" s="1"/>
  <c r="H613" i="2"/>
  <c r="I613" i="2" s="1"/>
  <c r="K613" i="2" s="1"/>
  <c r="L613" i="2" s="1"/>
  <c r="H612" i="2"/>
  <c r="I612" i="2" s="1"/>
  <c r="H611" i="2"/>
  <c r="I611" i="2" s="1"/>
  <c r="H610" i="2"/>
  <c r="I610" i="2" s="1"/>
  <c r="H609" i="2"/>
  <c r="I609" i="2" s="1"/>
  <c r="H608" i="2"/>
  <c r="I608" i="2" s="1"/>
  <c r="K608" i="2" s="1"/>
  <c r="L608" i="2" s="1"/>
  <c r="H607" i="2"/>
  <c r="I607" i="2" s="1"/>
  <c r="H606" i="2"/>
  <c r="I606" i="2" s="1"/>
  <c r="H605" i="2"/>
  <c r="I605" i="2" s="1"/>
  <c r="J605" i="2" s="1"/>
  <c r="H604" i="2"/>
  <c r="I604" i="2" s="1"/>
  <c r="H603" i="2"/>
  <c r="I603" i="2" s="1"/>
  <c r="H602" i="2"/>
  <c r="I602" i="2" s="1"/>
  <c r="K602" i="2" s="1"/>
  <c r="L602" i="2" s="1"/>
  <c r="H601" i="2"/>
  <c r="I601" i="2" s="1"/>
  <c r="H600" i="2"/>
  <c r="I600" i="2" s="1"/>
  <c r="K600" i="2" s="1"/>
  <c r="L600" i="2" s="1"/>
  <c r="H599" i="2"/>
  <c r="I599" i="2" s="1"/>
  <c r="H598" i="2"/>
  <c r="I598" i="2" s="1"/>
  <c r="K598" i="2" s="1"/>
  <c r="L598" i="2" s="1"/>
  <c r="H597" i="2"/>
  <c r="I597" i="2" s="1"/>
  <c r="H596" i="2"/>
  <c r="I596" i="2" s="1"/>
  <c r="H595" i="2"/>
  <c r="I595" i="2" s="1"/>
  <c r="H594" i="2"/>
  <c r="I594" i="2" s="1"/>
  <c r="H593" i="2"/>
  <c r="I593" i="2" s="1"/>
  <c r="H592" i="2"/>
  <c r="I592" i="2" s="1"/>
  <c r="H591" i="2"/>
  <c r="I591" i="2" s="1"/>
  <c r="H590" i="2"/>
  <c r="I590" i="2" s="1"/>
  <c r="K590" i="2" s="1"/>
  <c r="L590" i="2" s="1"/>
  <c r="H589" i="2"/>
  <c r="I589" i="2" s="1"/>
  <c r="H588" i="2"/>
  <c r="I588" i="2" s="1"/>
  <c r="H587" i="2"/>
  <c r="I587" i="2" s="1"/>
  <c r="H586" i="2"/>
  <c r="I586" i="2" s="1"/>
  <c r="K586" i="2" s="1"/>
  <c r="L586" i="2" s="1"/>
  <c r="H585" i="2"/>
  <c r="I585" i="2" s="1"/>
  <c r="H584" i="2"/>
  <c r="I584" i="2" s="1"/>
  <c r="J584" i="2" s="1"/>
  <c r="H583" i="2"/>
  <c r="I583" i="2" s="1"/>
  <c r="H582" i="2"/>
  <c r="I582" i="2" s="1"/>
  <c r="K582" i="2" s="1"/>
  <c r="L582" i="2" s="1"/>
  <c r="H581" i="2"/>
  <c r="I581" i="2" s="1"/>
  <c r="K581" i="2" s="1"/>
  <c r="L581" i="2" s="1"/>
  <c r="H580" i="2"/>
  <c r="I580" i="2" s="1"/>
  <c r="H579" i="2"/>
  <c r="I579" i="2" s="1"/>
  <c r="H578" i="2"/>
  <c r="I578" i="2" s="1"/>
  <c r="H577" i="2"/>
  <c r="I577" i="2" s="1"/>
  <c r="H576" i="2"/>
  <c r="I576" i="2" s="1"/>
  <c r="J576" i="2" s="1"/>
  <c r="H575" i="2"/>
  <c r="I575" i="2" s="1"/>
  <c r="H574" i="2"/>
  <c r="I574" i="2" s="1"/>
  <c r="K574" i="2" s="1"/>
  <c r="L574" i="2" s="1"/>
  <c r="H573" i="2"/>
  <c r="I573" i="2" s="1"/>
  <c r="H572" i="2"/>
  <c r="I572" i="2" s="1"/>
  <c r="H571" i="2"/>
  <c r="I571" i="2" s="1"/>
  <c r="H570" i="2"/>
  <c r="I570" i="2" s="1"/>
  <c r="H569" i="2"/>
  <c r="I569" i="2" s="1"/>
  <c r="H568" i="2"/>
  <c r="I568" i="2" s="1"/>
  <c r="J568" i="2" s="1"/>
  <c r="H567" i="2"/>
  <c r="I567" i="2" s="1"/>
  <c r="H566" i="2"/>
  <c r="I566" i="2" s="1"/>
  <c r="H565" i="2"/>
  <c r="I565" i="2" s="1"/>
  <c r="H564" i="2"/>
  <c r="I564" i="2" s="1"/>
  <c r="H563" i="2"/>
  <c r="I563" i="2" s="1"/>
  <c r="H562" i="2"/>
  <c r="I562" i="2" s="1"/>
  <c r="H561" i="2"/>
  <c r="I561" i="2" s="1"/>
  <c r="H560" i="2"/>
  <c r="I560" i="2" s="1"/>
  <c r="J560" i="2" s="1"/>
  <c r="H559" i="2"/>
  <c r="I559" i="2" s="1"/>
  <c r="H558" i="2"/>
  <c r="I558" i="2" s="1"/>
  <c r="H557" i="2"/>
  <c r="I557" i="2" s="1"/>
  <c r="H556" i="2"/>
  <c r="I556" i="2" s="1"/>
  <c r="H555" i="2"/>
  <c r="I555" i="2" s="1"/>
  <c r="H554" i="2"/>
  <c r="I554" i="2" s="1"/>
  <c r="K554" i="2" s="1"/>
  <c r="L554" i="2" s="1"/>
  <c r="H553" i="2"/>
  <c r="I553" i="2" s="1"/>
  <c r="H552" i="2"/>
  <c r="I552" i="2" s="1"/>
  <c r="J552" i="2" s="1"/>
  <c r="H551" i="2"/>
  <c r="I551" i="2" s="1"/>
  <c r="H550" i="2"/>
  <c r="I550" i="2" s="1"/>
  <c r="K550" i="2" s="1"/>
  <c r="L550" i="2" s="1"/>
  <c r="H549" i="2"/>
  <c r="I549" i="2" s="1"/>
  <c r="K549" i="2" s="1"/>
  <c r="L549" i="2" s="1"/>
  <c r="H548" i="2"/>
  <c r="I548" i="2" s="1"/>
  <c r="H547" i="2"/>
  <c r="I547" i="2" s="1"/>
  <c r="H546" i="2"/>
  <c r="I546" i="2" s="1"/>
  <c r="K546" i="2" s="1"/>
  <c r="L546" i="2" s="1"/>
  <c r="H545" i="2"/>
  <c r="I545" i="2" s="1"/>
  <c r="H544" i="2"/>
  <c r="I544" i="2" s="1"/>
  <c r="J544" i="2" s="1"/>
  <c r="H543" i="2"/>
  <c r="I543" i="2" s="1"/>
  <c r="H542" i="2"/>
  <c r="I542" i="2" s="1"/>
  <c r="K542" i="2" s="1"/>
  <c r="L542" i="2" s="1"/>
  <c r="H541" i="2"/>
  <c r="I541" i="2" s="1"/>
  <c r="H540" i="2"/>
  <c r="I540" i="2" s="1"/>
  <c r="H539" i="2"/>
  <c r="I539" i="2" s="1"/>
  <c r="H538" i="2"/>
  <c r="I538" i="2" s="1"/>
  <c r="H537" i="2"/>
  <c r="I537" i="2" s="1"/>
  <c r="H536" i="2"/>
  <c r="I536" i="2" s="1"/>
  <c r="H535" i="2"/>
  <c r="I535" i="2" s="1"/>
  <c r="H534" i="2"/>
  <c r="I534" i="2" s="1"/>
  <c r="K534" i="2" s="1"/>
  <c r="L534" i="2" s="1"/>
  <c r="H533" i="2"/>
  <c r="I533" i="2" s="1"/>
  <c r="K533" i="2" s="1"/>
  <c r="L533" i="2" s="1"/>
  <c r="H532" i="2"/>
  <c r="I532" i="2" s="1"/>
  <c r="H531" i="2"/>
  <c r="I531" i="2" s="1"/>
  <c r="H530" i="2"/>
  <c r="I530" i="2" s="1"/>
  <c r="K530" i="2" s="1"/>
  <c r="L530" i="2" s="1"/>
  <c r="H529" i="2"/>
  <c r="I529" i="2" s="1"/>
  <c r="H528" i="2"/>
  <c r="I528" i="2" s="1"/>
  <c r="J528" i="2" s="1"/>
  <c r="H527" i="2"/>
  <c r="I527" i="2" s="1"/>
  <c r="H526" i="2"/>
  <c r="I526" i="2" s="1"/>
  <c r="I525" i="2"/>
  <c r="K525" i="2" s="1"/>
  <c r="L525" i="2" s="1"/>
  <c r="H525" i="2"/>
  <c r="H524" i="2"/>
  <c r="I524" i="2" s="1"/>
  <c r="H523" i="2"/>
  <c r="I523" i="2" s="1"/>
  <c r="J523" i="2" s="1"/>
  <c r="H522" i="2"/>
  <c r="I522" i="2" s="1"/>
  <c r="K522" i="2" s="1"/>
  <c r="L522" i="2" s="1"/>
  <c r="H521" i="2"/>
  <c r="I521" i="2" s="1"/>
  <c r="H520" i="2"/>
  <c r="I520" i="2" s="1"/>
  <c r="J520" i="2" s="1"/>
  <c r="H519" i="2"/>
  <c r="I519" i="2" s="1"/>
  <c r="H518" i="2"/>
  <c r="I518" i="2" s="1"/>
  <c r="H517" i="2"/>
  <c r="I517" i="2" s="1"/>
  <c r="K517" i="2" s="1"/>
  <c r="L517" i="2" s="1"/>
  <c r="H516" i="2"/>
  <c r="I516" i="2" s="1"/>
  <c r="H515" i="2"/>
  <c r="I515" i="2" s="1"/>
  <c r="H514" i="2"/>
  <c r="I514" i="2" s="1"/>
  <c r="K514" i="2" s="1"/>
  <c r="L514" i="2" s="1"/>
  <c r="H513" i="2"/>
  <c r="I513" i="2" s="1"/>
  <c r="H512" i="2"/>
  <c r="I512" i="2" s="1"/>
  <c r="J512" i="2" s="1"/>
  <c r="H511" i="2"/>
  <c r="I511" i="2" s="1"/>
  <c r="H510" i="2"/>
  <c r="I510" i="2" s="1"/>
  <c r="H509" i="2"/>
  <c r="I509" i="2" s="1"/>
  <c r="H508" i="2"/>
  <c r="I508" i="2" s="1"/>
  <c r="H507" i="2"/>
  <c r="I507" i="2" s="1"/>
  <c r="H506" i="2"/>
  <c r="I506" i="2" s="1"/>
  <c r="K506" i="2" s="1"/>
  <c r="L506" i="2" s="1"/>
  <c r="H505" i="2"/>
  <c r="I505" i="2" s="1"/>
  <c r="H504" i="2"/>
  <c r="I504" i="2" s="1"/>
  <c r="H503" i="2"/>
  <c r="I503" i="2" s="1"/>
  <c r="H502" i="2"/>
  <c r="I502" i="2" s="1"/>
  <c r="K502" i="2" s="1"/>
  <c r="L502" i="2" s="1"/>
  <c r="H501" i="2"/>
  <c r="I501" i="2" s="1"/>
  <c r="H500" i="2"/>
  <c r="I500" i="2" s="1"/>
  <c r="H499" i="2"/>
  <c r="I499" i="2" s="1"/>
  <c r="H498" i="2"/>
  <c r="I498" i="2" s="1"/>
  <c r="H497" i="2"/>
  <c r="I497" i="2" s="1"/>
  <c r="H496" i="2"/>
  <c r="I496" i="2" s="1"/>
  <c r="J496" i="2" s="1"/>
  <c r="H495" i="2"/>
  <c r="I495" i="2" s="1"/>
  <c r="H494" i="2"/>
  <c r="I494" i="2" s="1"/>
  <c r="K494" i="2" s="1"/>
  <c r="L494" i="2" s="1"/>
  <c r="H493" i="2"/>
  <c r="I493" i="2" s="1"/>
  <c r="H492" i="2"/>
  <c r="I492" i="2" s="1"/>
  <c r="H491" i="2"/>
  <c r="I491" i="2" s="1"/>
  <c r="I490" i="2"/>
  <c r="K490" i="2" s="1"/>
  <c r="L490" i="2" s="1"/>
  <c r="H490" i="2"/>
  <c r="H489" i="2"/>
  <c r="I489" i="2" s="1"/>
  <c r="H488" i="2"/>
  <c r="I488" i="2" s="1"/>
  <c r="J488" i="2" s="1"/>
  <c r="H487" i="2"/>
  <c r="I487" i="2" s="1"/>
  <c r="H486" i="2"/>
  <c r="I486" i="2" s="1"/>
  <c r="K486" i="2" s="1"/>
  <c r="L486" i="2" s="1"/>
  <c r="H485" i="2"/>
  <c r="I485" i="2" s="1"/>
  <c r="K485" i="2" s="1"/>
  <c r="L485" i="2" s="1"/>
  <c r="H484" i="2"/>
  <c r="I484" i="2" s="1"/>
  <c r="H483" i="2"/>
  <c r="I483" i="2" s="1"/>
  <c r="H482" i="2"/>
  <c r="I482" i="2" s="1"/>
  <c r="K482" i="2" s="1"/>
  <c r="L482" i="2" s="1"/>
  <c r="H481" i="2"/>
  <c r="I481" i="2" s="1"/>
  <c r="H480" i="2"/>
  <c r="I480" i="2" s="1"/>
  <c r="J480" i="2" s="1"/>
  <c r="H479" i="2"/>
  <c r="I479" i="2" s="1"/>
  <c r="H478" i="2"/>
  <c r="I478" i="2" s="1"/>
  <c r="K478" i="2" s="1"/>
  <c r="L478" i="2" s="1"/>
  <c r="H477" i="2"/>
  <c r="I477" i="2" s="1"/>
  <c r="H476" i="2"/>
  <c r="I476" i="2" s="1"/>
  <c r="H475" i="2"/>
  <c r="I475" i="2" s="1"/>
  <c r="H474" i="2"/>
  <c r="I474" i="2" s="1"/>
  <c r="H473" i="2"/>
  <c r="I473" i="2" s="1"/>
  <c r="H472" i="2"/>
  <c r="I472" i="2" s="1"/>
  <c r="H471" i="2"/>
  <c r="I471" i="2" s="1"/>
  <c r="H470" i="2"/>
  <c r="I470" i="2" s="1"/>
  <c r="K470" i="2" s="1"/>
  <c r="L470" i="2" s="1"/>
  <c r="H469" i="2"/>
  <c r="I469" i="2" s="1"/>
  <c r="K469" i="2" s="1"/>
  <c r="L469" i="2" s="1"/>
  <c r="H468" i="2"/>
  <c r="I468" i="2" s="1"/>
  <c r="H467" i="2"/>
  <c r="I467" i="2" s="1"/>
  <c r="H466" i="2"/>
  <c r="I466" i="2" s="1"/>
  <c r="K466" i="2" s="1"/>
  <c r="L466" i="2" s="1"/>
  <c r="H465" i="2"/>
  <c r="I465" i="2" s="1"/>
  <c r="H464" i="2"/>
  <c r="I464" i="2" s="1"/>
  <c r="J464" i="2" s="1"/>
  <c r="H463" i="2"/>
  <c r="I463" i="2" s="1"/>
  <c r="K463" i="2" s="1"/>
  <c r="L463" i="2" s="1"/>
  <c r="H462" i="2"/>
  <c r="I462" i="2" s="1"/>
  <c r="K462" i="2" s="1"/>
  <c r="L462" i="2" s="1"/>
  <c r="H461" i="2"/>
  <c r="I461" i="2" s="1"/>
  <c r="H460" i="2"/>
  <c r="I460" i="2" s="1"/>
  <c r="H459" i="2"/>
  <c r="I459" i="2" s="1"/>
  <c r="H458" i="2"/>
  <c r="I458" i="2" s="1"/>
  <c r="H457" i="2"/>
  <c r="I457" i="2" s="1"/>
  <c r="H456" i="2"/>
  <c r="I456" i="2" s="1"/>
  <c r="K456" i="2" s="1"/>
  <c r="L456" i="2" s="1"/>
  <c r="H455" i="2"/>
  <c r="I455" i="2" s="1"/>
  <c r="H454" i="2"/>
  <c r="I454" i="2" s="1"/>
  <c r="K454" i="2" s="1"/>
  <c r="L454" i="2" s="1"/>
  <c r="H453" i="2"/>
  <c r="I453" i="2" s="1"/>
  <c r="H452" i="2"/>
  <c r="I452" i="2" s="1"/>
  <c r="H451" i="2"/>
  <c r="I451" i="2" s="1"/>
  <c r="J451" i="2" s="1"/>
  <c r="H450" i="2"/>
  <c r="I450" i="2" s="1"/>
  <c r="H449" i="2"/>
  <c r="I449" i="2" s="1"/>
  <c r="H448" i="2"/>
  <c r="I448" i="2" s="1"/>
  <c r="K448" i="2" s="1"/>
  <c r="L448" i="2" s="1"/>
  <c r="H447" i="2"/>
  <c r="I447" i="2" s="1"/>
  <c r="K447" i="2" s="1"/>
  <c r="L447" i="2" s="1"/>
  <c r="H446" i="2"/>
  <c r="I446" i="2" s="1"/>
  <c r="H445" i="2"/>
  <c r="I445" i="2" s="1"/>
  <c r="K445" i="2" s="1"/>
  <c r="L445" i="2" s="1"/>
  <c r="H444" i="2"/>
  <c r="I444" i="2" s="1"/>
  <c r="H443" i="2"/>
  <c r="I443" i="2" s="1"/>
  <c r="J443" i="2" s="1"/>
  <c r="H442" i="2"/>
  <c r="I442" i="2" s="1"/>
  <c r="H441" i="2"/>
  <c r="I441" i="2" s="1"/>
  <c r="H440" i="2"/>
  <c r="I440" i="2" s="1"/>
  <c r="H439" i="2"/>
  <c r="I439" i="2" s="1"/>
  <c r="K439" i="2" s="1"/>
  <c r="L439" i="2" s="1"/>
  <c r="H438" i="2"/>
  <c r="I438" i="2" s="1"/>
  <c r="H437" i="2"/>
  <c r="I437" i="2" s="1"/>
  <c r="K437" i="2" s="1"/>
  <c r="L437" i="2" s="1"/>
  <c r="H436" i="2"/>
  <c r="I436" i="2" s="1"/>
  <c r="H435" i="2"/>
  <c r="I435" i="2" s="1"/>
  <c r="J435" i="2" s="1"/>
  <c r="H434" i="2"/>
  <c r="I434" i="2" s="1"/>
  <c r="H433" i="2"/>
  <c r="I433" i="2" s="1"/>
  <c r="H432" i="2"/>
  <c r="I432" i="2" s="1"/>
  <c r="H431" i="2"/>
  <c r="I431" i="2" s="1"/>
  <c r="K431" i="2" s="1"/>
  <c r="L431" i="2" s="1"/>
  <c r="H430" i="2"/>
  <c r="I430" i="2" s="1"/>
  <c r="H429" i="2"/>
  <c r="I429" i="2" s="1"/>
  <c r="K429" i="2" s="1"/>
  <c r="L429" i="2" s="1"/>
  <c r="H428" i="2"/>
  <c r="I428" i="2" s="1"/>
  <c r="H427" i="2"/>
  <c r="I427" i="2" s="1"/>
  <c r="J427" i="2" s="1"/>
  <c r="H426" i="2"/>
  <c r="I426" i="2" s="1"/>
  <c r="H425" i="2"/>
  <c r="I425" i="2" s="1"/>
  <c r="H424" i="2"/>
  <c r="I424" i="2" s="1"/>
  <c r="H423" i="2"/>
  <c r="I423" i="2" s="1"/>
  <c r="K423" i="2" s="1"/>
  <c r="L423" i="2" s="1"/>
  <c r="H422" i="2"/>
  <c r="I422" i="2" s="1"/>
  <c r="H421" i="2"/>
  <c r="I421" i="2" s="1"/>
  <c r="K421" i="2" s="1"/>
  <c r="L421" i="2" s="1"/>
  <c r="H420" i="2"/>
  <c r="I420" i="2" s="1"/>
  <c r="H419" i="2"/>
  <c r="I419" i="2" s="1"/>
  <c r="J419" i="2" s="1"/>
  <c r="H418" i="2"/>
  <c r="I418" i="2" s="1"/>
  <c r="H417" i="2"/>
  <c r="I417" i="2" s="1"/>
  <c r="H416" i="2"/>
  <c r="I416" i="2" s="1"/>
  <c r="H415" i="2"/>
  <c r="I415" i="2" s="1"/>
  <c r="H414" i="2"/>
  <c r="I414" i="2" s="1"/>
  <c r="H413" i="2"/>
  <c r="I413" i="2" s="1"/>
  <c r="H412" i="2"/>
  <c r="I412" i="2" s="1"/>
  <c r="H411" i="2"/>
  <c r="I411" i="2" s="1"/>
  <c r="K411" i="2" s="1"/>
  <c r="L411" i="2" s="1"/>
  <c r="H410" i="2"/>
  <c r="I410" i="2" s="1"/>
  <c r="J410" i="2" s="1"/>
  <c r="I409" i="2"/>
  <c r="H409" i="2"/>
  <c r="H408" i="2"/>
  <c r="I408" i="2" s="1"/>
  <c r="H407" i="2"/>
  <c r="I407" i="2" s="1"/>
  <c r="H406" i="2"/>
  <c r="I406" i="2" s="1"/>
  <c r="H405" i="2"/>
  <c r="I405" i="2" s="1"/>
  <c r="H404" i="2"/>
  <c r="I404" i="2" s="1"/>
  <c r="H403" i="2"/>
  <c r="I403" i="2" s="1"/>
  <c r="K403" i="2" s="1"/>
  <c r="L403" i="2" s="1"/>
  <c r="H402" i="2"/>
  <c r="I402" i="2" s="1"/>
  <c r="J402" i="2" s="1"/>
  <c r="H401" i="2"/>
  <c r="I401" i="2" s="1"/>
  <c r="H400" i="2"/>
  <c r="I400" i="2" s="1"/>
  <c r="H399" i="2"/>
  <c r="I399" i="2" s="1"/>
  <c r="H398" i="2"/>
  <c r="I398" i="2" s="1"/>
  <c r="H397" i="2"/>
  <c r="I397" i="2" s="1"/>
  <c r="H396" i="2"/>
  <c r="I396" i="2" s="1"/>
  <c r="H395" i="2"/>
  <c r="I395" i="2" s="1"/>
  <c r="K395" i="2" s="1"/>
  <c r="L395" i="2" s="1"/>
  <c r="H394" i="2"/>
  <c r="I394" i="2" s="1"/>
  <c r="K394" i="2" s="1"/>
  <c r="L394" i="2" s="1"/>
  <c r="H393" i="2"/>
  <c r="I393" i="2" s="1"/>
  <c r="H392" i="2"/>
  <c r="I392" i="2" s="1"/>
  <c r="H391" i="2"/>
  <c r="I391" i="2" s="1"/>
  <c r="H390" i="2"/>
  <c r="I390" i="2" s="1"/>
  <c r="H389" i="2"/>
  <c r="I389" i="2" s="1"/>
  <c r="H388" i="2"/>
  <c r="I388" i="2" s="1"/>
  <c r="H387" i="2"/>
  <c r="I387" i="2" s="1"/>
  <c r="K387" i="2" s="1"/>
  <c r="L387" i="2" s="1"/>
  <c r="H386" i="2"/>
  <c r="I386" i="2" s="1"/>
  <c r="H385" i="2"/>
  <c r="I385" i="2" s="1"/>
  <c r="H384" i="2"/>
  <c r="I384" i="2" s="1"/>
  <c r="H383" i="2"/>
  <c r="I383" i="2" s="1"/>
  <c r="H382" i="2"/>
  <c r="I382" i="2" s="1"/>
  <c r="H381" i="2"/>
  <c r="I381" i="2" s="1"/>
  <c r="H380" i="2"/>
  <c r="I380" i="2" s="1"/>
  <c r="H379" i="2"/>
  <c r="I379" i="2" s="1"/>
  <c r="K379" i="2" s="1"/>
  <c r="L379" i="2" s="1"/>
  <c r="H378" i="2"/>
  <c r="I378" i="2" s="1"/>
  <c r="J378" i="2" s="1"/>
  <c r="H377" i="2"/>
  <c r="I377" i="2" s="1"/>
  <c r="H376" i="2"/>
  <c r="I376" i="2" s="1"/>
  <c r="H375" i="2"/>
  <c r="I375" i="2" s="1"/>
  <c r="K375" i="2" s="1"/>
  <c r="L375" i="2" s="1"/>
  <c r="H374" i="2"/>
  <c r="I374" i="2" s="1"/>
  <c r="H373" i="2"/>
  <c r="I373" i="2" s="1"/>
  <c r="H372" i="2"/>
  <c r="I372" i="2" s="1"/>
  <c r="K372" i="2" s="1"/>
  <c r="L372" i="2" s="1"/>
  <c r="H371" i="2"/>
  <c r="I371" i="2" s="1"/>
  <c r="K371" i="2" s="1"/>
  <c r="L371" i="2" s="1"/>
  <c r="H370" i="2"/>
  <c r="I370" i="2" s="1"/>
  <c r="H369" i="2"/>
  <c r="I369" i="2" s="1"/>
  <c r="H368" i="2"/>
  <c r="I368" i="2" s="1"/>
  <c r="H367" i="2"/>
  <c r="I367" i="2" s="1"/>
  <c r="K367" i="2" s="1"/>
  <c r="L367" i="2" s="1"/>
  <c r="H366" i="2"/>
  <c r="I366" i="2" s="1"/>
  <c r="H365" i="2"/>
  <c r="I365" i="2" s="1"/>
  <c r="H364" i="2"/>
  <c r="I364" i="2" s="1"/>
  <c r="K364" i="2" s="1"/>
  <c r="L364" i="2" s="1"/>
  <c r="H363" i="2"/>
  <c r="I363" i="2" s="1"/>
  <c r="K363" i="2" s="1"/>
  <c r="L363" i="2" s="1"/>
  <c r="H362" i="2"/>
  <c r="I362" i="2" s="1"/>
  <c r="J362" i="2" s="1"/>
  <c r="H361" i="2"/>
  <c r="I361" i="2" s="1"/>
  <c r="H360" i="2"/>
  <c r="I360" i="2" s="1"/>
  <c r="H359" i="2"/>
  <c r="I359" i="2" s="1"/>
  <c r="K359" i="2" s="1"/>
  <c r="L359" i="2" s="1"/>
  <c r="H358" i="2"/>
  <c r="I358" i="2" s="1"/>
  <c r="H357" i="2"/>
  <c r="I357" i="2" s="1"/>
  <c r="H356" i="2"/>
  <c r="I356" i="2" s="1"/>
  <c r="H355" i="2"/>
  <c r="I355" i="2" s="1"/>
  <c r="K355" i="2" s="1"/>
  <c r="L355" i="2" s="1"/>
  <c r="H354" i="2"/>
  <c r="I354" i="2" s="1"/>
  <c r="H353" i="2"/>
  <c r="I353" i="2" s="1"/>
  <c r="H352" i="2"/>
  <c r="I352" i="2" s="1"/>
  <c r="H351" i="2"/>
  <c r="I351" i="2" s="1"/>
  <c r="K351" i="2" s="1"/>
  <c r="L351" i="2" s="1"/>
  <c r="H350" i="2"/>
  <c r="I350" i="2" s="1"/>
  <c r="H349" i="2"/>
  <c r="I349" i="2" s="1"/>
  <c r="H348" i="2"/>
  <c r="I348" i="2" s="1"/>
  <c r="K348" i="2" s="1"/>
  <c r="L348" i="2" s="1"/>
  <c r="H347" i="2"/>
  <c r="I347" i="2" s="1"/>
  <c r="K347" i="2" s="1"/>
  <c r="L347" i="2" s="1"/>
  <c r="H346" i="2"/>
  <c r="I346" i="2" s="1"/>
  <c r="J346" i="2" s="1"/>
  <c r="H345" i="2"/>
  <c r="I345" i="2" s="1"/>
  <c r="H344" i="2"/>
  <c r="I344" i="2" s="1"/>
  <c r="H343" i="2"/>
  <c r="I343" i="2" s="1"/>
  <c r="K343" i="2" s="1"/>
  <c r="L343" i="2" s="1"/>
  <c r="H342" i="2"/>
  <c r="I342" i="2" s="1"/>
  <c r="H341" i="2"/>
  <c r="I341" i="2" s="1"/>
  <c r="H340" i="2"/>
  <c r="I340" i="2" s="1"/>
  <c r="H339" i="2"/>
  <c r="I339" i="2" s="1"/>
  <c r="K339" i="2" s="1"/>
  <c r="L339" i="2" s="1"/>
  <c r="H338" i="2"/>
  <c r="I338" i="2" s="1"/>
  <c r="J338" i="2" s="1"/>
  <c r="H337" i="2"/>
  <c r="I337" i="2" s="1"/>
  <c r="H336" i="2"/>
  <c r="I336" i="2" s="1"/>
  <c r="H335" i="2"/>
  <c r="I335" i="2" s="1"/>
  <c r="H334" i="2"/>
  <c r="I334" i="2" s="1"/>
  <c r="H333" i="2"/>
  <c r="I333" i="2" s="1"/>
  <c r="K333" i="2" s="1"/>
  <c r="L333" i="2" s="1"/>
  <c r="H332" i="2"/>
  <c r="I332" i="2" s="1"/>
  <c r="K332" i="2" s="1"/>
  <c r="L332" i="2" s="1"/>
  <c r="H331" i="2"/>
  <c r="I331" i="2" s="1"/>
  <c r="K331" i="2" s="1"/>
  <c r="L331" i="2" s="1"/>
  <c r="H330" i="2"/>
  <c r="I330" i="2" s="1"/>
  <c r="J330" i="2" s="1"/>
  <c r="H329" i="2"/>
  <c r="I329" i="2" s="1"/>
  <c r="H328" i="2"/>
  <c r="I328" i="2" s="1"/>
  <c r="H327" i="2"/>
  <c r="I327" i="2" s="1"/>
  <c r="J327" i="2" s="1"/>
  <c r="H326" i="2"/>
  <c r="I326" i="2" s="1"/>
  <c r="H325" i="2"/>
  <c r="I325" i="2" s="1"/>
  <c r="K325" i="2" s="1"/>
  <c r="L325" i="2" s="1"/>
  <c r="H324" i="2"/>
  <c r="I324" i="2" s="1"/>
  <c r="K324" i="2" s="1"/>
  <c r="L324" i="2" s="1"/>
  <c r="H323" i="2"/>
  <c r="I323" i="2" s="1"/>
  <c r="K323" i="2" s="1"/>
  <c r="L323" i="2" s="1"/>
  <c r="H322" i="2"/>
  <c r="I322" i="2" s="1"/>
  <c r="H321" i="2"/>
  <c r="I321" i="2" s="1"/>
  <c r="H320" i="2"/>
  <c r="I320" i="2" s="1"/>
  <c r="H319" i="2"/>
  <c r="I319" i="2" s="1"/>
  <c r="J319" i="2" s="1"/>
  <c r="H318" i="2"/>
  <c r="I318" i="2" s="1"/>
  <c r="H317" i="2"/>
  <c r="I317" i="2" s="1"/>
  <c r="H316" i="2"/>
  <c r="I316" i="2" s="1"/>
  <c r="K316" i="2" s="1"/>
  <c r="L316" i="2" s="1"/>
  <c r="H315" i="2"/>
  <c r="I315" i="2" s="1"/>
  <c r="K315" i="2" s="1"/>
  <c r="L315" i="2" s="1"/>
  <c r="H314" i="2"/>
  <c r="I314" i="2" s="1"/>
  <c r="J314" i="2" s="1"/>
  <c r="H313" i="2"/>
  <c r="I313" i="2" s="1"/>
  <c r="H312" i="2"/>
  <c r="I312" i="2" s="1"/>
  <c r="H311" i="2"/>
  <c r="I311" i="2" s="1"/>
  <c r="K311" i="2" s="1"/>
  <c r="L311" i="2" s="1"/>
  <c r="H310" i="2"/>
  <c r="I310" i="2" s="1"/>
  <c r="H309" i="2"/>
  <c r="I309" i="2" s="1"/>
  <c r="H308" i="2"/>
  <c r="I308" i="2" s="1"/>
  <c r="H307" i="2"/>
  <c r="I307" i="2" s="1"/>
  <c r="K307" i="2" s="1"/>
  <c r="L307" i="2" s="1"/>
  <c r="H306" i="2"/>
  <c r="I306" i="2" s="1"/>
  <c r="H305" i="2"/>
  <c r="I305" i="2" s="1"/>
  <c r="H304" i="2"/>
  <c r="I304" i="2" s="1"/>
  <c r="H303" i="2"/>
  <c r="I303" i="2" s="1"/>
  <c r="K303" i="2" s="1"/>
  <c r="L303" i="2" s="1"/>
  <c r="H302" i="2"/>
  <c r="I302" i="2" s="1"/>
  <c r="H301" i="2"/>
  <c r="I301" i="2" s="1"/>
  <c r="K301" i="2" s="1"/>
  <c r="L301" i="2" s="1"/>
  <c r="H300" i="2"/>
  <c r="I300" i="2" s="1"/>
  <c r="H299" i="2"/>
  <c r="I299" i="2" s="1"/>
  <c r="K299" i="2" s="1"/>
  <c r="L299" i="2" s="1"/>
  <c r="H298" i="2"/>
  <c r="I298" i="2" s="1"/>
  <c r="J298" i="2" s="1"/>
  <c r="H297" i="2"/>
  <c r="I297" i="2" s="1"/>
  <c r="H296" i="2"/>
  <c r="I296" i="2" s="1"/>
  <c r="H295" i="2"/>
  <c r="I295" i="2" s="1"/>
  <c r="H294" i="2"/>
  <c r="I294" i="2" s="1"/>
  <c r="H293" i="2"/>
  <c r="I293" i="2" s="1"/>
  <c r="K293" i="2" s="1"/>
  <c r="L293" i="2" s="1"/>
  <c r="H292" i="2"/>
  <c r="I292" i="2" s="1"/>
  <c r="K292" i="2" s="1"/>
  <c r="L292" i="2" s="1"/>
  <c r="H291" i="2"/>
  <c r="I291" i="2" s="1"/>
  <c r="K291" i="2" s="1"/>
  <c r="L291" i="2" s="1"/>
  <c r="H290" i="2"/>
  <c r="I290" i="2" s="1"/>
  <c r="J290" i="2" s="1"/>
  <c r="H289" i="2"/>
  <c r="I289" i="2" s="1"/>
  <c r="H288" i="2"/>
  <c r="I288" i="2" s="1"/>
  <c r="H287" i="2"/>
  <c r="I287" i="2" s="1"/>
  <c r="J287" i="2" s="1"/>
  <c r="H286" i="2"/>
  <c r="I286" i="2" s="1"/>
  <c r="K286" i="2" s="1"/>
  <c r="L286" i="2" s="1"/>
  <c r="H285" i="2"/>
  <c r="I285" i="2" s="1"/>
  <c r="H284" i="2"/>
  <c r="I284" i="2" s="1"/>
  <c r="H283" i="2"/>
  <c r="I283" i="2" s="1"/>
  <c r="H282" i="2"/>
  <c r="I282" i="2" s="1"/>
  <c r="H281" i="2"/>
  <c r="I281" i="2" s="1"/>
  <c r="J281" i="2" s="1"/>
  <c r="H280" i="2"/>
  <c r="I280" i="2" s="1"/>
  <c r="H279" i="2"/>
  <c r="I279" i="2" s="1"/>
  <c r="K279" i="2" s="1"/>
  <c r="L279" i="2" s="1"/>
  <c r="H278" i="2"/>
  <c r="I278" i="2" s="1"/>
  <c r="K278" i="2" s="1"/>
  <c r="L278" i="2" s="1"/>
  <c r="H277" i="2"/>
  <c r="I277" i="2" s="1"/>
  <c r="H276" i="2"/>
  <c r="I276" i="2" s="1"/>
  <c r="K276" i="2" s="1"/>
  <c r="L276" i="2" s="1"/>
  <c r="H275" i="2"/>
  <c r="I275" i="2" s="1"/>
  <c r="H274" i="2"/>
  <c r="I274" i="2" s="1"/>
  <c r="H273" i="2"/>
  <c r="I273" i="2" s="1"/>
  <c r="H272" i="2"/>
  <c r="I272" i="2" s="1"/>
  <c r="H271" i="2"/>
  <c r="I271" i="2" s="1"/>
  <c r="J271" i="2" s="1"/>
  <c r="H270" i="2"/>
  <c r="I270" i="2" s="1"/>
  <c r="K270" i="2" s="1"/>
  <c r="L270" i="2" s="1"/>
  <c r="H269" i="2"/>
  <c r="I269" i="2" s="1"/>
  <c r="H268" i="2"/>
  <c r="I268" i="2" s="1"/>
  <c r="H267" i="2"/>
  <c r="I267" i="2" s="1"/>
  <c r="H266" i="2"/>
  <c r="I266" i="2" s="1"/>
  <c r="H265" i="2"/>
  <c r="I265" i="2" s="1"/>
  <c r="J265" i="2" s="1"/>
  <c r="H264" i="2"/>
  <c r="I264" i="2" s="1"/>
  <c r="H263" i="2"/>
  <c r="I263" i="2" s="1"/>
  <c r="K263" i="2" s="1"/>
  <c r="L263" i="2" s="1"/>
  <c r="H262" i="2"/>
  <c r="I262" i="2" s="1"/>
  <c r="K262" i="2" s="1"/>
  <c r="L262" i="2" s="1"/>
  <c r="H261" i="2"/>
  <c r="I261" i="2" s="1"/>
  <c r="K261" i="2" s="1"/>
  <c r="L261" i="2" s="1"/>
  <c r="H260" i="2"/>
  <c r="I260" i="2" s="1"/>
  <c r="H259" i="2"/>
  <c r="I259" i="2" s="1"/>
  <c r="H258" i="2"/>
  <c r="I258" i="2" s="1"/>
  <c r="H257" i="2"/>
  <c r="I257" i="2" s="1"/>
  <c r="J257" i="2" s="1"/>
  <c r="H256" i="2"/>
  <c r="I256" i="2" s="1"/>
  <c r="K256" i="2" s="1"/>
  <c r="L256" i="2" s="1"/>
  <c r="H255" i="2"/>
  <c r="I255" i="2" s="1"/>
  <c r="H254" i="2"/>
  <c r="I254" i="2" s="1"/>
  <c r="K254" i="2" s="1"/>
  <c r="L254" i="2" s="1"/>
  <c r="H253" i="2"/>
  <c r="I253" i="2" s="1"/>
  <c r="H252" i="2"/>
  <c r="I252" i="2" s="1"/>
  <c r="H251" i="2"/>
  <c r="I251" i="2" s="1"/>
  <c r="J251" i="2" s="1"/>
  <c r="H250" i="2"/>
  <c r="I250" i="2" s="1"/>
  <c r="H249" i="2"/>
  <c r="I249" i="2" s="1"/>
  <c r="J249" i="2" s="1"/>
  <c r="H248" i="2"/>
  <c r="I248" i="2" s="1"/>
  <c r="K248" i="2" s="1"/>
  <c r="L248" i="2" s="1"/>
  <c r="H247" i="2"/>
  <c r="I247" i="2" s="1"/>
  <c r="K247" i="2" s="1"/>
  <c r="L247" i="2" s="1"/>
  <c r="H246" i="2"/>
  <c r="I246" i="2" s="1"/>
  <c r="K246" i="2" s="1"/>
  <c r="L246" i="2" s="1"/>
  <c r="H245" i="2"/>
  <c r="I245" i="2" s="1"/>
  <c r="H244" i="2"/>
  <c r="I244" i="2" s="1"/>
  <c r="H243" i="2"/>
  <c r="I243" i="2" s="1"/>
  <c r="J243" i="2" s="1"/>
  <c r="H242" i="2"/>
  <c r="I242" i="2" s="1"/>
  <c r="H241" i="2"/>
  <c r="I241" i="2" s="1"/>
  <c r="H240" i="2"/>
  <c r="I240" i="2" s="1"/>
  <c r="K240" i="2" s="1"/>
  <c r="L240" i="2" s="1"/>
  <c r="H239" i="2"/>
  <c r="I239" i="2" s="1"/>
  <c r="K239" i="2" s="1"/>
  <c r="L239" i="2" s="1"/>
  <c r="H238" i="2"/>
  <c r="I238" i="2" s="1"/>
  <c r="K238" i="2" s="1"/>
  <c r="L238" i="2" s="1"/>
  <c r="H237" i="2"/>
  <c r="I237" i="2" s="1"/>
  <c r="H236" i="2"/>
  <c r="I236" i="2" s="1"/>
  <c r="H235" i="2"/>
  <c r="I235" i="2" s="1"/>
  <c r="J235" i="2" s="1"/>
  <c r="H234" i="2"/>
  <c r="I234" i="2" s="1"/>
  <c r="H233" i="2"/>
  <c r="I233" i="2" s="1"/>
  <c r="J233" i="2" s="1"/>
  <c r="H232" i="2"/>
  <c r="I232" i="2" s="1"/>
  <c r="K232" i="2" s="1"/>
  <c r="L232" i="2" s="1"/>
  <c r="H231" i="2"/>
  <c r="I231" i="2" s="1"/>
  <c r="K231" i="2" s="1"/>
  <c r="L231" i="2" s="1"/>
  <c r="H230" i="2"/>
  <c r="I230" i="2" s="1"/>
  <c r="K230" i="2" s="1"/>
  <c r="L230" i="2" s="1"/>
  <c r="H229" i="2"/>
  <c r="I229" i="2" s="1"/>
  <c r="H228" i="2"/>
  <c r="I228" i="2" s="1"/>
  <c r="H227" i="2"/>
  <c r="I227" i="2" s="1"/>
  <c r="J227" i="2" s="1"/>
  <c r="H226" i="2"/>
  <c r="I226" i="2" s="1"/>
  <c r="H225" i="2"/>
  <c r="I225" i="2" s="1"/>
  <c r="J225" i="2" s="1"/>
  <c r="H224" i="2"/>
  <c r="I224" i="2" s="1"/>
  <c r="K224" i="2" s="1"/>
  <c r="L224" i="2" s="1"/>
  <c r="H223" i="2"/>
  <c r="I223" i="2" s="1"/>
  <c r="K223" i="2" s="1"/>
  <c r="L223" i="2" s="1"/>
  <c r="H222" i="2"/>
  <c r="I222" i="2" s="1"/>
  <c r="K222" i="2" s="1"/>
  <c r="L222" i="2" s="1"/>
  <c r="H221" i="2"/>
  <c r="I221" i="2" s="1"/>
  <c r="H220" i="2"/>
  <c r="I220" i="2" s="1"/>
  <c r="H219" i="2"/>
  <c r="I219" i="2" s="1"/>
  <c r="H218" i="2"/>
  <c r="I218" i="2" s="1"/>
  <c r="H217" i="2"/>
  <c r="I217" i="2" s="1"/>
  <c r="H216" i="2"/>
  <c r="I216" i="2" s="1"/>
  <c r="K216" i="2" s="1"/>
  <c r="L216" i="2" s="1"/>
  <c r="H215" i="2"/>
  <c r="I215" i="2" s="1"/>
  <c r="K215" i="2" s="1"/>
  <c r="L215" i="2" s="1"/>
  <c r="H214" i="2"/>
  <c r="I214" i="2" s="1"/>
  <c r="H213" i="2"/>
  <c r="I213" i="2" s="1"/>
  <c r="H212" i="2"/>
  <c r="I212" i="2" s="1"/>
  <c r="H211" i="2"/>
  <c r="I211" i="2" s="1"/>
  <c r="J211" i="2" s="1"/>
  <c r="H210" i="2"/>
  <c r="I210" i="2" s="1"/>
  <c r="H209" i="2"/>
  <c r="I209" i="2" s="1"/>
  <c r="J209" i="2" s="1"/>
  <c r="H208" i="2"/>
  <c r="I208" i="2" s="1"/>
  <c r="K208" i="2" s="1"/>
  <c r="L208" i="2" s="1"/>
  <c r="H207" i="2"/>
  <c r="I207" i="2" s="1"/>
  <c r="K207" i="2" s="1"/>
  <c r="L207" i="2" s="1"/>
  <c r="H206" i="2"/>
  <c r="I206" i="2" s="1"/>
  <c r="H205" i="2"/>
  <c r="I205" i="2" s="1"/>
  <c r="H204" i="2"/>
  <c r="I204" i="2" s="1"/>
  <c r="H203" i="2"/>
  <c r="I203" i="2" s="1"/>
  <c r="H202" i="2"/>
  <c r="I202" i="2" s="1"/>
  <c r="H201" i="2"/>
  <c r="I201" i="2" s="1"/>
  <c r="J201" i="2" s="1"/>
  <c r="H200" i="2"/>
  <c r="I200" i="2" s="1"/>
  <c r="K200" i="2" s="1"/>
  <c r="L200" i="2" s="1"/>
  <c r="H199" i="2"/>
  <c r="I199" i="2" s="1"/>
  <c r="K199" i="2" s="1"/>
  <c r="L199" i="2" s="1"/>
  <c r="H198" i="2"/>
  <c r="I198" i="2" s="1"/>
  <c r="H197" i="2"/>
  <c r="I197" i="2" s="1"/>
  <c r="H196" i="2"/>
  <c r="I196" i="2" s="1"/>
  <c r="H195" i="2"/>
  <c r="I195" i="2" s="1"/>
  <c r="H194" i="2"/>
  <c r="I194" i="2" s="1"/>
  <c r="H193" i="2"/>
  <c r="I193" i="2" s="1"/>
  <c r="J193" i="2" s="1"/>
  <c r="H192" i="2"/>
  <c r="I192" i="2" s="1"/>
  <c r="K192" i="2" s="1"/>
  <c r="L192" i="2" s="1"/>
  <c r="H191" i="2"/>
  <c r="I191" i="2" s="1"/>
  <c r="K191" i="2" s="1"/>
  <c r="L191" i="2" s="1"/>
  <c r="H190" i="2"/>
  <c r="I190" i="2" s="1"/>
  <c r="I189" i="2"/>
  <c r="H189" i="2"/>
  <c r="H188" i="2"/>
  <c r="I188" i="2" s="1"/>
  <c r="H187" i="2"/>
  <c r="I187" i="2" s="1"/>
  <c r="J187" i="2" s="1"/>
  <c r="H186" i="2"/>
  <c r="I186" i="2" s="1"/>
  <c r="H185" i="2"/>
  <c r="I185" i="2" s="1"/>
  <c r="H184" i="2"/>
  <c r="I184" i="2" s="1"/>
  <c r="K184" i="2" s="1"/>
  <c r="L184" i="2" s="1"/>
  <c r="H183" i="2"/>
  <c r="I183" i="2" s="1"/>
  <c r="K183" i="2" s="1"/>
  <c r="L183" i="2" s="1"/>
  <c r="H182" i="2"/>
  <c r="I182" i="2" s="1"/>
  <c r="K182" i="2" s="1"/>
  <c r="L182" i="2" s="1"/>
  <c r="H181" i="2"/>
  <c r="I181" i="2" s="1"/>
  <c r="H180" i="2"/>
  <c r="I180" i="2" s="1"/>
  <c r="H179" i="2"/>
  <c r="I179" i="2" s="1"/>
  <c r="H178" i="2"/>
  <c r="I178" i="2" s="1"/>
  <c r="H177" i="2"/>
  <c r="I177" i="2" s="1"/>
  <c r="J177" i="2" s="1"/>
  <c r="H176" i="2"/>
  <c r="I176" i="2" s="1"/>
  <c r="K176" i="2" s="1"/>
  <c r="L176" i="2" s="1"/>
  <c r="H175" i="2"/>
  <c r="I175" i="2" s="1"/>
  <c r="K175" i="2" s="1"/>
  <c r="L175" i="2" s="1"/>
  <c r="H174" i="2"/>
  <c r="I174" i="2" s="1"/>
  <c r="K174" i="2" s="1"/>
  <c r="L174" i="2" s="1"/>
  <c r="H173" i="2"/>
  <c r="I173" i="2" s="1"/>
  <c r="H172" i="2"/>
  <c r="I172" i="2" s="1"/>
  <c r="H171" i="2"/>
  <c r="I171" i="2" s="1"/>
  <c r="J171" i="2" s="1"/>
  <c r="H170" i="2"/>
  <c r="I170" i="2" s="1"/>
  <c r="H169" i="2"/>
  <c r="I169" i="2" s="1"/>
  <c r="J169" i="2" s="1"/>
  <c r="H168" i="2"/>
  <c r="I168" i="2" s="1"/>
  <c r="K168" i="2" s="1"/>
  <c r="L168" i="2" s="1"/>
  <c r="H167" i="2"/>
  <c r="I167" i="2" s="1"/>
  <c r="K167" i="2" s="1"/>
  <c r="L167" i="2" s="1"/>
  <c r="H166" i="2"/>
  <c r="I166" i="2" s="1"/>
  <c r="H165" i="2"/>
  <c r="I165" i="2" s="1"/>
  <c r="H164" i="2"/>
  <c r="I164" i="2" s="1"/>
  <c r="I163" i="2"/>
  <c r="J163" i="2" s="1"/>
  <c r="H163" i="2"/>
  <c r="H162" i="2"/>
  <c r="I162" i="2" s="1"/>
  <c r="H161" i="2"/>
  <c r="I161" i="2" s="1"/>
  <c r="J161" i="2" s="1"/>
  <c r="H160" i="2"/>
  <c r="I160" i="2" s="1"/>
  <c r="K160" i="2" s="1"/>
  <c r="L160" i="2" s="1"/>
  <c r="H159" i="2"/>
  <c r="I159" i="2" s="1"/>
  <c r="K159" i="2" s="1"/>
  <c r="L159" i="2" s="1"/>
  <c r="H158" i="2"/>
  <c r="I158" i="2" s="1"/>
  <c r="K158" i="2" s="1"/>
  <c r="L158" i="2" s="1"/>
  <c r="H157" i="2"/>
  <c r="I157" i="2" s="1"/>
  <c r="H156" i="2"/>
  <c r="I156" i="2" s="1"/>
  <c r="H155" i="2"/>
  <c r="I155" i="2" s="1"/>
  <c r="H154" i="2"/>
  <c r="I154" i="2" s="1"/>
  <c r="H153" i="2"/>
  <c r="I153" i="2" s="1"/>
  <c r="J153" i="2" s="1"/>
  <c r="H152" i="2"/>
  <c r="I152" i="2" s="1"/>
  <c r="H151" i="2"/>
  <c r="I151" i="2" s="1"/>
  <c r="K151" i="2" s="1"/>
  <c r="L151" i="2" s="1"/>
  <c r="H150" i="2"/>
  <c r="I150" i="2" s="1"/>
  <c r="K150" i="2" s="1"/>
  <c r="L150" i="2" s="1"/>
  <c r="H149" i="2"/>
  <c r="I149" i="2" s="1"/>
  <c r="H148" i="2"/>
  <c r="I148" i="2" s="1"/>
  <c r="H147" i="2"/>
  <c r="I147" i="2" s="1"/>
  <c r="J147" i="2" s="1"/>
  <c r="H146" i="2"/>
  <c r="I146" i="2" s="1"/>
  <c r="H145" i="2"/>
  <c r="I145" i="2" s="1"/>
  <c r="H144" i="2"/>
  <c r="I144" i="2" s="1"/>
  <c r="K144" i="2" s="1"/>
  <c r="L144" i="2" s="1"/>
  <c r="H143" i="2"/>
  <c r="I143" i="2" s="1"/>
  <c r="K143" i="2" s="1"/>
  <c r="L143" i="2" s="1"/>
  <c r="H142" i="2"/>
  <c r="I142" i="2" s="1"/>
  <c r="K142" i="2" s="1"/>
  <c r="L142" i="2" s="1"/>
  <c r="H141" i="2"/>
  <c r="I141" i="2" s="1"/>
  <c r="H140" i="2"/>
  <c r="I140" i="2" s="1"/>
  <c r="H139" i="2"/>
  <c r="I139" i="2" s="1"/>
  <c r="J139" i="2" s="1"/>
  <c r="H138" i="2"/>
  <c r="I138" i="2" s="1"/>
  <c r="H137" i="2"/>
  <c r="I137" i="2" s="1"/>
  <c r="J137" i="2" s="1"/>
  <c r="H136" i="2"/>
  <c r="I136" i="2" s="1"/>
  <c r="K136" i="2" s="1"/>
  <c r="L136" i="2" s="1"/>
  <c r="H135" i="2"/>
  <c r="I135" i="2" s="1"/>
  <c r="K135" i="2" s="1"/>
  <c r="L135" i="2" s="1"/>
  <c r="H134" i="2"/>
  <c r="I134" i="2" s="1"/>
  <c r="K134" i="2" s="1"/>
  <c r="L134" i="2" s="1"/>
  <c r="H133" i="2"/>
  <c r="I133" i="2" s="1"/>
  <c r="H132" i="2"/>
  <c r="I132" i="2" s="1"/>
  <c r="H131" i="2"/>
  <c r="I131" i="2" s="1"/>
  <c r="J131" i="2" s="1"/>
  <c r="H130" i="2"/>
  <c r="I130" i="2" s="1"/>
  <c r="H129" i="2"/>
  <c r="I129" i="2" s="1"/>
  <c r="J129" i="2" s="1"/>
  <c r="H128" i="2"/>
  <c r="I128" i="2" s="1"/>
  <c r="K128" i="2" s="1"/>
  <c r="L128" i="2" s="1"/>
  <c r="H127" i="2"/>
  <c r="I127" i="2" s="1"/>
  <c r="H126" i="2"/>
  <c r="I126" i="2" s="1"/>
  <c r="H125" i="2"/>
  <c r="I125" i="2" s="1"/>
  <c r="H124" i="2"/>
  <c r="I124" i="2" s="1"/>
  <c r="H123" i="2"/>
  <c r="I123" i="2" s="1"/>
  <c r="J123" i="2" s="1"/>
  <c r="H122" i="2"/>
  <c r="I122" i="2" s="1"/>
  <c r="H121" i="2"/>
  <c r="I121" i="2" s="1"/>
  <c r="J121" i="2" s="1"/>
  <c r="H120" i="2"/>
  <c r="I120" i="2" s="1"/>
  <c r="K120" i="2" s="1"/>
  <c r="L120" i="2" s="1"/>
  <c r="H119" i="2"/>
  <c r="I119" i="2" s="1"/>
  <c r="H118" i="2"/>
  <c r="I118" i="2" s="1"/>
  <c r="K118" i="2" s="1"/>
  <c r="L118" i="2" s="1"/>
  <c r="H117" i="2"/>
  <c r="I117" i="2" s="1"/>
  <c r="H116" i="2"/>
  <c r="I116" i="2" s="1"/>
  <c r="H115" i="2"/>
  <c r="I115" i="2" s="1"/>
  <c r="J115" i="2" s="1"/>
  <c r="H114" i="2"/>
  <c r="I114" i="2" s="1"/>
  <c r="H113" i="2"/>
  <c r="I113" i="2" s="1"/>
  <c r="J113" i="2" s="1"/>
  <c r="H112" i="2"/>
  <c r="I112" i="2" s="1"/>
  <c r="K112" i="2" s="1"/>
  <c r="L112" i="2" s="1"/>
  <c r="H111" i="2"/>
  <c r="I111" i="2" s="1"/>
  <c r="H110" i="2"/>
  <c r="I110" i="2" s="1"/>
  <c r="H109" i="2"/>
  <c r="I109" i="2" s="1"/>
  <c r="H108" i="2"/>
  <c r="I108" i="2" s="1"/>
  <c r="H107" i="2"/>
  <c r="I107" i="2" s="1"/>
  <c r="J107" i="2" s="1"/>
  <c r="H106" i="2"/>
  <c r="I106" i="2" s="1"/>
  <c r="H105" i="2"/>
  <c r="I105" i="2" s="1"/>
  <c r="J105" i="2" s="1"/>
  <c r="H104" i="2"/>
  <c r="I104" i="2" s="1"/>
  <c r="K104" i="2" s="1"/>
  <c r="L104" i="2" s="1"/>
  <c r="H103" i="2"/>
  <c r="I103" i="2" s="1"/>
  <c r="K103" i="2" s="1"/>
  <c r="L103" i="2" s="1"/>
  <c r="H102" i="2"/>
  <c r="I102" i="2" s="1"/>
  <c r="H101" i="2"/>
  <c r="I101" i="2" s="1"/>
  <c r="H100" i="2"/>
  <c r="I100" i="2" s="1"/>
  <c r="H99" i="2"/>
  <c r="I99" i="2" s="1"/>
  <c r="J99" i="2" s="1"/>
  <c r="H98" i="2"/>
  <c r="I98" i="2" s="1"/>
  <c r="H97" i="2"/>
  <c r="I97" i="2" s="1"/>
  <c r="J97" i="2" s="1"/>
  <c r="H96" i="2"/>
  <c r="I96" i="2" s="1"/>
  <c r="K96" i="2" s="1"/>
  <c r="L96" i="2" s="1"/>
  <c r="H95" i="2"/>
  <c r="I95" i="2" s="1"/>
  <c r="K95" i="2" s="1"/>
  <c r="L95" i="2" s="1"/>
  <c r="H94" i="2"/>
  <c r="I94" i="2" s="1"/>
  <c r="H93" i="2"/>
  <c r="I93" i="2" s="1"/>
  <c r="H92" i="2"/>
  <c r="I92" i="2" s="1"/>
  <c r="H91" i="2"/>
  <c r="I91" i="2" s="1"/>
  <c r="J91" i="2" s="1"/>
  <c r="H90" i="2"/>
  <c r="I90" i="2" s="1"/>
  <c r="H89" i="2"/>
  <c r="I89" i="2" s="1"/>
  <c r="J89" i="2" s="1"/>
  <c r="H88" i="2"/>
  <c r="I88" i="2" s="1"/>
  <c r="K88" i="2" s="1"/>
  <c r="L88" i="2" s="1"/>
  <c r="H87" i="2"/>
  <c r="I87" i="2" s="1"/>
  <c r="H86" i="2"/>
  <c r="I86" i="2" s="1"/>
  <c r="J86" i="2" s="1"/>
  <c r="H85" i="2"/>
  <c r="I85" i="2" s="1"/>
  <c r="H84" i="2"/>
  <c r="I84" i="2" s="1"/>
  <c r="H83" i="2"/>
  <c r="I83" i="2" s="1"/>
  <c r="H82" i="2"/>
  <c r="I82" i="2" s="1"/>
  <c r="K82" i="2" s="1"/>
  <c r="L82" i="2" s="1"/>
  <c r="H81" i="2"/>
  <c r="I81" i="2" s="1"/>
  <c r="H80" i="2"/>
  <c r="I80" i="2" s="1"/>
  <c r="K80" i="2" s="1"/>
  <c r="L80" i="2" s="1"/>
  <c r="H79" i="2"/>
  <c r="I79" i="2" s="1"/>
  <c r="H78" i="2"/>
  <c r="I78" i="2" s="1"/>
  <c r="K78" i="2" s="1"/>
  <c r="L78" i="2" s="1"/>
  <c r="H77" i="2"/>
  <c r="I77" i="2" s="1"/>
  <c r="H76" i="2"/>
  <c r="I76" i="2" s="1"/>
  <c r="H75" i="2"/>
  <c r="I75" i="2" s="1"/>
  <c r="H74" i="2"/>
  <c r="I74" i="2" s="1"/>
  <c r="K74" i="2" s="1"/>
  <c r="L74" i="2" s="1"/>
  <c r="H73" i="2"/>
  <c r="I73" i="2" s="1"/>
  <c r="H72" i="2"/>
  <c r="I72" i="2" s="1"/>
  <c r="K72" i="2" s="1"/>
  <c r="L72" i="2" s="1"/>
  <c r="H71" i="2"/>
  <c r="I71" i="2" s="1"/>
  <c r="H70" i="2"/>
  <c r="I70" i="2" s="1"/>
  <c r="K70" i="2" s="1"/>
  <c r="L70" i="2" s="1"/>
  <c r="H69" i="2"/>
  <c r="I69" i="2" s="1"/>
  <c r="H68" i="2"/>
  <c r="I68" i="2" s="1"/>
  <c r="H67" i="2"/>
  <c r="I67" i="2" s="1"/>
  <c r="I66" i="2"/>
  <c r="K66" i="2" s="1"/>
  <c r="L66" i="2" s="1"/>
  <c r="H66" i="2"/>
  <c r="H65" i="2"/>
  <c r="I65" i="2" s="1"/>
  <c r="H64" i="2"/>
  <c r="I64" i="2" s="1"/>
  <c r="K64" i="2" s="1"/>
  <c r="L64" i="2" s="1"/>
  <c r="H63" i="2"/>
  <c r="I63" i="2" s="1"/>
  <c r="H62" i="2"/>
  <c r="I62" i="2" s="1"/>
  <c r="K62" i="2" s="1"/>
  <c r="L62" i="2" s="1"/>
  <c r="H61" i="2"/>
  <c r="I61" i="2" s="1"/>
  <c r="H60" i="2"/>
  <c r="I60" i="2" s="1"/>
  <c r="J60" i="2" s="1"/>
  <c r="H59" i="2"/>
  <c r="I59" i="2" s="1"/>
  <c r="H58" i="2"/>
  <c r="I58" i="2" s="1"/>
  <c r="H57" i="2"/>
  <c r="I57" i="2" s="1"/>
  <c r="H56" i="2"/>
  <c r="I56" i="2" s="1"/>
  <c r="K56" i="2" s="1"/>
  <c r="L56" i="2" s="1"/>
  <c r="H55" i="2"/>
  <c r="I55" i="2" s="1"/>
  <c r="H54" i="2"/>
  <c r="I54" i="2" s="1"/>
  <c r="K54" i="2" s="1"/>
  <c r="L54" i="2" s="1"/>
  <c r="H53" i="2"/>
  <c r="I53" i="2" s="1"/>
  <c r="H52" i="2"/>
  <c r="I52" i="2" s="1"/>
  <c r="H51" i="2"/>
  <c r="I51" i="2" s="1"/>
  <c r="H50" i="2"/>
  <c r="I50" i="2" s="1"/>
  <c r="K50" i="2" s="1"/>
  <c r="L50" i="2" s="1"/>
  <c r="H49" i="2"/>
  <c r="I49" i="2" s="1"/>
  <c r="H48" i="2"/>
  <c r="I48" i="2" s="1"/>
  <c r="K48" i="2" s="1"/>
  <c r="L48" i="2" s="1"/>
  <c r="H47" i="2"/>
  <c r="I47" i="2" s="1"/>
  <c r="H46" i="2"/>
  <c r="I46" i="2" s="1"/>
  <c r="K46" i="2" s="1"/>
  <c r="L46" i="2" s="1"/>
  <c r="H45" i="2"/>
  <c r="I45" i="2" s="1"/>
  <c r="H44" i="2"/>
  <c r="I44" i="2" s="1"/>
  <c r="J44" i="2" s="1"/>
  <c r="H43" i="2"/>
  <c r="I43" i="2" s="1"/>
  <c r="H42" i="2"/>
  <c r="I42" i="2" s="1"/>
  <c r="H41" i="2"/>
  <c r="I41" i="2" s="1"/>
  <c r="H40" i="2"/>
  <c r="I40" i="2" s="1"/>
  <c r="K40" i="2" s="1"/>
  <c r="L40" i="2" s="1"/>
  <c r="H39" i="2"/>
  <c r="I39" i="2" s="1"/>
  <c r="K39" i="2" s="1"/>
  <c r="L39" i="2" s="1"/>
  <c r="H38" i="2"/>
  <c r="I38" i="2" s="1"/>
  <c r="K38" i="2" s="1"/>
  <c r="L38" i="2" s="1"/>
  <c r="H37" i="2"/>
  <c r="I37" i="2" s="1"/>
  <c r="H36" i="2"/>
  <c r="I36" i="2" s="1"/>
  <c r="H35" i="2"/>
  <c r="I35" i="2" s="1"/>
  <c r="K35" i="2" s="1"/>
  <c r="L35" i="2" s="1"/>
  <c r="H34" i="2"/>
  <c r="I34" i="2" s="1"/>
  <c r="K34" i="2" s="1"/>
  <c r="L34" i="2" s="1"/>
  <c r="H33" i="2"/>
  <c r="I33" i="2" s="1"/>
  <c r="H32" i="2"/>
  <c r="I32" i="2" s="1"/>
  <c r="H31" i="2"/>
  <c r="I31" i="2" s="1"/>
  <c r="H30" i="2"/>
  <c r="I30" i="2" s="1"/>
  <c r="H29" i="2"/>
  <c r="I29" i="2" s="1"/>
  <c r="H28" i="2"/>
  <c r="I28" i="2" s="1"/>
  <c r="H27" i="2"/>
  <c r="I27" i="2" s="1"/>
  <c r="H26" i="2"/>
  <c r="I26" i="2" s="1"/>
  <c r="J26" i="2" s="1"/>
  <c r="H25" i="2"/>
  <c r="I25" i="2" s="1"/>
  <c r="H24" i="2"/>
  <c r="I24" i="2" s="1"/>
  <c r="H23" i="2"/>
  <c r="I23" i="2" s="1"/>
  <c r="H22" i="2"/>
  <c r="I22" i="2" s="1"/>
  <c r="H21" i="2"/>
  <c r="I21" i="2" s="1"/>
  <c r="H20" i="2"/>
  <c r="I20" i="2" s="1"/>
  <c r="H19" i="2"/>
  <c r="I19" i="2" s="1"/>
  <c r="H18" i="2"/>
  <c r="I18" i="2" s="1"/>
  <c r="H17" i="2"/>
  <c r="I17" i="2" s="1"/>
  <c r="H16" i="2"/>
  <c r="I16" i="2" s="1"/>
  <c r="H15" i="2"/>
  <c r="I15" i="2" s="1"/>
  <c r="H14" i="2"/>
  <c r="I14" i="2" s="1"/>
  <c r="H13" i="2"/>
  <c r="I13" i="2" s="1"/>
  <c r="H12" i="2"/>
  <c r="I12" i="2" s="1"/>
  <c r="K12" i="2" s="1"/>
  <c r="L12" i="2" s="1"/>
  <c r="H11" i="2"/>
  <c r="I11" i="2" s="1"/>
  <c r="H10" i="2"/>
  <c r="I10" i="2" s="1"/>
  <c r="K10" i="2" s="1"/>
  <c r="L10" i="2" s="1"/>
  <c r="I9" i="2"/>
  <c r="K9" i="2" s="1"/>
  <c r="L9" i="2" s="1"/>
  <c r="H9" i="2"/>
  <c r="H8" i="2"/>
  <c r="I8" i="2" s="1"/>
  <c r="K8" i="2" s="1"/>
  <c r="L8" i="2" s="1"/>
  <c r="H7" i="2"/>
  <c r="I7" i="2" s="1"/>
  <c r="H6" i="2"/>
  <c r="I6" i="2" s="1"/>
  <c r="K6" i="2" s="1"/>
  <c r="L6" i="2" s="1"/>
  <c r="H5" i="2"/>
  <c r="I5" i="2" s="1"/>
  <c r="H4" i="2"/>
  <c r="I4" i="2" s="1"/>
  <c r="H3" i="2"/>
  <c r="I3" i="2" s="1"/>
  <c r="E2" i="2"/>
  <c r="E3" i="2" s="1"/>
  <c r="M1471" i="1"/>
  <c r="O1471" i="1" s="1"/>
  <c r="H1471" i="1"/>
  <c r="I1471" i="1" s="1"/>
  <c r="K1471" i="1" s="1"/>
  <c r="M1470" i="1"/>
  <c r="O1470" i="1" s="1"/>
  <c r="H1470" i="1"/>
  <c r="C1470" i="1"/>
  <c r="M1469" i="1"/>
  <c r="O1469" i="1" s="1"/>
  <c r="H1469" i="1"/>
  <c r="C1469" i="1"/>
  <c r="D1469" i="1" s="1"/>
  <c r="F1469" i="1" s="1"/>
  <c r="G1469" i="1" s="1"/>
  <c r="M1468" i="1"/>
  <c r="N1468" i="1" s="1"/>
  <c r="P1468" i="1" s="1"/>
  <c r="Q1468" i="1" s="1"/>
  <c r="J1468" i="1"/>
  <c r="H1468" i="1"/>
  <c r="I1468" i="1" s="1"/>
  <c r="K1468" i="1" s="1"/>
  <c r="L1468" i="1" s="1"/>
  <c r="C1468" i="1"/>
  <c r="E1468" i="1" s="1"/>
  <c r="M1467" i="1"/>
  <c r="H1467" i="1"/>
  <c r="C1467" i="1"/>
  <c r="E1467" i="1" s="1"/>
  <c r="M1466" i="1"/>
  <c r="N1466" i="1" s="1"/>
  <c r="P1466" i="1" s="1"/>
  <c r="Q1466" i="1" s="1"/>
  <c r="H1466" i="1"/>
  <c r="I1466" i="1" s="1"/>
  <c r="K1466" i="1" s="1"/>
  <c r="L1466" i="1" s="1"/>
  <c r="C1466" i="1"/>
  <c r="D1466" i="1" s="1"/>
  <c r="F1466" i="1" s="1"/>
  <c r="G1466" i="1" s="1"/>
  <c r="O1465" i="1"/>
  <c r="M1465" i="1"/>
  <c r="N1465" i="1" s="1"/>
  <c r="P1465" i="1" s="1"/>
  <c r="Q1465" i="1" s="1"/>
  <c r="H1465" i="1"/>
  <c r="J1465" i="1" s="1"/>
  <c r="C1465" i="1"/>
  <c r="M1464" i="1"/>
  <c r="H1464" i="1"/>
  <c r="J1464" i="1" s="1"/>
  <c r="C1464" i="1"/>
  <c r="D1464" i="1" s="1"/>
  <c r="F1464" i="1" s="1"/>
  <c r="G1464" i="1" s="1"/>
  <c r="O1463" i="1"/>
  <c r="M1463" i="1"/>
  <c r="N1463" i="1" s="1"/>
  <c r="P1463" i="1" s="1"/>
  <c r="Q1463" i="1" s="1"/>
  <c r="H1463" i="1"/>
  <c r="J1463" i="1" s="1"/>
  <c r="C1463" i="1"/>
  <c r="E1463" i="1" s="1"/>
  <c r="M1462" i="1"/>
  <c r="O1462" i="1" s="1"/>
  <c r="H1462" i="1"/>
  <c r="J1462" i="1" s="1"/>
  <c r="C1462" i="1"/>
  <c r="M1461" i="1"/>
  <c r="O1461" i="1" s="1"/>
  <c r="H1461" i="1"/>
  <c r="I1461" i="1" s="1"/>
  <c r="K1461" i="1" s="1"/>
  <c r="L1461" i="1" s="1"/>
  <c r="C1461" i="1"/>
  <c r="D1461" i="1" s="1"/>
  <c r="F1461" i="1" s="1"/>
  <c r="G1461" i="1" s="1"/>
  <c r="M1460" i="1"/>
  <c r="H1460" i="1"/>
  <c r="J1460" i="1" s="1"/>
  <c r="C1460" i="1"/>
  <c r="M1459" i="1"/>
  <c r="O1459" i="1" s="1"/>
  <c r="H1459" i="1"/>
  <c r="C1459" i="1"/>
  <c r="E1459" i="1" s="1"/>
  <c r="M1458" i="1"/>
  <c r="H1458" i="1"/>
  <c r="I1458" i="1" s="1"/>
  <c r="K1458" i="1" s="1"/>
  <c r="L1458" i="1" s="1"/>
  <c r="C1458" i="1"/>
  <c r="E1458" i="1" s="1"/>
  <c r="M1457" i="1"/>
  <c r="H1457" i="1"/>
  <c r="J1457" i="1" s="1"/>
  <c r="C1457" i="1"/>
  <c r="E1457" i="1" s="1"/>
  <c r="M1456" i="1"/>
  <c r="O1456" i="1" s="1"/>
  <c r="H1456" i="1"/>
  <c r="E1456" i="1"/>
  <c r="C1456" i="1"/>
  <c r="D1456" i="1" s="1"/>
  <c r="F1456" i="1" s="1"/>
  <c r="G1456" i="1" s="1"/>
  <c r="M1455" i="1"/>
  <c r="N1455" i="1" s="1"/>
  <c r="P1455" i="1" s="1"/>
  <c r="Q1455" i="1" s="1"/>
  <c r="H1455" i="1"/>
  <c r="J1455" i="1" s="1"/>
  <c r="E1455" i="1"/>
  <c r="C1455" i="1"/>
  <c r="D1455" i="1" s="1"/>
  <c r="F1455" i="1" s="1"/>
  <c r="G1455" i="1" s="1"/>
  <c r="N1454" i="1"/>
  <c r="P1454" i="1" s="1"/>
  <c r="Q1454" i="1" s="1"/>
  <c r="M1454" i="1"/>
  <c r="O1454" i="1" s="1"/>
  <c r="H1454" i="1"/>
  <c r="C1454" i="1"/>
  <c r="E1454" i="1" s="1"/>
  <c r="M1453" i="1"/>
  <c r="H1453" i="1"/>
  <c r="I1453" i="1" s="1"/>
  <c r="K1453" i="1" s="1"/>
  <c r="L1453" i="1" s="1"/>
  <c r="C1453" i="1"/>
  <c r="D1453" i="1" s="1"/>
  <c r="F1453" i="1" s="1"/>
  <c r="G1453" i="1" s="1"/>
  <c r="O1452" i="1"/>
  <c r="M1452" i="1"/>
  <c r="N1452" i="1" s="1"/>
  <c r="P1452" i="1" s="1"/>
  <c r="Q1452" i="1" s="1"/>
  <c r="I1452" i="1"/>
  <c r="K1452" i="1" s="1"/>
  <c r="L1452" i="1" s="1"/>
  <c r="H1452" i="1"/>
  <c r="J1452" i="1" s="1"/>
  <c r="C1452" i="1"/>
  <c r="M1451" i="1"/>
  <c r="O1451" i="1" s="1"/>
  <c r="H1451" i="1"/>
  <c r="C1451" i="1"/>
  <c r="M1450" i="1"/>
  <c r="N1450" i="1" s="1"/>
  <c r="P1450" i="1" s="1"/>
  <c r="Q1450" i="1" s="1"/>
  <c r="H1450" i="1"/>
  <c r="I1450" i="1" s="1"/>
  <c r="K1450" i="1" s="1"/>
  <c r="L1450" i="1" s="1"/>
  <c r="C1450" i="1"/>
  <c r="M1449" i="1"/>
  <c r="O1449" i="1" s="1"/>
  <c r="H1449" i="1"/>
  <c r="J1449" i="1" s="1"/>
  <c r="C1449" i="1"/>
  <c r="E1449" i="1" s="1"/>
  <c r="M1448" i="1"/>
  <c r="H1448" i="1"/>
  <c r="C1448" i="1"/>
  <c r="M1447" i="1"/>
  <c r="N1447" i="1" s="1"/>
  <c r="P1447" i="1" s="1"/>
  <c r="Q1447" i="1" s="1"/>
  <c r="H1447" i="1"/>
  <c r="J1447" i="1" s="1"/>
  <c r="C1447" i="1"/>
  <c r="M1446" i="1"/>
  <c r="O1446" i="1" s="1"/>
  <c r="H1446" i="1"/>
  <c r="J1446" i="1" s="1"/>
  <c r="C1446" i="1"/>
  <c r="M1445" i="1"/>
  <c r="H1445" i="1"/>
  <c r="I1445" i="1" s="1"/>
  <c r="K1445" i="1" s="1"/>
  <c r="L1445" i="1" s="1"/>
  <c r="C1445" i="1"/>
  <c r="M1444" i="1"/>
  <c r="H1444" i="1"/>
  <c r="J1444" i="1" s="1"/>
  <c r="C1444" i="1"/>
  <c r="E1444" i="1" s="1"/>
  <c r="M1443" i="1"/>
  <c r="H1443" i="1"/>
  <c r="C1443" i="1"/>
  <c r="D1443" i="1" s="1"/>
  <c r="F1443" i="1" s="1"/>
  <c r="G1443" i="1" s="1"/>
  <c r="M1442" i="1"/>
  <c r="N1442" i="1" s="1"/>
  <c r="P1442" i="1" s="1"/>
  <c r="Q1442" i="1" s="1"/>
  <c r="H1442" i="1"/>
  <c r="J1442" i="1" s="1"/>
  <c r="C1442" i="1"/>
  <c r="M1441" i="1"/>
  <c r="O1441" i="1" s="1"/>
  <c r="H1441" i="1"/>
  <c r="J1441" i="1" s="1"/>
  <c r="C1441" i="1"/>
  <c r="E1441" i="1" s="1"/>
  <c r="M1440" i="1"/>
  <c r="H1440" i="1"/>
  <c r="I1440" i="1" s="1"/>
  <c r="K1440" i="1" s="1"/>
  <c r="L1440" i="1" s="1"/>
  <c r="C1440" i="1"/>
  <c r="D1440" i="1" s="1"/>
  <c r="F1440" i="1" s="1"/>
  <c r="G1440" i="1" s="1"/>
  <c r="M1439" i="1"/>
  <c r="O1439" i="1" s="1"/>
  <c r="I1439" i="1"/>
  <c r="K1439" i="1" s="1"/>
  <c r="L1439" i="1" s="1"/>
  <c r="H1439" i="1"/>
  <c r="J1439" i="1" s="1"/>
  <c r="C1439" i="1"/>
  <c r="D1439" i="1" s="1"/>
  <c r="F1439" i="1" s="1"/>
  <c r="G1439" i="1" s="1"/>
  <c r="M1438" i="1"/>
  <c r="H1438" i="1"/>
  <c r="J1438" i="1" s="1"/>
  <c r="C1438" i="1"/>
  <c r="E1438" i="1" s="1"/>
  <c r="M1437" i="1"/>
  <c r="H1437" i="1"/>
  <c r="I1437" i="1" s="1"/>
  <c r="K1437" i="1" s="1"/>
  <c r="L1437" i="1" s="1"/>
  <c r="C1437" i="1"/>
  <c r="M1436" i="1"/>
  <c r="H1436" i="1"/>
  <c r="C1436" i="1"/>
  <c r="E1436" i="1" s="1"/>
  <c r="M1435" i="1"/>
  <c r="H1435" i="1"/>
  <c r="J1435" i="1" s="1"/>
  <c r="C1435" i="1"/>
  <c r="D1435" i="1" s="1"/>
  <c r="F1435" i="1" s="1"/>
  <c r="G1435" i="1" s="1"/>
  <c r="M1434" i="1"/>
  <c r="N1434" i="1" s="1"/>
  <c r="P1434" i="1" s="1"/>
  <c r="Q1434" i="1" s="1"/>
  <c r="H1434" i="1"/>
  <c r="J1434" i="1" s="1"/>
  <c r="C1434" i="1"/>
  <c r="E1434" i="1" s="1"/>
  <c r="M1433" i="1"/>
  <c r="H1433" i="1"/>
  <c r="J1433" i="1" s="1"/>
  <c r="C1433" i="1"/>
  <c r="E1433" i="1" s="1"/>
  <c r="M1432" i="1"/>
  <c r="H1432" i="1"/>
  <c r="I1432" i="1" s="1"/>
  <c r="K1432" i="1" s="1"/>
  <c r="L1432" i="1" s="1"/>
  <c r="C1432" i="1"/>
  <c r="M1431" i="1"/>
  <c r="O1431" i="1" s="1"/>
  <c r="H1431" i="1"/>
  <c r="C1431" i="1"/>
  <c r="N1430" i="1"/>
  <c r="P1430" i="1" s="1"/>
  <c r="Q1430" i="1" s="1"/>
  <c r="M1430" i="1"/>
  <c r="O1430" i="1" s="1"/>
  <c r="H1430" i="1"/>
  <c r="J1430" i="1" s="1"/>
  <c r="C1430" i="1"/>
  <c r="M1429" i="1"/>
  <c r="H1429" i="1"/>
  <c r="C1429" i="1"/>
  <c r="E1429" i="1" s="1"/>
  <c r="M1428" i="1"/>
  <c r="O1428" i="1" s="1"/>
  <c r="H1428" i="1"/>
  <c r="C1428" i="1"/>
  <c r="E1428" i="1" s="1"/>
  <c r="M1427" i="1"/>
  <c r="H1427" i="1"/>
  <c r="J1427" i="1" s="1"/>
  <c r="C1427" i="1"/>
  <c r="D1427" i="1" s="1"/>
  <c r="F1427" i="1" s="1"/>
  <c r="G1427" i="1" s="1"/>
  <c r="M1426" i="1"/>
  <c r="H1426" i="1"/>
  <c r="C1426" i="1"/>
  <c r="D1426" i="1" s="1"/>
  <c r="F1426" i="1" s="1"/>
  <c r="G1426" i="1" s="1"/>
  <c r="M1425" i="1"/>
  <c r="O1425" i="1" s="1"/>
  <c r="H1425" i="1"/>
  <c r="J1425" i="1" s="1"/>
  <c r="C1425" i="1"/>
  <c r="E1425" i="1" s="1"/>
  <c r="M1424" i="1"/>
  <c r="O1424" i="1" s="1"/>
  <c r="H1424" i="1"/>
  <c r="I1424" i="1" s="1"/>
  <c r="K1424" i="1" s="1"/>
  <c r="L1424" i="1" s="1"/>
  <c r="C1424" i="1"/>
  <c r="M1423" i="1"/>
  <c r="H1423" i="1"/>
  <c r="I1423" i="1" s="1"/>
  <c r="K1423" i="1" s="1"/>
  <c r="L1423" i="1" s="1"/>
  <c r="C1423" i="1"/>
  <c r="E1423" i="1" s="1"/>
  <c r="M1422" i="1"/>
  <c r="O1422" i="1" s="1"/>
  <c r="H1422" i="1"/>
  <c r="J1422" i="1" s="1"/>
  <c r="C1422" i="1"/>
  <c r="M1421" i="1"/>
  <c r="N1421" i="1" s="1"/>
  <c r="P1421" i="1" s="1"/>
  <c r="Q1421" i="1" s="1"/>
  <c r="H1421" i="1"/>
  <c r="C1421" i="1"/>
  <c r="D1421" i="1" s="1"/>
  <c r="F1421" i="1" s="1"/>
  <c r="G1421" i="1" s="1"/>
  <c r="M1420" i="1"/>
  <c r="O1420" i="1" s="1"/>
  <c r="H1420" i="1"/>
  <c r="C1420" i="1"/>
  <c r="E1420" i="1" s="1"/>
  <c r="M1419" i="1"/>
  <c r="O1419" i="1" s="1"/>
  <c r="H1419" i="1"/>
  <c r="C1419" i="1"/>
  <c r="D1419" i="1" s="1"/>
  <c r="F1419" i="1" s="1"/>
  <c r="G1419" i="1" s="1"/>
  <c r="M1418" i="1"/>
  <c r="H1418" i="1"/>
  <c r="C1418" i="1"/>
  <c r="E1418" i="1" s="1"/>
  <c r="M1417" i="1"/>
  <c r="H1417" i="1"/>
  <c r="J1417" i="1" s="1"/>
  <c r="C1417" i="1"/>
  <c r="M1416" i="1"/>
  <c r="O1416" i="1" s="1"/>
  <c r="H1416" i="1"/>
  <c r="C1416" i="1"/>
  <c r="D1416" i="1" s="1"/>
  <c r="F1416" i="1" s="1"/>
  <c r="G1416" i="1" s="1"/>
  <c r="M1415" i="1"/>
  <c r="H1415" i="1"/>
  <c r="J1415" i="1" s="1"/>
  <c r="C1415" i="1"/>
  <c r="D1415" i="1" s="1"/>
  <c r="F1415" i="1" s="1"/>
  <c r="G1415" i="1" s="1"/>
  <c r="O1414" i="1"/>
  <c r="N1414" i="1"/>
  <c r="P1414" i="1" s="1"/>
  <c r="Q1414" i="1" s="1"/>
  <c r="M1414" i="1"/>
  <c r="H1414" i="1"/>
  <c r="I1414" i="1" s="1"/>
  <c r="K1414" i="1" s="1"/>
  <c r="L1414" i="1" s="1"/>
  <c r="C1414" i="1"/>
  <c r="M1413" i="1"/>
  <c r="O1413" i="1" s="1"/>
  <c r="H1413" i="1"/>
  <c r="J1413" i="1" s="1"/>
  <c r="C1413" i="1"/>
  <c r="M1412" i="1"/>
  <c r="O1412" i="1" s="1"/>
  <c r="H1412" i="1"/>
  <c r="I1412" i="1" s="1"/>
  <c r="K1412" i="1" s="1"/>
  <c r="L1412" i="1" s="1"/>
  <c r="C1412" i="1"/>
  <c r="E1412" i="1" s="1"/>
  <c r="M1411" i="1"/>
  <c r="O1411" i="1" s="1"/>
  <c r="H1411" i="1"/>
  <c r="C1411" i="1"/>
  <c r="E1411" i="1" s="1"/>
  <c r="N1410" i="1"/>
  <c r="P1410" i="1" s="1"/>
  <c r="Q1410" i="1" s="1"/>
  <c r="M1410" i="1"/>
  <c r="O1410" i="1" s="1"/>
  <c r="H1410" i="1"/>
  <c r="C1410" i="1"/>
  <c r="E1410" i="1" s="1"/>
  <c r="M1409" i="1"/>
  <c r="N1409" i="1" s="1"/>
  <c r="P1409" i="1" s="1"/>
  <c r="Q1409" i="1" s="1"/>
  <c r="H1409" i="1"/>
  <c r="J1409" i="1" s="1"/>
  <c r="C1409" i="1"/>
  <c r="D1409" i="1" s="1"/>
  <c r="F1409" i="1" s="1"/>
  <c r="G1409" i="1" s="1"/>
  <c r="M1408" i="1"/>
  <c r="O1408" i="1" s="1"/>
  <c r="H1408" i="1"/>
  <c r="C1408" i="1"/>
  <c r="E1408" i="1" s="1"/>
  <c r="M1407" i="1"/>
  <c r="H1407" i="1"/>
  <c r="J1407" i="1" s="1"/>
  <c r="C1407" i="1"/>
  <c r="D1407" i="1" s="1"/>
  <c r="F1407" i="1" s="1"/>
  <c r="G1407" i="1" s="1"/>
  <c r="M1406" i="1"/>
  <c r="O1406" i="1" s="1"/>
  <c r="H1406" i="1"/>
  <c r="C1406" i="1"/>
  <c r="M1405" i="1"/>
  <c r="O1405" i="1" s="1"/>
  <c r="H1405" i="1"/>
  <c r="J1405" i="1" s="1"/>
  <c r="C1405" i="1"/>
  <c r="M1404" i="1"/>
  <c r="H1404" i="1"/>
  <c r="I1404" i="1" s="1"/>
  <c r="K1404" i="1" s="1"/>
  <c r="L1404" i="1" s="1"/>
  <c r="D1404" i="1"/>
  <c r="F1404" i="1" s="1"/>
  <c r="G1404" i="1" s="1"/>
  <c r="C1404" i="1"/>
  <c r="E1404" i="1" s="1"/>
  <c r="M1403" i="1"/>
  <c r="O1403" i="1" s="1"/>
  <c r="H1403" i="1"/>
  <c r="J1403" i="1" s="1"/>
  <c r="C1403" i="1"/>
  <c r="M1402" i="1"/>
  <c r="O1402" i="1" s="1"/>
  <c r="H1402" i="1"/>
  <c r="C1402" i="1"/>
  <c r="M1401" i="1"/>
  <c r="N1401" i="1" s="1"/>
  <c r="P1401" i="1" s="1"/>
  <c r="Q1401" i="1" s="1"/>
  <c r="H1401" i="1"/>
  <c r="J1401" i="1" s="1"/>
  <c r="C1401" i="1"/>
  <c r="M1400" i="1"/>
  <c r="H1400" i="1"/>
  <c r="D1400" i="1"/>
  <c r="F1400" i="1" s="1"/>
  <c r="G1400" i="1" s="1"/>
  <c r="C1400" i="1"/>
  <c r="E1400" i="1" s="1"/>
  <c r="M1399" i="1"/>
  <c r="H1399" i="1"/>
  <c r="I1399" i="1" s="1"/>
  <c r="K1399" i="1" s="1"/>
  <c r="L1399" i="1" s="1"/>
  <c r="C1399" i="1"/>
  <c r="D1399" i="1" s="1"/>
  <c r="F1399" i="1" s="1"/>
  <c r="G1399" i="1" s="1"/>
  <c r="M1398" i="1"/>
  <c r="H1398" i="1"/>
  <c r="J1398" i="1" s="1"/>
  <c r="C1398" i="1"/>
  <c r="E1398" i="1" s="1"/>
  <c r="M1397" i="1"/>
  <c r="O1397" i="1" s="1"/>
  <c r="H1397" i="1"/>
  <c r="J1397" i="1" s="1"/>
  <c r="C1397" i="1"/>
  <c r="M1396" i="1"/>
  <c r="H1396" i="1"/>
  <c r="C1396" i="1"/>
  <c r="E1396" i="1" s="1"/>
  <c r="M1395" i="1"/>
  <c r="O1395" i="1" s="1"/>
  <c r="H1395" i="1"/>
  <c r="C1395" i="1"/>
  <c r="E1395" i="1" s="1"/>
  <c r="M1394" i="1"/>
  <c r="O1394" i="1" s="1"/>
  <c r="H1394" i="1"/>
  <c r="C1394" i="1"/>
  <c r="M1393" i="1"/>
  <c r="N1393" i="1" s="1"/>
  <c r="P1393" i="1" s="1"/>
  <c r="Q1393" i="1" s="1"/>
  <c r="H1393" i="1"/>
  <c r="C1393" i="1"/>
  <c r="M1392" i="1"/>
  <c r="O1392" i="1" s="1"/>
  <c r="H1392" i="1"/>
  <c r="J1392" i="1" s="1"/>
  <c r="C1392" i="1"/>
  <c r="M1391" i="1"/>
  <c r="H1391" i="1"/>
  <c r="I1391" i="1" s="1"/>
  <c r="K1391" i="1" s="1"/>
  <c r="L1391" i="1" s="1"/>
  <c r="C1391" i="1"/>
  <c r="D1391" i="1" s="1"/>
  <c r="F1391" i="1" s="1"/>
  <c r="G1391" i="1" s="1"/>
  <c r="M1390" i="1"/>
  <c r="H1390" i="1"/>
  <c r="I1390" i="1" s="1"/>
  <c r="K1390" i="1" s="1"/>
  <c r="L1390" i="1" s="1"/>
  <c r="C1390" i="1"/>
  <c r="M1389" i="1"/>
  <c r="H1389" i="1"/>
  <c r="J1389" i="1" s="1"/>
  <c r="C1389" i="1"/>
  <c r="M1388" i="1"/>
  <c r="J1388" i="1"/>
  <c r="H1388" i="1"/>
  <c r="I1388" i="1" s="1"/>
  <c r="K1388" i="1" s="1"/>
  <c r="L1388" i="1" s="1"/>
  <c r="C1388" i="1"/>
  <c r="D1388" i="1" s="1"/>
  <c r="F1388" i="1" s="1"/>
  <c r="G1388" i="1" s="1"/>
  <c r="M1387" i="1"/>
  <c r="O1387" i="1" s="1"/>
  <c r="H1387" i="1"/>
  <c r="J1387" i="1" s="1"/>
  <c r="C1387" i="1"/>
  <c r="M1386" i="1"/>
  <c r="O1386" i="1" s="1"/>
  <c r="H1386" i="1"/>
  <c r="C1386" i="1"/>
  <c r="E1386" i="1" s="1"/>
  <c r="M1385" i="1"/>
  <c r="O1385" i="1" s="1"/>
  <c r="H1385" i="1"/>
  <c r="I1385" i="1" s="1"/>
  <c r="K1385" i="1" s="1"/>
  <c r="L1385" i="1" s="1"/>
  <c r="C1385" i="1"/>
  <c r="E1385" i="1" s="1"/>
  <c r="M1384" i="1"/>
  <c r="O1384" i="1" s="1"/>
  <c r="H1384" i="1"/>
  <c r="C1384" i="1"/>
  <c r="E1384" i="1" s="1"/>
  <c r="M1383" i="1"/>
  <c r="H1383" i="1"/>
  <c r="J1383" i="1" s="1"/>
  <c r="E1383" i="1"/>
  <c r="D1383" i="1"/>
  <c r="F1383" i="1" s="1"/>
  <c r="G1383" i="1" s="1"/>
  <c r="C1383" i="1"/>
  <c r="M1382" i="1"/>
  <c r="O1382" i="1" s="1"/>
  <c r="H1382" i="1"/>
  <c r="J1382" i="1" s="1"/>
  <c r="C1382" i="1"/>
  <c r="E1382" i="1" s="1"/>
  <c r="M1381" i="1"/>
  <c r="H1381" i="1"/>
  <c r="J1381" i="1" s="1"/>
  <c r="E1381" i="1"/>
  <c r="C1381" i="1"/>
  <c r="D1381" i="1" s="1"/>
  <c r="F1381" i="1" s="1"/>
  <c r="G1381" i="1" s="1"/>
  <c r="M1380" i="1"/>
  <c r="N1380" i="1" s="1"/>
  <c r="P1380" i="1" s="1"/>
  <c r="Q1380" i="1" s="1"/>
  <c r="H1380" i="1"/>
  <c r="J1380" i="1" s="1"/>
  <c r="C1380" i="1"/>
  <c r="M1379" i="1"/>
  <c r="O1379" i="1" s="1"/>
  <c r="H1379" i="1"/>
  <c r="J1379" i="1" s="1"/>
  <c r="C1379" i="1"/>
  <c r="M1378" i="1"/>
  <c r="O1378" i="1" s="1"/>
  <c r="H1378" i="1"/>
  <c r="I1378" i="1" s="1"/>
  <c r="K1378" i="1" s="1"/>
  <c r="L1378" i="1" s="1"/>
  <c r="C1378" i="1"/>
  <c r="E1378" i="1" s="1"/>
  <c r="N1377" i="1"/>
  <c r="P1377" i="1" s="1"/>
  <c r="Q1377" i="1" s="1"/>
  <c r="M1377" i="1"/>
  <c r="O1377" i="1" s="1"/>
  <c r="H1377" i="1"/>
  <c r="J1377" i="1" s="1"/>
  <c r="C1377" i="1"/>
  <c r="E1377" i="1" s="1"/>
  <c r="M1376" i="1"/>
  <c r="O1376" i="1" s="1"/>
  <c r="H1376" i="1"/>
  <c r="C1376" i="1"/>
  <c r="E1376" i="1" s="1"/>
  <c r="O1375" i="1"/>
  <c r="M1375" i="1"/>
  <c r="N1375" i="1" s="1"/>
  <c r="P1375" i="1" s="1"/>
  <c r="Q1375" i="1" s="1"/>
  <c r="H1375" i="1"/>
  <c r="C1375" i="1"/>
  <c r="E1375" i="1" s="1"/>
  <c r="M1374" i="1"/>
  <c r="O1374" i="1" s="1"/>
  <c r="H1374" i="1"/>
  <c r="C1374" i="1"/>
  <c r="E1374" i="1" s="1"/>
  <c r="M1373" i="1"/>
  <c r="H1373" i="1"/>
  <c r="J1373" i="1" s="1"/>
  <c r="C1373" i="1"/>
  <c r="M1372" i="1"/>
  <c r="O1372" i="1" s="1"/>
  <c r="H1372" i="1"/>
  <c r="J1372" i="1" s="1"/>
  <c r="C1372" i="1"/>
  <c r="M1371" i="1"/>
  <c r="O1371" i="1" s="1"/>
  <c r="H1371" i="1"/>
  <c r="J1371" i="1" s="1"/>
  <c r="C1371" i="1"/>
  <c r="M1370" i="1"/>
  <c r="O1370" i="1" s="1"/>
  <c r="H1370" i="1"/>
  <c r="I1370" i="1" s="1"/>
  <c r="K1370" i="1" s="1"/>
  <c r="L1370" i="1" s="1"/>
  <c r="C1370" i="1"/>
  <c r="E1370" i="1" s="1"/>
  <c r="M1369" i="1"/>
  <c r="H1369" i="1"/>
  <c r="D1369" i="1"/>
  <c r="F1369" i="1" s="1"/>
  <c r="G1369" i="1" s="1"/>
  <c r="C1369" i="1"/>
  <c r="E1369" i="1" s="1"/>
  <c r="M1368" i="1"/>
  <c r="O1368" i="1" s="1"/>
  <c r="H1368" i="1"/>
  <c r="C1368" i="1"/>
  <c r="E1368" i="1" s="1"/>
  <c r="M1367" i="1"/>
  <c r="N1367" i="1" s="1"/>
  <c r="P1367" i="1" s="1"/>
  <c r="Q1367" i="1" s="1"/>
  <c r="H1367" i="1"/>
  <c r="C1367" i="1"/>
  <c r="E1367" i="1" s="1"/>
  <c r="M1366" i="1"/>
  <c r="H1366" i="1"/>
  <c r="J1366" i="1" s="1"/>
  <c r="E1366" i="1"/>
  <c r="C1366" i="1"/>
  <c r="D1366" i="1" s="1"/>
  <c r="F1366" i="1" s="1"/>
  <c r="G1366" i="1" s="1"/>
  <c r="M1365" i="1"/>
  <c r="H1365" i="1"/>
  <c r="J1365" i="1" s="1"/>
  <c r="C1365" i="1"/>
  <c r="M1364" i="1"/>
  <c r="O1364" i="1" s="1"/>
  <c r="H1364" i="1"/>
  <c r="C1364" i="1"/>
  <c r="E1364" i="1" s="1"/>
  <c r="M1363" i="1"/>
  <c r="O1363" i="1" s="1"/>
  <c r="H1363" i="1"/>
  <c r="J1363" i="1" s="1"/>
  <c r="C1363" i="1"/>
  <c r="M1362" i="1"/>
  <c r="O1362" i="1" s="1"/>
  <c r="H1362" i="1"/>
  <c r="I1362" i="1" s="1"/>
  <c r="K1362" i="1" s="1"/>
  <c r="L1362" i="1" s="1"/>
  <c r="C1362" i="1"/>
  <c r="E1362" i="1" s="1"/>
  <c r="M1361" i="1"/>
  <c r="H1361" i="1"/>
  <c r="C1361" i="1"/>
  <c r="E1361" i="1" s="1"/>
  <c r="M1360" i="1"/>
  <c r="O1360" i="1" s="1"/>
  <c r="H1360" i="1"/>
  <c r="C1360" i="1"/>
  <c r="E1360" i="1" s="1"/>
  <c r="N1359" i="1"/>
  <c r="P1359" i="1" s="1"/>
  <c r="Q1359" i="1" s="1"/>
  <c r="M1359" i="1"/>
  <c r="O1359" i="1" s="1"/>
  <c r="H1359" i="1"/>
  <c r="C1359" i="1"/>
  <c r="E1359" i="1" s="1"/>
  <c r="M1358" i="1"/>
  <c r="O1358" i="1" s="1"/>
  <c r="H1358" i="1"/>
  <c r="J1358" i="1" s="1"/>
  <c r="C1358" i="1"/>
  <c r="E1358" i="1" s="1"/>
  <c r="M1357" i="1"/>
  <c r="H1357" i="1"/>
  <c r="J1357" i="1" s="1"/>
  <c r="C1357" i="1"/>
  <c r="E1357" i="1" s="1"/>
  <c r="M1356" i="1"/>
  <c r="O1356" i="1" s="1"/>
  <c r="H1356" i="1"/>
  <c r="J1356" i="1" s="1"/>
  <c r="C1356" i="1"/>
  <c r="D1356" i="1" s="1"/>
  <c r="F1356" i="1" s="1"/>
  <c r="G1356" i="1" s="1"/>
  <c r="M1355" i="1"/>
  <c r="O1355" i="1" s="1"/>
  <c r="H1355" i="1"/>
  <c r="J1355" i="1" s="1"/>
  <c r="C1355" i="1"/>
  <c r="M1354" i="1"/>
  <c r="O1354" i="1" s="1"/>
  <c r="J1354" i="1"/>
  <c r="H1354" i="1"/>
  <c r="I1354" i="1" s="1"/>
  <c r="K1354" i="1" s="1"/>
  <c r="L1354" i="1" s="1"/>
  <c r="C1354" i="1"/>
  <c r="E1354" i="1" s="1"/>
  <c r="M1353" i="1"/>
  <c r="O1353" i="1" s="1"/>
  <c r="J1353" i="1"/>
  <c r="I1353" i="1"/>
  <c r="K1353" i="1" s="1"/>
  <c r="L1353" i="1" s="1"/>
  <c r="H1353" i="1"/>
  <c r="C1353" i="1"/>
  <c r="E1353" i="1" s="1"/>
  <c r="M1352" i="1"/>
  <c r="O1352" i="1" s="1"/>
  <c r="H1352" i="1"/>
  <c r="C1352" i="1"/>
  <c r="E1352" i="1" s="1"/>
  <c r="M1351" i="1"/>
  <c r="N1351" i="1" s="1"/>
  <c r="P1351" i="1" s="1"/>
  <c r="Q1351" i="1" s="1"/>
  <c r="H1351" i="1"/>
  <c r="J1351" i="1" s="1"/>
  <c r="C1351" i="1"/>
  <c r="E1351" i="1" s="1"/>
  <c r="M1350" i="1"/>
  <c r="N1350" i="1" s="1"/>
  <c r="P1350" i="1" s="1"/>
  <c r="Q1350" i="1" s="1"/>
  <c r="H1350" i="1"/>
  <c r="C1350" i="1"/>
  <c r="M1349" i="1"/>
  <c r="H1349" i="1"/>
  <c r="J1349" i="1" s="1"/>
  <c r="C1349" i="1"/>
  <c r="E1349" i="1" s="1"/>
  <c r="M1348" i="1"/>
  <c r="N1348" i="1" s="1"/>
  <c r="P1348" i="1" s="1"/>
  <c r="Q1348" i="1" s="1"/>
  <c r="H1348" i="1"/>
  <c r="J1348" i="1" s="1"/>
  <c r="C1348" i="1"/>
  <c r="E1348" i="1" s="1"/>
  <c r="M1347" i="1"/>
  <c r="O1347" i="1" s="1"/>
  <c r="H1347" i="1"/>
  <c r="J1347" i="1" s="1"/>
  <c r="C1347" i="1"/>
  <c r="M1346" i="1"/>
  <c r="O1346" i="1" s="1"/>
  <c r="H1346" i="1"/>
  <c r="I1346" i="1" s="1"/>
  <c r="K1346" i="1" s="1"/>
  <c r="L1346" i="1" s="1"/>
  <c r="C1346" i="1"/>
  <c r="D1346" i="1" s="1"/>
  <c r="F1346" i="1" s="1"/>
  <c r="G1346" i="1" s="1"/>
  <c r="M1345" i="1"/>
  <c r="O1345" i="1" s="1"/>
  <c r="H1345" i="1"/>
  <c r="J1345" i="1" s="1"/>
  <c r="C1345" i="1"/>
  <c r="E1345" i="1" s="1"/>
  <c r="M1344" i="1"/>
  <c r="O1344" i="1" s="1"/>
  <c r="H1344" i="1"/>
  <c r="C1344" i="1"/>
  <c r="E1344" i="1" s="1"/>
  <c r="N1343" i="1"/>
  <c r="P1343" i="1" s="1"/>
  <c r="Q1343" i="1" s="1"/>
  <c r="M1343" i="1"/>
  <c r="O1343" i="1" s="1"/>
  <c r="H1343" i="1"/>
  <c r="C1343" i="1"/>
  <c r="E1343" i="1" s="1"/>
  <c r="M1342" i="1"/>
  <c r="O1342" i="1" s="1"/>
  <c r="H1342" i="1"/>
  <c r="C1342" i="1"/>
  <c r="E1342" i="1" s="1"/>
  <c r="M1341" i="1"/>
  <c r="H1341" i="1"/>
  <c r="J1341" i="1" s="1"/>
  <c r="C1341" i="1"/>
  <c r="D1341" i="1" s="1"/>
  <c r="F1341" i="1" s="1"/>
  <c r="G1341" i="1" s="1"/>
  <c r="M1340" i="1"/>
  <c r="H1340" i="1"/>
  <c r="J1340" i="1" s="1"/>
  <c r="C1340" i="1"/>
  <c r="M1339" i="1"/>
  <c r="N1339" i="1" s="1"/>
  <c r="P1339" i="1" s="1"/>
  <c r="Q1339" i="1" s="1"/>
  <c r="H1339" i="1"/>
  <c r="C1339" i="1"/>
  <c r="M1338" i="1"/>
  <c r="O1338" i="1" s="1"/>
  <c r="H1338" i="1"/>
  <c r="I1338" i="1" s="1"/>
  <c r="K1338" i="1" s="1"/>
  <c r="L1338" i="1" s="1"/>
  <c r="E1338" i="1"/>
  <c r="C1338" i="1"/>
  <c r="D1338" i="1" s="1"/>
  <c r="F1338" i="1" s="1"/>
  <c r="G1338" i="1" s="1"/>
  <c r="M1337" i="1"/>
  <c r="O1337" i="1" s="1"/>
  <c r="H1337" i="1"/>
  <c r="J1337" i="1" s="1"/>
  <c r="E1337" i="1"/>
  <c r="C1337" i="1"/>
  <c r="D1337" i="1" s="1"/>
  <c r="F1337" i="1" s="1"/>
  <c r="G1337" i="1" s="1"/>
  <c r="M1336" i="1"/>
  <c r="H1336" i="1"/>
  <c r="C1336" i="1"/>
  <c r="E1336" i="1" s="1"/>
  <c r="M1335" i="1"/>
  <c r="H1335" i="1"/>
  <c r="I1335" i="1" s="1"/>
  <c r="K1335" i="1" s="1"/>
  <c r="L1335" i="1" s="1"/>
  <c r="C1335" i="1"/>
  <c r="D1335" i="1" s="1"/>
  <c r="F1335" i="1" s="1"/>
  <c r="G1335" i="1" s="1"/>
  <c r="M1334" i="1"/>
  <c r="O1334" i="1" s="1"/>
  <c r="H1334" i="1"/>
  <c r="I1334" i="1" s="1"/>
  <c r="K1334" i="1" s="1"/>
  <c r="L1334" i="1" s="1"/>
  <c r="C1334" i="1"/>
  <c r="E1334" i="1" s="1"/>
  <c r="M1333" i="1"/>
  <c r="H1333" i="1"/>
  <c r="C1333" i="1"/>
  <c r="E1333" i="1" s="1"/>
  <c r="M1332" i="1"/>
  <c r="N1332" i="1" s="1"/>
  <c r="P1332" i="1" s="1"/>
  <c r="Q1332" i="1" s="1"/>
  <c r="H1332" i="1"/>
  <c r="I1332" i="1" s="1"/>
  <c r="K1332" i="1" s="1"/>
  <c r="L1332" i="1" s="1"/>
  <c r="C1332" i="1"/>
  <c r="E1332" i="1" s="1"/>
  <c r="M1331" i="1"/>
  <c r="H1331" i="1"/>
  <c r="C1331" i="1"/>
  <c r="E1331" i="1" s="1"/>
  <c r="M1330" i="1"/>
  <c r="H1330" i="1"/>
  <c r="J1330" i="1" s="1"/>
  <c r="C1330" i="1"/>
  <c r="D1330" i="1" s="1"/>
  <c r="F1330" i="1" s="1"/>
  <c r="G1330" i="1" s="1"/>
  <c r="M1329" i="1"/>
  <c r="H1329" i="1"/>
  <c r="J1329" i="1" s="1"/>
  <c r="C1329" i="1"/>
  <c r="E1329" i="1" s="1"/>
  <c r="M1328" i="1"/>
  <c r="O1328" i="1" s="1"/>
  <c r="H1328" i="1"/>
  <c r="J1328" i="1" s="1"/>
  <c r="C1328" i="1"/>
  <c r="M1327" i="1"/>
  <c r="O1327" i="1" s="1"/>
  <c r="H1327" i="1"/>
  <c r="I1327" i="1" s="1"/>
  <c r="K1327" i="1" s="1"/>
  <c r="L1327" i="1" s="1"/>
  <c r="C1327" i="1"/>
  <c r="E1327" i="1" s="1"/>
  <c r="M1326" i="1"/>
  <c r="O1326" i="1" s="1"/>
  <c r="H1326" i="1"/>
  <c r="C1326" i="1"/>
  <c r="M1325" i="1"/>
  <c r="O1325" i="1" s="1"/>
  <c r="H1325" i="1"/>
  <c r="C1325" i="1"/>
  <c r="E1325" i="1" s="1"/>
  <c r="M1324" i="1"/>
  <c r="N1324" i="1" s="1"/>
  <c r="P1324" i="1" s="1"/>
  <c r="Q1324" i="1" s="1"/>
  <c r="J1324" i="1"/>
  <c r="H1324" i="1"/>
  <c r="I1324" i="1" s="1"/>
  <c r="K1324" i="1" s="1"/>
  <c r="L1324" i="1" s="1"/>
  <c r="C1324" i="1"/>
  <c r="E1324" i="1" s="1"/>
  <c r="N1323" i="1"/>
  <c r="P1323" i="1" s="1"/>
  <c r="Q1323" i="1" s="1"/>
  <c r="M1323" i="1"/>
  <c r="O1323" i="1" s="1"/>
  <c r="H1323" i="1"/>
  <c r="C1323" i="1"/>
  <c r="E1323" i="1" s="1"/>
  <c r="M1322" i="1"/>
  <c r="H1322" i="1"/>
  <c r="J1322" i="1" s="1"/>
  <c r="C1322" i="1"/>
  <c r="D1322" i="1" s="1"/>
  <c r="F1322" i="1" s="1"/>
  <c r="G1322" i="1" s="1"/>
  <c r="M1321" i="1"/>
  <c r="O1321" i="1" s="1"/>
  <c r="H1321" i="1"/>
  <c r="J1321" i="1" s="1"/>
  <c r="C1321" i="1"/>
  <c r="E1321" i="1" s="1"/>
  <c r="M1320" i="1"/>
  <c r="H1320" i="1"/>
  <c r="J1320" i="1" s="1"/>
  <c r="C1320" i="1"/>
  <c r="M1319" i="1"/>
  <c r="O1319" i="1" s="1"/>
  <c r="H1319" i="1"/>
  <c r="J1319" i="1" s="1"/>
  <c r="C1319" i="1"/>
  <c r="E1319" i="1" s="1"/>
  <c r="M1318" i="1"/>
  <c r="O1318" i="1" s="1"/>
  <c r="H1318" i="1"/>
  <c r="J1318" i="1" s="1"/>
  <c r="C1318" i="1"/>
  <c r="E1318" i="1" s="1"/>
  <c r="M1317" i="1"/>
  <c r="H1317" i="1"/>
  <c r="C1317" i="1"/>
  <c r="E1317" i="1" s="1"/>
  <c r="M1316" i="1"/>
  <c r="N1316" i="1" s="1"/>
  <c r="P1316" i="1" s="1"/>
  <c r="Q1316" i="1" s="1"/>
  <c r="H1316" i="1"/>
  <c r="C1316" i="1"/>
  <c r="E1316" i="1" s="1"/>
  <c r="M1315" i="1"/>
  <c r="O1315" i="1" s="1"/>
  <c r="H1315" i="1"/>
  <c r="J1315" i="1" s="1"/>
  <c r="C1315" i="1"/>
  <c r="M1314" i="1"/>
  <c r="H1314" i="1"/>
  <c r="J1314" i="1" s="1"/>
  <c r="C1314" i="1"/>
  <c r="D1314" i="1" s="1"/>
  <c r="F1314" i="1" s="1"/>
  <c r="G1314" i="1" s="1"/>
  <c r="M1313" i="1"/>
  <c r="H1313" i="1"/>
  <c r="J1313" i="1" s="1"/>
  <c r="C1313" i="1"/>
  <c r="E1313" i="1" s="1"/>
  <c r="M1312" i="1"/>
  <c r="O1312" i="1" s="1"/>
  <c r="H1312" i="1"/>
  <c r="J1312" i="1" s="1"/>
  <c r="C1312" i="1"/>
  <c r="M1311" i="1"/>
  <c r="O1311" i="1" s="1"/>
  <c r="H1311" i="1"/>
  <c r="J1311" i="1" s="1"/>
  <c r="C1311" i="1"/>
  <c r="E1311" i="1" s="1"/>
  <c r="M1310" i="1"/>
  <c r="O1310" i="1" s="1"/>
  <c r="H1310" i="1"/>
  <c r="J1310" i="1" s="1"/>
  <c r="E1310" i="1"/>
  <c r="C1310" i="1"/>
  <c r="D1310" i="1" s="1"/>
  <c r="F1310" i="1" s="1"/>
  <c r="G1310" i="1" s="1"/>
  <c r="P1309" i="1"/>
  <c r="Q1309" i="1" s="1"/>
  <c r="M1309" i="1"/>
  <c r="N1309" i="1" s="1"/>
  <c r="H1309" i="1"/>
  <c r="C1309" i="1"/>
  <c r="E1309" i="1" s="1"/>
  <c r="M1308" i="1"/>
  <c r="N1308" i="1" s="1"/>
  <c r="P1308" i="1" s="1"/>
  <c r="Q1308" i="1" s="1"/>
  <c r="H1308" i="1"/>
  <c r="I1308" i="1" s="1"/>
  <c r="K1308" i="1" s="1"/>
  <c r="L1308" i="1" s="1"/>
  <c r="C1308" i="1"/>
  <c r="E1308" i="1" s="1"/>
  <c r="M1307" i="1"/>
  <c r="O1307" i="1" s="1"/>
  <c r="H1307" i="1"/>
  <c r="J1307" i="1" s="1"/>
  <c r="C1307" i="1"/>
  <c r="M1306" i="1"/>
  <c r="H1306" i="1"/>
  <c r="J1306" i="1" s="1"/>
  <c r="C1306" i="1"/>
  <c r="M1305" i="1"/>
  <c r="N1305" i="1" s="1"/>
  <c r="P1305" i="1" s="1"/>
  <c r="Q1305" i="1" s="1"/>
  <c r="H1305" i="1"/>
  <c r="J1305" i="1" s="1"/>
  <c r="C1305" i="1"/>
  <c r="E1305" i="1" s="1"/>
  <c r="M1304" i="1"/>
  <c r="H1304" i="1"/>
  <c r="C1304" i="1"/>
  <c r="M1303" i="1"/>
  <c r="O1303" i="1" s="1"/>
  <c r="H1303" i="1"/>
  <c r="C1303" i="1"/>
  <c r="D1303" i="1" s="1"/>
  <c r="F1303" i="1" s="1"/>
  <c r="G1303" i="1" s="1"/>
  <c r="M1302" i="1"/>
  <c r="O1302" i="1" s="1"/>
  <c r="H1302" i="1"/>
  <c r="J1302" i="1" s="1"/>
  <c r="C1302" i="1"/>
  <c r="M1301" i="1"/>
  <c r="N1301" i="1" s="1"/>
  <c r="P1301" i="1" s="1"/>
  <c r="Q1301" i="1" s="1"/>
  <c r="H1301" i="1"/>
  <c r="C1301" i="1"/>
  <c r="E1301" i="1" s="1"/>
  <c r="M1300" i="1"/>
  <c r="N1300" i="1" s="1"/>
  <c r="P1300" i="1" s="1"/>
  <c r="Q1300" i="1" s="1"/>
  <c r="H1300" i="1"/>
  <c r="J1300" i="1" s="1"/>
  <c r="C1300" i="1"/>
  <c r="E1300" i="1" s="1"/>
  <c r="N1299" i="1"/>
  <c r="P1299" i="1" s="1"/>
  <c r="Q1299" i="1" s="1"/>
  <c r="M1299" i="1"/>
  <c r="O1299" i="1" s="1"/>
  <c r="H1299" i="1"/>
  <c r="J1299" i="1" s="1"/>
  <c r="C1299" i="1"/>
  <c r="M1298" i="1"/>
  <c r="H1298" i="1"/>
  <c r="J1298" i="1" s="1"/>
  <c r="D1298" i="1"/>
  <c r="F1298" i="1" s="1"/>
  <c r="G1298" i="1" s="1"/>
  <c r="C1298" i="1"/>
  <c r="E1298" i="1" s="1"/>
  <c r="M1297" i="1"/>
  <c r="O1297" i="1" s="1"/>
  <c r="H1297" i="1"/>
  <c r="J1297" i="1" s="1"/>
  <c r="D1297" i="1"/>
  <c r="F1297" i="1" s="1"/>
  <c r="G1297" i="1" s="1"/>
  <c r="C1297" i="1"/>
  <c r="E1297" i="1" s="1"/>
  <c r="M1296" i="1"/>
  <c r="O1296" i="1" s="1"/>
  <c r="H1296" i="1"/>
  <c r="I1296" i="1" s="1"/>
  <c r="K1296" i="1" s="1"/>
  <c r="L1296" i="1" s="1"/>
  <c r="C1296" i="1"/>
  <c r="M1295" i="1"/>
  <c r="O1295" i="1" s="1"/>
  <c r="I1295" i="1"/>
  <c r="K1295" i="1" s="1"/>
  <c r="L1295" i="1" s="1"/>
  <c r="H1295" i="1"/>
  <c r="J1295" i="1" s="1"/>
  <c r="C1295" i="1"/>
  <c r="E1295" i="1" s="1"/>
  <c r="M1294" i="1"/>
  <c r="O1294" i="1" s="1"/>
  <c r="H1294" i="1"/>
  <c r="J1294" i="1" s="1"/>
  <c r="C1294" i="1"/>
  <c r="M1293" i="1"/>
  <c r="H1293" i="1"/>
  <c r="C1293" i="1"/>
  <c r="E1293" i="1" s="1"/>
  <c r="M1292" i="1"/>
  <c r="H1292" i="1"/>
  <c r="I1292" i="1" s="1"/>
  <c r="K1292" i="1" s="1"/>
  <c r="L1292" i="1" s="1"/>
  <c r="C1292" i="1"/>
  <c r="E1292" i="1" s="1"/>
  <c r="M1291" i="1"/>
  <c r="O1291" i="1" s="1"/>
  <c r="H1291" i="1"/>
  <c r="J1291" i="1" s="1"/>
  <c r="C1291" i="1"/>
  <c r="D1291" i="1" s="1"/>
  <c r="F1291" i="1" s="1"/>
  <c r="G1291" i="1" s="1"/>
  <c r="M1290" i="1"/>
  <c r="H1290" i="1"/>
  <c r="J1290" i="1" s="1"/>
  <c r="C1290" i="1"/>
  <c r="M1289" i="1"/>
  <c r="N1289" i="1" s="1"/>
  <c r="P1289" i="1" s="1"/>
  <c r="Q1289" i="1" s="1"/>
  <c r="H1289" i="1"/>
  <c r="J1289" i="1" s="1"/>
  <c r="C1289" i="1"/>
  <c r="E1289" i="1" s="1"/>
  <c r="M1288" i="1"/>
  <c r="H1288" i="1"/>
  <c r="J1288" i="1" s="1"/>
  <c r="C1288" i="1"/>
  <c r="M1287" i="1"/>
  <c r="O1287" i="1" s="1"/>
  <c r="H1287" i="1"/>
  <c r="I1287" i="1" s="1"/>
  <c r="K1287" i="1" s="1"/>
  <c r="L1287" i="1" s="1"/>
  <c r="C1287" i="1"/>
  <c r="M1286" i="1"/>
  <c r="H1286" i="1"/>
  <c r="J1286" i="1" s="1"/>
  <c r="C1286" i="1"/>
  <c r="M1285" i="1"/>
  <c r="N1285" i="1" s="1"/>
  <c r="P1285" i="1" s="1"/>
  <c r="Q1285" i="1" s="1"/>
  <c r="H1285" i="1"/>
  <c r="C1285" i="1"/>
  <c r="N1284" i="1"/>
  <c r="P1284" i="1" s="1"/>
  <c r="Q1284" i="1" s="1"/>
  <c r="M1284" i="1"/>
  <c r="O1284" i="1" s="1"/>
  <c r="H1284" i="1"/>
  <c r="J1284" i="1" s="1"/>
  <c r="C1284" i="1"/>
  <c r="M1283" i="1"/>
  <c r="H1283" i="1"/>
  <c r="C1283" i="1"/>
  <c r="M1282" i="1"/>
  <c r="H1282" i="1"/>
  <c r="C1282" i="1"/>
  <c r="E1282" i="1" s="1"/>
  <c r="M1281" i="1"/>
  <c r="N1281" i="1" s="1"/>
  <c r="P1281" i="1" s="1"/>
  <c r="Q1281" i="1" s="1"/>
  <c r="H1281" i="1"/>
  <c r="C1281" i="1"/>
  <c r="M1280" i="1"/>
  <c r="H1280" i="1"/>
  <c r="I1280" i="1" s="1"/>
  <c r="K1280" i="1" s="1"/>
  <c r="L1280" i="1" s="1"/>
  <c r="C1280" i="1"/>
  <c r="M1279" i="1"/>
  <c r="O1279" i="1" s="1"/>
  <c r="H1279" i="1"/>
  <c r="J1279" i="1" s="1"/>
  <c r="C1279" i="1"/>
  <c r="M1278" i="1"/>
  <c r="H1278" i="1"/>
  <c r="C1278" i="1"/>
  <c r="E1278" i="1" s="1"/>
  <c r="M1277" i="1"/>
  <c r="H1277" i="1"/>
  <c r="I1277" i="1" s="1"/>
  <c r="K1277" i="1" s="1"/>
  <c r="L1277" i="1" s="1"/>
  <c r="D1277" i="1"/>
  <c r="F1277" i="1" s="1"/>
  <c r="G1277" i="1" s="1"/>
  <c r="C1277" i="1"/>
  <c r="E1277" i="1" s="1"/>
  <c r="O1276" i="1"/>
  <c r="M1276" i="1"/>
  <c r="N1276" i="1" s="1"/>
  <c r="P1276" i="1" s="1"/>
  <c r="Q1276" i="1" s="1"/>
  <c r="H1276" i="1"/>
  <c r="C1276" i="1"/>
  <c r="E1276" i="1" s="1"/>
  <c r="M1275" i="1"/>
  <c r="N1275" i="1" s="1"/>
  <c r="P1275" i="1" s="1"/>
  <c r="Q1275" i="1" s="1"/>
  <c r="H1275" i="1"/>
  <c r="I1275" i="1" s="1"/>
  <c r="K1275" i="1" s="1"/>
  <c r="L1275" i="1" s="1"/>
  <c r="C1275" i="1"/>
  <c r="E1275" i="1" s="1"/>
  <c r="M1274" i="1"/>
  <c r="O1274" i="1" s="1"/>
  <c r="H1274" i="1"/>
  <c r="J1274" i="1" s="1"/>
  <c r="C1274" i="1"/>
  <c r="E1274" i="1" s="1"/>
  <c r="M1273" i="1"/>
  <c r="H1273" i="1"/>
  <c r="J1273" i="1" s="1"/>
  <c r="C1273" i="1"/>
  <c r="M1272" i="1"/>
  <c r="N1272" i="1" s="1"/>
  <c r="P1272" i="1" s="1"/>
  <c r="Q1272" i="1" s="1"/>
  <c r="H1272" i="1"/>
  <c r="J1272" i="1" s="1"/>
  <c r="C1272" i="1"/>
  <c r="E1272" i="1" s="1"/>
  <c r="M1271" i="1"/>
  <c r="H1271" i="1"/>
  <c r="J1271" i="1" s="1"/>
  <c r="C1271" i="1"/>
  <c r="M1270" i="1"/>
  <c r="O1270" i="1" s="1"/>
  <c r="H1270" i="1"/>
  <c r="I1270" i="1" s="1"/>
  <c r="K1270" i="1" s="1"/>
  <c r="L1270" i="1" s="1"/>
  <c r="C1270" i="1"/>
  <c r="M1269" i="1"/>
  <c r="O1269" i="1" s="1"/>
  <c r="H1269" i="1"/>
  <c r="C1269" i="1"/>
  <c r="E1269" i="1" s="1"/>
  <c r="M1268" i="1"/>
  <c r="H1268" i="1"/>
  <c r="C1268" i="1"/>
  <c r="E1268" i="1" s="1"/>
  <c r="M1267" i="1"/>
  <c r="N1267" i="1" s="1"/>
  <c r="P1267" i="1" s="1"/>
  <c r="Q1267" i="1" s="1"/>
  <c r="H1267" i="1"/>
  <c r="J1267" i="1" s="1"/>
  <c r="C1267" i="1"/>
  <c r="D1267" i="1" s="1"/>
  <c r="F1267" i="1" s="1"/>
  <c r="G1267" i="1" s="1"/>
  <c r="M1266" i="1"/>
  <c r="I1266" i="1"/>
  <c r="K1266" i="1" s="1"/>
  <c r="L1266" i="1" s="1"/>
  <c r="H1266" i="1"/>
  <c r="J1266" i="1" s="1"/>
  <c r="C1266" i="1"/>
  <c r="M1265" i="1"/>
  <c r="H1265" i="1"/>
  <c r="J1265" i="1" s="1"/>
  <c r="C1265" i="1"/>
  <c r="D1265" i="1" s="1"/>
  <c r="F1265" i="1" s="1"/>
  <c r="G1265" i="1" s="1"/>
  <c r="M1264" i="1"/>
  <c r="O1264" i="1" s="1"/>
  <c r="H1264" i="1"/>
  <c r="I1264" i="1" s="1"/>
  <c r="K1264" i="1" s="1"/>
  <c r="L1264" i="1" s="1"/>
  <c r="C1264" i="1"/>
  <c r="M1263" i="1"/>
  <c r="O1263" i="1" s="1"/>
  <c r="H1263" i="1"/>
  <c r="J1263" i="1" s="1"/>
  <c r="C1263" i="1"/>
  <c r="M1262" i="1"/>
  <c r="O1262" i="1" s="1"/>
  <c r="H1262" i="1"/>
  <c r="I1262" i="1" s="1"/>
  <c r="K1262" i="1" s="1"/>
  <c r="L1262" i="1" s="1"/>
  <c r="C1262" i="1"/>
  <c r="O1261" i="1"/>
  <c r="M1261" i="1"/>
  <c r="N1261" i="1" s="1"/>
  <c r="P1261" i="1" s="1"/>
  <c r="Q1261" i="1" s="1"/>
  <c r="H1261" i="1"/>
  <c r="J1261" i="1" s="1"/>
  <c r="C1261" i="1"/>
  <c r="N1260" i="1"/>
  <c r="P1260" i="1" s="1"/>
  <c r="Q1260" i="1" s="1"/>
  <c r="M1260" i="1"/>
  <c r="O1260" i="1" s="1"/>
  <c r="H1260" i="1"/>
  <c r="C1260" i="1"/>
  <c r="E1260" i="1" s="1"/>
  <c r="N1259" i="1"/>
  <c r="P1259" i="1" s="1"/>
  <c r="Q1259" i="1" s="1"/>
  <c r="M1259" i="1"/>
  <c r="O1259" i="1" s="1"/>
  <c r="J1259" i="1"/>
  <c r="H1259" i="1"/>
  <c r="I1259" i="1" s="1"/>
  <c r="K1259" i="1" s="1"/>
  <c r="L1259" i="1" s="1"/>
  <c r="C1259" i="1"/>
  <c r="E1259" i="1" s="1"/>
  <c r="M1258" i="1"/>
  <c r="O1258" i="1" s="1"/>
  <c r="H1258" i="1"/>
  <c r="C1258" i="1"/>
  <c r="E1258" i="1" s="1"/>
  <c r="M1257" i="1"/>
  <c r="H1257" i="1"/>
  <c r="J1257" i="1" s="1"/>
  <c r="C1257" i="1"/>
  <c r="E1257" i="1" s="1"/>
  <c r="M1256" i="1"/>
  <c r="H1256" i="1"/>
  <c r="C1256" i="1"/>
  <c r="M1255" i="1"/>
  <c r="I1255" i="1"/>
  <c r="K1255" i="1" s="1"/>
  <c r="L1255" i="1" s="1"/>
  <c r="H1255" i="1"/>
  <c r="J1255" i="1" s="1"/>
  <c r="C1255" i="1"/>
  <c r="M1254" i="1"/>
  <c r="O1254" i="1" s="1"/>
  <c r="H1254" i="1"/>
  <c r="I1254" i="1" s="1"/>
  <c r="K1254" i="1" s="1"/>
  <c r="L1254" i="1" s="1"/>
  <c r="C1254" i="1"/>
  <c r="E1254" i="1" s="1"/>
  <c r="M1253" i="1"/>
  <c r="O1253" i="1" s="1"/>
  <c r="H1253" i="1"/>
  <c r="D1253" i="1"/>
  <c r="F1253" i="1" s="1"/>
  <c r="G1253" i="1" s="1"/>
  <c r="C1253" i="1"/>
  <c r="E1253" i="1" s="1"/>
  <c r="M1252" i="1"/>
  <c r="O1252" i="1" s="1"/>
  <c r="H1252" i="1"/>
  <c r="C1252" i="1"/>
  <c r="E1252" i="1" s="1"/>
  <c r="M1251" i="1"/>
  <c r="N1251" i="1" s="1"/>
  <c r="P1251" i="1" s="1"/>
  <c r="Q1251" i="1" s="1"/>
  <c r="I1251" i="1"/>
  <c r="K1251" i="1" s="1"/>
  <c r="L1251" i="1" s="1"/>
  <c r="H1251" i="1"/>
  <c r="J1251" i="1" s="1"/>
  <c r="C1251" i="1"/>
  <c r="M1250" i="1"/>
  <c r="H1250" i="1"/>
  <c r="J1250" i="1" s="1"/>
  <c r="C1250" i="1"/>
  <c r="E1250" i="1" s="1"/>
  <c r="M1249" i="1"/>
  <c r="H1249" i="1"/>
  <c r="J1249" i="1" s="1"/>
  <c r="D1249" i="1"/>
  <c r="F1249" i="1" s="1"/>
  <c r="G1249" i="1" s="1"/>
  <c r="C1249" i="1"/>
  <c r="E1249" i="1" s="1"/>
  <c r="M1248" i="1"/>
  <c r="O1248" i="1" s="1"/>
  <c r="H1248" i="1"/>
  <c r="J1248" i="1" s="1"/>
  <c r="C1248" i="1"/>
  <c r="E1248" i="1" s="1"/>
  <c r="M1247" i="1"/>
  <c r="H1247" i="1"/>
  <c r="J1247" i="1" s="1"/>
  <c r="C1247" i="1"/>
  <c r="M1246" i="1"/>
  <c r="O1246" i="1" s="1"/>
  <c r="H1246" i="1"/>
  <c r="J1246" i="1" s="1"/>
  <c r="C1246" i="1"/>
  <c r="M1245" i="1"/>
  <c r="O1245" i="1" s="1"/>
  <c r="H1245" i="1"/>
  <c r="J1245" i="1" s="1"/>
  <c r="C1245" i="1"/>
  <c r="M1244" i="1"/>
  <c r="N1244" i="1" s="1"/>
  <c r="P1244" i="1" s="1"/>
  <c r="Q1244" i="1" s="1"/>
  <c r="H1244" i="1"/>
  <c r="C1244" i="1"/>
  <c r="E1244" i="1" s="1"/>
  <c r="M1243" i="1"/>
  <c r="J1243" i="1"/>
  <c r="H1243" i="1"/>
  <c r="I1243" i="1" s="1"/>
  <c r="K1243" i="1" s="1"/>
  <c r="L1243" i="1" s="1"/>
  <c r="C1243" i="1"/>
  <c r="D1243" i="1" s="1"/>
  <c r="F1243" i="1" s="1"/>
  <c r="G1243" i="1" s="1"/>
  <c r="M1242" i="1"/>
  <c r="O1242" i="1" s="1"/>
  <c r="H1242" i="1"/>
  <c r="C1242" i="1"/>
  <c r="E1242" i="1" s="1"/>
  <c r="M1241" i="1"/>
  <c r="H1241" i="1"/>
  <c r="J1241" i="1" s="1"/>
  <c r="C1241" i="1"/>
  <c r="E1241" i="1" s="1"/>
  <c r="M1240" i="1"/>
  <c r="N1240" i="1" s="1"/>
  <c r="P1240" i="1" s="1"/>
  <c r="Q1240" i="1" s="1"/>
  <c r="H1240" i="1"/>
  <c r="J1240" i="1" s="1"/>
  <c r="C1240" i="1"/>
  <c r="M1239" i="1"/>
  <c r="O1239" i="1" s="1"/>
  <c r="H1239" i="1"/>
  <c r="I1239" i="1" s="1"/>
  <c r="K1239" i="1" s="1"/>
  <c r="L1239" i="1" s="1"/>
  <c r="C1239" i="1"/>
  <c r="M1238" i="1"/>
  <c r="O1238" i="1" s="1"/>
  <c r="H1238" i="1"/>
  <c r="J1238" i="1" s="1"/>
  <c r="E1238" i="1"/>
  <c r="C1238" i="1"/>
  <c r="D1238" i="1" s="1"/>
  <c r="F1238" i="1" s="1"/>
  <c r="G1238" i="1" s="1"/>
  <c r="M1237" i="1"/>
  <c r="O1237" i="1" s="1"/>
  <c r="H1237" i="1"/>
  <c r="J1237" i="1" s="1"/>
  <c r="C1237" i="1"/>
  <c r="E1237" i="1" s="1"/>
  <c r="M1236" i="1"/>
  <c r="H1236" i="1"/>
  <c r="C1236" i="1"/>
  <c r="E1236" i="1" s="1"/>
  <c r="M1235" i="1"/>
  <c r="N1235" i="1" s="1"/>
  <c r="P1235" i="1" s="1"/>
  <c r="Q1235" i="1" s="1"/>
  <c r="H1235" i="1"/>
  <c r="J1235" i="1" s="1"/>
  <c r="C1235" i="1"/>
  <c r="E1235" i="1" s="1"/>
  <c r="M1234" i="1"/>
  <c r="O1234" i="1" s="1"/>
  <c r="I1234" i="1"/>
  <c r="K1234" i="1" s="1"/>
  <c r="L1234" i="1" s="1"/>
  <c r="H1234" i="1"/>
  <c r="J1234" i="1" s="1"/>
  <c r="C1234" i="1"/>
  <c r="M1233" i="1"/>
  <c r="H1233" i="1"/>
  <c r="J1233" i="1" s="1"/>
  <c r="E1233" i="1"/>
  <c r="D1233" i="1"/>
  <c r="F1233" i="1" s="1"/>
  <c r="G1233" i="1" s="1"/>
  <c r="C1233" i="1"/>
  <c r="M1232" i="1"/>
  <c r="O1232" i="1" s="1"/>
  <c r="H1232" i="1"/>
  <c r="J1232" i="1" s="1"/>
  <c r="C1232" i="1"/>
  <c r="M1231" i="1"/>
  <c r="H1231" i="1"/>
  <c r="J1231" i="1" s="1"/>
  <c r="C1231" i="1"/>
  <c r="M1230" i="1"/>
  <c r="O1230" i="1" s="1"/>
  <c r="H1230" i="1"/>
  <c r="J1230" i="1" s="1"/>
  <c r="C1230" i="1"/>
  <c r="E1230" i="1" s="1"/>
  <c r="M1229" i="1"/>
  <c r="O1229" i="1" s="1"/>
  <c r="H1229" i="1"/>
  <c r="C1229" i="1"/>
  <c r="M1228" i="1"/>
  <c r="O1228" i="1" s="1"/>
  <c r="H1228" i="1"/>
  <c r="C1228" i="1"/>
  <c r="E1228" i="1" s="1"/>
  <c r="M1227" i="1"/>
  <c r="O1227" i="1" s="1"/>
  <c r="H1227" i="1"/>
  <c r="J1227" i="1" s="1"/>
  <c r="C1227" i="1"/>
  <c r="E1227" i="1" s="1"/>
  <c r="M1226" i="1"/>
  <c r="H1226" i="1"/>
  <c r="C1226" i="1"/>
  <c r="E1226" i="1" s="1"/>
  <c r="M1225" i="1"/>
  <c r="H1225" i="1"/>
  <c r="J1225" i="1" s="1"/>
  <c r="D1225" i="1"/>
  <c r="F1225" i="1" s="1"/>
  <c r="G1225" i="1" s="1"/>
  <c r="C1225" i="1"/>
  <c r="E1225" i="1" s="1"/>
  <c r="M1224" i="1"/>
  <c r="O1224" i="1" s="1"/>
  <c r="H1224" i="1"/>
  <c r="J1224" i="1" s="1"/>
  <c r="C1224" i="1"/>
  <c r="E1224" i="1" s="1"/>
  <c r="M1223" i="1"/>
  <c r="N1223" i="1" s="1"/>
  <c r="P1223" i="1" s="1"/>
  <c r="Q1223" i="1" s="1"/>
  <c r="I1223" i="1"/>
  <c r="K1223" i="1" s="1"/>
  <c r="L1223" i="1" s="1"/>
  <c r="H1223" i="1"/>
  <c r="J1223" i="1" s="1"/>
  <c r="C1223" i="1"/>
  <c r="M1222" i="1"/>
  <c r="O1222" i="1" s="1"/>
  <c r="J1222" i="1"/>
  <c r="H1222" i="1"/>
  <c r="I1222" i="1" s="1"/>
  <c r="K1222" i="1" s="1"/>
  <c r="L1222" i="1" s="1"/>
  <c r="C1222" i="1"/>
  <c r="D1222" i="1" s="1"/>
  <c r="F1222" i="1" s="1"/>
  <c r="G1222" i="1" s="1"/>
  <c r="M1221" i="1"/>
  <c r="O1221" i="1" s="1"/>
  <c r="H1221" i="1"/>
  <c r="C1221" i="1"/>
  <c r="M1220" i="1"/>
  <c r="H1220" i="1"/>
  <c r="J1220" i="1" s="1"/>
  <c r="C1220" i="1"/>
  <c r="M1219" i="1"/>
  <c r="H1219" i="1"/>
  <c r="I1219" i="1" s="1"/>
  <c r="K1219" i="1" s="1"/>
  <c r="L1219" i="1" s="1"/>
  <c r="C1219" i="1"/>
  <c r="E1219" i="1" s="1"/>
  <c r="M1218" i="1"/>
  <c r="O1218" i="1" s="1"/>
  <c r="I1218" i="1"/>
  <c r="K1218" i="1" s="1"/>
  <c r="L1218" i="1" s="1"/>
  <c r="H1218" i="1"/>
  <c r="J1218" i="1" s="1"/>
  <c r="C1218" i="1"/>
  <c r="M1217" i="1"/>
  <c r="O1217" i="1" s="1"/>
  <c r="H1217" i="1"/>
  <c r="J1217" i="1" s="1"/>
  <c r="C1217" i="1"/>
  <c r="M1216" i="1"/>
  <c r="O1216" i="1" s="1"/>
  <c r="H1216" i="1"/>
  <c r="I1216" i="1" s="1"/>
  <c r="K1216" i="1" s="1"/>
  <c r="L1216" i="1" s="1"/>
  <c r="E1216" i="1"/>
  <c r="C1216" i="1"/>
  <c r="D1216" i="1" s="1"/>
  <c r="F1216" i="1" s="1"/>
  <c r="G1216" i="1" s="1"/>
  <c r="M1215" i="1"/>
  <c r="N1215" i="1" s="1"/>
  <c r="P1215" i="1" s="1"/>
  <c r="Q1215" i="1" s="1"/>
  <c r="H1215" i="1"/>
  <c r="J1215" i="1" s="1"/>
  <c r="C1215" i="1"/>
  <c r="E1215" i="1" s="1"/>
  <c r="M1214" i="1"/>
  <c r="H1214" i="1"/>
  <c r="I1214" i="1" s="1"/>
  <c r="K1214" i="1" s="1"/>
  <c r="L1214" i="1" s="1"/>
  <c r="C1214" i="1"/>
  <c r="D1214" i="1" s="1"/>
  <c r="F1214" i="1" s="1"/>
  <c r="G1214" i="1" s="1"/>
  <c r="M1213" i="1"/>
  <c r="H1213" i="1"/>
  <c r="J1213" i="1" s="1"/>
  <c r="C1213" i="1"/>
  <c r="D1213" i="1" s="1"/>
  <c r="F1213" i="1" s="1"/>
  <c r="G1213" i="1" s="1"/>
  <c r="M1212" i="1"/>
  <c r="O1212" i="1" s="1"/>
  <c r="H1212" i="1"/>
  <c r="J1212" i="1" s="1"/>
  <c r="C1212" i="1"/>
  <c r="M1211" i="1"/>
  <c r="N1211" i="1" s="1"/>
  <c r="P1211" i="1" s="1"/>
  <c r="Q1211" i="1" s="1"/>
  <c r="H1211" i="1"/>
  <c r="I1211" i="1" s="1"/>
  <c r="K1211" i="1" s="1"/>
  <c r="L1211" i="1" s="1"/>
  <c r="C1211" i="1"/>
  <c r="M1210" i="1"/>
  <c r="H1210" i="1"/>
  <c r="C1210" i="1"/>
  <c r="E1210" i="1" s="1"/>
  <c r="M1209" i="1"/>
  <c r="O1209" i="1" s="1"/>
  <c r="H1209" i="1"/>
  <c r="C1209" i="1"/>
  <c r="M1208" i="1"/>
  <c r="N1208" i="1" s="1"/>
  <c r="P1208" i="1" s="1"/>
  <c r="Q1208" i="1" s="1"/>
  <c r="H1208" i="1"/>
  <c r="I1208" i="1" s="1"/>
  <c r="K1208" i="1" s="1"/>
  <c r="L1208" i="1" s="1"/>
  <c r="C1208" i="1"/>
  <c r="M1207" i="1"/>
  <c r="O1207" i="1" s="1"/>
  <c r="H1207" i="1"/>
  <c r="J1207" i="1" s="1"/>
  <c r="C1207" i="1"/>
  <c r="E1207" i="1" s="1"/>
  <c r="M1206" i="1"/>
  <c r="H1206" i="1"/>
  <c r="C1206" i="1"/>
  <c r="D1206" i="1" s="1"/>
  <c r="F1206" i="1" s="1"/>
  <c r="G1206" i="1" s="1"/>
  <c r="M1205" i="1"/>
  <c r="N1205" i="1" s="1"/>
  <c r="P1205" i="1" s="1"/>
  <c r="Q1205" i="1" s="1"/>
  <c r="H1205" i="1"/>
  <c r="C1205" i="1"/>
  <c r="M1204" i="1"/>
  <c r="O1204" i="1" s="1"/>
  <c r="H1204" i="1"/>
  <c r="J1204" i="1" s="1"/>
  <c r="C1204" i="1"/>
  <c r="M1203" i="1"/>
  <c r="H1203" i="1"/>
  <c r="I1203" i="1" s="1"/>
  <c r="K1203" i="1" s="1"/>
  <c r="L1203" i="1" s="1"/>
  <c r="C1203" i="1"/>
  <c r="M1202" i="1"/>
  <c r="H1202" i="1"/>
  <c r="J1202" i="1" s="1"/>
  <c r="C1202" i="1"/>
  <c r="E1202" i="1" s="1"/>
  <c r="M1201" i="1"/>
  <c r="O1201" i="1" s="1"/>
  <c r="H1201" i="1"/>
  <c r="C1201" i="1"/>
  <c r="M1200" i="1"/>
  <c r="H1200" i="1"/>
  <c r="J1200" i="1" s="1"/>
  <c r="C1200" i="1"/>
  <c r="E1200" i="1" s="1"/>
  <c r="M1199" i="1"/>
  <c r="N1199" i="1" s="1"/>
  <c r="P1199" i="1" s="1"/>
  <c r="Q1199" i="1" s="1"/>
  <c r="H1199" i="1"/>
  <c r="J1199" i="1" s="1"/>
  <c r="C1199" i="1"/>
  <c r="E1199" i="1" s="1"/>
  <c r="M1198" i="1"/>
  <c r="H1198" i="1"/>
  <c r="I1198" i="1" s="1"/>
  <c r="K1198" i="1" s="1"/>
  <c r="L1198" i="1" s="1"/>
  <c r="E1198" i="1"/>
  <c r="C1198" i="1"/>
  <c r="D1198" i="1" s="1"/>
  <c r="F1198" i="1" s="1"/>
  <c r="G1198" i="1" s="1"/>
  <c r="M1197" i="1"/>
  <c r="O1197" i="1" s="1"/>
  <c r="H1197" i="1"/>
  <c r="J1197" i="1" s="1"/>
  <c r="C1197" i="1"/>
  <c r="M1196" i="1"/>
  <c r="O1196" i="1" s="1"/>
  <c r="H1196" i="1"/>
  <c r="J1196" i="1" s="1"/>
  <c r="C1196" i="1"/>
  <c r="M1195" i="1"/>
  <c r="J1195" i="1"/>
  <c r="H1195" i="1"/>
  <c r="I1195" i="1" s="1"/>
  <c r="K1195" i="1" s="1"/>
  <c r="L1195" i="1" s="1"/>
  <c r="C1195" i="1"/>
  <c r="E1195" i="1" s="1"/>
  <c r="M1194" i="1"/>
  <c r="O1194" i="1" s="1"/>
  <c r="H1194" i="1"/>
  <c r="C1194" i="1"/>
  <c r="E1194" i="1" s="1"/>
  <c r="M1193" i="1"/>
  <c r="O1193" i="1" s="1"/>
  <c r="H1193" i="1"/>
  <c r="C1193" i="1"/>
  <c r="D1193" i="1" s="1"/>
  <c r="F1193" i="1" s="1"/>
  <c r="G1193" i="1" s="1"/>
  <c r="M1192" i="1"/>
  <c r="H1192" i="1"/>
  <c r="J1192" i="1" s="1"/>
  <c r="D1192" i="1"/>
  <c r="F1192" i="1" s="1"/>
  <c r="G1192" i="1" s="1"/>
  <c r="C1192" i="1"/>
  <c r="E1192" i="1" s="1"/>
  <c r="M1191" i="1"/>
  <c r="H1191" i="1"/>
  <c r="J1191" i="1" s="1"/>
  <c r="C1191" i="1"/>
  <c r="E1191" i="1" s="1"/>
  <c r="M1190" i="1"/>
  <c r="H1190" i="1"/>
  <c r="C1190" i="1"/>
  <c r="M1189" i="1"/>
  <c r="O1189" i="1" s="1"/>
  <c r="H1189" i="1"/>
  <c r="I1189" i="1" s="1"/>
  <c r="K1189" i="1" s="1"/>
  <c r="L1189" i="1" s="1"/>
  <c r="E1189" i="1"/>
  <c r="C1189" i="1"/>
  <c r="D1189" i="1" s="1"/>
  <c r="F1189" i="1" s="1"/>
  <c r="G1189" i="1" s="1"/>
  <c r="M1188" i="1"/>
  <c r="O1188" i="1" s="1"/>
  <c r="H1188" i="1"/>
  <c r="J1188" i="1" s="1"/>
  <c r="C1188" i="1"/>
  <c r="M1187" i="1"/>
  <c r="H1187" i="1"/>
  <c r="I1187" i="1" s="1"/>
  <c r="K1187" i="1" s="1"/>
  <c r="L1187" i="1" s="1"/>
  <c r="E1187" i="1"/>
  <c r="C1187" i="1"/>
  <c r="D1187" i="1" s="1"/>
  <c r="F1187" i="1" s="1"/>
  <c r="G1187" i="1" s="1"/>
  <c r="M1186" i="1"/>
  <c r="H1186" i="1"/>
  <c r="C1186" i="1"/>
  <c r="E1186" i="1" s="1"/>
  <c r="M1185" i="1"/>
  <c r="O1185" i="1" s="1"/>
  <c r="H1185" i="1"/>
  <c r="C1185" i="1"/>
  <c r="M1184" i="1"/>
  <c r="N1184" i="1" s="1"/>
  <c r="P1184" i="1" s="1"/>
  <c r="Q1184" i="1" s="1"/>
  <c r="H1184" i="1"/>
  <c r="J1184" i="1" s="1"/>
  <c r="C1184" i="1"/>
  <c r="D1184" i="1" s="1"/>
  <c r="F1184" i="1" s="1"/>
  <c r="G1184" i="1" s="1"/>
  <c r="M1183" i="1"/>
  <c r="O1183" i="1" s="1"/>
  <c r="H1183" i="1"/>
  <c r="J1183" i="1" s="1"/>
  <c r="C1183" i="1"/>
  <c r="E1183" i="1" s="1"/>
  <c r="M1182" i="1"/>
  <c r="H1182" i="1"/>
  <c r="J1182" i="1" s="1"/>
  <c r="C1182" i="1"/>
  <c r="O1181" i="1"/>
  <c r="M1181" i="1"/>
  <c r="N1181" i="1" s="1"/>
  <c r="P1181" i="1" s="1"/>
  <c r="Q1181" i="1" s="1"/>
  <c r="H1181" i="1"/>
  <c r="I1181" i="1" s="1"/>
  <c r="K1181" i="1" s="1"/>
  <c r="L1181" i="1" s="1"/>
  <c r="E1181" i="1"/>
  <c r="C1181" i="1"/>
  <c r="D1181" i="1" s="1"/>
  <c r="F1181" i="1" s="1"/>
  <c r="G1181" i="1" s="1"/>
  <c r="M1180" i="1"/>
  <c r="O1180" i="1" s="1"/>
  <c r="H1180" i="1"/>
  <c r="J1180" i="1" s="1"/>
  <c r="C1180" i="1"/>
  <c r="M1179" i="1"/>
  <c r="O1179" i="1" s="1"/>
  <c r="H1179" i="1"/>
  <c r="C1179" i="1"/>
  <c r="D1179" i="1" s="1"/>
  <c r="F1179" i="1" s="1"/>
  <c r="G1179" i="1" s="1"/>
  <c r="N1178" i="1"/>
  <c r="P1178" i="1" s="1"/>
  <c r="Q1178" i="1" s="1"/>
  <c r="M1178" i="1"/>
  <c r="O1178" i="1" s="1"/>
  <c r="H1178" i="1"/>
  <c r="I1178" i="1" s="1"/>
  <c r="K1178" i="1" s="1"/>
  <c r="L1178" i="1" s="1"/>
  <c r="C1178" i="1"/>
  <c r="E1178" i="1" s="1"/>
  <c r="M1177" i="1"/>
  <c r="O1177" i="1" s="1"/>
  <c r="H1177" i="1"/>
  <c r="C1177" i="1"/>
  <c r="E1177" i="1" s="1"/>
  <c r="M1176" i="1"/>
  <c r="I1176" i="1"/>
  <c r="K1176" i="1" s="1"/>
  <c r="L1176" i="1" s="1"/>
  <c r="H1176" i="1"/>
  <c r="J1176" i="1" s="1"/>
  <c r="C1176" i="1"/>
  <c r="N1175" i="1"/>
  <c r="P1175" i="1" s="1"/>
  <c r="Q1175" i="1" s="1"/>
  <c r="M1175" i="1"/>
  <c r="O1175" i="1" s="1"/>
  <c r="H1175" i="1"/>
  <c r="J1175" i="1" s="1"/>
  <c r="C1175" i="1"/>
  <c r="E1175" i="1" s="1"/>
  <c r="M1174" i="1"/>
  <c r="H1174" i="1"/>
  <c r="J1174" i="1" s="1"/>
  <c r="C1174" i="1"/>
  <c r="M1173" i="1"/>
  <c r="N1173" i="1" s="1"/>
  <c r="P1173" i="1" s="1"/>
  <c r="Q1173" i="1" s="1"/>
  <c r="I1173" i="1"/>
  <c r="K1173" i="1" s="1"/>
  <c r="L1173" i="1" s="1"/>
  <c r="H1173" i="1"/>
  <c r="J1173" i="1" s="1"/>
  <c r="C1173" i="1"/>
  <c r="D1173" i="1" s="1"/>
  <c r="F1173" i="1" s="1"/>
  <c r="G1173" i="1" s="1"/>
  <c r="M1172" i="1"/>
  <c r="O1172" i="1" s="1"/>
  <c r="H1172" i="1"/>
  <c r="C1172" i="1"/>
  <c r="M1171" i="1"/>
  <c r="O1171" i="1" s="1"/>
  <c r="H1171" i="1"/>
  <c r="I1171" i="1" s="1"/>
  <c r="K1171" i="1" s="1"/>
  <c r="L1171" i="1" s="1"/>
  <c r="C1171" i="1"/>
  <c r="M1170" i="1"/>
  <c r="O1170" i="1" s="1"/>
  <c r="H1170" i="1"/>
  <c r="C1170" i="1"/>
  <c r="E1170" i="1" s="1"/>
  <c r="M1169" i="1"/>
  <c r="H1169" i="1"/>
  <c r="C1169" i="1"/>
  <c r="E1169" i="1" s="1"/>
  <c r="M1168" i="1"/>
  <c r="N1168" i="1" s="1"/>
  <c r="P1168" i="1" s="1"/>
  <c r="Q1168" i="1" s="1"/>
  <c r="H1168" i="1"/>
  <c r="J1168" i="1" s="1"/>
  <c r="C1168" i="1"/>
  <c r="E1168" i="1" s="1"/>
  <c r="M1167" i="1"/>
  <c r="H1167" i="1"/>
  <c r="J1167" i="1" s="1"/>
  <c r="C1167" i="1"/>
  <c r="E1167" i="1" s="1"/>
  <c r="M1166" i="1"/>
  <c r="H1166" i="1"/>
  <c r="J1166" i="1" s="1"/>
  <c r="C1166" i="1"/>
  <c r="M1165" i="1"/>
  <c r="O1165" i="1" s="1"/>
  <c r="H1165" i="1"/>
  <c r="J1165" i="1" s="1"/>
  <c r="C1165" i="1"/>
  <c r="E1165" i="1" s="1"/>
  <c r="M1164" i="1"/>
  <c r="O1164" i="1" s="1"/>
  <c r="H1164" i="1"/>
  <c r="J1164" i="1" s="1"/>
  <c r="C1164" i="1"/>
  <c r="M1163" i="1"/>
  <c r="O1163" i="1" s="1"/>
  <c r="H1163" i="1"/>
  <c r="C1163" i="1"/>
  <c r="D1163" i="1" s="1"/>
  <c r="F1163" i="1" s="1"/>
  <c r="G1163" i="1" s="1"/>
  <c r="M1162" i="1"/>
  <c r="H1162" i="1"/>
  <c r="I1162" i="1" s="1"/>
  <c r="K1162" i="1" s="1"/>
  <c r="L1162" i="1" s="1"/>
  <c r="C1162" i="1"/>
  <c r="E1162" i="1" s="1"/>
  <c r="M1161" i="1"/>
  <c r="O1161" i="1" s="1"/>
  <c r="H1161" i="1"/>
  <c r="C1161" i="1"/>
  <c r="E1161" i="1" s="1"/>
  <c r="M1160" i="1"/>
  <c r="H1160" i="1"/>
  <c r="J1160" i="1" s="1"/>
  <c r="C1160" i="1"/>
  <c r="M1159" i="1"/>
  <c r="N1159" i="1" s="1"/>
  <c r="P1159" i="1" s="1"/>
  <c r="Q1159" i="1" s="1"/>
  <c r="H1159" i="1"/>
  <c r="J1159" i="1" s="1"/>
  <c r="C1159" i="1"/>
  <c r="M1158" i="1"/>
  <c r="H1158" i="1"/>
  <c r="J1158" i="1" s="1"/>
  <c r="C1158" i="1"/>
  <c r="D1158" i="1" s="1"/>
  <c r="F1158" i="1" s="1"/>
  <c r="G1158" i="1" s="1"/>
  <c r="N1157" i="1"/>
  <c r="P1157" i="1" s="1"/>
  <c r="Q1157" i="1" s="1"/>
  <c r="M1157" i="1"/>
  <c r="O1157" i="1" s="1"/>
  <c r="H1157" i="1"/>
  <c r="C1157" i="1"/>
  <c r="E1157" i="1" s="1"/>
  <c r="M1156" i="1"/>
  <c r="O1156" i="1" s="1"/>
  <c r="H1156" i="1"/>
  <c r="C1156" i="1"/>
  <c r="M1155" i="1"/>
  <c r="O1155" i="1" s="1"/>
  <c r="H1155" i="1"/>
  <c r="C1155" i="1"/>
  <c r="M1154" i="1"/>
  <c r="N1154" i="1" s="1"/>
  <c r="P1154" i="1" s="1"/>
  <c r="Q1154" i="1" s="1"/>
  <c r="H1154" i="1"/>
  <c r="C1154" i="1"/>
  <c r="E1154" i="1" s="1"/>
  <c r="M1153" i="1"/>
  <c r="O1153" i="1" s="1"/>
  <c r="H1153" i="1"/>
  <c r="C1153" i="1"/>
  <c r="E1153" i="1" s="1"/>
  <c r="M1152" i="1"/>
  <c r="H1152" i="1"/>
  <c r="C1152" i="1"/>
  <c r="M1151" i="1"/>
  <c r="O1151" i="1" s="1"/>
  <c r="H1151" i="1"/>
  <c r="J1151" i="1" s="1"/>
  <c r="C1151" i="1"/>
  <c r="M1150" i="1"/>
  <c r="H1150" i="1"/>
  <c r="J1150" i="1" s="1"/>
  <c r="C1150" i="1"/>
  <c r="M1149" i="1"/>
  <c r="H1149" i="1"/>
  <c r="J1149" i="1" s="1"/>
  <c r="C1149" i="1"/>
  <c r="E1149" i="1" s="1"/>
  <c r="M1148" i="1"/>
  <c r="H1148" i="1"/>
  <c r="C1148" i="1"/>
  <c r="M1147" i="1"/>
  <c r="O1147" i="1" s="1"/>
  <c r="H1147" i="1"/>
  <c r="C1147" i="1"/>
  <c r="M1146" i="1"/>
  <c r="J1146" i="1"/>
  <c r="H1146" i="1"/>
  <c r="I1146" i="1" s="1"/>
  <c r="K1146" i="1" s="1"/>
  <c r="L1146" i="1" s="1"/>
  <c r="C1146" i="1"/>
  <c r="E1146" i="1" s="1"/>
  <c r="N1145" i="1"/>
  <c r="P1145" i="1" s="1"/>
  <c r="Q1145" i="1" s="1"/>
  <c r="M1145" i="1"/>
  <c r="O1145" i="1" s="1"/>
  <c r="H1145" i="1"/>
  <c r="C1145" i="1"/>
  <c r="M1144" i="1"/>
  <c r="H1144" i="1"/>
  <c r="J1144" i="1" s="1"/>
  <c r="D1144" i="1"/>
  <c r="F1144" i="1" s="1"/>
  <c r="G1144" i="1" s="1"/>
  <c r="C1144" i="1"/>
  <c r="E1144" i="1" s="1"/>
  <c r="M1143" i="1"/>
  <c r="H1143" i="1"/>
  <c r="C1143" i="1"/>
  <c r="M1142" i="1"/>
  <c r="H1142" i="1"/>
  <c r="C1142" i="1"/>
  <c r="D1142" i="1" s="1"/>
  <c r="F1142" i="1" s="1"/>
  <c r="G1142" i="1" s="1"/>
  <c r="M1141" i="1"/>
  <c r="O1141" i="1" s="1"/>
  <c r="H1141" i="1"/>
  <c r="D1141" i="1"/>
  <c r="F1141" i="1" s="1"/>
  <c r="G1141" i="1" s="1"/>
  <c r="C1141" i="1"/>
  <c r="E1141" i="1" s="1"/>
  <c r="M1140" i="1"/>
  <c r="O1140" i="1" s="1"/>
  <c r="H1140" i="1"/>
  <c r="C1140" i="1"/>
  <c r="D1140" i="1" s="1"/>
  <c r="F1140" i="1" s="1"/>
  <c r="G1140" i="1" s="1"/>
  <c r="M1139" i="1"/>
  <c r="H1139" i="1"/>
  <c r="I1139" i="1" s="1"/>
  <c r="K1139" i="1" s="1"/>
  <c r="L1139" i="1" s="1"/>
  <c r="C1139" i="1"/>
  <c r="E1139" i="1" s="1"/>
  <c r="M1138" i="1"/>
  <c r="I1138" i="1"/>
  <c r="K1138" i="1" s="1"/>
  <c r="L1138" i="1" s="1"/>
  <c r="H1138" i="1"/>
  <c r="J1138" i="1" s="1"/>
  <c r="C1138" i="1"/>
  <c r="E1138" i="1" s="1"/>
  <c r="M1137" i="1"/>
  <c r="H1137" i="1"/>
  <c r="I1137" i="1" s="1"/>
  <c r="K1137" i="1" s="1"/>
  <c r="L1137" i="1" s="1"/>
  <c r="C1137" i="1"/>
  <c r="M1136" i="1"/>
  <c r="H1136" i="1"/>
  <c r="J1136" i="1" s="1"/>
  <c r="C1136" i="1"/>
  <c r="M1135" i="1"/>
  <c r="H1135" i="1"/>
  <c r="C1135" i="1"/>
  <c r="E1135" i="1" s="1"/>
  <c r="M1134" i="1"/>
  <c r="H1134" i="1"/>
  <c r="I1134" i="1" s="1"/>
  <c r="K1134" i="1" s="1"/>
  <c r="L1134" i="1" s="1"/>
  <c r="C1134" i="1"/>
  <c r="M1133" i="1"/>
  <c r="O1133" i="1" s="1"/>
  <c r="H1133" i="1"/>
  <c r="C1133" i="1"/>
  <c r="M1132" i="1"/>
  <c r="H1132" i="1"/>
  <c r="C1132" i="1"/>
  <c r="D1132" i="1" s="1"/>
  <c r="F1132" i="1" s="1"/>
  <c r="G1132" i="1" s="1"/>
  <c r="M1131" i="1"/>
  <c r="H1131" i="1"/>
  <c r="I1131" i="1" s="1"/>
  <c r="K1131" i="1" s="1"/>
  <c r="L1131" i="1" s="1"/>
  <c r="C1131" i="1"/>
  <c r="O1130" i="1"/>
  <c r="M1130" i="1"/>
  <c r="N1130" i="1" s="1"/>
  <c r="P1130" i="1" s="1"/>
  <c r="Q1130" i="1" s="1"/>
  <c r="I1130" i="1"/>
  <c r="K1130" i="1" s="1"/>
  <c r="L1130" i="1" s="1"/>
  <c r="H1130" i="1"/>
  <c r="J1130" i="1" s="1"/>
  <c r="C1130" i="1"/>
  <c r="M1129" i="1"/>
  <c r="H1129" i="1"/>
  <c r="C1129" i="1"/>
  <c r="M1128" i="1"/>
  <c r="N1128" i="1" s="1"/>
  <c r="P1128" i="1" s="1"/>
  <c r="Q1128" i="1" s="1"/>
  <c r="H1128" i="1"/>
  <c r="C1128" i="1"/>
  <c r="D1128" i="1" s="1"/>
  <c r="F1128" i="1" s="1"/>
  <c r="G1128" i="1" s="1"/>
  <c r="M1127" i="1"/>
  <c r="O1127" i="1" s="1"/>
  <c r="H1127" i="1"/>
  <c r="J1127" i="1" s="1"/>
  <c r="E1127" i="1"/>
  <c r="C1127" i="1"/>
  <c r="D1127" i="1" s="1"/>
  <c r="F1127" i="1" s="1"/>
  <c r="G1127" i="1" s="1"/>
  <c r="M1126" i="1"/>
  <c r="H1126" i="1"/>
  <c r="C1126" i="1"/>
  <c r="M1125" i="1"/>
  <c r="O1125" i="1" s="1"/>
  <c r="H1125" i="1"/>
  <c r="J1125" i="1" s="1"/>
  <c r="C1125" i="1"/>
  <c r="M1124" i="1"/>
  <c r="O1124" i="1" s="1"/>
  <c r="H1124" i="1"/>
  <c r="E1124" i="1"/>
  <c r="D1124" i="1"/>
  <c r="F1124" i="1" s="1"/>
  <c r="G1124" i="1" s="1"/>
  <c r="C1124" i="1"/>
  <c r="M1123" i="1"/>
  <c r="H1123" i="1"/>
  <c r="C1123" i="1"/>
  <c r="M1122" i="1"/>
  <c r="O1122" i="1" s="1"/>
  <c r="H1122" i="1"/>
  <c r="C1122" i="1"/>
  <c r="E1122" i="1" s="1"/>
  <c r="M1121" i="1"/>
  <c r="H1121" i="1"/>
  <c r="D1121" i="1"/>
  <c r="F1121" i="1" s="1"/>
  <c r="G1121" i="1" s="1"/>
  <c r="C1121" i="1"/>
  <c r="E1121" i="1" s="1"/>
  <c r="M1120" i="1"/>
  <c r="H1120" i="1"/>
  <c r="J1120" i="1" s="1"/>
  <c r="C1120" i="1"/>
  <c r="E1120" i="1" s="1"/>
  <c r="M1119" i="1"/>
  <c r="H1119" i="1"/>
  <c r="J1119" i="1" s="1"/>
  <c r="E1119" i="1"/>
  <c r="C1119" i="1"/>
  <c r="D1119" i="1" s="1"/>
  <c r="F1119" i="1" s="1"/>
  <c r="G1119" i="1" s="1"/>
  <c r="M1118" i="1"/>
  <c r="H1118" i="1"/>
  <c r="C1118" i="1"/>
  <c r="M1117" i="1"/>
  <c r="H1117" i="1"/>
  <c r="J1117" i="1" s="1"/>
  <c r="C1117" i="1"/>
  <c r="M1116" i="1"/>
  <c r="O1116" i="1" s="1"/>
  <c r="H1116" i="1"/>
  <c r="C1116" i="1"/>
  <c r="M1115" i="1"/>
  <c r="O1115" i="1" s="1"/>
  <c r="H1115" i="1"/>
  <c r="C1115" i="1"/>
  <c r="M1114" i="1"/>
  <c r="O1114" i="1" s="1"/>
  <c r="H1114" i="1"/>
  <c r="C1114" i="1"/>
  <c r="E1114" i="1" s="1"/>
  <c r="M1113" i="1"/>
  <c r="H1113" i="1"/>
  <c r="J1113" i="1" s="1"/>
  <c r="C1113" i="1"/>
  <c r="M1112" i="1"/>
  <c r="H1112" i="1"/>
  <c r="C1112" i="1"/>
  <c r="E1112" i="1" s="1"/>
  <c r="M1111" i="1"/>
  <c r="H1111" i="1"/>
  <c r="J1111" i="1" s="1"/>
  <c r="C1111" i="1"/>
  <c r="E1111" i="1" s="1"/>
  <c r="M1110" i="1"/>
  <c r="O1110" i="1" s="1"/>
  <c r="I1110" i="1"/>
  <c r="K1110" i="1" s="1"/>
  <c r="L1110" i="1" s="1"/>
  <c r="H1110" i="1"/>
  <c r="J1110" i="1" s="1"/>
  <c r="C1110" i="1"/>
  <c r="M1109" i="1"/>
  <c r="O1109" i="1" s="1"/>
  <c r="H1109" i="1"/>
  <c r="J1109" i="1" s="1"/>
  <c r="C1109" i="1"/>
  <c r="M1108" i="1"/>
  <c r="O1108" i="1" s="1"/>
  <c r="H1108" i="1"/>
  <c r="J1108" i="1" s="1"/>
  <c r="C1108" i="1"/>
  <c r="E1108" i="1" s="1"/>
  <c r="M1107" i="1"/>
  <c r="H1107" i="1"/>
  <c r="C1107" i="1"/>
  <c r="M1106" i="1"/>
  <c r="O1106" i="1" s="1"/>
  <c r="H1106" i="1"/>
  <c r="C1106" i="1"/>
  <c r="E1106" i="1" s="1"/>
  <c r="M1105" i="1"/>
  <c r="O1105" i="1" s="1"/>
  <c r="H1105" i="1"/>
  <c r="C1105" i="1"/>
  <c r="E1105" i="1" s="1"/>
  <c r="M1104" i="1"/>
  <c r="H1104" i="1"/>
  <c r="C1104" i="1"/>
  <c r="E1104" i="1" s="1"/>
  <c r="M1103" i="1"/>
  <c r="H1103" i="1"/>
  <c r="J1103" i="1" s="1"/>
  <c r="C1103" i="1"/>
  <c r="M1102" i="1"/>
  <c r="O1102" i="1" s="1"/>
  <c r="H1102" i="1"/>
  <c r="J1102" i="1" s="1"/>
  <c r="C1102" i="1"/>
  <c r="M1101" i="1"/>
  <c r="O1101" i="1" s="1"/>
  <c r="H1101" i="1"/>
  <c r="J1101" i="1" s="1"/>
  <c r="C1101" i="1"/>
  <c r="M1100" i="1"/>
  <c r="O1100" i="1" s="1"/>
  <c r="H1100" i="1"/>
  <c r="C1100" i="1"/>
  <c r="E1100" i="1" s="1"/>
  <c r="M1099" i="1"/>
  <c r="H1099" i="1"/>
  <c r="J1099" i="1" s="1"/>
  <c r="C1099" i="1"/>
  <c r="M1098" i="1"/>
  <c r="O1098" i="1" s="1"/>
  <c r="H1098" i="1"/>
  <c r="C1098" i="1"/>
  <c r="E1098" i="1" s="1"/>
  <c r="N1097" i="1"/>
  <c r="P1097" i="1" s="1"/>
  <c r="Q1097" i="1" s="1"/>
  <c r="M1097" i="1"/>
  <c r="O1097" i="1" s="1"/>
  <c r="H1097" i="1"/>
  <c r="C1097" i="1"/>
  <c r="E1097" i="1" s="1"/>
  <c r="M1096" i="1"/>
  <c r="O1096" i="1" s="1"/>
  <c r="H1096" i="1"/>
  <c r="C1096" i="1"/>
  <c r="E1096" i="1" s="1"/>
  <c r="M1095" i="1"/>
  <c r="H1095" i="1"/>
  <c r="J1095" i="1" s="1"/>
  <c r="C1095" i="1"/>
  <c r="E1095" i="1" s="1"/>
  <c r="M1094" i="1"/>
  <c r="N1094" i="1" s="1"/>
  <c r="P1094" i="1" s="1"/>
  <c r="Q1094" i="1" s="1"/>
  <c r="H1094" i="1"/>
  <c r="J1094" i="1" s="1"/>
  <c r="C1094" i="1"/>
  <c r="N1093" i="1"/>
  <c r="P1093" i="1" s="1"/>
  <c r="Q1093" i="1" s="1"/>
  <c r="M1093" i="1"/>
  <c r="O1093" i="1" s="1"/>
  <c r="H1093" i="1"/>
  <c r="J1093" i="1" s="1"/>
  <c r="C1093" i="1"/>
  <c r="M1092" i="1"/>
  <c r="O1092" i="1" s="1"/>
  <c r="H1092" i="1"/>
  <c r="C1092" i="1"/>
  <c r="E1092" i="1" s="1"/>
  <c r="M1091" i="1"/>
  <c r="O1091" i="1" s="1"/>
  <c r="H1091" i="1"/>
  <c r="C1091" i="1"/>
  <c r="E1091" i="1" s="1"/>
  <c r="M1090" i="1"/>
  <c r="H1090" i="1"/>
  <c r="C1090" i="1"/>
  <c r="E1090" i="1" s="1"/>
  <c r="M1089" i="1"/>
  <c r="O1089" i="1" s="1"/>
  <c r="H1089" i="1"/>
  <c r="C1089" i="1"/>
  <c r="M1088" i="1"/>
  <c r="O1088" i="1" s="1"/>
  <c r="H1088" i="1"/>
  <c r="I1088" i="1" s="1"/>
  <c r="K1088" i="1" s="1"/>
  <c r="L1088" i="1" s="1"/>
  <c r="C1088" i="1"/>
  <c r="D1088" i="1" s="1"/>
  <c r="F1088" i="1" s="1"/>
  <c r="G1088" i="1" s="1"/>
  <c r="M1087" i="1"/>
  <c r="H1087" i="1"/>
  <c r="J1087" i="1" s="1"/>
  <c r="C1087" i="1"/>
  <c r="E1087" i="1" s="1"/>
  <c r="M1086" i="1"/>
  <c r="H1086" i="1"/>
  <c r="J1086" i="1" s="1"/>
  <c r="C1086" i="1"/>
  <c r="E1086" i="1" s="1"/>
  <c r="M1085" i="1"/>
  <c r="O1085" i="1" s="1"/>
  <c r="H1085" i="1"/>
  <c r="I1085" i="1" s="1"/>
  <c r="K1085" i="1" s="1"/>
  <c r="L1085" i="1" s="1"/>
  <c r="C1085" i="1"/>
  <c r="M1084" i="1"/>
  <c r="O1084" i="1" s="1"/>
  <c r="H1084" i="1"/>
  <c r="J1084" i="1" s="1"/>
  <c r="C1084" i="1"/>
  <c r="E1084" i="1" s="1"/>
  <c r="M1083" i="1"/>
  <c r="O1083" i="1" s="1"/>
  <c r="H1083" i="1"/>
  <c r="J1083" i="1" s="1"/>
  <c r="C1083" i="1"/>
  <c r="E1083" i="1" s="1"/>
  <c r="M1082" i="1"/>
  <c r="N1082" i="1" s="1"/>
  <c r="P1082" i="1" s="1"/>
  <c r="Q1082" i="1" s="1"/>
  <c r="H1082" i="1"/>
  <c r="C1082" i="1"/>
  <c r="E1082" i="1" s="1"/>
  <c r="M1081" i="1"/>
  <c r="O1081" i="1" s="1"/>
  <c r="I1081" i="1"/>
  <c r="K1081" i="1" s="1"/>
  <c r="L1081" i="1" s="1"/>
  <c r="H1081" i="1"/>
  <c r="J1081" i="1" s="1"/>
  <c r="C1081" i="1"/>
  <c r="M1080" i="1"/>
  <c r="O1080" i="1" s="1"/>
  <c r="H1080" i="1"/>
  <c r="C1080" i="1"/>
  <c r="M1079" i="1"/>
  <c r="H1079" i="1"/>
  <c r="J1079" i="1" s="1"/>
  <c r="C1079" i="1"/>
  <c r="M1078" i="1"/>
  <c r="O1078" i="1" s="1"/>
  <c r="H1078" i="1"/>
  <c r="J1078" i="1" s="1"/>
  <c r="C1078" i="1"/>
  <c r="E1078" i="1" s="1"/>
  <c r="M1077" i="1"/>
  <c r="O1077" i="1" s="1"/>
  <c r="K1077" i="1"/>
  <c r="L1077" i="1" s="1"/>
  <c r="H1077" i="1"/>
  <c r="I1077" i="1" s="1"/>
  <c r="C1077" i="1"/>
  <c r="M1076" i="1"/>
  <c r="O1076" i="1" s="1"/>
  <c r="H1076" i="1"/>
  <c r="J1076" i="1" s="1"/>
  <c r="C1076" i="1"/>
  <c r="E1076" i="1" s="1"/>
  <c r="M1075" i="1"/>
  <c r="I1075" i="1"/>
  <c r="K1075" i="1" s="1"/>
  <c r="L1075" i="1" s="1"/>
  <c r="H1075" i="1"/>
  <c r="J1075" i="1" s="1"/>
  <c r="C1075" i="1"/>
  <c r="E1075" i="1" s="1"/>
  <c r="M1074" i="1"/>
  <c r="H1074" i="1"/>
  <c r="C1074" i="1"/>
  <c r="E1074" i="1" s="1"/>
  <c r="M1073" i="1"/>
  <c r="O1073" i="1" s="1"/>
  <c r="H1073" i="1"/>
  <c r="J1073" i="1" s="1"/>
  <c r="C1073" i="1"/>
  <c r="M1072" i="1"/>
  <c r="O1072" i="1" s="1"/>
  <c r="H1072" i="1"/>
  <c r="J1072" i="1" s="1"/>
  <c r="C1072" i="1"/>
  <c r="D1072" i="1" s="1"/>
  <c r="F1072" i="1" s="1"/>
  <c r="G1072" i="1" s="1"/>
  <c r="M1071" i="1"/>
  <c r="H1071" i="1"/>
  <c r="J1071" i="1" s="1"/>
  <c r="C1071" i="1"/>
  <c r="E1071" i="1" s="1"/>
  <c r="M1070" i="1"/>
  <c r="H1070" i="1"/>
  <c r="J1070" i="1" s="1"/>
  <c r="C1070" i="1"/>
  <c r="E1070" i="1" s="1"/>
  <c r="M1069" i="1"/>
  <c r="J1069" i="1"/>
  <c r="H1069" i="1"/>
  <c r="I1069" i="1" s="1"/>
  <c r="K1069" i="1" s="1"/>
  <c r="L1069" i="1" s="1"/>
  <c r="C1069" i="1"/>
  <c r="M1068" i="1"/>
  <c r="O1068" i="1" s="1"/>
  <c r="H1068" i="1"/>
  <c r="C1068" i="1"/>
  <c r="N1067" i="1"/>
  <c r="P1067" i="1" s="1"/>
  <c r="Q1067" i="1" s="1"/>
  <c r="M1067" i="1"/>
  <c r="O1067" i="1" s="1"/>
  <c r="H1067" i="1"/>
  <c r="J1067" i="1" s="1"/>
  <c r="C1067" i="1"/>
  <c r="M1066" i="1"/>
  <c r="N1066" i="1" s="1"/>
  <c r="P1066" i="1" s="1"/>
  <c r="Q1066" i="1" s="1"/>
  <c r="H1066" i="1"/>
  <c r="C1066" i="1"/>
  <c r="E1066" i="1" s="1"/>
  <c r="N1065" i="1"/>
  <c r="P1065" i="1" s="1"/>
  <c r="Q1065" i="1" s="1"/>
  <c r="M1065" i="1"/>
  <c r="O1065" i="1" s="1"/>
  <c r="H1065" i="1"/>
  <c r="I1065" i="1" s="1"/>
  <c r="K1065" i="1" s="1"/>
  <c r="L1065" i="1" s="1"/>
  <c r="E1065" i="1"/>
  <c r="D1065" i="1"/>
  <c r="F1065" i="1" s="1"/>
  <c r="G1065" i="1" s="1"/>
  <c r="C1065" i="1"/>
  <c r="M1064" i="1"/>
  <c r="O1064" i="1" s="1"/>
  <c r="H1064" i="1"/>
  <c r="J1064" i="1" s="1"/>
  <c r="C1064" i="1"/>
  <c r="M1063" i="1"/>
  <c r="H1063" i="1"/>
  <c r="J1063" i="1" s="1"/>
  <c r="C1063" i="1"/>
  <c r="D1063" i="1" s="1"/>
  <c r="F1063" i="1" s="1"/>
  <c r="G1063" i="1" s="1"/>
  <c r="M1062" i="1"/>
  <c r="N1062" i="1" s="1"/>
  <c r="P1062" i="1" s="1"/>
  <c r="Q1062" i="1" s="1"/>
  <c r="H1062" i="1"/>
  <c r="C1062" i="1"/>
  <c r="E1062" i="1" s="1"/>
  <c r="M1061" i="1"/>
  <c r="H1061" i="1"/>
  <c r="I1061" i="1" s="1"/>
  <c r="K1061" i="1" s="1"/>
  <c r="L1061" i="1" s="1"/>
  <c r="C1061" i="1"/>
  <c r="M1060" i="1"/>
  <c r="O1060" i="1" s="1"/>
  <c r="H1060" i="1"/>
  <c r="C1060" i="1"/>
  <c r="D1060" i="1" s="1"/>
  <c r="F1060" i="1" s="1"/>
  <c r="G1060" i="1" s="1"/>
  <c r="M1059" i="1"/>
  <c r="O1059" i="1" s="1"/>
  <c r="I1059" i="1"/>
  <c r="K1059" i="1" s="1"/>
  <c r="L1059" i="1" s="1"/>
  <c r="H1059" i="1"/>
  <c r="J1059" i="1" s="1"/>
  <c r="C1059" i="1"/>
  <c r="E1059" i="1" s="1"/>
  <c r="M1058" i="1"/>
  <c r="H1058" i="1"/>
  <c r="C1058" i="1"/>
  <c r="E1058" i="1" s="1"/>
  <c r="M1057" i="1"/>
  <c r="O1057" i="1" s="1"/>
  <c r="H1057" i="1"/>
  <c r="I1057" i="1" s="1"/>
  <c r="K1057" i="1" s="1"/>
  <c r="L1057" i="1" s="1"/>
  <c r="C1057" i="1"/>
  <c r="M1056" i="1"/>
  <c r="H1056" i="1"/>
  <c r="J1056" i="1" s="1"/>
  <c r="C1056" i="1"/>
  <c r="D1056" i="1" s="1"/>
  <c r="F1056" i="1" s="1"/>
  <c r="G1056" i="1" s="1"/>
  <c r="M1055" i="1"/>
  <c r="H1055" i="1"/>
  <c r="J1055" i="1" s="1"/>
  <c r="C1055" i="1"/>
  <c r="M1054" i="1"/>
  <c r="N1054" i="1" s="1"/>
  <c r="P1054" i="1" s="1"/>
  <c r="Q1054" i="1" s="1"/>
  <c r="H1054" i="1"/>
  <c r="I1054" i="1" s="1"/>
  <c r="K1054" i="1" s="1"/>
  <c r="L1054" i="1" s="1"/>
  <c r="C1054" i="1"/>
  <c r="E1054" i="1" s="1"/>
  <c r="M1053" i="1"/>
  <c r="O1053" i="1" s="1"/>
  <c r="H1053" i="1"/>
  <c r="C1053" i="1"/>
  <c r="M1052" i="1"/>
  <c r="O1052" i="1" s="1"/>
  <c r="H1052" i="1"/>
  <c r="J1052" i="1" s="1"/>
  <c r="C1052" i="1"/>
  <c r="D1052" i="1" s="1"/>
  <c r="F1052" i="1" s="1"/>
  <c r="G1052" i="1" s="1"/>
  <c r="M1051" i="1"/>
  <c r="N1051" i="1" s="1"/>
  <c r="P1051" i="1" s="1"/>
  <c r="Q1051" i="1" s="1"/>
  <c r="H1051" i="1"/>
  <c r="J1051" i="1" s="1"/>
  <c r="C1051" i="1"/>
  <c r="M1050" i="1"/>
  <c r="O1050" i="1" s="1"/>
  <c r="H1050" i="1"/>
  <c r="C1050" i="1"/>
  <c r="E1050" i="1" s="1"/>
  <c r="M1049" i="1"/>
  <c r="H1049" i="1"/>
  <c r="I1049" i="1" s="1"/>
  <c r="K1049" i="1" s="1"/>
  <c r="L1049" i="1" s="1"/>
  <c r="C1049" i="1"/>
  <c r="M1048" i="1"/>
  <c r="H1048" i="1"/>
  <c r="J1048" i="1" s="1"/>
  <c r="C1048" i="1"/>
  <c r="M1047" i="1"/>
  <c r="H1047" i="1"/>
  <c r="J1047" i="1" s="1"/>
  <c r="C1047" i="1"/>
  <c r="M1046" i="1"/>
  <c r="N1046" i="1" s="1"/>
  <c r="P1046" i="1" s="1"/>
  <c r="Q1046" i="1" s="1"/>
  <c r="H1046" i="1"/>
  <c r="J1046" i="1" s="1"/>
  <c r="C1046" i="1"/>
  <c r="E1046" i="1" s="1"/>
  <c r="M1045" i="1"/>
  <c r="H1045" i="1"/>
  <c r="J1045" i="1" s="1"/>
  <c r="C1045" i="1"/>
  <c r="M1044" i="1"/>
  <c r="O1044" i="1" s="1"/>
  <c r="H1044" i="1"/>
  <c r="C1044" i="1"/>
  <c r="D1044" i="1" s="1"/>
  <c r="F1044" i="1" s="1"/>
  <c r="G1044" i="1" s="1"/>
  <c r="M1043" i="1"/>
  <c r="N1043" i="1" s="1"/>
  <c r="P1043" i="1" s="1"/>
  <c r="Q1043" i="1" s="1"/>
  <c r="H1043" i="1"/>
  <c r="C1043" i="1"/>
  <c r="E1043" i="1" s="1"/>
  <c r="M1042" i="1"/>
  <c r="O1042" i="1" s="1"/>
  <c r="H1042" i="1"/>
  <c r="C1042" i="1"/>
  <c r="E1042" i="1" s="1"/>
  <c r="M1041" i="1"/>
  <c r="O1041" i="1" s="1"/>
  <c r="H1041" i="1"/>
  <c r="I1041" i="1" s="1"/>
  <c r="K1041" i="1" s="1"/>
  <c r="L1041" i="1" s="1"/>
  <c r="D1041" i="1"/>
  <c r="F1041" i="1" s="1"/>
  <c r="G1041" i="1" s="1"/>
  <c r="C1041" i="1"/>
  <c r="E1041" i="1" s="1"/>
  <c r="M1040" i="1"/>
  <c r="H1040" i="1"/>
  <c r="J1040" i="1" s="1"/>
  <c r="E1040" i="1"/>
  <c r="C1040" i="1"/>
  <c r="D1040" i="1" s="1"/>
  <c r="F1040" i="1" s="1"/>
  <c r="G1040" i="1" s="1"/>
  <c r="M1039" i="1"/>
  <c r="H1039" i="1"/>
  <c r="J1039" i="1" s="1"/>
  <c r="C1039" i="1"/>
  <c r="M1038" i="1"/>
  <c r="N1038" i="1" s="1"/>
  <c r="P1038" i="1" s="1"/>
  <c r="Q1038" i="1" s="1"/>
  <c r="H1038" i="1"/>
  <c r="J1038" i="1" s="1"/>
  <c r="C1038" i="1"/>
  <c r="M1037" i="1"/>
  <c r="H1037" i="1"/>
  <c r="J1037" i="1" s="1"/>
  <c r="C1037" i="1"/>
  <c r="M1036" i="1"/>
  <c r="O1036" i="1" s="1"/>
  <c r="H1036" i="1"/>
  <c r="J1036" i="1" s="1"/>
  <c r="C1036" i="1"/>
  <c r="E1036" i="1" s="1"/>
  <c r="M1035" i="1"/>
  <c r="O1035" i="1" s="1"/>
  <c r="H1035" i="1"/>
  <c r="J1035" i="1" s="1"/>
  <c r="C1035" i="1"/>
  <c r="E1035" i="1" s="1"/>
  <c r="M1034" i="1"/>
  <c r="H1034" i="1"/>
  <c r="C1034" i="1"/>
  <c r="E1034" i="1" s="1"/>
  <c r="M1033" i="1"/>
  <c r="H1033" i="1"/>
  <c r="C1033" i="1"/>
  <c r="M1032" i="1"/>
  <c r="O1032" i="1" s="1"/>
  <c r="H1032" i="1"/>
  <c r="J1032" i="1" s="1"/>
  <c r="C1032" i="1"/>
  <c r="M1031" i="1"/>
  <c r="H1031" i="1"/>
  <c r="C1031" i="1"/>
  <c r="M1030" i="1"/>
  <c r="N1030" i="1" s="1"/>
  <c r="P1030" i="1" s="1"/>
  <c r="Q1030" i="1" s="1"/>
  <c r="H1030" i="1"/>
  <c r="C1030" i="1"/>
  <c r="E1030" i="1" s="1"/>
  <c r="M1029" i="1"/>
  <c r="O1029" i="1" s="1"/>
  <c r="H1029" i="1"/>
  <c r="J1029" i="1" s="1"/>
  <c r="C1029" i="1"/>
  <c r="M1028" i="1"/>
  <c r="H1028" i="1"/>
  <c r="C1028" i="1"/>
  <c r="M1027" i="1"/>
  <c r="O1027" i="1" s="1"/>
  <c r="H1027" i="1"/>
  <c r="J1027" i="1" s="1"/>
  <c r="C1027" i="1"/>
  <c r="M1026" i="1"/>
  <c r="O1026" i="1" s="1"/>
  <c r="H1026" i="1"/>
  <c r="J1026" i="1" s="1"/>
  <c r="C1026" i="1"/>
  <c r="D1026" i="1" s="1"/>
  <c r="F1026" i="1" s="1"/>
  <c r="G1026" i="1" s="1"/>
  <c r="M1025" i="1"/>
  <c r="H1025" i="1"/>
  <c r="J1025" i="1" s="1"/>
  <c r="C1025" i="1"/>
  <c r="E1025" i="1" s="1"/>
  <c r="M1024" i="1"/>
  <c r="H1024" i="1"/>
  <c r="C1024" i="1"/>
  <c r="E1024" i="1" s="1"/>
  <c r="M1023" i="1"/>
  <c r="O1023" i="1" s="1"/>
  <c r="I1023" i="1"/>
  <c r="K1023" i="1" s="1"/>
  <c r="L1023" i="1" s="1"/>
  <c r="H1023" i="1"/>
  <c r="J1023" i="1" s="1"/>
  <c r="E1023" i="1"/>
  <c r="C1023" i="1"/>
  <c r="D1023" i="1" s="1"/>
  <c r="F1023" i="1" s="1"/>
  <c r="G1023" i="1" s="1"/>
  <c r="M1022" i="1"/>
  <c r="O1022" i="1" s="1"/>
  <c r="H1022" i="1"/>
  <c r="D1022" i="1"/>
  <c r="F1022" i="1" s="1"/>
  <c r="G1022" i="1" s="1"/>
  <c r="C1022" i="1"/>
  <c r="E1022" i="1" s="1"/>
  <c r="O1021" i="1"/>
  <c r="M1021" i="1"/>
  <c r="N1021" i="1" s="1"/>
  <c r="P1021" i="1" s="1"/>
  <c r="Q1021" i="1" s="1"/>
  <c r="H1021" i="1"/>
  <c r="C1021" i="1"/>
  <c r="E1021" i="1" s="1"/>
  <c r="M1020" i="1"/>
  <c r="O1020" i="1" s="1"/>
  <c r="H1020" i="1"/>
  <c r="J1020" i="1" s="1"/>
  <c r="C1020" i="1"/>
  <c r="M1019" i="1"/>
  <c r="I1019" i="1"/>
  <c r="K1019" i="1" s="1"/>
  <c r="L1019" i="1" s="1"/>
  <c r="H1019" i="1"/>
  <c r="J1019" i="1" s="1"/>
  <c r="C1019" i="1"/>
  <c r="E1019" i="1" s="1"/>
  <c r="M1018" i="1"/>
  <c r="H1018" i="1"/>
  <c r="J1018" i="1" s="1"/>
  <c r="C1018" i="1"/>
  <c r="E1018" i="1" s="1"/>
  <c r="M1017" i="1"/>
  <c r="O1017" i="1" s="1"/>
  <c r="H1017" i="1"/>
  <c r="J1017" i="1" s="1"/>
  <c r="C1017" i="1"/>
  <c r="M1016" i="1"/>
  <c r="O1016" i="1" s="1"/>
  <c r="H1016" i="1"/>
  <c r="C1016" i="1"/>
  <c r="D1016" i="1" s="1"/>
  <c r="F1016" i="1" s="1"/>
  <c r="G1016" i="1" s="1"/>
  <c r="M1015" i="1"/>
  <c r="O1015" i="1" s="1"/>
  <c r="H1015" i="1"/>
  <c r="D1015" i="1"/>
  <c r="F1015" i="1" s="1"/>
  <c r="G1015" i="1" s="1"/>
  <c r="C1015" i="1"/>
  <c r="E1015" i="1" s="1"/>
  <c r="M1014" i="1"/>
  <c r="O1014" i="1" s="1"/>
  <c r="H1014" i="1"/>
  <c r="C1014" i="1"/>
  <c r="E1014" i="1" s="1"/>
  <c r="M1013" i="1"/>
  <c r="H1013" i="1"/>
  <c r="C1013" i="1"/>
  <c r="E1013" i="1" s="1"/>
  <c r="M1012" i="1"/>
  <c r="H1012" i="1"/>
  <c r="C1012" i="1"/>
  <c r="E1012" i="1" s="1"/>
  <c r="M1011" i="1"/>
  <c r="H1011" i="1"/>
  <c r="J1011" i="1" s="1"/>
  <c r="C1011" i="1"/>
  <c r="E1011" i="1" s="1"/>
  <c r="M1010" i="1"/>
  <c r="O1010" i="1" s="1"/>
  <c r="H1010" i="1"/>
  <c r="J1010" i="1" s="1"/>
  <c r="C1010" i="1"/>
  <c r="M1009" i="1"/>
  <c r="O1009" i="1" s="1"/>
  <c r="H1009" i="1"/>
  <c r="J1009" i="1" s="1"/>
  <c r="C1009" i="1"/>
  <c r="M1008" i="1"/>
  <c r="O1008" i="1" s="1"/>
  <c r="H1008" i="1"/>
  <c r="C1008" i="1"/>
  <c r="E1008" i="1" s="1"/>
  <c r="M1007" i="1"/>
  <c r="O1007" i="1" s="1"/>
  <c r="H1007" i="1"/>
  <c r="C1007" i="1"/>
  <c r="M1006" i="1"/>
  <c r="O1006" i="1" s="1"/>
  <c r="H1006" i="1"/>
  <c r="C1006" i="1"/>
  <c r="E1006" i="1" s="1"/>
  <c r="N1005" i="1"/>
  <c r="P1005" i="1" s="1"/>
  <c r="Q1005" i="1" s="1"/>
  <c r="M1005" i="1"/>
  <c r="O1005" i="1" s="1"/>
  <c r="H1005" i="1"/>
  <c r="J1005" i="1" s="1"/>
  <c r="C1005" i="1"/>
  <c r="E1005" i="1" s="1"/>
  <c r="M1004" i="1"/>
  <c r="O1004" i="1" s="1"/>
  <c r="H1004" i="1"/>
  <c r="C1004" i="1"/>
  <c r="E1004" i="1" s="1"/>
  <c r="M1003" i="1"/>
  <c r="H1003" i="1"/>
  <c r="J1003" i="1" s="1"/>
  <c r="C1003" i="1"/>
  <c r="M1002" i="1"/>
  <c r="O1002" i="1" s="1"/>
  <c r="H1002" i="1"/>
  <c r="J1002" i="1" s="1"/>
  <c r="C1002" i="1"/>
  <c r="E1002" i="1" s="1"/>
  <c r="M1001" i="1"/>
  <c r="O1001" i="1" s="1"/>
  <c r="H1001" i="1"/>
  <c r="J1001" i="1" s="1"/>
  <c r="C1001" i="1"/>
  <c r="M1000" i="1"/>
  <c r="O1000" i="1" s="1"/>
  <c r="H1000" i="1"/>
  <c r="C1000" i="1"/>
  <c r="E1000" i="1" s="1"/>
  <c r="M999" i="1"/>
  <c r="O999" i="1" s="1"/>
  <c r="H999" i="1"/>
  <c r="J999" i="1" s="1"/>
  <c r="D999" i="1"/>
  <c r="F999" i="1" s="1"/>
  <c r="G999" i="1" s="1"/>
  <c r="C999" i="1"/>
  <c r="E999" i="1" s="1"/>
  <c r="M998" i="1"/>
  <c r="O998" i="1" s="1"/>
  <c r="H998" i="1"/>
  <c r="C998" i="1"/>
  <c r="M997" i="1"/>
  <c r="O997" i="1" s="1"/>
  <c r="H997" i="1"/>
  <c r="C997" i="1"/>
  <c r="E997" i="1" s="1"/>
  <c r="N996" i="1"/>
  <c r="P996" i="1" s="1"/>
  <c r="Q996" i="1" s="1"/>
  <c r="M996" i="1"/>
  <c r="O996" i="1" s="1"/>
  <c r="H996" i="1"/>
  <c r="J996" i="1" s="1"/>
  <c r="C996" i="1"/>
  <c r="E996" i="1" s="1"/>
  <c r="M995" i="1"/>
  <c r="H995" i="1"/>
  <c r="J995" i="1" s="1"/>
  <c r="C995" i="1"/>
  <c r="D995" i="1" s="1"/>
  <c r="F995" i="1" s="1"/>
  <c r="G995" i="1" s="1"/>
  <c r="M994" i="1"/>
  <c r="O994" i="1" s="1"/>
  <c r="H994" i="1"/>
  <c r="J994" i="1" s="1"/>
  <c r="C994" i="1"/>
  <c r="M993" i="1"/>
  <c r="O993" i="1" s="1"/>
  <c r="H993" i="1"/>
  <c r="J993" i="1" s="1"/>
  <c r="C993" i="1"/>
  <c r="M992" i="1"/>
  <c r="O992" i="1" s="1"/>
  <c r="H992" i="1"/>
  <c r="E992" i="1"/>
  <c r="C992" i="1"/>
  <c r="D992" i="1" s="1"/>
  <c r="F992" i="1" s="1"/>
  <c r="G992" i="1" s="1"/>
  <c r="M991" i="1"/>
  <c r="O991" i="1" s="1"/>
  <c r="H991" i="1"/>
  <c r="J991" i="1" s="1"/>
  <c r="C991" i="1"/>
  <c r="E991" i="1" s="1"/>
  <c r="M990" i="1"/>
  <c r="O990" i="1" s="1"/>
  <c r="H990" i="1"/>
  <c r="C990" i="1"/>
  <c r="E990" i="1" s="1"/>
  <c r="O989" i="1"/>
  <c r="M989" i="1"/>
  <c r="N989" i="1" s="1"/>
  <c r="P989" i="1" s="1"/>
  <c r="Q989" i="1" s="1"/>
  <c r="H989" i="1"/>
  <c r="C989" i="1"/>
  <c r="E989" i="1" s="1"/>
  <c r="N988" i="1"/>
  <c r="P988" i="1" s="1"/>
  <c r="Q988" i="1" s="1"/>
  <c r="M988" i="1"/>
  <c r="O988" i="1" s="1"/>
  <c r="H988" i="1"/>
  <c r="C988" i="1"/>
  <c r="E988" i="1" s="1"/>
  <c r="M987" i="1"/>
  <c r="H987" i="1"/>
  <c r="J987" i="1" s="1"/>
  <c r="D987" i="1"/>
  <c r="F987" i="1" s="1"/>
  <c r="G987" i="1" s="1"/>
  <c r="C987" i="1"/>
  <c r="E987" i="1" s="1"/>
  <c r="M986" i="1"/>
  <c r="H986" i="1"/>
  <c r="J986" i="1" s="1"/>
  <c r="D986" i="1"/>
  <c r="F986" i="1" s="1"/>
  <c r="G986" i="1" s="1"/>
  <c r="C986" i="1"/>
  <c r="E986" i="1" s="1"/>
  <c r="M985" i="1"/>
  <c r="O985" i="1" s="1"/>
  <c r="H985" i="1"/>
  <c r="J985" i="1" s="1"/>
  <c r="C985" i="1"/>
  <c r="M984" i="1"/>
  <c r="O984" i="1" s="1"/>
  <c r="H984" i="1"/>
  <c r="J984" i="1" s="1"/>
  <c r="C984" i="1"/>
  <c r="M983" i="1"/>
  <c r="O983" i="1" s="1"/>
  <c r="H983" i="1"/>
  <c r="C983" i="1"/>
  <c r="E983" i="1" s="1"/>
  <c r="M982" i="1"/>
  <c r="O982" i="1" s="1"/>
  <c r="H982" i="1"/>
  <c r="C982" i="1"/>
  <c r="E982" i="1" s="1"/>
  <c r="M981" i="1"/>
  <c r="O981" i="1" s="1"/>
  <c r="H981" i="1"/>
  <c r="J981" i="1" s="1"/>
  <c r="C981" i="1"/>
  <c r="E981" i="1" s="1"/>
  <c r="M980" i="1"/>
  <c r="O980" i="1" s="1"/>
  <c r="H980" i="1"/>
  <c r="J980" i="1" s="1"/>
  <c r="C980" i="1"/>
  <c r="E980" i="1" s="1"/>
  <c r="M979" i="1"/>
  <c r="H979" i="1"/>
  <c r="J979" i="1" s="1"/>
  <c r="C979" i="1"/>
  <c r="E979" i="1" s="1"/>
  <c r="M978" i="1"/>
  <c r="H978" i="1"/>
  <c r="J978" i="1" s="1"/>
  <c r="C978" i="1"/>
  <c r="E978" i="1" s="1"/>
  <c r="M977" i="1"/>
  <c r="H977" i="1"/>
  <c r="J977" i="1" s="1"/>
  <c r="C977" i="1"/>
  <c r="M976" i="1"/>
  <c r="O976" i="1" s="1"/>
  <c r="H976" i="1"/>
  <c r="J976" i="1" s="1"/>
  <c r="C976" i="1"/>
  <c r="E976" i="1" s="1"/>
  <c r="M975" i="1"/>
  <c r="O975" i="1" s="1"/>
  <c r="H975" i="1"/>
  <c r="D975" i="1"/>
  <c r="F975" i="1" s="1"/>
  <c r="G975" i="1" s="1"/>
  <c r="C975" i="1"/>
  <c r="E975" i="1" s="1"/>
  <c r="M974" i="1"/>
  <c r="O974" i="1" s="1"/>
  <c r="H974" i="1"/>
  <c r="C974" i="1"/>
  <c r="E974" i="1" s="1"/>
  <c r="M973" i="1"/>
  <c r="H973" i="1"/>
  <c r="I973" i="1" s="1"/>
  <c r="K973" i="1" s="1"/>
  <c r="L973" i="1" s="1"/>
  <c r="C973" i="1"/>
  <c r="E973" i="1" s="1"/>
  <c r="M972" i="1"/>
  <c r="O972" i="1" s="1"/>
  <c r="H972" i="1"/>
  <c r="I972" i="1" s="1"/>
  <c r="K972" i="1" s="1"/>
  <c r="L972" i="1" s="1"/>
  <c r="C972" i="1"/>
  <c r="E972" i="1" s="1"/>
  <c r="M971" i="1"/>
  <c r="H971" i="1"/>
  <c r="J971" i="1" s="1"/>
  <c r="C971" i="1"/>
  <c r="E971" i="1" s="1"/>
  <c r="M970" i="1"/>
  <c r="N970" i="1" s="1"/>
  <c r="P970" i="1" s="1"/>
  <c r="Q970" i="1" s="1"/>
  <c r="H970" i="1"/>
  <c r="J970" i="1" s="1"/>
  <c r="C970" i="1"/>
  <c r="M969" i="1"/>
  <c r="H969" i="1"/>
  <c r="J969" i="1" s="1"/>
  <c r="C969" i="1"/>
  <c r="M968" i="1"/>
  <c r="O968" i="1" s="1"/>
  <c r="H968" i="1"/>
  <c r="C968" i="1"/>
  <c r="D968" i="1" s="1"/>
  <c r="F968" i="1" s="1"/>
  <c r="G968" i="1" s="1"/>
  <c r="M967" i="1"/>
  <c r="O967" i="1" s="1"/>
  <c r="H967" i="1"/>
  <c r="J967" i="1" s="1"/>
  <c r="C967" i="1"/>
  <c r="E967" i="1" s="1"/>
  <c r="M966" i="1"/>
  <c r="O966" i="1" s="1"/>
  <c r="H966" i="1"/>
  <c r="C966" i="1"/>
  <c r="E966" i="1" s="1"/>
  <c r="M965" i="1"/>
  <c r="H965" i="1"/>
  <c r="I965" i="1" s="1"/>
  <c r="K965" i="1" s="1"/>
  <c r="L965" i="1" s="1"/>
  <c r="C965" i="1"/>
  <c r="E965" i="1" s="1"/>
  <c r="M964" i="1"/>
  <c r="O964" i="1" s="1"/>
  <c r="H964" i="1"/>
  <c r="C964" i="1"/>
  <c r="E964" i="1" s="1"/>
  <c r="M963" i="1"/>
  <c r="H963" i="1"/>
  <c r="J963" i="1" s="1"/>
  <c r="C963" i="1"/>
  <c r="E963" i="1" s="1"/>
  <c r="M962" i="1"/>
  <c r="H962" i="1"/>
  <c r="J962" i="1" s="1"/>
  <c r="C962" i="1"/>
  <c r="M961" i="1"/>
  <c r="O961" i="1" s="1"/>
  <c r="H961" i="1"/>
  <c r="J961" i="1" s="1"/>
  <c r="C961" i="1"/>
  <c r="M960" i="1"/>
  <c r="O960" i="1" s="1"/>
  <c r="H960" i="1"/>
  <c r="C960" i="1"/>
  <c r="D960" i="1" s="1"/>
  <c r="F960" i="1" s="1"/>
  <c r="G960" i="1" s="1"/>
  <c r="M959" i="1"/>
  <c r="O959" i="1" s="1"/>
  <c r="H959" i="1"/>
  <c r="J959" i="1" s="1"/>
  <c r="D959" i="1"/>
  <c r="F959" i="1" s="1"/>
  <c r="G959" i="1" s="1"/>
  <c r="C959" i="1"/>
  <c r="E959" i="1" s="1"/>
  <c r="M958" i="1"/>
  <c r="O958" i="1" s="1"/>
  <c r="H958" i="1"/>
  <c r="C958" i="1"/>
  <c r="M957" i="1"/>
  <c r="O957" i="1" s="1"/>
  <c r="H957" i="1"/>
  <c r="I957" i="1" s="1"/>
  <c r="K957" i="1" s="1"/>
  <c r="L957" i="1" s="1"/>
  <c r="C957" i="1"/>
  <c r="E957" i="1" s="1"/>
  <c r="M956" i="1"/>
  <c r="I956" i="1"/>
  <c r="K956" i="1" s="1"/>
  <c r="L956" i="1" s="1"/>
  <c r="H956" i="1"/>
  <c r="J956" i="1" s="1"/>
  <c r="C956" i="1"/>
  <c r="E956" i="1" s="1"/>
  <c r="M955" i="1"/>
  <c r="H955" i="1"/>
  <c r="J955" i="1" s="1"/>
  <c r="C955" i="1"/>
  <c r="M954" i="1"/>
  <c r="H954" i="1"/>
  <c r="J954" i="1" s="1"/>
  <c r="C954" i="1"/>
  <c r="E954" i="1" s="1"/>
  <c r="M953" i="1"/>
  <c r="O953" i="1" s="1"/>
  <c r="H953" i="1"/>
  <c r="J953" i="1" s="1"/>
  <c r="C953" i="1"/>
  <c r="M952" i="1"/>
  <c r="O952" i="1" s="1"/>
  <c r="H952" i="1"/>
  <c r="C952" i="1"/>
  <c r="D952" i="1" s="1"/>
  <c r="F952" i="1" s="1"/>
  <c r="G952" i="1" s="1"/>
  <c r="M951" i="1"/>
  <c r="O951" i="1" s="1"/>
  <c r="H951" i="1"/>
  <c r="J951" i="1" s="1"/>
  <c r="C951" i="1"/>
  <c r="D951" i="1" s="1"/>
  <c r="F951" i="1" s="1"/>
  <c r="G951" i="1" s="1"/>
  <c r="M950" i="1"/>
  <c r="O950" i="1" s="1"/>
  <c r="H950" i="1"/>
  <c r="C950" i="1"/>
  <c r="E950" i="1" s="1"/>
  <c r="M949" i="1"/>
  <c r="O949" i="1" s="1"/>
  <c r="H949" i="1"/>
  <c r="I949" i="1" s="1"/>
  <c r="K949" i="1" s="1"/>
  <c r="L949" i="1" s="1"/>
  <c r="C949" i="1"/>
  <c r="E949" i="1" s="1"/>
  <c r="M948" i="1"/>
  <c r="O948" i="1" s="1"/>
  <c r="H948" i="1"/>
  <c r="J948" i="1" s="1"/>
  <c r="C948" i="1"/>
  <c r="E948" i="1" s="1"/>
  <c r="M947" i="1"/>
  <c r="H947" i="1"/>
  <c r="J947" i="1" s="1"/>
  <c r="C947" i="1"/>
  <c r="M946" i="1"/>
  <c r="H946" i="1"/>
  <c r="J946" i="1" s="1"/>
  <c r="C946" i="1"/>
  <c r="M945" i="1"/>
  <c r="H945" i="1"/>
  <c r="J945" i="1" s="1"/>
  <c r="C945" i="1"/>
  <c r="M944" i="1"/>
  <c r="O944" i="1" s="1"/>
  <c r="H944" i="1"/>
  <c r="C944" i="1"/>
  <c r="M943" i="1"/>
  <c r="O943" i="1" s="1"/>
  <c r="H943" i="1"/>
  <c r="C943" i="1"/>
  <c r="M942" i="1"/>
  <c r="O942" i="1" s="1"/>
  <c r="H942" i="1"/>
  <c r="C942" i="1"/>
  <c r="E942" i="1" s="1"/>
  <c r="O941" i="1"/>
  <c r="M941" i="1"/>
  <c r="N941" i="1" s="1"/>
  <c r="P941" i="1" s="1"/>
  <c r="Q941" i="1" s="1"/>
  <c r="H941" i="1"/>
  <c r="C941" i="1"/>
  <c r="E941" i="1" s="1"/>
  <c r="M940" i="1"/>
  <c r="O940" i="1" s="1"/>
  <c r="H940" i="1"/>
  <c r="J940" i="1" s="1"/>
  <c r="C940" i="1"/>
  <c r="E940" i="1" s="1"/>
  <c r="M939" i="1"/>
  <c r="H939" i="1"/>
  <c r="J939" i="1" s="1"/>
  <c r="C939" i="1"/>
  <c r="E939" i="1" s="1"/>
  <c r="M938" i="1"/>
  <c r="H938" i="1"/>
  <c r="J938" i="1" s="1"/>
  <c r="C938" i="1"/>
  <c r="E938" i="1" s="1"/>
  <c r="M937" i="1"/>
  <c r="O937" i="1" s="1"/>
  <c r="H937" i="1"/>
  <c r="J937" i="1" s="1"/>
  <c r="C937" i="1"/>
  <c r="M936" i="1"/>
  <c r="O936" i="1" s="1"/>
  <c r="H936" i="1"/>
  <c r="J936" i="1" s="1"/>
  <c r="E936" i="1"/>
  <c r="C936" i="1"/>
  <c r="D936" i="1" s="1"/>
  <c r="F936" i="1" s="1"/>
  <c r="G936" i="1" s="1"/>
  <c r="M935" i="1"/>
  <c r="O935" i="1" s="1"/>
  <c r="H935" i="1"/>
  <c r="C935" i="1"/>
  <c r="M934" i="1"/>
  <c r="O934" i="1" s="1"/>
  <c r="H934" i="1"/>
  <c r="C934" i="1"/>
  <c r="E934" i="1" s="1"/>
  <c r="M933" i="1"/>
  <c r="O933" i="1" s="1"/>
  <c r="H933" i="1"/>
  <c r="C933" i="1"/>
  <c r="M932" i="1"/>
  <c r="O932" i="1" s="1"/>
  <c r="H932" i="1"/>
  <c r="J932" i="1" s="1"/>
  <c r="C932" i="1"/>
  <c r="E932" i="1" s="1"/>
  <c r="M931" i="1"/>
  <c r="H931" i="1"/>
  <c r="J931" i="1" s="1"/>
  <c r="C931" i="1"/>
  <c r="D931" i="1" s="1"/>
  <c r="F931" i="1" s="1"/>
  <c r="G931" i="1" s="1"/>
  <c r="M930" i="1"/>
  <c r="N930" i="1" s="1"/>
  <c r="P930" i="1" s="1"/>
  <c r="Q930" i="1" s="1"/>
  <c r="H930" i="1"/>
  <c r="C930" i="1"/>
  <c r="M929" i="1"/>
  <c r="H929" i="1"/>
  <c r="J929" i="1" s="1"/>
  <c r="C929" i="1"/>
  <c r="M928" i="1"/>
  <c r="O928" i="1" s="1"/>
  <c r="H928" i="1"/>
  <c r="C928" i="1"/>
  <c r="D928" i="1" s="1"/>
  <c r="F928" i="1" s="1"/>
  <c r="G928" i="1" s="1"/>
  <c r="M927" i="1"/>
  <c r="H927" i="1"/>
  <c r="C927" i="1"/>
  <c r="D927" i="1" s="1"/>
  <c r="F927" i="1" s="1"/>
  <c r="G927" i="1" s="1"/>
  <c r="M926" i="1"/>
  <c r="O926" i="1" s="1"/>
  <c r="H926" i="1"/>
  <c r="C926" i="1"/>
  <c r="M925" i="1"/>
  <c r="O925" i="1" s="1"/>
  <c r="H925" i="1"/>
  <c r="I925" i="1" s="1"/>
  <c r="K925" i="1" s="1"/>
  <c r="L925" i="1" s="1"/>
  <c r="C925" i="1"/>
  <c r="M924" i="1"/>
  <c r="O924" i="1" s="1"/>
  <c r="H924" i="1"/>
  <c r="C924" i="1"/>
  <c r="E924" i="1" s="1"/>
  <c r="M923" i="1"/>
  <c r="H923" i="1"/>
  <c r="J923" i="1" s="1"/>
  <c r="C923" i="1"/>
  <c r="E923" i="1" s="1"/>
  <c r="M922" i="1"/>
  <c r="H922" i="1"/>
  <c r="C922" i="1"/>
  <c r="E922" i="1" s="1"/>
  <c r="M921" i="1"/>
  <c r="H921" i="1"/>
  <c r="C921" i="1"/>
  <c r="M920" i="1"/>
  <c r="O920" i="1" s="1"/>
  <c r="H920" i="1"/>
  <c r="C920" i="1"/>
  <c r="D920" i="1" s="1"/>
  <c r="F920" i="1" s="1"/>
  <c r="G920" i="1" s="1"/>
  <c r="M919" i="1"/>
  <c r="O919" i="1" s="1"/>
  <c r="H919" i="1"/>
  <c r="C919" i="1"/>
  <c r="E919" i="1" s="1"/>
  <c r="M918" i="1"/>
  <c r="H918" i="1"/>
  <c r="C918" i="1"/>
  <c r="M917" i="1"/>
  <c r="O917" i="1" s="1"/>
  <c r="H917" i="1"/>
  <c r="I917" i="1" s="1"/>
  <c r="K917" i="1" s="1"/>
  <c r="L917" i="1" s="1"/>
  <c r="C917" i="1"/>
  <c r="E917" i="1" s="1"/>
  <c r="M916" i="1"/>
  <c r="H916" i="1"/>
  <c r="J916" i="1" s="1"/>
  <c r="C916" i="1"/>
  <c r="M915" i="1"/>
  <c r="N915" i="1" s="1"/>
  <c r="P915" i="1" s="1"/>
  <c r="Q915" i="1" s="1"/>
  <c r="H915" i="1"/>
  <c r="I915" i="1" s="1"/>
  <c r="K915" i="1" s="1"/>
  <c r="L915" i="1" s="1"/>
  <c r="C915" i="1"/>
  <c r="M914" i="1"/>
  <c r="O914" i="1" s="1"/>
  <c r="H914" i="1"/>
  <c r="C914" i="1"/>
  <c r="M913" i="1"/>
  <c r="O913" i="1" s="1"/>
  <c r="J913" i="1"/>
  <c r="H913" i="1"/>
  <c r="I913" i="1" s="1"/>
  <c r="K913" i="1" s="1"/>
  <c r="L913" i="1" s="1"/>
  <c r="C913" i="1"/>
  <c r="E913" i="1" s="1"/>
  <c r="M912" i="1"/>
  <c r="H912" i="1"/>
  <c r="C912" i="1"/>
  <c r="E912" i="1" s="1"/>
  <c r="M911" i="1"/>
  <c r="O911" i="1" s="1"/>
  <c r="H911" i="1"/>
  <c r="C911" i="1"/>
  <c r="E911" i="1" s="1"/>
  <c r="M910" i="1"/>
  <c r="O910" i="1" s="1"/>
  <c r="H910" i="1"/>
  <c r="I910" i="1" s="1"/>
  <c r="K910" i="1" s="1"/>
  <c r="L910" i="1" s="1"/>
  <c r="C910" i="1"/>
  <c r="E910" i="1" s="1"/>
  <c r="M909" i="1"/>
  <c r="O909" i="1" s="1"/>
  <c r="H909" i="1"/>
  <c r="J909" i="1" s="1"/>
  <c r="C909" i="1"/>
  <c r="M908" i="1"/>
  <c r="H908" i="1"/>
  <c r="J908" i="1" s="1"/>
  <c r="C908" i="1"/>
  <c r="M907" i="1"/>
  <c r="N907" i="1" s="1"/>
  <c r="P907" i="1" s="1"/>
  <c r="Q907" i="1" s="1"/>
  <c r="H907" i="1"/>
  <c r="I907" i="1" s="1"/>
  <c r="K907" i="1" s="1"/>
  <c r="L907" i="1" s="1"/>
  <c r="C907" i="1"/>
  <c r="M906" i="1"/>
  <c r="O906" i="1" s="1"/>
  <c r="H906" i="1"/>
  <c r="J906" i="1" s="1"/>
  <c r="C906" i="1"/>
  <c r="M905" i="1"/>
  <c r="O905" i="1" s="1"/>
  <c r="H905" i="1"/>
  <c r="J905" i="1" s="1"/>
  <c r="C905" i="1"/>
  <c r="E905" i="1" s="1"/>
  <c r="M904" i="1"/>
  <c r="N904" i="1" s="1"/>
  <c r="P904" i="1" s="1"/>
  <c r="Q904" i="1" s="1"/>
  <c r="H904" i="1"/>
  <c r="C904" i="1"/>
  <c r="E904" i="1" s="1"/>
  <c r="M903" i="1"/>
  <c r="O903" i="1" s="1"/>
  <c r="H903" i="1"/>
  <c r="C903" i="1"/>
  <c r="E903" i="1" s="1"/>
  <c r="O902" i="1"/>
  <c r="M902" i="1"/>
  <c r="N902" i="1" s="1"/>
  <c r="P902" i="1" s="1"/>
  <c r="Q902" i="1" s="1"/>
  <c r="H902" i="1"/>
  <c r="J902" i="1" s="1"/>
  <c r="C902" i="1"/>
  <c r="D902" i="1" s="1"/>
  <c r="F902" i="1" s="1"/>
  <c r="G902" i="1" s="1"/>
  <c r="M901" i="1"/>
  <c r="O901" i="1" s="1"/>
  <c r="H901" i="1"/>
  <c r="J901" i="1" s="1"/>
  <c r="C901" i="1"/>
  <c r="D901" i="1" s="1"/>
  <c r="F901" i="1" s="1"/>
  <c r="G901" i="1" s="1"/>
  <c r="M900" i="1"/>
  <c r="H900" i="1"/>
  <c r="J900" i="1" s="1"/>
  <c r="C900" i="1"/>
  <c r="D900" i="1" s="1"/>
  <c r="F900" i="1" s="1"/>
  <c r="G900" i="1" s="1"/>
  <c r="N899" i="1"/>
  <c r="P899" i="1" s="1"/>
  <c r="Q899" i="1" s="1"/>
  <c r="M899" i="1"/>
  <c r="O899" i="1" s="1"/>
  <c r="H899" i="1"/>
  <c r="C899" i="1"/>
  <c r="E899" i="1" s="1"/>
  <c r="M898" i="1"/>
  <c r="O898" i="1" s="1"/>
  <c r="H898" i="1"/>
  <c r="C898" i="1"/>
  <c r="M897" i="1"/>
  <c r="O897" i="1" s="1"/>
  <c r="H897" i="1"/>
  <c r="J897" i="1" s="1"/>
  <c r="C897" i="1"/>
  <c r="E897" i="1" s="1"/>
  <c r="O896" i="1"/>
  <c r="M896" i="1"/>
  <c r="N896" i="1" s="1"/>
  <c r="P896" i="1" s="1"/>
  <c r="Q896" i="1" s="1"/>
  <c r="H896" i="1"/>
  <c r="J896" i="1" s="1"/>
  <c r="C896" i="1"/>
  <c r="E896" i="1" s="1"/>
  <c r="M895" i="1"/>
  <c r="H895" i="1"/>
  <c r="C895" i="1"/>
  <c r="E895" i="1" s="1"/>
  <c r="M894" i="1"/>
  <c r="O894" i="1" s="1"/>
  <c r="H894" i="1"/>
  <c r="C894" i="1"/>
  <c r="E894" i="1" s="1"/>
  <c r="N893" i="1"/>
  <c r="P893" i="1" s="1"/>
  <c r="Q893" i="1" s="1"/>
  <c r="M893" i="1"/>
  <c r="O893" i="1" s="1"/>
  <c r="H893" i="1"/>
  <c r="J893" i="1" s="1"/>
  <c r="C893" i="1"/>
  <c r="D893" i="1" s="1"/>
  <c r="F893" i="1" s="1"/>
  <c r="G893" i="1" s="1"/>
  <c r="M892" i="1"/>
  <c r="H892" i="1"/>
  <c r="J892" i="1" s="1"/>
  <c r="C892" i="1"/>
  <c r="M891" i="1"/>
  <c r="O891" i="1" s="1"/>
  <c r="I891" i="1"/>
  <c r="K891" i="1" s="1"/>
  <c r="L891" i="1" s="1"/>
  <c r="H891" i="1"/>
  <c r="J891" i="1" s="1"/>
  <c r="C891" i="1"/>
  <c r="M890" i="1"/>
  <c r="O890" i="1" s="1"/>
  <c r="H890" i="1"/>
  <c r="I890" i="1" s="1"/>
  <c r="K890" i="1" s="1"/>
  <c r="L890" i="1" s="1"/>
  <c r="C890" i="1"/>
  <c r="M889" i="1"/>
  <c r="O889" i="1" s="1"/>
  <c r="H889" i="1"/>
  <c r="C889" i="1"/>
  <c r="E889" i="1" s="1"/>
  <c r="M888" i="1"/>
  <c r="O888" i="1" s="1"/>
  <c r="H888" i="1"/>
  <c r="J888" i="1" s="1"/>
  <c r="C888" i="1"/>
  <c r="E888" i="1" s="1"/>
  <c r="M887" i="1"/>
  <c r="N887" i="1" s="1"/>
  <c r="P887" i="1" s="1"/>
  <c r="Q887" i="1" s="1"/>
  <c r="H887" i="1"/>
  <c r="C887" i="1"/>
  <c r="E887" i="1" s="1"/>
  <c r="M886" i="1"/>
  <c r="N886" i="1" s="1"/>
  <c r="P886" i="1" s="1"/>
  <c r="Q886" i="1" s="1"/>
  <c r="H886" i="1"/>
  <c r="J886" i="1" s="1"/>
  <c r="C886" i="1"/>
  <c r="D886" i="1" s="1"/>
  <c r="F886" i="1" s="1"/>
  <c r="G886" i="1" s="1"/>
  <c r="M885" i="1"/>
  <c r="H885" i="1"/>
  <c r="J885" i="1" s="1"/>
  <c r="C885" i="1"/>
  <c r="M884" i="1"/>
  <c r="H884" i="1"/>
  <c r="J884" i="1" s="1"/>
  <c r="C884" i="1"/>
  <c r="E884" i="1" s="1"/>
  <c r="M883" i="1"/>
  <c r="H883" i="1"/>
  <c r="J883" i="1" s="1"/>
  <c r="C883" i="1"/>
  <c r="M882" i="1"/>
  <c r="O882" i="1" s="1"/>
  <c r="J882" i="1"/>
  <c r="H882" i="1"/>
  <c r="I882" i="1" s="1"/>
  <c r="K882" i="1" s="1"/>
  <c r="L882" i="1" s="1"/>
  <c r="C882" i="1"/>
  <c r="M881" i="1"/>
  <c r="O881" i="1" s="1"/>
  <c r="H881" i="1"/>
  <c r="C881" i="1"/>
  <c r="E881" i="1" s="1"/>
  <c r="M880" i="1"/>
  <c r="O880" i="1" s="1"/>
  <c r="H880" i="1"/>
  <c r="C880" i="1"/>
  <c r="E880" i="1" s="1"/>
  <c r="M879" i="1"/>
  <c r="N879" i="1" s="1"/>
  <c r="P879" i="1" s="1"/>
  <c r="Q879" i="1" s="1"/>
  <c r="H879" i="1"/>
  <c r="C879" i="1"/>
  <c r="E879" i="1" s="1"/>
  <c r="M878" i="1"/>
  <c r="O878" i="1" s="1"/>
  <c r="H878" i="1"/>
  <c r="J878" i="1" s="1"/>
  <c r="C878" i="1"/>
  <c r="M877" i="1"/>
  <c r="O877" i="1" s="1"/>
  <c r="H877" i="1"/>
  <c r="J877" i="1" s="1"/>
  <c r="C877" i="1"/>
  <c r="D877" i="1" s="1"/>
  <c r="F877" i="1" s="1"/>
  <c r="G877" i="1" s="1"/>
  <c r="M876" i="1"/>
  <c r="H876" i="1"/>
  <c r="J876" i="1" s="1"/>
  <c r="C876" i="1"/>
  <c r="D876" i="1" s="1"/>
  <c r="F876" i="1" s="1"/>
  <c r="G876" i="1" s="1"/>
  <c r="M875" i="1"/>
  <c r="O875" i="1" s="1"/>
  <c r="J875" i="1"/>
  <c r="H875" i="1"/>
  <c r="I875" i="1" s="1"/>
  <c r="K875" i="1" s="1"/>
  <c r="L875" i="1" s="1"/>
  <c r="C875" i="1"/>
  <c r="M874" i="1"/>
  <c r="O874" i="1" s="1"/>
  <c r="H874" i="1"/>
  <c r="C874" i="1"/>
  <c r="M873" i="1"/>
  <c r="O873" i="1" s="1"/>
  <c r="H873" i="1"/>
  <c r="J873" i="1" s="1"/>
  <c r="C873" i="1"/>
  <c r="M872" i="1"/>
  <c r="O872" i="1" s="1"/>
  <c r="H872" i="1"/>
  <c r="C872" i="1"/>
  <c r="E872" i="1" s="1"/>
  <c r="M871" i="1"/>
  <c r="N871" i="1" s="1"/>
  <c r="P871" i="1" s="1"/>
  <c r="Q871" i="1" s="1"/>
  <c r="H871" i="1"/>
  <c r="C871" i="1"/>
  <c r="E871" i="1" s="1"/>
  <c r="M870" i="1"/>
  <c r="O870" i="1" s="1"/>
  <c r="H870" i="1"/>
  <c r="C870" i="1"/>
  <c r="E870" i="1" s="1"/>
  <c r="M869" i="1"/>
  <c r="H869" i="1"/>
  <c r="J869" i="1" s="1"/>
  <c r="C869" i="1"/>
  <c r="D869" i="1" s="1"/>
  <c r="F869" i="1" s="1"/>
  <c r="G869" i="1" s="1"/>
  <c r="M868" i="1"/>
  <c r="H868" i="1"/>
  <c r="J868" i="1" s="1"/>
  <c r="C868" i="1"/>
  <c r="M867" i="1"/>
  <c r="O867" i="1" s="1"/>
  <c r="I867" i="1"/>
  <c r="K867" i="1" s="1"/>
  <c r="L867" i="1" s="1"/>
  <c r="H867" i="1"/>
  <c r="J867" i="1" s="1"/>
  <c r="C867" i="1"/>
  <c r="M866" i="1"/>
  <c r="O866" i="1" s="1"/>
  <c r="H866" i="1"/>
  <c r="C866" i="1"/>
  <c r="M865" i="1"/>
  <c r="O865" i="1" s="1"/>
  <c r="H865" i="1"/>
  <c r="J865" i="1" s="1"/>
  <c r="C865" i="1"/>
  <c r="M864" i="1"/>
  <c r="O864" i="1" s="1"/>
  <c r="H864" i="1"/>
  <c r="J864" i="1" s="1"/>
  <c r="C864" i="1"/>
  <c r="E864" i="1" s="1"/>
  <c r="M863" i="1"/>
  <c r="O863" i="1" s="1"/>
  <c r="H863" i="1"/>
  <c r="C863" i="1"/>
  <c r="E863" i="1" s="1"/>
  <c r="M862" i="1"/>
  <c r="O862" i="1" s="1"/>
  <c r="H862" i="1"/>
  <c r="J862" i="1" s="1"/>
  <c r="C862" i="1"/>
  <c r="E862" i="1" s="1"/>
  <c r="M861" i="1"/>
  <c r="H861" i="1"/>
  <c r="J861" i="1" s="1"/>
  <c r="C861" i="1"/>
  <c r="M860" i="1"/>
  <c r="H860" i="1"/>
  <c r="J860" i="1" s="1"/>
  <c r="C860" i="1"/>
  <c r="E860" i="1" s="1"/>
  <c r="M859" i="1"/>
  <c r="H859" i="1"/>
  <c r="C859" i="1"/>
  <c r="M858" i="1"/>
  <c r="I858" i="1"/>
  <c r="K858" i="1" s="1"/>
  <c r="L858" i="1" s="1"/>
  <c r="H858" i="1"/>
  <c r="J858" i="1" s="1"/>
  <c r="C858" i="1"/>
  <c r="D858" i="1" s="1"/>
  <c r="F858" i="1" s="1"/>
  <c r="G858" i="1" s="1"/>
  <c r="M857" i="1"/>
  <c r="O857" i="1" s="1"/>
  <c r="J857" i="1"/>
  <c r="H857" i="1"/>
  <c r="I857" i="1" s="1"/>
  <c r="K857" i="1" s="1"/>
  <c r="L857" i="1" s="1"/>
  <c r="C857" i="1"/>
  <c r="E857" i="1" s="1"/>
  <c r="M856" i="1"/>
  <c r="O856" i="1" s="1"/>
  <c r="H856" i="1"/>
  <c r="J856" i="1" s="1"/>
  <c r="C856" i="1"/>
  <c r="M855" i="1"/>
  <c r="O855" i="1" s="1"/>
  <c r="J855" i="1"/>
  <c r="H855" i="1"/>
  <c r="I855" i="1" s="1"/>
  <c r="K855" i="1" s="1"/>
  <c r="L855" i="1" s="1"/>
  <c r="C855" i="1"/>
  <c r="E855" i="1" s="1"/>
  <c r="M854" i="1"/>
  <c r="O854" i="1" s="1"/>
  <c r="H854" i="1"/>
  <c r="J854" i="1" s="1"/>
  <c r="C854" i="1"/>
  <c r="E854" i="1" s="1"/>
  <c r="M853" i="1"/>
  <c r="O853" i="1" s="1"/>
  <c r="H853" i="1"/>
  <c r="C853" i="1"/>
  <c r="D853" i="1" s="1"/>
  <c r="F853" i="1" s="1"/>
  <c r="G853" i="1" s="1"/>
  <c r="M852" i="1"/>
  <c r="N852" i="1" s="1"/>
  <c r="P852" i="1" s="1"/>
  <c r="Q852" i="1" s="1"/>
  <c r="H852" i="1"/>
  <c r="J852" i="1" s="1"/>
  <c r="C852" i="1"/>
  <c r="M851" i="1"/>
  <c r="H851" i="1"/>
  <c r="J851" i="1" s="1"/>
  <c r="C851" i="1"/>
  <c r="M850" i="1"/>
  <c r="H850" i="1"/>
  <c r="I850" i="1" s="1"/>
  <c r="K850" i="1" s="1"/>
  <c r="L850" i="1" s="1"/>
  <c r="C850" i="1"/>
  <c r="D850" i="1" s="1"/>
  <c r="F850" i="1" s="1"/>
  <c r="G850" i="1" s="1"/>
  <c r="M849" i="1"/>
  <c r="O849" i="1" s="1"/>
  <c r="H849" i="1"/>
  <c r="J849" i="1" s="1"/>
  <c r="C849" i="1"/>
  <c r="E849" i="1" s="1"/>
  <c r="M848" i="1"/>
  <c r="H848" i="1"/>
  <c r="J848" i="1" s="1"/>
  <c r="C848" i="1"/>
  <c r="M847" i="1"/>
  <c r="H847" i="1"/>
  <c r="I847" i="1" s="1"/>
  <c r="K847" i="1" s="1"/>
  <c r="L847" i="1" s="1"/>
  <c r="C847" i="1"/>
  <c r="E847" i="1" s="1"/>
  <c r="M846" i="1"/>
  <c r="H846" i="1"/>
  <c r="C846" i="1"/>
  <c r="D846" i="1" s="1"/>
  <c r="F846" i="1" s="1"/>
  <c r="G846" i="1" s="1"/>
  <c r="M845" i="1"/>
  <c r="H845" i="1"/>
  <c r="C845" i="1"/>
  <c r="E845" i="1" s="1"/>
  <c r="M844" i="1"/>
  <c r="N844" i="1" s="1"/>
  <c r="P844" i="1" s="1"/>
  <c r="Q844" i="1" s="1"/>
  <c r="H844" i="1"/>
  <c r="J844" i="1" s="1"/>
  <c r="C844" i="1"/>
  <c r="D844" i="1" s="1"/>
  <c r="F844" i="1" s="1"/>
  <c r="G844" i="1" s="1"/>
  <c r="M843" i="1"/>
  <c r="O843" i="1" s="1"/>
  <c r="H843" i="1"/>
  <c r="C843" i="1"/>
  <c r="E843" i="1" s="1"/>
  <c r="M842" i="1"/>
  <c r="H842" i="1"/>
  <c r="J842" i="1" s="1"/>
  <c r="C842" i="1"/>
  <c r="M841" i="1"/>
  <c r="O841" i="1" s="1"/>
  <c r="H841" i="1"/>
  <c r="J841" i="1" s="1"/>
  <c r="C841" i="1"/>
  <c r="E841" i="1" s="1"/>
  <c r="M840" i="1"/>
  <c r="N840" i="1" s="1"/>
  <c r="P840" i="1" s="1"/>
  <c r="Q840" i="1" s="1"/>
  <c r="H840" i="1"/>
  <c r="J840" i="1" s="1"/>
  <c r="C840" i="1"/>
  <c r="M839" i="1"/>
  <c r="O839" i="1" s="1"/>
  <c r="H839" i="1"/>
  <c r="I839" i="1" s="1"/>
  <c r="K839" i="1" s="1"/>
  <c r="L839" i="1" s="1"/>
  <c r="C839" i="1"/>
  <c r="E839" i="1" s="1"/>
  <c r="M838" i="1"/>
  <c r="O838" i="1" s="1"/>
  <c r="J838" i="1"/>
  <c r="H838" i="1"/>
  <c r="I838" i="1" s="1"/>
  <c r="K838" i="1" s="1"/>
  <c r="L838" i="1" s="1"/>
  <c r="C838" i="1"/>
  <c r="D838" i="1" s="1"/>
  <c r="F838" i="1" s="1"/>
  <c r="G838" i="1" s="1"/>
  <c r="M837" i="1"/>
  <c r="O837" i="1" s="1"/>
  <c r="H837" i="1"/>
  <c r="C837" i="1"/>
  <c r="M836" i="1"/>
  <c r="N836" i="1" s="1"/>
  <c r="P836" i="1" s="1"/>
  <c r="Q836" i="1" s="1"/>
  <c r="H836" i="1"/>
  <c r="J836" i="1" s="1"/>
  <c r="C836" i="1"/>
  <c r="E836" i="1" s="1"/>
  <c r="M835" i="1"/>
  <c r="O835" i="1" s="1"/>
  <c r="K835" i="1"/>
  <c r="L835" i="1" s="1"/>
  <c r="H835" i="1"/>
  <c r="I835" i="1" s="1"/>
  <c r="C835" i="1"/>
  <c r="M834" i="1"/>
  <c r="H834" i="1"/>
  <c r="J834" i="1" s="1"/>
  <c r="C834" i="1"/>
  <c r="D834" i="1" s="1"/>
  <c r="F834" i="1" s="1"/>
  <c r="G834" i="1" s="1"/>
  <c r="M833" i="1"/>
  <c r="O833" i="1" s="1"/>
  <c r="H833" i="1"/>
  <c r="J833" i="1" s="1"/>
  <c r="C833" i="1"/>
  <c r="E833" i="1" s="1"/>
  <c r="M832" i="1"/>
  <c r="H832" i="1"/>
  <c r="J832" i="1" s="1"/>
  <c r="C832" i="1"/>
  <c r="M831" i="1"/>
  <c r="N831" i="1" s="1"/>
  <c r="P831" i="1" s="1"/>
  <c r="Q831" i="1" s="1"/>
  <c r="H831" i="1"/>
  <c r="I831" i="1" s="1"/>
  <c r="K831" i="1" s="1"/>
  <c r="L831" i="1" s="1"/>
  <c r="C831" i="1"/>
  <c r="M830" i="1"/>
  <c r="O830" i="1" s="1"/>
  <c r="H830" i="1"/>
  <c r="I830" i="1" s="1"/>
  <c r="K830" i="1" s="1"/>
  <c r="L830" i="1" s="1"/>
  <c r="C830" i="1"/>
  <c r="D830" i="1" s="1"/>
  <c r="F830" i="1" s="1"/>
  <c r="G830" i="1" s="1"/>
  <c r="M829" i="1"/>
  <c r="O829" i="1" s="1"/>
  <c r="H829" i="1"/>
  <c r="J829" i="1" s="1"/>
  <c r="C829" i="1"/>
  <c r="M828" i="1"/>
  <c r="N828" i="1" s="1"/>
  <c r="P828" i="1" s="1"/>
  <c r="Q828" i="1" s="1"/>
  <c r="H828" i="1"/>
  <c r="C828" i="1"/>
  <c r="M827" i="1"/>
  <c r="H827" i="1"/>
  <c r="I827" i="1" s="1"/>
  <c r="K827" i="1" s="1"/>
  <c r="L827" i="1" s="1"/>
  <c r="C827" i="1"/>
  <c r="E827" i="1" s="1"/>
  <c r="M826" i="1"/>
  <c r="O826" i="1" s="1"/>
  <c r="H826" i="1"/>
  <c r="J826" i="1" s="1"/>
  <c r="C826" i="1"/>
  <c r="M825" i="1"/>
  <c r="H825" i="1"/>
  <c r="C825" i="1"/>
  <c r="E825" i="1" s="1"/>
  <c r="M824" i="1"/>
  <c r="N824" i="1" s="1"/>
  <c r="P824" i="1" s="1"/>
  <c r="Q824" i="1" s="1"/>
  <c r="H824" i="1"/>
  <c r="C824" i="1"/>
  <c r="E824" i="1" s="1"/>
  <c r="O823" i="1"/>
  <c r="M823" i="1"/>
  <c r="N823" i="1" s="1"/>
  <c r="P823" i="1" s="1"/>
  <c r="Q823" i="1" s="1"/>
  <c r="H823" i="1"/>
  <c r="I823" i="1" s="1"/>
  <c r="K823" i="1" s="1"/>
  <c r="L823" i="1" s="1"/>
  <c r="C823" i="1"/>
  <c r="M822" i="1"/>
  <c r="H822" i="1"/>
  <c r="J822" i="1" s="1"/>
  <c r="C822" i="1"/>
  <c r="M821" i="1"/>
  <c r="O821" i="1" s="1"/>
  <c r="H821" i="1"/>
  <c r="J821" i="1" s="1"/>
  <c r="E821" i="1"/>
  <c r="C821" i="1"/>
  <c r="D821" i="1" s="1"/>
  <c r="F821" i="1" s="1"/>
  <c r="G821" i="1" s="1"/>
  <c r="M820" i="1"/>
  <c r="H820" i="1"/>
  <c r="C820" i="1"/>
  <c r="M819" i="1"/>
  <c r="O819" i="1" s="1"/>
  <c r="H819" i="1"/>
  <c r="J819" i="1" s="1"/>
  <c r="C819" i="1"/>
  <c r="E819" i="1" s="1"/>
  <c r="M818" i="1"/>
  <c r="O818" i="1" s="1"/>
  <c r="H818" i="1"/>
  <c r="C818" i="1"/>
  <c r="E818" i="1" s="1"/>
  <c r="M817" i="1"/>
  <c r="O817" i="1" s="1"/>
  <c r="H817" i="1"/>
  <c r="J817" i="1" s="1"/>
  <c r="E817" i="1"/>
  <c r="C817" i="1"/>
  <c r="D817" i="1" s="1"/>
  <c r="F817" i="1" s="1"/>
  <c r="G817" i="1" s="1"/>
  <c r="M816" i="1"/>
  <c r="O816" i="1" s="1"/>
  <c r="H816" i="1"/>
  <c r="J816" i="1" s="1"/>
  <c r="C816" i="1"/>
  <c r="D816" i="1" s="1"/>
  <c r="F816" i="1" s="1"/>
  <c r="G816" i="1" s="1"/>
  <c r="M815" i="1"/>
  <c r="H815" i="1"/>
  <c r="J815" i="1" s="1"/>
  <c r="C815" i="1"/>
  <c r="D815" i="1" s="1"/>
  <c r="F815" i="1" s="1"/>
  <c r="G815" i="1" s="1"/>
  <c r="M814" i="1"/>
  <c r="N814" i="1" s="1"/>
  <c r="P814" i="1" s="1"/>
  <c r="Q814" i="1" s="1"/>
  <c r="H814" i="1"/>
  <c r="J814" i="1" s="1"/>
  <c r="C814" i="1"/>
  <c r="E814" i="1" s="1"/>
  <c r="M813" i="1"/>
  <c r="O813" i="1" s="1"/>
  <c r="H813" i="1"/>
  <c r="C813" i="1"/>
  <c r="M812" i="1"/>
  <c r="O812" i="1" s="1"/>
  <c r="H812" i="1"/>
  <c r="J812" i="1" s="1"/>
  <c r="C812" i="1"/>
  <c r="M811" i="1"/>
  <c r="H811" i="1"/>
  <c r="J811" i="1" s="1"/>
  <c r="C811" i="1"/>
  <c r="M810" i="1"/>
  <c r="N810" i="1" s="1"/>
  <c r="P810" i="1" s="1"/>
  <c r="Q810" i="1" s="1"/>
  <c r="H810" i="1"/>
  <c r="C810" i="1"/>
  <c r="E810" i="1" s="1"/>
  <c r="M809" i="1"/>
  <c r="O809" i="1" s="1"/>
  <c r="H809" i="1"/>
  <c r="C809" i="1"/>
  <c r="M808" i="1"/>
  <c r="O808" i="1" s="1"/>
  <c r="H808" i="1"/>
  <c r="J808" i="1" s="1"/>
  <c r="C808" i="1"/>
  <c r="M807" i="1"/>
  <c r="H807" i="1"/>
  <c r="J807" i="1" s="1"/>
  <c r="C807" i="1"/>
  <c r="M806" i="1"/>
  <c r="H806" i="1"/>
  <c r="I806" i="1" s="1"/>
  <c r="K806" i="1" s="1"/>
  <c r="L806" i="1" s="1"/>
  <c r="C806" i="1"/>
  <c r="E806" i="1" s="1"/>
  <c r="M805" i="1"/>
  <c r="H805" i="1"/>
  <c r="I805" i="1" s="1"/>
  <c r="K805" i="1" s="1"/>
  <c r="L805" i="1" s="1"/>
  <c r="C805" i="1"/>
  <c r="M804" i="1"/>
  <c r="O804" i="1" s="1"/>
  <c r="H804" i="1"/>
  <c r="C804" i="1"/>
  <c r="D804" i="1" s="1"/>
  <c r="F804" i="1" s="1"/>
  <c r="G804" i="1" s="1"/>
  <c r="M803" i="1"/>
  <c r="N803" i="1" s="1"/>
  <c r="P803" i="1" s="1"/>
  <c r="Q803" i="1" s="1"/>
  <c r="H803" i="1"/>
  <c r="J803" i="1" s="1"/>
  <c r="C803" i="1"/>
  <c r="E803" i="1" s="1"/>
  <c r="M802" i="1"/>
  <c r="N802" i="1" s="1"/>
  <c r="P802" i="1" s="1"/>
  <c r="Q802" i="1" s="1"/>
  <c r="H802" i="1"/>
  <c r="C802" i="1"/>
  <c r="E802" i="1" s="1"/>
  <c r="M801" i="1"/>
  <c r="N801" i="1" s="1"/>
  <c r="P801" i="1" s="1"/>
  <c r="Q801" i="1" s="1"/>
  <c r="J801" i="1"/>
  <c r="H801" i="1"/>
  <c r="I801" i="1" s="1"/>
  <c r="K801" i="1" s="1"/>
  <c r="L801" i="1" s="1"/>
  <c r="C801" i="1"/>
  <c r="M800" i="1"/>
  <c r="O800" i="1" s="1"/>
  <c r="H800" i="1"/>
  <c r="C800" i="1"/>
  <c r="D800" i="1" s="1"/>
  <c r="F800" i="1" s="1"/>
  <c r="G800" i="1" s="1"/>
  <c r="M799" i="1"/>
  <c r="H799" i="1"/>
  <c r="J799" i="1" s="1"/>
  <c r="C799" i="1"/>
  <c r="E799" i="1" s="1"/>
  <c r="O798" i="1"/>
  <c r="M798" i="1"/>
  <c r="N798" i="1" s="1"/>
  <c r="P798" i="1" s="1"/>
  <c r="Q798" i="1" s="1"/>
  <c r="H798" i="1"/>
  <c r="C798" i="1"/>
  <c r="E798" i="1" s="1"/>
  <c r="M797" i="1"/>
  <c r="O797" i="1" s="1"/>
  <c r="H797" i="1"/>
  <c r="I797" i="1" s="1"/>
  <c r="K797" i="1" s="1"/>
  <c r="L797" i="1" s="1"/>
  <c r="C797" i="1"/>
  <c r="M796" i="1"/>
  <c r="O796" i="1" s="1"/>
  <c r="H796" i="1"/>
  <c r="J796" i="1" s="1"/>
  <c r="C796" i="1"/>
  <c r="M795" i="1"/>
  <c r="N795" i="1" s="1"/>
  <c r="P795" i="1" s="1"/>
  <c r="Q795" i="1" s="1"/>
  <c r="H795" i="1"/>
  <c r="J795" i="1" s="1"/>
  <c r="C795" i="1"/>
  <c r="E795" i="1" s="1"/>
  <c r="M794" i="1"/>
  <c r="N794" i="1" s="1"/>
  <c r="P794" i="1" s="1"/>
  <c r="Q794" i="1" s="1"/>
  <c r="H794" i="1"/>
  <c r="C794" i="1"/>
  <c r="E794" i="1" s="1"/>
  <c r="M793" i="1"/>
  <c r="N793" i="1" s="1"/>
  <c r="P793" i="1" s="1"/>
  <c r="Q793" i="1" s="1"/>
  <c r="H793" i="1"/>
  <c r="I793" i="1" s="1"/>
  <c r="K793" i="1" s="1"/>
  <c r="L793" i="1" s="1"/>
  <c r="C793" i="1"/>
  <c r="M792" i="1"/>
  <c r="O792" i="1" s="1"/>
  <c r="H792" i="1"/>
  <c r="J792" i="1" s="1"/>
  <c r="C792" i="1"/>
  <c r="E792" i="1" s="1"/>
  <c r="M791" i="1"/>
  <c r="H791" i="1"/>
  <c r="J791" i="1" s="1"/>
  <c r="C791" i="1"/>
  <c r="E791" i="1" s="1"/>
  <c r="M790" i="1"/>
  <c r="H790" i="1"/>
  <c r="I790" i="1" s="1"/>
  <c r="K790" i="1" s="1"/>
  <c r="L790" i="1" s="1"/>
  <c r="C790" i="1"/>
  <c r="E790" i="1" s="1"/>
  <c r="M789" i="1"/>
  <c r="O789" i="1" s="1"/>
  <c r="H789" i="1"/>
  <c r="I789" i="1" s="1"/>
  <c r="K789" i="1" s="1"/>
  <c r="L789" i="1" s="1"/>
  <c r="C789" i="1"/>
  <c r="M788" i="1"/>
  <c r="O788" i="1" s="1"/>
  <c r="H788" i="1"/>
  <c r="C788" i="1"/>
  <c r="D788" i="1" s="1"/>
  <c r="F788" i="1" s="1"/>
  <c r="G788" i="1" s="1"/>
  <c r="O787" i="1"/>
  <c r="M787" i="1"/>
  <c r="N787" i="1" s="1"/>
  <c r="P787" i="1" s="1"/>
  <c r="Q787" i="1" s="1"/>
  <c r="H787" i="1"/>
  <c r="J787" i="1" s="1"/>
  <c r="C787" i="1"/>
  <c r="M786" i="1"/>
  <c r="O786" i="1" s="1"/>
  <c r="H786" i="1"/>
  <c r="C786" i="1"/>
  <c r="E786" i="1" s="1"/>
  <c r="M785" i="1"/>
  <c r="O785" i="1" s="1"/>
  <c r="H785" i="1"/>
  <c r="J785" i="1" s="1"/>
  <c r="C785" i="1"/>
  <c r="D785" i="1" s="1"/>
  <c r="F785" i="1" s="1"/>
  <c r="G785" i="1" s="1"/>
  <c r="M784" i="1"/>
  <c r="O784" i="1" s="1"/>
  <c r="H784" i="1"/>
  <c r="C784" i="1"/>
  <c r="D784" i="1" s="1"/>
  <c r="F784" i="1" s="1"/>
  <c r="G784" i="1" s="1"/>
  <c r="M783" i="1"/>
  <c r="H783" i="1"/>
  <c r="J783" i="1" s="1"/>
  <c r="C783" i="1"/>
  <c r="E783" i="1" s="1"/>
  <c r="M782" i="1"/>
  <c r="N782" i="1" s="1"/>
  <c r="P782" i="1" s="1"/>
  <c r="Q782" i="1" s="1"/>
  <c r="H782" i="1"/>
  <c r="C782" i="1"/>
  <c r="E782" i="1" s="1"/>
  <c r="M781" i="1"/>
  <c r="H781" i="1"/>
  <c r="J781" i="1" s="1"/>
  <c r="C781" i="1"/>
  <c r="M780" i="1"/>
  <c r="O780" i="1" s="1"/>
  <c r="J780" i="1"/>
  <c r="H780" i="1"/>
  <c r="I780" i="1" s="1"/>
  <c r="K780" i="1" s="1"/>
  <c r="L780" i="1" s="1"/>
  <c r="C780" i="1"/>
  <c r="E780" i="1" s="1"/>
  <c r="M779" i="1"/>
  <c r="O779" i="1" s="1"/>
  <c r="H779" i="1"/>
  <c r="J779" i="1" s="1"/>
  <c r="C779" i="1"/>
  <c r="E779" i="1" s="1"/>
  <c r="M778" i="1"/>
  <c r="O778" i="1" s="1"/>
  <c r="H778" i="1"/>
  <c r="C778" i="1"/>
  <c r="E778" i="1" s="1"/>
  <c r="M777" i="1"/>
  <c r="N777" i="1" s="1"/>
  <c r="P777" i="1" s="1"/>
  <c r="Q777" i="1" s="1"/>
  <c r="H777" i="1"/>
  <c r="J777" i="1" s="1"/>
  <c r="D777" i="1"/>
  <c r="F777" i="1" s="1"/>
  <c r="G777" i="1" s="1"/>
  <c r="C777" i="1"/>
  <c r="E777" i="1" s="1"/>
  <c r="M776" i="1"/>
  <c r="O776" i="1" s="1"/>
  <c r="H776" i="1"/>
  <c r="J776" i="1" s="1"/>
  <c r="C776" i="1"/>
  <c r="D776" i="1" s="1"/>
  <c r="F776" i="1" s="1"/>
  <c r="G776" i="1" s="1"/>
  <c r="M775" i="1"/>
  <c r="H775" i="1"/>
  <c r="J775" i="1" s="1"/>
  <c r="C775" i="1"/>
  <c r="E775" i="1" s="1"/>
  <c r="M774" i="1"/>
  <c r="H774" i="1"/>
  <c r="J774" i="1" s="1"/>
  <c r="C774" i="1"/>
  <c r="E774" i="1" s="1"/>
  <c r="M773" i="1"/>
  <c r="O773" i="1" s="1"/>
  <c r="H773" i="1"/>
  <c r="J773" i="1" s="1"/>
  <c r="C773" i="1"/>
  <c r="M772" i="1"/>
  <c r="O772" i="1" s="1"/>
  <c r="J772" i="1"/>
  <c r="H772" i="1"/>
  <c r="I772" i="1" s="1"/>
  <c r="K772" i="1" s="1"/>
  <c r="L772" i="1" s="1"/>
  <c r="C772" i="1"/>
  <c r="E772" i="1" s="1"/>
  <c r="M771" i="1"/>
  <c r="O771" i="1" s="1"/>
  <c r="H771" i="1"/>
  <c r="J771" i="1" s="1"/>
  <c r="C771" i="1"/>
  <c r="E771" i="1" s="1"/>
  <c r="M770" i="1"/>
  <c r="H770" i="1"/>
  <c r="C770" i="1"/>
  <c r="E770" i="1" s="1"/>
  <c r="M769" i="1"/>
  <c r="O769" i="1" s="1"/>
  <c r="H769" i="1"/>
  <c r="I769" i="1" s="1"/>
  <c r="K769" i="1" s="1"/>
  <c r="L769" i="1" s="1"/>
  <c r="C769" i="1"/>
  <c r="E769" i="1" s="1"/>
  <c r="M768" i="1"/>
  <c r="O768" i="1" s="1"/>
  <c r="H768" i="1"/>
  <c r="C768" i="1"/>
  <c r="E768" i="1" s="1"/>
  <c r="M767" i="1"/>
  <c r="H767" i="1"/>
  <c r="J767" i="1" s="1"/>
  <c r="C767" i="1"/>
  <c r="D767" i="1" s="1"/>
  <c r="F767" i="1" s="1"/>
  <c r="G767" i="1" s="1"/>
  <c r="M766" i="1"/>
  <c r="O766" i="1" s="1"/>
  <c r="H766" i="1"/>
  <c r="J766" i="1" s="1"/>
  <c r="C766" i="1"/>
  <c r="E766" i="1" s="1"/>
  <c r="M765" i="1"/>
  <c r="O765" i="1" s="1"/>
  <c r="H765" i="1"/>
  <c r="C765" i="1"/>
  <c r="M764" i="1"/>
  <c r="O764" i="1" s="1"/>
  <c r="H764" i="1"/>
  <c r="C764" i="1"/>
  <c r="M763" i="1"/>
  <c r="O763" i="1" s="1"/>
  <c r="H763" i="1"/>
  <c r="J763" i="1" s="1"/>
  <c r="C763" i="1"/>
  <c r="E763" i="1" s="1"/>
  <c r="M762" i="1"/>
  <c r="O762" i="1" s="1"/>
  <c r="H762" i="1"/>
  <c r="C762" i="1"/>
  <c r="E762" i="1" s="1"/>
  <c r="M761" i="1"/>
  <c r="N761" i="1" s="1"/>
  <c r="P761" i="1" s="1"/>
  <c r="Q761" i="1" s="1"/>
  <c r="H761" i="1"/>
  <c r="J761" i="1" s="1"/>
  <c r="E761" i="1"/>
  <c r="D761" i="1"/>
  <c r="F761" i="1" s="1"/>
  <c r="G761" i="1" s="1"/>
  <c r="C761" i="1"/>
  <c r="M760" i="1"/>
  <c r="O760" i="1" s="1"/>
  <c r="H760" i="1"/>
  <c r="J760" i="1" s="1"/>
  <c r="C760" i="1"/>
  <c r="M759" i="1"/>
  <c r="H759" i="1"/>
  <c r="J759" i="1" s="1"/>
  <c r="D759" i="1"/>
  <c r="F759" i="1" s="1"/>
  <c r="G759" i="1" s="1"/>
  <c r="C759" i="1"/>
  <c r="E759" i="1" s="1"/>
  <c r="M758" i="1"/>
  <c r="H758" i="1"/>
  <c r="J758" i="1" s="1"/>
  <c r="C758" i="1"/>
  <c r="E758" i="1" s="1"/>
  <c r="M757" i="1"/>
  <c r="O757" i="1" s="1"/>
  <c r="I757" i="1"/>
  <c r="K757" i="1" s="1"/>
  <c r="L757" i="1" s="1"/>
  <c r="H757" i="1"/>
  <c r="J757" i="1" s="1"/>
  <c r="C757" i="1"/>
  <c r="M756" i="1"/>
  <c r="N756" i="1" s="1"/>
  <c r="P756" i="1" s="1"/>
  <c r="Q756" i="1" s="1"/>
  <c r="H756" i="1"/>
  <c r="J756" i="1" s="1"/>
  <c r="D756" i="1"/>
  <c r="F756" i="1" s="1"/>
  <c r="G756" i="1" s="1"/>
  <c r="C756" i="1"/>
  <c r="E756" i="1" s="1"/>
  <c r="M755" i="1"/>
  <c r="N755" i="1" s="1"/>
  <c r="P755" i="1" s="1"/>
  <c r="Q755" i="1" s="1"/>
  <c r="H755" i="1"/>
  <c r="J755" i="1" s="1"/>
  <c r="C755" i="1"/>
  <c r="E755" i="1" s="1"/>
  <c r="O754" i="1"/>
  <c r="M754" i="1"/>
  <c r="N754" i="1" s="1"/>
  <c r="P754" i="1" s="1"/>
  <c r="Q754" i="1" s="1"/>
  <c r="H754" i="1"/>
  <c r="C754" i="1"/>
  <c r="D754" i="1" s="1"/>
  <c r="F754" i="1" s="1"/>
  <c r="G754" i="1" s="1"/>
  <c r="M753" i="1"/>
  <c r="N753" i="1" s="1"/>
  <c r="P753" i="1" s="1"/>
  <c r="Q753" i="1" s="1"/>
  <c r="H753" i="1"/>
  <c r="J753" i="1" s="1"/>
  <c r="C753" i="1"/>
  <c r="E753" i="1" s="1"/>
  <c r="M752" i="1"/>
  <c r="O752" i="1" s="1"/>
  <c r="I752" i="1"/>
  <c r="K752" i="1" s="1"/>
  <c r="L752" i="1" s="1"/>
  <c r="H752" i="1"/>
  <c r="J752" i="1" s="1"/>
  <c r="C752" i="1"/>
  <c r="E752" i="1" s="1"/>
  <c r="M751" i="1"/>
  <c r="H751" i="1"/>
  <c r="I751" i="1" s="1"/>
  <c r="K751" i="1" s="1"/>
  <c r="L751" i="1" s="1"/>
  <c r="C751" i="1"/>
  <c r="M750" i="1"/>
  <c r="I750" i="1"/>
  <c r="K750" i="1" s="1"/>
  <c r="L750" i="1" s="1"/>
  <c r="H750" i="1"/>
  <c r="J750" i="1" s="1"/>
  <c r="C750" i="1"/>
  <c r="E750" i="1" s="1"/>
  <c r="M749" i="1"/>
  <c r="O749" i="1" s="1"/>
  <c r="H749" i="1"/>
  <c r="J749" i="1" s="1"/>
  <c r="C749" i="1"/>
  <c r="M748" i="1"/>
  <c r="N748" i="1" s="1"/>
  <c r="P748" i="1" s="1"/>
  <c r="Q748" i="1" s="1"/>
  <c r="I748" i="1"/>
  <c r="K748" i="1" s="1"/>
  <c r="L748" i="1" s="1"/>
  <c r="H748" i="1"/>
  <c r="J748" i="1" s="1"/>
  <c r="C748" i="1"/>
  <c r="E748" i="1" s="1"/>
  <c r="M747" i="1"/>
  <c r="O747" i="1" s="1"/>
  <c r="H747" i="1"/>
  <c r="J747" i="1" s="1"/>
  <c r="C747" i="1"/>
  <c r="E747" i="1" s="1"/>
  <c r="M746" i="1"/>
  <c r="O746" i="1" s="1"/>
  <c r="H746" i="1"/>
  <c r="C746" i="1"/>
  <c r="D746" i="1" s="1"/>
  <c r="F746" i="1" s="1"/>
  <c r="G746" i="1" s="1"/>
  <c r="M745" i="1"/>
  <c r="O745" i="1" s="1"/>
  <c r="I745" i="1"/>
  <c r="K745" i="1" s="1"/>
  <c r="L745" i="1" s="1"/>
  <c r="H745" i="1"/>
  <c r="J745" i="1" s="1"/>
  <c r="C745" i="1"/>
  <c r="M744" i="1"/>
  <c r="O744" i="1" s="1"/>
  <c r="H744" i="1"/>
  <c r="J744" i="1" s="1"/>
  <c r="C744" i="1"/>
  <c r="M743" i="1"/>
  <c r="H743" i="1"/>
  <c r="C743" i="1"/>
  <c r="D743" i="1" s="1"/>
  <c r="F743" i="1" s="1"/>
  <c r="G743" i="1" s="1"/>
  <c r="M742" i="1"/>
  <c r="O742" i="1" s="1"/>
  <c r="H742" i="1"/>
  <c r="J742" i="1" s="1"/>
  <c r="C742" i="1"/>
  <c r="E742" i="1" s="1"/>
  <c r="M741" i="1"/>
  <c r="O741" i="1" s="1"/>
  <c r="H741" i="1"/>
  <c r="J741" i="1" s="1"/>
  <c r="C741" i="1"/>
  <c r="M740" i="1"/>
  <c r="N740" i="1" s="1"/>
  <c r="P740" i="1" s="1"/>
  <c r="Q740" i="1" s="1"/>
  <c r="H740" i="1"/>
  <c r="J740" i="1" s="1"/>
  <c r="C740" i="1"/>
  <c r="E740" i="1" s="1"/>
  <c r="M739" i="1"/>
  <c r="O739" i="1" s="1"/>
  <c r="H739" i="1"/>
  <c r="C739" i="1"/>
  <c r="E739" i="1" s="1"/>
  <c r="M738" i="1"/>
  <c r="O738" i="1" s="1"/>
  <c r="H738" i="1"/>
  <c r="C738" i="1"/>
  <c r="M737" i="1"/>
  <c r="O737" i="1" s="1"/>
  <c r="H737" i="1"/>
  <c r="J737" i="1" s="1"/>
  <c r="C737" i="1"/>
  <c r="E737" i="1" s="1"/>
  <c r="M736" i="1"/>
  <c r="O736" i="1" s="1"/>
  <c r="H736" i="1"/>
  <c r="J736" i="1" s="1"/>
  <c r="C736" i="1"/>
  <c r="D736" i="1" s="1"/>
  <c r="F736" i="1" s="1"/>
  <c r="G736" i="1" s="1"/>
  <c r="M735" i="1"/>
  <c r="H735" i="1"/>
  <c r="I735" i="1" s="1"/>
  <c r="K735" i="1" s="1"/>
  <c r="L735" i="1" s="1"/>
  <c r="C735" i="1"/>
  <c r="O734" i="1"/>
  <c r="N734" i="1"/>
  <c r="P734" i="1" s="1"/>
  <c r="Q734" i="1" s="1"/>
  <c r="M734" i="1"/>
  <c r="H734" i="1"/>
  <c r="J734" i="1" s="1"/>
  <c r="C734" i="1"/>
  <c r="E734" i="1" s="1"/>
  <c r="M733" i="1"/>
  <c r="H733" i="1"/>
  <c r="I733" i="1" s="1"/>
  <c r="K733" i="1" s="1"/>
  <c r="L733" i="1" s="1"/>
  <c r="C733" i="1"/>
  <c r="M732" i="1"/>
  <c r="N732" i="1" s="1"/>
  <c r="P732" i="1" s="1"/>
  <c r="Q732" i="1" s="1"/>
  <c r="H732" i="1"/>
  <c r="J732" i="1" s="1"/>
  <c r="C732" i="1"/>
  <c r="D732" i="1" s="1"/>
  <c r="F732" i="1" s="1"/>
  <c r="G732" i="1" s="1"/>
  <c r="M731" i="1"/>
  <c r="O731" i="1" s="1"/>
  <c r="I731" i="1"/>
  <c r="K731" i="1" s="1"/>
  <c r="L731" i="1" s="1"/>
  <c r="H731" i="1"/>
  <c r="J731" i="1" s="1"/>
  <c r="C731" i="1"/>
  <c r="E731" i="1" s="1"/>
  <c r="M730" i="1"/>
  <c r="O730" i="1" s="1"/>
  <c r="H730" i="1"/>
  <c r="C730" i="1"/>
  <c r="D730" i="1" s="1"/>
  <c r="F730" i="1" s="1"/>
  <c r="G730" i="1" s="1"/>
  <c r="M729" i="1"/>
  <c r="N729" i="1" s="1"/>
  <c r="P729" i="1" s="1"/>
  <c r="Q729" i="1" s="1"/>
  <c r="H729" i="1"/>
  <c r="J729" i="1" s="1"/>
  <c r="C729" i="1"/>
  <c r="E729" i="1" s="1"/>
  <c r="M728" i="1"/>
  <c r="O728" i="1" s="1"/>
  <c r="I728" i="1"/>
  <c r="K728" i="1" s="1"/>
  <c r="L728" i="1" s="1"/>
  <c r="H728" i="1"/>
  <c r="J728" i="1" s="1"/>
  <c r="C728" i="1"/>
  <c r="E728" i="1" s="1"/>
  <c r="M727" i="1"/>
  <c r="H727" i="1"/>
  <c r="I727" i="1" s="1"/>
  <c r="K727" i="1" s="1"/>
  <c r="L727" i="1" s="1"/>
  <c r="C727" i="1"/>
  <c r="D727" i="1" s="1"/>
  <c r="F727" i="1" s="1"/>
  <c r="G727" i="1" s="1"/>
  <c r="M726" i="1"/>
  <c r="H726" i="1"/>
  <c r="J726" i="1" s="1"/>
  <c r="C726" i="1"/>
  <c r="E726" i="1" s="1"/>
  <c r="M725" i="1"/>
  <c r="H725" i="1"/>
  <c r="I725" i="1" s="1"/>
  <c r="K725" i="1" s="1"/>
  <c r="L725" i="1" s="1"/>
  <c r="C725" i="1"/>
  <c r="D725" i="1" s="1"/>
  <c r="F725" i="1" s="1"/>
  <c r="G725" i="1" s="1"/>
  <c r="M724" i="1"/>
  <c r="N724" i="1" s="1"/>
  <c r="P724" i="1" s="1"/>
  <c r="Q724" i="1" s="1"/>
  <c r="H724" i="1"/>
  <c r="I724" i="1" s="1"/>
  <c r="K724" i="1" s="1"/>
  <c r="L724" i="1" s="1"/>
  <c r="C724" i="1"/>
  <c r="E724" i="1" s="1"/>
  <c r="M723" i="1"/>
  <c r="H723" i="1"/>
  <c r="J723" i="1" s="1"/>
  <c r="C723" i="1"/>
  <c r="M722" i="1"/>
  <c r="N722" i="1" s="1"/>
  <c r="P722" i="1" s="1"/>
  <c r="Q722" i="1" s="1"/>
  <c r="H722" i="1"/>
  <c r="I722" i="1" s="1"/>
  <c r="K722" i="1" s="1"/>
  <c r="L722" i="1" s="1"/>
  <c r="C722" i="1"/>
  <c r="E722" i="1" s="1"/>
  <c r="M721" i="1"/>
  <c r="H721" i="1"/>
  <c r="J721" i="1" s="1"/>
  <c r="C721" i="1"/>
  <c r="M720" i="1"/>
  <c r="O720" i="1" s="1"/>
  <c r="H720" i="1"/>
  <c r="I720" i="1" s="1"/>
  <c r="K720" i="1" s="1"/>
  <c r="L720" i="1" s="1"/>
  <c r="C720" i="1"/>
  <c r="D720" i="1" s="1"/>
  <c r="F720" i="1" s="1"/>
  <c r="G720" i="1" s="1"/>
  <c r="M719" i="1"/>
  <c r="H719" i="1"/>
  <c r="J719" i="1" s="1"/>
  <c r="C719" i="1"/>
  <c r="E719" i="1" s="1"/>
  <c r="M718" i="1"/>
  <c r="O718" i="1" s="1"/>
  <c r="H718" i="1"/>
  <c r="C718" i="1"/>
  <c r="E718" i="1" s="1"/>
  <c r="M717" i="1"/>
  <c r="N717" i="1" s="1"/>
  <c r="P717" i="1" s="1"/>
  <c r="Q717" i="1" s="1"/>
  <c r="H717" i="1"/>
  <c r="I717" i="1" s="1"/>
  <c r="K717" i="1" s="1"/>
  <c r="L717" i="1" s="1"/>
  <c r="C717" i="1"/>
  <c r="M716" i="1"/>
  <c r="O716" i="1" s="1"/>
  <c r="H716" i="1"/>
  <c r="D716" i="1"/>
  <c r="F716" i="1" s="1"/>
  <c r="G716" i="1" s="1"/>
  <c r="C716" i="1"/>
  <c r="E716" i="1" s="1"/>
  <c r="M715" i="1"/>
  <c r="H715" i="1"/>
  <c r="J715" i="1" s="1"/>
  <c r="C715" i="1"/>
  <c r="M714" i="1"/>
  <c r="N714" i="1" s="1"/>
  <c r="P714" i="1" s="1"/>
  <c r="Q714" i="1" s="1"/>
  <c r="H714" i="1"/>
  <c r="I714" i="1" s="1"/>
  <c r="K714" i="1" s="1"/>
  <c r="L714" i="1" s="1"/>
  <c r="C714" i="1"/>
  <c r="N713" i="1"/>
  <c r="P713" i="1" s="1"/>
  <c r="Q713" i="1" s="1"/>
  <c r="M713" i="1"/>
  <c r="O713" i="1" s="1"/>
  <c r="H713" i="1"/>
  <c r="C713" i="1"/>
  <c r="M712" i="1"/>
  <c r="O712" i="1" s="1"/>
  <c r="H712" i="1"/>
  <c r="I712" i="1" s="1"/>
  <c r="K712" i="1" s="1"/>
  <c r="L712" i="1" s="1"/>
  <c r="C712" i="1"/>
  <c r="D712" i="1" s="1"/>
  <c r="F712" i="1" s="1"/>
  <c r="G712" i="1" s="1"/>
  <c r="M711" i="1"/>
  <c r="N711" i="1" s="1"/>
  <c r="P711" i="1" s="1"/>
  <c r="Q711" i="1" s="1"/>
  <c r="H711" i="1"/>
  <c r="C711" i="1"/>
  <c r="E711" i="1" s="1"/>
  <c r="M710" i="1"/>
  <c r="N710" i="1" s="1"/>
  <c r="P710" i="1" s="1"/>
  <c r="Q710" i="1" s="1"/>
  <c r="H710" i="1"/>
  <c r="C710" i="1"/>
  <c r="E710" i="1" s="1"/>
  <c r="M709" i="1"/>
  <c r="H709" i="1"/>
  <c r="I709" i="1" s="1"/>
  <c r="K709" i="1" s="1"/>
  <c r="L709" i="1" s="1"/>
  <c r="C709" i="1"/>
  <c r="D709" i="1" s="1"/>
  <c r="F709" i="1" s="1"/>
  <c r="G709" i="1" s="1"/>
  <c r="M708" i="1"/>
  <c r="O708" i="1" s="1"/>
  <c r="H708" i="1"/>
  <c r="J708" i="1" s="1"/>
  <c r="C708" i="1"/>
  <c r="E708" i="1" s="1"/>
  <c r="M707" i="1"/>
  <c r="H707" i="1"/>
  <c r="J707" i="1" s="1"/>
  <c r="C707" i="1"/>
  <c r="D707" i="1" s="1"/>
  <c r="F707" i="1" s="1"/>
  <c r="G707" i="1" s="1"/>
  <c r="M706" i="1"/>
  <c r="N706" i="1" s="1"/>
  <c r="P706" i="1" s="1"/>
  <c r="Q706" i="1" s="1"/>
  <c r="H706" i="1"/>
  <c r="I706" i="1" s="1"/>
  <c r="K706" i="1" s="1"/>
  <c r="L706" i="1" s="1"/>
  <c r="C706" i="1"/>
  <c r="M705" i="1"/>
  <c r="O705" i="1" s="1"/>
  <c r="H705" i="1"/>
  <c r="J705" i="1" s="1"/>
  <c r="C705" i="1"/>
  <c r="M704" i="1"/>
  <c r="O704" i="1" s="1"/>
  <c r="H704" i="1"/>
  <c r="I704" i="1" s="1"/>
  <c r="K704" i="1" s="1"/>
  <c r="L704" i="1" s="1"/>
  <c r="C704" i="1"/>
  <c r="M703" i="1"/>
  <c r="N703" i="1" s="1"/>
  <c r="P703" i="1" s="1"/>
  <c r="Q703" i="1" s="1"/>
  <c r="I703" i="1"/>
  <c r="K703" i="1" s="1"/>
  <c r="L703" i="1" s="1"/>
  <c r="H703" i="1"/>
  <c r="J703" i="1" s="1"/>
  <c r="C703" i="1"/>
  <c r="E703" i="1" s="1"/>
  <c r="M702" i="1"/>
  <c r="O702" i="1" s="1"/>
  <c r="H702" i="1"/>
  <c r="C702" i="1"/>
  <c r="E702" i="1" s="1"/>
  <c r="M701" i="1"/>
  <c r="N701" i="1" s="1"/>
  <c r="P701" i="1" s="1"/>
  <c r="Q701" i="1" s="1"/>
  <c r="H701" i="1"/>
  <c r="I701" i="1" s="1"/>
  <c r="K701" i="1" s="1"/>
  <c r="L701" i="1" s="1"/>
  <c r="C701" i="1"/>
  <c r="D701" i="1" s="1"/>
  <c r="F701" i="1" s="1"/>
  <c r="G701" i="1" s="1"/>
  <c r="M700" i="1"/>
  <c r="O700" i="1" s="1"/>
  <c r="H700" i="1"/>
  <c r="J700" i="1" s="1"/>
  <c r="C700" i="1"/>
  <c r="E700" i="1" s="1"/>
  <c r="M699" i="1"/>
  <c r="H699" i="1"/>
  <c r="J699" i="1" s="1"/>
  <c r="C699" i="1"/>
  <c r="D699" i="1" s="1"/>
  <c r="F699" i="1" s="1"/>
  <c r="G699" i="1" s="1"/>
  <c r="M698" i="1"/>
  <c r="N698" i="1" s="1"/>
  <c r="P698" i="1" s="1"/>
  <c r="Q698" i="1" s="1"/>
  <c r="H698" i="1"/>
  <c r="I698" i="1" s="1"/>
  <c r="K698" i="1" s="1"/>
  <c r="L698" i="1" s="1"/>
  <c r="C698" i="1"/>
  <c r="E698" i="1" s="1"/>
  <c r="M697" i="1"/>
  <c r="H697" i="1"/>
  <c r="I697" i="1" s="1"/>
  <c r="K697" i="1" s="1"/>
  <c r="L697" i="1" s="1"/>
  <c r="C697" i="1"/>
  <c r="M696" i="1"/>
  <c r="O696" i="1" s="1"/>
  <c r="H696" i="1"/>
  <c r="I696" i="1" s="1"/>
  <c r="K696" i="1" s="1"/>
  <c r="L696" i="1" s="1"/>
  <c r="C696" i="1"/>
  <c r="D696" i="1" s="1"/>
  <c r="F696" i="1" s="1"/>
  <c r="G696" i="1" s="1"/>
  <c r="M695" i="1"/>
  <c r="N695" i="1" s="1"/>
  <c r="P695" i="1" s="1"/>
  <c r="Q695" i="1" s="1"/>
  <c r="H695" i="1"/>
  <c r="J695" i="1" s="1"/>
  <c r="C695" i="1"/>
  <c r="E695" i="1" s="1"/>
  <c r="M694" i="1"/>
  <c r="O694" i="1" s="1"/>
  <c r="H694" i="1"/>
  <c r="C694" i="1"/>
  <c r="E694" i="1" s="1"/>
  <c r="M693" i="1"/>
  <c r="O693" i="1" s="1"/>
  <c r="H693" i="1"/>
  <c r="I693" i="1" s="1"/>
  <c r="K693" i="1" s="1"/>
  <c r="L693" i="1" s="1"/>
  <c r="C693" i="1"/>
  <c r="E693" i="1" s="1"/>
  <c r="M692" i="1"/>
  <c r="O692" i="1" s="1"/>
  <c r="H692" i="1"/>
  <c r="J692" i="1" s="1"/>
  <c r="C692" i="1"/>
  <c r="M691" i="1"/>
  <c r="H691" i="1"/>
  <c r="J691" i="1" s="1"/>
  <c r="C691" i="1"/>
  <c r="E691" i="1" s="1"/>
  <c r="M690" i="1"/>
  <c r="N690" i="1" s="1"/>
  <c r="P690" i="1" s="1"/>
  <c r="Q690" i="1" s="1"/>
  <c r="H690" i="1"/>
  <c r="I690" i="1" s="1"/>
  <c r="K690" i="1" s="1"/>
  <c r="L690" i="1" s="1"/>
  <c r="C690" i="1"/>
  <c r="E690" i="1" s="1"/>
  <c r="M689" i="1"/>
  <c r="O689" i="1" s="1"/>
  <c r="H689" i="1"/>
  <c r="J689" i="1" s="1"/>
  <c r="C689" i="1"/>
  <c r="M688" i="1"/>
  <c r="O688" i="1" s="1"/>
  <c r="H688" i="1"/>
  <c r="J688" i="1" s="1"/>
  <c r="C688" i="1"/>
  <c r="D688" i="1" s="1"/>
  <c r="F688" i="1" s="1"/>
  <c r="G688" i="1" s="1"/>
  <c r="N687" i="1"/>
  <c r="P687" i="1" s="1"/>
  <c r="Q687" i="1" s="1"/>
  <c r="M687" i="1"/>
  <c r="O687" i="1" s="1"/>
  <c r="H687" i="1"/>
  <c r="J687" i="1" s="1"/>
  <c r="C687" i="1"/>
  <c r="E687" i="1" s="1"/>
  <c r="M686" i="1"/>
  <c r="O686" i="1" s="1"/>
  <c r="H686" i="1"/>
  <c r="C686" i="1"/>
  <c r="E686" i="1" s="1"/>
  <c r="M685" i="1"/>
  <c r="O685" i="1" s="1"/>
  <c r="H685" i="1"/>
  <c r="I685" i="1" s="1"/>
  <c r="K685" i="1" s="1"/>
  <c r="L685" i="1" s="1"/>
  <c r="C685" i="1"/>
  <c r="D685" i="1" s="1"/>
  <c r="F685" i="1" s="1"/>
  <c r="G685" i="1" s="1"/>
  <c r="M684" i="1"/>
  <c r="O684" i="1" s="1"/>
  <c r="H684" i="1"/>
  <c r="J684" i="1" s="1"/>
  <c r="C684" i="1"/>
  <c r="D684" i="1" s="1"/>
  <c r="F684" i="1" s="1"/>
  <c r="G684" i="1" s="1"/>
  <c r="M683" i="1"/>
  <c r="H683" i="1"/>
  <c r="J683" i="1" s="1"/>
  <c r="C683" i="1"/>
  <c r="D683" i="1" s="1"/>
  <c r="F683" i="1" s="1"/>
  <c r="G683" i="1" s="1"/>
  <c r="M682" i="1"/>
  <c r="H682" i="1"/>
  <c r="I682" i="1" s="1"/>
  <c r="K682" i="1" s="1"/>
  <c r="L682" i="1" s="1"/>
  <c r="C682" i="1"/>
  <c r="E682" i="1" s="1"/>
  <c r="M681" i="1"/>
  <c r="O681" i="1" s="1"/>
  <c r="H681" i="1"/>
  <c r="J681" i="1" s="1"/>
  <c r="C681" i="1"/>
  <c r="M680" i="1"/>
  <c r="O680" i="1" s="1"/>
  <c r="H680" i="1"/>
  <c r="I680" i="1" s="1"/>
  <c r="K680" i="1" s="1"/>
  <c r="L680" i="1" s="1"/>
  <c r="C680" i="1"/>
  <c r="M679" i="1"/>
  <c r="N679" i="1" s="1"/>
  <c r="P679" i="1" s="1"/>
  <c r="Q679" i="1" s="1"/>
  <c r="H679" i="1"/>
  <c r="J679" i="1" s="1"/>
  <c r="C679" i="1"/>
  <c r="M678" i="1"/>
  <c r="N678" i="1" s="1"/>
  <c r="P678" i="1" s="1"/>
  <c r="Q678" i="1" s="1"/>
  <c r="H678" i="1"/>
  <c r="C678" i="1"/>
  <c r="E678" i="1" s="1"/>
  <c r="M677" i="1"/>
  <c r="H677" i="1"/>
  <c r="I677" i="1" s="1"/>
  <c r="K677" i="1" s="1"/>
  <c r="L677" i="1" s="1"/>
  <c r="C677" i="1"/>
  <c r="D677" i="1" s="1"/>
  <c r="F677" i="1" s="1"/>
  <c r="G677" i="1" s="1"/>
  <c r="M676" i="1"/>
  <c r="O676" i="1" s="1"/>
  <c r="H676" i="1"/>
  <c r="C676" i="1"/>
  <c r="M675" i="1"/>
  <c r="H675" i="1"/>
  <c r="J675" i="1" s="1"/>
  <c r="C675" i="1"/>
  <c r="M674" i="1"/>
  <c r="N674" i="1" s="1"/>
  <c r="P674" i="1" s="1"/>
  <c r="Q674" i="1" s="1"/>
  <c r="H674" i="1"/>
  <c r="I674" i="1" s="1"/>
  <c r="K674" i="1" s="1"/>
  <c r="L674" i="1" s="1"/>
  <c r="C674" i="1"/>
  <c r="E674" i="1" s="1"/>
  <c r="M673" i="1"/>
  <c r="H673" i="1"/>
  <c r="I673" i="1" s="1"/>
  <c r="K673" i="1" s="1"/>
  <c r="L673" i="1" s="1"/>
  <c r="C673" i="1"/>
  <c r="M672" i="1"/>
  <c r="O672" i="1" s="1"/>
  <c r="H672" i="1"/>
  <c r="C672" i="1"/>
  <c r="D672" i="1" s="1"/>
  <c r="F672" i="1" s="1"/>
  <c r="G672" i="1" s="1"/>
  <c r="M671" i="1"/>
  <c r="H671" i="1"/>
  <c r="J671" i="1" s="1"/>
  <c r="C671" i="1"/>
  <c r="E671" i="1" s="1"/>
  <c r="N670" i="1"/>
  <c r="P670" i="1" s="1"/>
  <c r="Q670" i="1" s="1"/>
  <c r="M670" i="1"/>
  <c r="O670" i="1" s="1"/>
  <c r="H670" i="1"/>
  <c r="C670" i="1"/>
  <c r="E670" i="1" s="1"/>
  <c r="M669" i="1"/>
  <c r="N669" i="1" s="1"/>
  <c r="P669" i="1" s="1"/>
  <c r="Q669" i="1" s="1"/>
  <c r="H669" i="1"/>
  <c r="C669" i="1"/>
  <c r="M668" i="1"/>
  <c r="O668" i="1" s="1"/>
  <c r="H668" i="1"/>
  <c r="J668" i="1" s="1"/>
  <c r="C668" i="1"/>
  <c r="M667" i="1"/>
  <c r="H667" i="1"/>
  <c r="J667" i="1" s="1"/>
  <c r="C667" i="1"/>
  <c r="D667" i="1" s="1"/>
  <c r="F667" i="1" s="1"/>
  <c r="G667" i="1" s="1"/>
  <c r="M666" i="1"/>
  <c r="N666" i="1" s="1"/>
  <c r="P666" i="1" s="1"/>
  <c r="Q666" i="1" s="1"/>
  <c r="H666" i="1"/>
  <c r="C666" i="1"/>
  <c r="E666" i="1" s="1"/>
  <c r="N665" i="1"/>
  <c r="P665" i="1" s="1"/>
  <c r="Q665" i="1" s="1"/>
  <c r="M665" i="1"/>
  <c r="O665" i="1" s="1"/>
  <c r="H665" i="1"/>
  <c r="I665" i="1" s="1"/>
  <c r="K665" i="1" s="1"/>
  <c r="L665" i="1" s="1"/>
  <c r="C665" i="1"/>
  <c r="M664" i="1"/>
  <c r="O664" i="1" s="1"/>
  <c r="H664" i="1"/>
  <c r="I664" i="1" s="1"/>
  <c r="K664" i="1" s="1"/>
  <c r="L664" i="1" s="1"/>
  <c r="C664" i="1"/>
  <c r="D664" i="1" s="1"/>
  <c r="F664" i="1" s="1"/>
  <c r="G664" i="1" s="1"/>
  <c r="M663" i="1"/>
  <c r="N663" i="1" s="1"/>
  <c r="P663" i="1" s="1"/>
  <c r="Q663" i="1" s="1"/>
  <c r="H663" i="1"/>
  <c r="C663" i="1"/>
  <c r="E663" i="1" s="1"/>
  <c r="M662" i="1"/>
  <c r="H662" i="1"/>
  <c r="C662" i="1"/>
  <c r="E662" i="1" s="1"/>
  <c r="O661" i="1"/>
  <c r="M661" i="1"/>
  <c r="N661" i="1" s="1"/>
  <c r="P661" i="1" s="1"/>
  <c r="Q661" i="1" s="1"/>
  <c r="H661" i="1"/>
  <c r="I661" i="1" s="1"/>
  <c r="K661" i="1" s="1"/>
  <c r="L661" i="1" s="1"/>
  <c r="C661" i="1"/>
  <c r="D661" i="1" s="1"/>
  <c r="F661" i="1" s="1"/>
  <c r="G661" i="1" s="1"/>
  <c r="M660" i="1"/>
  <c r="O660" i="1" s="1"/>
  <c r="H660" i="1"/>
  <c r="C660" i="1"/>
  <c r="D660" i="1" s="1"/>
  <c r="F660" i="1" s="1"/>
  <c r="G660" i="1" s="1"/>
  <c r="M659" i="1"/>
  <c r="H659" i="1"/>
  <c r="J659" i="1" s="1"/>
  <c r="C659" i="1"/>
  <c r="D659" i="1" s="1"/>
  <c r="F659" i="1" s="1"/>
  <c r="G659" i="1" s="1"/>
  <c r="M658" i="1"/>
  <c r="N658" i="1" s="1"/>
  <c r="P658" i="1" s="1"/>
  <c r="Q658" i="1" s="1"/>
  <c r="H658" i="1"/>
  <c r="I658" i="1" s="1"/>
  <c r="K658" i="1" s="1"/>
  <c r="L658" i="1" s="1"/>
  <c r="C658" i="1"/>
  <c r="E658" i="1" s="1"/>
  <c r="M657" i="1"/>
  <c r="O657" i="1" s="1"/>
  <c r="I657" i="1"/>
  <c r="K657" i="1" s="1"/>
  <c r="L657" i="1" s="1"/>
  <c r="H657" i="1"/>
  <c r="J657" i="1" s="1"/>
  <c r="C657" i="1"/>
  <c r="M656" i="1"/>
  <c r="O656" i="1" s="1"/>
  <c r="H656" i="1"/>
  <c r="I656" i="1" s="1"/>
  <c r="K656" i="1" s="1"/>
  <c r="L656" i="1" s="1"/>
  <c r="C656" i="1"/>
  <c r="D656" i="1" s="1"/>
  <c r="F656" i="1" s="1"/>
  <c r="G656" i="1" s="1"/>
  <c r="M655" i="1"/>
  <c r="N655" i="1" s="1"/>
  <c r="P655" i="1" s="1"/>
  <c r="Q655" i="1" s="1"/>
  <c r="H655" i="1"/>
  <c r="J655" i="1" s="1"/>
  <c r="C655" i="1"/>
  <c r="E655" i="1" s="1"/>
  <c r="M654" i="1"/>
  <c r="N654" i="1" s="1"/>
  <c r="P654" i="1" s="1"/>
  <c r="Q654" i="1" s="1"/>
  <c r="H654" i="1"/>
  <c r="C654" i="1"/>
  <c r="E654" i="1" s="1"/>
  <c r="O653" i="1"/>
  <c r="M653" i="1"/>
  <c r="N653" i="1" s="1"/>
  <c r="P653" i="1" s="1"/>
  <c r="Q653" i="1" s="1"/>
  <c r="H653" i="1"/>
  <c r="C653" i="1"/>
  <c r="D653" i="1" s="1"/>
  <c r="F653" i="1" s="1"/>
  <c r="G653" i="1" s="1"/>
  <c r="M652" i="1"/>
  <c r="O652" i="1" s="1"/>
  <c r="H652" i="1"/>
  <c r="C652" i="1"/>
  <c r="M651" i="1"/>
  <c r="H651" i="1"/>
  <c r="J651" i="1" s="1"/>
  <c r="C651" i="1"/>
  <c r="M650" i="1"/>
  <c r="H650" i="1"/>
  <c r="C650" i="1"/>
  <c r="E650" i="1" s="1"/>
  <c r="M649" i="1"/>
  <c r="O649" i="1" s="1"/>
  <c r="I649" i="1"/>
  <c r="K649" i="1" s="1"/>
  <c r="L649" i="1" s="1"/>
  <c r="H649" i="1"/>
  <c r="J649" i="1" s="1"/>
  <c r="C649" i="1"/>
  <c r="M648" i="1"/>
  <c r="O648" i="1" s="1"/>
  <c r="H648" i="1"/>
  <c r="I648" i="1" s="1"/>
  <c r="K648" i="1" s="1"/>
  <c r="L648" i="1" s="1"/>
  <c r="C648" i="1"/>
  <c r="M647" i="1"/>
  <c r="N647" i="1" s="1"/>
  <c r="P647" i="1" s="1"/>
  <c r="Q647" i="1" s="1"/>
  <c r="H647" i="1"/>
  <c r="J647" i="1" s="1"/>
  <c r="C647" i="1"/>
  <c r="M646" i="1"/>
  <c r="O646" i="1" s="1"/>
  <c r="H646" i="1"/>
  <c r="C646" i="1"/>
  <c r="E646" i="1" s="1"/>
  <c r="M645" i="1"/>
  <c r="N645" i="1" s="1"/>
  <c r="P645" i="1" s="1"/>
  <c r="Q645" i="1" s="1"/>
  <c r="H645" i="1"/>
  <c r="C645" i="1"/>
  <c r="M644" i="1"/>
  <c r="O644" i="1" s="1"/>
  <c r="H644" i="1"/>
  <c r="J644" i="1" s="1"/>
  <c r="C644" i="1"/>
  <c r="M643" i="1"/>
  <c r="H643" i="1"/>
  <c r="C643" i="1"/>
  <c r="D643" i="1" s="1"/>
  <c r="F643" i="1" s="1"/>
  <c r="G643" i="1" s="1"/>
  <c r="M642" i="1"/>
  <c r="N642" i="1" s="1"/>
  <c r="P642" i="1" s="1"/>
  <c r="Q642" i="1" s="1"/>
  <c r="H642" i="1"/>
  <c r="J642" i="1" s="1"/>
  <c r="C642" i="1"/>
  <c r="E642" i="1" s="1"/>
  <c r="M641" i="1"/>
  <c r="O641" i="1" s="1"/>
  <c r="J641" i="1"/>
  <c r="H641" i="1"/>
  <c r="I641" i="1" s="1"/>
  <c r="K641" i="1" s="1"/>
  <c r="L641" i="1" s="1"/>
  <c r="C641" i="1"/>
  <c r="M640" i="1"/>
  <c r="H640" i="1"/>
  <c r="I640" i="1" s="1"/>
  <c r="K640" i="1" s="1"/>
  <c r="L640" i="1" s="1"/>
  <c r="C640" i="1"/>
  <c r="D640" i="1" s="1"/>
  <c r="F640" i="1" s="1"/>
  <c r="G640" i="1" s="1"/>
  <c r="M639" i="1"/>
  <c r="N639" i="1" s="1"/>
  <c r="P639" i="1" s="1"/>
  <c r="Q639" i="1" s="1"/>
  <c r="H639" i="1"/>
  <c r="J639" i="1" s="1"/>
  <c r="C639" i="1"/>
  <c r="M638" i="1"/>
  <c r="O638" i="1" s="1"/>
  <c r="H638" i="1"/>
  <c r="C638" i="1"/>
  <c r="M637" i="1"/>
  <c r="N637" i="1" s="1"/>
  <c r="P637" i="1" s="1"/>
  <c r="Q637" i="1" s="1"/>
  <c r="H637" i="1"/>
  <c r="I637" i="1" s="1"/>
  <c r="K637" i="1" s="1"/>
  <c r="L637" i="1" s="1"/>
  <c r="C637" i="1"/>
  <c r="D637" i="1" s="1"/>
  <c r="F637" i="1" s="1"/>
  <c r="G637" i="1" s="1"/>
  <c r="M636" i="1"/>
  <c r="O636" i="1" s="1"/>
  <c r="H636" i="1"/>
  <c r="J636" i="1" s="1"/>
  <c r="C636" i="1"/>
  <c r="E636" i="1" s="1"/>
  <c r="M635" i="1"/>
  <c r="H635" i="1"/>
  <c r="C635" i="1"/>
  <c r="M634" i="1"/>
  <c r="N634" i="1" s="1"/>
  <c r="P634" i="1" s="1"/>
  <c r="Q634" i="1" s="1"/>
  <c r="H634" i="1"/>
  <c r="J634" i="1" s="1"/>
  <c r="C634" i="1"/>
  <c r="E634" i="1" s="1"/>
  <c r="M633" i="1"/>
  <c r="H633" i="1"/>
  <c r="J633" i="1" s="1"/>
  <c r="C633" i="1"/>
  <c r="M632" i="1"/>
  <c r="H632" i="1"/>
  <c r="I632" i="1" s="1"/>
  <c r="K632" i="1" s="1"/>
  <c r="L632" i="1" s="1"/>
  <c r="C632" i="1"/>
  <c r="D632" i="1" s="1"/>
  <c r="F632" i="1" s="1"/>
  <c r="G632" i="1" s="1"/>
  <c r="M631" i="1"/>
  <c r="N631" i="1" s="1"/>
  <c r="P631" i="1" s="1"/>
  <c r="Q631" i="1" s="1"/>
  <c r="H631" i="1"/>
  <c r="J631" i="1" s="1"/>
  <c r="C631" i="1"/>
  <c r="M630" i="1"/>
  <c r="H630" i="1"/>
  <c r="C630" i="1"/>
  <c r="M629" i="1"/>
  <c r="H629" i="1"/>
  <c r="I629" i="1" s="1"/>
  <c r="K629" i="1" s="1"/>
  <c r="L629" i="1" s="1"/>
  <c r="C629" i="1"/>
  <c r="E629" i="1" s="1"/>
  <c r="M628" i="1"/>
  <c r="O628" i="1" s="1"/>
  <c r="H628" i="1"/>
  <c r="J628" i="1" s="1"/>
  <c r="E628" i="1"/>
  <c r="C628" i="1"/>
  <c r="D628" i="1" s="1"/>
  <c r="F628" i="1" s="1"/>
  <c r="G628" i="1" s="1"/>
  <c r="M627" i="1"/>
  <c r="H627" i="1"/>
  <c r="C627" i="1"/>
  <c r="D627" i="1" s="1"/>
  <c r="F627" i="1" s="1"/>
  <c r="G627" i="1" s="1"/>
  <c r="M626" i="1"/>
  <c r="N626" i="1" s="1"/>
  <c r="P626" i="1" s="1"/>
  <c r="Q626" i="1" s="1"/>
  <c r="H626" i="1"/>
  <c r="I626" i="1" s="1"/>
  <c r="K626" i="1" s="1"/>
  <c r="L626" i="1" s="1"/>
  <c r="C626" i="1"/>
  <c r="E626" i="1" s="1"/>
  <c r="M625" i="1"/>
  <c r="O625" i="1" s="1"/>
  <c r="H625" i="1"/>
  <c r="I625" i="1" s="1"/>
  <c r="K625" i="1" s="1"/>
  <c r="L625" i="1" s="1"/>
  <c r="C625" i="1"/>
  <c r="M624" i="1"/>
  <c r="H624" i="1"/>
  <c r="I624" i="1" s="1"/>
  <c r="K624" i="1" s="1"/>
  <c r="L624" i="1" s="1"/>
  <c r="C624" i="1"/>
  <c r="D624" i="1" s="1"/>
  <c r="F624" i="1" s="1"/>
  <c r="G624" i="1" s="1"/>
  <c r="M623" i="1"/>
  <c r="O623" i="1" s="1"/>
  <c r="H623" i="1"/>
  <c r="J623" i="1" s="1"/>
  <c r="C623" i="1"/>
  <c r="O622" i="1"/>
  <c r="M622" i="1"/>
  <c r="N622" i="1" s="1"/>
  <c r="P622" i="1" s="1"/>
  <c r="Q622" i="1" s="1"/>
  <c r="H622" i="1"/>
  <c r="C622" i="1"/>
  <c r="M621" i="1"/>
  <c r="O621" i="1" s="1"/>
  <c r="H621" i="1"/>
  <c r="I621" i="1" s="1"/>
  <c r="K621" i="1" s="1"/>
  <c r="L621" i="1" s="1"/>
  <c r="C621" i="1"/>
  <c r="M620" i="1"/>
  <c r="O620" i="1" s="1"/>
  <c r="H620" i="1"/>
  <c r="J620" i="1" s="1"/>
  <c r="C620" i="1"/>
  <c r="M619" i="1"/>
  <c r="H619" i="1"/>
  <c r="C619" i="1"/>
  <c r="E619" i="1" s="1"/>
  <c r="M618" i="1"/>
  <c r="N618" i="1" s="1"/>
  <c r="P618" i="1" s="1"/>
  <c r="Q618" i="1" s="1"/>
  <c r="H618" i="1"/>
  <c r="C618" i="1"/>
  <c r="M617" i="1"/>
  <c r="O617" i="1" s="1"/>
  <c r="H617" i="1"/>
  <c r="J617" i="1" s="1"/>
  <c r="C617" i="1"/>
  <c r="M616" i="1"/>
  <c r="H616" i="1"/>
  <c r="C616" i="1"/>
  <c r="D616" i="1" s="1"/>
  <c r="F616" i="1" s="1"/>
  <c r="G616" i="1" s="1"/>
  <c r="M615" i="1"/>
  <c r="N615" i="1" s="1"/>
  <c r="P615" i="1" s="1"/>
  <c r="Q615" i="1" s="1"/>
  <c r="H615" i="1"/>
  <c r="C615" i="1"/>
  <c r="M614" i="1"/>
  <c r="H614" i="1"/>
  <c r="C614" i="1"/>
  <c r="M613" i="1"/>
  <c r="H613" i="1"/>
  <c r="C613" i="1"/>
  <c r="D613" i="1" s="1"/>
  <c r="F613" i="1" s="1"/>
  <c r="G613" i="1" s="1"/>
  <c r="M612" i="1"/>
  <c r="H612" i="1"/>
  <c r="J612" i="1" s="1"/>
  <c r="C612" i="1"/>
  <c r="M611" i="1"/>
  <c r="O611" i="1" s="1"/>
  <c r="H611" i="1"/>
  <c r="I611" i="1" s="1"/>
  <c r="K611" i="1" s="1"/>
  <c r="L611" i="1" s="1"/>
  <c r="C611" i="1"/>
  <c r="D611" i="1" s="1"/>
  <c r="F611" i="1" s="1"/>
  <c r="G611" i="1" s="1"/>
  <c r="M610" i="1"/>
  <c r="N610" i="1" s="1"/>
  <c r="P610" i="1" s="1"/>
  <c r="Q610" i="1" s="1"/>
  <c r="H610" i="1"/>
  <c r="I610" i="1" s="1"/>
  <c r="K610" i="1" s="1"/>
  <c r="L610" i="1" s="1"/>
  <c r="C610" i="1"/>
  <c r="E610" i="1" s="1"/>
  <c r="M609" i="1"/>
  <c r="O609" i="1" s="1"/>
  <c r="H609" i="1"/>
  <c r="J609" i="1" s="1"/>
  <c r="C609" i="1"/>
  <c r="M608" i="1"/>
  <c r="I608" i="1"/>
  <c r="K608" i="1" s="1"/>
  <c r="L608" i="1" s="1"/>
  <c r="H608" i="1"/>
  <c r="J608" i="1" s="1"/>
  <c r="C608" i="1"/>
  <c r="E608" i="1" s="1"/>
  <c r="M607" i="1"/>
  <c r="O607" i="1" s="1"/>
  <c r="H607" i="1"/>
  <c r="J607" i="1" s="1"/>
  <c r="C607" i="1"/>
  <c r="E607" i="1" s="1"/>
  <c r="M606" i="1"/>
  <c r="O606" i="1" s="1"/>
  <c r="H606" i="1"/>
  <c r="C606" i="1"/>
  <c r="M605" i="1"/>
  <c r="N605" i="1" s="1"/>
  <c r="P605" i="1" s="1"/>
  <c r="Q605" i="1" s="1"/>
  <c r="H605" i="1"/>
  <c r="J605" i="1" s="1"/>
  <c r="C605" i="1"/>
  <c r="M604" i="1"/>
  <c r="O604" i="1" s="1"/>
  <c r="H604" i="1"/>
  <c r="J604" i="1" s="1"/>
  <c r="C604" i="1"/>
  <c r="M603" i="1"/>
  <c r="H603" i="1"/>
  <c r="J603" i="1" s="1"/>
  <c r="C603" i="1"/>
  <c r="E603" i="1" s="1"/>
  <c r="M602" i="1"/>
  <c r="O602" i="1" s="1"/>
  <c r="H602" i="1"/>
  <c r="I602" i="1" s="1"/>
  <c r="K602" i="1" s="1"/>
  <c r="L602" i="1" s="1"/>
  <c r="C602" i="1"/>
  <c r="E602" i="1" s="1"/>
  <c r="M601" i="1"/>
  <c r="O601" i="1" s="1"/>
  <c r="H601" i="1"/>
  <c r="J601" i="1" s="1"/>
  <c r="C601" i="1"/>
  <c r="M600" i="1"/>
  <c r="O600" i="1" s="1"/>
  <c r="J600" i="1"/>
  <c r="H600" i="1"/>
  <c r="I600" i="1" s="1"/>
  <c r="K600" i="1" s="1"/>
  <c r="L600" i="1" s="1"/>
  <c r="C600" i="1"/>
  <c r="M599" i="1"/>
  <c r="N599" i="1" s="1"/>
  <c r="P599" i="1" s="1"/>
  <c r="Q599" i="1" s="1"/>
  <c r="H599" i="1"/>
  <c r="C599" i="1"/>
  <c r="E599" i="1" s="1"/>
  <c r="M598" i="1"/>
  <c r="O598" i="1" s="1"/>
  <c r="H598" i="1"/>
  <c r="C598" i="1"/>
  <c r="E598" i="1" s="1"/>
  <c r="M597" i="1"/>
  <c r="O597" i="1" s="1"/>
  <c r="H597" i="1"/>
  <c r="J597" i="1" s="1"/>
  <c r="C597" i="1"/>
  <c r="D597" i="1" s="1"/>
  <c r="F597" i="1" s="1"/>
  <c r="G597" i="1" s="1"/>
  <c r="M596" i="1"/>
  <c r="O596" i="1" s="1"/>
  <c r="H596" i="1"/>
  <c r="J596" i="1" s="1"/>
  <c r="C596" i="1"/>
  <c r="M595" i="1"/>
  <c r="H595" i="1"/>
  <c r="J595" i="1" s="1"/>
  <c r="C595" i="1"/>
  <c r="E595" i="1" s="1"/>
  <c r="N594" i="1"/>
  <c r="P594" i="1" s="1"/>
  <c r="Q594" i="1" s="1"/>
  <c r="M594" i="1"/>
  <c r="O594" i="1" s="1"/>
  <c r="H594" i="1"/>
  <c r="I594" i="1" s="1"/>
  <c r="K594" i="1" s="1"/>
  <c r="L594" i="1" s="1"/>
  <c r="C594" i="1"/>
  <c r="E594" i="1" s="1"/>
  <c r="M593" i="1"/>
  <c r="O593" i="1" s="1"/>
  <c r="H593" i="1"/>
  <c r="I593" i="1" s="1"/>
  <c r="K593" i="1" s="1"/>
  <c r="L593" i="1" s="1"/>
  <c r="C593" i="1"/>
  <c r="M592" i="1"/>
  <c r="O592" i="1" s="1"/>
  <c r="H592" i="1"/>
  <c r="J592" i="1" s="1"/>
  <c r="C592" i="1"/>
  <c r="D592" i="1" s="1"/>
  <c r="F592" i="1" s="1"/>
  <c r="G592" i="1" s="1"/>
  <c r="M591" i="1"/>
  <c r="N591" i="1" s="1"/>
  <c r="P591" i="1" s="1"/>
  <c r="Q591" i="1" s="1"/>
  <c r="H591" i="1"/>
  <c r="J591" i="1" s="1"/>
  <c r="C591" i="1"/>
  <c r="E591" i="1" s="1"/>
  <c r="M590" i="1"/>
  <c r="O590" i="1" s="1"/>
  <c r="H590" i="1"/>
  <c r="C590" i="1"/>
  <c r="E590" i="1" s="1"/>
  <c r="M589" i="1"/>
  <c r="N589" i="1" s="1"/>
  <c r="P589" i="1" s="1"/>
  <c r="Q589" i="1" s="1"/>
  <c r="H589" i="1"/>
  <c r="J589" i="1" s="1"/>
  <c r="C589" i="1"/>
  <c r="D589" i="1" s="1"/>
  <c r="F589" i="1" s="1"/>
  <c r="G589" i="1" s="1"/>
  <c r="M588" i="1"/>
  <c r="O588" i="1" s="1"/>
  <c r="I588" i="1"/>
  <c r="K588" i="1" s="1"/>
  <c r="L588" i="1" s="1"/>
  <c r="H588" i="1"/>
  <c r="J588" i="1" s="1"/>
  <c r="C588" i="1"/>
  <c r="D588" i="1" s="1"/>
  <c r="F588" i="1" s="1"/>
  <c r="G588" i="1" s="1"/>
  <c r="M587" i="1"/>
  <c r="H587" i="1"/>
  <c r="J587" i="1" s="1"/>
  <c r="C587" i="1"/>
  <c r="E587" i="1" s="1"/>
  <c r="M586" i="1"/>
  <c r="N586" i="1" s="1"/>
  <c r="P586" i="1" s="1"/>
  <c r="Q586" i="1" s="1"/>
  <c r="H586" i="1"/>
  <c r="J586" i="1" s="1"/>
  <c r="D586" i="1"/>
  <c r="F586" i="1" s="1"/>
  <c r="G586" i="1" s="1"/>
  <c r="C586" i="1"/>
  <c r="E586" i="1" s="1"/>
  <c r="M585" i="1"/>
  <c r="O585" i="1" s="1"/>
  <c r="H585" i="1"/>
  <c r="J585" i="1" s="1"/>
  <c r="C585" i="1"/>
  <c r="M584" i="1"/>
  <c r="O584" i="1" s="1"/>
  <c r="H584" i="1"/>
  <c r="I584" i="1" s="1"/>
  <c r="K584" i="1" s="1"/>
  <c r="L584" i="1" s="1"/>
  <c r="C584" i="1"/>
  <c r="E584" i="1" s="1"/>
  <c r="M583" i="1"/>
  <c r="O583" i="1" s="1"/>
  <c r="H583" i="1"/>
  <c r="J583" i="1" s="1"/>
  <c r="C583" i="1"/>
  <c r="E583" i="1" s="1"/>
  <c r="M582" i="1"/>
  <c r="N582" i="1" s="1"/>
  <c r="P582" i="1" s="1"/>
  <c r="Q582" i="1" s="1"/>
  <c r="H582" i="1"/>
  <c r="C582" i="1"/>
  <c r="E582" i="1" s="1"/>
  <c r="M581" i="1"/>
  <c r="O581" i="1" s="1"/>
  <c r="H581" i="1"/>
  <c r="I581" i="1" s="1"/>
  <c r="K581" i="1" s="1"/>
  <c r="L581" i="1" s="1"/>
  <c r="C581" i="1"/>
  <c r="E581" i="1" s="1"/>
  <c r="M580" i="1"/>
  <c r="O580" i="1" s="1"/>
  <c r="H580" i="1"/>
  <c r="J580" i="1" s="1"/>
  <c r="C580" i="1"/>
  <c r="D580" i="1" s="1"/>
  <c r="F580" i="1" s="1"/>
  <c r="G580" i="1" s="1"/>
  <c r="M579" i="1"/>
  <c r="H579" i="1"/>
  <c r="J579" i="1" s="1"/>
  <c r="C579" i="1"/>
  <c r="O578" i="1"/>
  <c r="M578" i="1"/>
  <c r="N578" i="1" s="1"/>
  <c r="P578" i="1" s="1"/>
  <c r="Q578" i="1" s="1"/>
  <c r="H578" i="1"/>
  <c r="J578" i="1" s="1"/>
  <c r="C578" i="1"/>
  <c r="E578" i="1" s="1"/>
  <c r="M577" i="1"/>
  <c r="H577" i="1"/>
  <c r="I577" i="1" s="1"/>
  <c r="K577" i="1" s="1"/>
  <c r="L577" i="1" s="1"/>
  <c r="C577" i="1"/>
  <c r="M576" i="1"/>
  <c r="O576" i="1" s="1"/>
  <c r="H576" i="1"/>
  <c r="J576" i="1" s="1"/>
  <c r="C576" i="1"/>
  <c r="M575" i="1"/>
  <c r="O575" i="1" s="1"/>
  <c r="H575" i="1"/>
  <c r="J575" i="1" s="1"/>
  <c r="C575" i="1"/>
  <c r="E575" i="1" s="1"/>
  <c r="M574" i="1"/>
  <c r="N574" i="1" s="1"/>
  <c r="P574" i="1" s="1"/>
  <c r="Q574" i="1" s="1"/>
  <c r="H574" i="1"/>
  <c r="J574" i="1" s="1"/>
  <c r="C574" i="1"/>
  <c r="E574" i="1" s="1"/>
  <c r="M573" i="1"/>
  <c r="O573" i="1" s="1"/>
  <c r="H573" i="1"/>
  <c r="C573" i="1"/>
  <c r="E573" i="1" s="1"/>
  <c r="M572" i="1"/>
  <c r="O572" i="1" s="1"/>
  <c r="H572" i="1"/>
  <c r="J572" i="1" s="1"/>
  <c r="C572" i="1"/>
  <c r="M571" i="1"/>
  <c r="O571" i="1" s="1"/>
  <c r="H571" i="1"/>
  <c r="J571" i="1" s="1"/>
  <c r="C571" i="1"/>
  <c r="E571" i="1" s="1"/>
  <c r="M570" i="1"/>
  <c r="H570" i="1"/>
  <c r="J570" i="1" s="1"/>
  <c r="C570" i="1"/>
  <c r="D570" i="1" s="1"/>
  <c r="F570" i="1" s="1"/>
  <c r="G570" i="1" s="1"/>
  <c r="M569" i="1"/>
  <c r="O569" i="1" s="1"/>
  <c r="I569" i="1"/>
  <c r="K569" i="1" s="1"/>
  <c r="L569" i="1" s="1"/>
  <c r="H569" i="1"/>
  <c r="J569" i="1" s="1"/>
  <c r="C569" i="1"/>
  <c r="M568" i="1"/>
  <c r="O568" i="1" s="1"/>
  <c r="J568" i="1"/>
  <c r="H568" i="1"/>
  <c r="I568" i="1" s="1"/>
  <c r="K568" i="1" s="1"/>
  <c r="L568" i="1" s="1"/>
  <c r="C568" i="1"/>
  <c r="M567" i="1"/>
  <c r="O567" i="1" s="1"/>
  <c r="H567" i="1"/>
  <c r="J567" i="1" s="1"/>
  <c r="C567" i="1"/>
  <c r="E567" i="1" s="1"/>
  <c r="M566" i="1"/>
  <c r="O566" i="1" s="1"/>
  <c r="H566" i="1"/>
  <c r="J566" i="1" s="1"/>
  <c r="C566" i="1"/>
  <c r="E566" i="1" s="1"/>
  <c r="M565" i="1"/>
  <c r="N565" i="1" s="1"/>
  <c r="P565" i="1" s="1"/>
  <c r="Q565" i="1" s="1"/>
  <c r="H565" i="1"/>
  <c r="C565" i="1"/>
  <c r="E565" i="1" s="1"/>
  <c r="M564" i="1"/>
  <c r="N564" i="1" s="1"/>
  <c r="P564" i="1" s="1"/>
  <c r="Q564" i="1" s="1"/>
  <c r="H564" i="1"/>
  <c r="J564" i="1" s="1"/>
  <c r="C564" i="1"/>
  <c r="D564" i="1" s="1"/>
  <c r="F564" i="1" s="1"/>
  <c r="G564" i="1" s="1"/>
  <c r="M563" i="1"/>
  <c r="H563" i="1"/>
  <c r="J563" i="1" s="1"/>
  <c r="C563" i="1"/>
  <c r="D563" i="1" s="1"/>
  <c r="F563" i="1" s="1"/>
  <c r="G563" i="1" s="1"/>
  <c r="M562" i="1"/>
  <c r="H562" i="1"/>
  <c r="J562" i="1" s="1"/>
  <c r="C562" i="1"/>
  <c r="E562" i="1" s="1"/>
  <c r="M561" i="1"/>
  <c r="O561" i="1" s="1"/>
  <c r="H561" i="1"/>
  <c r="J561" i="1" s="1"/>
  <c r="C561" i="1"/>
  <c r="E561" i="1" s="1"/>
  <c r="M560" i="1"/>
  <c r="O560" i="1" s="1"/>
  <c r="H560" i="1"/>
  <c r="J560" i="1" s="1"/>
  <c r="C560" i="1"/>
  <c r="M559" i="1"/>
  <c r="O559" i="1" s="1"/>
  <c r="H559" i="1"/>
  <c r="C559" i="1"/>
  <c r="E559" i="1" s="1"/>
  <c r="M558" i="1"/>
  <c r="N558" i="1" s="1"/>
  <c r="P558" i="1" s="1"/>
  <c r="Q558" i="1" s="1"/>
  <c r="H558" i="1"/>
  <c r="C558" i="1"/>
  <c r="E558" i="1" s="1"/>
  <c r="M557" i="1"/>
  <c r="H557" i="1"/>
  <c r="C557" i="1"/>
  <c r="E557" i="1" s="1"/>
  <c r="M556" i="1"/>
  <c r="O556" i="1" s="1"/>
  <c r="H556" i="1"/>
  <c r="J556" i="1" s="1"/>
  <c r="C556" i="1"/>
  <c r="M555" i="1"/>
  <c r="O555" i="1" s="1"/>
  <c r="H555" i="1"/>
  <c r="J555" i="1" s="1"/>
  <c r="C555" i="1"/>
  <c r="D555" i="1" s="1"/>
  <c r="F555" i="1" s="1"/>
  <c r="G555" i="1" s="1"/>
  <c r="M554" i="1"/>
  <c r="H554" i="1"/>
  <c r="J554" i="1" s="1"/>
  <c r="C554" i="1"/>
  <c r="E554" i="1" s="1"/>
  <c r="M553" i="1"/>
  <c r="H553" i="1"/>
  <c r="C553" i="1"/>
  <c r="M552" i="1"/>
  <c r="O552" i="1" s="1"/>
  <c r="H552" i="1"/>
  <c r="C552" i="1"/>
  <c r="M551" i="1"/>
  <c r="N551" i="1" s="1"/>
  <c r="P551" i="1" s="1"/>
  <c r="Q551" i="1" s="1"/>
  <c r="H551" i="1"/>
  <c r="J551" i="1" s="1"/>
  <c r="C551" i="1"/>
  <c r="E551" i="1" s="1"/>
  <c r="M550" i="1"/>
  <c r="N550" i="1" s="1"/>
  <c r="P550" i="1" s="1"/>
  <c r="Q550" i="1" s="1"/>
  <c r="H550" i="1"/>
  <c r="J550" i="1" s="1"/>
  <c r="C550" i="1"/>
  <c r="E550" i="1" s="1"/>
  <c r="N549" i="1"/>
  <c r="P549" i="1" s="1"/>
  <c r="Q549" i="1" s="1"/>
  <c r="M549" i="1"/>
  <c r="O549" i="1" s="1"/>
  <c r="H549" i="1"/>
  <c r="C549" i="1"/>
  <c r="E549" i="1" s="1"/>
  <c r="M548" i="1"/>
  <c r="N548" i="1" s="1"/>
  <c r="P548" i="1" s="1"/>
  <c r="Q548" i="1" s="1"/>
  <c r="H548" i="1"/>
  <c r="J548" i="1" s="1"/>
  <c r="C548" i="1"/>
  <c r="E548" i="1" s="1"/>
  <c r="M547" i="1"/>
  <c r="O547" i="1" s="1"/>
  <c r="H547" i="1"/>
  <c r="J547" i="1" s="1"/>
  <c r="C547" i="1"/>
  <c r="E547" i="1" s="1"/>
  <c r="M546" i="1"/>
  <c r="H546" i="1"/>
  <c r="I546" i="1" s="1"/>
  <c r="K546" i="1" s="1"/>
  <c r="L546" i="1" s="1"/>
  <c r="C546" i="1"/>
  <c r="E546" i="1" s="1"/>
  <c r="M545" i="1"/>
  <c r="O545" i="1" s="1"/>
  <c r="H545" i="1"/>
  <c r="J545" i="1" s="1"/>
  <c r="C545" i="1"/>
  <c r="E545" i="1" s="1"/>
  <c r="M544" i="1"/>
  <c r="O544" i="1" s="1"/>
  <c r="H544" i="1"/>
  <c r="C544" i="1"/>
  <c r="M543" i="1"/>
  <c r="N543" i="1" s="1"/>
  <c r="P543" i="1" s="1"/>
  <c r="Q543" i="1" s="1"/>
  <c r="H543" i="1"/>
  <c r="J543" i="1" s="1"/>
  <c r="C543" i="1"/>
  <c r="E543" i="1" s="1"/>
  <c r="N542" i="1"/>
  <c r="P542" i="1" s="1"/>
  <c r="Q542" i="1" s="1"/>
  <c r="M542" i="1"/>
  <c r="O542" i="1" s="1"/>
  <c r="H542" i="1"/>
  <c r="J542" i="1" s="1"/>
  <c r="C542" i="1"/>
  <c r="E542" i="1" s="1"/>
  <c r="M541" i="1"/>
  <c r="N541" i="1" s="1"/>
  <c r="P541" i="1" s="1"/>
  <c r="Q541" i="1" s="1"/>
  <c r="H541" i="1"/>
  <c r="C541" i="1"/>
  <c r="E541" i="1" s="1"/>
  <c r="N540" i="1"/>
  <c r="P540" i="1" s="1"/>
  <c r="Q540" i="1" s="1"/>
  <c r="M540" i="1"/>
  <c r="O540" i="1" s="1"/>
  <c r="H540" i="1"/>
  <c r="J540" i="1" s="1"/>
  <c r="C540" i="1"/>
  <c r="D540" i="1" s="1"/>
  <c r="F540" i="1" s="1"/>
  <c r="G540" i="1" s="1"/>
  <c r="M539" i="1"/>
  <c r="O539" i="1" s="1"/>
  <c r="H539" i="1"/>
  <c r="J539" i="1" s="1"/>
  <c r="C539" i="1"/>
  <c r="E539" i="1" s="1"/>
  <c r="M538" i="1"/>
  <c r="H538" i="1"/>
  <c r="J538" i="1" s="1"/>
  <c r="C538" i="1"/>
  <c r="M537" i="1"/>
  <c r="O537" i="1" s="1"/>
  <c r="H537" i="1"/>
  <c r="J537" i="1" s="1"/>
  <c r="C537" i="1"/>
  <c r="E537" i="1" s="1"/>
  <c r="M536" i="1"/>
  <c r="O536" i="1" s="1"/>
  <c r="H536" i="1"/>
  <c r="J536" i="1" s="1"/>
  <c r="C536" i="1"/>
  <c r="M535" i="1"/>
  <c r="O535" i="1" s="1"/>
  <c r="H535" i="1"/>
  <c r="J535" i="1" s="1"/>
  <c r="C535" i="1"/>
  <c r="E535" i="1" s="1"/>
  <c r="M534" i="1"/>
  <c r="O534" i="1" s="1"/>
  <c r="H534" i="1"/>
  <c r="C534" i="1"/>
  <c r="E534" i="1" s="1"/>
  <c r="M533" i="1"/>
  <c r="H533" i="1"/>
  <c r="C533" i="1"/>
  <c r="D533" i="1" s="1"/>
  <c r="F533" i="1" s="1"/>
  <c r="G533" i="1" s="1"/>
  <c r="M532" i="1"/>
  <c r="O532" i="1" s="1"/>
  <c r="H532" i="1"/>
  <c r="J532" i="1" s="1"/>
  <c r="D532" i="1"/>
  <c r="F532" i="1" s="1"/>
  <c r="G532" i="1" s="1"/>
  <c r="C532" i="1"/>
  <c r="E532" i="1" s="1"/>
  <c r="M531" i="1"/>
  <c r="O531" i="1" s="1"/>
  <c r="H531" i="1"/>
  <c r="J531" i="1" s="1"/>
  <c r="C531" i="1"/>
  <c r="D531" i="1" s="1"/>
  <c r="F531" i="1" s="1"/>
  <c r="G531" i="1" s="1"/>
  <c r="M530" i="1"/>
  <c r="H530" i="1"/>
  <c r="J530" i="1" s="1"/>
  <c r="C530" i="1"/>
  <c r="E530" i="1" s="1"/>
  <c r="M529" i="1"/>
  <c r="O529" i="1" s="1"/>
  <c r="H529" i="1"/>
  <c r="I529" i="1" s="1"/>
  <c r="K529" i="1" s="1"/>
  <c r="L529" i="1" s="1"/>
  <c r="C529" i="1"/>
  <c r="E529" i="1" s="1"/>
  <c r="M528" i="1"/>
  <c r="O528" i="1" s="1"/>
  <c r="H528" i="1"/>
  <c r="I528" i="1" s="1"/>
  <c r="K528" i="1" s="1"/>
  <c r="L528" i="1" s="1"/>
  <c r="C528" i="1"/>
  <c r="M527" i="1"/>
  <c r="O527" i="1" s="1"/>
  <c r="H527" i="1"/>
  <c r="J527" i="1" s="1"/>
  <c r="C527" i="1"/>
  <c r="E527" i="1" s="1"/>
  <c r="M526" i="1"/>
  <c r="O526" i="1" s="1"/>
  <c r="H526" i="1"/>
  <c r="J526" i="1" s="1"/>
  <c r="C526" i="1"/>
  <c r="E526" i="1" s="1"/>
  <c r="M525" i="1"/>
  <c r="N525" i="1" s="1"/>
  <c r="P525" i="1" s="1"/>
  <c r="Q525" i="1" s="1"/>
  <c r="H525" i="1"/>
  <c r="C525" i="1"/>
  <c r="D525" i="1" s="1"/>
  <c r="F525" i="1" s="1"/>
  <c r="G525" i="1" s="1"/>
  <c r="N524" i="1"/>
  <c r="P524" i="1" s="1"/>
  <c r="Q524" i="1" s="1"/>
  <c r="M524" i="1"/>
  <c r="O524" i="1" s="1"/>
  <c r="I524" i="1"/>
  <c r="K524" i="1" s="1"/>
  <c r="L524" i="1" s="1"/>
  <c r="H524" i="1"/>
  <c r="J524" i="1" s="1"/>
  <c r="C524" i="1"/>
  <c r="M523" i="1"/>
  <c r="O523" i="1" s="1"/>
  <c r="H523" i="1"/>
  <c r="J523" i="1" s="1"/>
  <c r="C523" i="1"/>
  <c r="D523" i="1" s="1"/>
  <c r="F523" i="1" s="1"/>
  <c r="G523" i="1" s="1"/>
  <c r="M522" i="1"/>
  <c r="H522" i="1"/>
  <c r="J522" i="1" s="1"/>
  <c r="C522" i="1"/>
  <c r="E522" i="1" s="1"/>
  <c r="M521" i="1"/>
  <c r="O521" i="1" s="1"/>
  <c r="H521" i="1"/>
  <c r="J521" i="1" s="1"/>
  <c r="C521" i="1"/>
  <c r="M520" i="1"/>
  <c r="O520" i="1" s="1"/>
  <c r="H520" i="1"/>
  <c r="I520" i="1" s="1"/>
  <c r="K520" i="1" s="1"/>
  <c r="L520" i="1" s="1"/>
  <c r="C520" i="1"/>
  <c r="M519" i="1"/>
  <c r="N519" i="1" s="1"/>
  <c r="P519" i="1" s="1"/>
  <c r="Q519" i="1" s="1"/>
  <c r="H519" i="1"/>
  <c r="J519" i="1" s="1"/>
  <c r="C519" i="1"/>
  <c r="E519" i="1" s="1"/>
  <c r="M518" i="1"/>
  <c r="N518" i="1" s="1"/>
  <c r="P518" i="1" s="1"/>
  <c r="Q518" i="1" s="1"/>
  <c r="H518" i="1"/>
  <c r="J518" i="1" s="1"/>
  <c r="C518" i="1"/>
  <c r="E518" i="1" s="1"/>
  <c r="M517" i="1"/>
  <c r="H517" i="1"/>
  <c r="C517" i="1"/>
  <c r="E517" i="1" s="1"/>
  <c r="M516" i="1"/>
  <c r="N516" i="1" s="1"/>
  <c r="P516" i="1" s="1"/>
  <c r="Q516" i="1" s="1"/>
  <c r="H516" i="1"/>
  <c r="J516" i="1" s="1"/>
  <c r="C516" i="1"/>
  <c r="E516" i="1" s="1"/>
  <c r="M515" i="1"/>
  <c r="O515" i="1" s="1"/>
  <c r="H515" i="1"/>
  <c r="J515" i="1" s="1"/>
  <c r="C515" i="1"/>
  <c r="D515" i="1" s="1"/>
  <c r="F515" i="1" s="1"/>
  <c r="G515" i="1" s="1"/>
  <c r="M514" i="1"/>
  <c r="H514" i="1"/>
  <c r="J514" i="1" s="1"/>
  <c r="C514" i="1"/>
  <c r="M513" i="1"/>
  <c r="O513" i="1" s="1"/>
  <c r="H513" i="1"/>
  <c r="J513" i="1" s="1"/>
  <c r="C513" i="1"/>
  <c r="E513" i="1" s="1"/>
  <c r="M512" i="1"/>
  <c r="O512" i="1" s="1"/>
  <c r="H512" i="1"/>
  <c r="I512" i="1" s="1"/>
  <c r="K512" i="1" s="1"/>
  <c r="L512" i="1" s="1"/>
  <c r="C512" i="1"/>
  <c r="M511" i="1"/>
  <c r="O511" i="1" s="1"/>
  <c r="H511" i="1"/>
  <c r="C511" i="1"/>
  <c r="E511" i="1" s="1"/>
  <c r="N510" i="1"/>
  <c r="P510" i="1" s="1"/>
  <c r="Q510" i="1" s="1"/>
  <c r="M510" i="1"/>
  <c r="O510" i="1" s="1"/>
  <c r="H510" i="1"/>
  <c r="C510" i="1"/>
  <c r="E510" i="1" s="1"/>
  <c r="M509" i="1"/>
  <c r="O509" i="1" s="1"/>
  <c r="H509" i="1"/>
  <c r="C509" i="1"/>
  <c r="E509" i="1" s="1"/>
  <c r="M508" i="1"/>
  <c r="O508" i="1" s="1"/>
  <c r="H508" i="1"/>
  <c r="C508" i="1"/>
  <c r="M507" i="1"/>
  <c r="O507" i="1" s="1"/>
  <c r="H507" i="1"/>
  <c r="J507" i="1" s="1"/>
  <c r="C507" i="1"/>
  <c r="E507" i="1" s="1"/>
  <c r="M506" i="1"/>
  <c r="H506" i="1"/>
  <c r="C506" i="1"/>
  <c r="D506" i="1" s="1"/>
  <c r="F506" i="1" s="1"/>
  <c r="G506" i="1" s="1"/>
  <c r="M505" i="1"/>
  <c r="O505" i="1" s="1"/>
  <c r="H505" i="1"/>
  <c r="J505" i="1" s="1"/>
  <c r="C505" i="1"/>
  <c r="E505" i="1" s="1"/>
  <c r="M504" i="1"/>
  <c r="O504" i="1" s="1"/>
  <c r="H504" i="1"/>
  <c r="J504" i="1" s="1"/>
  <c r="C504" i="1"/>
  <c r="N503" i="1"/>
  <c r="P503" i="1" s="1"/>
  <c r="Q503" i="1" s="1"/>
  <c r="M503" i="1"/>
  <c r="O503" i="1" s="1"/>
  <c r="H503" i="1"/>
  <c r="J503" i="1" s="1"/>
  <c r="C503" i="1"/>
  <c r="E503" i="1" s="1"/>
  <c r="M502" i="1"/>
  <c r="H502" i="1"/>
  <c r="J502" i="1" s="1"/>
  <c r="C502" i="1"/>
  <c r="E502" i="1" s="1"/>
  <c r="M501" i="1"/>
  <c r="H501" i="1"/>
  <c r="C501" i="1"/>
  <c r="E501" i="1" s="1"/>
  <c r="M500" i="1"/>
  <c r="H500" i="1"/>
  <c r="J500" i="1" s="1"/>
  <c r="C500" i="1"/>
  <c r="M499" i="1"/>
  <c r="O499" i="1" s="1"/>
  <c r="H499" i="1"/>
  <c r="J499" i="1" s="1"/>
  <c r="C499" i="1"/>
  <c r="E499" i="1" s="1"/>
  <c r="M498" i="1"/>
  <c r="H498" i="1"/>
  <c r="J498" i="1" s="1"/>
  <c r="C498" i="1"/>
  <c r="D498" i="1" s="1"/>
  <c r="F498" i="1" s="1"/>
  <c r="G498" i="1" s="1"/>
  <c r="M497" i="1"/>
  <c r="O497" i="1" s="1"/>
  <c r="H497" i="1"/>
  <c r="J497" i="1" s="1"/>
  <c r="C497" i="1"/>
  <c r="E497" i="1" s="1"/>
  <c r="M496" i="1"/>
  <c r="O496" i="1" s="1"/>
  <c r="H496" i="1"/>
  <c r="C496" i="1"/>
  <c r="N495" i="1"/>
  <c r="P495" i="1" s="1"/>
  <c r="Q495" i="1" s="1"/>
  <c r="M495" i="1"/>
  <c r="O495" i="1" s="1"/>
  <c r="H495" i="1"/>
  <c r="C495" i="1"/>
  <c r="E495" i="1" s="1"/>
  <c r="M494" i="1"/>
  <c r="O494" i="1" s="1"/>
  <c r="H494" i="1"/>
  <c r="J494" i="1" s="1"/>
  <c r="C494" i="1"/>
  <c r="D494" i="1" s="1"/>
  <c r="F494" i="1" s="1"/>
  <c r="G494" i="1" s="1"/>
  <c r="M493" i="1"/>
  <c r="O493" i="1" s="1"/>
  <c r="H493" i="1"/>
  <c r="I493" i="1" s="1"/>
  <c r="K493" i="1" s="1"/>
  <c r="L493" i="1" s="1"/>
  <c r="D493" i="1"/>
  <c r="F493" i="1" s="1"/>
  <c r="G493" i="1" s="1"/>
  <c r="C493" i="1"/>
  <c r="E493" i="1" s="1"/>
  <c r="M492" i="1"/>
  <c r="O492" i="1" s="1"/>
  <c r="H492" i="1"/>
  <c r="J492" i="1" s="1"/>
  <c r="C492" i="1"/>
  <c r="E492" i="1" s="1"/>
  <c r="M491" i="1"/>
  <c r="N491" i="1" s="1"/>
  <c r="P491" i="1" s="1"/>
  <c r="Q491" i="1" s="1"/>
  <c r="H491" i="1"/>
  <c r="I491" i="1" s="1"/>
  <c r="K491" i="1" s="1"/>
  <c r="L491" i="1" s="1"/>
  <c r="E491" i="1"/>
  <c r="C491" i="1"/>
  <c r="D491" i="1" s="1"/>
  <c r="F491" i="1" s="1"/>
  <c r="G491" i="1" s="1"/>
  <c r="M490" i="1"/>
  <c r="H490" i="1"/>
  <c r="J490" i="1" s="1"/>
  <c r="C490" i="1"/>
  <c r="E490" i="1" s="1"/>
  <c r="M489" i="1"/>
  <c r="O489" i="1" s="1"/>
  <c r="H489" i="1"/>
  <c r="I489" i="1" s="1"/>
  <c r="K489" i="1" s="1"/>
  <c r="L489" i="1" s="1"/>
  <c r="C489" i="1"/>
  <c r="E489" i="1" s="1"/>
  <c r="Q488" i="1"/>
  <c r="M488" i="1"/>
  <c r="N488" i="1" s="1"/>
  <c r="P488" i="1" s="1"/>
  <c r="H488" i="1"/>
  <c r="J488" i="1" s="1"/>
  <c r="C488" i="1"/>
  <c r="E488" i="1" s="1"/>
  <c r="M487" i="1"/>
  <c r="O487" i="1" s="1"/>
  <c r="H487" i="1"/>
  <c r="C487" i="1"/>
  <c r="E487" i="1" s="1"/>
  <c r="M486" i="1"/>
  <c r="H486" i="1"/>
  <c r="J486" i="1" s="1"/>
  <c r="C486" i="1"/>
  <c r="D486" i="1" s="1"/>
  <c r="F486" i="1" s="1"/>
  <c r="G486" i="1" s="1"/>
  <c r="M485" i="1"/>
  <c r="N485" i="1" s="1"/>
  <c r="P485" i="1" s="1"/>
  <c r="Q485" i="1" s="1"/>
  <c r="H485" i="1"/>
  <c r="J485" i="1" s="1"/>
  <c r="C485" i="1"/>
  <c r="E485" i="1" s="1"/>
  <c r="M484" i="1"/>
  <c r="H484" i="1"/>
  <c r="C484" i="1"/>
  <c r="D484" i="1" s="1"/>
  <c r="F484" i="1" s="1"/>
  <c r="G484" i="1" s="1"/>
  <c r="M483" i="1"/>
  <c r="O483" i="1" s="1"/>
  <c r="H483" i="1"/>
  <c r="I483" i="1" s="1"/>
  <c r="K483" i="1" s="1"/>
  <c r="L483" i="1" s="1"/>
  <c r="C483" i="1"/>
  <c r="D483" i="1" s="1"/>
  <c r="F483" i="1" s="1"/>
  <c r="G483" i="1" s="1"/>
  <c r="M482" i="1"/>
  <c r="O482" i="1" s="1"/>
  <c r="H482" i="1"/>
  <c r="I482" i="1" s="1"/>
  <c r="K482" i="1" s="1"/>
  <c r="L482" i="1" s="1"/>
  <c r="C482" i="1"/>
  <c r="M481" i="1"/>
  <c r="O481" i="1" s="1"/>
  <c r="H481" i="1"/>
  <c r="I481" i="1" s="1"/>
  <c r="K481" i="1" s="1"/>
  <c r="L481" i="1" s="1"/>
  <c r="C481" i="1"/>
  <c r="E481" i="1" s="1"/>
  <c r="M480" i="1"/>
  <c r="N480" i="1" s="1"/>
  <c r="P480" i="1" s="1"/>
  <c r="Q480" i="1" s="1"/>
  <c r="H480" i="1"/>
  <c r="J480" i="1" s="1"/>
  <c r="C480" i="1"/>
  <c r="E480" i="1" s="1"/>
  <c r="M479" i="1"/>
  <c r="H479" i="1"/>
  <c r="C479" i="1"/>
  <c r="E479" i="1" s="1"/>
  <c r="M478" i="1"/>
  <c r="H478" i="1"/>
  <c r="J478" i="1" s="1"/>
  <c r="C478" i="1"/>
  <c r="M477" i="1"/>
  <c r="N477" i="1" s="1"/>
  <c r="P477" i="1" s="1"/>
  <c r="Q477" i="1" s="1"/>
  <c r="H477" i="1"/>
  <c r="J477" i="1" s="1"/>
  <c r="C477" i="1"/>
  <c r="E477" i="1" s="1"/>
  <c r="M476" i="1"/>
  <c r="H476" i="1"/>
  <c r="C476" i="1"/>
  <c r="D476" i="1" s="1"/>
  <c r="F476" i="1" s="1"/>
  <c r="G476" i="1" s="1"/>
  <c r="M475" i="1"/>
  <c r="O475" i="1" s="1"/>
  <c r="H475" i="1"/>
  <c r="I475" i="1" s="1"/>
  <c r="K475" i="1" s="1"/>
  <c r="L475" i="1" s="1"/>
  <c r="E475" i="1"/>
  <c r="C475" i="1"/>
  <c r="D475" i="1" s="1"/>
  <c r="F475" i="1" s="1"/>
  <c r="G475" i="1" s="1"/>
  <c r="M474" i="1"/>
  <c r="O474" i="1" s="1"/>
  <c r="H474" i="1"/>
  <c r="J474" i="1" s="1"/>
  <c r="C474" i="1"/>
  <c r="M473" i="1"/>
  <c r="O473" i="1" s="1"/>
  <c r="H473" i="1"/>
  <c r="I473" i="1" s="1"/>
  <c r="K473" i="1" s="1"/>
  <c r="L473" i="1" s="1"/>
  <c r="C473" i="1"/>
  <c r="E473" i="1" s="1"/>
  <c r="M472" i="1"/>
  <c r="N472" i="1" s="1"/>
  <c r="P472" i="1" s="1"/>
  <c r="Q472" i="1" s="1"/>
  <c r="H472" i="1"/>
  <c r="C472" i="1"/>
  <c r="E472" i="1" s="1"/>
  <c r="M471" i="1"/>
  <c r="O471" i="1" s="1"/>
  <c r="H471" i="1"/>
  <c r="C471" i="1"/>
  <c r="E471" i="1" s="1"/>
  <c r="M470" i="1"/>
  <c r="N470" i="1" s="1"/>
  <c r="P470" i="1" s="1"/>
  <c r="Q470" i="1" s="1"/>
  <c r="I470" i="1"/>
  <c r="K470" i="1" s="1"/>
  <c r="L470" i="1" s="1"/>
  <c r="H470" i="1"/>
  <c r="J470" i="1" s="1"/>
  <c r="C470" i="1"/>
  <c r="D470" i="1" s="1"/>
  <c r="F470" i="1" s="1"/>
  <c r="G470" i="1" s="1"/>
  <c r="M469" i="1"/>
  <c r="O469" i="1" s="1"/>
  <c r="H469" i="1"/>
  <c r="J469" i="1" s="1"/>
  <c r="C469" i="1"/>
  <c r="M468" i="1"/>
  <c r="H468" i="1"/>
  <c r="J468" i="1" s="1"/>
  <c r="E468" i="1"/>
  <c r="C468" i="1"/>
  <c r="D468" i="1" s="1"/>
  <c r="F468" i="1" s="1"/>
  <c r="G468" i="1" s="1"/>
  <c r="M467" i="1"/>
  <c r="O467" i="1" s="1"/>
  <c r="H467" i="1"/>
  <c r="I467" i="1" s="1"/>
  <c r="K467" i="1" s="1"/>
  <c r="L467" i="1" s="1"/>
  <c r="C467" i="1"/>
  <c r="E467" i="1" s="1"/>
  <c r="M466" i="1"/>
  <c r="O466" i="1" s="1"/>
  <c r="H466" i="1"/>
  <c r="J466" i="1" s="1"/>
  <c r="C466" i="1"/>
  <c r="N465" i="1"/>
  <c r="P465" i="1" s="1"/>
  <c r="Q465" i="1" s="1"/>
  <c r="M465" i="1"/>
  <c r="O465" i="1" s="1"/>
  <c r="H465" i="1"/>
  <c r="I465" i="1" s="1"/>
  <c r="K465" i="1" s="1"/>
  <c r="L465" i="1" s="1"/>
  <c r="C465" i="1"/>
  <c r="E465" i="1" s="1"/>
  <c r="M464" i="1"/>
  <c r="H464" i="1"/>
  <c r="C464" i="1"/>
  <c r="E464" i="1" s="1"/>
  <c r="M463" i="1"/>
  <c r="H463" i="1"/>
  <c r="C463" i="1"/>
  <c r="E463" i="1" s="1"/>
  <c r="M462" i="1"/>
  <c r="N462" i="1" s="1"/>
  <c r="P462" i="1" s="1"/>
  <c r="Q462" i="1" s="1"/>
  <c r="H462" i="1"/>
  <c r="C462" i="1"/>
  <c r="D462" i="1" s="1"/>
  <c r="F462" i="1" s="1"/>
  <c r="G462" i="1" s="1"/>
  <c r="N461" i="1"/>
  <c r="P461" i="1" s="1"/>
  <c r="Q461" i="1" s="1"/>
  <c r="M461" i="1"/>
  <c r="O461" i="1" s="1"/>
  <c r="H461" i="1"/>
  <c r="J461" i="1" s="1"/>
  <c r="C461" i="1"/>
  <c r="D461" i="1" s="1"/>
  <c r="F461" i="1" s="1"/>
  <c r="G461" i="1" s="1"/>
  <c r="M460" i="1"/>
  <c r="H460" i="1"/>
  <c r="J460" i="1" s="1"/>
  <c r="C460" i="1"/>
  <c r="D460" i="1" s="1"/>
  <c r="F460" i="1" s="1"/>
  <c r="G460" i="1" s="1"/>
  <c r="M459" i="1"/>
  <c r="O459" i="1" s="1"/>
  <c r="H459" i="1"/>
  <c r="C459" i="1"/>
  <c r="E459" i="1" s="1"/>
  <c r="M458" i="1"/>
  <c r="O458" i="1" s="1"/>
  <c r="H458" i="1"/>
  <c r="J458" i="1" s="1"/>
  <c r="C458" i="1"/>
  <c r="N457" i="1"/>
  <c r="P457" i="1" s="1"/>
  <c r="Q457" i="1" s="1"/>
  <c r="M457" i="1"/>
  <c r="O457" i="1" s="1"/>
  <c r="H457" i="1"/>
  <c r="I457" i="1" s="1"/>
  <c r="K457" i="1" s="1"/>
  <c r="L457" i="1" s="1"/>
  <c r="C457" i="1"/>
  <c r="E457" i="1" s="1"/>
  <c r="M456" i="1"/>
  <c r="H456" i="1"/>
  <c r="C456" i="1"/>
  <c r="M455" i="1"/>
  <c r="J455" i="1"/>
  <c r="H455" i="1"/>
  <c r="I455" i="1" s="1"/>
  <c r="K455" i="1" s="1"/>
  <c r="L455" i="1" s="1"/>
  <c r="C455" i="1"/>
  <c r="M454" i="1"/>
  <c r="N454" i="1" s="1"/>
  <c r="P454" i="1" s="1"/>
  <c r="Q454" i="1" s="1"/>
  <c r="H454" i="1"/>
  <c r="G454" i="1"/>
  <c r="E454" i="1"/>
  <c r="C454" i="1"/>
  <c r="D454" i="1" s="1"/>
  <c r="F454" i="1" s="1"/>
  <c r="M453" i="1"/>
  <c r="O453" i="1" s="1"/>
  <c r="H453" i="1"/>
  <c r="C453" i="1"/>
  <c r="D453" i="1" s="1"/>
  <c r="F453" i="1" s="1"/>
  <c r="G453" i="1" s="1"/>
  <c r="O452" i="1"/>
  <c r="M452" i="1"/>
  <c r="N452" i="1" s="1"/>
  <c r="P452" i="1" s="1"/>
  <c r="Q452" i="1" s="1"/>
  <c r="H452" i="1"/>
  <c r="J452" i="1" s="1"/>
  <c r="C452" i="1"/>
  <c r="D452" i="1" s="1"/>
  <c r="F452" i="1" s="1"/>
  <c r="G452" i="1" s="1"/>
  <c r="M451" i="1"/>
  <c r="H451" i="1"/>
  <c r="I451" i="1" s="1"/>
  <c r="K451" i="1" s="1"/>
  <c r="L451" i="1" s="1"/>
  <c r="C451" i="1"/>
  <c r="D451" i="1" s="1"/>
  <c r="F451" i="1" s="1"/>
  <c r="G451" i="1" s="1"/>
  <c r="M450" i="1"/>
  <c r="H450" i="1"/>
  <c r="J450" i="1" s="1"/>
  <c r="C450" i="1"/>
  <c r="D450" i="1" s="1"/>
  <c r="F450" i="1" s="1"/>
  <c r="G450" i="1" s="1"/>
  <c r="M449" i="1"/>
  <c r="O449" i="1" s="1"/>
  <c r="J449" i="1"/>
  <c r="H449" i="1"/>
  <c r="I449" i="1" s="1"/>
  <c r="K449" i="1" s="1"/>
  <c r="L449" i="1" s="1"/>
  <c r="C449" i="1"/>
  <c r="E449" i="1" s="1"/>
  <c r="M448" i="1"/>
  <c r="N448" i="1" s="1"/>
  <c r="P448" i="1" s="1"/>
  <c r="Q448" i="1" s="1"/>
  <c r="H448" i="1"/>
  <c r="J448" i="1" s="1"/>
  <c r="C448" i="1"/>
  <c r="M447" i="1"/>
  <c r="H447" i="1"/>
  <c r="C447" i="1"/>
  <c r="E447" i="1" s="1"/>
  <c r="M446" i="1"/>
  <c r="O446" i="1" s="1"/>
  <c r="H446" i="1"/>
  <c r="J446" i="1" s="1"/>
  <c r="C446" i="1"/>
  <c r="D446" i="1" s="1"/>
  <c r="F446" i="1" s="1"/>
  <c r="G446" i="1" s="1"/>
  <c r="M445" i="1"/>
  <c r="O445" i="1" s="1"/>
  <c r="H445" i="1"/>
  <c r="C445" i="1"/>
  <c r="D445" i="1" s="1"/>
  <c r="F445" i="1" s="1"/>
  <c r="G445" i="1" s="1"/>
  <c r="M444" i="1"/>
  <c r="N444" i="1" s="1"/>
  <c r="P444" i="1" s="1"/>
  <c r="Q444" i="1" s="1"/>
  <c r="H444" i="1"/>
  <c r="J444" i="1" s="1"/>
  <c r="C444" i="1"/>
  <c r="M443" i="1"/>
  <c r="H443" i="1"/>
  <c r="I443" i="1" s="1"/>
  <c r="K443" i="1" s="1"/>
  <c r="L443" i="1" s="1"/>
  <c r="C443" i="1"/>
  <c r="E443" i="1" s="1"/>
  <c r="M442" i="1"/>
  <c r="H442" i="1"/>
  <c r="J442" i="1" s="1"/>
  <c r="C442" i="1"/>
  <c r="D442" i="1" s="1"/>
  <c r="F442" i="1" s="1"/>
  <c r="G442" i="1" s="1"/>
  <c r="M441" i="1"/>
  <c r="H441" i="1"/>
  <c r="J441" i="1" s="1"/>
  <c r="C441" i="1"/>
  <c r="E441" i="1" s="1"/>
  <c r="M440" i="1"/>
  <c r="N440" i="1" s="1"/>
  <c r="P440" i="1" s="1"/>
  <c r="Q440" i="1" s="1"/>
  <c r="H440" i="1"/>
  <c r="J440" i="1" s="1"/>
  <c r="C440" i="1"/>
  <c r="M439" i="1"/>
  <c r="N439" i="1" s="1"/>
  <c r="P439" i="1" s="1"/>
  <c r="Q439" i="1" s="1"/>
  <c r="H439" i="1"/>
  <c r="I439" i="1" s="1"/>
  <c r="K439" i="1" s="1"/>
  <c r="L439" i="1" s="1"/>
  <c r="C439" i="1"/>
  <c r="E439" i="1" s="1"/>
  <c r="N438" i="1"/>
  <c r="P438" i="1" s="1"/>
  <c r="Q438" i="1" s="1"/>
  <c r="M438" i="1"/>
  <c r="O438" i="1" s="1"/>
  <c r="H438" i="1"/>
  <c r="J438" i="1" s="1"/>
  <c r="C438" i="1"/>
  <c r="D438" i="1" s="1"/>
  <c r="F438" i="1" s="1"/>
  <c r="G438" i="1" s="1"/>
  <c r="M437" i="1"/>
  <c r="O437" i="1" s="1"/>
  <c r="H437" i="1"/>
  <c r="C437" i="1"/>
  <c r="E437" i="1" s="1"/>
  <c r="M436" i="1"/>
  <c r="N436" i="1" s="1"/>
  <c r="P436" i="1" s="1"/>
  <c r="Q436" i="1" s="1"/>
  <c r="H436" i="1"/>
  <c r="J436" i="1" s="1"/>
  <c r="C436" i="1"/>
  <c r="E436" i="1" s="1"/>
  <c r="M435" i="1"/>
  <c r="O435" i="1" s="1"/>
  <c r="H435" i="1"/>
  <c r="I435" i="1" s="1"/>
  <c r="K435" i="1" s="1"/>
  <c r="L435" i="1" s="1"/>
  <c r="C435" i="1"/>
  <c r="M434" i="1"/>
  <c r="H434" i="1"/>
  <c r="J434" i="1" s="1"/>
  <c r="C434" i="1"/>
  <c r="M433" i="1"/>
  <c r="O433" i="1" s="1"/>
  <c r="H433" i="1"/>
  <c r="J433" i="1" s="1"/>
  <c r="C433" i="1"/>
  <c r="E433" i="1" s="1"/>
  <c r="M432" i="1"/>
  <c r="N432" i="1" s="1"/>
  <c r="P432" i="1" s="1"/>
  <c r="Q432" i="1" s="1"/>
  <c r="H432" i="1"/>
  <c r="J432" i="1" s="1"/>
  <c r="C432" i="1"/>
  <c r="M431" i="1"/>
  <c r="N431" i="1" s="1"/>
  <c r="P431" i="1" s="1"/>
  <c r="Q431" i="1" s="1"/>
  <c r="H431" i="1"/>
  <c r="I431" i="1" s="1"/>
  <c r="K431" i="1" s="1"/>
  <c r="L431" i="1" s="1"/>
  <c r="C431" i="1"/>
  <c r="E431" i="1" s="1"/>
  <c r="M430" i="1"/>
  <c r="N430" i="1" s="1"/>
  <c r="P430" i="1" s="1"/>
  <c r="Q430" i="1" s="1"/>
  <c r="H430" i="1"/>
  <c r="J430" i="1" s="1"/>
  <c r="C430" i="1"/>
  <c r="D430" i="1" s="1"/>
  <c r="F430" i="1" s="1"/>
  <c r="G430" i="1" s="1"/>
  <c r="M429" i="1"/>
  <c r="O429" i="1" s="1"/>
  <c r="H429" i="1"/>
  <c r="C429" i="1"/>
  <c r="E429" i="1" s="1"/>
  <c r="M428" i="1"/>
  <c r="N428" i="1" s="1"/>
  <c r="P428" i="1" s="1"/>
  <c r="Q428" i="1" s="1"/>
  <c r="H428" i="1"/>
  <c r="J428" i="1" s="1"/>
  <c r="C428" i="1"/>
  <c r="E428" i="1" s="1"/>
  <c r="M427" i="1"/>
  <c r="O427" i="1" s="1"/>
  <c r="H427" i="1"/>
  <c r="I427" i="1" s="1"/>
  <c r="K427" i="1" s="1"/>
  <c r="L427" i="1" s="1"/>
  <c r="C427" i="1"/>
  <c r="E427" i="1" s="1"/>
  <c r="M426" i="1"/>
  <c r="J426" i="1"/>
  <c r="H426" i="1"/>
  <c r="I426" i="1" s="1"/>
  <c r="K426" i="1" s="1"/>
  <c r="L426" i="1" s="1"/>
  <c r="C426" i="1"/>
  <c r="D426" i="1" s="1"/>
  <c r="F426" i="1" s="1"/>
  <c r="G426" i="1" s="1"/>
  <c r="M425" i="1"/>
  <c r="O425" i="1" s="1"/>
  <c r="H425" i="1"/>
  <c r="I425" i="1" s="1"/>
  <c r="K425" i="1" s="1"/>
  <c r="L425" i="1" s="1"/>
  <c r="C425" i="1"/>
  <c r="E425" i="1" s="1"/>
  <c r="M424" i="1"/>
  <c r="N424" i="1" s="1"/>
  <c r="P424" i="1" s="1"/>
  <c r="Q424" i="1" s="1"/>
  <c r="H424" i="1"/>
  <c r="J424" i="1" s="1"/>
  <c r="C424" i="1"/>
  <c r="M423" i="1"/>
  <c r="O423" i="1" s="1"/>
  <c r="H423" i="1"/>
  <c r="I423" i="1" s="1"/>
  <c r="K423" i="1" s="1"/>
  <c r="L423" i="1" s="1"/>
  <c r="C423" i="1"/>
  <c r="E423" i="1" s="1"/>
  <c r="M422" i="1"/>
  <c r="H422" i="1"/>
  <c r="J422" i="1" s="1"/>
  <c r="C422" i="1"/>
  <c r="D422" i="1" s="1"/>
  <c r="F422" i="1" s="1"/>
  <c r="G422" i="1" s="1"/>
  <c r="M421" i="1"/>
  <c r="H421" i="1"/>
  <c r="C421" i="1"/>
  <c r="D421" i="1" s="1"/>
  <c r="F421" i="1" s="1"/>
  <c r="G421" i="1" s="1"/>
  <c r="M420" i="1"/>
  <c r="H420" i="1"/>
  <c r="J420" i="1" s="1"/>
  <c r="C420" i="1"/>
  <c r="E420" i="1" s="1"/>
  <c r="M419" i="1"/>
  <c r="H419" i="1"/>
  <c r="I419" i="1" s="1"/>
  <c r="K419" i="1" s="1"/>
  <c r="L419" i="1" s="1"/>
  <c r="C419" i="1"/>
  <c r="M418" i="1"/>
  <c r="H418" i="1"/>
  <c r="C418" i="1"/>
  <c r="D418" i="1" s="1"/>
  <c r="F418" i="1" s="1"/>
  <c r="G418" i="1" s="1"/>
  <c r="M417" i="1"/>
  <c r="O417" i="1" s="1"/>
  <c r="I417" i="1"/>
  <c r="K417" i="1" s="1"/>
  <c r="L417" i="1" s="1"/>
  <c r="H417" i="1"/>
  <c r="J417" i="1" s="1"/>
  <c r="C417" i="1"/>
  <c r="D417" i="1" s="1"/>
  <c r="F417" i="1" s="1"/>
  <c r="G417" i="1" s="1"/>
  <c r="M416" i="1"/>
  <c r="N416" i="1" s="1"/>
  <c r="P416" i="1" s="1"/>
  <c r="Q416" i="1" s="1"/>
  <c r="H416" i="1"/>
  <c r="J416" i="1" s="1"/>
  <c r="C416" i="1"/>
  <c r="M415" i="1"/>
  <c r="H415" i="1"/>
  <c r="I415" i="1" s="1"/>
  <c r="K415" i="1" s="1"/>
  <c r="L415" i="1" s="1"/>
  <c r="C415" i="1"/>
  <c r="E415" i="1" s="1"/>
  <c r="M414" i="1"/>
  <c r="N414" i="1" s="1"/>
  <c r="P414" i="1" s="1"/>
  <c r="Q414" i="1" s="1"/>
  <c r="H414" i="1"/>
  <c r="J414" i="1" s="1"/>
  <c r="C414" i="1"/>
  <c r="D414" i="1" s="1"/>
  <c r="F414" i="1" s="1"/>
  <c r="G414" i="1" s="1"/>
  <c r="M413" i="1"/>
  <c r="H413" i="1"/>
  <c r="C413" i="1"/>
  <c r="M412" i="1"/>
  <c r="N412" i="1" s="1"/>
  <c r="P412" i="1" s="1"/>
  <c r="Q412" i="1" s="1"/>
  <c r="H412" i="1"/>
  <c r="J412" i="1" s="1"/>
  <c r="C412" i="1"/>
  <c r="E412" i="1" s="1"/>
  <c r="M411" i="1"/>
  <c r="O411" i="1" s="1"/>
  <c r="H411" i="1"/>
  <c r="I411" i="1" s="1"/>
  <c r="K411" i="1" s="1"/>
  <c r="L411" i="1" s="1"/>
  <c r="C411" i="1"/>
  <c r="E411" i="1" s="1"/>
  <c r="M410" i="1"/>
  <c r="H410" i="1"/>
  <c r="I410" i="1" s="1"/>
  <c r="K410" i="1" s="1"/>
  <c r="L410" i="1" s="1"/>
  <c r="C410" i="1"/>
  <c r="D410" i="1" s="1"/>
  <c r="F410" i="1" s="1"/>
  <c r="G410" i="1" s="1"/>
  <c r="M409" i="1"/>
  <c r="O409" i="1" s="1"/>
  <c r="H409" i="1"/>
  <c r="J409" i="1" s="1"/>
  <c r="C409" i="1"/>
  <c r="D409" i="1" s="1"/>
  <c r="F409" i="1" s="1"/>
  <c r="G409" i="1" s="1"/>
  <c r="M408" i="1"/>
  <c r="H408" i="1"/>
  <c r="J408" i="1" s="1"/>
  <c r="C408" i="1"/>
  <c r="M407" i="1"/>
  <c r="N407" i="1" s="1"/>
  <c r="P407" i="1" s="1"/>
  <c r="Q407" i="1" s="1"/>
  <c r="H407" i="1"/>
  <c r="I407" i="1" s="1"/>
  <c r="K407" i="1" s="1"/>
  <c r="L407" i="1" s="1"/>
  <c r="C407" i="1"/>
  <c r="E407" i="1" s="1"/>
  <c r="M406" i="1"/>
  <c r="H406" i="1"/>
  <c r="J406" i="1" s="1"/>
  <c r="C406" i="1"/>
  <c r="D406" i="1" s="1"/>
  <c r="F406" i="1" s="1"/>
  <c r="G406" i="1" s="1"/>
  <c r="N405" i="1"/>
  <c r="P405" i="1" s="1"/>
  <c r="Q405" i="1" s="1"/>
  <c r="M405" i="1"/>
  <c r="O405" i="1" s="1"/>
  <c r="H405" i="1"/>
  <c r="C405" i="1"/>
  <c r="E405" i="1" s="1"/>
  <c r="M404" i="1"/>
  <c r="N404" i="1" s="1"/>
  <c r="P404" i="1" s="1"/>
  <c r="Q404" i="1" s="1"/>
  <c r="H404" i="1"/>
  <c r="J404" i="1" s="1"/>
  <c r="C404" i="1"/>
  <c r="D404" i="1" s="1"/>
  <c r="F404" i="1" s="1"/>
  <c r="G404" i="1" s="1"/>
  <c r="M403" i="1"/>
  <c r="O403" i="1" s="1"/>
  <c r="K403" i="1"/>
  <c r="L403" i="1" s="1"/>
  <c r="H403" i="1"/>
  <c r="I403" i="1" s="1"/>
  <c r="C403" i="1"/>
  <c r="E403" i="1" s="1"/>
  <c r="M402" i="1"/>
  <c r="H402" i="1"/>
  <c r="J402" i="1" s="1"/>
  <c r="C402" i="1"/>
  <c r="D402" i="1" s="1"/>
  <c r="F402" i="1" s="1"/>
  <c r="G402" i="1" s="1"/>
  <c r="M401" i="1"/>
  <c r="O401" i="1" s="1"/>
  <c r="H401" i="1"/>
  <c r="C401" i="1"/>
  <c r="E401" i="1" s="1"/>
  <c r="M400" i="1"/>
  <c r="N400" i="1" s="1"/>
  <c r="P400" i="1" s="1"/>
  <c r="Q400" i="1" s="1"/>
  <c r="H400" i="1"/>
  <c r="J400" i="1" s="1"/>
  <c r="C400" i="1"/>
  <c r="M399" i="1"/>
  <c r="O399" i="1" s="1"/>
  <c r="H399" i="1"/>
  <c r="I399" i="1" s="1"/>
  <c r="K399" i="1" s="1"/>
  <c r="L399" i="1" s="1"/>
  <c r="C399" i="1"/>
  <c r="E399" i="1" s="1"/>
  <c r="O398" i="1"/>
  <c r="M398" i="1"/>
  <c r="N398" i="1" s="1"/>
  <c r="P398" i="1" s="1"/>
  <c r="Q398" i="1" s="1"/>
  <c r="H398" i="1"/>
  <c r="J398" i="1" s="1"/>
  <c r="C398" i="1"/>
  <c r="D398" i="1" s="1"/>
  <c r="F398" i="1" s="1"/>
  <c r="G398" i="1" s="1"/>
  <c r="M397" i="1"/>
  <c r="O397" i="1" s="1"/>
  <c r="H397" i="1"/>
  <c r="C397" i="1"/>
  <c r="D397" i="1" s="1"/>
  <c r="F397" i="1" s="1"/>
  <c r="G397" i="1" s="1"/>
  <c r="M396" i="1"/>
  <c r="N396" i="1" s="1"/>
  <c r="P396" i="1" s="1"/>
  <c r="Q396" i="1" s="1"/>
  <c r="H396" i="1"/>
  <c r="C396" i="1"/>
  <c r="E396" i="1" s="1"/>
  <c r="M395" i="1"/>
  <c r="O395" i="1" s="1"/>
  <c r="H395" i="1"/>
  <c r="I395" i="1" s="1"/>
  <c r="K395" i="1" s="1"/>
  <c r="L395" i="1" s="1"/>
  <c r="C395" i="1"/>
  <c r="E395" i="1" s="1"/>
  <c r="M394" i="1"/>
  <c r="O394" i="1" s="1"/>
  <c r="H394" i="1"/>
  <c r="J394" i="1" s="1"/>
  <c r="C394" i="1"/>
  <c r="D394" i="1" s="1"/>
  <c r="F394" i="1" s="1"/>
  <c r="G394" i="1" s="1"/>
  <c r="M393" i="1"/>
  <c r="H393" i="1"/>
  <c r="J393" i="1" s="1"/>
  <c r="C393" i="1"/>
  <c r="E393" i="1" s="1"/>
  <c r="M392" i="1"/>
  <c r="N392" i="1" s="1"/>
  <c r="P392" i="1" s="1"/>
  <c r="Q392" i="1" s="1"/>
  <c r="H392" i="1"/>
  <c r="J392" i="1" s="1"/>
  <c r="C392" i="1"/>
  <c r="E392" i="1" s="1"/>
  <c r="M391" i="1"/>
  <c r="N391" i="1" s="1"/>
  <c r="P391" i="1" s="1"/>
  <c r="Q391" i="1" s="1"/>
  <c r="H391" i="1"/>
  <c r="I391" i="1" s="1"/>
  <c r="K391" i="1" s="1"/>
  <c r="L391" i="1" s="1"/>
  <c r="C391" i="1"/>
  <c r="M390" i="1"/>
  <c r="O390" i="1" s="1"/>
  <c r="H390" i="1"/>
  <c r="J390" i="1" s="1"/>
  <c r="C390" i="1"/>
  <c r="D390" i="1" s="1"/>
  <c r="F390" i="1" s="1"/>
  <c r="G390" i="1" s="1"/>
  <c r="M389" i="1"/>
  <c r="O389" i="1" s="1"/>
  <c r="H389" i="1"/>
  <c r="J389" i="1" s="1"/>
  <c r="C389" i="1"/>
  <c r="D389" i="1" s="1"/>
  <c r="F389" i="1" s="1"/>
  <c r="G389" i="1" s="1"/>
  <c r="N388" i="1"/>
  <c r="P388" i="1" s="1"/>
  <c r="Q388" i="1" s="1"/>
  <c r="M388" i="1"/>
  <c r="O388" i="1" s="1"/>
  <c r="H388" i="1"/>
  <c r="I388" i="1" s="1"/>
  <c r="K388" i="1" s="1"/>
  <c r="L388" i="1" s="1"/>
  <c r="C388" i="1"/>
  <c r="M387" i="1"/>
  <c r="O387" i="1" s="1"/>
  <c r="H387" i="1"/>
  <c r="I387" i="1" s="1"/>
  <c r="K387" i="1" s="1"/>
  <c r="L387" i="1" s="1"/>
  <c r="E387" i="1"/>
  <c r="C387" i="1"/>
  <c r="D387" i="1" s="1"/>
  <c r="F387" i="1" s="1"/>
  <c r="G387" i="1" s="1"/>
  <c r="M386" i="1"/>
  <c r="N386" i="1" s="1"/>
  <c r="P386" i="1" s="1"/>
  <c r="Q386" i="1" s="1"/>
  <c r="H386" i="1"/>
  <c r="I386" i="1" s="1"/>
  <c r="K386" i="1" s="1"/>
  <c r="L386" i="1" s="1"/>
  <c r="C386" i="1"/>
  <c r="E386" i="1" s="1"/>
  <c r="M385" i="1"/>
  <c r="N385" i="1" s="1"/>
  <c r="P385" i="1" s="1"/>
  <c r="Q385" i="1" s="1"/>
  <c r="H385" i="1"/>
  <c r="C385" i="1"/>
  <c r="E385" i="1" s="1"/>
  <c r="M384" i="1"/>
  <c r="N384" i="1" s="1"/>
  <c r="P384" i="1" s="1"/>
  <c r="Q384" i="1" s="1"/>
  <c r="H384" i="1"/>
  <c r="C384" i="1"/>
  <c r="D384" i="1" s="1"/>
  <c r="F384" i="1" s="1"/>
  <c r="G384" i="1" s="1"/>
  <c r="M383" i="1"/>
  <c r="N383" i="1" s="1"/>
  <c r="P383" i="1" s="1"/>
  <c r="Q383" i="1" s="1"/>
  <c r="I383" i="1"/>
  <c r="K383" i="1" s="1"/>
  <c r="L383" i="1" s="1"/>
  <c r="H383" i="1"/>
  <c r="J383" i="1" s="1"/>
  <c r="C383" i="1"/>
  <c r="E383" i="1" s="1"/>
  <c r="M382" i="1"/>
  <c r="H382" i="1"/>
  <c r="J382" i="1" s="1"/>
  <c r="C382" i="1"/>
  <c r="D382" i="1" s="1"/>
  <c r="F382" i="1" s="1"/>
  <c r="G382" i="1" s="1"/>
  <c r="M381" i="1"/>
  <c r="N381" i="1" s="1"/>
  <c r="P381" i="1" s="1"/>
  <c r="Q381" i="1" s="1"/>
  <c r="H381" i="1"/>
  <c r="I381" i="1" s="1"/>
  <c r="K381" i="1" s="1"/>
  <c r="L381" i="1" s="1"/>
  <c r="C381" i="1"/>
  <c r="E381" i="1" s="1"/>
  <c r="M380" i="1"/>
  <c r="H380" i="1"/>
  <c r="J380" i="1" s="1"/>
  <c r="C380" i="1"/>
  <c r="M379" i="1"/>
  <c r="O379" i="1" s="1"/>
  <c r="H379" i="1"/>
  <c r="I379" i="1" s="1"/>
  <c r="K379" i="1" s="1"/>
  <c r="L379" i="1" s="1"/>
  <c r="C379" i="1"/>
  <c r="E379" i="1" s="1"/>
  <c r="M378" i="1"/>
  <c r="H378" i="1"/>
  <c r="J378" i="1" s="1"/>
  <c r="C378" i="1"/>
  <c r="E378" i="1" s="1"/>
  <c r="N377" i="1"/>
  <c r="P377" i="1" s="1"/>
  <c r="Q377" i="1" s="1"/>
  <c r="M377" i="1"/>
  <c r="O377" i="1" s="1"/>
  <c r="H377" i="1"/>
  <c r="C377" i="1"/>
  <c r="E377" i="1" s="1"/>
  <c r="M376" i="1"/>
  <c r="N376" i="1" s="1"/>
  <c r="P376" i="1" s="1"/>
  <c r="Q376" i="1" s="1"/>
  <c r="H376" i="1"/>
  <c r="J376" i="1" s="1"/>
  <c r="C376" i="1"/>
  <c r="D376" i="1" s="1"/>
  <c r="F376" i="1" s="1"/>
  <c r="G376" i="1" s="1"/>
  <c r="M375" i="1"/>
  <c r="H375" i="1"/>
  <c r="J375" i="1" s="1"/>
  <c r="C375" i="1"/>
  <c r="E375" i="1" s="1"/>
  <c r="M374" i="1"/>
  <c r="H374" i="1"/>
  <c r="J374" i="1" s="1"/>
  <c r="C374" i="1"/>
  <c r="D374" i="1" s="1"/>
  <c r="F374" i="1" s="1"/>
  <c r="G374" i="1" s="1"/>
  <c r="O373" i="1"/>
  <c r="M373" i="1"/>
  <c r="N373" i="1" s="1"/>
  <c r="P373" i="1" s="1"/>
  <c r="Q373" i="1" s="1"/>
  <c r="H373" i="1"/>
  <c r="J373" i="1" s="1"/>
  <c r="C373" i="1"/>
  <c r="D373" i="1" s="1"/>
  <c r="F373" i="1" s="1"/>
  <c r="G373" i="1" s="1"/>
  <c r="M372" i="1"/>
  <c r="O372" i="1" s="1"/>
  <c r="H372" i="1"/>
  <c r="J372" i="1" s="1"/>
  <c r="C372" i="1"/>
  <c r="M371" i="1"/>
  <c r="O371" i="1" s="1"/>
  <c r="H371" i="1"/>
  <c r="I371" i="1" s="1"/>
  <c r="K371" i="1" s="1"/>
  <c r="L371" i="1" s="1"/>
  <c r="C371" i="1"/>
  <c r="E371" i="1" s="1"/>
  <c r="M370" i="1"/>
  <c r="N370" i="1" s="1"/>
  <c r="P370" i="1" s="1"/>
  <c r="Q370" i="1" s="1"/>
  <c r="H370" i="1"/>
  <c r="I370" i="1" s="1"/>
  <c r="K370" i="1" s="1"/>
  <c r="L370" i="1" s="1"/>
  <c r="C370" i="1"/>
  <c r="E370" i="1" s="1"/>
  <c r="M369" i="1"/>
  <c r="N369" i="1" s="1"/>
  <c r="P369" i="1" s="1"/>
  <c r="Q369" i="1" s="1"/>
  <c r="H369" i="1"/>
  <c r="C369" i="1"/>
  <c r="E369" i="1" s="1"/>
  <c r="M368" i="1"/>
  <c r="H368" i="1"/>
  <c r="I368" i="1" s="1"/>
  <c r="K368" i="1" s="1"/>
  <c r="L368" i="1" s="1"/>
  <c r="C368" i="1"/>
  <c r="M367" i="1"/>
  <c r="O367" i="1" s="1"/>
  <c r="H367" i="1"/>
  <c r="J367" i="1" s="1"/>
  <c r="C367" i="1"/>
  <c r="D367" i="1" s="1"/>
  <c r="F367" i="1" s="1"/>
  <c r="G367" i="1" s="1"/>
  <c r="M366" i="1"/>
  <c r="H366" i="1"/>
  <c r="J366" i="1" s="1"/>
  <c r="C366" i="1"/>
  <c r="D366" i="1" s="1"/>
  <c r="F366" i="1" s="1"/>
  <c r="G366" i="1" s="1"/>
  <c r="M365" i="1"/>
  <c r="N365" i="1" s="1"/>
  <c r="P365" i="1" s="1"/>
  <c r="Q365" i="1" s="1"/>
  <c r="H365" i="1"/>
  <c r="J365" i="1" s="1"/>
  <c r="C365" i="1"/>
  <c r="D365" i="1" s="1"/>
  <c r="F365" i="1" s="1"/>
  <c r="G365" i="1" s="1"/>
  <c r="M364" i="1"/>
  <c r="O364" i="1" s="1"/>
  <c r="J364" i="1"/>
  <c r="H364" i="1"/>
  <c r="I364" i="1" s="1"/>
  <c r="K364" i="1" s="1"/>
  <c r="L364" i="1" s="1"/>
  <c r="C364" i="1"/>
  <c r="M363" i="1"/>
  <c r="O363" i="1" s="1"/>
  <c r="H363" i="1"/>
  <c r="I363" i="1" s="1"/>
  <c r="K363" i="1" s="1"/>
  <c r="L363" i="1" s="1"/>
  <c r="C363" i="1"/>
  <c r="D363" i="1" s="1"/>
  <c r="F363" i="1" s="1"/>
  <c r="G363" i="1" s="1"/>
  <c r="M362" i="1"/>
  <c r="H362" i="1"/>
  <c r="J362" i="1" s="1"/>
  <c r="C362" i="1"/>
  <c r="E362" i="1" s="1"/>
  <c r="M361" i="1"/>
  <c r="N361" i="1" s="1"/>
  <c r="P361" i="1" s="1"/>
  <c r="Q361" i="1" s="1"/>
  <c r="H361" i="1"/>
  <c r="C361" i="1"/>
  <c r="E361" i="1" s="1"/>
  <c r="M360" i="1"/>
  <c r="N360" i="1" s="1"/>
  <c r="P360" i="1" s="1"/>
  <c r="Q360" i="1" s="1"/>
  <c r="H360" i="1"/>
  <c r="I360" i="1" s="1"/>
  <c r="K360" i="1" s="1"/>
  <c r="L360" i="1" s="1"/>
  <c r="C360" i="1"/>
  <c r="D360" i="1" s="1"/>
  <c r="F360" i="1" s="1"/>
  <c r="G360" i="1" s="1"/>
  <c r="M359" i="1"/>
  <c r="N359" i="1" s="1"/>
  <c r="P359" i="1" s="1"/>
  <c r="Q359" i="1" s="1"/>
  <c r="H359" i="1"/>
  <c r="J359" i="1" s="1"/>
  <c r="C359" i="1"/>
  <c r="D359" i="1" s="1"/>
  <c r="F359" i="1" s="1"/>
  <c r="G359" i="1" s="1"/>
  <c r="M358" i="1"/>
  <c r="H358" i="1"/>
  <c r="J358" i="1" s="1"/>
  <c r="C358" i="1"/>
  <c r="D358" i="1" s="1"/>
  <c r="F358" i="1" s="1"/>
  <c r="G358" i="1" s="1"/>
  <c r="M357" i="1"/>
  <c r="N357" i="1" s="1"/>
  <c r="P357" i="1" s="1"/>
  <c r="Q357" i="1" s="1"/>
  <c r="H357" i="1"/>
  <c r="C357" i="1"/>
  <c r="E357" i="1" s="1"/>
  <c r="M356" i="1"/>
  <c r="O356" i="1" s="1"/>
  <c r="H356" i="1"/>
  <c r="I356" i="1" s="1"/>
  <c r="K356" i="1" s="1"/>
  <c r="L356" i="1" s="1"/>
  <c r="C356" i="1"/>
  <c r="M355" i="1"/>
  <c r="O355" i="1" s="1"/>
  <c r="H355" i="1"/>
  <c r="I355" i="1" s="1"/>
  <c r="K355" i="1" s="1"/>
  <c r="L355" i="1" s="1"/>
  <c r="C355" i="1"/>
  <c r="D355" i="1" s="1"/>
  <c r="F355" i="1" s="1"/>
  <c r="G355" i="1" s="1"/>
  <c r="M354" i="1"/>
  <c r="N354" i="1" s="1"/>
  <c r="P354" i="1" s="1"/>
  <c r="Q354" i="1" s="1"/>
  <c r="H354" i="1"/>
  <c r="I354" i="1" s="1"/>
  <c r="K354" i="1" s="1"/>
  <c r="L354" i="1" s="1"/>
  <c r="C354" i="1"/>
  <c r="E354" i="1" s="1"/>
  <c r="M353" i="1"/>
  <c r="N353" i="1" s="1"/>
  <c r="P353" i="1" s="1"/>
  <c r="Q353" i="1" s="1"/>
  <c r="H353" i="1"/>
  <c r="C353" i="1"/>
  <c r="E353" i="1" s="1"/>
  <c r="M352" i="1"/>
  <c r="N352" i="1" s="1"/>
  <c r="P352" i="1" s="1"/>
  <c r="Q352" i="1" s="1"/>
  <c r="H352" i="1"/>
  <c r="I352" i="1" s="1"/>
  <c r="K352" i="1" s="1"/>
  <c r="L352" i="1" s="1"/>
  <c r="C352" i="1"/>
  <c r="E352" i="1" s="1"/>
  <c r="M351" i="1"/>
  <c r="O351" i="1" s="1"/>
  <c r="H351" i="1"/>
  <c r="J351" i="1" s="1"/>
  <c r="C351" i="1"/>
  <c r="D351" i="1" s="1"/>
  <c r="F351" i="1" s="1"/>
  <c r="G351" i="1" s="1"/>
  <c r="M350" i="1"/>
  <c r="H350" i="1"/>
  <c r="J350" i="1" s="1"/>
  <c r="C350" i="1"/>
  <c r="D350" i="1" s="1"/>
  <c r="F350" i="1" s="1"/>
  <c r="G350" i="1" s="1"/>
  <c r="M349" i="1"/>
  <c r="N349" i="1" s="1"/>
  <c r="P349" i="1" s="1"/>
  <c r="Q349" i="1" s="1"/>
  <c r="H349" i="1"/>
  <c r="I349" i="1" s="1"/>
  <c r="K349" i="1" s="1"/>
  <c r="L349" i="1" s="1"/>
  <c r="C349" i="1"/>
  <c r="D349" i="1" s="1"/>
  <c r="F349" i="1" s="1"/>
  <c r="G349" i="1" s="1"/>
  <c r="M348" i="1"/>
  <c r="O348" i="1" s="1"/>
  <c r="J348" i="1"/>
  <c r="H348" i="1"/>
  <c r="I348" i="1" s="1"/>
  <c r="K348" i="1" s="1"/>
  <c r="L348" i="1" s="1"/>
  <c r="C348" i="1"/>
  <c r="M347" i="1"/>
  <c r="O347" i="1" s="1"/>
  <c r="H347" i="1"/>
  <c r="I347" i="1" s="1"/>
  <c r="K347" i="1" s="1"/>
  <c r="L347" i="1" s="1"/>
  <c r="C347" i="1"/>
  <c r="D347" i="1" s="1"/>
  <c r="F347" i="1" s="1"/>
  <c r="G347" i="1" s="1"/>
  <c r="M346" i="1"/>
  <c r="O346" i="1" s="1"/>
  <c r="H346" i="1"/>
  <c r="J346" i="1" s="1"/>
  <c r="C346" i="1"/>
  <c r="E346" i="1" s="1"/>
  <c r="M345" i="1"/>
  <c r="H345" i="1"/>
  <c r="C345" i="1"/>
  <c r="E345" i="1" s="1"/>
  <c r="M344" i="1"/>
  <c r="N344" i="1" s="1"/>
  <c r="P344" i="1" s="1"/>
  <c r="Q344" i="1" s="1"/>
  <c r="H344" i="1"/>
  <c r="I344" i="1" s="1"/>
  <c r="K344" i="1" s="1"/>
  <c r="L344" i="1" s="1"/>
  <c r="E344" i="1"/>
  <c r="C344" i="1"/>
  <c r="D344" i="1" s="1"/>
  <c r="F344" i="1" s="1"/>
  <c r="G344" i="1" s="1"/>
  <c r="M343" i="1"/>
  <c r="N343" i="1" s="1"/>
  <c r="P343" i="1" s="1"/>
  <c r="Q343" i="1" s="1"/>
  <c r="H343" i="1"/>
  <c r="J343" i="1" s="1"/>
  <c r="C343" i="1"/>
  <c r="D343" i="1" s="1"/>
  <c r="F343" i="1" s="1"/>
  <c r="G343" i="1" s="1"/>
  <c r="M342" i="1"/>
  <c r="H342" i="1"/>
  <c r="J342" i="1" s="1"/>
  <c r="C342" i="1"/>
  <c r="D342" i="1" s="1"/>
  <c r="F342" i="1" s="1"/>
  <c r="G342" i="1" s="1"/>
  <c r="M341" i="1"/>
  <c r="N341" i="1" s="1"/>
  <c r="P341" i="1" s="1"/>
  <c r="Q341" i="1" s="1"/>
  <c r="I341" i="1"/>
  <c r="K341" i="1" s="1"/>
  <c r="L341" i="1" s="1"/>
  <c r="H341" i="1"/>
  <c r="J341" i="1" s="1"/>
  <c r="C341" i="1"/>
  <c r="E341" i="1" s="1"/>
  <c r="M340" i="1"/>
  <c r="O340" i="1" s="1"/>
  <c r="H340" i="1"/>
  <c r="C340" i="1"/>
  <c r="M339" i="1"/>
  <c r="O339" i="1" s="1"/>
  <c r="H339" i="1"/>
  <c r="I339" i="1" s="1"/>
  <c r="K339" i="1" s="1"/>
  <c r="L339" i="1" s="1"/>
  <c r="C339" i="1"/>
  <c r="D339" i="1" s="1"/>
  <c r="F339" i="1" s="1"/>
  <c r="G339" i="1" s="1"/>
  <c r="M338" i="1"/>
  <c r="O338" i="1" s="1"/>
  <c r="H338" i="1"/>
  <c r="I338" i="1" s="1"/>
  <c r="K338" i="1" s="1"/>
  <c r="L338" i="1" s="1"/>
  <c r="C338" i="1"/>
  <c r="E338" i="1" s="1"/>
  <c r="M337" i="1"/>
  <c r="H337" i="1"/>
  <c r="C337" i="1"/>
  <c r="E337" i="1" s="1"/>
  <c r="M336" i="1"/>
  <c r="N336" i="1" s="1"/>
  <c r="P336" i="1" s="1"/>
  <c r="Q336" i="1" s="1"/>
  <c r="H336" i="1"/>
  <c r="I336" i="1" s="1"/>
  <c r="K336" i="1" s="1"/>
  <c r="L336" i="1" s="1"/>
  <c r="C336" i="1"/>
  <c r="E336" i="1" s="1"/>
  <c r="M335" i="1"/>
  <c r="O335" i="1" s="1"/>
  <c r="H335" i="1"/>
  <c r="J335" i="1" s="1"/>
  <c r="C335" i="1"/>
  <c r="M334" i="1"/>
  <c r="H334" i="1"/>
  <c r="J334" i="1" s="1"/>
  <c r="C334" i="1"/>
  <c r="D334" i="1" s="1"/>
  <c r="F334" i="1" s="1"/>
  <c r="G334" i="1" s="1"/>
  <c r="M333" i="1"/>
  <c r="N333" i="1" s="1"/>
  <c r="P333" i="1" s="1"/>
  <c r="Q333" i="1" s="1"/>
  <c r="H333" i="1"/>
  <c r="J333" i="1" s="1"/>
  <c r="C333" i="1"/>
  <c r="D333" i="1" s="1"/>
  <c r="F333" i="1" s="1"/>
  <c r="G333" i="1" s="1"/>
  <c r="M332" i="1"/>
  <c r="O332" i="1" s="1"/>
  <c r="H332" i="1"/>
  <c r="C332" i="1"/>
  <c r="M331" i="1"/>
  <c r="O331" i="1" s="1"/>
  <c r="H331" i="1"/>
  <c r="I331" i="1" s="1"/>
  <c r="K331" i="1" s="1"/>
  <c r="L331" i="1" s="1"/>
  <c r="C331" i="1"/>
  <c r="D331" i="1" s="1"/>
  <c r="F331" i="1" s="1"/>
  <c r="G331" i="1" s="1"/>
  <c r="M330" i="1"/>
  <c r="O330" i="1" s="1"/>
  <c r="H330" i="1"/>
  <c r="J330" i="1" s="1"/>
  <c r="C330" i="1"/>
  <c r="E330" i="1" s="1"/>
  <c r="M329" i="1"/>
  <c r="N329" i="1" s="1"/>
  <c r="P329" i="1" s="1"/>
  <c r="Q329" i="1" s="1"/>
  <c r="H329" i="1"/>
  <c r="C329" i="1"/>
  <c r="E329" i="1" s="1"/>
  <c r="M328" i="1"/>
  <c r="N328" i="1" s="1"/>
  <c r="P328" i="1" s="1"/>
  <c r="Q328" i="1" s="1"/>
  <c r="H328" i="1"/>
  <c r="I328" i="1" s="1"/>
  <c r="K328" i="1" s="1"/>
  <c r="L328" i="1" s="1"/>
  <c r="C328" i="1"/>
  <c r="E328" i="1" s="1"/>
  <c r="M327" i="1"/>
  <c r="N327" i="1" s="1"/>
  <c r="P327" i="1" s="1"/>
  <c r="Q327" i="1" s="1"/>
  <c r="H327" i="1"/>
  <c r="J327" i="1" s="1"/>
  <c r="C327" i="1"/>
  <c r="M326" i="1"/>
  <c r="H326" i="1"/>
  <c r="J326" i="1" s="1"/>
  <c r="C326" i="1"/>
  <c r="D326" i="1" s="1"/>
  <c r="F326" i="1" s="1"/>
  <c r="G326" i="1" s="1"/>
  <c r="M325" i="1"/>
  <c r="N325" i="1" s="1"/>
  <c r="P325" i="1" s="1"/>
  <c r="Q325" i="1" s="1"/>
  <c r="H325" i="1"/>
  <c r="C325" i="1"/>
  <c r="E325" i="1" s="1"/>
  <c r="M324" i="1"/>
  <c r="O324" i="1" s="1"/>
  <c r="H324" i="1"/>
  <c r="I324" i="1" s="1"/>
  <c r="K324" i="1" s="1"/>
  <c r="L324" i="1" s="1"/>
  <c r="C324" i="1"/>
  <c r="M323" i="1"/>
  <c r="O323" i="1" s="1"/>
  <c r="H323" i="1"/>
  <c r="I323" i="1" s="1"/>
  <c r="K323" i="1" s="1"/>
  <c r="L323" i="1" s="1"/>
  <c r="C323" i="1"/>
  <c r="D323" i="1" s="1"/>
  <c r="F323" i="1" s="1"/>
  <c r="G323" i="1" s="1"/>
  <c r="M322" i="1"/>
  <c r="O322" i="1" s="1"/>
  <c r="H322" i="1"/>
  <c r="I322" i="1" s="1"/>
  <c r="K322" i="1" s="1"/>
  <c r="L322" i="1" s="1"/>
  <c r="C322" i="1"/>
  <c r="E322" i="1" s="1"/>
  <c r="M321" i="1"/>
  <c r="N321" i="1" s="1"/>
  <c r="P321" i="1" s="1"/>
  <c r="Q321" i="1" s="1"/>
  <c r="H321" i="1"/>
  <c r="C321" i="1"/>
  <c r="E321" i="1" s="1"/>
  <c r="M320" i="1"/>
  <c r="N320" i="1" s="1"/>
  <c r="P320" i="1" s="1"/>
  <c r="Q320" i="1" s="1"/>
  <c r="H320" i="1"/>
  <c r="I320" i="1" s="1"/>
  <c r="K320" i="1" s="1"/>
  <c r="L320" i="1" s="1"/>
  <c r="C320" i="1"/>
  <c r="M319" i="1"/>
  <c r="O319" i="1" s="1"/>
  <c r="H319" i="1"/>
  <c r="J319" i="1" s="1"/>
  <c r="C319" i="1"/>
  <c r="D319" i="1" s="1"/>
  <c r="F319" i="1" s="1"/>
  <c r="G319" i="1" s="1"/>
  <c r="M318" i="1"/>
  <c r="H318" i="1"/>
  <c r="J318" i="1" s="1"/>
  <c r="C318" i="1"/>
  <c r="D318" i="1" s="1"/>
  <c r="F318" i="1" s="1"/>
  <c r="G318" i="1" s="1"/>
  <c r="M317" i="1"/>
  <c r="N317" i="1" s="1"/>
  <c r="P317" i="1" s="1"/>
  <c r="Q317" i="1" s="1"/>
  <c r="H317" i="1"/>
  <c r="I317" i="1" s="1"/>
  <c r="K317" i="1" s="1"/>
  <c r="L317" i="1" s="1"/>
  <c r="C317" i="1"/>
  <c r="D317" i="1" s="1"/>
  <c r="F317" i="1" s="1"/>
  <c r="G317" i="1" s="1"/>
  <c r="M316" i="1"/>
  <c r="O316" i="1" s="1"/>
  <c r="J316" i="1"/>
  <c r="H316" i="1"/>
  <c r="I316" i="1" s="1"/>
  <c r="K316" i="1" s="1"/>
  <c r="L316" i="1" s="1"/>
  <c r="C316" i="1"/>
  <c r="M315" i="1"/>
  <c r="O315" i="1" s="1"/>
  <c r="H315" i="1"/>
  <c r="I315" i="1" s="1"/>
  <c r="K315" i="1" s="1"/>
  <c r="L315" i="1" s="1"/>
  <c r="C315" i="1"/>
  <c r="D315" i="1" s="1"/>
  <c r="F315" i="1" s="1"/>
  <c r="G315" i="1" s="1"/>
  <c r="M314" i="1"/>
  <c r="H314" i="1"/>
  <c r="J314" i="1" s="1"/>
  <c r="C314" i="1"/>
  <c r="E314" i="1" s="1"/>
  <c r="O313" i="1"/>
  <c r="M313" i="1"/>
  <c r="N313" i="1" s="1"/>
  <c r="P313" i="1" s="1"/>
  <c r="Q313" i="1" s="1"/>
  <c r="H313" i="1"/>
  <c r="C313" i="1"/>
  <c r="E313" i="1" s="1"/>
  <c r="M312" i="1"/>
  <c r="N312" i="1" s="1"/>
  <c r="P312" i="1" s="1"/>
  <c r="Q312" i="1" s="1"/>
  <c r="H312" i="1"/>
  <c r="J312" i="1" s="1"/>
  <c r="C312" i="1"/>
  <c r="E312" i="1" s="1"/>
  <c r="M311" i="1"/>
  <c r="I311" i="1"/>
  <c r="K311" i="1" s="1"/>
  <c r="L311" i="1" s="1"/>
  <c r="H311" i="1"/>
  <c r="J311" i="1" s="1"/>
  <c r="C311" i="1"/>
  <c r="D311" i="1" s="1"/>
  <c r="F311" i="1" s="1"/>
  <c r="G311" i="1" s="1"/>
  <c r="M310" i="1"/>
  <c r="H310" i="1"/>
  <c r="J310" i="1" s="1"/>
  <c r="C310" i="1"/>
  <c r="D310" i="1" s="1"/>
  <c r="F310" i="1" s="1"/>
  <c r="G310" i="1" s="1"/>
  <c r="M309" i="1"/>
  <c r="O309" i="1" s="1"/>
  <c r="H309" i="1"/>
  <c r="E309" i="1"/>
  <c r="C309" i="1"/>
  <c r="D309" i="1" s="1"/>
  <c r="F309" i="1" s="1"/>
  <c r="G309" i="1" s="1"/>
  <c r="M308" i="1"/>
  <c r="O308" i="1" s="1"/>
  <c r="H308" i="1"/>
  <c r="I308" i="1" s="1"/>
  <c r="K308" i="1" s="1"/>
  <c r="L308" i="1" s="1"/>
  <c r="C308" i="1"/>
  <c r="M307" i="1"/>
  <c r="O307" i="1" s="1"/>
  <c r="H307" i="1"/>
  <c r="I307" i="1" s="1"/>
  <c r="K307" i="1" s="1"/>
  <c r="L307" i="1" s="1"/>
  <c r="C307" i="1"/>
  <c r="E307" i="1" s="1"/>
  <c r="O306" i="1"/>
  <c r="M306" i="1"/>
  <c r="N306" i="1" s="1"/>
  <c r="P306" i="1" s="1"/>
  <c r="Q306" i="1" s="1"/>
  <c r="I306" i="1"/>
  <c r="K306" i="1" s="1"/>
  <c r="L306" i="1" s="1"/>
  <c r="H306" i="1"/>
  <c r="J306" i="1" s="1"/>
  <c r="C306" i="1"/>
  <c r="E306" i="1" s="1"/>
  <c r="M305" i="1"/>
  <c r="O305" i="1" s="1"/>
  <c r="H305" i="1"/>
  <c r="C305" i="1"/>
  <c r="E305" i="1" s="1"/>
  <c r="M304" i="1"/>
  <c r="H304" i="1"/>
  <c r="J304" i="1" s="1"/>
  <c r="C304" i="1"/>
  <c r="E304" i="1" s="1"/>
  <c r="M303" i="1"/>
  <c r="N303" i="1" s="1"/>
  <c r="P303" i="1" s="1"/>
  <c r="Q303" i="1" s="1"/>
  <c r="H303" i="1"/>
  <c r="J303" i="1" s="1"/>
  <c r="C303" i="1"/>
  <c r="M302" i="1"/>
  <c r="H302" i="1"/>
  <c r="J302" i="1" s="1"/>
  <c r="C302" i="1"/>
  <c r="D302" i="1" s="1"/>
  <c r="F302" i="1" s="1"/>
  <c r="G302" i="1" s="1"/>
  <c r="M301" i="1"/>
  <c r="O301" i="1" s="1"/>
  <c r="H301" i="1"/>
  <c r="I301" i="1" s="1"/>
  <c r="K301" i="1" s="1"/>
  <c r="L301" i="1" s="1"/>
  <c r="C301" i="1"/>
  <c r="E301" i="1" s="1"/>
  <c r="N300" i="1"/>
  <c r="P300" i="1" s="1"/>
  <c r="Q300" i="1" s="1"/>
  <c r="M300" i="1"/>
  <c r="O300" i="1" s="1"/>
  <c r="H300" i="1"/>
  <c r="J300" i="1" s="1"/>
  <c r="C300" i="1"/>
  <c r="M299" i="1"/>
  <c r="O299" i="1" s="1"/>
  <c r="H299" i="1"/>
  <c r="I299" i="1" s="1"/>
  <c r="K299" i="1" s="1"/>
  <c r="L299" i="1" s="1"/>
  <c r="C299" i="1"/>
  <c r="E299" i="1" s="1"/>
  <c r="M298" i="1"/>
  <c r="H298" i="1"/>
  <c r="I298" i="1" s="1"/>
  <c r="K298" i="1" s="1"/>
  <c r="L298" i="1" s="1"/>
  <c r="C298" i="1"/>
  <c r="E298" i="1" s="1"/>
  <c r="M297" i="1"/>
  <c r="O297" i="1" s="1"/>
  <c r="H297" i="1"/>
  <c r="C297" i="1"/>
  <c r="E297" i="1" s="1"/>
  <c r="M296" i="1"/>
  <c r="N296" i="1" s="1"/>
  <c r="P296" i="1" s="1"/>
  <c r="Q296" i="1" s="1"/>
  <c r="H296" i="1"/>
  <c r="J296" i="1" s="1"/>
  <c r="C296" i="1"/>
  <c r="D296" i="1" s="1"/>
  <c r="F296" i="1" s="1"/>
  <c r="G296" i="1" s="1"/>
  <c r="N295" i="1"/>
  <c r="P295" i="1" s="1"/>
  <c r="Q295" i="1" s="1"/>
  <c r="M295" i="1"/>
  <c r="O295" i="1" s="1"/>
  <c r="H295" i="1"/>
  <c r="C295" i="1"/>
  <c r="E295" i="1" s="1"/>
  <c r="M294" i="1"/>
  <c r="H294" i="1"/>
  <c r="J294" i="1" s="1"/>
  <c r="E294" i="1"/>
  <c r="C294" i="1"/>
  <c r="D294" i="1" s="1"/>
  <c r="F294" i="1" s="1"/>
  <c r="G294" i="1" s="1"/>
  <c r="M293" i="1"/>
  <c r="O293" i="1" s="1"/>
  <c r="H293" i="1"/>
  <c r="C293" i="1"/>
  <c r="E293" i="1" s="1"/>
  <c r="M292" i="1"/>
  <c r="O292" i="1" s="1"/>
  <c r="H292" i="1"/>
  <c r="I292" i="1" s="1"/>
  <c r="K292" i="1" s="1"/>
  <c r="L292" i="1" s="1"/>
  <c r="C292" i="1"/>
  <c r="M291" i="1"/>
  <c r="O291" i="1" s="1"/>
  <c r="H291" i="1"/>
  <c r="I291" i="1" s="1"/>
  <c r="K291" i="1" s="1"/>
  <c r="L291" i="1" s="1"/>
  <c r="C291" i="1"/>
  <c r="E291" i="1" s="1"/>
  <c r="M290" i="1"/>
  <c r="N290" i="1" s="1"/>
  <c r="P290" i="1" s="1"/>
  <c r="Q290" i="1" s="1"/>
  <c r="H290" i="1"/>
  <c r="I290" i="1" s="1"/>
  <c r="K290" i="1" s="1"/>
  <c r="L290" i="1" s="1"/>
  <c r="C290" i="1"/>
  <c r="E290" i="1" s="1"/>
  <c r="M289" i="1"/>
  <c r="O289" i="1" s="1"/>
  <c r="H289" i="1"/>
  <c r="C289" i="1"/>
  <c r="E289" i="1" s="1"/>
  <c r="M288" i="1"/>
  <c r="H288" i="1"/>
  <c r="J288" i="1" s="1"/>
  <c r="C288" i="1"/>
  <c r="D288" i="1" s="1"/>
  <c r="F288" i="1" s="1"/>
  <c r="G288" i="1" s="1"/>
  <c r="M287" i="1"/>
  <c r="N287" i="1" s="1"/>
  <c r="P287" i="1" s="1"/>
  <c r="Q287" i="1" s="1"/>
  <c r="H287" i="1"/>
  <c r="J287" i="1" s="1"/>
  <c r="C287" i="1"/>
  <c r="E287" i="1" s="1"/>
  <c r="M286" i="1"/>
  <c r="H286" i="1"/>
  <c r="J286" i="1" s="1"/>
  <c r="C286" i="1"/>
  <c r="M285" i="1"/>
  <c r="O285" i="1" s="1"/>
  <c r="H285" i="1"/>
  <c r="I285" i="1" s="1"/>
  <c r="K285" i="1" s="1"/>
  <c r="L285" i="1" s="1"/>
  <c r="C285" i="1"/>
  <c r="D285" i="1" s="1"/>
  <c r="F285" i="1" s="1"/>
  <c r="G285" i="1" s="1"/>
  <c r="M284" i="1"/>
  <c r="O284" i="1" s="1"/>
  <c r="H284" i="1"/>
  <c r="J284" i="1" s="1"/>
  <c r="C284" i="1"/>
  <c r="M283" i="1"/>
  <c r="O283" i="1" s="1"/>
  <c r="H283" i="1"/>
  <c r="C283" i="1"/>
  <c r="E283" i="1" s="1"/>
  <c r="M282" i="1"/>
  <c r="H282" i="1"/>
  <c r="I282" i="1" s="1"/>
  <c r="K282" i="1" s="1"/>
  <c r="L282" i="1" s="1"/>
  <c r="C282" i="1"/>
  <c r="E282" i="1" s="1"/>
  <c r="M281" i="1"/>
  <c r="H281" i="1"/>
  <c r="C281" i="1"/>
  <c r="E281" i="1" s="1"/>
  <c r="M280" i="1"/>
  <c r="N280" i="1" s="1"/>
  <c r="P280" i="1" s="1"/>
  <c r="Q280" i="1" s="1"/>
  <c r="H280" i="1"/>
  <c r="J280" i="1" s="1"/>
  <c r="C280" i="1"/>
  <c r="M279" i="1"/>
  <c r="H279" i="1"/>
  <c r="J279" i="1" s="1"/>
  <c r="C279" i="1"/>
  <c r="M278" i="1"/>
  <c r="H278" i="1"/>
  <c r="J278" i="1" s="1"/>
  <c r="C278" i="1"/>
  <c r="D278" i="1" s="1"/>
  <c r="F278" i="1" s="1"/>
  <c r="G278" i="1" s="1"/>
  <c r="M277" i="1"/>
  <c r="O277" i="1" s="1"/>
  <c r="H277" i="1"/>
  <c r="I277" i="1" s="1"/>
  <c r="K277" i="1" s="1"/>
  <c r="L277" i="1" s="1"/>
  <c r="C277" i="1"/>
  <c r="M276" i="1"/>
  <c r="O276" i="1" s="1"/>
  <c r="H276" i="1"/>
  <c r="C276" i="1"/>
  <c r="M275" i="1"/>
  <c r="O275" i="1" s="1"/>
  <c r="H275" i="1"/>
  <c r="J275" i="1" s="1"/>
  <c r="C275" i="1"/>
  <c r="E275" i="1" s="1"/>
  <c r="M274" i="1"/>
  <c r="N274" i="1" s="1"/>
  <c r="P274" i="1" s="1"/>
  <c r="Q274" i="1" s="1"/>
  <c r="H274" i="1"/>
  <c r="J274" i="1" s="1"/>
  <c r="C274" i="1"/>
  <c r="E274" i="1" s="1"/>
  <c r="M273" i="1"/>
  <c r="O273" i="1" s="1"/>
  <c r="H273" i="1"/>
  <c r="C273" i="1"/>
  <c r="E273" i="1" s="1"/>
  <c r="N272" i="1"/>
  <c r="P272" i="1" s="1"/>
  <c r="Q272" i="1" s="1"/>
  <c r="M272" i="1"/>
  <c r="O272" i="1" s="1"/>
  <c r="H272" i="1"/>
  <c r="J272" i="1" s="1"/>
  <c r="C272" i="1"/>
  <c r="M271" i="1"/>
  <c r="H271" i="1"/>
  <c r="J271" i="1" s="1"/>
  <c r="C271" i="1"/>
  <c r="E271" i="1" s="1"/>
  <c r="M270" i="1"/>
  <c r="H270" i="1"/>
  <c r="J270" i="1" s="1"/>
  <c r="C270" i="1"/>
  <c r="D270" i="1" s="1"/>
  <c r="F270" i="1" s="1"/>
  <c r="G270" i="1" s="1"/>
  <c r="M269" i="1"/>
  <c r="O269" i="1" s="1"/>
  <c r="H269" i="1"/>
  <c r="I269" i="1" s="1"/>
  <c r="K269" i="1" s="1"/>
  <c r="L269" i="1" s="1"/>
  <c r="C269" i="1"/>
  <c r="E269" i="1" s="1"/>
  <c r="M268" i="1"/>
  <c r="O268" i="1" s="1"/>
  <c r="H268" i="1"/>
  <c r="I268" i="1" s="1"/>
  <c r="K268" i="1" s="1"/>
  <c r="L268" i="1" s="1"/>
  <c r="C268" i="1"/>
  <c r="M267" i="1"/>
  <c r="O267" i="1" s="1"/>
  <c r="H267" i="1"/>
  <c r="J267" i="1" s="1"/>
  <c r="C267" i="1"/>
  <c r="E267" i="1" s="1"/>
  <c r="M266" i="1"/>
  <c r="N266" i="1" s="1"/>
  <c r="P266" i="1" s="1"/>
  <c r="Q266" i="1" s="1"/>
  <c r="H266" i="1"/>
  <c r="I266" i="1" s="1"/>
  <c r="K266" i="1" s="1"/>
  <c r="L266" i="1" s="1"/>
  <c r="C266" i="1"/>
  <c r="E266" i="1" s="1"/>
  <c r="M265" i="1"/>
  <c r="O265" i="1" s="1"/>
  <c r="H265" i="1"/>
  <c r="C265" i="1"/>
  <c r="E265" i="1" s="1"/>
  <c r="M264" i="1"/>
  <c r="N264" i="1" s="1"/>
  <c r="P264" i="1" s="1"/>
  <c r="Q264" i="1" s="1"/>
  <c r="H264" i="1"/>
  <c r="J264" i="1" s="1"/>
  <c r="C264" i="1"/>
  <c r="D264" i="1" s="1"/>
  <c r="F264" i="1" s="1"/>
  <c r="G264" i="1" s="1"/>
  <c r="M263" i="1"/>
  <c r="O263" i="1" s="1"/>
  <c r="H263" i="1"/>
  <c r="J263" i="1" s="1"/>
  <c r="C263" i="1"/>
  <c r="E263" i="1" s="1"/>
  <c r="M262" i="1"/>
  <c r="H262" i="1"/>
  <c r="J262" i="1" s="1"/>
  <c r="C262" i="1"/>
  <c r="D262" i="1" s="1"/>
  <c r="F262" i="1" s="1"/>
  <c r="G262" i="1" s="1"/>
  <c r="M261" i="1"/>
  <c r="O261" i="1" s="1"/>
  <c r="H261" i="1"/>
  <c r="E261" i="1"/>
  <c r="C261" i="1"/>
  <c r="D261" i="1" s="1"/>
  <c r="F261" i="1" s="1"/>
  <c r="G261" i="1" s="1"/>
  <c r="M260" i="1"/>
  <c r="O260" i="1" s="1"/>
  <c r="H260" i="1"/>
  <c r="C260" i="1"/>
  <c r="M259" i="1"/>
  <c r="O259" i="1" s="1"/>
  <c r="H259" i="1"/>
  <c r="J259" i="1" s="1"/>
  <c r="C259" i="1"/>
  <c r="E259" i="1" s="1"/>
  <c r="M258" i="1"/>
  <c r="N258" i="1" s="1"/>
  <c r="P258" i="1" s="1"/>
  <c r="Q258" i="1" s="1"/>
  <c r="H258" i="1"/>
  <c r="J258" i="1" s="1"/>
  <c r="D258" i="1"/>
  <c r="F258" i="1" s="1"/>
  <c r="G258" i="1" s="1"/>
  <c r="C258" i="1"/>
  <c r="E258" i="1" s="1"/>
  <c r="N257" i="1"/>
  <c r="P257" i="1" s="1"/>
  <c r="Q257" i="1" s="1"/>
  <c r="M257" i="1"/>
  <c r="O257" i="1" s="1"/>
  <c r="H257" i="1"/>
  <c r="C257" i="1"/>
  <c r="E257" i="1" s="1"/>
  <c r="M256" i="1"/>
  <c r="O256" i="1" s="1"/>
  <c r="H256" i="1"/>
  <c r="J256" i="1" s="1"/>
  <c r="E256" i="1"/>
  <c r="C256" i="1"/>
  <c r="D256" i="1" s="1"/>
  <c r="F256" i="1" s="1"/>
  <c r="G256" i="1" s="1"/>
  <c r="M255" i="1"/>
  <c r="N255" i="1" s="1"/>
  <c r="P255" i="1" s="1"/>
  <c r="Q255" i="1" s="1"/>
  <c r="H255" i="1"/>
  <c r="J255" i="1" s="1"/>
  <c r="C255" i="1"/>
  <c r="D255" i="1" s="1"/>
  <c r="F255" i="1" s="1"/>
  <c r="G255" i="1" s="1"/>
  <c r="M254" i="1"/>
  <c r="H254" i="1"/>
  <c r="J254" i="1" s="1"/>
  <c r="C254" i="1"/>
  <c r="M253" i="1"/>
  <c r="O253" i="1" s="1"/>
  <c r="H253" i="1"/>
  <c r="J253" i="1" s="1"/>
  <c r="C253" i="1"/>
  <c r="D253" i="1" s="1"/>
  <c r="F253" i="1" s="1"/>
  <c r="G253" i="1" s="1"/>
  <c r="M252" i="1"/>
  <c r="O252" i="1" s="1"/>
  <c r="H252" i="1"/>
  <c r="J252" i="1" s="1"/>
  <c r="C252" i="1"/>
  <c r="M251" i="1"/>
  <c r="O251" i="1" s="1"/>
  <c r="H251" i="1"/>
  <c r="J251" i="1" s="1"/>
  <c r="C251" i="1"/>
  <c r="E251" i="1" s="1"/>
  <c r="M250" i="1"/>
  <c r="O250" i="1" s="1"/>
  <c r="H250" i="1"/>
  <c r="J250" i="1" s="1"/>
  <c r="C250" i="1"/>
  <c r="E250" i="1" s="1"/>
  <c r="M249" i="1"/>
  <c r="N249" i="1" s="1"/>
  <c r="P249" i="1" s="1"/>
  <c r="Q249" i="1" s="1"/>
  <c r="H249" i="1"/>
  <c r="C249" i="1"/>
  <c r="E249" i="1" s="1"/>
  <c r="M248" i="1"/>
  <c r="N248" i="1" s="1"/>
  <c r="P248" i="1" s="1"/>
  <c r="Q248" i="1" s="1"/>
  <c r="H248" i="1"/>
  <c r="J248" i="1" s="1"/>
  <c r="C248" i="1"/>
  <c r="D248" i="1" s="1"/>
  <c r="F248" i="1" s="1"/>
  <c r="G248" i="1" s="1"/>
  <c r="M247" i="1"/>
  <c r="O247" i="1" s="1"/>
  <c r="H247" i="1"/>
  <c r="C247" i="1"/>
  <c r="E247" i="1" s="1"/>
  <c r="M246" i="1"/>
  <c r="H246" i="1"/>
  <c r="J246" i="1" s="1"/>
  <c r="C246" i="1"/>
  <c r="E246" i="1" s="1"/>
  <c r="M245" i="1"/>
  <c r="O245" i="1" s="1"/>
  <c r="H245" i="1"/>
  <c r="J245" i="1" s="1"/>
  <c r="C245" i="1"/>
  <c r="D245" i="1" s="1"/>
  <c r="F245" i="1" s="1"/>
  <c r="G245" i="1" s="1"/>
  <c r="M244" i="1"/>
  <c r="O244" i="1" s="1"/>
  <c r="H244" i="1"/>
  <c r="J244" i="1" s="1"/>
  <c r="C244" i="1"/>
  <c r="M243" i="1"/>
  <c r="O243" i="1" s="1"/>
  <c r="H243" i="1"/>
  <c r="I243" i="1" s="1"/>
  <c r="K243" i="1" s="1"/>
  <c r="L243" i="1" s="1"/>
  <c r="C243" i="1"/>
  <c r="E243" i="1" s="1"/>
  <c r="M242" i="1"/>
  <c r="N242" i="1" s="1"/>
  <c r="P242" i="1" s="1"/>
  <c r="Q242" i="1" s="1"/>
  <c r="H242" i="1"/>
  <c r="J242" i="1" s="1"/>
  <c r="C242" i="1"/>
  <c r="E242" i="1" s="1"/>
  <c r="M241" i="1"/>
  <c r="O241" i="1" s="1"/>
  <c r="H241" i="1"/>
  <c r="C241" i="1"/>
  <c r="E241" i="1" s="1"/>
  <c r="N240" i="1"/>
  <c r="P240" i="1" s="1"/>
  <c r="Q240" i="1" s="1"/>
  <c r="M240" i="1"/>
  <c r="O240" i="1" s="1"/>
  <c r="H240" i="1"/>
  <c r="J240" i="1" s="1"/>
  <c r="C240" i="1"/>
  <c r="E240" i="1" s="1"/>
  <c r="M239" i="1"/>
  <c r="N239" i="1" s="1"/>
  <c r="P239" i="1" s="1"/>
  <c r="Q239" i="1" s="1"/>
  <c r="H239" i="1"/>
  <c r="J239" i="1" s="1"/>
  <c r="E239" i="1"/>
  <c r="C239" i="1"/>
  <c r="D239" i="1" s="1"/>
  <c r="F239" i="1" s="1"/>
  <c r="G239" i="1" s="1"/>
  <c r="M238" i="1"/>
  <c r="H238" i="1"/>
  <c r="J238" i="1" s="1"/>
  <c r="C238" i="1"/>
  <c r="E238" i="1" s="1"/>
  <c r="M237" i="1"/>
  <c r="O237" i="1" s="1"/>
  <c r="H237" i="1"/>
  <c r="I237" i="1" s="1"/>
  <c r="K237" i="1" s="1"/>
  <c r="L237" i="1" s="1"/>
  <c r="C237" i="1"/>
  <c r="E237" i="1" s="1"/>
  <c r="M236" i="1"/>
  <c r="O236" i="1" s="1"/>
  <c r="H236" i="1"/>
  <c r="I236" i="1" s="1"/>
  <c r="K236" i="1" s="1"/>
  <c r="L236" i="1" s="1"/>
  <c r="C236" i="1"/>
  <c r="M235" i="1"/>
  <c r="O235" i="1" s="1"/>
  <c r="H235" i="1"/>
  <c r="J235" i="1" s="1"/>
  <c r="C235" i="1"/>
  <c r="E235" i="1" s="1"/>
  <c r="N234" i="1"/>
  <c r="P234" i="1" s="1"/>
  <c r="Q234" i="1" s="1"/>
  <c r="M234" i="1"/>
  <c r="O234" i="1" s="1"/>
  <c r="H234" i="1"/>
  <c r="I234" i="1" s="1"/>
  <c r="K234" i="1" s="1"/>
  <c r="L234" i="1" s="1"/>
  <c r="C234" i="1"/>
  <c r="E234" i="1" s="1"/>
  <c r="M233" i="1"/>
  <c r="N233" i="1" s="1"/>
  <c r="P233" i="1" s="1"/>
  <c r="Q233" i="1" s="1"/>
  <c r="H233" i="1"/>
  <c r="C233" i="1"/>
  <c r="E233" i="1" s="1"/>
  <c r="M232" i="1"/>
  <c r="N232" i="1" s="1"/>
  <c r="P232" i="1" s="1"/>
  <c r="Q232" i="1" s="1"/>
  <c r="H232" i="1"/>
  <c r="J232" i="1" s="1"/>
  <c r="C232" i="1"/>
  <c r="E232" i="1" s="1"/>
  <c r="M231" i="1"/>
  <c r="O231" i="1" s="1"/>
  <c r="H231" i="1"/>
  <c r="J231" i="1" s="1"/>
  <c r="C231" i="1"/>
  <c r="E231" i="1" s="1"/>
  <c r="M230" i="1"/>
  <c r="H230" i="1"/>
  <c r="J230" i="1" s="1"/>
  <c r="C230" i="1"/>
  <c r="D230" i="1" s="1"/>
  <c r="F230" i="1" s="1"/>
  <c r="G230" i="1" s="1"/>
  <c r="M229" i="1"/>
  <c r="O229" i="1" s="1"/>
  <c r="H229" i="1"/>
  <c r="J229" i="1" s="1"/>
  <c r="C229" i="1"/>
  <c r="E229" i="1" s="1"/>
  <c r="M228" i="1"/>
  <c r="O228" i="1" s="1"/>
  <c r="H228" i="1"/>
  <c r="I228" i="1" s="1"/>
  <c r="K228" i="1" s="1"/>
  <c r="L228" i="1" s="1"/>
  <c r="C228" i="1"/>
  <c r="M227" i="1"/>
  <c r="O227" i="1" s="1"/>
  <c r="H227" i="1"/>
  <c r="I227" i="1" s="1"/>
  <c r="K227" i="1" s="1"/>
  <c r="L227" i="1" s="1"/>
  <c r="C227" i="1"/>
  <c r="E227" i="1" s="1"/>
  <c r="M226" i="1"/>
  <c r="N226" i="1" s="1"/>
  <c r="P226" i="1" s="1"/>
  <c r="Q226" i="1" s="1"/>
  <c r="H226" i="1"/>
  <c r="J226" i="1" s="1"/>
  <c r="C226" i="1"/>
  <c r="E226" i="1" s="1"/>
  <c r="M225" i="1"/>
  <c r="N225" i="1" s="1"/>
  <c r="P225" i="1" s="1"/>
  <c r="Q225" i="1" s="1"/>
  <c r="H225" i="1"/>
  <c r="C225" i="1"/>
  <c r="E225" i="1" s="1"/>
  <c r="M224" i="1"/>
  <c r="O224" i="1" s="1"/>
  <c r="H224" i="1"/>
  <c r="J224" i="1" s="1"/>
  <c r="C224" i="1"/>
  <c r="D224" i="1" s="1"/>
  <c r="F224" i="1" s="1"/>
  <c r="G224" i="1" s="1"/>
  <c r="M223" i="1"/>
  <c r="O223" i="1" s="1"/>
  <c r="H223" i="1"/>
  <c r="J223" i="1" s="1"/>
  <c r="C223" i="1"/>
  <c r="D223" i="1" s="1"/>
  <c r="F223" i="1" s="1"/>
  <c r="G223" i="1" s="1"/>
  <c r="M222" i="1"/>
  <c r="H222" i="1"/>
  <c r="J222" i="1" s="1"/>
  <c r="C222" i="1"/>
  <c r="D222" i="1" s="1"/>
  <c r="F222" i="1" s="1"/>
  <c r="G222" i="1" s="1"/>
  <c r="M221" i="1"/>
  <c r="O221" i="1" s="1"/>
  <c r="H221" i="1"/>
  <c r="J221" i="1" s="1"/>
  <c r="C221" i="1"/>
  <c r="D221" i="1" s="1"/>
  <c r="F221" i="1" s="1"/>
  <c r="G221" i="1" s="1"/>
  <c r="M220" i="1"/>
  <c r="O220" i="1" s="1"/>
  <c r="H220" i="1"/>
  <c r="I220" i="1" s="1"/>
  <c r="K220" i="1" s="1"/>
  <c r="L220" i="1" s="1"/>
  <c r="C220" i="1"/>
  <c r="M219" i="1"/>
  <c r="O219" i="1" s="1"/>
  <c r="H219" i="1"/>
  <c r="J219" i="1" s="1"/>
  <c r="C219" i="1"/>
  <c r="E219" i="1" s="1"/>
  <c r="M218" i="1"/>
  <c r="O218" i="1" s="1"/>
  <c r="H218" i="1"/>
  <c r="J218" i="1" s="1"/>
  <c r="C218" i="1"/>
  <c r="E218" i="1" s="1"/>
  <c r="M217" i="1"/>
  <c r="N217" i="1" s="1"/>
  <c r="P217" i="1" s="1"/>
  <c r="Q217" i="1" s="1"/>
  <c r="H217" i="1"/>
  <c r="C217" i="1"/>
  <c r="E217" i="1" s="1"/>
  <c r="M216" i="1"/>
  <c r="N216" i="1" s="1"/>
  <c r="P216" i="1" s="1"/>
  <c r="Q216" i="1" s="1"/>
  <c r="H216" i="1"/>
  <c r="J216" i="1" s="1"/>
  <c r="C216" i="1"/>
  <c r="E216" i="1" s="1"/>
  <c r="M215" i="1"/>
  <c r="O215" i="1" s="1"/>
  <c r="H215" i="1"/>
  <c r="J215" i="1" s="1"/>
  <c r="C215" i="1"/>
  <c r="D215" i="1" s="1"/>
  <c r="F215" i="1" s="1"/>
  <c r="G215" i="1" s="1"/>
  <c r="M214" i="1"/>
  <c r="H214" i="1"/>
  <c r="J214" i="1" s="1"/>
  <c r="C214" i="1"/>
  <c r="D214" i="1" s="1"/>
  <c r="F214" i="1" s="1"/>
  <c r="G214" i="1" s="1"/>
  <c r="M213" i="1"/>
  <c r="O213" i="1" s="1"/>
  <c r="H213" i="1"/>
  <c r="I213" i="1" s="1"/>
  <c r="K213" i="1" s="1"/>
  <c r="L213" i="1" s="1"/>
  <c r="C213" i="1"/>
  <c r="D213" i="1" s="1"/>
  <c r="F213" i="1" s="1"/>
  <c r="G213" i="1" s="1"/>
  <c r="M212" i="1"/>
  <c r="O212" i="1" s="1"/>
  <c r="J212" i="1"/>
  <c r="H212" i="1"/>
  <c r="I212" i="1" s="1"/>
  <c r="K212" i="1" s="1"/>
  <c r="L212" i="1" s="1"/>
  <c r="C212" i="1"/>
  <c r="M211" i="1"/>
  <c r="O211" i="1" s="1"/>
  <c r="H211" i="1"/>
  <c r="J211" i="1" s="1"/>
  <c r="C211" i="1"/>
  <c r="E211" i="1" s="1"/>
  <c r="M210" i="1"/>
  <c r="O210" i="1" s="1"/>
  <c r="H210" i="1"/>
  <c r="I210" i="1" s="1"/>
  <c r="K210" i="1" s="1"/>
  <c r="L210" i="1" s="1"/>
  <c r="C210" i="1"/>
  <c r="E210" i="1" s="1"/>
  <c r="M209" i="1"/>
  <c r="N209" i="1" s="1"/>
  <c r="P209" i="1" s="1"/>
  <c r="Q209" i="1" s="1"/>
  <c r="H209" i="1"/>
  <c r="C209" i="1"/>
  <c r="E209" i="1" s="1"/>
  <c r="M208" i="1"/>
  <c r="O208" i="1" s="1"/>
  <c r="H208" i="1"/>
  <c r="J208" i="1" s="1"/>
  <c r="D208" i="1"/>
  <c r="F208" i="1" s="1"/>
  <c r="G208" i="1" s="1"/>
  <c r="C208" i="1"/>
  <c r="E208" i="1" s="1"/>
  <c r="N207" i="1"/>
  <c r="P207" i="1" s="1"/>
  <c r="Q207" i="1" s="1"/>
  <c r="M207" i="1"/>
  <c r="O207" i="1" s="1"/>
  <c r="H207" i="1"/>
  <c r="J207" i="1" s="1"/>
  <c r="C207" i="1"/>
  <c r="D207" i="1" s="1"/>
  <c r="F207" i="1" s="1"/>
  <c r="G207" i="1" s="1"/>
  <c r="M206" i="1"/>
  <c r="H206" i="1"/>
  <c r="J206" i="1" s="1"/>
  <c r="E206" i="1"/>
  <c r="C206" i="1"/>
  <c r="D206" i="1" s="1"/>
  <c r="F206" i="1" s="1"/>
  <c r="G206" i="1" s="1"/>
  <c r="M205" i="1"/>
  <c r="O205" i="1" s="1"/>
  <c r="H205" i="1"/>
  <c r="J205" i="1" s="1"/>
  <c r="C205" i="1"/>
  <c r="E205" i="1" s="1"/>
  <c r="M204" i="1"/>
  <c r="O204" i="1" s="1"/>
  <c r="H204" i="1"/>
  <c r="I204" i="1" s="1"/>
  <c r="K204" i="1" s="1"/>
  <c r="L204" i="1" s="1"/>
  <c r="C204" i="1"/>
  <c r="M203" i="1"/>
  <c r="O203" i="1" s="1"/>
  <c r="H203" i="1"/>
  <c r="I203" i="1" s="1"/>
  <c r="K203" i="1" s="1"/>
  <c r="L203" i="1" s="1"/>
  <c r="C203" i="1"/>
  <c r="E203" i="1" s="1"/>
  <c r="M202" i="1"/>
  <c r="O202" i="1" s="1"/>
  <c r="H202" i="1"/>
  <c r="J202" i="1" s="1"/>
  <c r="C202" i="1"/>
  <c r="E202" i="1" s="1"/>
  <c r="M201" i="1"/>
  <c r="O201" i="1" s="1"/>
  <c r="H201" i="1"/>
  <c r="C201" i="1"/>
  <c r="E201" i="1" s="1"/>
  <c r="M200" i="1"/>
  <c r="N200" i="1" s="1"/>
  <c r="P200" i="1" s="1"/>
  <c r="Q200" i="1" s="1"/>
  <c r="H200" i="1"/>
  <c r="C200" i="1"/>
  <c r="D200" i="1" s="1"/>
  <c r="F200" i="1" s="1"/>
  <c r="G200" i="1" s="1"/>
  <c r="M199" i="1"/>
  <c r="O199" i="1" s="1"/>
  <c r="H199" i="1"/>
  <c r="J199" i="1" s="1"/>
  <c r="C199" i="1"/>
  <c r="E199" i="1" s="1"/>
  <c r="M198" i="1"/>
  <c r="O198" i="1" s="1"/>
  <c r="H198" i="1"/>
  <c r="C198" i="1"/>
  <c r="E198" i="1" s="1"/>
  <c r="M197" i="1"/>
  <c r="N197" i="1" s="1"/>
  <c r="P197" i="1" s="1"/>
  <c r="Q197" i="1" s="1"/>
  <c r="H197" i="1"/>
  <c r="J197" i="1" s="1"/>
  <c r="C197" i="1"/>
  <c r="E197" i="1" s="1"/>
  <c r="M196" i="1"/>
  <c r="O196" i="1" s="1"/>
  <c r="H196" i="1"/>
  <c r="C196" i="1"/>
  <c r="E196" i="1" s="1"/>
  <c r="M195" i="1"/>
  <c r="H195" i="1"/>
  <c r="J195" i="1" s="1"/>
  <c r="C195" i="1"/>
  <c r="D195" i="1" s="1"/>
  <c r="F195" i="1" s="1"/>
  <c r="G195" i="1" s="1"/>
  <c r="M194" i="1"/>
  <c r="O194" i="1" s="1"/>
  <c r="H194" i="1"/>
  <c r="J194" i="1" s="1"/>
  <c r="D194" i="1"/>
  <c r="F194" i="1" s="1"/>
  <c r="G194" i="1" s="1"/>
  <c r="C194" i="1"/>
  <c r="E194" i="1" s="1"/>
  <c r="M193" i="1"/>
  <c r="O193" i="1" s="1"/>
  <c r="H193" i="1"/>
  <c r="J193" i="1" s="1"/>
  <c r="C193" i="1"/>
  <c r="D193" i="1" s="1"/>
  <c r="F193" i="1" s="1"/>
  <c r="G193" i="1" s="1"/>
  <c r="M192" i="1"/>
  <c r="H192" i="1"/>
  <c r="I192" i="1" s="1"/>
  <c r="K192" i="1" s="1"/>
  <c r="L192" i="1" s="1"/>
  <c r="C192" i="1"/>
  <c r="D192" i="1" s="1"/>
  <c r="F192" i="1" s="1"/>
  <c r="G192" i="1" s="1"/>
  <c r="M191" i="1"/>
  <c r="O191" i="1" s="1"/>
  <c r="H191" i="1"/>
  <c r="J191" i="1" s="1"/>
  <c r="C191" i="1"/>
  <c r="E191" i="1" s="1"/>
  <c r="M190" i="1"/>
  <c r="O190" i="1" s="1"/>
  <c r="H190" i="1"/>
  <c r="I190" i="1" s="1"/>
  <c r="K190" i="1" s="1"/>
  <c r="L190" i="1" s="1"/>
  <c r="C190" i="1"/>
  <c r="Q189" i="1"/>
  <c r="M189" i="1"/>
  <c r="N189" i="1" s="1"/>
  <c r="P189" i="1" s="1"/>
  <c r="H189" i="1"/>
  <c r="I189" i="1" s="1"/>
  <c r="K189" i="1" s="1"/>
  <c r="L189" i="1" s="1"/>
  <c r="C189" i="1"/>
  <c r="E189" i="1" s="1"/>
  <c r="M188" i="1"/>
  <c r="O188" i="1" s="1"/>
  <c r="H188" i="1"/>
  <c r="J188" i="1" s="1"/>
  <c r="C188" i="1"/>
  <c r="E188" i="1" s="1"/>
  <c r="M187" i="1"/>
  <c r="N187" i="1" s="1"/>
  <c r="P187" i="1" s="1"/>
  <c r="Q187" i="1" s="1"/>
  <c r="H187" i="1"/>
  <c r="C187" i="1"/>
  <c r="E187" i="1" s="1"/>
  <c r="M186" i="1"/>
  <c r="N186" i="1" s="1"/>
  <c r="P186" i="1" s="1"/>
  <c r="Q186" i="1" s="1"/>
  <c r="H186" i="1"/>
  <c r="I186" i="1" s="1"/>
  <c r="K186" i="1" s="1"/>
  <c r="L186" i="1" s="1"/>
  <c r="C186" i="1"/>
  <c r="E186" i="1" s="1"/>
  <c r="M185" i="1"/>
  <c r="O185" i="1" s="1"/>
  <c r="H185" i="1"/>
  <c r="I185" i="1" s="1"/>
  <c r="K185" i="1" s="1"/>
  <c r="L185" i="1" s="1"/>
  <c r="C185" i="1"/>
  <c r="D185" i="1" s="1"/>
  <c r="F185" i="1" s="1"/>
  <c r="G185" i="1" s="1"/>
  <c r="M184" i="1"/>
  <c r="O184" i="1" s="1"/>
  <c r="H184" i="1"/>
  <c r="J184" i="1" s="1"/>
  <c r="C184" i="1"/>
  <c r="E184" i="1" s="1"/>
  <c r="M183" i="1"/>
  <c r="N183" i="1" s="1"/>
  <c r="P183" i="1" s="1"/>
  <c r="Q183" i="1" s="1"/>
  <c r="H183" i="1"/>
  <c r="J183" i="1" s="1"/>
  <c r="C183" i="1"/>
  <c r="E183" i="1" s="1"/>
  <c r="M182" i="1"/>
  <c r="O182" i="1" s="1"/>
  <c r="H182" i="1"/>
  <c r="J182" i="1" s="1"/>
  <c r="C182" i="1"/>
  <c r="E182" i="1" s="1"/>
  <c r="M181" i="1"/>
  <c r="O181" i="1" s="1"/>
  <c r="H181" i="1"/>
  <c r="J181" i="1" s="1"/>
  <c r="C181" i="1"/>
  <c r="N180" i="1"/>
  <c r="P180" i="1" s="1"/>
  <c r="Q180" i="1" s="1"/>
  <c r="M180" i="1"/>
  <c r="O180" i="1" s="1"/>
  <c r="H180" i="1"/>
  <c r="C180" i="1"/>
  <c r="M179" i="1"/>
  <c r="H179" i="1"/>
  <c r="C179" i="1"/>
  <c r="E179" i="1" s="1"/>
  <c r="M178" i="1"/>
  <c r="O178" i="1" s="1"/>
  <c r="I178" i="1"/>
  <c r="K178" i="1" s="1"/>
  <c r="L178" i="1" s="1"/>
  <c r="H178" i="1"/>
  <c r="J178" i="1" s="1"/>
  <c r="C178" i="1"/>
  <c r="D178" i="1" s="1"/>
  <c r="F178" i="1" s="1"/>
  <c r="G178" i="1" s="1"/>
  <c r="M177" i="1"/>
  <c r="O177" i="1" s="1"/>
  <c r="I177" i="1"/>
  <c r="K177" i="1" s="1"/>
  <c r="L177" i="1" s="1"/>
  <c r="H177" i="1"/>
  <c r="J177" i="1" s="1"/>
  <c r="C177" i="1"/>
  <c r="E177" i="1" s="1"/>
  <c r="M176" i="1"/>
  <c r="N176" i="1" s="1"/>
  <c r="P176" i="1" s="1"/>
  <c r="Q176" i="1" s="1"/>
  <c r="H176" i="1"/>
  <c r="J176" i="1" s="1"/>
  <c r="C176" i="1"/>
  <c r="E176" i="1" s="1"/>
  <c r="M175" i="1"/>
  <c r="N175" i="1" s="1"/>
  <c r="P175" i="1" s="1"/>
  <c r="Q175" i="1" s="1"/>
  <c r="H175" i="1"/>
  <c r="E175" i="1"/>
  <c r="C175" i="1"/>
  <c r="D175" i="1" s="1"/>
  <c r="F175" i="1" s="1"/>
  <c r="G175" i="1" s="1"/>
  <c r="M174" i="1"/>
  <c r="O174" i="1" s="1"/>
  <c r="H174" i="1"/>
  <c r="J174" i="1" s="1"/>
  <c r="C174" i="1"/>
  <c r="E174" i="1" s="1"/>
  <c r="M173" i="1"/>
  <c r="O173" i="1" s="1"/>
  <c r="H173" i="1"/>
  <c r="J173" i="1" s="1"/>
  <c r="C173" i="1"/>
  <c r="D173" i="1" s="1"/>
  <c r="F173" i="1" s="1"/>
  <c r="G173" i="1" s="1"/>
  <c r="M172" i="1"/>
  <c r="H172" i="1"/>
  <c r="J172" i="1" s="1"/>
  <c r="C172" i="1"/>
  <c r="E172" i="1" s="1"/>
  <c r="M171" i="1"/>
  <c r="O171" i="1" s="1"/>
  <c r="H171" i="1"/>
  <c r="I171" i="1" s="1"/>
  <c r="K171" i="1" s="1"/>
  <c r="L171" i="1" s="1"/>
  <c r="C171" i="1"/>
  <c r="E171" i="1" s="1"/>
  <c r="M170" i="1"/>
  <c r="O170" i="1" s="1"/>
  <c r="H170" i="1"/>
  <c r="I170" i="1" s="1"/>
  <c r="K170" i="1" s="1"/>
  <c r="L170" i="1" s="1"/>
  <c r="C170" i="1"/>
  <c r="M169" i="1"/>
  <c r="O169" i="1" s="1"/>
  <c r="H169" i="1"/>
  <c r="J169" i="1" s="1"/>
  <c r="C169" i="1"/>
  <c r="E169" i="1" s="1"/>
  <c r="M168" i="1"/>
  <c r="N168" i="1" s="1"/>
  <c r="P168" i="1" s="1"/>
  <c r="Q168" i="1" s="1"/>
  <c r="H168" i="1"/>
  <c r="J168" i="1" s="1"/>
  <c r="C168" i="1"/>
  <c r="E168" i="1" s="1"/>
  <c r="M167" i="1"/>
  <c r="N167" i="1" s="1"/>
  <c r="P167" i="1" s="1"/>
  <c r="Q167" i="1" s="1"/>
  <c r="H167" i="1"/>
  <c r="C167" i="1"/>
  <c r="E167" i="1" s="1"/>
  <c r="M166" i="1"/>
  <c r="O166" i="1" s="1"/>
  <c r="H166" i="1"/>
  <c r="J166" i="1" s="1"/>
  <c r="C166" i="1"/>
  <c r="E166" i="1" s="1"/>
  <c r="M165" i="1"/>
  <c r="O165" i="1" s="1"/>
  <c r="H165" i="1"/>
  <c r="J165" i="1" s="1"/>
  <c r="C165" i="1"/>
  <c r="D165" i="1" s="1"/>
  <c r="F165" i="1" s="1"/>
  <c r="G165" i="1" s="1"/>
  <c r="M164" i="1"/>
  <c r="H164" i="1"/>
  <c r="J164" i="1" s="1"/>
  <c r="C164" i="1"/>
  <c r="E164" i="1" s="1"/>
  <c r="M163" i="1"/>
  <c r="O163" i="1" s="1"/>
  <c r="H163" i="1"/>
  <c r="J163" i="1" s="1"/>
  <c r="C163" i="1"/>
  <c r="E163" i="1" s="1"/>
  <c r="M162" i="1"/>
  <c r="O162" i="1" s="1"/>
  <c r="H162" i="1"/>
  <c r="I162" i="1" s="1"/>
  <c r="K162" i="1" s="1"/>
  <c r="L162" i="1" s="1"/>
  <c r="C162" i="1"/>
  <c r="E162" i="1" s="1"/>
  <c r="M161" i="1"/>
  <c r="N161" i="1" s="1"/>
  <c r="P161" i="1" s="1"/>
  <c r="Q161" i="1" s="1"/>
  <c r="H161" i="1"/>
  <c r="C161" i="1"/>
  <c r="M160" i="1"/>
  <c r="N160" i="1" s="1"/>
  <c r="P160" i="1" s="1"/>
  <c r="Q160" i="1" s="1"/>
  <c r="H160" i="1"/>
  <c r="J160" i="1" s="1"/>
  <c r="C160" i="1"/>
  <c r="E160" i="1" s="1"/>
  <c r="M159" i="1"/>
  <c r="O159" i="1" s="1"/>
  <c r="H159" i="1"/>
  <c r="I159" i="1" s="1"/>
  <c r="K159" i="1" s="1"/>
  <c r="L159" i="1" s="1"/>
  <c r="C159" i="1"/>
  <c r="D159" i="1" s="1"/>
  <c r="F159" i="1" s="1"/>
  <c r="G159" i="1" s="1"/>
  <c r="M158" i="1"/>
  <c r="H158" i="1"/>
  <c r="C158" i="1"/>
  <c r="D158" i="1" s="1"/>
  <c r="F158" i="1" s="1"/>
  <c r="G158" i="1" s="1"/>
  <c r="M157" i="1"/>
  <c r="O157" i="1" s="1"/>
  <c r="H157" i="1"/>
  <c r="J157" i="1" s="1"/>
  <c r="C157" i="1"/>
  <c r="E157" i="1" s="1"/>
  <c r="M156" i="1"/>
  <c r="N156" i="1" s="1"/>
  <c r="P156" i="1" s="1"/>
  <c r="Q156" i="1" s="1"/>
  <c r="J156" i="1"/>
  <c r="H156" i="1"/>
  <c r="I156" i="1" s="1"/>
  <c r="K156" i="1" s="1"/>
  <c r="L156" i="1" s="1"/>
  <c r="C156" i="1"/>
  <c r="M155" i="1"/>
  <c r="H155" i="1"/>
  <c r="I155" i="1" s="1"/>
  <c r="K155" i="1" s="1"/>
  <c r="L155" i="1" s="1"/>
  <c r="C155" i="1"/>
  <c r="E155" i="1" s="1"/>
  <c r="M154" i="1"/>
  <c r="O154" i="1" s="1"/>
  <c r="H154" i="1"/>
  <c r="J154" i="1" s="1"/>
  <c r="C154" i="1"/>
  <c r="D154" i="1" s="1"/>
  <c r="F154" i="1" s="1"/>
  <c r="G154" i="1" s="1"/>
  <c r="M153" i="1"/>
  <c r="N153" i="1" s="1"/>
  <c r="P153" i="1" s="1"/>
  <c r="Q153" i="1" s="1"/>
  <c r="I153" i="1"/>
  <c r="K153" i="1" s="1"/>
  <c r="L153" i="1" s="1"/>
  <c r="H153" i="1"/>
  <c r="J153" i="1" s="1"/>
  <c r="C153" i="1"/>
  <c r="O152" i="1"/>
  <c r="M152" i="1"/>
  <c r="N152" i="1" s="1"/>
  <c r="P152" i="1" s="1"/>
  <c r="Q152" i="1" s="1"/>
  <c r="H152" i="1"/>
  <c r="J152" i="1" s="1"/>
  <c r="C152" i="1"/>
  <c r="E152" i="1" s="1"/>
  <c r="N151" i="1"/>
  <c r="P151" i="1" s="1"/>
  <c r="Q151" i="1" s="1"/>
  <c r="M151" i="1"/>
  <c r="O151" i="1" s="1"/>
  <c r="H151" i="1"/>
  <c r="I151" i="1" s="1"/>
  <c r="K151" i="1" s="1"/>
  <c r="L151" i="1" s="1"/>
  <c r="C151" i="1"/>
  <c r="D151" i="1" s="1"/>
  <c r="F151" i="1" s="1"/>
  <c r="G151" i="1" s="1"/>
  <c r="M150" i="1"/>
  <c r="H150" i="1"/>
  <c r="C150" i="1"/>
  <c r="D150" i="1" s="1"/>
  <c r="F150" i="1" s="1"/>
  <c r="G150" i="1" s="1"/>
  <c r="M149" i="1"/>
  <c r="O149" i="1" s="1"/>
  <c r="H149" i="1"/>
  <c r="J149" i="1" s="1"/>
  <c r="C149" i="1"/>
  <c r="E149" i="1" s="1"/>
  <c r="M148" i="1"/>
  <c r="N148" i="1" s="1"/>
  <c r="P148" i="1" s="1"/>
  <c r="Q148" i="1" s="1"/>
  <c r="H148" i="1"/>
  <c r="J148" i="1" s="1"/>
  <c r="C148" i="1"/>
  <c r="E148" i="1" s="1"/>
  <c r="M147" i="1"/>
  <c r="O147" i="1" s="1"/>
  <c r="H147" i="1"/>
  <c r="J147" i="1" s="1"/>
  <c r="C147" i="1"/>
  <c r="E147" i="1" s="1"/>
  <c r="M146" i="1"/>
  <c r="O146" i="1" s="1"/>
  <c r="H146" i="1"/>
  <c r="J146" i="1" s="1"/>
  <c r="C146" i="1"/>
  <c r="D146" i="1" s="1"/>
  <c r="F146" i="1" s="1"/>
  <c r="G146" i="1" s="1"/>
  <c r="M145" i="1"/>
  <c r="O145" i="1" s="1"/>
  <c r="H145" i="1"/>
  <c r="J145" i="1" s="1"/>
  <c r="C145" i="1"/>
  <c r="E145" i="1" s="1"/>
  <c r="M144" i="1"/>
  <c r="N144" i="1" s="1"/>
  <c r="P144" i="1" s="1"/>
  <c r="Q144" i="1" s="1"/>
  <c r="H144" i="1"/>
  <c r="J144" i="1" s="1"/>
  <c r="C144" i="1"/>
  <c r="E144" i="1" s="1"/>
  <c r="M143" i="1"/>
  <c r="N143" i="1" s="1"/>
  <c r="P143" i="1" s="1"/>
  <c r="Q143" i="1" s="1"/>
  <c r="H143" i="1"/>
  <c r="I143" i="1" s="1"/>
  <c r="K143" i="1" s="1"/>
  <c r="L143" i="1" s="1"/>
  <c r="C143" i="1"/>
  <c r="E143" i="1" s="1"/>
  <c r="M142" i="1"/>
  <c r="O142" i="1" s="1"/>
  <c r="H142" i="1"/>
  <c r="J142" i="1" s="1"/>
  <c r="C142" i="1"/>
  <c r="E142" i="1" s="1"/>
  <c r="M141" i="1"/>
  <c r="O141" i="1" s="1"/>
  <c r="H141" i="1"/>
  <c r="J141" i="1" s="1"/>
  <c r="C141" i="1"/>
  <c r="E141" i="1" s="1"/>
  <c r="M140" i="1"/>
  <c r="N140" i="1" s="1"/>
  <c r="P140" i="1" s="1"/>
  <c r="Q140" i="1" s="1"/>
  <c r="H140" i="1"/>
  <c r="I140" i="1" s="1"/>
  <c r="K140" i="1" s="1"/>
  <c r="L140" i="1" s="1"/>
  <c r="C140" i="1"/>
  <c r="E140" i="1" s="1"/>
  <c r="M139" i="1"/>
  <c r="O139" i="1" s="1"/>
  <c r="H139" i="1"/>
  <c r="I139" i="1" s="1"/>
  <c r="K139" i="1" s="1"/>
  <c r="L139" i="1" s="1"/>
  <c r="C139" i="1"/>
  <c r="E139" i="1" s="1"/>
  <c r="M138" i="1"/>
  <c r="O138" i="1" s="1"/>
  <c r="H138" i="1"/>
  <c r="J138" i="1" s="1"/>
  <c r="C138" i="1"/>
  <c r="D138" i="1" s="1"/>
  <c r="F138" i="1" s="1"/>
  <c r="G138" i="1" s="1"/>
  <c r="M137" i="1"/>
  <c r="O137" i="1" s="1"/>
  <c r="H137" i="1"/>
  <c r="J137" i="1" s="1"/>
  <c r="D137" i="1"/>
  <c r="F137" i="1" s="1"/>
  <c r="G137" i="1" s="1"/>
  <c r="C137" i="1"/>
  <c r="E137" i="1" s="1"/>
  <c r="M136" i="1"/>
  <c r="N136" i="1" s="1"/>
  <c r="P136" i="1" s="1"/>
  <c r="Q136" i="1" s="1"/>
  <c r="H136" i="1"/>
  <c r="J136" i="1" s="1"/>
  <c r="C136" i="1"/>
  <c r="E136" i="1" s="1"/>
  <c r="M135" i="1"/>
  <c r="N135" i="1" s="1"/>
  <c r="P135" i="1" s="1"/>
  <c r="Q135" i="1" s="1"/>
  <c r="H135" i="1"/>
  <c r="J135" i="1" s="1"/>
  <c r="C135" i="1"/>
  <c r="D135" i="1" s="1"/>
  <c r="F135" i="1" s="1"/>
  <c r="G135" i="1" s="1"/>
  <c r="M134" i="1"/>
  <c r="O134" i="1" s="1"/>
  <c r="H134" i="1"/>
  <c r="J134" i="1" s="1"/>
  <c r="C134" i="1"/>
  <c r="D134" i="1" s="1"/>
  <c r="F134" i="1" s="1"/>
  <c r="G134" i="1" s="1"/>
  <c r="M133" i="1"/>
  <c r="O133" i="1" s="1"/>
  <c r="H133" i="1"/>
  <c r="J133" i="1" s="1"/>
  <c r="C133" i="1"/>
  <c r="E133" i="1" s="1"/>
  <c r="O132" i="1"/>
  <c r="M132" i="1"/>
  <c r="N132" i="1" s="1"/>
  <c r="P132" i="1" s="1"/>
  <c r="Q132" i="1" s="1"/>
  <c r="H132" i="1"/>
  <c r="J132" i="1" s="1"/>
  <c r="C132" i="1"/>
  <c r="E132" i="1" s="1"/>
  <c r="M131" i="1"/>
  <c r="O131" i="1" s="1"/>
  <c r="H131" i="1"/>
  <c r="I131" i="1" s="1"/>
  <c r="K131" i="1" s="1"/>
  <c r="L131" i="1" s="1"/>
  <c r="C131" i="1"/>
  <c r="E131" i="1" s="1"/>
  <c r="M130" i="1"/>
  <c r="O130" i="1" s="1"/>
  <c r="H130" i="1"/>
  <c r="I130" i="1" s="1"/>
  <c r="K130" i="1" s="1"/>
  <c r="L130" i="1" s="1"/>
  <c r="C130" i="1"/>
  <c r="E130" i="1" s="1"/>
  <c r="M129" i="1"/>
  <c r="N129" i="1" s="1"/>
  <c r="P129" i="1" s="1"/>
  <c r="Q129" i="1" s="1"/>
  <c r="H129" i="1"/>
  <c r="J129" i="1" s="1"/>
  <c r="C129" i="1"/>
  <c r="E129" i="1" s="1"/>
  <c r="M128" i="1"/>
  <c r="N128" i="1" s="1"/>
  <c r="P128" i="1" s="1"/>
  <c r="Q128" i="1" s="1"/>
  <c r="H128" i="1"/>
  <c r="J128" i="1" s="1"/>
  <c r="C128" i="1"/>
  <c r="E128" i="1" s="1"/>
  <c r="M127" i="1"/>
  <c r="O127" i="1" s="1"/>
  <c r="H127" i="1"/>
  <c r="I127" i="1" s="1"/>
  <c r="K127" i="1" s="1"/>
  <c r="L127" i="1" s="1"/>
  <c r="C127" i="1"/>
  <c r="E127" i="1" s="1"/>
  <c r="M126" i="1"/>
  <c r="O126" i="1" s="1"/>
  <c r="H126" i="1"/>
  <c r="J126" i="1" s="1"/>
  <c r="C126" i="1"/>
  <c r="E126" i="1" s="1"/>
  <c r="M125" i="1"/>
  <c r="O125" i="1" s="1"/>
  <c r="H125" i="1"/>
  <c r="J125" i="1" s="1"/>
  <c r="C125" i="1"/>
  <c r="D125" i="1" s="1"/>
  <c r="F125" i="1" s="1"/>
  <c r="G125" i="1" s="1"/>
  <c r="M124" i="1"/>
  <c r="O124" i="1" s="1"/>
  <c r="H124" i="1"/>
  <c r="I124" i="1" s="1"/>
  <c r="K124" i="1" s="1"/>
  <c r="L124" i="1" s="1"/>
  <c r="C124" i="1"/>
  <c r="E124" i="1" s="1"/>
  <c r="M123" i="1"/>
  <c r="O123" i="1" s="1"/>
  <c r="H123" i="1"/>
  <c r="I123" i="1" s="1"/>
  <c r="K123" i="1" s="1"/>
  <c r="L123" i="1" s="1"/>
  <c r="C123" i="1"/>
  <c r="E123" i="1" s="1"/>
  <c r="M122" i="1"/>
  <c r="O122" i="1" s="1"/>
  <c r="H122" i="1"/>
  <c r="J122" i="1" s="1"/>
  <c r="E122" i="1"/>
  <c r="C122" i="1"/>
  <c r="D122" i="1" s="1"/>
  <c r="F122" i="1" s="1"/>
  <c r="G122" i="1" s="1"/>
  <c r="O121" i="1"/>
  <c r="M121" i="1"/>
  <c r="N121" i="1" s="1"/>
  <c r="P121" i="1" s="1"/>
  <c r="Q121" i="1" s="1"/>
  <c r="H121" i="1"/>
  <c r="J121" i="1" s="1"/>
  <c r="C121" i="1"/>
  <c r="E121" i="1" s="1"/>
  <c r="M120" i="1"/>
  <c r="N120" i="1" s="1"/>
  <c r="P120" i="1" s="1"/>
  <c r="Q120" i="1" s="1"/>
  <c r="H120" i="1"/>
  <c r="J120" i="1" s="1"/>
  <c r="C120" i="1"/>
  <c r="E120" i="1" s="1"/>
  <c r="M119" i="1"/>
  <c r="O119" i="1" s="1"/>
  <c r="I119" i="1"/>
  <c r="K119" i="1" s="1"/>
  <c r="L119" i="1" s="1"/>
  <c r="H119" i="1"/>
  <c r="J119" i="1" s="1"/>
  <c r="C119" i="1"/>
  <c r="E119" i="1" s="1"/>
  <c r="M118" i="1"/>
  <c r="O118" i="1" s="1"/>
  <c r="H118" i="1"/>
  <c r="J118" i="1" s="1"/>
  <c r="C118" i="1"/>
  <c r="E118" i="1" s="1"/>
  <c r="M117" i="1"/>
  <c r="O117" i="1" s="1"/>
  <c r="H117" i="1"/>
  <c r="J117" i="1" s="1"/>
  <c r="C117" i="1"/>
  <c r="E117" i="1" s="1"/>
  <c r="M116" i="1"/>
  <c r="O116" i="1" s="1"/>
  <c r="H116" i="1"/>
  <c r="J116" i="1" s="1"/>
  <c r="C116" i="1"/>
  <c r="E116" i="1" s="1"/>
  <c r="M115" i="1"/>
  <c r="O115" i="1" s="1"/>
  <c r="H115" i="1"/>
  <c r="J115" i="1" s="1"/>
  <c r="C115" i="1"/>
  <c r="E115" i="1" s="1"/>
  <c r="M114" i="1"/>
  <c r="O114" i="1" s="1"/>
  <c r="H114" i="1"/>
  <c r="J114" i="1" s="1"/>
  <c r="C114" i="1"/>
  <c r="E114" i="1" s="1"/>
  <c r="M113" i="1"/>
  <c r="O113" i="1" s="1"/>
  <c r="H113" i="1"/>
  <c r="J113" i="1" s="1"/>
  <c r="C113" i="1"/>
  <c r="E113" i="1" s="1"/>
  <c r="M112" i="1"/>
  <c r="O112" i="1" s="1"/>
  <c r="H112" i="1"/>
  <c r="J112" i="1" s="1"/>
  <c r="C112" i="1"/>
  <c r="E112" i="1" s="1"/>
  <c r="M111" i="1"/>
  <c r="O111" i="1" s="1"/>
  <c r="H111" i="1"/>
  <c r="J111" i="1" s="1"/>
  <c r="C111" i="1"/>
  <c r="E111" i="1" s="1"/>
  <c r="M110" i="1"/>
  <c r="O110" i="1" s="1"/>
  <c r="H110" i="1"/>
  <c r="J110" i="1" s="1"/>
  <c r="C110" i="1"/>
  <c r="E110" i="1" s="1"/>
  <c r="M109" i="1"/>
  <c r="O109" i="1" s="1"/>
  <c r="H109" i="1"/>
  <c r="J109" i="1" s="1"/>
  <c r="C109" i="1"/>
  <c r="D109" i="1" s="1"/>
  <c r="F109" i="1" s="1"/>
  <c r="G109" i="1" s="1"/>
  <c r="M108" i="1"/>
  <c r="O108" i="1" s="1"/>
  <c r="H108" i="1"/>
  <c r="I108" i="1" s="1"/>
  <c r="K108" i="1" s="1"/>
  <c r="L108" i="1" s="1"/>
  <c r="C108" i="1"/>
  <c r="E108" i="1" s="1"/>
  <c r="M107" i="1"/>
  <c r="O107" i="1" s="1"/>
  <c r="H107" i="1"/>
  <c r="I107" i="1" s="1"/>
  <c r="K107" i="1" s="1"/>
  <c r="L107" i="1" s="1"/>
  <c r="C107" i="1"/>
  <c r="E107" i="1" s="1"/>
  <c r="M106" i="1"/>
  <c r="O106" i="1" s="1"/>
  <c r="H106" i="1"/>
  <c r="I106" i="1" s="1"/>
  <c r="K106" i="1" s="1"/>
  <c r="L106" i="1" s="1"/>
  <c r="C106" i="1"/>
  <c r="D106" i="1" s="1"/>
  <c r="F106" i="1" s="1"/>
  <c r="G106" i="1" s="1"/>
  <c r="M105" i="1"/>
  <c r="N105" i="1" s="1"/>
  <c r="P105" i="1" s="1"/>
  <c r="Q105" i="1" s="1"/>
  <c r="H105" i="1"/>
  <c r="J105" i="1" s="1"/>
  <c r="C105" i="1"/>
  <c r="E105" i="1" s="1"/>
  <c r="M104" i="1"/>
  <c r="N104" i="1" s="1"/>
  <c r="P104" i="1" s="1"/>
  <c r="Q104" i="1" s="1"/>
  <c r="H104" i="1"/>
  <c r="J104" i="1" s="1"/>
  <c r="C104" i="1"/>
  <c r="E104" i="1" s="1"/>
  <c r="M103" i="1"/>
  <c r="N103" i="1" s="1"/>
  <c r="P103" i="1" s="1"/>
  <c r="Q103" i="1" s="1"/>
  <c r="H103" i="1"/>
  <c r="I103" i="1" s="1"/>
  <c r="K103" i="1" s="1"/>
  <c r="L103" i="1" s="1"/>
  <c r="E103" i="1"/>
  <c r="C103" i="1"/>
  <c r="D103" i="1" s="1"/>
  <c r="F103" i="1" s="1"/>
  <c r="G103" i="1" s="1"/>
  <c r="M102" i="1"/>
  <c r="O102" i="1" s="1"/>
  <c r="H102" i="1"/>
  <c r="J102" i="1" s="1"/>
  <c r="C102" i="1"/>
  <c r="D102" i="1" s="1"/>
  <c r="F102" i="1" s="1"/>
  <c r="G102" i="1" s="1"/>
  <c r="M101" i="1"/>
  <c r="O101" i="1" s="1"/>
  <c r="H101" i="1"/>
  <c r="J101" i="1" s="1"/>
  <c r="C101" i="1"/>
  <c r="E101" i="1" s="1"/>
  <c r="M100" i="1"/>
  <c r="N100" i="1" s="1"/>
  <c r="P100" i="1" s="1"/>
  <c r="Q100" i="1" s="1"/>
  <c r="H100" i="1"/>
  <c r="J100" i="1" s="1"/>
  <c r="C100" i="1"/>
  <c r="E100" i="1" s="1"/>
  <c r="M99" i="1"/>
  <c r="O99" i="1" s="1"/>
  <c r="H99" i="1"/>
  <c r="J99" i="1" s="1"/>
  <c r="C99" i="1"/>
  <c r="E99" i="1" s="1"/>
  <c r="M98" i="1"/>
  <c r="O98" i="1" s="1"/>
  <c r="H98" i="1"/>
  <c r="J98" i="1" s="1"/>
  <c r="E98" i="1"/>
  <c r="C98" i="1"/>
  <c r="D98" i="1" s="1"/>
  <c r="F98" i="1" s="1"/>
  <c r="G98" i="1" s="1"/>
  <c r="M97" i="1"/>
  <c r="O97" i="1" s="1"/>
  <c r="H97" i="1"/>
  <c r="J97" i="1" s="1"/>
  <c r="C97" i="1"/>
  <c r="E97" i="1" s="1"/>
  <c r="M96" i="1"/>
  <c r="O96" i="1" s="1"/>
  <c r="H96" i="1"/>
  <c r="J96" i="1" s="1"/>
  <c r="C96" i="1"/>
  <c r="E96" i="1" s="1"/>
  <c r="M95" i="1"/>
  <c r="O95" i="1" s="1"/>
  <c r="H95" i="1"/>
  <c r="J95" i="1" s="1"/>
  <c r="D95" i="1"/>
  <c r="F95" i="1" s="1"/>
  <c r="G95" i="1" s="1"/>
  <c r="C95" i="1"/>
  <c r="E95" i="1" s="1"/>
  <c r="M94" i="1"/>
  <c r="O94" i="1" s="1"/>
  <c r="H94" i="1"/>
  <c r="J94" i="1" s="1"/>
  <c r="C94" i="1"/>
  <c r="E94" i="1" s="1"/>
  <c r="M93" i="1"/>
  <c r="O93" i="1" s="1"/>
  <c r="H93" i="1"/>
  <c r="J93" i="1" s="1"/>
  <c r="C93" i="1"/>
  <c r="E93" i="1" s="1"/>
  <c r="M92" i="1"/>
  <c r="O92" i="1" s="1"/>
  <c r="H92" i="1"/>
  <c r="J92" i="1" s="1"/>
  <c r="C92" i="1"/>
  <c r="E92" i="1" s="1"/>
  <c r="M91" i="1"/>
  <c r="O91" i="1" s="1"/>
  <c r="H91" i="1"/>
  <c r="J91" i="1" s="1"/>
  <c r="C91" i="1"/>
  <c r="E91" i="1" s="1"/>
  <c r="M90" i="1"/>
  <c r="O90" i="1" s="1"/>
  <c r="H90" i="1"/>
  <c r="J90" i="1" s="1"/>
  <c r="C90" i="1"/>
  <c r="E90" i="1" s="1"/>
  <c r="M89" i="1"/>
  <c r="O89" i="1" s="1"/>
  <c r="H89" i="1"/>
  <c r="J89" i="1" s="1"/>
  <c r="C89" i="1"/>
  <c r="E89" i="1" s="1"/>
  <c r="M88" i="1"/>
  <c r="O88" i="1" s="1"/>
  <c r="H88" i="1"/>
  <c r="J88" i="1" s="1"/>
  <c r="C88" i="1"/>
  <c r="E88" i="1" s="1"/>
  <c r="O87" i="1"/>
  <c r="M87" i="1"/>
  <c r="N87" i="1" s="1"/>
  <c r="P87" i="1" s="1"/>
  <c r="Q87" i="1" s="1"/>
  <c r="H87" i="1"/>
  <c r="J87" i="1" s="1"/>
  <c r="C87" i="1"/>
  <c r="D87" i="1" s="1"/>
  <c r="F87" i="1" s="1"/>
  <c r="G87" i="1" s="1"/>
  <c r="M86" i="1"/>
  <c r="O86" i="1" s="1"/>
  <c r="H86" i="1"/>
  <c r="J86" i="1" s="1"/>
  <c r="E86" i="1"/>
  <c r="C86" i="1"/>
  <c r="D86" i="1" s="1"/>
  <c r="F86" i="1" s="1"/>
  <c r="G86" i="1" s="1"/>
  <c r="M85" i="1"/>
  <c r="O85" i="1" s="1"/>
  <c r="H85" i="1"/>
  <c r="J85" i="1" s="1"/>
  <c r="C85" i="1"/>
  <c r="D85" i="1" s="1"/>
  <c r="F85" i="1" s="1"/>
  <c r="G85" i="1" s="1"/>
  <c r="M84" i="1"/>
  <c r="N84" i="1" s="1"/>
  <c r="P84" i="1" s="1"/>
  <c r="Q84" i="1" s="1"/>
  <c r="H84" i="1"/>
  <c r="I84" i="1" s="1"/>
  <c r="K84" i="1" s="1"/>
  <c r="L84" i="1" s="1"/>
  <c r="C84" i="1"/>
  <c r="E84" i="1" s="1"/>
  <c r="M83" i="1"/>
  <c r="O83" i="1" s="1"/>
  <c r="H83" i="1"/>
  <c r="I83" i="1" s="1"/>
  <c r="K83" i="1" s="1"/>
  <c r="L83" i="1" s="1"/>
  <c r="C83" i="1"/>
  <c r="E83" i="1" s="1"/>
  <c r="M82" i="1"/>
  <c r="O82" i="1" s="1"/>
  <c r="H82" i="1"/>
  <c r="I82" i="1" s="1"/>
  <c r="K82" i="1" s="1"/>
  <c r="L82" i="1" s="1"/>
  <c r="C82" i="1"/>
  <c r="E82" i="1" s="1"/>
  <c r="M81" i="1"/>
  <c r="N81" i="1" s="1"/>
  <c r="P81" i="1" s="1"/>
  <c r="Q81" i="1" s="1"/>
  <c r="H81" i="1"/>
  <c r="J81" i="1" s="1"/>
  <c r="C81" i="1"/>
  <c r="E81" i="1" s="1"/>
  <c r="M80" i="1"/>
  <c r="N80" i="1" s="1"/>
  <c r="P80" i="1" s="1"/>
  <c r="Q80" i="1" s="1"/>
  <c r="H80" i="1"/>
  <c r="J80" i="1" s="1"/>
  <c r="C80" i="1"/>
  <c r="E80" i="1" s="1"/>
  <c r="M79" i="1"/>
  <c r="N79" i="1" s="1"/>
  <c r="P79" i="1" s="1"/>
  <c r="Q79" i="1" s="1"/>
  <c r="H79" i="1"/>
  <c r="I79" i="1" s="1"/>
  <c r="K79" i="1" s="1"/>
  <c r="L79" i="1" s="1"/>
  <c r="C79" i="1"/>
  <c r="D79" i="1" s="1"/>
  <c r="F79" i="1" s="1"/>
  <c r="G79" i="1" s="1"/>
  <c r="M78" i="1"/>
  <c r="O78" i="1" s="1"/>
  <c r="H78" i="1"/>
  <c r="J78" i="1" s="1"/>
  <c r="C78" i="1"/>
  <c r="D78" i="1" s="1"/>
  <c r="F78" i="1" s="1"/>
  <c r="G78" i="1" s="1"/>
  <c r="M77" i="1"/>
  <c r="O77" i="1" s="1"/>
  <c r="H77" i="1"/>
  <c r="J77" i="1" s="1"/>
  <c r="C77" i="1"/>
  <c r="D77" i="1" s="1"/>
  <c r="F77" i="1" s="1"/>
  <c r="G77" i="1" s="1"/>
  <c r="O76" i="1"/>
  <c r="M76" i="1"/>
  <c r="N76" i="1" s="1"/>
  <c r="P76" i="1" s="1"/>
  <c r="Q76" i="1" s="1"/>
  <c r="H76" i="1"/>
  <c r="I76" i="1" s="1"/>
  <c r="K76" i="1" s="1"/>
  <c r="L76" i="1" s="1"/>
  <c r="C76" i="1"/>
  <c r="E76" i="1" s="1"/>
  <c r="M75" i="1"/>
  <c r="O75" i="1" s="1"/>
  <c r="H75" i="1"/>
  <c r="I75" i="1" s="1"/>
  <c r="K75" i="1" s="1"/>
  <c r="L75" i="1" s="1"/>
  <c r="C75" i="1"/>
  <c r="E75" i="1" s="1"/>
  <c r="M74" i="1"/>
  <c r="O74" i="1" s="1"/>
  <c r="H74" i="1"/>
  <c r="J74" i="1" s="1"/>
  <c r="C74" i="1"/>
  <c r="D74" i="1" s="1"/>
  <c r="F74" i="1" s="1"/>
  <c r="G74" i="1" s="1"/>
  <c r="M73" i="1"/>
  <c r="N73" i="1" s="1"/>
  <c r="P73" i="1" s="1"/>
  <c r="Q73" i="1" s="1"/>
  <c r="H73" i="1"/>
  <c r="J73" i="1" s="1"/>
  <c r="C73" i="1"/>
  <c r="E73" i="1" s="1"/>
  <c r="M72" i="1"/>
  <c r="N72" i="1" s="1"/>
  <c r="P72" i="1" s="1"/>
  <c r="Q72" i="1" s="1"/>
  <c r="H72" i="1"/>
  <c r="J72" i="1" s="1"/>
  <c r="C72" i="1"/>
  <c r="E72" i="1" s="1"/>
  <c r="M71" i="1"/>
  <c r="O71" i="1" s="1"/>
  <c r="J71" i="1"/>
  <c r="H71" i="1"/>
  <c r="I71" i="1" s="1"/>
  <c r="K71" i="1" s="1"/>
  <c r="L71" i="1" s="1"/>
  <c r="C71" i="1"/>
  <c r="E71" i="1" s="1"/>
  <c r="M70" i="1"/>
  <c r="O70" i="1" s="1"/>
  <c r="H70" i="1"/>
  <c r="J70" i="1" s="1"/>
  <c r="C70" i="1"/>
  <c r="E70" i="1" s="1"/>
  <c r="M69" i="1"/>
  <c r="O69" i="1" s="1"/>
  <c r="H69" i="1"/>
  <c r="J69" i="1" s="1"/>
  <c r="C69" i="1"/>
  <c r="D69" i="1" s="1"/>
  <c r="F69" i="1" s="1"/>
  <c r="G69" i="1" s="1"/>
  <c r="M68" i="1"/>
  <c r="O68" i="1" s="1"/>
  <c r="H68" i="1"/>
  <c r="J68" i="1" s="1"/>
  <c r="C68" i="1"/>
  <c r="E68" i="1" s="1"/>
  <c r="M67" i="1"/>
  <c r="O67" i="1" s="1"/>
  <c r="I67" i="1"/>
  <c r="K67" i="1" s="1"/>
  <c r="L67" i="1" s="1"/>
  <c r="H67" i="1"/>
  <c r="J67" i="1" s="1"/>
  <c r="C67" i="1"/>
  <c r="E67" i="1" s="1"/>
  <c r="M66" i="1"/>
  <c r="O66" i="1" s="1"/>
  <c r="H66" i="1"/>
  <c r="J66" i="1" s="1"/>
  <c r="C66" i="1"/>
  <c r="D66" i="1" s="1"/>
  <c r="F66" i="1" s="1"/>
  <c r="G66" i="1" s="1"/>
  <c r="M65" i="1"/>
  <c r="O65" i="1" s="1"/>
  <c r="H65" i="1"/>
  <c r="J65" i="1" s="1"/>
  <c r="C65" i="1"/>
  <c r="E65" i="1" s="1"/>
  <c r="M64" i="1"/>
  <c r="H64" i="1"/>
  <c r="J64" i="1" s="1"/>
  <c r="C64" i="1"/>
  <c r="E64" i="1" s="1"/>
  <c r="M63" i="1"/>
  <c r="O63" i="1" s="1"/>
  <c r="H63" i="1"/>
  <c r="C63" i="1"/>
  <c r="E63" i="1" s="1"/>
  <c r="M62" i="1"/>
  <c r="O62" i="1" s="1"/>
  <c r="H62" i="1"/>
  <c r="J62" i="1" s="1"/>
  <c r="C62" i="1"/>
  <c r="E62" i="1" s="1"/>
  <c r="M61" i="1"/>
  <c r="O61" i="1" s="1"/>
  <c r="H61" i="1"/>
  <c r="J61" i="1" s="1"/>
  <c r="C61" i="1"/>
  <c r="D61" i="1" s="1"/>
  <c r="F61" i="1" s="1"/>
  <c r="G61" i="1" s="1"/>
  <c r="M60" i="1"/>
  <c r="O60" i="1" s="1"/>
  <c r="H60" i="1"/>
  <c r="I60" i="1" s="1"/>
  <c r="K60" i="1" s="1"/>
  <c r="L60" i="1" s="1"/>
  <c r="C60" i="1"/>
  <c r="E60" i="1" s="1"/>
  <c r="M59" i="1"/>
  <c r="O59" i="1" s="1"/>
  <c r="H59" i="1"/>
  <c r="I59" i="1" s="1"/>
  <c r="K59" i="1" s="1"/>
  <c r="L59" i="1" s="1"/>
  <c r="C59" i="1"/>
  <c r="E59" i="1" s="1"/>
  <c r="M58" i="1"/>
  <c r="O58" i="1" s="1"/>
  <c r="H58" i="1"/>
  <c r="I58" i="1" s="1"/>
  <c r="K58" i="1" s="1"/>
  <c r="L58" i="1" s="1"/>
  <c r="C58" i="1"/>
  <c r="D58" i="1" s="1"/>
  <c r="F58" i="1" s="1"/>
  <c r="G58" i="1" s="1"/>
  <c r="M57" i="1"/>
  <c r="N57" i="1" s="1"/>
  <c r="P57" i="1" s="1"/>
  <c r="Q57" i="1" s="1"/>
  <c r="H57" i="1"/>
  <c r="J57" i="1" s="1"/>
  <c r="D57" i="1"/>
  <c r="F57" i="1" s="1"/>
  <c r="G57" i="1" s="1"/>
  <c r="C57" i="1"/>
  <c r="E57" i="1" s="1"/>
  <c r="M56" i="1"/>
  <c r="N56" i="1" s="1"/>
  <c r="P56" i="1" s="1"/>
  <c r="Q56" i="1" s="1"/>
  <c r="H56" i="1"/>
  <c r="J56" i="1" s="1"/>
  <c r="C56" i="1"/>
  <c r="E56" i="1" s="1"/>
  <c r="M55" i="1"/>
  <c r="N55" i="1" s="1"/>
  <c r="P55" i="1" s="1"/>
  <c r="Q55" i="1" s="1"/>
  <c r="H55" i="1"/>
  <c r="I55" i="1" s="1"/>
  <c r="K55" i="1" s="1"/>
  <c r="L55" i="1" s="1"/>
  <c r="C55" i="1"/>
  <c r="D55" i="1" s="1"/>
  <c r="F55" i="1" s="1"/>
  <c r="G55" i="1" s="1"/>
  <c r="M54" i="1"/>
  <c r="O54" i="1" s="1"/>
  <c r="H54" i="1"/>
  <c r="E54" i="1"/>
  <c r="C54" i="1"/>
  <c r="D54" i="1" s="1"/>
  <c r="F54" i="1" s="1"/>
  <c r="G54" i="1" s="1"/>
  <c r="M53" i="1"/>
  <c r="O53" i="1" s="1"/>
  <c r="H53" i="1"/>
  <c r="J53" i="1" s="1"/>
  <c r="D53" i="1"/>
  <c r="F53" i="1" s="1"/>
  <c r="G53" i="1" s="1"/>
  <c r="C53" i="1"/>
  <c r="E53" i="1" s="1"/>
  <c r="M52" i="1"/>
  <c r="N52" i="1" s="1"/>
  <c r="P52" i="1" s="1"/>
  <c r="Q52" i="1" s="1"/>
  <c r="H52" i="1"/>
  <c r="J52" i="1" s="1"/>
  <c r="C52" i="1"/>
  <c r="E52" i="1" s="1"/>
  <c r="M51" i="1"/>
  <c r="O51" i="1" s="1"/>
  <c r="H51" i="1"/>
  <c r="J51" i="1" s="1"/>
  <c r="C51" i="1"/>
  <c r="E51" i="1" s="1"/>
  <c r="M50" i="1"/>
  <c r="O50" i="1" s="1"/>
  <c r="H50" i="1"/>
  <c r="J50" i="1" s="1"/>
  <c r="C50" i="1"/>
  <c r="D50" i="1" s="1"/>
  <c r="F50" i="1" s="1"/>
  <c r="G50" i="1" s="1"/>
  <c r="M49" i="1"/>
  <c r="O49" i="1" s="1"/>
  <c r="H49" i="1"/>
  <c r="C49" i="1"/>
  <c r="E49" i="1" s="1"/>
  <c r="N48" i="1"/>
  <c r="P48" i="1" s="1"/>
  <c r="Q48" i="1" s="1"/>
  <c r="M48" i="1"/>
  <c r="O48" i="1" s="1"/>
  <c r="H48" i="1"/>
  <c r="J48" i="1" s="1"/>
  <c r="C48" i="1"/>
  <c r="E48" i="1" s="1"/>
  <c r="M47" i="1"/>
  <c r="O47" i="1" s="1"/>
  <c r="H47" i="1"/>
  <c r="J47" i="1" s="1"/>
  <c r="C47" i="1"/>
  <c r="E47" i="1" s="1"/>
  <c r="M46" i="1"/>
  <c r="H46" i="1"/>
  <c r="J46" i="1" s="1"/>
  <c r="C46" i="1"/>
  <c r="E46" i="1" s="1"/>
  <c r="M45" i="1"/>
  <c r="O45" i="1" s="1"/>
  <c r="H45" i="1"/>
  <c r="J45" i="1" s="1"/>
  <c r="C45" i="1"/>
  <c r="M44" i="1"/>
  <c r="O44" i="1" s="1"/>
  <c r="H44" i="1"/>
  <c r="C44" i="1"/>
  <c r="M43" i="1"/>
  <c r="O43" i="1" s="1"/>
  <c r="H43" i="1"/>
  <c r="I43" i="1" s="1"/>
  <c r="K43" i="1" s="1"/>
  <c r="L43" i="1" s="1"/>
  <c r="C43" i="1"/>
  <c r="E43" i="1" s="1"/>
  <c r="M42" i="1"/>
  <c r="O42" i="1" s="1"/>
  <c r="H42" i="1"/>
  <c r="J42" i="1" s="1"/>
  <c r="C42" i="1"/>
  <c r="E42" i="1" s="1"/>
  <c r="N41" i="1"/>
  <c r="P41" i="1" s="1"/>
  <c r="Q41" i="1" s="1"/>
  <c r="M41" i="1"/>
  <c r="O41" i="1" s="1"/>
  <c r="H41" i="1"/>
  <c r="C41" i="1"/>
  <c r="E41" i="1" s="1"/>
  <c r="N40" i="1"/>
  <c r="P40" i="1" s="1"/>
  <c r="Q40" i="1" s="1"/>
  <c r="M40" i="1"/>
  <c r="O40" i="1" s="1"/>
  <c r="H40" i="1"/>
  <c r="J40" i="1" s="1"/>
  <c r="C40" i="1"/>
  <c r="E40" i="1" s="1"/>
  <c r="M39" i="1"/>
  <c r="N39" i="1" s="1"/>
  <c r="P39" i="1" s="1"/>
  <c r="Q39" i="1" s="1"/>
  <c r="H39" i="1"/>
  <c r="J39" i="1" s="1"/>
  <c r="C39" i="1"/>
  <c r="D39" i="1" s="1"/>
  <c r="F39" i="1" s="1"/>
  <c r="G39" i="1" s="1"/>
  <c r="M38" i="1"/>
  <c r="H38" i="1"/>
  <c r="J38" i="1" s="1"/>
  <c r="C38" i="1"/>
  <c r="D38" i="1" s="1"/>
  <c r="F38" i="1" s="1"/>
  <c r="G38" i="1" s="1"/>
  <c r="M37" i="1"/>
  <c r="O37" i="1" s="1"/>
  <c r="H37" i="1"/>
  <c r="J37" i="1" s="1"/>
  <c r="C37" i="1"/>
  <c r="M36" i="1"/>
  <c r="N36" i="1" s="1"/>
  <c r="P36" i="1" s="1"/>
  <c r="Q36" i="1" s="1"/>
  <c r="H36" i="1"/>
  <c r="C36" i="1"/>
  <c r="E36" i="1" s="1"/>
  <c r="M35" i="1"/>
  <c r="O35" i="1" s="1"/>
  <c r="H35" i="1"/>
  <c r="C35" i="1"/>
  <c r="E35" i="1" s="1"/>
  <c r="M34" i="1"/>
  <c r="O34" i="1" s="1"/>
  <c r="H34" i="1"/>
  <c r="I34" i="1" s="1"/>
  <c r="K34" i="1" s="1"/>
  <c r="L34" i="1" s="1"/>
  <c r="C34" i="1"/>
  <c r="M33" i="1"/>
  <c r="N33" i="1" s="1"/>
  <c r="P33" i="1" s="1"/>
  <c r="Q33" i="1" s="1"/>
  <c r="H33" i="1"/>
  <c r="J33" i="1" s="1"/>
  <c r="C33" i="1"/>
  <c r="E33" i="1" s="1"/>
  <c r="M32" i="1"/>
  <c r="N32" i="1" s="1"/>
  <c r="P32" i="1" s="1"/>
  <c r="Q32" i="1" s="1"/>
  <c r="H32" i="1"/>
  <c r="J32" i="1" s="1"/>
  <c r="C32" i="1"/>
  <c r="E32" i="1" s="1"/>
  <c r="M31" i="1"/>
  <c r="O31" i="1" s="1"/>
  <c r="H31" i="1"/>
  <c r="I31" i="1" s="1"/>
  <c r="K31" i="1" s="1"/>
  <c r="L31" i="1" s="1"/>
  <c r="C31" i="1"/>
  <c r="E31" i="1" s="1"/>
  <c r="M30" i="1"/>
  <c r="O30" i="1" s="1"/>
  <c r="H30" i="1"/>
  <c r="J30" i="1" s="1"/>
  <c r="C30" i="1"/>
  <c r="E30" i="1" s="1"/>
  <c r="M29" i="1"/>
  <c r="O29" i="1" s="1"/>
  <c r="H29" i="1"/>
  <c r="J29" i="1" s="1"/>
  <c r="C29" i="1"/>
  <c r="D29" i="1" s="1"/>
  <c r="F29" i="1" s="1"/>
  <c r="G29" i="1" s="1"/>
  <c r="M28" i="1"/>
  <c r="N28" i="1" s="1"/>
  <c r="P28" i="1" s="1"/>
  <c r="Q28" i="1" s="1"/>
  <c r="H28" i="1"/>
  <c r="I28" i="1" s="1"/>
  <c r="K28" i="1" s="1"/>
  <c r="L28" i="1" s="1"/>
  <c r="D28" i="1"/>
  <c r="F28" i="1" s="1"/>
  <c r="G28" i="1" s="1"/>
  <c r="C28" i="1"/>
  <c r="E28" i="1" s="1"/>
  <c r="M27" i="1"/>
  <c r="H27" i="1"/>
  <c r="I27" i="1" s="1"/>
  <c r="K27" i="1" s="1"/>
  <c r="L27" i="1" s="1"/>
  <c r="C27" i="1"/>
  <c r="E27" i="1" s="1"/>
  <c r="M26" i="1"/>
  <c r="O26" i="1" s="1"/>
  <c r="H26" i="1"/>
  <c r="J26" i="1" s="1"/>
  <c r="C26" i="1"/>
  <c r="D26" i="1" s="1"/>
  <c r="F26" i="1" s="1"/>
  <c r="G26" i="1" s="1"/>
  <c r="M25" i="1"/>
  <c r="O25" i="1" s="1"/>
  <c r="H25" i="1"/>
  <c r="J25" i="1" s="1"/>
  <c r="C25" i="1"/>
  <c r="E25" i="1" s="1"/>
  <c r="M24" i="1"/>
  <c r="O24" i="1" s="1"/>
  <c r="H24" i="1"/>
  <c r="J24" i="1" s="1"/>
  <c r="C24" i="1"/>
  <c r="E24" i="1" s="1"/>
  <c r="M23" i="1"/>
  <c r="N23" i="1" s="1"/>
  <c r="P23" i="1" s="1"/>
  <c r="Q23" i="1" s="1"/>
  <c r="H23" i="1"/>
  <c r="J23" i="1" s="1"/>
  <c r="C23" i="1"/>
  <c r="E23" i="1" s="1"/>
  <c r="M22" i="1"/>
  <c r="O22" i="1" s="1"/>
  <c r="H22" i="1"/>
  <c r="C22" i="1"/>
  <c r="E22" i="1" s="1"/>
  <c r="M21" i="1"/>
  <c r="O21" i="1" s="1"/>
  <c r="H21" i="1"/>
  <c r="J21" i="1" s="1"/>
  <c r="C21" i="1"/>
  <c r="E21" i="1" s="1"/>
  <c r="M20" i="1"/>
  <c r="O20" i="1" s="1"/>
  <c r="H20" i="1"/>
  <c r="I20" i="1" s="1"/>
  <c r="K20" i="1" s="1"/>
  <c r="L20" i="1" s="1"/>
  <c r="C20" i="1"/>
  <c r="M19" i="1"/>
  <c r="I19" i="1"/>
  <c r="K19" i="1" s="1"/>
  <c r="L19" i="1" s="1"/>
  <c r="H19" i="1"/>
  <c r="J19" i="1" s="1"/>
  <c r="C19" i="1"/>
  <c r="E19" i="1" s="1"/>
  <c r="M18" i="1"/>
  <c r="O18" i="1" s="1"/>
  <c r="I18" i="1"/>
  <c r="K18" i="1" s="1"/>
  <c r="L18" i="1" s="1"/>
  <c r="H18" i="1"/>
  <c r="J18" i="1" s="1"/>
  <c r="C18" i="1"/>
  <c r="D18" i="1" s="1"/>
  <c r="F18" i="1" s="1"/>
  <c r="G18" i="1" s="1"/>
  <c r="M17" i="1"/>
  <c r="H17" i="1"/>
  <c r="C17" i="1"/>
  <c r="E17" i="1" s="1"/>
  <c r="M16" i="1"/>
  <c r="N16" i="1" s="1"/>
  <c r="P16" i="1" s="1"/>
  <c r="Q16" i="1" s="1"/>
  <c r="H16" i="1"/>
  <c r="J16" i="1" s="1"/>
  <c r="C16" i="1"/>
  <c r="E16" i="1" s="1"/>
  <c r="M15" i="1"/>
  <c r="O15" i="1" s="1"/>
  <c r="H15" i="1"/>
  <c r="I15" i="1" s="1"/>
  <c r="K15" i="1" s="1"/>
  <c r="L15" i="1" s="1"/>
  <c r="C15" i="1"/>
  <c r="M14" i="1"/>
  <c r="O14" i="1" s="1"/>
  <c r="H14" i="1"/>
  <c r="J14" i="1" s="1"/>
  <c r="C14" i="1"/>
  <c r="D14" i="1" s="1"/>
  <c r="F14" i="1" s="1"/>
  <c r="G14" i="1" s="1"/>
  <c r="M13" i="1"/>
  <c r="O13" i="1" s="1"/>
  <c r="H13" i="1"/>
  <c r="J13" i="1" s="1"/>
  <c r="C13" i="1"/>
  <c r="E13" i="1" s="1"/>
  <c r="M12" i="1"/>
  <c r="O12" i="1" s="1"/>
  <c r="H12" i="1"/>
  <c r="I12" i="1" s="1"/>
  <c r="K12" i="1" s="1"/>
  <c r="L12" i="1" s="1"/>
  <c r="C12" i="1"/>
  <c r="E12" i="1" s="1"/>
  <c r="M11" i="1"/>
  <c r="O11" i="1" s="1"/>
  <c r="H11" i="1"/>
  <c r="J11" i="1" s="1"/>
  <c r="C11" i="1"/>
  <c r="E11" i="1" s="1"/>
  <c r="M10" i="1"/>
  <c r="O10" i="1" s="1"/>
  <c r="H10" i="1"/>
  <c r="J10" i="1" s="1"/>
  <c r="C10" i="1"/>
  <c r="D10" i="1" s="1"/>
  <c r="F10" i="1" s="1"/>
  <c r="G10" i="1" s="1"/>
  <c r="M9" i="1"/>
  <c r="N9" i="1" s="1"/>
  <c r="P9" i="1" s="1"/>
  <c r="Q9" i="1" s="1"/>
  <c r="H9" i="1"/>
  <c r="J9" i="1" s="1"/>
  <c r="C9" i="1"/>
  <c r="E9" i="1" s="1"/>
  <c r="M8" i="1"/>
  <c r="O8" i="1" s="1"/>
  <c r="H8" i="1"/>
  <c r="J8" i="1" s="1"/>
  <c r="C8" i="1"/>
  <c r="E8" i="1" s="1"/>
  <c r="I7" i="1"/>
  <c r="K7" i="1" s="1"/>
  <c r="L7" i="1" s="1"/>
  <c r="H7" i="1"/>
  <c r="J7" i="1" s="1"/>
  <c r="C7" i="1"/>
  <c r="E7" i="1" s="1"/>
  <c r="H6" i="1"/>
  <c r="J6" i="1" s="1"/>
  <c r="C6" i="1"/>
  <c r="E6" i="1" s="1"/>
  <c r="H5" i="1"/>
  <c r="J5" i="1" s="1"/>
  <c r="C5" i="1"/>
  <c r="E5" i="1" s="1"/>
  <c r="C4" i="1"/>
  <c r="E4" i="1" s="1"/>
  <c r="C3" i="1"/>
  <c r="E3" i="1" s="1"/>
  <c r="J28" i="1" l="1"/>
  <c r="N30" i="1"/>
  <c r="P30" i="1" s="1"/>
  <c r="Q30" i="1" s="1"/>
  <c r="N68" i="1"/>
  <c r="P68" i="1" s="1"/>
  <c r="Q68" i="1" s="1"/>
  <c r="I73" i="1"/>
  <c r="K73" i="1" s="1"/>
  <c r="L73" i="1" s="1"/>
  <c r="I95" i="1"/>
  <c r="K95" i="1" s="1"/>
  <c r="L95" i="1" s="1"/>
  <c r="D105" i="1"/>
  <c r="F105" i="1" s="1"/>
  <c r="G105" i="1" s="1"/>
  <c r="D132" i="1"/>
  <c r="F132" i="1" s="1"/>
  <c r="G132" i="1" s="1"/>
  <c r="E134" i="1"/>
  <c r="O143" i="1"/>
  <c r="N159" i="1"/>
  <c r="P159" i="1" s="1"/>
  <c r="Q159" i="1" s="1"/>
  <c r="D164" i="1"/>
  <c r="F164" i="1" s="1"/>
  <c r="G164" i="1" s="1"/>
  <c r="D197" i="1"/>
  <c r="F197" i="1" s="1"/>
  <c r="G197" i="1" s="1"/>
  <c r="D202" i="1"/>
  <c r="F202" i="1" s="1"/>
  <c r="G202" i="1" s="1"/>
  <c r="N215" i="1"/>
  <c r="P215" i="1" s="1"/>
  <c r="Q215" i="1" s="1"/>
  <c r="J236" i="1"/>
  <c r="I274" i="1"/>
  <c r="K274" i="1" s="1"/>
  <c r="L274" i="1" s="1"/>
  <c r="N284" i="1"/>
  <c r="P284" i="1" s="1"/>
  <c r="Q284" i="1" s="1"/>
  <c r="D287" i="1"/>
  <c r="F287" i="1" s="1"/>
  <c r="G287" i="1" s="1"/>
  <c r="D304" i="1"/>
  <c r="F304" i="1" s="1"/>
  <c r="G304" i="1" s="1"/>
  <c r="O329" i="1"/>
  <c r="O361" i="1"/>
  <c r="E438" i="1"/>
  <c r="I450" i="1"/>
  <c r="K450" i="1" s="1"/>
  <c r="L450" i="1" s="1"/>
  <c r="I468" i="1"/>
  <c r="K468" i="1" s="1"/>
  <c r="L468" i="1" s="1"/>
  <c r="E483" i="1"/>
  <c r="D485" i="1"/>
  <c r="F485" i="1" s="1"/>
  <c r="G485" i="1" s="1"/>
  <c r="I548" i="1"/>
  <c r="K548" i="1" s="1"/>
  <c r="L548" i="1" s="1"/>
  <c r="O574" i="1"/>
  <c r="O642" i="1"/>
  <c r="O663" i="1"/>
  <c r="O678" i="1"/>
  <c r="D740" i="1"/>
  <c r="F740" i="1" s="1"/>
  <c r="G740" i="1" s="1"/>
  <c r="N746" i="1"/>
  <c r="P746" i="1" s="1"/>
  <c r="Q746" i="1" s="1"/>
  <c r="E776" i="1"/>
  <c r="D795" i="1"/>
  <c r="F795" i="1" s="1"/>
  <c r="G795" i="1" s="1"/>
  <c r="I812" i="1"/>
  <c r="K812" i="1" s="1"/>
  <c r="L812" i="1" s="1"/>
  <c r="E844" i="1"/>
  <c r="I865" i="1"/>
  <c r="K865" i="1" s="1"/>
  <c r="L865" i="1" s="1"/>
  <c r="J915" i="1"/>
  <c r="J917" i="1"/>
  <c r="N1001" i="1"/>
  <c r="P1001" i="1" s="1"/>
  <c r="Q1001" i="1" s="1"/>
  <c r="D1043" i="1"/>
  <c r="F1043" i="1" s="1"/>
  <c r="G1043" i="1" s="1"/>
  <c r="N1050" i="1"/>
  <c r="P1050" i="1" s="1"/>
  <c r="Q1050" i="1" s="1"/>
  <c r="N1073" i="1"/>
  <c r="P1073" i="1" s="1"/>
  <c r="Q1073" i="1" s="1"/>
  <c r="D1087" i="1"/>
  <c r="F1087" i="1" s="1"/>
  <c r="G1087" i="1" s="1"/>
  <c r="N1091" i="1"/>
  <c r="P1091" i="1" s="1"/>
  <c r="Q1091" i="1" s="1"/>
  <c r="I1108" i="1"/>
  <c r="K1108" i="1" s="1"/>
  <c r="L1108" i="1" s="1"/>
  <c r="N1115" i="1"/>
  <c r="P1115" i="1" s="1"/>
  <c r="Q1115" i="1" s="1"/>
  <c r="I1120" i="1"/>
  <c r="K1120" i="1" s="1"/>
  <c r="L1120" i="1" s="1"/>
  <c r="D1149" i="1"/>
  <c r="F1149" i="1" s="1"/>
  <c r="G1149" i="1" s="1"/>
  <c r="D1165" i="1"/>
  <c r="F1165" i="1" s="1"/>
  <c r="G1165" i="1" s="1"/>
  <c r="N1183" i="1"/>
  <c r="P1183" i="1" s="1"/>
  <c r="Q1183" i="1" s="1"/>
  <c r="N1194" i="1"/>
  <c r="P1194" i="1" s="1"/>
  <c r="Q1194" i="1" s="1"/>
  <c r="E1214" i="1"/>
  <c r="N1227" i="1"/>
  <c r="P1227" i="1" s="1"/>
  <c r="Q1227" i="1" s="1"/>
  <c r="I1261" i="1"/>
  <c r="K1261" i="1" s="1"/>
  <c r="L1261" i="1" s="1"/>
  <c r="J1275" i="1"/>
  <c r="D1282" i="1"/>
  <c r="F1282" i="1" s="1"/>
  <c r="G1282" i="1" s="1"/>
  <c r="D1289" i="1"/>
  <c r="F1289" i="1" s="1"/>
  <c r="G1289" i="1" s="1"/>
  <c r="J1296" i="1"/>
  <c r="I1300" i="1"/>
  <c r="K1300" i="1" s="1"/>
  <c r="L1300" i="1" s="1"/>
  <c r="D1305" i="1"/>
  <c r="F1305" i="1" s="1"/>
  <c r="G1305" i="1" s="1"/>
  <c r="I1307" i="1"/>
  <c r="K1307" i="1" s="1"/>
  <c r="L1307" i="1" s="1"/>
  <c r="E1314" i="1"/>
  <c r="D1321" i="1"/>
  <c r="F1321" i="1" s="1"/>
  <c r="G1321" i="1" s="1"/>
  <c r="I1337" i="1"/>
  <c r="K1337" i="1" s="1"/>
  <c r="L1337" i="1" s="1"/>
  <c r="I1380" i="1"/>
  <c r="K1380" i="1" s="1"/>
  <c r="L1380" i="1" s="1"/>
  <c r="I1422" i="1"/>
  <c r="K1422" i="1" s="1"/>
  <c r="L1422" i="1" s="1"/>
  <c r="N1431" i="1"/>
  <c r="P1431" i="1" s="1"/>
  <c r="Q1431" i="1" s="1"/>
  <c r="D1441" i="1"/>
  <c r="F1441" i="1" s="1"/>
  <c r="G1441" i="1" s="1"/>
  <c r="N24" i="1"/>
  <c r="P24" i="1" s="1"/>
  <c r="Q24" i="1" s="1"/>
  <c r="O33" i="1"/>
  <c r="N54" i="1"/>
  <c r="P54" i="1" s="1"/>
  <c r="Q54" i="1" s="1"/>
  <c r="D84" i="1"/>
  <c r="F84" i="1" s="1"/>
  <c r="G84" i="1" s="1"/>
  <c r="N107" i="1"/>
  <c r="P107" i="1" s="1"/>
  <c r="Q107" i="1" s="1"/>
  <c r="D118" i="1"/>
  <c r="F118" i="1" s="1"/>
  <c r="G118" i="1" s="1"/>
  <c r="I164" i="1"/>
  <c r="K164" i="1" s="1"/>
  <c r="L164" i="1" s="1"/>
  <c r="I166" i="1"/>
  <c r="K166" i="1" s="1"/>
  <c r="L166" i="1" s="1"/>
  <c r="D174" i="1"/>
  <c r="F174" i="1" s="1"/>
  <c r="G174" i="1" s="1"/>
  <c r="I195" i="1"/>
  <c r="K195" i="1" s="1"/>
  <c r="L195" i="1" s="1"/>
  <c r="E221" i="1"/>
  <c r="E223" i="1"/>
  <c r="O232" i="1"/>
  <c r="D290" i="1"/>
  <c r="F290" i="1" s="1"/>
  <c r="G290" i="1" s="1"/>
  <c r="N322" i="1"/>
  <c r="P322" i="1" s="1"/>
  <c r="Q322" i="1" s="1"/>
  <c r="O354" i="1"/>
  <c r="O369" i="1"/>
  <c r="D490" i="1"/>
  <c r="F490" i="1" s="1"/>
  <c r="G490" i="1" s="1"/>
  <c r="O548" i="1"/>
  <c r="N628" i="1"/>
  <c r="P628" i="1" s="1"/>
  <c r="Q628" i="1" s="1"/>
  <c r="N657" i="1"/>
  <c r="P657" i="1" s="1"/>
  <c r="Q657" i="1" s="1"/>
  <c r="I684" i="1"/>
  <c r="K684" i="1" s="1"/>
  <c r="L684" i="1" s="1"/>
  <c r="O706" i="1"/>
  <c r="E767" i="1"/>
  <c r="J769" i="1"/>
  <c r="D791" i="1"/>
  <c r="F791" i="1" s="1"/>
  <c r="G791" i="1" s="1"/>
  <c r="J793" i="1"/>
  <c r="J805" i="1"/>
  <c r="N817" i="1"/>
  <c r="P817" i="1" s="1"/>
  <c r="Q817" i="1" s="1"/>
  <c r="N839" i="1"/>
  <c r="P839" i="1" s="1"/>
  <c r="Q839" i="1" s="1"/>
  <c r="I849" i="1"/>
  <c r="K849" i="1" s="1"/>
  <c r="L849" i="1" s="1"/>
  <c r="N870" i="1"/>
  <c r="P870" i="1" s="1"/>
  <c r="Q870" i="1" s="1"/>
  <c r="N911" i="1"/>
  <c r="P911" i="1" s="1"/>
  <c r="Q911" i="1" s="1"/>
  <c r="O915" i="1"/>
  <c r="N917" i="1"/>
  <c r="P917" i="1" s="1"/>
  <c r="Q917" i="1" s="1"/>
  <c r="E928" i="1"/>
  <c r="N932" i="1"/>
  <c r="P932" i="1" s="1"/>
  <c r="Q932" i="1" s="1"/>
  <c r="D1000" i="1"/>
  <c r="F1000" i="1" s="1"/>
  <c r="G1000" i="1" s="1"/>
  <c r="D1139" i="1"/>
  <c r="F1139" i="1" s="1"/>
  <c r="G1139" i="1" s="1"/>
  <c r="I1149" i="1"/>
  <c r="K1149" i="1" s="1"/>
  <c r="L1149" i="1" s="1"/>
  <c r="N1151" i="1"/>
  <c r="P1151" i="1" s="1"/>
  <c r="Q1151" i="1" s="1"/>
  <c r="D1154" i="1"/>
  <c r="F1154" i="1" s="1"/>
  <c r="G1154" i="1" s="1"/>
  <c r="N1170" i="1"/>
  <c r="P1170" i="1" s="1"/>
  <c r="Q1170" i="1" s="1"/>
  <c r="E1193" i="1"/>
  <c r="I1197" i="1"/>
  <c r="K1197" i="1" s="1"/>
  <c r="L1197" i="1" s="1"/>
  <c r="I1230" i="1"/>
  <c r="K1230" i="1" s="1"/>
  <c r="L1230" i="1" s="1"/>
  <c r="J1287" i="1"/>
  <c r="O1300" i="1"/>
  <c r="N1307" i="1"/>
  <c r="P1307" i="1" s="1"/>
  <c r="Q1307" i="1" s="1"/>
  <c r="O1316" i="1"/>
  <c r="D1357" i="1"/>
  <c r="F1357" i="1" s="1"/>
  <c r="G1357" i="1" s="1"/>
  <c r="O1380" i="1"/>
  <c r="N1382" i="1"/>
  <c r="P1382" i="1" s="1"/>
  <c r="Q1382" i="1" s="1"/>
  <c r="N1413" i="1"/>
  <c r="P1413" i="1" s="1"/>
  <c r="Q1413" i="1" s="1"/>
  <c r="D1444" i="1"/>
  <c r="F1444" i="1" s="1"/>
  <c r="G1444" i="1" s="1"/>
  <c r="N483" i="1"/>
  <c r="P483" i="1" s="1"/>
  <c r="Q483" i="1" s="1"/>
  <c r="O485" i="1"/>
  <c r="N786" i="1"/>
  <c r="P786" i="1" s="1"/>
  <c r="Q786" i="1" s="1"/>
  <c r="N1411" i="1"/>
  <c r="P1411" i="1" s="1"/>
  <c r="Q1411" i="1" s="1"/>
  <c r="N1425" i="1"/>
  <c r="P1425" i="1" s="1"/>
  <c r="Q1425" i="1" s="1"/>
  <c r="N1439" i="1"/>
  <c r="P1439" i="1" s="1"/>
  <c r="Q1439" i="1" s="1"/>
  <c r="E1453" i="1"/>
  <c r="I23" i="1"/>
  <c r="K23" i="1" s="1"/>
  <c r="L23" i="1" s="1"/>
  <c r="I39" i="1"/>
  <c r="K39" i="1" s="1"/>
  <c r="L39" i="1" s="1"/>
  <c r="I51" i="1"/>
  <c r="K51" i="1" s="1"/>
  <c r="L51" i="1" s="1"/>
  <c r="E55" i="1"/>
  <c r="E106" i="1"/>
  <c r="E135" i="1"/>
  <c r="E159" i="1"/>
  <c r="I163" i="1"/>
  <c r="K163" i="1" s="1"/>
  <c r="L163" i="1" s="1"/>
  <c r="D226" i="1"/>
  <c r="F226" i="1" s="1"/>
  <c r="G226" i="1" s="1"/>
  <c r="N263" i="1"/>
  <c r="P263" i="1" s="1"/>
  <c r="Q263" i="1" s="1"/>
  <c r="D336" i="1"/>
  <c r="F336" i="1" s="1"/>
  <c r="G336" i="1" s="1"/>
  <c r="E525" i="1"/>
  <c r="D530" i="1"/>
  <c r="F530" i="1" s="1"/>
  <c r="G530" i="1" s="1"/>
  <c r="D549" i="1"/>
  <c r="F549" i="1" s="1"/>
  <c r="G549" i="1" s="1"/>
  <c r="N561" i="1"/>
  <c r="P561" i="1" s="1"/>
  <c r="Q561" i="1" s="1"/>
  <c r="O582" i="1"/>
  <c r="I597" i="1"/>
  <c r="K597" i="1" s="1"/>
  <c r="L597" i="1" s="1"/>
  <c r="O599" i="1"/>
  <c r="O639" i="1"/>
  <c r="N660" i="1"/>
  <c r="P660" i="1" s="1"/>
  <c r="Q660" i="1" s="1"/>
  <c r="J697" i="1"/>
  <c r="J712" i="1"/>
  <c r="E732" i="1"/>
  <c r="I736" i="1"/>
  <c r="K736" i="1" s="1"/>
  <c r="L736" i="1" s="1"/>
  <c r="D845" i="1"/>
  <c r="F845" i="1" s="1"/>
  <c r="G845" i="1" s="1"/>
  <c r="I864" i="1"/>
  <c r="K864" i="1" s="1"/>
  <c r="L864" i="1" s="1"/>
  <c r="E876" i="1"/>
  <c r="D881" i="1"/>
  <c r="F881" i="1" s="1"/>
  <c r="G881" i="1" s="1"/>
  <c r="O904" i="1"/>
  <c r="E931" i="1"/>
  <c r="E951" i="1"/>
  <c r="O1051" i="1"/>
  <c r="N1078" i="1"/>
  <c r="P1078" i="1" s="1"/>
  <c r="Q1078" i="1" s="1"/>
  <c r="O1094" i="1"/>
  <c r="D1097" i="1"/>
  <c r="F1097" i="1" s="1"/>
  <c r="G1097" i="1" s="1"/>
  <c r="N1125" i="1"/>
  <c r="P1125" i="1" s="1"/>
  <c r="Q1125" i="1" s="1"/>
  <c r="N1127" i="1"/>
  <c r="P1127" i="1" s="1"/>
  <c r="Q1127" i="1" s="1"/>
  <c r="D1200" i="1"/>
  <c r="F1200" i="1" s="1"/>
  <c r="G1200" i="1" s="1"/>
  <c r="I1202" i="1"/>
  <c r="K1202" i="1" s="1"/>
  <c r="L1202" i="1" s="1"/>
  <c r="N1228" i="1"/>
  <c r="P1228" i="1" s="1"/>
  <c r="Q1228" i="1" s="1"/>
  <c r="I1237" i="1"/>
  <c r="K1237" i="1" s="1"/>
  <c r="L1237" i="1" s="1"/>
  <c r="D1449" i="1"/>
  <c r="F1449" i="1" s="1"/>
  <c r="G1449" i="1" s="1"/>
  <c r="J482" i="1"/>
  <c r="N537" i="1"/>
  <c r="P537" i="1" s="1"/>
  <c r="Q537" i="1" s="1"/>
  <c r="E685" i="1"/>
  <c r="J1054" i="1"/>
  <c r="I1070" i="1"/>
  <c r="K1070" i="1" s="1"/>
  <c r="L1070" i="1" s="1"/>
  <c r="E1142" i="1"/>
  <c r="O1154" i="1"/>
  <c r="I1164" i="1"/>
  <c r="K1164" i="1" s="1"/>
  <c r="L1164" i="1" s="1"/>
  <c r="J1187" i="1"/>
  <c r="J1189" i="1"/>
  <c r="I1315" i="1"/>
  <c r="K1315" i="1" s="1"/>
  <c r="L1315" i="1" s="1"/>
  <c r="J1334" i="1"/>
  <c r="E1341" i="1"/>
  <c r="I1377" i="1"/>
  <c r="K1377" i="1" s="1"/>
  <c r="L1377" i="1" s="1"/>
  <c r="E1388" i="1"/>
  <c r="D1398" i="1"/>
  <c r="F1398" i="1" s="1"/>
  <c r="G1398" i="1" s="1"/>
  <c r="J1414" i="1"/>
  <c r="D1433" i="1"/>
  <c r="F1433" i="1" s="1"/>
  <c r="G1433" i="1" s="1"/>
  <c r="I1447" i="1"/>
  <c r="K1447" i="1" s="1"/>
  <c r="L1447" i="1" s="1"/>
  <c r="E222" i="1"/>
  <c r="N231" i="1"/>
  <c r="P231" i="1" s="1"/>
  <c r="Q231" i="1" s="1"/>
  <c r="I245" i="1"/>
  <c r="K245" i="1" s="1"/>
  <c r="L245" i="1" s="1"/>
  <c r="N247" i="1"/>
  <c r="P247" i="1" s="1"/>
  <c r="Q247" i="1" s="1"/>
  <c r="N252" i="1"/>
  <c r="P252" i="1" s="1"/>
  <c r="Q252" i="1" s="1"/>
  <c r="O321" i="1"/>
  <c r="E351" i="1"/>
  <c r="O370" i="1"/>
  <c r="E373" i="1"/>
  <c r="D375" i="1"/>
  <c r="F375" i="1" s="1"/>
  <c r="G375" i="1" s="1"/>
  <c r="E382" i="1"/>
  <c r="I574" i="1"/>
  <c r="K574" i="1" s="1"/>
  <c r="L574" i="1" s="1"/>
  <c r="I576" i="1"/>
  <c r="K576" i="1" s="1"/>
  <c r="L576" i="1" s="1"/>
  <c r="J602" i="1"/>
  <c r="E640" i="1"/>
  <c r="E661" i="1"/>
  <c r="E853" i="1"/>
  <c r="N1032" i="1"/>
  <c r="P1032" i="1" s="1"/>
  <c r="Q1032" i="1" s="1"/>
  <c r="J1077" i="1"/>
  <c r="N1088" i="1"/>
  <c r="P1088" i="1" s="1"/>
  <c r="Q1088" i="1" s="1"/>
  <c r="J1162" i="1"/>
  <c r="O1235" i="1"/>
  <c r="N1242" i="1"/>
  <c r="P1242" i="1" s="1"/>
  <c r="Q1242" i="1" s="1"/>
  <c r="J1262" i="1"/>
  <c r="I1272" i="1"/>
  <c r="K1272" i="1" s="1"/>
  <c r="L1272" i="1" s="1"/>
  <c r="O1281" i="1"/>
  <c r="J1332" i="1"/>
  <c r="J1370" i="1"/>
  <c r="D1429" i="1"/>
  <c r="F1429" i="1" s="1"/>
  <c r="G1429" i="1" s="1"/>
  <c r="J84" i="20"/>
  <c r="L84" i="20" s="1"/>
  <c r="H85" i="20"/>
  <c r="I85" i="20" s="1"/>
  <c r="J85" i="20" s="1"/>
  <c r="L85" i="20" s="1"/>
  <c r="J399" i="2"/>
  <c r="K399" i="2"/>
  <c r="L399" i="2" s="1"/>
  <c r="K443" i="2"/>
  <c r="L443" i="2" s="1"/>
  <c r="J745" i="2"/>
  <c r="J240" i="2"/>
  <c r="J1418" i="2"/>
  <c r="K817" i="2"/>
  <c r="L817" i="2" s="1"/>
  <c r="J1226" i="2"/>
  <c r="K451" i="2"/>
  <c r="L451" i="2" s="1"/>
  <c r="K1050" i="2"/>
  <c r="L1050" i="2" s="1"/>
  <c r="J1162" i="2"/>
  <c r="J1432" i="2"/>
  <c r="J868" i="2"/>
  <c r="K956" i="2"/>
  <c r="L956" i="2" s="1"/>
  <c r="K1119" i="2"/>
  <c r="L1119" i="2" s="1"/>
  <c r="K1127" i="2"/>
  <c r="L1127" i="2" s="1"/>
  <c r="K1448" i="2"/>
  <c r="L1448" i="2" s="1"/>
  <c r="D23" i="1"/>
  <c r="F23" i="1" s="1"/>
  <c r="G23" i="1" s="1"/>
  <c r="I26" i="1"/>
  <c r="K26" i="1" s="1"/>
  <c r="L26" i="1" s="1"/>
  <c r="E66" i="1"/>
  <c r="N305" i="1"/>
  <c r="P305" i="1" s="1"/>
  <c r="Q305" i="1" s="1"/>
  <c r="I376" i="1"/>
  <c r="K376" i="1" s="1"/>
  <c r="L376" i="1" s="1"/>
  <c r="O386" i="1"/>
  <c r="N501" i="1"/>
  <c r="P501" i="1" s="1"/>
  <c r="Q501" i="1" s="1"/>
  <c r="O501" i="1"/>
  <c r="I530" i="1"/>
  <c r="K530" i="1" s="1"/>
  <c r="L530" i="1" s="1"/>
  <c r="D535" i="1"/>
  <c r="F535" i="1" s="1"/>
  <c r="G535" i="1" s="1"/>
  <c r="I552" i="1"/>
  <c r="K552" i="1" s="1"/>
  <c r="L552" i="1" s="1"/>
  <c r="J552" i="1"/>
  <c r="D562" i="1"/>
  <c r="F562" i="1" s="1"/>
  <c r="G562" i="1" s="1"/>
  <c r="N573" i="1"/>
  <c r="P573" i="1" s="1"/>
  <c r="Q573" i="1" s="1"/>
  <c r="O605" i="1"/>
  <c r="E613" i="1"/>
  <c r="D621" i="1"/>
  <c r="F621" i="1" s="1"/>
  <c r="G621" i="1" s="1"/>
  <c r="E621" i="1"/>
  <c r="O645" i="1"/>
  <c r="D648" i="1"/>
  <c r="F648" i="1" s="1"/>
  <c r="G648" i="1" s="1"/>
  <c r="E648" i="1"/>
  <c r="J898" i="1"/>
  <c r="I898" i="1"/>
  <c r="K898" i="1" s="1"/>
  <c r="L898" i="1" s="1"/>
  <c r="I920" i="1"/>
  <c r="K920" i="1" s="1"/>
  <c r="L920" i="1" s="1"/>
  <c r="J920" i="1"/>
  <c r="I941" i="1"/>
  <c r="K941" i="1" s="1"/>
  <c r="L941" i="1" s="1"/>
  <c r="J941" i="1"/>
  <c r="J1000" i="1"/>
  <c r="I1000" i="1"/>
  <c r="K1000" i="1" s="1"/>
  <c r="L1000" i="1" s="1"/>
  <c r="O1123" i="1"/>
  <c r="N1123" i="1"/>
  <c r="P1123" i="1" s="1"/>
  <c r="Q1123" i="1" s="1"/>
  <c r="J1198" i="1"/>
  <c r="E1229" i="1"/>
  <c r="D1229" i="1"/>
  <c r="F1229" i="1" s="1"/>
  <c r="G1229" i="1" s="1"/>
  <c r="E1281" i="1"/>
  <c r="D1281" i="1"/>
  <c r="F1281" i="1" s="1"/>
  <c r="G1281" i="1" s="1"/>
  <c r="I1367" i="1"/>
  <c r="K1367" i="1" s="1"/>
  <c r="L1367" i="1" s="1"/>
  <c r="J1367" i="1"/>
  <c r="J1418" i="1"/>
  <c r="I1418" i="1"/>
  <c r="K1418" i="1" s="1"/>
  <c r="L1418" i="1" s="1"/>
  <c r="D947" i="1"/>
  <c r="F947" i="1" s="1"/>
  <c r="G947" i="1" s="1"/>
  <c r="E947" i="1"/>
  <c r="O28" i="1"/>
  <c r="D71" i="1"/>
  <c r="F71" i="1" s="1"/>
  <c r="G71" i="1" s="1"/>
  <c r="N196" i="1"/>
  <c r="P196" i="1" s="1"/>
  <c r="Q196" i="1" s="1"/>
  <c r="I229" i="1"/>
  <c r="K229" i="1" s="1"/>
  <c r="L229" i="1" s="1"/>
  <c r="I252" i="1"/>
  <c r="K252" i="1" s="1"/>
  <c r="L252" i="1" s="1"/>
  <c r="E264" i="1"/>
  <c r="J266" i="1"/>
  <c r="I284" i="1"/>
  <c r="K284" i="1" s="1"/>
  <c r="L284" i="1" s="1"/>
  <c r="I300" i="1"/>
  <c r="K300" i="1" s="1"/>
  <c r="L300" i="1" s="1"/>
  <c r="N346" i="1"/>
  <c r="P346" i="1" s="1"/>
  <c r="Q346" i="1" s="1"/>
  <c r="E572" i="1"/>
  <c r="D572" i="1"/>
  <c r="F572" i="1" s="1"/>
  <c r="G572" i="1" s="1"/>
  <c r="D744" i="1"/>
  <c r="F744" i="1" s="1"/>
  <c r="G744" i="1" s="1"/>
  <c r="E744" i="1"/>
  <c r="I798" i="1"/>
  <c r="K798" i="1" s="1"/>
  <c r="L798" i="1" s="1"/>
  <c r="J798" i="1"/>
  <c r="J872" i="1"/>
  <c r="I872" i="1"/>
  <c r="K872" i="1" s="1"/>
  <c r="L872" i="1" s="1"/>
  <c r="D935" i="1"/>
  <c r="F935" i="1" s="1"/>
  <c r="G935" i="1" s="1"/>
  <c r="E935" i="1"/>
  <c r="I951" i="1"/>
  <c r="K951" i="1" s="1"/>
  <c r="L951" i="1" s="1"/>
  <c r="E1039" i="1"/>
  <c r="D1039" i="1"/>
  <c r="F1039" i="1" s="1"/>
  <c r="G1039" i="1" s="1"/>
  <c r="E1068" i="1"/>
  <c r="D1068" i="1"/>
  <c r="F1068" i="1" s="1"/>
  <c r="G1068" i="1" s="1"/>
  <c r="D1078" i="1"/>
  <c r="F1078" i="1" s="1"/>
  <c r="G1078" i="1" s="1"/>
  <c r="J1080" i="1"/>
  <c r="I1080" i="1"/>
  <c r="K1080" i="1" s="1"/>
  <c r="L1080" i="1" s="1"/>
  <c r="J1139" i="1"/>
  <c r="I1154" i="1"/>
  <c r="K1154" i="1" s="1"/>
  <c r="L1154" i="1" s="1"/>
  <c r="J1154" i="1"/>
  <c r="E1173" i="1"/>
  <c r="D1175" i="1"/>
  <c r="F1175" i="1" s="1"/>
  <c r="G1175" i="1" s="1"/>
  <c r="I1190" i="1"/>
  <c r="K1190" i="1" s="1"/>
  <c r="L1190" i="1" s="1"/>
  <c r="J1190" i="1"/>
  <c r="D1197" i="1"/>
  <c r="F1197" i="1" s="1"/>
  <c r="G1197" i="1" s="1"/>
  <c r="E1197" i="1"/>
  <c r="O1213" i="1"/>
  <c r="N1213" i="1"/>
  <c r="P1213" i="1" s="1"/>
  <c r="Q1213" i="1" s="1"/>
  <c r="O1329" i="1"/>
  <c r="N1329" i="1"/>
  <c r="P1329" i="1" s="1"/>
  <c r="Q1329" i="1" s="1"/>
  <c r="J454" i="1"/>
  <c r="I454" i="1"/>
  <c r="K454" i="1" s="1"/>
  <c r="L454" i="1" s="1"/>
  <c r="D651" i="1"/>
  <c r="F651" i="1" s="1"/>
  <c r="G651" i="1" s="1"/>
  <c r="E651" i="1"/>
  <c r="I765" i="1"/>
  <c r="K765" i="1" s="1"/>
  <c r="L765" i="1" s="1"/>
  <c r="J765" i="1"/>
  <c r="E892" i="1"/>
  <c r="D892" i="1"/>
  <c r="F892" i="1" s="1"/>
  <c r="G892" i="1" s="1"/>
  <c r="E1171" i="1"/>
  <c r="D1171" i="1"/>
  <c r="F1171" i="1" s="1"/>
  <c r="G1171" i="1" s="1"/>
  <c r="E1221" i="1"/>
  <c r="D1221" i="1"/>
  <c r="F1221" i="1" s="1"/>
  <c r="G1221" i="1" s="1"/>
  <c r="E1234" i="1"/>
  <c r="D1234" i="1"/>
  <c r="F1234" i="1" s="1"/>
  <c r="G1234" i="1" s="1"/>
  <c r="O1256" i="1"/>
  <c r="N1256" i="1"/>
  <c r="P1256" i="1" s="1"/>
  <c r="Q1256" i="1" s="1"/>
  <c r="I870" i="1"/>
  <c r="K870" i="1" s="1"/>
  <c r="L870" i="1" s="1"/>
  <c r="J870" i="1"/>
  <c r="D22" i="1"/>
  <c r="F22" i="1" s="1"/>
  <c r="G22" i="1" s="1"/>
  <c r="O120" i="1"/>
  <c r="D129" i="1"/>
  <c r="F129" i="1" s="1"/>
  <c r="G129" i="1" s="1"/>
  <c r="J159" i="1"/>
  <c r="I231" i="1"/>
  <c r="K231" i="1" s="1"/>
  <c r="L231" i="1" s="1"/>
  <c r="D306" i="1"/>
  <c r="F306" i="1" s="1"/>
  <c r="G306" i="1" s="1"/>
  <c r="I422" i="1"/>
  <c r="K422" i="1" s="1"/>
  <c r="L422" i="1" s="1"/>
  <c r="D427" i="1"/>
  <c r="F427" i="1" s="1"/>
  <c r="G427" i="1" s="1"/>
  <c r="D429" i="1"/>
  <c r="F429" i="1" s="1"/>
  <c r="G429" i="1" s="1"/>
  <c r="D449" i="1"/>
  <c r="F449" i="1" s="1"/>
  <c r="G449" i="1" s="1"/>
  <c r="I502" i="1"/>
  <c r="K502" i="1" s="1"/>
  <c r="L502" i="1" s="1"/>
  <c r="N535" i="1"/>
  <c r="P535" i="1" s="1"/>
  <c r="Q535" i="1" s="1"/>
  <c r="D538" i="1"/>
  <c r="F538" i="1" s="1"/>
  <c r="G538" i="1" s="1"/>
  <c r="E538" i="1"/>
  <c r="D556" i="1"/>
  <c r="F556" i="1" s="1"/>
  <c r="G556" i="1" s="1"/>
  <c r="E556" i="1"/>
  <c r="N585" i="1"/>
  <c r="P585" i="1" s="1"/>
  <c r="Q585" i="1" s="1"/>
  <c r="E600" i="1"/>
  <c r="D600" i="1"/>
  <c r="F600" i="1" s="1"/>
  <c r="G600" i="1" s="1"/>
  <c r="E624" i="1"/>
  <c r="J626" i="1"/>
  <c r="E684" i="1"/>
  <c r="O697" i="1"/>
  <c r="N697" i="1"/>
  <c r="P697" i="1" s="1"/>
  <c r="Q697" i="1" s="1"/>
  <c r="D731" i="1"/>
  <c r="F731" i="1" s="1"/>
  <c r="G731" i="1" s="1"/>
  <c r="D748" i="1"/>
  <c r="F748" i="1" s="1"/>
  <c r="G748" i="1" s="1"/>
  <c r="I782" i="1"/>
  <c r="K782" i="1" s="1"/>
  <c r="L782" i="1" s="1"/>
  <c r="J782" i="1"/>
  <c r="I796" i="1"/>
  <c r="K796" i="1" s="1"/>
  <c r="L796" i="1" s="1"/>
  <c r="O831" i="1"/>
  <c r="E834" i="1"/>
  <c r="E868" i="1"/>
  <c r="D868" i="1"/>
  <c r="F868" i="1" s="1"/>
  <c r="G868" i="1" s="1"/>
  <c r="E901" i="1"/>
  <c r="J910" i="1"/>
  <c r="J912" i="1"/>
  <c r="I912" i="1"/>
  <c r="K912" i="1" s="1"/>
  <c r="L912" i="1" s="1"/>
  <c r="N954" i="1"/>
  <c r="P954" i="1" s="1"/>
  <c r="Q954" i="1" s="1"/>
  <c r="O954" i="1"/>
  <c r="J1024" i="1"/>
  <c r="I1024" i="1"/>
  <c r="K1024" i="1" s="1"/>
  <c r="L1024" i="1" s="1"/>
  <c r="N1034" i="1"/>
  <c r="P1034" i="1" s="1"/>
  <c r="Q1034" i="1" s="1"/>
  <c r="O1034" i="1"/>
  <c r="J1060" i="1"/>
  <c r="I1060" i="1"/>
  <c r="K1060" i="1" s="1"/>
  <c r="L1060" i="1" s="1"/>
  <c r="E1081" i="1"/>
  <c r="D1081" i="1"/>
  <c r="F1081" i="1" s="1"/>
  <c r="G1081" i="1" s="1"/>
  <c r="J1092" i="1"/>
  <c r="I1092" i="1"/>
  <c r="K1092" i="1" s="1"/>
  <c r="L1092" i="1" s="1"/>
  <c r="J1128" i="1"/>
  <c r="I1128" i="1"/>
  <c r="K1128" i="1" s="1"/>
  <c r="L1128" i="1" s="1"/>
  <c r="J1157" i="1"/>
  <c r="I1157" i="1"/>
  <c r="K1157" i="1" s="1"/>
  <c r="L1157" i="1" s="1"/>
  <c r="D1182" i="1"/>
  <c r="F1182" i="1" s="1"/>
  <c r="G1182" i="1" s="1"/>
  <c r="E1182" i="1"/>
  <c r="E1261" i="1"/>
  <c r="D1261" i="1"/>
  <c r="F1261" i="1" s="1"/>
  <c r="G1261" i="1" s="1"/>
  <c r="E10" i="1"/>
  <c r="D33" i="1"/>
  <c r="F33" i="1" s="1"/>
  <c r="G33" i="1" s="1"/>
  <c r="D124" i="1"/>
  <c r="F124" i="1" s="1"/>
  <c r="G124" i="1" s="1"/>
  <c r="D149" i="1"/>
  <c r="F149" i="1" s="1"/>
  <c r="G149" i="1" s="1"/>
  <c r="D177" i="1"/>
  <c r="F177" i="1" s="1"/>
  <c r="G177" i="1" s="1"/>
  <c r="E397" i="1"/>
  <c r="J27" i="1"/>
  <c r="D31" i="1"/>
  <c r="F31" i="1" s="1"/>
  <c r="G31" i="1" s="1"/>
  <c r="I42" i="1"/>
  <c r="K42" i="1" s="1"/>
  <c r="L42" i="1" s="1"/>
  <c r="I47" i="1"/>
  <c r="K47" i="1" s="1"/>
  <c r="L47" i="1" s="1"/>
  <c r="J55" i="1"/>
  <c r="E69" i="1"/>
  <c r="O79" i="1"/>
  <c r="J84" i="1"/>
  <c r="D94" i="1"/>
  <c r="F94" i="1" s="1"/>
  <c r="G94" i="1" s="1"/>
  <c r="N95" i="1"/>
  <c r="P95" i="1" s="1"/>
  <c r="Q95" i="1" s="1"/>
  <c r="O104" i="1"/>
  <c r="J106" i="1"/>
  <c r="I122" i="1"/>
  <c r="K122" i="1" s="1"/>
  <c r="L122" i="1" s="1"/>
  <c r="O135" i="1"/>
  <c r="J140" i="1"/>
  <c r="I147" i="1"/>
  <c r="K147" i="1" s="1"/>
  <c r="L147" i="1" s="1"/>
  <c r="I169" i="1"/>
  <c r="K169" i="1" s="1"/>
  <c r="L169" i="1" s="1"/>
  <c r="J186" i="1"/>
  <c r="N188" i="1"/>
  <c r="P188" i="1" s="1"/>
  <c r="Q188" i="1" s="1"/>
  <c r="J210" i="1"/>
  <c r="O239" i="1"/>
  <c r="I258" i="1"/>
  <c r="K258" i="1" s="1"/>
  <c r="L258" i="1" s="1"/>
  <c r="D263" i="1"/>
  <c r="F263" i="1" s="1"/>
  <c r="G263" i="1" s="1"/>
  <c r="N268" i="1"/>
  <c r="P268" i="1" s="1"/>
  <c r="Q268" i="1" s="1"/>
  <c r="J277" i="1"/>
  <c r="J282" i="1"/>
  <c r="J290" i="1"/>
  <c r="J292" i="1"/>
  <c r="E319" i="1"/>
  <c r="I333" i="1"/>
  <c r="K333" i="1" s="1"/>
  <c r="L333" i="1" s="1"/>
  <c r="O353" i="1"/>
  <c r="E367" i="1"/>
  <c r="J379" i="1"/>
  <c r="O383" i="1"/>
  <c r="J387" i="1"/>
  <c r="O441" i="1"/>
  <c r="N441" i="1"/>
  <c r="P441" i="1" s="1"/>
  <c r="Q441" i="1" s="1"/>
  <c r="E453" i="1"/>
  <c r="E498" i="1"/>
  <c r="I500" i="1"/>
  <c r="K500" i="1" s="1"/>
  <c r="L500" i="1" s="1"/>
  <c r="O553" i="1"/>
  <c r="N553" i="1"/>
  <c r="P553" i="1" s="1"/>
  <c r="Q553" i="1" s="1"/>
  <c r="I561" i="1"/>
  <c r="K561" i="1" s="1"/>
  <c r="L561" i="1" s="1"/>
  <c r="N572" i="1"/>
  <c r="P572" i="1" s="1"/>
  <c r="Q572" i="1" s="1"/>
  <c r="D605" i="1"/>
  <c r="F605" i="1" s="1"/>
  <c r="G605" i="1" s="1"/>
  <c r="E605" i="1"/>
  <c r="E647" i="1"/>
  <c r="D647" i="1"/>
  <c r="F647" i="1" s="1"/>
  <c r="G647" i="1" s="1"/>
  <c r="D658" i="1"/>
  <c r="F658" i="1" s="1"/>
  <c r="G658" i="1" s="1"/>
  <c r="I669" i="1"/>
  <c r="K669" i="1" s="1"/>
  <c r="L669" i="1" s="1"/>
  <c r="J669" i="1"/>
  <c r="E688" i="1"/>
  <c r="D693" i="1"/>
  <c r="F693" i="1" s="1"/>
  <c r="G693" i="1" s="1"/>
  <c r="N716" i="1"/>
  <c r="P716" i="1" s="1"/>
  <c r="Q716" i="1" s="1"/>
  <c r="O721" i="1"/>
  <c r="N721" i="1"/>
  <c r="P721" i="1" s="1"/>
  <c r="Q721" i="1" s="1"/>
  <c r="N770" i="1"/>
  <c r="P770" i="1" s="1"/>
  <c r="Q770" i="1" s="1"/>
  <c r="O770" i="1"/>
  <c r="E816" i="1"/>
  <c r="O824" i="1"/>
  <c r="N829" i="1"/>
  <c r="P829" i="1" s="1"/>
  <c r="Q829" i="1" s="1"/>
  <c r="N856" i="1"/>
  <c r="P856" i="1" s="1"/>
  <c r="Q856" i="1" s="1"/>
  <c r="D897" i="1"/>
  <c r="F897" i="1" s="1"/>
  <c r="G897" i="1" s="1"/>
  <c r="E915" i="1"/>
  <c r="D915" i="1"/>
  <c r="F915" i="1" s="1"/>
  <c r="G915" i="1" s="1"/>
  <c r="D938" i="1"/>
  <c r="F938" i="1" s="1"/>
  <c r="G938" i="1" s="1"/>
  <c r="I940" i="1"/>
  <c r="K940" i="1" s="1"/>
  <c r="L940" i="1" s="1"/>
  <c r="I952" i="1"/>
  <c r="K952" i="1" s="1"/>
  <c r="L952" i="1" s="1"/>
  <c r="J952" i="1"/>
  <c r="D983" i="1"/>
  <c r="F983" i="1" s="1"/>
  <c r="G983" i="1" s="1"/>
  <c r="D1008" i="1"/>
  <c r="F1008" i="1" s="1"/>
  <c r="G1008" i="1" s="1"/>
  <c r="J1013" i="1"/>
  <c r="I1013" i="1"/>
  <c r="K1013" i="1" s="1"/>
  <c r="L1013" i="1" s="1"/>
  <c r="E1044" i="1"/>
  <c r="I1046" i="1"/>
  <c r="K1046" i="1" s="1"/>
  <c r="L1046" i="1" s="1"/>
  <c r="I1073" i="1"/>
  <c r="K1073" i="1" s="1"/>
  <c r="L1073" i="1" s="1"/>
  <c r="D1075" i="1"/>
  <c r="F1075" i="1" s="1"/>
  <c r="G1075" i="1" s="1"/>
  <c r="I1124" i="1"/>
  <c r="K1124" i="1" s="1"/>
  <c r="L1124" i="1" s="1"/>
  <c r="J1124" i="1"/>
  <c r="J1140" i="1"/>
  <c r="I1140" i="1"/>
  <c r="K1140" i="1" s="1"/>
  <c r="L1140" i="1" s="1"/>
  <c r="O1148" i="1"/>
  <c r="N1148" i="1"/>
  <c r="P1148" i="1" s="1"/>
  <c r="Q1148" i="1" s="1"/>
  <c r="E714" i="1"/>
  <c r="D714" i="1"/>
  <c r="F714" i="1" s="1"/>
  <c r="G714" i="1" s="1"/>
  <c r="O846" i="1"/>
  <c r="N846" i="1"/>
  <c r="P846" i="1" s="1"/>
  <c r="Q846" i="1" s="1"/>
  <c r="J914" i="1"/>
  <c r="I914" i="1"/>
  <c r="K914" i="1" s="1"/>
  <c r="L914" i="1" s="1"/>
  <c r="J928" i="1"/>
  <c r="I928" i="1"/>
  <c r="K928" i="1" s="1"/>
  <c r="L928" i="1" s="1"/>
  <c r="O969" i="1"/>
  <c r="N969" i="1"/>
  <c r="P969" i="1" s="1"/>
  <c r="Q969" i="1" s="1"/>
  <c r="D1003" i="1"/>
  <c r="F1003" i="1" s="1"/>
  <c r="G1003" i="1" s="1"/>
  <c r="E1003" i="1"/>
  <c r="J1062" i="1"/>
  <c r="I1062" i="1"/>
  <c r="K1062" i="1" s="1"/>
  <c r="L1062" i="1" s="1"/>
  <c r="N97" i="1"/>
  <c r="P97" i="1" s="1"/>
  <c r="Q97" i="1" s="1"/>
  <c r="E296" i="1"/>
  <c r="J298" i="1"/>
  <c r="E360" i="1"/>
  <c r="I406" i="1"/>
  <c r="K406" i="1" s="1"/>
  <c r="L406" i="1" s="1"/>
  <c r="D8" i="1"/>
  <c r="F8" i="1" s="1"/>
  <c r="G8" i="1" s="1"/>
  <c r="D6" i="1"/>
  <c r="F6" i="1" s="1"/>
  <c r="G6" i="1" s="1"/>
  <c r="N15" i="1"/>
  <c r="P15" i="1" s="1"/>
  <c r="Q15" i="1" s="1"/>
  <c r="O23" i="1"/>
  <c r="J559" i="1"/>
  <c r="I559" i="1"/>
  <c r="K559" i="1" s="1"/>
  <c r="L559" i="1" s="1"/>
  <c r="E579" i="1"/>
  <c r="D579" i="1"/>
  <c r="F579" i="1" s="1"/>
  <c r="G579" i="1" s="1"/>
  <c r="N662" i="1"/>
  <c r="P662" i="1" s="1"/>
  <c r="Q662" i="1" s="1"/>
  <c r="O662" i="1"/>
  <c r="D717" i="1"/>
  <c r="F717" i="1" s="1"/>
  <c r="G717" i="1" s="1"/>
  <c r="E717" i="1"/>
  <c r="E837" i="1"/>
  <c r="D837" i="1"/>
  <c r="F837" i="1" s="1"/>
  <c r="G837" i="1" s="1"/>
  <c r="O861" i="1"/>
  <c r="N861" i="1"/>
  <c r="P861" i="1" s="1"/>
  <c r="Q861" i="1" s="1"/>
  <c r="J983" i="1"/>
  <c r="I983" i="1"/>
  <c r="K983" i="1" s="1"/>
  <c r="L983" i="1" s="1"/>
  <c r="J992" i="1"/>
  <c r="I992" i="1"/>
  <c r="K992" i="1" s="1"/>
  <c r="L992" i="1" s="1"/>
  <c r="D1006" i="1"/>
  <c r="F1006" i="1" s="1"/>
  <c r="G1006" i="1" s="1"/>
  <c r="O1018" i="1"/>
  <c r="N1018" i="1"/>
  <c r="P1018" i="1" s="1"/>
  <c r="Q1018" i="1" s="1"/>
  <c r="I1030" i="1"/>
  <c r="K1030" i="1" s="1"/>
  <c r="L1030" i="1" s="1"/>
  <c r="J1030" i="1"/>
  <c r="J1044" i="1"/>
  <c r="I1044" i="1"/>
  <c r="K1044" i="1" s="1"/>
  <c r="L1044" i="1" s="1"/>
  <c r="E1063" i="1"/>
  <c r="D1079" i="1"/>
  <c r="F1079" i="1" s="1"/>
  <c r="G1079" i="1" s="1"/>
  <c r="E1079" i="1"/>
  <c r="N1090" i="1"/>
  <c r="P1090" i="1" s="1"/>
  <c r="Q1090" i="1" s="1"/>
  <c r="O1090" i="1"/>
  <c r="E1131" i="1"/>
  <c r="D1131" i="1"/>
  <c r="F1131" i="1" s="1"/>
  <c r="G1131" i="1" s="1"/>
  <c r="O1191" i="1"/>
  <c r="N1191" i="1"/>
  <c r="P1191" i="1" s="1"/>
  <c r="Q1191" i="1" s="1"/>
  <c r="N1195" i="1"/>
  <c r="P1195" i="1" s="1"/>
  <c r="Q1195" i="1" s="1"/>
  <c r="O1195" i="1"/>
  <c r="I1238" i="1"/>
  <c r="K1238" i="1" s="1"/>
  <c r="L1238" i="1" s="1"/>
  <c r="D1287" i="1"/>
  <c r="F1287" i="1" s="1"/>
  <c r="G1287" i="1" s="1"/>
  <c r="E1287" i="1"/>
  <c r="J143" i="1"/>
  <c r="D166" i="1"/>
  <c r="F166" i="1" s="1"/>
  <c r="G166" i="1" s="1"/>
  <c r="O167" i="1"/>
  <c r="I172" i="1"/>
  <c r="K172" i="1" s="1"/>
  <c r="L172" i="1" s="1"/>
  <c r="O175" i="1"/>
  <c r="D182" i="1"/>
  <c r="F182" i="1" s="1"/>
  <c r="G182" i="1" s="1"/>
  <c r="I191" i="1"/>
  <c r="K191" i="1" s="1"/>
  <c r="L191" i="1" s="1"/>
  <c r="N193" i="1"/>
  <c r="P193" i="1" s="1"/>
  <c r="Q193" i="1" s="1"/>
  <c r="N210" i="1"/>
  <c r="P210" i="1" s="1"/>
  <c r="Q210" i="1" s="1"/>
  <c r="I219" i="1"/>
  <c r="K219" i="1" s="1"/>
  <c r="L219" i="1" s="1"/>
  <c r="E230" i="1"/>
  <c r="D240" i="1"/>
  <c r="F240" i="1" s="1"/>
  <c r="G240" i="1" s="1"/>
  <c r="O248" i="1"/>
  <c r="E255" i="1"/>
  <c r="I263" i="1"/>
  <c r="K263" i="1" s="1"/>
  <c r="L263" i="1" s="1"/>
  <c r="D269" i="1"/>
  <c r="F269" i="1" s="1"/>
  <c r="G269" i="1" s="1"/>
  <c r="D295" i="1"/>
  <c r="F295" i="1" s="1"/>
  <c r="G295" i="1" s="1"/>
  <c r="J317" i="1"/>
  <c r="N338" i="1"/>
  <c r="P338" i="1" s="1"/>
  <c r="Q338" i="1" s="1"/>
  <c r="D352" i="1"/>
  <c r="F352" i="1" s="1"/>
  <c r="G352" i="1" s="1"/>
  <c r="J356" i="1"/>
  <c r="I365" i="1"/>
  <c r="K365" i="1" s="1"/>
  <c r="L365" i="1" s="1"/>
  <c r="J386" i="1"/>
  <c r="I409" i="1"/>
  <c r="K409" i="1" s="1"/>
  <c r="L409" i="1" s="1"/>
  <c r="J411" i="1"/>
  <c r="N427" i="1"/>
  <c r="P427" i="1" s="1"/>
  <c r="Q427" i="1" s="1"/>
  <c r="E435" i="1"/>
  <c r="D435" i="1"/>
  <c r="F435" i="1" s="1"/>
  <c r="G435" i="1" s="1"/>
  <c r="I496" i="1"/>
  <c r="K496" i="1" s="1"/>
  <c r="L496" i="1" s="1"/>
  <c r="J496" i="1"/>
  <c r="E508" i="1"/>
  <c r="D508" i="1"/>
  <c r="F508" i="1" s="1"/>
  <c r="G508" i="1" s="1"/>
  <c r="I545" i="1"/>
  <c r="K545" i="1" s="1"/>
  <c r="L545" i="1" s="1"/>
  <c r="N547" i="1"/>
  <c r="P547" i="1" s="1"/>
  <c r="Q547" i="1" s="1"/>
  <c r="I605" i="1"/>
  <c r="K605" i="1" s="1"/>
  <c r="L605" i="1" s="1"/>
  <c r="D634" i="1"/>
  <c r="F634" i="1" s="1"/>
  <c r="G634" i="1" s="1"/>
  <c r="J652" i="1"/>
  <c r="I652" i="1"/>
  <c r="K652" i="1" s="1"/>
  <c r="L652" i="1" s="1"/>
  <c r="N686" i="1"/>
  <c r="P686" i="1" s="1"/>
  <c r="Q686" i="1" s="1"/>
  <c r="O710" i="1"/>
  <c r="D738" i="1"/>
  <c r="F738" i="1" s="1"/>
  <c r="G738" i="1" s="1"/>
  <c r="E738" i="1"/>
  <c r="E764" i="1"/>
  <c r="D764" i="1"/>
  <c r="F764" i="1" s="1"/>
  <c r="G764" i="1" s="1"/>
  <c r="O790" i="1"/>
  <c r="N790" i="1"/>
  <c r="P790" i="1" s="1"/>
  <c r="Q790" i="1" s="1"/>
  <c r="O801" i="1"/>
  <c r="I809" i="1"/>
  <c r="K809" i="1" s="1"/>
  <c r="L809" i="1" s="1"/>
  <c r="J809" i="1"/>
  <c r="D841" i="1"/>
  <c r="F841" i="1" s="1"/>
  <c r="G841" i="1" s="1"/>
  <c r="D922" i="1"/>
  <c r="F922" i="1" s="1"/>
  <c r="G922" i="1" s="1"/>
  <c r="D934" i="1"/>
  <c r="F934" i="1" s="1"/>
  <c r="G934" i="1" s="1"/>
  <c r="N945" i="1"/>
  <c r="P945" i="1" s="1"/>
  <c r="Q945" i="1" s="1"/>
  <c r="O945" i="1"/>
  <c r="J988" i="1"/>
  <c r="I988" i="1"/>
  <c r="K988" i="1" s="1"/>
  <c r="L988" i="1" s="1"/>
  <c r="I1004" i="1"/>
  <c r="K1004" i="1" s="1"/>
  <c r="L1004" i="1" s="1"/>
  <c r="J1004" i="1"/>
  <c r="D1028" i="1"/>
  <c r="F1028" i="1" s="1"/>
  <c r="G1028" i="1" s="1"/>
  <c r="E1028" i="1"/>
  <c r="O1049" i="1"/>
  <c r="N1049" i="1"/>
  <c r="P1049" i="1" s="1"/>
  <c r="Q1049" i="1" s="1"/>
  <c r="N1083" i="1"/>
  <c r="P1083" i="1" s="1"/>
  <c r="Q1083" i="1" s="1"/>
  <c r="D1111" i="1"/>
  <c r="F1111" i="1" s="1"/>
  <c r="G1111" i="1" s="1"/>
  <c r="E1116" i="1"/>
  <c r="D1116" i="1"/>
  <c r="F1116" i="1" s="1"/>
  <c r="G1116" i="1" s="1"/>
  <c r="O1146" i="1"/>
  <c r="N1146" i="1"/>
  <c r="P1146" i="1" s="1"/>
  <c r="Q1146" i="1" s="1"/>
  <c r="I1160" i="1"/>
  <c r="K1160" i="1" s="1"/>
  <c r="L1160" i="1" s="1"/>
  <c r="O1162" i="1"/>
  <c r="N1162" i="1"/>
  <c r="P1162" i="1" s="1"/>
  <c r="Q1162" i="1" s="1"/>
  <c r="D1237" i="1"/>
  <c r="F1237" i="1" s="1"/>
  <c r="G1237" i="1" s="1"/>
  <c r="J1342" i="1"/>
  <c r="I1342" i="1"/>
  <c r="K1342" i="1" s="1"/>
  <c r="L1342" i="1" s="1"/>
  <c r="J58" i="1"/>
  <c r="N71" i="1"/>
  <c r="P71" i="1" s="1"/>
  <c r="Q71" i="1" s="1"/>
  <c r="O73" i="1"/>
  <c r="I78" i="1"/>
  <c r="K78" i="1" s="1"/>
  <c r="L78" i="1" s="1"/>
  <c r="J103" i="1"/>
  <c r="E150" i="1"/>
  <c r="I215" i="1"/>
  <c r="K215" i="1" s="1"/>
  <c r="L215" i="1" s="1"/>
  <c r="I242" i="1"/>
  <c r="K242" i="1" s="1"/>
  <c r="L242" i="1" s="1"/>
  <c r="D247" i="1"/>
  <c r="F247" i="1" s="1"/>
  <c r="G247" i="1" s="1"/>
  <c r="I251" i="1"/>
  <c r="K251" i="1" s="1"/>
  <c r="L251" i="1" s="1"/>
  <c r="E253" i="1"/>
  <c r="I267" i="1"/>
  <c r="K267" i="1" s="1"/>
  <c r="L267" i="1" s="1"/>
  <c r="I287" i="1"/>
  <c r="K287" i="1" s="1"/>
  <c r="L287" i="1" s="1"/>
  <c r="N289" i="1"/>
  <c r="P289" i="1" s="1"/>
  <c r="Q289" i="1" s="1"/>
  <c r="J299" i="1"/>
  <c r="D301" i="1"/>
  <c r="F301" i="1" s="1"/>
  <c r="G301" i="1" s="1"/>
  <c r="E311" i="1"/>
  <c r="J324" i="1"/>
  <c r="E359" i="1"/>
  <c r="D370" i="1"/>
  <c r="F370" i="1" s="1"/>
  <c r="G370" i="1" s="1"/>
  <c r="J407" i="1"/>
  <c r="O432" i="1"/>
  <c r="N469" i="1"/>
  <c r="P469" i="1" s="1"/>
  <c r="Q469" i="1" s="1"/>
  <c r="I474" i="1"/>
  <c r="K474" i="1" s="1"/>
  <c r="L474" i="1" s="1"/>
  <c r="I503" i="1"/>
  <c r="K503" i="1" s="1"/>
  <c r="L503" i="1" s="1"/>
  <c r="D539" i="1"/>
  <c r="F539" i="1" s="1"/>
  <c r="G539" i="1" s="1"/>
  <c r="D541" i="1"/>
  <c r="F541" i="1" s="1"/>
  <c r="G541" i="1" s="1"/>
  <c r="O647" i="1"/>
  <c r="J665" i="1"/>
  <c r="J706" i="1"/>
  <c r="J764" i="1"/>
  <c r="I764" i="1"/>
  <c r="K764" i="1" s="1"/>
  <c r="L764" i="1" s="1"/>
  <c r="I788" i="1"/>
  <c r="K788" i="1" s="1"/>
  <c r="L788" i="1" s="1"/>
  <c r="J788" i="1"/>
  <c r="D807" i="1"/>
  <c r="F807" i="1" s="1"/>
  <c r="G807" i="1" s="1"/>
  <c r="E807" i="1"/>
  <c r="J839" i="1"/>
  <c r="N843" i="1"/>
  <c r="P843" i="1" s="1"/>
  <c r="Q843" i="1" s="1"/>
  <c r="E867" i="1"/>
  <c r="D867" i="1"/>
  <c r="F867" i="1" s="1"/>
  <c r="G867" i="1" s="1"/>
  <c r="N888" i="1"/>
  <c r="P888" i="1" s="1"/>
  <c r="Q888" i="1" s="1"/>
  <c r="J943" i="1"/>
  <c r="I943" i="1"/>
  <c r="K943" i="1" s="1"/>
  <c r="L943" i="1" s="1"/>
  <c r="E1031" i="1"/>
  <c r="D1031" i="1"/>
  <c r="F1031" i="1" s="1"/>
  <c r="G1031" i="1" s="1"/>
  <c r="O1040" i="1"/>
  <c r="N1040" i="1"/>
  <c r="P1040" i="1" s="1"/>
  <c r="Q1040" i="1" s="1"/>
  <c r="J1061" i="1"/>
  <c r="J1091" i="1"/>
  <c r="I1091" i="1"/>
  <c r="K1091" i="1" s="1"/>
  <c r="L1091" i="1" s="1"/>
  <c r="D1105" i="1"/>
  <c r="F1105" i="1" s="1"/>
  <c r="G1105" i="1" s="1"/>
  <c r="N1109" i="1"/>
  <c r="P1109" i="1" s="1"/>
  <c r="Q1109" i="1" s="1"/>
  <c r="J1194" i="1"/>
  <c r="I1194" i="1"/>
  <c r="K1194" i="1" s="1"/>
  <c r="L1194" i="1" s="1"/>
  <c r="N1207" i="1"/>
  <c r="P1207" i="1" s="1"/>
  <c r="Q1207" i="1" s="1"/>
  <c r="J1210" i="1"/>
  <c r="I1210" i="1"/>
  <c r="K1210" i="1" s="1"/>
  <c r="L1210" i="1" s="1"/>
  <c r="O1243" i="1"/>
  <c r="N1243" i="1"/>
  <c r="P1243" i="1" s="1"/>
  <c r="Q1243" i="1" s="1"/>
  <c r="J1253" i="1"/>
  <c r="I1253" i="1"/>
  <c r="K1253" i="1" s="1"/>
  <c r="L1253" i="1" s="1"/>
  <c r="D1299" i="1"/>
  <c r="F1299" i="1" s="1"/>
  <c r="G1299" i="1" s="1"/>
  <c r="E1299" i="1"/>
  <c r="O1251" i="1"/>
  <c r="D1258" i="1"/>
  <c r="F1258" i="1" s="1"/>
  <c r="G1258" i="1" s="1"/>
  <c r="D1278" i="1"/>
  <c r="F1278" i="1" s="1"/>
  <c r="G1278" i="1" s="1"/>
  <c r="D1295" i="1"/>
  <c r="F1295" i="1" s="1"/>
  <c r="G1295" i="1" s="1"/>
  <c r="N1296" i="1"/>
  <c r="P1296" i="1" s="1"/>
  <c r="Q1296" i="1" s="1"/>
  <c r="O1308" i="1"/>
  <c r="I1310" i="1"/>
  <c r="K1310" i="1" s="1"/>
  <c r="L1310" i="1" s="1"/>
  <c r="E1322" i="1"/>
  <c r="D1324" i="1"/>
  <c r="F1324" i="1" s="1"/>
  <c r="G1324" i="1" s="1"/>
  <c r="O1332" i="1"/>
  <c r="O1350" i="1"/>
  <c r="N1392" i="1"/>
  <c r="P1392" i="1" s="1"/>
  <c r="Q1392" i="1" s="1"/>
  <c r="D1395" i="1"/>
  <c r="F1395" i="1" s="1"/>
  <c r="G1395" i="1" s="1"/>
  <c r="I1409" i="1"/>
  <c r="K1409" i="1" s="1"/>
  <c r="L1409" i="1" s="1"/>
  <c r="E1435" i="1"/>
  <c r="D1463" i="1"/>
  <c r="F1463" i="1" s="1"/>
  <c r="G1463" i="1" s="1"/>
  <c r="O440" i="1"/>
  <c r="J467" i="1"/>
  <c r="I478" i="1"/>
  <c r="K478" i="1" s="1"/>
  <c r="L478" i="1" s="1"/>
  <c r="D547" i="1"/>
  <c r="F547" i="1" s="1"/>
  <c r="G547" i="1" s="1"/>
  <c r="E580" i="1"/>
  <c r="D603" i="1"/>
  <c r="F603" i="1" s="1"/>
  <c r="G603" i="1" s="1"/>
  <c r="J611" i="1"/>
  <c r="N625" i="1"/>
  <c r="P625" i="1" s="1"/>
  <c r="Q625" i="1" s="1"/>
  <c r="E637" i="1"/>
  <c r="I639" i="1"/>
  <c r="K639" i="1" s="1"/>
  <c r="L639" i="1" s="1"/>
  <c r="O793" i="1"/>
  <c r="O795" i="1"/>
  <c r="J797" i="1"/>
  <c r="D799" i="1"/>
  <c r="F799" i="1" s="1"/>
  <c r="G799" i="1" s="1"/>
  <c r="I826" i="1"/>
  <c r="K826" i="1" s="1"/>
  <c r="L826" i="1" s="1"/>
  <c r="I833" i="1"/>
  <c r="K833" i="1" s="1"/>
  <c r="L833" i="1" s="1"/>
  <c r="J835" i="1"/>
  <c r="N838" i="1"/>
  <c r="P838" i="1" s="1"/>
  <c r="Q838" i="1" s="1"/>
  <c r="J972" i="1"/>
  <c r="I984" i="1"/>
  <c r="K984" i="1" s="1"/>
  <c r="L984" i="1" s="1"/>
  <c r="E995" i="1"/>
  <c r="N1009" i="1"/>
  <c r="P1009" i="1" s="1"/>
  <c r="Q1009" i="1" s="1"/>
  <c r="N1016" i="1"/>
  <c r="P1016" i="1" s="1"/>
  <c r="Q1016" i="1" s="1"/>
  <c r="N1035" i="1"/>
  <c r="P1035" i="1" s="1"/>
  <c r="Q1035" i="1" s="1"/>
  <c r="D1076" i="1"/>
  <c r="F1076" i="1" s="1"/>
  <c r="G1076" i="1" s="1"/>
  <c r="N1077" i="1"/>
  <c r="P1077" i="1" s="1"/>
  <c r="Q1077" i="1" s="1"/>
  <c r="D1083" i="1"/>
  <c r="F1083" i="1" s="1"/>
  <c r="G1083" i="1" s="1"/>
  <c r="I1099" i="1"/>
  <c r="K1099" i="1" s="1"/>
  <c r="L1099" i="1" s="1"/>
  <c r="N1101" i="1"/>
  <c r="P1101" i="1" s="1"/>
  <c r="Q1101" i="1" s="1"/>
  <c r="N1110" i="1"/>
  <c r="P1110" i="1" s="1"/>
  <c r="Q1110" i="1" s="1"/>
  <c r="I1144" i="1"/>
  <c r="K1144" i="1" s="1"/>
  <c r="L1144" i="1" s="1"/>
  <c r="D1146" i="1"/>
  <c r="F1146" i="1" s="1"/>
  <c r="G1146" i="1" s="1"/>
  <c r="I1151" i="1"/>
  <c r="K1151" i="1" s="1"/>
  <c r="L1151" i="1" s="1"/>
  <c r="N1165" i="1"/>
  <c r="P1165" i="1" s="1"/>
  <c r="Q1165" i="1" s="1"/>
  <c r="D1168" i="1"/>
  <c r="F1168" i="1" s="1"/>
  <c r="G1168" i="1" s="1"/>
  <c r="J1178" i="1"/>
  <c r="O1199" i="1"/>
  <c r="O1215" i="1"/>
  <c r="O1223" i="1"/>
  <c r="I1246" i="1"/>
  <c r="K1246" i="1" s="1"/>
  <c r="L1246" i="1" s="1"/>
  <c r="N1248" i="1"/>
  <c r="P1248" i="1" s="1"/>
  <c r="Q1248" i="1" s="1"/>
  <c r="I1294" i="1"/>
  <c r="K1294" i="1" s="1"/>
  <c r="L1294" i="1" s="1"/>
  <c r="N1297" i="1"/>
  <c r="P1297" i="1" s="1"/>
  <c r="Q1297" i="1" s="1"/>
  <c r="I1299" i="1"/>
  <c r="K1299" i="1" s="1"/>
  <c r="L1299" i="1" s="1"/>
  <c r="N1344" i="1"/>
  <c r="P1344" i="1" s="1"/>
  <c r="Q1344" i="1" s="1"/>
  <c r="I1363" i="1"/>
  <c r="K1363" i="1" s="1"/>
  <c r="L1363" i="1" s="1"/>
  <c r="D1370" i="1"/>
  <c r="F1370" i="1" s="1"/>
  <c r="G1370" i="1" s="1"/>
  <c r="N1374" i="1"/>
  <c r="P1374" i="1" s="1"/>
  <c r="Q1374" i="1" s="1"/>
  <c r="E1421" i="1"/>
  <c r="D1423" i="1"/>
  <c r="F1423" i="1" s="1"/>
  <c r="G1423" i="1" s="1"/>
  <c r="E1439" i="1"/>
  <c r="E1443" i="1"/>
  <c r="N1451" i="1"/>
  <c r="P1451" i="1" s="1"/>
  <c r="Q1451" i="1" s="1"/>
  <c r="J1264" i="1"/>
  <c r="D1269" i="1"/>
  <c r="F1269" i="1" s="1"/>
  <c r="G1269" i="1" s="1"/>
  <c r="I1271" i="1"/>
  <c r="K1271" i="1" s="1"/>
  <c r="L1271" i="1" s="1"/>
  <c r="N1279" i="1"/>
  <c r="P1279" i="1" s="1"/>
  <c r="Q1279" i="1" s="1"/>
  <c r="N1459" i="1"/>
  <c r="P1459" i="1" s="1"/>
  <c r="Q1459" i="1" s="1"/>
  <c r="O1447" i="1"/>
  <c r="G86" i="20"/>
  <c r="F87" i="20" s="1"/>
  <c r="K660" i="2"/>
  <c r="L660" i="2" s="1"/>
  <c r="J660" i="2"/>
  <c r="K937" i="2"/>
  <c r="L937" i="2" s="1"/>
  <c r="J937" i="2"/>
  <c r="K1023" i="2"/>
  <c r="L1023" i="2" s="1"/>
  <c r="J1023" i="2"/>
  <c r="J761" i="2"/>
  <c r="K761" i="2"/>
  <c r="L761" i="2" s="1"/>
  <c r="K1012" i="2"/>
  <c r="L1012" i="2" s="1"/>
  <c r="J1012" i="2"/>
  <c r="K190" i="2"/>
  <c r="L190" i="2" s="1"/>
  <c r="J190" i="2"/>
  <c r="K589" i="2"/>
  <c r="L589" i="2" s="1"/>
  <c r="J589" i="2"/>
  <c r="J597" i="2"/>
  <c r="K597" i="2"/>
  <c r="L597" i="2" s="1"/>
  <c r="K1401" i="2"/>
  <c r="L1401" i="2" s="1"/>
  <c r="J1401" i="2"/>
  <c r="K1349" i="2"/>
  <c r="L1349" i="2" s="1"/>
  <c r="J1349" i="2"/>
  <c r="K461" i="2"/>
  <c r="L461" i="2" s="1"/>
  <c r="J461" i="2"/>
  <c r="J693" i="2"/>
  <c r="K693" i="2"/>
  <c r="L693" i="2" s="1"/>
  <c r="K781" i="2"/>
  <c r="L781" i="2" s="1"/>
  <c r="J781" i="2"/>
  <c r="K201" i="2"/>
  <c r="L201" i="2" s="1"/>
  <c r="K605" i="2"/>
  <c r="L605" i="2" s="1"/>
  <c r="K697" i="2"/>
  <c r="L697" i="2" s="1"/>
  <c r="K948" i="2"/>
  <c r="L948" i="2" s="1"/>
  <c r="J1218" i="2"/>
  <c r="K1291" i="2"/>
  <c r="L1291" i="2" s="1"/>
  <c r="J1414" i="2"/>
  <c r="J270" i="2"/>
  <c r="K327" i="2"/>
  <c r="L327" i="2" s="1"/>
  <c r="K584" i="2"/>
  <c r="L584" i="2" s="1"/>
  <c r="K662" i="2"/>
  <c r="L662" i="2" s="1"/>
  <c r="K681" i="2"/>
  <c r="L681" i="2" s="1"/>
  <c r="J729" i="2"/>
  <c r="J861" i="2"/>
  <c r="K26" i="2"/>
  <c r="L26" i="2" s="1"/>
  <c r="K362" i="2"/>
  <c r="L362" i="2" s="1"/>
  <c r="J741" i="2"/>
  <c r="K785" i="2"/>
  <c r="L785" i="2" s="1"/>
  <c r="K1043" i="2"/>
  <c r="L1043" i="2" s="1"/>
  <c r="J1055" i="2"/>
  <c r="J1132" i="2"/>
  <c r="J1188" i="2"/>
  <c r="J1424" i="2"/>
  <c r="J1453" i="2"/>
  <c r="K1459" i="2"/>
  <c r="L1459" i="2" s="1"/>
  <c r="K1020" i="2"/>
  <c r="L1020" i="2" s="1"/>
  <c r="K1030" i="2"/>
  <c r="L1030" i="2" s="1"/>
  <c r="J1358" i="2"/>
  <c r="K1443" i="2"/>
  <c r="L1443" i="2" s="1"/>
  <c r="K99" i="2"/>
  <c r="L99" i="2" s="1"/>
  <c r="K857" i="2"/>
  <c r="L857" i="2" s="1"/>
  <c r="K1172" i="2"/>
  <c r="L1172" i="2" s="1"/>
  <c r="J1242" i="2"/>
  <c r="J1421" i="2"/>
  <c r="K44" i="2"/>
  <c r="L44" i="2" s="1"/>
  <c r="K646" i="2"/>
  <c r="L646" i="2" s="1"/>
  <c r="J972" i="2"/>
  <c r="K999" i="2"/>
  <c r="L999" i="2" s="1"/>
  <c r="J1016" i="2"/>
  <c r="J1450" i="2"/>
  <c r="K193" i="2"/>
  <c r="L193" i="2" s="1"/>
  <c r="K346" i="2"/>
  <c r="L346" i="2" s="1"/>
  <c r="K692" i="2"/>
  <c r="L692" i="2" s="1"/>
  <c r="K696" i="2"/>
  <c r="L696" i="2" s="1"/>
  <c r="K700" i="2"/>
  <c r="L700" i="2" s="1"/>
  <c r="J721" i="2"/>
  <c r="J830" i="2"/>
  <c r="J1022" i="2"/>
  <c r="J1027" i="2"/>
  <c r="J1202" i="2"/>
  <c r="J1355" i="2"/>
  <c r="D13" i="1"/>
  <c r="F13" i="1" s="1"/>
  <c r="G13" i="1" s="1"/>
  <c r="N20" i="1"/>
  <c r="P20" i="1" s="1"/>
  <c r="Q20" i="1" s="1"/>
  <c r="N31" i="1"/>
  <c r="P31" i="1" s="1"/>
  <c r="Q31" i="1" s="1"/>
  <c r="N44" i="1"/>
  <c r="P44" i="1" s="1"/>
  <c r="Q44" i="1" s="1"/>
  <c r="J60" i="1"/>
  <c r="I68" i="1"/>
  <c r="K68" i="1" s="1"/>
  <c r="L68" i="1" s="1"/>
  <c r="O81" i="1"/>
  <c r="N83" i="1"/>
  <c r="P83" i="1" s="1"/>
  <c r="Q83" i="1" s="1"/>
  <c r="E85" i="1"/>
  <c r="D101" i="1"/>
  <c r="F101" i="1" s="1"/>
  <c r="G101" i="1" s="1"/>
  <c r="J107" i="1"/>
  <c r="E109" i="1"/>
  <c r="D117" i="1"/>
  <c r="F117" i="1" s="1"/>
  <c r="G117" i="1" s="1"/>
  <c r="O128" i="1"/>
  <c r="O148" i="1"/>
  <c r="D157" i="1"/>
  <c r="F157" i="1" s="1"/>
  <c r="G157" i="1" s="1"/>
  <c r="J162" i="1"/>
  <c r="N163" i="1"/>
  <c r="P163" i="1" s="1"/>
  <c r="Q163" i="1" s="1"/>
  <c r="O176" i="1"/>
  <c r="N194" i="1"/>
  <c r="P194" i="1" s="1"/>
  <c r="Q194" i="1" s="1"/>
  <c r="I207" i="1"/>
  <c r="K207" i="1" s="1"/>
  <c r="L207" i="1" s="1"/>
  <c r="I211" i="1"/>
  <c r="K211" i="1" s="1"/>
  <c r="L211" i="1" s="1"/>
  <c r="D12" i="1"/>
  <c r="F12" i="1" s="1"/>
  <c r="G12" i="1" s="1"/>
  <c r="D17" i="1"/>
  <c r="F17" i="1" s="1"/>
  <c r="G17" i="1" s="1"/>
  <c r="D25" i="1"/>
  <c r="F25" i="1" s="1"/>
  <c r="G25" i="1" s="1"/>
  <c r="E29" i="1"/>
  <c r="N35" i="1"/>
  <c r="P35" i="1" s="1"/>
  <c r="Q35" i="1" s="1"/>
  <c r="D41" i="1"/>
  <c r="F41" i="1" s="1"/>
  <c r="G41" i="1" s="1"/>
  <c r="D47" i="1"/>
  <c r="F47" i="1" s="1"/>
  <c r="G47" i="1" s="1"/>
  <c r="E50" i="1"/>
  <c r="O55" i="1"/>
  <c r="I57" i="1"/>
  <c r="K57" i="1" s="1"/>
  <c r="L57" i="1" s="1"/>
  <c r="O72" i="1"/>
  <c r="E74" i="1"/>
  <c r="E77" i="1"/>
  <c r="N78" i="1"/>
  <c r="P78" i="1" s="1"/>
  <c r="Q78" i="1" s="1"/>
  <c r="E87" i="1"/>
  <c r="D89" i="1"/>
  <c r="F89" i="1" s="1"/>
  <c r="G89" i="1" s="1"/>
  <c r="I98" i="1"/>
  <c r="K98" i="1" s="1"/>
  <c r="L98" i="1" s="1"/>
  <c r="D100" i="1"/>
  <c r="F100" i="1" s="1"/>
  <c r="G100" i="1" s="1"/>
  <c r="D114" i="1"/>
  <c r="F114" i="1" s="1"/>
  <c r="G114" i="1" s="1"/>
  <c r="J123" i="1"/>
  <c r="E125" i="1"/>
  <c r="I134" i="1"/>
  <c r="K134" i="1" s="1"/>
  <c r="L134" i="1" s="1"/>
  <c r="E138" i="1"/>
  <c r="E146" i="1"/>
  <c r="O153" i="1"/>
  <c r="N166" i="1"/>
  <c r="P166" i="1" s="1"/>
  <c r="Q166" i="1" s="1"/>
  <c r="N169" i="1"/>
  <c r="P169" i="1" s="1"/>
  <c r="Q169" i="1" s="1"/>
  <c r="J171" i="1"/>
  <c r="I182" i="1"/>
  <c r="K182" i="1" s="1"/>
  <c r="L182" i="1" s="1"/>
  <c r="O183" i="1"/>
  <c r="O186" i="1"/>
  <c r="D198" i="1"/>
  <c r="F198" i="1" s="1"/>
  <c r="G198" i="1" s="1"/>
  <c r="N199" i="1"/>
  <c r="P199" i="1" s="1"/>
  <c r="Q199" i="1" s="1"/>
  <c r="N208" i="1"/>
  <c r="P208" i="1" s="1"/>
  <c r="Q208" i="1" s="1"/>
  <c r="E213" i="1"/>
  <c r="O216" i="1"/>
  <c r="J220" i="1"/>
  <c r="I223" i="1"/>
  <c r="K223" i="1" s="1"/>
  <c r="L223" i="1" s="1"/>
  <c r="I235" i="1"/>
  <c r="K235" i="1" s="1"/>
  <c r="L235" i="1" s="1"/>
  <c r="N236" i="1"/>
  <c r="P236" i="1" s="1"/>
  <c r="Q236" i="1" s="1"/>
  <c r="E248" i="1"/>
  <c r="O266" i="1"/>
  <c r="I276" i="1"/>
  <c r="K276" i="1" s="1"/>
  <c r="L276" i="1" s="1"/>
  <c r="J276" i="1"/>
  <c r="D303" i="1"/>
  <c r="F303" i="1" s="1"/>
  <c r="G303" i="1" s="1"/>
  <c r="E303" i="1"/>
  <c r="E310" i="1"/>
  <c r="D328" i="1"/>
  <c r="F328" i="1" s="1"/>
  <c r="G328" i="1" s="1"/>
  <c r="D335" i="1"/>
  <c r="F335" i="1" s="1"/>
  <c r="G335" i="1" s="1"/>
  <c r="E335" i="1"/>
  <c r="E368" i="1"/>
  <c r="D368" i="1"/>
  <c r="F368" i="1" s="1"/>
  <c r="G368" i="1" s="1"/>
  <c r="E376" i="1"/>
  <c r="O381" i="1"/>
  <c r="O393" i="1"/>
  <c r="N393" i="1"/>
  <c r="P393" i="1" s="1"/>
  <c r="Q393" i="1" s="1"/>
  <c r="O413" i="1"/>
  <c r="N413" i="1"/>
  <c r="P413" i="1" s="1"/>
  <c r="Q413" i="1" s="1"/>
  <c r="N422" i="1"/>
  <c r="P422" i="1" s="1"/>
  <c r="Q422" i="1" s="1"/>
  <c r="O422" i="1"/>
  <c r="N445" i="1"/>
  <c r="P445" i="1" s="1"/>
  <c r="Q445" i="1" s="1"/>
  <c r="D500" i="1"/>
  <c r="F500" i="1" s="1"/>
  <c r="G500" i="1" s="1"/>
  <c r="E500" i="1"/>
  <c r="J599" i="1"/>
  <c r="I599" i="1"/>
  <c r="K599" i="1" s="1"/>
  <c r="L599" i="1" s="1"/>
  <c r="N709" i="1"/>
  <c r="P709" i="1" s="1"/>
  <c r="Q709" i="1" s="1"/>
  <c r="O709" i="1"/>
  <c r="O733" i="1"/>
  <c r="N733" i="1"/>
  <c r="P733" i="1" s="1"/>
  <c r="Q733" i="1" s="1"/>
  <c r="E524" i="1"/>
  <c r="D524" i="1"/>
  <c r="F524" i="1" s="1"/>
  <c r="G524" i="1" s="1"/>
  <c r="I645" i="1"/>
  <c r="K645" i="1" s="1"/>
  <c r="L645" i="1" s="1"/>
  <c r="J645" i="1"/>
  <c r="D909" i="1"/>
  <c r="F909" i="1" s="1"/>
  <c r="G909" i="1" s="1"/>
  <c r="E909" i="1"/>
  <c r="D1129" i="1"/>
  <c r="F1129" i="1" s="1"/>
  <c r="G1129" i="1" s="1"/>
  <c r="E1129" i="1"/>
  <c r="J12" i="1"/>
  <c r="D21" i="1"/>
  <c r="F21" i="1" s="1"/>
  <c r="G21" i="1" s="1"/>
  <c r="I25" i="1"/>
  <c r="K25" i="1" s="1"/>
  <c r="L25" i="1" s="1"/>
  <c r="D36" i="1"/>
  <c r="F36" i="1" s="1"/>
  <c r="G36" i="1" s="1"/>
  <c r="E38" i="1"/>
  <c r="J43" i="1"/>
  <c r="I50" i="1"/>
  <c r="K50" i="1" s="1"/>
  <c r="L50" i="1" s="1"/>
  <c r="D52" i="1"/>
  <c r="F52" i="1" s="1"/>
  <c r="G52" i="1" s="1"/>
  <c r="O57" i="1"/>
  <c r="J59" i="1"/>
  <c r="E61" i="1"/>
  <c r="D70" i="1"/>
  <c r="F70" i="1" s="1"/>
  <c r="G70" i="1" s="1"/>
  <c r="I74" i="1"/>
  <c r="K74" i="1" s="1"/>
  <c r="L74" i="1" s="1"/>
  <c r="D76" i="1"/>
  <c r="F76" i="1" s="1"/>
  <c r="G76" i="1" s="1"/>
  <c r="E79" i="1"/>
  <c r="O80" i="1"/>
  <c r="J82" i="1"/>
  <c r="I100" i="1"/>
  <c r="K100" i="1" s="1"/>
  <c r="L100" i="1" s="1"/>
  <c r="I116" i="1"/>
  <c r="K116" i="1" s="1"/>
  <c r="L116" i="1" s="1"/>
  <c r="J127" i="1"/>
  <c r="I146" i="1"/>
  <c r="K146" i="1" s="1"/>
  <c r="L146" i="1" s="1"/>
  <c r="D148" i="1"/>
  <c r="F148" i="1" s="1"/>
  <c r="G148" i="1" s="1"/>
  <c r="E151" i="1"/>
  <c r="E154" i="1"/>
  <c r="O161" i="1"/>
  <c r="D167" i="1"/>
  <c r="F167" i="1" s="1"/>
  <c r="G167" i="1" s="1"/>
  <c r="O168" i="1"/>
  <c r="N171" i="1"/>
  <c r="P171" i="1" s="1"/>
  <c r="Q171" i="1" s="1"/>
  <c r="E173" i="1"/>
  <c r="I174" i="1"/>
  <c r="K174" i="1" s="1"/>
  <c r="L174" i="1" s="1"/>
  <c r="N182" i="1"/>
  <c r="P182" i="1" s="1"/>
  <c r="Q182" i="1" s="1"/>
  <c r="D184" i="1"/>
  <c r="F184" i="1" s="1"/>
  <c r="G184" i="1" s="1"/>
  <c r="D186" i="1"/>
  <c r="F186" i="1" s="1"/>
  <c r="G186" i="1" s="1"/>
  <c r="N190" i="1"/>
  <c r="P190" i="1" s="1"/>
  <c r="Q190" i="1" s="1"/>
  <c r="J192" i="1"/>
  <c r="E200" i="1"/>
  <c r="J213" i="1"/>
  <c r="N223" i="1"/>
  <c r="P223" i="1" s="1"/>
  <c r="Q223" i="1" s="1"/>
  <c r="J227" i="1"/>
  <c r="D231" i="1"/>
  <c r="F231" i="1" s="1"/>
  <c r="G231" i="1" s="1"/>
  <c r="D237" i="1"/>
  <c r="F237" i="1" s="1"/>
  <c r="G237" i="1" s="1"/>
  <c r="D242" i="1"/>
  <c r="F242" i="1" s="1"/>
  <c r="G242" i="1" s="1"/>
  <c r="N250" i="1"/>
  <c r="P250" i="1" s="1"/>
  <c r="Q250" i="1" s="1"/>
  <c r="E262" i="1"/>
  <c r="D277" i="1"/>
  <c r="F277" i="1" s="1"/>
  <c r="G277" i="1" s="1"/>
  <c r="E277" i="1"/>
  <c r="D286" i="1"/>
  <c r="F286" i="1" s="1"/>
  <c r="G286" i="1" s="1"/>
  <c r="E286" i="1"/>
  <c r="O287" i="1"/>
  <c r="J293" i="1"/>
  <c r="I293" i="1"/>
  <c r="K293" i="1" s="1"/>
  <c r="L293" i="1" s="1"/>
  <c r="J295" i="1"/>
  <c r="I295" i="1"/>
  <c r="K295" i="1" s="1"/>
  <c r="L295" i="1" s="1"/>
  <c r="N330" i="1"/>
  <c r="P330" i="1" s="1"/>
  <c r="Q330" i="1" s="1"/>
  <c r="J357" i="1"/>
  <c r="I357" i="1"/>
  <c r="K357" i="1" s="1"/>
  <c r="L357" i="1" s="1"/>
  <c r="N368" i="1"/>
  <c r="P368" i="1" s="1"/>
  <c r="Q368" i="1" s="1"/>
  <c r="O368" i="1"/>
  <c r="I380" i="1"/>
  <c r="K380" i="1" s="1"/>
  <c r="L380" i="1" s="1"/>
  <c r="O391" i="1"/>
  <c r="J401" i="1"/>
  <c r="I401" i="1"/>
  <c r="K401" i="1" s="1"/>
  <c r="L401" i="1" s="1"/>
  <c r="E414" i="1"/>
  <c r="E444" i="1"/>
  <c r="D444" i="1"/>
  <c r="F444" i="1" s="1"/>
  <c r="G444" i="1" s="1"/>
  <c r="J553" i="1"/>
  <c r="I553" i="1"/>
  <c r="K553" i="1" s="1"/>
  <c r="L553" i="1" s="1"/>
  <c r="J660" i="1"/>
  <c r="I660" i="1"/>
  <c r="K660" i="1" s="1"/>
  <c r="L660" i="1" s="1"/>
  <c r="D676" i="1"/>
  <c r="F676" i="1" s="1"/>
  <c r="G676" i="1" s="1"/>
  <c r="E676" i="1"/>
  <c r="J716" i="1"/>
  <c r="I716" i="1"/>
  <c r="K716" i="1" s="1"/>
  <c r="L716" i="1" s="1"/>
  <c r="D723" i="1"/>
  <c r="F723" i="1" s="1"/>
  <c r="G723" i="1" s="1"/>
  <c r="E723" i="1"/>
  <c r="I418" i="1"/>
  <c r="K418" i="1" s="1"/>
  <c r="L418" i="1" s="1"/>
  <c r="J418" i="1"/>
  <c r="I260" i="1"/>
  <c r="K260" i="1" s="1"/>
  <c r="L260" i="1" s="1"/>
  <c r="J260" i="1"/>
  <c r="N271" i="1"/>
  <c r="P271" i="1" s="1"/>
  <c r="Q271" i="1" s="1"/>
  <c r="O271" i="1"/>
  <c r="N279" i="1"/>
  <c r="P279" i="1" s="1"/>
  <c r="Q279" i="1" s="1"/>
  <c r="O279" i="1"/>
  <c r="I340" i="1"/>
  <c r="K340" i="1" s="1"/>
  <c r="L340" i="1" s="1"/>
  <c r="J340" i="1"/>
  <c r="O378" i="1"/>
  <c r="N378" i="1"/>
  <c r="P378" i="1" s="1"/>
  <c r="Q378" i="1" s="1"/>
  <c r="O380" i="1"/>
  <c r="N380" i="1"/>
  <c r="P380" i="1" s="1"/>
  <c r="Q380" i="1" s="1"/>
  <c r="O421" i="1"/>
  <c r="N421" i="1"/>
  <c r="P421" i="1" s="1"/>
  <c r="Q421" i="1" s="1"/>
  <c r="I456" i="1"/>
  <c r="K456" i="1" s="1"/>
  <c r="L456" i="1" s="1"/>
  <c r="J456" i="1"/>
  <c r="J472" i="1"/>
  <c r="I472" i="1"/>
  <c r="K472" i="1" s="1"/>
  <c r="L472" i="1" s="1"/>
  <c r="E514" i="1"/>
  <c r="D514" i="1"/>
  <c r="F514" i="1" s="1"/>
  <c r="G514" i="1" s="1"/>
  <c r="E569" i="1"/>
  <c r="D569" i="1"/>
  <c r="F569" i="1" s="1"/>
  <c r="G569" i="1" s="1"/>
  <c r="E604" i="1"/>
  <c r="D604" i="1"/>
  <c r="F604" i="1" s="1"/>
  <c r="G604" i="1" s="1"/>
  <c r="O614" i="1"/>
  <c r="N614" i="1"/>
  <c r="P614" i="1" s="1"/>
  <c r="Q614" i="1" s="1"/>
  <c r="E620" i="1"/>
  <c r="D620" i="1"/>
  <c r="F620" i="1" s="1"/>
  <c r="G620" i="1" s="1"/>
  <c r="N630" i="1"/>
  <c r="P630" i="1" s="1"/>
  <c r="Q630" i="1" s="1"/>
  <c r="O630" i="1"/>
  <c r="D652" i="1"/>
  <c r="F652" i="1" s="1"/>
  <c r="G652" i="1" s="1"/>
  <c r="E652" i="1"/>
  <c r="I666" i="1"/>
  <c r="K666" i="1" s="1"/>
  <c r="L666" i="1" s="1"/>
  <c r="J666" i="1"/>
  <c r="E692" i="1"/>
  <c r="D692" i="1"/>
  <c r="F692" i="1" s="1"/>
  <c r="G692" i="1" s="1"/>
  <c r="E706" i="1"/>
  <c r="D706" i="1"/>
  <c r="F706" i="1" s="1"/>
  <c r="G706" i="1" s="1"/>
  <c r="D829" i="1"/>
  <c r="F829" i="1" s="1"/>
  <c r="G829" i="1" s="1"/>
  <c r="E829" i="1"/>
  <c r="D254" i="1"/>
  <c r="F254" i="1" s="1"/>
  <c r="G254" i="1" s="1"/>
  <c r="E254" i="1"/>
  <c r="D279" i="1"/>
  <c r="F279" i="1" s="1"/>
  <c r="G279" i="1" s="1"/>
  <c r="E279" i="1"/>
  <c r="N281" i="1"/>
  <c r="P281" i="1" s="1"/>
  <c r="Q281" i="1" s="1"/>
  <c r="O281" i="1"/>
  <c r="E1047" i="1"/>
  <c r="D1047" i="1"/>
  <c r="F1047" i="1" s="1"/>
  <c r="G1047" i="1" s="1"/>
  <c r="E1447" i="1"/>
  <c r="D1447" i="1"/>
  <c r="F1447" i="1" s="1"/>
  <c r="G1447" i="1" s="1"/>
  <c r="N12" i="1"/>
  <c r="P12" i="1" s="1"/>
  <c r="Q12" i="1" s="1"/>
  <c r="E14" i="1"/>
  <c r="N25" i="1"/>
  <c r="P25" i="1" s="1"/>
  <c r="Q25" i="1" s="1"/>
  <c r="D30" i="1"/>
  <c r="F30" i="1" s="1"/>
  <c r="G30" i="1" s="1"/>
  <c r="O32" i="1"/>
  <c r="D46" i="1"/>
  <c r="F46" i="1" s="1"/>
  <c r="G46" i="1" s="1"/>
  <c r="I52" i="1"/>
  <c r="K52" i="1" s="1"/>
  <c r="L52" i="1" s="1"/>
  <c r="O56" i="1"/>
  <c r="E58" i="1"/>
  <c r="N59" i="1"/>
  <c r="P59" i="1" s="1"/>
  <c r="Q59" i="1" s="1"/>
  <c r="J76" i="1"/>
  <c r="E78" i="1"/>
  <c r="J79" i="1"/>
  <c r="D81" i="1"/>
  <c r="F81" i="1" s="1"/>
  <c r="G81" i="1" s="1"/>
  <c r="N92" i="1"/>
  <c r="P92" i="1" s="1"/>
  <c r="Q92" i="1" s="1"/>
  <c r="I99" i="1"/>
  <c r="K99" i="1" s="1"/>
  <c r="L99" i="1" s="1"/>
  <c r="E102" i="1"/>
  <c r="J108" i="1"/>
  <c r="I110" i="1"/>
  <c r="K110" i="1" s="1"/>
  <c r="L110" i="1" s="1"/>
  <c r="N119" i="1"/>
  <c r="P119" i="1" s="1"/>
  <c r="Q119" i="1" s="1"/>
  <c r="I121" i="1"/>
  <c r="K121" i="1" s="1"/>
  <c r="L121" i="1" s="1"/>
  <c r="O129" i="1"/>
  <c r="N131" i="1"/>
  <c r="P131" i="1" s="1"/>
  <c r="Q131" i="1" s="1"/>
  <c r="I148" i="1"/>
  <c r="K148" i="1" s="1"/>
  <c r="L148" i="1" s="1"/>
  <c r="J151" i="1"/>
  <c r="I154" i="1"/>
  <c r="K154" i="1" s="1"/>
  <c r="L154" i="1" s="1"/>
  <c r="D162" i="1"/>
  <c r="F162" i="1" s="1"/>
  <c r="G162" i="1" s="1"/>
  <c r="D169" i="1"/>
  <c r="F169" i="1" s="1"/>
  <c r="G169" i="1" s="1"/>
  <c r="J170" i="1"/>
  <c r="D172" i="1"/>
  <c r="F172" i="1" s="1"/>
  <c r="G172" i="1" s="1"/>
  <c r="N174" i="1"/>
  <c r="P174" i="1" s="1"/>
  <c r="Q174" i="1" s="1"/>
  <c r="D183" i="1"/>
  <c r="F183" i="1" s="1"/>
  <c r="G183" i="1" s="1"/>
  <c r="D191" i="1"/>
  <c r="F191" i="1" s="1"/>
  <c r="G191" i="1" s="1"/>
  <c r="D199" i="1"/>
  <c r="F199" i="1" s="1"/>
  <c r="G199" i="1" s="1"/>
  <c r="I205" i="1"/>
  <c r="K205" i="1" s="1"/>
  <c r="L205" i="1" s="1"/>
  <c r="J247" i="1"/>
  <c r="I247" i="1"/>
  <c r="K247" i="1" s="1"/>
  <c r="L247" i="1" s="1"/>
  <c r="D272" i="1"/>
  <c r="F272" i="1" s="1"/>
  <c r="G272" i="1" s="1"/>
  <c r="E272" i="1"/>
  <c r="D280" i="1"/>
  <c r="F280" i="1" s="1"/>
  <c r="G280" i="1" s="1"/>
  <c r="E280" i="1"/>
  <c r="J309" i="1"/>
  <c r="I309" i="1"/>
  <c r="K309" i="1" s="1"/>
  <c r="L309" i="1" s="1"/>
  <c r="E320" i="1"/>
  <c r="D320" i="1"/>
  <c r="F320" i="1" s="1"/>
  <c r="G320" i="1" s="1"/>
  <c r="D327" i="1"/>
  <c r="F327" i="1" s="1"/>
  <c r="G327" i="1" s="1"/>
  <c r="E327" i="1"/>
  <c r="J384" i="1"/>
  <c r="I384" i="1"/>
  <c r="K384" i="1" s="1"/>
  <c r="L384" i="1" s="1"/>
  <c r="O479" i="1"/>
  <c r="N479" i="1"/>
  <c r="P479" i="1" s="1"/>
  <c r="Q479" i="1" s="1"/>
  <c r="O612" i="1"/>
  <c r="N612" i="1"/>
  <c r="P612" i="1" s="1"/>
  <c r="Q612" i="1" s="1"/>
  <c r="D715" i="1"/>
  <c r="F715" i="1" s="1"/>
  <c r="G715" i="1" s="1"/>
  <c r="E715" i="1"/>
  <c r="O314" i="1"/>
  <c r="N314" i="1"/>
  <c r="P314" i="1" s="1"/>
  <c r="Q314" i="1" s="1"/>
  <c r="N337" i="1"/>
  <c r="P337" i="1" s="1"/>
  <c r="Q337" i="1" s="1"/>
  <c r="O337" i="1"/>
  <c r="J396" i="1"/>
  <c r="I396" i="1"/>
  <c r="K396" i="1" s="1"/>
  <c r="L396" i="1" s="1"/>
  <c r="J506" i="1"/>
  <c r="I506" i="1"/>
  <c r="K506" i="1" s="1"/>
  <c r="L506" i="1" s="1"/>
  <c r="O557" i="1"/>
  <c r="N557" i="1"/>
  <c r="P557" i="1" s="1"/>
  <c r="Q557" i="1" s="1"/>
  <c r="E1007" i="1"/>
  <c r="D1007" i="1"/>
  <c r="F1007" i="1" s="1"/>
  <c r="G1007" i="1" s="1"/>
  <c r="O36" i="1"/>
  <c r="N47" i="1"/>
  <c r="P47" i="1" s="1"/>
  <c r="Q47" i="1" s="1"/>
  <c r="N49" i="1"/>
  <c r="P49" i="1" s="1"/>
  <c r="Q49" i="1" s="1"/>
  <c r="O84" i="1"/>
  <c r="I86" i="1"/>
  <c r="K86" i="1" s="1"/>
  <c r="L86" i="1" s="1"/>
  <c r="O100" i="1"/>
  <c r="O103" i="1"/>
  <c r="I105" i="1"/>
  <c r="K105" i="1" s="1"/>
  <c r="L105" i="1" s="1"/>
  <c r="I115" i="1"/>
  <c r="K115" i="1" s="1"/>
  <c r="L115" i="1" s="1"/>
  <c r="N116" i="1"/>
  <c r="P116" i="1" s="1"/>
  <c r="Q116" i="1" s="1"/>
  <c r="J124" i="1"/>
  <c r="I126" i="1"/>
  <c r="K126" i="1" s="1"/>
  <c r="L126" i="1" s="1"/>
  <c r="I137" i="1"/>
  <c r="K137" i="1" s="1"/>
  <c r="L137" i="1" s="1"/>
  <c r="N145" i="1"/>
  <c r="P145" i="1" s="1"/>
  <c r="Q145" i="1" s="1"/>
  <c r="O156" i="1"/>
  <c r="N177" i="1"/>
  <c r="P177" i="1" s="1"/>
  <c r="Q177" i="1" s="1"/>
  <c r="D188" i="1"/>
  <c r="F188" i="1" s="1"/>
  <c r="G188" i="1" s="1"/>
  <c r="O189" i="1"/>
  <c r="I194" i="1"/>
  <c r="K194" i="1" s="1"/>
  <c r="L194" i="1" s="1"/>
  <c r="I197" i="1"/>
  <c r="K197" i="1" s="1"/>
  <c r="L197" i="1" s="1"/>
  <c r="E207" i="1"/>
  <c r="O209" i="1"/>
  <c r="N212" i="1"/>
  <c r="P212" i="1" s="1"/>
  <c r="Q212" i="1" s="1"/>
  <c r="I221" i="1"/>
  <c r="K221" i="1" s="1"/>
  <c r="L221" i="1" s="1"/>
  <c r="I226" i="1"/>
  <c r="K226" i="1" s="1"/>
  <c r="L226" i="1" s="1"/>
  <c r="D246" i="1"/>
  <c r="F246" i="1" s="1"/>
  <c r="G246" i="1" s="1"/>
  <c r="N256" i="1"/>
  <c r="P256" i="1" s="1"/>
  <c r="Q256" i="1" s="1"/>
  <c r="N273" i="1"/>
  <c r="P273" i="1" s="1"/>
  <c r="Q273" i="1" s="1"/>
  <c r="N282" i="1"/>
  <c r="P282" i="1" s="1"/>
  <c r="Q282" i="1" s="1"/>
  <c r="O282" i="1"/>
  <c r="N288" i="1"/>
  <c r="P288" i="1" s="1"/>
  <c r="Q288" i="1" s="1"/>
  <c r="O288" i="1"/>
  <c r="E343" i="1"/>
  <c r="J349" i="1"/>
  <c r="O362" i="1"/>
  <c r="N362" i="1"/>
  <c r="P362" i="1" s="1"/>
  <c r="Q362" i="1" s="1"/>
  <c r="D381" i="1"/>
  <c r="F381" i="1" s="1"/>
  <c r="G381" i="1" s="1"/>
  <c r="J388" i="1"/>
  <c r="I390" i="1"/>
  <c r="K390" i="1" s="1"/>
  <c r="L390" i="1" s="1"/>
  <c r="N408" i="1"/>
  <c r="P408" i="1" s="1"/>
  <c r="Q408" i="1" s="1"/>
  <c r="O408" i="1"/>
  <c r="N419" i="1"/>
  <c r="P419" i="1" s="1"/>
  <c r="Q419" i="1" s="1"/>
  <c r="O419" i="1"/>
  <c r="E422" i="1"/>
  <c r="I459" i="1"/>
  <c r="K459" i="1" s="1"/>
  <c r="L459" i="1" s="1"/>
  <c r="J459" i="1"/>
  <c r="I464" i="1"/>
  <c r="K464" i="1" s="1"/>
  <c r="L464" i="1" s="1"/>
  <c r="J464" i="1"/>
  <c r="O577" i="1"/>
  <c r="N577" i="1"/>
  <c r="P577" i="1" s="1"/>
  <c r="Q577" i="1" s="1"/>
  <c r="E596" i="1"/>
  <c r="D596" i="1"/>
  <c r="F596" i="1" s="1"/>
  <c r="G596" i="1" s="1"/>
  <c r="E618" i="1"/>
  <c r="D618" i="1"/>
  <c r="F618" i="1" s="1"/>
  <c r="G618" i="1" s="1"/>
  <c r="O633" i="1"/>
  <c r="N633" i="1"/>
  <c r="P633" i="1" s="1"/>
  <c r="Q633" i="1" s="1"/>
  <c r="J650" i="1"/>
  <c r="I650" i="1"/>
  <c r="K650" i="1" s="1"/>
  <c r="L650" i="1" s="1"/>
  <c r="N671" i="1"/>
  <c r="P671" i="1" s="1"/>
  <c r="Q671" i="1" s="1"/>
  <c r="O671" i="1"/>
  <c r="D704" i="1"/>
  <c r="F704" i="1" s="1"/>
  <c r="G704" i="1" s="1"/>
  <c r="E704" i="1"/>
  <c r="I713" i="1"/>
  <c r="K713" i="1" s="1"/>
  <c r="L713" i="1" s="1"/>
  <c r="J713" i="1"/>
  <c r="J739" i="1"/>
  <c r="I739" i="1"/>
  <c r="K739" i="1" s="1"/>
  <c r="L739" i="1" s="1"/>
  <c r="J804" i="1"/>
  <c r="I804" i="1"/>
  <c r="K804" i="1" s="1"/>
  <c r="L804" i="1" s="1"/>
  <c r="O375" i="1"/>
  <c r="N375" i="1"/>
  <c r="P375" i="1" s="1"/>
  <c r="Q375" i="1" s="1"/>
  <c r="N406" i="1"/>
  <c r="P406" i="1" s="1"/>
  <c r="Q406" i="1" s="1"/>
  <c r="O406" i="1"/>
  <c r="D413" i="1"/>
  <c r="F413" i="1" s="1"/>
  <c r="G413" i="1" s="1"/>
  <c r="E413" i="1"/>
  <c r="N447" i="1"/>
  <c r="P447" i="1" s="1"/>
  <c r="Q447" i="1" s="1"/>
  <c r="O447" i="1"/>
  <c r="D478" i="1"/>
  <c r="F478" i="1" s="1"/>
  <c r="G478" i="1" s="1"/>
  <c r="E478" i="1"/>
  <c r="N517" i="1"/>
  <c r="P517" i="1" s="1"/>
  <c r="Q517" i="1" s="1"/>
  <c r="O517" i="1"/>
  <c r="O533" i="1"/>
  <c r="N533" i="1"/>
  <c r="P533" i="1" s="1"/>
  <c r="Q533" i="1" s="1"/>
  <c r="I544" i="1"/>
  <c r="K544" i="1" s="1"/>
  <c r="L544" i="1" s="1"/>
  <c r="J544" i="1"/>
  <c r="J711" i="1"/>
  <c r="I711" i="1"/>
  <c r="K711" i="1" s="1"/>
  <c r="L711" i="1" s="1"/>
  <c r="O726" i="1"/>
  <c r="N726" i="1"/>
  <c r="P726" i="1" s="1"/>
  <c r="Q726" i="1" s="1"/>
  <c r="N14" i="1"/>
  <c r="P14" i="1" s="1"/>
  <c r="Q14" i="1" s="1"/>
  <c r="E26" i="1"/>
  <c r="I30" i="1"/>
  <c r="K30" i="1" s="1"/>
  <c r="L30" i="1" s="1"/>
  <c r="O52" i="1"/>
  <c r="I62" i="1"/>
  <c r="K62" i="1" s="1"/>
  <c r="L62" i="1" s="1"/>
  <c r="J75" i="1"/>
  <c r="N96" i="1"/>
  <c r="P96" i="1" s="1"/>
  <c r="Q96" i="1" s="1"/>
  <c r="N102" i="1"/>
  <c r="P102" i="1" s="1"/>
  <c r="Q102" i="1" s="1"/>
  <c r="O105" i="1"/>
  <c r="D119" i="1"/>
  <c r="F119" i="1" s="1"/>
  <c r="G119" i="1" s="1"/>
  <c r="N126" i="1"/>
  <c r="P126" i="1" s="1"/>
  <c r="Q126" i="1" s="1"/>
  <c r="J130" i="1"/>
  <c r="D140" i="1"/>
  <c r="F140" i="1" s="1"/>
  <c r="G140" i="1" s="1"/>
  <c r="E178" i="1"/>
  <c r="I188" i="1"/>
  <c r="K188" i="1" s="1"/>
  <c r="L188" i="1" s="1"/>
  <c r="I193" i="1"/>
  <c r="K193" i="1" s="1"/>
  <c r="L193" i="1" s="1"/>
  <c r="N218" i="1"/>
  <c r="P218" i="1" s="1"/>
  <c r="Q218" i="1" s="1"/>
  <c r="O226" i="1"/>
  <c r="O233" i="1"/>
  <c r="N241" i="1"/>
  <c r="P241" i="1" s="1"/>
  <c r="Q241" i="1" s="1"/>
  <c r="O242" i="1"/>
  <c r="E245" i="1"/>
  <c r="J261" i="1"/>
  <c r="I261" i="1"/>
  <c r="K261" i="1" s="1"/>
  <c r="L261" i="1" s="1"/>
  <c r="J268" i="1"/>
  <c r="D274" i="1"/>
  <c r="F274" i="1" s="1"/>
  <c r="G274" i="1" s="1"/>
  <c r="I283" i="1"/>
  <c r="K283" i="1" s="1"/>
  <c r="L283" i="1" s="1"/>
  <c r="J283" i="1"/>
  <c r="E285" i="1"/>
  <c r="O298" i="1"/>
  <c r="N298" i="1"/>
  <c r="P298" i="1" s="1"/>
  <c r="Q298" i="1" s="1"/>
  <c r="N304" i="1"/>
  <c r="P304" i="1" s="1"/>
  <c r="Q304" i="1" s="1"/>
  <c r="O304" i="1"/>
  <c r="O311" i="1"/>
  <c r="N311" i="1"/>
  <c r="P311" i="1" s="1"/>
  <c r="Q311" i="1" s="1"/>
  <c r="J325" i="1"/>
  <c r="I325" i="1"/>
  <c r="K325" i="1" s="1"/>
  <c r="L325" i="1" s="1"/>
  <c r="I332" i="1"/>
  <c r="K332" i="1" s="1"/>
  <c r="L332" i="1" s="1"/>
  <c r="J332" i="1"/>
  <c r="N345" i="1"/>
  <c r="P345" i="1" s="1"/>
  <c r="Q345" i="1" s="1"/>
  <c r="O345" i="1"/>
  <c r="E391" i="1"/>
  <c r="D391" i="1"/>
  <c r="F391" i="1" s="1"/>
  <c r="G391" i="1" s="1"/>
  <c r="N395" i="1"/>
  <c r="P395" i="1" s="1"/>
  <c r="Q395" i="1" s="1"/>
  <c r="D405" i="1"/>
  <c r="F405" i="1" s="1"/>
  <c r="G405" i="1" s="1"/>
  <c r="O415" i="1"/>
  <c r="N415" i="1"/>
  <c r="P415" i="1" s="1"/>
  <c r="Q415" i="1" s="1"/>
  <c r="D469" i="1"/>
  <c r="F469" i="1" s="1"/>
  <c r="G469" i="1" s="1"/>
  <c r="E469" i="1"/>
  <c r="O490" i="1"/>
  <c r="N490" i="1"/>
  <c r="P490" i="1" s="1"/>
  <c r="Q490" i="1" s="1"/>
  <c r="I495" i="1"/>
  <c r="K495" i="1" s="1"/>
  <c r="L495" i="1" s="1"/>
  <c r="J495" i="1"/>
  <c r="J606" i="1"/>
  <c r="I606" i="1"/>
  <c r="K606" i="1" s="1"/>
  <c r="L606" i="1" s="1"/>
  <c r="E639" i="1"/>
  <c r="D639" i="1"/>
  <c r="F639" i="1" s="1"/>
  <c r="G639" i="1" s="1"/>
  <c r="J663" i="1"/>
  <c r="I663" i="1"/>
  <c r="K663" i="1" s="1"/>
  <c r="L663" i="1" s="1"/>
  <c r="D680" i="1"/>
  <c r="F680" i="1" s="1"/>
  <c r="G680" i="1" s="1"/>
  <c r="E680" i="1"/>
  <c r="N719" i="1"/>
  <c r="P719" i="1" s="1"/>
  <c r="Q719" i="1" s="1"/>
  <c r="O719" i="1"/>
  <c r="O774" i="1"/>
  <c r="N774" i="1"/>
  <c r="P774" i="1" s="1"/>
  <c r="Q774" i="1" s="1"/>
  <c r="O439" i="1"/>
  <c r="O448" i="1"/>
  <c r="D459" i="1"/>
  <c r="F459" i="1" s="1"/>
  <c r="G459" i="1" s="1"/>
  <c r="O477" i="1"/>
  <c r="E484" i="1"/>
  <c r="D487" i="1"/>
  <c r="F487" i="1" s="1"/>
  <c r="G487" i="1" s="1"/>
  <c r="O488" i="1"/>
  <c r="I490" i="1"/>
  <c r="K490" i="1" s="1"/>
  <c r="L490" i="1" s="1"/>
  <c r="I504" i="1"/>
  <c r="K504" i="1" s="1"/>
  <c r="L504" i="1" s="1"/>
  <c r="E506" i="1"/>
  <c r="N513" i="1"/>
  <c r="P513" i="1" s="1"/>
  <c r="Q513" i="1" s="1"/>
  <c r="I536" i="1"/>
  <c r="K536" i="1" s="1"/>
  <c r="L536" i="1" s="1"/>
  <c r="N545" i="1"/>
  <c r="P545" i="1" s="1"/>
  <c r="Q545" i="1" s="1"/>
  <c r="N566" i="1"/>
  <c r="P566" i="1" s="1"/>
  <c r="Q566" i="1" s="1"/>
  <c r="N593" i="1"/>
  <c r="P593" i="1" s="1"/>
  <c r="Q593" i="1" s="1"/>
  <c r="N617" i="1"/>
  <c r="P617" i="1" s="1"/>
  <c r="Q617" i="1" s="1"/>
  <c r="E627" i="1"/>
  <c r="O631" i="1"/>
  <c r="J648" i="1"/>
  <c r="J658" i="1"/>
  <c r="E660" i="1"/>
  <c r="D663" i="1"/>
  <c r="F663" i="1" s="1"/>
  <c r="G663" i="1" s="1"/>
  <c r="D666" i="1"/>
  <c r="F666" i="1" s="1"/>
  <c r="G666" i="1" s="1"/>
  <c r="O669" i="1"/>
  <c r="J673" i="1"/>
  <c r="E683" i="1"/>
  <c r="N694" i="1"/>
  <c r="P694" i="1" s="1"/>
  <c r="Q694" i="1" s="1"/>
  <c r="J696" i="1"/>
  <c r="D698" i="1"/>
  <c r="F698" i="1" s="1"/>
  <c r="G698" i="1" s="1"/>
  <c r="D700" i="1"/>
  <c r="F700" i="1" s="1"/>
  <c r="G700" i="1" s="1"/>
  <c r="O703" i="1"/>
  <c r="E707" i="1"/>
  <c r="D711" i="1"/>
  <c r="F711" i="1" s="1"/>
  <c r="G711" i="1" s="1"/>
  <c r="O722" i="1"/>
  <c r="J733" i="1"/>
  <c r="I743" i="1"/>
  <c r="K743" i="1" s="1"/>
  <c r="L743" i="1" s="1"/>
  <c r="J743" i="1"/>
  <c r="D752" i="1"/>
  <c r="F752" i="1" s="1"/>
  <c r="G752" i="1" s="1"/>
  <c r="N769" i="1"/>
  <c r="P769" i="1" s="1"/>
  <c r="Q769" i="1" s="1"/>
  <c r="O777" i="1"/>
  <c r="J784" i="1"/>
  <c r="I784" i="1"/>
  <c r="K784" i="1" s="1"/>
  <c r="L784" i="1" s="1"/>
  <c r="E804" i="1"/>
  <c r="J830" i="1"/>
  <c r="I846" i="1"/>
  <c r="K846" i="1" s="1"/>
  <c r="L846" i="1" s="1"/>
  <c r="J846" i="1"/>
  <c r="O1013" i="1"/>
  <c r="N1013" i="1"/>
  <c r="P1013" i="1" s="1"/>
  <c r="Q1013" i="1" s="1"/>
  <c r="D1020" i="1"/>
  <c r="F1020" i="1" s="1"/>
  <c r="G1020" i="1" s="1"/>
  <c r="E1020" i="1"/>
  <c r="E1055" i="1"/>
  <c r="D1055" i="1"/>
  <c r="F1055" i="1" s="1"/>
  <c r="G1055" i="1" s="1"/>
  <c r="E1133" i="1"/>
  <c r="D1133" i="1"/>
  <c r="F1133" i="1" s="1"/>
  <c r="G1133" i="1" s="1"/>
  <c r="O758" i="1"/>
  <c r="N758" i="1"/>
  <c r="P758" i="1" s="1"/>
  <c r="Q758" i="1" s="1"/>
  <c r="J768" i="1"/>
  <c r="I768" i="1"/>
  <c r="K768" i="1" s="1"/>
  <c r="L768" i="1" s="1"/>
  <c r="D793" i="1"/>
  <c r="F793" i="1" s="1"/>
  <c r="G793" i="1" s="1"/>
  <c r="E793" i="1"/>
  <c r="E878" i="1"/>
  <c r="D878" i="1"/>
  <c r="F878" i="1" s="1"/>
  <c r="G878" i="1" s="1"/>
  <c r="E962" i="1"/>
  <c r="D962" i="1"/>
  <c r="F962" i="1" s="1"/>
  <c r="G962" i="1" s="1"/>
  <c r="J1033" i="1"/>
  <c r="I1033" i="1"/>
  <c r="K1033" i="1" s="1"/>
  <c r="L1033" i="1" s="1"/>
  <c r="O1037" i="1"/>
  <c r="N1037" i="1"/>
  <c r="P1037" i="1" s="1"/>
  <c r="Q1037" i="1" s="1"/>
  <c r="J1089" i="1"/>
  <c r="I1089" i="1"/>
  <c r="K1089" i="1" s="1"/>
  <c r="L1089" i="1" s="1"/>
  <c r="E1115" i="1"/>
  <c r="D1115" i="1"/>
  <c r="F1115" i="1" s="1"/>
  <c r="G1115" i="1" s="1"/>
  <c r="J1121" i="1"/>
  <c r="I1121" i="1"/>
  <c r="K1121" i="1" s="1"/>
  <c r="L1121" i="1" s="1"/>
  <c r="E1155" i="1"/>
  <c r="D1155" i="1"/>
  <c r="F1155" i="1" s="1"/>
  <c r="G1155" i="1" s="1"/>
  <c r="D1174" i="1"/>
  <c r="F1174" i="1" s="1"/>
  <c r="G1174" i="1" s="1"/>
  <c r="E1174" i="1"/>
  <c r="N1219" i="1"/>
  <c r="P1219" i="1" s="1"/>
  <c r="Q1219" i="1" s="1"/>
  <c r="O1219" i="1"/>
  <c r="E1279" i="1"/>
  <c r="D1279" i="1"/>
  <c r="F1279" i="1" s="1"/>
  <c r="G1279" i="1" s="1"/>
  <c r="O1331" i="1"/>
  <c r="N1331" i="1"/>
  <c r="P1331" i="1" s="1"/>
  <c r="Q1331" i="1" s="1"/>
  <c r="O1369" i="1"/>
  <c r="N1369" i="1"/>
  <c r="P1369" i="1" s="1"/>
  <c r="Q1369" i="1" s="1"/>
  <c r="N1429" i="1"/>
  <c r="P1429" i="1" s="1"/>
  <c r="Q1429" i="1" s="1"/>
  <c r="O1429" i="1"/>
  <c r="N453" i="1"/>
  <c r="P453" i="1" s="1"/>
  <c r="Q453" i="1" s="1"/>
  <c r="O454" i="1"/>
  <c r="E461" i="1"/>
  <c r="O462" i="1"/>
  <c r="O470" i="1"/>
  <c r="D477" i="1"/>
  <c r="F477" i="1" s="1"/>
  <c r="G477" i="1" s="1"/>
  <c r="E486" i="1"/>
  <c r="N487" i="1"/>
  <c r="P487" i="1" s="1"/>
  <c r="Q487" i="1" s="1"/>
  <c r="I498" i="1"/>
  <c r="K498" i="1" s="1"/>
  <c r="L498" i="1" s="1"/>
  <c r="J512" i="1"/>
  <c r="D516" i="1"/>
  <c r="F516" i="1" s="1"/>
  <c r="G516" i="1" s="1"/>
  <c r="D522" i="1"/>
  <c r="F522" i="1" s="1"/>
  <c r="G522" i="1" s="1"/>
  <c r="I527" i="1"/>
  <c r="K527" i="1" s="1"/>
  <c r="L527" i="1" s="1"/>
  <c r="D537" i="1"/>
  <c r="F537" i="1" s="1"/>
  <c r="G537" i="1" s="1"/>
  <c r="I538" i="1"/>
  <c r="K538" i="1" s="1"/>
  <c r="L538" i="1" s="1"/>
  <c r="J546" i="1"/>
  <c r="E563" i="1"/>
  <c r="N597" i="1"/>
  <c r="P597" i="1" s="1"/>
  <c r="Q597" i="1" s="1"/>
  <c r="N602" i="1"/>
  <c r="P602" i="1" s="1"/>
  <c r="Q602" i="1" s="1"/>
  <c r="J621" i="1"/>
  <c r="J624" i="1"/>
  <c r="D629" i="1"/>
  <c r="F629" i="1" s="1"/>
  <c r="G629" i="1" s="1"/>
  <c r="E632" i="1"/>
  <c r="D636" i="1"/>
  <c r="F636" i="1" s="1"/>
  <c r="G636" i="1" s="1"/>
  <c r="J637" i="1"/>
  <c r="D642" i="1"/>
  <c r="F642" i="1" s="1"/>
  <c r="G642" i="1" s="1"/>
  <c r="E659" i="1"/>
  <c r="D674" i="1"/>
  <c r="F674" i="1" s="1"/>
  <c r="G674" i="1" s="1"/>
  <c r="D682" i="1"/>
  <c r="F682" i="1" s="1"/>
  <c r="G682" i="1" s="1"/>
  <c r="J685" i="1"/>
  <c r="O690" i="1"/>
  <c r="N700" i="1"/>
  <c r="P700" i="1" s="1"/>
  <c r="Q700" i="1" s="1"/>
  <c r="N702" i="1"/>
  <c r="P702" i="1" s="1"/>
  <c r="Q702" i="1" s="1"/>
  <c r="N728" i="1"/>
  <c r="P728" i="1" s="1"/>
  <c r="Q728" i="1" s="1"/>
  <c r="N741" i="1"/>
  <c r="P741" i="1" s="1"/>
  <c r="Q741" i="1" s="1"/>
  <c r="O750" i="1"/>
  <c r="N750" i="1"/>
  <c r="P750" i="1" s="1"/>
  <c r="Q750" i="1" s="1"/>
  <c r="D763" i="1"/>
  <c r="F763" i="1" s="1"/>
  <c r="G763" i="1" s="1"/>
  <c r="I766" i="1"/>
  <c r="K766" i="1" s="1"/>
  <c r="L766" i="1" s="1"/>
  <c r="N811" i="1"/>
  <c r="P811" i="1" s="1"/>
  <c r="Q811" i="1" s="1"/>
  <c r="O811" i="1"/>
  <c r="N822" i="1"/>
  <c r="P822" i="1" s="1"/>
  <c r="Q822" i="1" s="1"/>
  <c r="O822" i="1"/>
  <c r="O851" i="1"/>
  <c r="N851" i="1"/>
  <c r="P851" i="1" s="1"/>
  <c r="Q851" i="1" s="1"/>
  <c r="E883" i="1"/>
  <c r="D883" i="1"/>
  <c r="F883" i="1" s="1"/>
  <c r="G883" i="1" s="1"/>
  <c r="E907" i="1"/>
  <c r="D907" i="1"/>
  <c r="F907" i="1" s="1"/>
  <c r="G907" i="1" s="1"/>
  <c r="J919" i="1"/>
  <c r="I919" i="1"/>
  <c r="K919" i="1" s="1"/>
  <c r="L919" i="1" s="1"/>
  <c r="I933" i="1"/>
  <c r="K933" i="1" s="1"/>
  <c r="L933" i="1" s="1"/>
  <c r="J933" i="1"/>
  <c r="J997" i="1"/>
  <c r="I997" i="1"/>
  <c r="K997" i="1" s="1"/>
  <c r="L997" i="1" s="1"/>
  <c r="J1012" i="1"/>
  <c r="I1012" i="1"/>
  <c r="K1012" i="1" s="1"/>
  <c r="L1012" i="1" s="1"/>
  <c r="E1027" i="1"/>
  <c r="D1027" i="1"/>
  <c r="F1027" i="1" s="1"/>
  <c r="G1027" i="1" s="1"/>
  <c r="N1058" i="1"/>
  <c r="P1058" i="1" s="1"/>
  <c r="Q1058" i="1" s="1"/>
  <c r="O1058" i="1"/>
  <c r="E751" i="1"/>
  <c r="D751" i="1"/>
  <c r="F751" i="1" s="1"/>
  <c r="G751" i="1" s="1"/>
  <c r="D801" i="1"/>
  <c r="F801" i="1" s="1"/>
  <c r="G801" i="1" s="1"/>
  <c r="E801" i="1"/>
  <c r="J924" i="1"/>
  <c r="I924" i="1"/>
  <c r="K924" i="1" s="1"/>
  <c r="L924" i="1" s="1"/>
  <c r="D944" i="1"/>
  <c r="F944" i="1" s="1"/>
  <c r="G944" i="1" s="1"/>
  <c r="E944" i="1"/>
  <c r="O977" i="1"/>
  <c r="N977" i="1"/>
  <c r="P977" i="1" s="1"/>
  <c r="Q977" i="1" s="1"/>
  <c r="E421" i="1"/>
  <c r="I446" i="1"/>
  <c r="K446" i="1" s="1"/>
  <c r="L446" i="1" s="1"/>
  <c r="E451" i="1"/>
  <c r="D457" i="1"/>
  <c r="F457" i="1" s="1"/>
  <c r="G457" i="1" s="1"/>
  <c r="I458" i="1"/>
  <c r="K458" i="1" s="1"/>
  <c r="L458" i="1" s="1"/>
  <c r="E460" i="1"/>
  <c r="D463" i="1"/>
  <c r="F463" i="1" s="1"/>
  <c r="G463" i="1" s="1"/>
  <c r="D465" i="1"/>
  <c r="F465" i="1" s="1"/>
  <c r="G465" i="1" s="1"/>
  <c r="I466" i="1"/>
  <c r="K466" i="1" s="1"/>
  <c r="L466" i="1" s="1"/>
  <c r="O472" i="1"/>
  <c r="N475" i="1"/>
  <c r="P475" i="1" s="1"/>
  <c r="Q475" i="1" s="1"/>
  <c r="I486" i="1"/>
  <c r="K486" i="1" s="1"/>
  <c r="L486" i="1" s="1"/>
  <c r="N494" i="1"/>
  <c r="P494" i="1" s="1"/>
  <c r="Q494" i="1" s="1"/>
  <c r="I497" i="1"/>
  <c r="K497" i="1" s="1"/>
  <c r="L497" i="1" s="1"/>
  <c r="N505" i="1"/>
  <c r="P505" i="1" s="1"/>
  <c r="Q505" i="1" s="1"/>
  <c r="N508" i="1"/>
  <c r="P508" i="1" s="1"/>
  <c r="Q508" i="1" s="1"/>
  <c r="I514" i="1"/>
  <c r="K514" i="1" s="1"/>
  <c r="L514" i="1" s="1"/>
  <c r="O525" i="1"/>
  <c r="I560" i="1"/>
  <c r="K560" i="1" s="1"/>
  <c r="L560" i="1" s="1"/>
  <c r="I601" i="1"/>
  <c r="K601" i="1" s="1"/>
  <c r="L601" i="1" s="1"/>
  <c r="I617" i="1"/>
  <c r="K617" i="1" s="1"/>
  <c r="L617" i="1" s="1"/>
  <c r="O618" i="1"/>
  <c r="I620" i="1"/>
  <c r="K620" i="1" s="1"/>
  <c r="L620" i="1" s="1"/>
  <c r="N623" i="1"/>
  <c r="P623" i="1" s="1"/>
  <c r="Q623" i="1" s="1"/>
  <c r="I631" i="1"/>
  <c r="K631" i="1" s="1"/>
  <c r="L631" i="1" s="1"/>
  <c r="J632" i="1"/>
  <c r="O637" i="1"/>
  <c r="I642" i="1"/>
  <c r="K642" i="1" s="1"/>
  <c r="L642" i="1" s="1"/>
  <c r="O654" i="1"/>
  <c r="J656" i="1"/>
  <c r="O666" i="1"/>
  <c r="N676" i="1"/>
  <c r="P676" i="1" s="1"/>
  <c r="Q676" i="1" s="1"/>
  <c r="J682" i="1"/>
  <c r="N685" i="1"/>
  <c r="P685" i="1" s="1"/>
  <c r="Q685" i="1" s="1"/>
  <c r="D691" i="1"/>
  <c r="F691" i="1" s="1"/>
  <c r="G691" i="1" s="1"/>
  <c r="I692" i="1"/>
  <c r="K692" i="1" s="1"/>
  <c r="L692" i="1" s="1"/>
  <c r="O695" i="1"/>
  <c r="E701" i="1"/>
  <c r="I708" i="1"/>
  <c r="K708" i="1" s="1"/>
  <c r="L708" i="1" s="1"/>
  <c r="N718" i="1"/>
  <c r="P718" i="1" s="1"/>
  <c r="Q718" i="1" s="1"/>
  <c r="E720" i="1"/>
  <c r="J725" i="1"/>
  <c r="D729" i="1"/>
  <c r="F729" i="1" s="1"/>
  <c r="G729" i="1" s="1"/>
  <c r="N785" i="1"/>
  <c r="P785" i="1" s="1"/>
  <c r="Q785" i="1" s="1"/>
  <c r="J789" i="1"/>
  <c r="N809" i="1"/>
  <c r="P809" i="1" s="1"/>
  <c r="Q809" i="1" s="1"/>
  <c r="N827" i="1"/>
  <c r="P827" i="1" s="1"/>
  <c r="Q827" i="1" s="1"/>
  <c r="O827" i="1"/>
  <c r="J881" i="1"/>
  <c r="I881" i="1"/>
  <c r="K881" i="1" s="1"/>
  <c r="L881" i="1" s="1"/>
  <c r="J960" i="1"/>
  <c r="I960" i="1"/>
  <c r="K960" i="1" s="1"/>
  <c r="L960" i="1" s="1"/>
  <c r="J968" i="1"/>
  <c r="I968" i="1"/>
  <c r="K968" i="1" s="1"/>
  <c r="L968" i="1" s="1"/>
  <c r="J975" i="1"/>
  <c r="I975" i="1"/>
  <c r="K975" i="1" s="1"/>
  <c r="L975" i="1" s="1"/>
  <c r="O1056" i="1"/>
  <c r="N1056" i="1"/>
  <c r="P1056" i="1" s="1"/>
  <c r="Q1056" i="1" s="1"/>
  <c r="D1080" i="1"/>
  <c r="F1080" i="1" s="1"/>
  <c r="G1080" i="1" s="1"/>
  <c r="E1080" i="1"/>
  <c r="E828" i="1"/>
  <c r="D828" i="1"/>
  <c r="F828" i="1" s="1"/>
  <c r="G828" i="1" s="1"/>
  <c r="N929" i="1"/>
  <c r="P929" i="1" s="1"/>
  <c r="Q929" i="1" s="1"/>
  <c r="O929" i="1"/>
  <c r="J1008" i="1"/>
  <c r="I1008" i="1"/>
  <c r="K1008" i="1" s="1"/>
  <c r="L1008" i="1" s="1"/>
  <c r="J1015" i="1"/>
  <c r="I1015" i="1"/>
  <c r="K1015" i="1" s="1"/>
  <c r="L1015" i="1" s="1"/>
  <c r="O1048" i="1"/>
  <c r="N1048" i="1"/>
  <c r="P1048" i="1" s="1"/>
  <c r="Q1048" i="1" s="1"/>
  <c r="O430" i="1"/>
  <c r="N437" i="1"/>
  <c r="P437" i="1" s="1"/>
  <c r="Q437" i="1" s="1"/>
  <c r="D441" i="1"/>
  <c r="F441" i="1" s="1"/>
  <c r="G441" i="1" s="1"/>
  <c r="E445" i="1"/>
  <c r="N446" i="1"/>
  <c r="P446" i="1" s="1"/>
  <c r="Q446" i="1" s="1"/>
  <c r="E450" i="1"/>
  <c r="J457" i="1"/>
  <c r="I460" i="1"/>
  <c r="K460" i="1" s="1"/>
  <c r="L460" i="1" s="1"/>
  <c r="J465" i="1"/>
  <c r="N471" i="1"/>
  <c r="P471" i="1" s="1"/>
  <c r="Q471" i="1" s="1"/>
  <c r="D473" i="1"/>
  <c r="F473" i="1" s="1"/>
  <c r="G473" i="1" s="1"/>
  <c r="E476" i="1"/>
  <c r="D479" i="1"/>
  <c r="F479" i="1" s="1"/>
  <c r="G479" i="1" s="1"/>
  <c r="O480" i="1"/>
  <c r="O491" i="1"/>
  <c r="J493" i="1"/>
  <c r="D495" i="1"/>
  <c r="F495" i="1" s="1"/>
  <c r="G495" i="1" s="1"/>
  <c r="N497" i="1"/>
  <c r="P497" i="1" s="1"/>
  <c r="Q497" i="1" s="1"/>
  <c r="D503" i="1"/>
  <c r="F503" i="1" s="1"/>
  <c r="G503" i="1" s="1"/>
  <c r="N507" i="1"/>
  <c r="P507" i="1" s="1"/>
  <c r="Q507" i="1" s="1"/>
  <c r="O518" i="1"/>
  <c r="N534" i="1"/>
  <c r="P534" i="1" s="1"/>
  <c r="Q534" i="1" s="1"/>
  <c r="E564" i="1"/>
  <c r="N571" i="1"/>
  <c r="P571" i="1" s="1"/>
  <c r="Q571" i="1" s="1"/>
  <c r="J584" i="1"/>
  <c r="D591" i="1"/>
  <c r="F591" i="1" s="1"/>
  <c r="G591" i="1" s="1"/>
  <c r="E597" i="1"/>
  <c r="N598" i="1"/>
  <c r="P598" i="1" s="1"/>
  <c r="Q598" i="1" s="1"/>
  <c r="N604" i="1"/>
  <c r="P604" i="1" s="1"/>
  <c r="Q604" i="1" s="1"/>
  <c r="D610" i="1"/>
  <c r="F610" i="1" s="1"/>
  <c r="G610" i="1" s="1"/>
  <c r="O615" i="1"/>
  <c r="N620" i="1"/>
  <c r="P620" i="1" s="1"/>
  <c r="Q620" i="1" s="1"/>
  <c r="J625" i="1"/>
  <c r="I628" i="1"/>
  <c r="K628" i="1" s="1"/>
  <c r="L628" i="1" s="1"/>
  <c r="N649" i="1"/>
  <c r="P649" i="1" s="1"/>
  <c r="Q649" i="1" s="1"/>
  <c r="D655" i="1"/>
  <c r="F655" i="1" s="1"/>
  <c r="G655" i="1" s="1"/>
  <c r="J664" i="1"/>
  <c r="D671" i="1"/>
  <c r="F671" i="1" s="1"/>
  <c r="G671" i="1" s="1"/>
  <c r="I679" i="1"/>
  <c r="K679" i="1" s="1"/>
  <c r="L679" i="1" s="1"/>
  <c r="I681" i="1"/>
  <c r="K681" i="1" s="1"/>
  <c r="L681" i="1" s="1"/>
  <c r="N689" i="1"/>
  <c r="P689" i="1" s="1"/>
  <c r="Q689" i="1" s="1"/>
  <c r="N692" i="1"/>
  <c r="P692" i="1" s="1"/>
  <c r="Q692" i="1" s="1"/>
  <c r="I705" i="1"/>
  <c r="K705" i="1" s="1"/>
  <c r="L705" i="1" s="1"/>
  <c r="J720" i="1"/>
  <c r="J724" i="1"/>
  <c r="N738" i="1"/>
  <c r="P738" i="1" s="1"/>
  <c r="Q738" i="1" s="1"/>
  <c r="D745" i="1"/>
  <c r="F745" i="1" s="1"/>
  <c r="G745" i="1" s="1"/>
  <c r="E745" i="1"/>
  <c r="E760" i="1"/>
  <c r="D760" i="1"/>
  <c r="F760" i="1" s="1"/>
  <c r="G760" i="1" s="1"/>
  <c r="E784" i="1"/>
  <c r="D796" i="1"/>
  <c r="F796" i="1" s="1"/>
  <c r="G796" i="1" s="1"/>
  <c r="E796" i="1"/>
  <c r="E815" i="1"/>
  <c r="J859" i="1"/>
  <c r="I859" i="1"/>
  <c r="K859" i="1" s="1"/>
  <c r="L859" i="1" s="1"/>
  <c r="J889" i="1"/>
  <c r="I889" i="1"/>
  <c r="K889" i="1" s="1"/>
  <c r="L889" i="1" s="1"/>
  <c r="N922" i="1"/>
  <c r="P922" i="1" s="1"/>
  <c r="Q922" i="1" s="1"/>
  <c r="O922" i="1"/>
  <c r="N938" i="1"/>
  <c r="P938" i="1" s="1"/>
  <c r="Q938" i="1" s="1"/>
  <c r="O938" i="1"/>
  <c r="N973" i="1"/>
  <c r="P973" i="1" s="1"/>
  <c r="Q973" i="1" s="1"/>
  <c r="O973" i="1"/>
  <c r="E994" i="1"/>
  <c r="D994" i="1"/>
  <c r="F994" i="1" s="1"/>
  <c r="G994" i="1" s="1"/>
  <c r="J1135" i="1"/>
  <c r="I1135" i="1"/>
  <c r="K1135" i="1" s="1"/>
  <c r="L1135" i="1" s="1"/>
  <c r="D779" i="1"/>
  <c r="F779" i="1" s="1"/>
  <c r="G779" i="1" s="1"/>
  <c r="I785" i="1"/>
  <c r="K785" i="1" s="1"/>
  <c r="L785" i="1" s="1"/>
  <c r="D792" i="1"/>
  <c r="F792" i="1" s="1"/>
  <c r="G792" i="1" s="1"/>
  <c r="E800" i="1"/>
  <c r="O803" i="1"/>
  <c r="O810" i="1"/>
  <c r="O814" i="1"/>
  <c r="I822" i="1"/>
  <c r="K822" i="1" s="1"/>
  <c r="L822" i="1" s="1"/>
  <c r="E830" i="1"/>
  <c r="N854" i="1"/>
  <c r="P854" i="1" s="1"/>
  <c r="Q854" i="1" s="1"/>
  <c r="N862" i="1"/>
  <c r="P862" i="1" s="1"/>
  <c r="Q862" i="1" s="1"/>
  <c r="N864" i="1"/>
  <c r="P864" i="1" s="1"/>
  <c r="Q864" i="1" s="1"/>
  <c r="O871" i="1"/>
  <c r="I873" i="1"/>
  <c r="K873" i="1" s="1"/>
  <c r="L873" i="1" s="1"/>
  <c r="O886" i="1"/>
  <c r="D919" i="1"/>
  <c r="F919" i="1" s="1"/>
  <c r="G919" i="1" s="1"/>
  <c r="N925" i="1"/>
  <c r="P925" i="1" s="1"/>
  <c r="Q925" i="1" s="1"/>
  <c r="J949" i="1"/>
  <c r="E960" i="1"/>
  <c r="N961" i="1"/>
  <c r="P961" i="1" s="1"/>
  <c r="Q961" i="1" s="1"/>
  <c r="E968" i="1"/>
  <c r="J973" i="1"/>
  <c r="N980" i="1"/>
  <c r="P980" i="1" s="1"/>
  <c r="Q980" i="1" s="1"/>
  <c r="N1029" i="1"/>
  <c r="P1029" i="1" s="1"/>
  <c r="Q1029" i="1" s="1"/>
  <c r="O1046" i="1"/>
  <c r="I1048" i="1"/>
  <c r="K1048" i="1" s="1"/>
  <c r="L1048" i="1" s="1"/>
  <c r="I1056" i="1"/>
  <c r="K1056" i="1" s="1"/>
  <c r="L1056" i="1" s="1"/>
  <c r="O1062" i="1"/>
  <c r="N1064" i="1"/>
  <c r="P1064" i="1" s="1"/>
  <c r="Q1064" i="1" s="1"/>
  <c r="I1076" i="1"/>
  <c r="K1076" i="1" s="1"/>
  <c r="L1076" i="1" s="1"/>
  <c r="E1089" i="1"/>
  <c r="D1089" i="1"/>
  <c r="F1089" i="1" s="1"/>
  <c r="G1089" i="1" s="1"/>
  <c r="E1151" i="1"/>
  <c r="D1151" i="1"/>
  <c r="F1151" i="1" s="1"/>
  <c r="G1151" i="1" s="1"/>
  <c r="I1163" i="1"/>
  <c r="K1163" i="1" s="1"/>
  <c r="L1163" i="1" s="1"/>
  <c r="J1163" i="1"/>
  <c r="E1211" i="1"/>
  <c r="D1211" i="1"/>
  <c r="F1211" i="1" s="1"/>
  <c r="G1211" i="1" s="1"/>
  <c r="D1246" i="1"/>
  <c r="F1246" i="1" s="1"/>
  <c r="G1246" i="1" s="1"/>
  <c r="E1246" i="1"/>
  <c r="J1431" i="1"/>
  <c r="I1431" i="1"/>
  <c r="K1431" i="1" s="1"/>
  <c r="L1431" i="1" s="1"/>
  <c r="E1442" i="1"/>
  <c r="D1442" i="1"/>
  <c r="F1442" i="1" s="1"/>
  <c r="G1442" i="1" s="1"/>
  <c r="O1460" i="1"/>
  <c r="N1460" i="1"/>
  <c r="P1460" i="1" s="1"/>
  <c r="Q1460" i="1" s="1"/>
  <c r="O1467" i="1"/>
  <c r="N1467" i="1"/>
  <c r="P1467" i="1" s="1"/>
  <c r="Q1467" i="1" s="1"/>
  <c r="E1113" i="1"/>
  <c r="D1113" i="1"/>
  <c r="F1113" i="1" s="1"/>
  <c r="G1113" i="1" s="1"/>
  <c r="J1115" i="1"/>
  <c r="I1115" i="1"/>
  <c r="K1115" i="1" s="1"/>
  <c r="L1115" i="1" s="1"/>
  <c r="O1121" i="1"/>
  <c r="N1121" i="1"/>
  <c r="P1121" i="1" s="1"/>
  <c r="Q1121" i="1" s="1"/>
  <c r="J1133" i="1"/>
  <c r="I1133" i="1"/>
  <c r="K1133" i="1" s="1"/>
  <c r="L1133" i="1" s="1"/>
  <c r="E1143" i="1"/>
  <c r="D1143" i="1"/>
  <c r="F1143" i="1" s="1"/>
  <c r="G1143" i="1" s="1"/>
  <c r="I1155" i="1"/>
  <c r="K1155" i="1" s="1"/>
  <c r="L1155" i="1" s="1"/>
  <c r="J1155" i="1"/>
  <c r="I1170" i="1"/>
  <c r="K1170" i="1" s="1"/>
  <c r="L1170" i="1" s="1"/>
  <c r="J1170" i="1"/>
  <c r="N1192" i="1"/>
  <c r="P1192" i="1" s="1"/>
  <c r="Q1192" i="1" s="1"/>
  <c r="O1192" i="1"/>
  <c r="I1242" i="1"/>
  <c r="K1242" i="1" s="1"/>
  <c r="L1242" i="1" s="1"/>
  <c r="J1242" i="1"/>
  <c r="E1251" i="1"/>
  <c r="D1251" i="1"/>
  <c r="F1251" i="1" s="1"/>
  <c r="G1251" i="1" s="1"/>
  <c r="E1285" i="1"/>
  <c r="D1285" i="1"/>
  <c r="F1285" i="1" s="1"/>
  <c r="G1285" i="1" s="1"/>
  <c r="D1394" i="1"/>
  <c r="F1394" i="1" s="1"/>
  <c r="G1394" i="1" s="1"/>
  <c r="E1394" i="1"/>
  <c r="E1401" i="1"/>
  <c r="D1401" i="1"/>
  <c r="F1401" i="1" s="1"/>
  <c r="G1401" i="1" s="1"/>
  <c r="J1408" i="1"/>
  <c r="I1408" i="1"/>
  <c r="K1408" i="1" s="1"/>
  <c r="L1408" i="1" s="1"/>
  <c r="J1436" i="1"/>
  <c r="I1436" i="1"/>
  <c r="K1436" i="1" s="1"/>
  <c r="L1436" i="1" s="1"/>
  <c r="E1067" i="1"/>
  <c r="D1067" i="1"/>
  <c r="F1067" i="1" s="1"/>
  <c r="G1067" i="1" s="1"/>
  <c r="N1096" i="1"/>
  <c r="P1096" i="1" s="1"/>
  <c r="Q1096" i="1" s="1"/>
  <c r="E1103" i="1"/>
  <c r="D1103" i="1"/>
  <c r="F1103" i="1" s="1"/>
  <c r="G1103" i="1" s="1"/>
  <c r="O1117" i="1"/>
  <c r="N1117" i="1"/>
  <c r="P1117" i="1" s="1"/>
  <c r="Q1117" i="1" s="1"/>
  <c r="J1129" i="1"/>
  <c r="I1129" i="1"/>
  <c r="K1129" i="1" s="1"/>
  <c r="L1129" i="1" s="1"/>
  <c r="O1135" i="1"/>
  <c r="N1135" i="1"/>
  <c r="P1135" i="1" s="1"/>
  <c r="Q1135" i="1" s="1"/>
  <c r="E1160" i="1"/>
  <c r="D1160" i="1"/>
  <c r="F1160" i="1" s="1"/>
  <c r="G1160" i="1" s="1"/>
  <c r="D1218" i="1"/>
  <c r="F1218" i="1" s="1"/>
  <c r="G1218" i="1" s="1"/>
  <c r="E1218" i="1"/>
  <c r="J1226" i="1"/>
  <c r="I1226" i="1"/>
  <c r="K1226" i="1" s="1"/>
  <c r="L1226" i="1" s="1"/>
  <c r="I1283" i="1"/>
  <c r="K1283" i="1" s="1"/>
  <c r="L1283" i="1" s="1"/>
  <c r="J1283" i="1"/>
  <c r="O1336" i="1"/>
  <c r="N1336" i="1"/>
  <c r="P1336" i="1" s="1"/>
  <c r="Q1336" i="1" s="1"/>
  <c r="O1440" i="1"/>
  <c r="N1440" i="1"/>
  <c r="P1440" i="1" s="1"/>
  <c r="Q1440" i="1" s="1"/>
  <c r="E858" i="1"/>
  <c r="N880" i="1"/>
  <c r="P880" i="1" s="1"/>
  <c r="Q880" i="1" s="1"/>
  <c r="E886" i="1"/>
  <c r="N891" i="1"/>
  <c r="P891" i="1" s="1"/>
  <c r="Q891" i="1" s="1"/>
  <c r="E893" i="1"/>
  <c r="E900" i="1"/>
  <c r="N901" i="1"/>
  <c r="P901" i="1" s="1"/>
  <c r="Q901" i="1" s="1"/>
  <c r="I905" i="1"/>
  <c r="K905" i="1" s="1"/>
  <c r="L905" i="1" s="1"/>
  <c r="D923" i="1"/>
  <c r="F923" i="1" s="1"/>
  <c r="G923" i="1" s="1"/>
  <c r="N924" i="1"/>
  <c r="P924" i="1" s="1"/>
  <c r="Q924" i="1" s="1"/>
  <c r="N933" i="1"/>
  <c r="P933" i="1" s="1"/>
  <c r="Q933" i="1" s="1"/>
  <c r="D939" i="1"/>
  <c r="F939" i="1" s="1"/>
  <c r="G939" i="1" s="1"/>
  <c r="E952" i="1"/>
  <c r="N953" i="1"/>
  <c r="P953" i="1" s="1"/>
  <c r="Q953" i="1" s="1"/>
  <c r="D967" i="1"/>
  <c r="F967" i="1" s="1"/>
  <c r="G967" i="1" s="1"/>
  <c r="D1002" i="1"/>
  <c r="F1002" i="1" s="1"/>
  <c r="G1002" i="1" s="1"/>
  <c r="D1024" i="1"/>
  <c r="F1024" i="1" s="1"/>
  <c r="G1024" i="1" s="1"/>
  <c r="I1029" i="1"/>
  <c r="K1029" i="1" s="1"/>
  <c r="L1029" i="1" s="1"/>
  <c r="D1035" i="1"/>
  <c r="F1035" i="1" s="1"/>
  <c r="G1035" i="1" s="1"/>
  <c r="I1036" i="1"/>
  <c r="K1036" i="1" s="1"/>
  <c r="L1036" i="1" s="1"/>
  <c r="D1054" i="1"/>
  <c r="F1054" i="1" s="1"/>
  <c r="G1054" i="1" s="1"/>
  <c r="I1072" i="1"/>
  <c r="K1072" i="1" s="1"/>
  <c r="L1072" i="1" s="1"/>
  <c r="I1113" i="1"/>
  <c r="K1113" i="1" s="1"/>
  <c r="L1113" i="1" s="1"/>
  <c r="N1133" i="1"/>
  <c r="P1133" i="1" s="1"/>
  <c r="Q1133" i="1" s="1"/>
  <c r="E1136" i="1"/>
  <c r="D1136" i="1"/>
  <c r="F1136" i="1" s="1"/>
  <c r="G1136" i="1" s="1"/>
  <c r="J1143" i="1"/>
  <c r="I1143" i="1"/>
  <c r="K1143" i="1" s="1"/>
  <c r="L1143" i="1" s="1"/>
  <c r="J1148" i="1"/>
  <c r="I1148" i="1"/>
  <c r="K1148" i="1" s="1"/>
  <c r="L1148" i="1" s="1"/>
  <c r="E1205" i="1"/>
  <c r="D1205" i="1"/>
  <c r="F1205" i="1" s="1"/>
  <c r="G1205" i="1" s="1"/>
  <c r="J1361" i="1"/>
  <c r="I1361" i="1"/>
  <c r="K1361" i="1" s="1"/>
  <c r="L1361" i="1" s="1"/>
  <c r="J1406" i="1"/>
  <c r="I1406" i="1"/>
  <c r="K1406" i="1" s="1"/>
  <c r="L1406" i="1" s="1"/>
  <c r="E754" i="1"/>
  <c r="O755" i="1"/>
  <c r="O761" i="1"/>
  <c r="N771" i="1"/>
  <c r="P771" i="1" s="1"/>
  <c r="Q771" i="1" s="1"/>
  <c r="D775" i="1"/>
  <c r="F775" i="1" s="1"/>
  <c r="G775" i="1" s="1"/>
  <c r="D780" i="1"/>
  <c r="F780" i="1" s="1"/>
  <c r="G780" i="1" s="1"/>
  <c r="I781" i="1"/>
  <c r="K781" i="1" s="1"/>
  <c r="L781" i="1" s="1"/>
  <c r="D783" i="1"/>
  <c r="F783" i="1" s="1"/>
  <c r="G783" i="1" s="1"/>
  <c r="N789" i="1"/>
  <c r="P789" i="1" s="1"/>
  <c r="Q789" i="1" s="1"/>
  <c r="O794" i="1"/>
  <c r="J806" i="1"/>
  <c r="J823" i="1"/>
  <c r="D825" i="1"/>
  <c r="F825" i="1" s="1"/>
  <c r="G825" i="1" s="1"/>
  <c r="I834" i="1"/>
  <c r="K834" i="1" s="1"/>
  <c r="L834" i="1" s="1"/>
  <c r="D836" i="1"/>
  <c r="F836" i="1" s="1"/>
  <c r="G836" i="1" s="1"/>
  <c r="O840" i="1"/>
  <c r="I848" i="1"/>
  <c r="K848" i="1" s="1"/>
  <c r="L848" i="1" s="1"/>
  <c r="J850" i="1"/>
  <c r="N855" i="1"/>
  <c r="P855" i="1" s="1"/>
  <c r="Q855" i="1" s="1"/>
  <c r="D860" i="1"/>
  <c r="F860" i="1" s="1"/>
  <c r="G860" i="1" s="1"/>
  <c r="D862" i="1"/>
  <c r="F862" i="1" s="1"/>
  <c r="G862" i="1" s="1"/>
  <c r="D870" i="1"/>
  <c r="F870" i="1" s="1"/>
  <c r="G870" i="1" s="1"/>
  <c r="N872" i="1"/>
  <c r="P872" i="1" s="1"/>
  <c r="Q872" i="1" s="1"/>
  <c r="N878" i="1"/>
  <c r="P878" i="1" s="1"/>
  <c r="Q878" i="1" s="1"/>
  <c r="O907" i="1"/>
  <c r="N909" i="1"/>
  <c r="P909" i="1" s="1"/>
  <c r="Q909" i="1" s="1"/>
  <c r="E920" i="1"/>
  <c r="E927" i="1"/>
  <c r="N937" i="1"/>
  <c r="P937" i="1" s="1"/>
  <c r="Q937" i="1" s="1"/>
  <c r="N948" i="1"/>
  <c r="P948" i="1" s="1"/>
  <c r="Q948" i="1" s="1"/>
  <c r="N957" i="1"/>
  <c r="P957" i="1" s="1"/>
  <c r="Q957" i="1" s="1"/>
  <c r="D971" i="1"/>
  <c r="F971" i="1" s="1"/>
  <c r="G971" i="1" s="1"/>
  <c r="N972" i="1"/>
  <c r="P972" i="1" s="1"/>
  <c r="Q972" i="1" s="1"/>
  <c r="D978" i="1"/>
  <c r="F978" i="1" s="1"/>
  <c r="G978" i="1" s="1"/>
  <c r="I980" i="1"/>
  <c r="K980" i="1" s="1"/>
  <c r="L980" i="1" s="1"/>
  <c r="D982" i="1"/>
  <c r="F982" i="1" s="1"/>
  <c r="G982" i="1" s="1"/>
  <c r="N985" i="1"/>
  <c r="P985" i="1" s="1"/>
  <c r="Q985" i="1" s="1"/>
  <c r="I991" i="1"/>
  <c r="K991" i="1" s="1"/>
  <c r="L991" i="1" s="1"/>
  <c r="N994" i="1"/>
  <c r="P994" i="1" s="1"/>
  <c r="Q994" i="1" s="1"/>
  <c r="N997" i="1"/>
  <c r="P997" i="1" s="1"/>
  <c r="Q997" i="1" s="1"/>
  <c r="D1011" i="1"/>
  <c r="F1011" i="1" s="1"/>
  <c r="G1011" i="1" s="1"/>
  <c r="E1016" i="1"/>
  <c r="N1017" i="1"/>
  <c r="P1017" i="1" s="1"/>
  <c r="Q1017" i="1" s="1"/>
  <c r="D1019" i="1"/>
  <c r="F1019" i="1" s="1"/>
  <c r="G1019" i="1" s="1"/>
  <c r="N1020" i="1"/>
  <c r="P1020" i="1" s="1"/>
  <c r="Q1020" i="1" s="1"/>
  <c r="E1026" i="1"/>
  <c r="N1027" i="1"/>
  <c r="P1027" i="1" s="1"/>
  <c r="Q1027" i="1" s="1"/>
  <c r="O1030" i="1"/>
  <c r="I1032" i="1"/>
  <c r="K1032" i="1" s="1"/>
  <c r="L1032" i="1" s="1"/>
  <c r="N1041" i="1"/>
  <c r="P1041" i="1" s="1"/>
  <c r="Q1041" i="1" s="1"/>
  <c r="I1045" i="1"/>
  <c r="K1045" i="1" s="1"/>
  <c r="L1045" i="1" s="1"/>
  <c r="J1049" i="1"/>
  <c r="E1052" i="1"/>
  <c r="J1057" i="1"/>
  <c r="D1059" i="1"/>
  <c r="F1059" i="1" s="1"/>
  <c r="G1059" i="1" s="1"/>
  <c r="I1067" i="1"/>
  <c r="K1067" i="1" s="1"/>
  <c r="L1067" i="1" s="1"/>
  <c r="N1080" i="1"/>
  <c r="P1080" i="1" s="1"/>
  <c r="Q1080" i="1" s="1"/>
  <c r="J1088" i="1"/>
  <c r="E1099" i="1"/>
  <c r="D1099" i="1"/>
  <c r="F1099" i="1" s="1"/>
  <c r="G1099" i="1" s="1"/>
  <c r="N1105" i="1"/>
  <c r="P1105" i="1" s="1"/>
  <c r="Q1105" i="1" s="1"/>
  <c r="D1108" i="1"/>
  <c r="F1108" i="1" s="1"/>
  <c r="G1108" i="1" s="1"/>
  <c r="O1113" i="1"/>
  <c r="N1113" i="1"/>
  <c r="P1113" i="1" s="1"/>
  <c r="Q1113" i="1" s="1"/>
  <c r="J1118" i="1"/>
  <c r="I1118" i="1"/>
  <c r="K1118" i="1" s="1"/>
  <c r="L1118" i="1" s="1"/>
  <c r="E1128" i="1"/>
  <c r="D1134" i="1"/>
  <c r="F1134" i="1" s="1"/>
  <c r="G1134" i="1" s="1"/>
  <c r="E1134" i="1"/>
  <c r="E1140" i="1"/>
  <c r="N1141" i="1"/>
  <c r="P1141" i="1" s="1"/>
  <c r="Q1141" i="1" s="1"/>
  <c r="E1152" i="1"/>
  <c r="D1152" i="1"/>
  <c r="F1152" i="1" s="1"/>
  <c r="G1152" i="1" s="1"/>
  <c r="E1326" i="1"/>
  <c r="D1326" i="1"/>
  <c r="F1326" i="1" s="1"/>
  <c r="G1326" i="1" s="1"/>
  <c r="O1423" i="1"/>
  <c r="N1423" i="1"/>
  <c r="P1423" i="1" s="1"/>
  <c r="Q1423" i="1" s="1"/>
  <c r="N773" i="1"/>
  <c r="P773" i="1" s="1"/>
  <c r="Q773" i="1" s="1"/>
  <c r="D899" i="1"/>
  <c r="F899" i="1" s="1"/>
  <c r="G899" i="1" s="1"/>
  <c r="E902" i="1"/>
  <c r="N928" i="1"/>
  <c r="P928" i="1" s="1"/>
  <c r="Q928" i="1" s="1"/>
  <c r="O930" i="1"/>
  <c r="D954" i="1"/>
  <c r="F954" i="1" s="1"/>
  <c r="G954" i="1" s="1"/>
  <c r="D963" i="1"/>
  <c r="F963" i="1" s="1"/>
  <c r="G963" i="1" s="1"/>
  <c r="J965" i="1"/>
  <c r="I999" i="1"/>
  <c r="K999" i="1" s="1"/>
  <c r="L999" i="1" s="1"/>
  <c r="E1073" i="1"/>
  <c r="D1073" i="1"/>
  <c r="F1073" i="1" s="1"/>
  <c r="G1073" i="1" s="1"/>
  <c r="I1084" i="1"/>
  <c r="K1084" i="1" s="1"/>
  <c r="L1084" i="1" s="1"/>
  <c r="O1118" i="1"/>
  <c r="N1118" i="1"/>
  <c r="P1118" i="1" s="1"/>
  <c r="Q1118" i="1" s="1"/>
  <c r="E1123" i="1"/>
  <c r="D1123" i="1"/>
  <c r="F1123" i="1" s="1"/>
  <c r="G1123" i="1" s="1"/>
  <c r="I1136" i="1"/>
  <c r="K1136" i="1" s="1"/>
  <c r="L1136" i="1" s="1"/>
  <c r="J1152" i="1"/>
  <c r="I1152" i="1"/>
  <c r="K1152" i="1" s="1"/>
  <c r="L1152" i="1" s="1"/>
  <c r="I1179" i="1"/>
  <c r="K1179" i="1" s="1"/>
  <c r="L1179" i="1" s="1"/>
  <c r="J1179" i="1"/>
  <c r="E1203" i="1"/>
  <c r="D1203" i="1"/>
  <c r="F1203" i="1" s="1"/>
  <c r="G1203" i="1" s="1"/>
  <c r="O1247" i="1"/>
  <c r="N1247" i="1"/>
  <c r="P1247" i="1" s="1"/>
  <c r="Q1247" i="1" s="1"/>
  <c r="J1339" i="1"/>
  <c r="I1339" i="1"/>
  <c r="K1339" i="1" s="1"/>
  <c r="L1339" i="1" s="1"/>
  <c r="J1364" i="1"/>
  <c r="I1364" i="1"/>
  <c r="K1364" i="1" s="1"/>
  <c r="L1364" i="1" s="1"/>
  <c r="O1390" i="1"/>
  <c r="N1390" i="1"/>
  <c r="P1390" i="1" s="1"/>
  <c r="Q1390" i="1" s="1"/>
  <c r="J1411" i="1"/>
  <c r="I1411" i="1"/>
  <c r="K1411" i="1" s="1"/>
  <c r="L1411" i="1" s="1"/>
  <c r="J1426" i="1"/>
  <c r="I1426" i="1"/>
  <c r="K1426" i="1" s="1"/>
  <c r="L1426" i="1" s="1"/>
  <c r="O1443" i="1"/>
  <c r="N1443" i="1"/>
  <c r="P1443" i="1" s="1"/>
  <c r="Q1443" i="1" s="1"/>
  <c r="E1450" i="1"/>
  <c r="D1450" i="1"/>
  <c r="F1450" i="1" s="1"/>
  <c r="G1450" i="1" s="1"/>
  <c r="O1457" i="1"/>
  <c r="N1457" i="1"/>
  <c r="P1457" i="1" s="1"/>
  <c r="Q1457" i="1" s="1"/>
  <c r="N1074" i="1"/>
  <c r="P1074" i="1" s="1"/>
  <c r="Q1074" i="1" s="1"/>
  <c r="O1074" i="1"/>
  <c r="J1116" i="1"/>
  <c r="I1116" i="1"/>
  <c r="K1116" i="1" s="1"/>
  <c r="L1116" i="1" s="1"/>
  <c r="J1123" i="1"/>
  <c r="I1123" i="1"/>
  <c r="K1123" i="1" s="1"/>
  <c r="L1123" i="1" s="1"/>
  <c r="J1186" i="1"/>
  <c r="I1186" i="1"/>
  <c r="K1186" i="1" s="1"/>
  <c r="L1186" i="1" s="1"/>
  <c r="D1190" i="1"/>
  <c r="F1190" i="1" s="1"/>
  <c r="G1190" i="1" s="1"/>
  <c r="E1190" i="1"/>
  <c r="J1221" i="1"/>
  <c r="I1221" i="1"/>
  <c r="K1221" i="1" s="1"/>
  <c r="L1221" i="1" s="1"/>
  <c r="O1231" i="1"/>
  <c r="N1231" i="1"/>
  <c r="P1231" i="1" s="1"/>
  <c r="Q1231" i="1" s="1"/>
  <c r="E1270" i="1"/>
  <c r="D1270" i="1"/>
  <c r="F1270" i="1" s="1"/>
  <c r="G1270" i="1" s="1"/>
  <c r="I1200" i="1"/>
  <c r="K1200" i="1" s="1"/>
  <c r="L1200" i="1" s="1"/>
  <c r="J1208" i="1"/>
  <c r="J1219" i="1"/>
  <c r="N1239" i="1"/>
  <c r="P1239" i="1" s="1"/>
  <c r="Q1239" i="1" s="1"/>
  <c r="I1247" i="1"/>
  <c r="K1247" i="1" s="1"/>
  <c r="L1247" i="1" s="1"/>
  <c r="J1254" i="1"/>
  <c r="I1263" i="1"/>
  <c r="K1263" i="1" s="1"/>
  <c r="L1263" i="1" s="1"/>
  <c r="I1267" i="1"/>
  <c r="K1267" i="1" s="1"/>
  <c r="L1267" i="1" s="1"/>
  <c r="D1274" i="1"/>
  <c r="F1274" i="1" s="1"/>
  <c r="G1274" i="1" s="1"/>
  <c r="I1286" i="1"/>
  <c r="K1286" i="1" s="1"/>
  <c r="L1286" i="1" s="1"/>
  <c r="N1291" i="1"/>
  <c r="P1291" i="1" s="1"/>
  <c r="Q1291" i="1" s="1"/>
  <c r="I1311" i="1"/>
  <c r="K1311" i="1" s="1"/>
  <c r="L1311" i="1" s="1"/>
  <c r="I1313" i="1"/>
  <c r="K1313" i="1" s="1"/>
  <c r="L1313" i="1" s="1"/>
  <c r="I1318" i="1"/>
  <c r="K1318" i="1" s="1"/>
  <c r="L1318" i="1" s="1"/>
  <c r="I1345" i="1"/>
  <c r="K1345" i="1" s="1"/>
  <c r="L1345" i="1" s="1"/>
  <c r="I1347" i="1"/>
  <c r="K1347" i="1" s="1"/>
  <c r="L1347" i="1" s="1"/>
  <c r="D1349" i="1"/>
  <c r="F1349" i="1" s="1"/>
  <c r="G1349" i="1" s="1"/>
  <c r="N1358" i="1"/>
  <c r="P1358" i="1" s="1"/>
  <c r="Q1358" i="1" s="1"/>
  <c r="J1362" i="1"/>
  <c r="D1364" i="1"/>
  <c r="F1364" i="1" s="1"/>
  <c r="G1364" i="1" s="1"/>
  <c r="J1390" i="1"/>
  <c r="D1411" i="1"/>
  <c r="F1411" i="1" s="1"/>
  <c r="G1411" i="1" s="1"/>
  <c r="E1416" i="1"/>
  <c r="J1423" i="1"/>
  <c r="N1424" i="1"/>
  <c r="P1424" i="1" s="1"/>
  <c r="Q1424" i="1" s="1"/>
  <c r="E1426" i="1"/>
  <c r="I1427" i="1"/>
  <c r="K1427" i="1" s="1"/>
  <c r="L1427" i="1" s="1"/>
  <c r="I1434" i="1"/>
  <c r="K1434" i="1" s="1"/>
  <c r="L1434" i="1" s="1"/>
  <c r="D1438" i="1"/>
  <c r="F1438" i="1" s="1"/>
  <c r="G1438" i="1" s="1"/>
  <c r="J1440" i="1"/>
  <c r="N1441" i="1"/>
  <c r="P1441" i="1" s="1"/>
  <c r="Q1441" i="1" s="1"/>
  <c r="I1457" i="1"/>
  <c r="K1457" i="1" s="1"/>
  <c r="L1457" i="1" s="1"/>
  <c r="I1460" i="1"/>
  <c r="K1460" i="1" s="1"/>
  <c r="L1460" i="1" s="1"/>
  <c r="J1471" i="1"/>
  <c r="O1159" i="1"/>
  <c r="E1163" i="1"/>
  <c r="I1168" i="1"/>
  <c r="K1168" i="1" s="1"/>
  <c r="L1168" i="1" s="1"/>
  <c r="O1173" i="1"/>
  <c r="E1179" i="1"/>
  <c r="I1184" i="1"/>
  <c r="K1184" i="1" s="1"/>
  <c r="L1184" i="1" s="1"/>
  <c r="N1189" i="1"/>
  <c r="P1189" i="1" s="1"/>
  <c r="Q1189" i="1" s="1"/>
  <c r="E1213" i="1"/>
  <c r="J1216" i="1"/>
  <c r="N1253" i="1"/>
  <c r="P1253" i="1" s="1"/>
  <c r="Q1253" i="1" s="1"/>
  <c r="N1258" i="1"/>
  <c r="P1258" i="1" s="1"/>
  <c r="Q1258" i="1" s="1"/>
  <c r="O1272" i="1"/>
  <c r="N1274" i="1"/>
  <c r="P1274" i="1" s="1"/>
  <c r="Q1274" i="1" s="1"/>
  <c r="O1275" i="1"/>
  <c r="J1280" i="1"/>
  <c r="O1301" i="1"/>
  <c r="D1308" i="1"/>
  <c r="F1308" i="1" s="1"/>
  <c r="G1308" i="1" s="1"/>
  <c r="O1309" i="1"/>
  <c r="N1310" i="1"/>
  <c r="P1310" i="1" s="1"/>
  <c r="Q1310" i="1" s="1"/>
  <c r="N1315" i="1"/>
  <c r="P1315" i="1" s="1"/>
  <c r="Q1315" i="1" s="1"/>
  <c r="D1319" i="1"/>
  <c r="F1319" i="1" s="1"/>
  <c r="G1319" i="1" s="1"/>
  <c r="N1328" i="1"/>
  <c r="P1328" i="1" s="1"/>
  <c r="Q1328" i="1" s="1"/>
  <c r="E1346" i="1"/>
  <c r="D1348" i="1"/>
  <c r="F1348" i="1" s="1"/>
  <c r="G1348" i="1" s="1"/>
  <c r="O1351" i="1"/>
  <c r="N1355" i="1"/>
  <c r="P1355" i="1" s="1"/>
  <c r="Q1355" i="1" s="1"/>
  <c r="I1366" i="1"/>
  <c r="K1366" i="1" s="1"/>
  <c r="L1366" i="1" s="1"/>
  <c r="D1378" i="1"/>
  <c r="F1378" i="1" s="1"/>
  <c r="G1378" i="1" s="1"/>
  <c r="J1385" i="1"/>
  <c r="N1395" i="1"/>
  <c r="P1395" i="1" s="1"/>
  <c r="Q1395" i="1" s="1"/>
  <c r="I1403" i="1"/>
  <c r="K1403" i="1" s="1"/>
  <c r="L1403" i="1" s="1"/>
  <c r="N1416" i="1"/>
  <c r="P1416" i="1" s="1"/>
  <c r="Q1416" i="1" s="1"/>
  <c r="I1433" i="1"/>
  <c r="K1433" i="1" s="1"/>
  <c r="L1433" i="1" s="1"/>
  <c r="I1438" i="1"/>
  <c r="K1438" i="1" s="1"/>
  <c r="L1438" i="1" s="1"/>
  <c r="N1456" i="1"/>
  <c r="P1456" i="1" s="1"/>
  <c r="Q1456" i="1" s="1"/>
  <c r="E1466" i="1"/>
  <c r="O1205" i="1"/>
  <c r="J1211" i="1"/>
  <c r="D1241" i="1"/>
  <c r="F1241" i="1" s="1"/>
  <c r="G1241" i="1" s="1"/>
  <c r="O1244" i="1"/>
  <c r="D1250" i="1"/>
  <c r="F1250" i="1" s="1"/>
  <c r="G1250" i="1" s="1"/>
  <c r="N1252" i="1"/>
  <c r="P1252" i="1" s="1"/>
  <c r="Q1252" i="1" s="1"/>
  <c r="D1254" i="1"/>
  <c r="F1254" i="1" s="1"/>
  <c r="G1254" i="1" s="1"/>
  <c r="D1259" i="1"/>
  <c r="F1259" i="1" s="1"/>
  <c r="G1259" i="1" s="1"/>
  <c r="J1270" i="1"/>
  <c r="D1272" i="1"/>
  <c r="F1272" i="1" s="1"/>
  <c r="G1272" i="1" s="1"/>
  <c r="D1275" i="1"/>
  <c r="F1275" i="1" s="1"/>
  <c r="G1275" i="1" s="1"/>
  <c r="I1279" i="1"/>
  <c r="K1279" i="1" s="1"/>
  <c r="L1279" i="1" s="1"/>
  <c r="O1285" i="1"/>
  <c r="E1291" i="1"/>
  <c r="D1311" i="1"/>
  <c r="F1311" i="1" s="1"/>
  <c r="G1311" i="1" s="1"/>
  <c r="N1312" i="1"/>
  <c r="P1312" i="1" s="1"/>
  <c r="Q1312" i="1" s="1"/>
  <c r="D1316" i="1"/>
  <c r="F1316" i="1" s="1"/>
  <c r="G1316" i="1" s="1"/>
  <c r="I1319" i="1"/>
  <c r="K1319" i="1" s="1"/>
  <c r="L1319" i="1" s="1"/>
  <c r="D1329" i="1"/>
  <c r="F1329" i="1" s="1"/>
  <c r="G1329" i="1" s="1"/>
  <c r="J1335" i="1"/>
  <c r="D1342" i="1"/>
  <c r="F1342" i="1" s="1"/>
  <c r="G1342" i="1" s="1"/>
  <c r="E1356" i="1"/>
  <c r="D1362" i="1"/>
  <c r="F1362" i="1" s="1"/>
  <c r="G1362" i="1" s="1"/>
  <c r="J1378" i="1"/>
  <c r="N1385" i="1"/>
  <c r="P1385" i="1" s="1"/>
  <c r="Q1385" i="1" s="1"/>
  <c r="E1391" i="1"/>
  <c r="N1394" i="1"/>
  <c r="P1394" i="1" s="1"/>
  <c r="Q1394" i="1" s="1"/>
  <c r="D1396" i="1"/>
  <c r="F1396" i="1" s="1"/>
  <c r="G1396" i="1" s="1"/>
  <c r="I1405" i="1"/>
  <c r="K1405" i="1" s="1"/>
  <c r="L1405" i="1" s="1"/>
  <c r="E1409" i="1"/>
  <c r="N1428" i="1"/>
  <c r="P1428" i="1" s="1"/>
  <c r="Q1428" i="1" s="1"/>
  <c r="I1446" i="1"/>
  <c r="K1446" i="1" s="1"/>
  <c r="L1446" i="1" s="1"/>
  <c r="D1458" i="1"/>
  <c r="F1458" i="1" s="1"/>
  <c r="G1458" i="1" s="1"/>
  <c r="J1239" i="1"/>
  <c r="I1302" i="1"/>
  <c r="K1302" i="1" s="1"/>
  <c r="L1302" i="1" s="1"/>
  <c r="D1318" i="1"/>
  <c r="F1318" i="1" s="1"/>
  <c r="G1318" i="1" s="1"/>
  <c r="D1334" i="1"/>
  <c r="F1334" i="1" s="1"/>
  <c r="G1334" i="1" s="1"/>
  <c r="J1338" i="1"/>
  <c r="D1345" i="1"/>
  <c r="F1345" i="1" s="1"/>
  <c r="G1345" i="1" s="1"/>
  <c r="O1348" i="1"/>
  <c r="D1367" i="1"/>
  <c r="F1367" i="1" s="1"/>
  <c r="G1367" i="1" s="1"/>
  <c r="D1434" i="1"/>
  <c r="F1434" i="1" s="1"/>
  <c r="G1434" i="1" s="1"/>
  <c r="I1435" i="1"/>
  <c r="K1435" i="1" s="1"/>
  <c r="L1435" i="1" s="1"/>
  <c r="I1441" i="1"/>
  <c r="K1441" i="1" s="1"/>
  <c r="L1441" i="1" s="1"/>
  <c r="I1444" i="1"/>
  <c r="K1444" i="1" s="1"/>
  <c r="L1444" i="1" s="1"/>
  <c r="I1449" i="1"/>
  <c r="K1449" i="1" s="1"/>
  <c r="L1449" i="1" s="1"/>
  <c r="D1457" i="1"/>
  <c r="F1457" i="1" s="1"/>
  <c r="G1457" i="1" s="1"/>
  <c r="J1461" i="1"/>
  <c r="I1463" i="1"/>
  <c r="K1463" i="1" s="1"/>
  <c r="L1463" i="1" s="1"/>
  <c r="O1466" i="1"/>
  <c r="N10" i="8"/>
  <c r="D4" i="8" s="1"/>
  <c r="I9" i="8"/>
  <c r="J9" i="8" s="1"/>
  <c r="K1439" i="8"/>
  <c r="L1439" i="8" s="1"/>
  <c r="J1439" i="8"/>
  <c r="K1375" i="8"/>
  <c r="L1375" i="8" s="1"/>
  <c r="J1375" i="8"/>
  <c r="K1311" i="8"/>
  <c r="L1311" i="8" s="1"/>
  <c r="J1311" i="8"/>
  <c r="K1247" i="8"/>
  <c r="L1247" i="8" s="1"/>
  <c r="J1247" i="8"/>
  <c r="K1183" i="8"/>
  <c r="L1183" i="8" s="1"/>
  <c r="J1183" i="8"/>
  <c r="K1119" i="8"/>
  <c r="L1119" i="8" s="1"/>
  <c r="J1119" i="8"/>
  <c r="K1451" i="8"/>
  <c r="L1451" i="8" s="1"/>
  <c r="J1451" i="8"/>
  <c r="K1435" i="8"/>
  <c r="L1435" i="8" s="1"/>
  <c r="J1435" i="8"/>
  <c r="K1411" i="8"/>
  <c r="L1411" i="8" s="1"/>
  <c r="J1411" i="8"/>
  <c r="K1379" i="8"/>
  <c r="L1379" i="8" s="1"/>
  <c r="J1379" i="8"/>
  <c r="K1355" i="8"/>
  <c r="L1355" i="8" s="1"/>
  <c r="J1355" i="8"/>
  <c r="K1331" i="8"/>
  <c r="L1331" i="8" s="1"/>
  <c r="J1331" i="8"/>
  <c r="K1307" i="8"/>
  <c r="L1307" i="8" s="1"/>
  <c r="J1307" i="8"/>
  <c r="K1283" i="8"/>
  <c r="L1283" i="8" s="1"/>
  <c r="J1283" i="8"/>
  <c r="K1259" i="8"/>
  <c r="L1259" i="8" s="1"/>
  <c r="J1259" i="8"/>
  <c r="K1227" i="8"/>
  <c r="L1227" i="8" s="1"/>
  <c r="J1227" i="8"/>
  <c r="K1211" i="8"/>
  <c r="L1211" i="8" s="1"/>
  <c r="J1211" i="8"/>
  <c r="K1179" i="8"/>
  <c r="L1179" i="8" s="1"/>
  <c r="J1179" i="8"/>
  <c r="K1155" i="8"/>
  <c r="L1155" i="8" s="1"/>
  <c r="J1155" i="8"/>
  <c r="K1147" i="8"/>
  <c r="L1147" i="8" s="1"/>
  <c r="J1147" i="8"/>
  <c r="K1123" i="8"/>
  <c r="L1123" i="8" s="1"/>
  <c r="J1123" i="8"/>
  <c r="K1107" i="8"/>
  <c r="L1107" i="8" s="1"/>
  <c r="J1107" i="8"/>
  <c r="P1097" i="8"/>
  <c r="Q1097" i="8" s="1"/>
  <c r="O1097" i="8"/>
  <c r="K1466" i="8"/>
  <c r="L1466" i="8" s="1"/>
  <c r="J1466" i="8"/>
  <c r="K1442" i="8"/>
  <c r="L1442" i="8" s="1"/>
  <c r="J1442" i="8"/>
  <c r="K1418" i="8"/>
  <c r="L1418" i="8" s="1"/>
  <c r="J1418" i="8"/>
  <c r="K1394" i="8"/>
  <c r="L1394" i="8" s="1"/>
  <c r="J1394" i="8"/>
  <c r="K1370" i="8"/>
  <c r="L1370" i="8" s="1"/>
  <c r="J1370" i="8"/>
  <c r="K1346" i="8"/>
  <c r="L1346" i="8" s="1"/>
  <c r="J1346" i="8"/>
  <c r="K1322" i="8"/>
  <c r="L1322" i="8" s="1"/>
  <c r="J1322" i="8"/>
  <c r="K1298" i="8"/>
  <c r="L1298" i="8" s="1"/>
  <c r="J1298" i="8"/>
  <c r="K1274" i="8"/>
  <c r="L1274" i="8" s="1"/>
  <c r="J1274" i="8"/>
  <c r="K1258" i="8"/>
  <c r="L1258" i="8" s="1"/>
  <c r="J1258" i="8"/>
  <c r="K1242" i="8"/>
  <c r="L1242" i="8" s="1"/>
  <c r="J1242" i="8"/>
  <c r="K1226" i="8"/>
  <c r="L1226" i="8" s="1"/>
  <c r="J1226" i="8"/>
  <c r="K1210" i="8"/>
  <c r="L1210" i="8" s="1"/>
  <c r="J1210" i="8"/>
  <c r="K1194" i="8"/>
  <c r="L1194" i="8" s="1"/>
  <c r="J1194" i="8"/>
  <c r="K1186" i="8"/>
  <c r="L1186" i="8" s="1"/>
  <c r="J1186" i="8"/>
  <c r="K1170" i="8"/>
  <c r="L1170" i="8" s="1"/>
  <c r="J1170" i="8"/>
  <c r="K1146" i="8"/>
  <c r="L1146" i="8" s="1"/>
  <c r="J1146" i="8"/>
  <c r="K1122" i="8"/>
  <c r="L1122" i="8" s="1"/>
  <c r="J1122" i="8"/>
  <c r="K1090" i="8"/>
  <c r="L1090" i="8" s="1"/>
  <c r="J1090" i="8"/>
  <c r="K1449" i="8"/>
  <c r="L1449" i="8" s="1"/>
  <c r="J1449" i="8"/>
  <c r="K1417" i="8"/>
  <c r="L1417" i="8" s="1"/>
  <c r="J1417" i="8"/>
  <c r="K1353" i="8"/>
  <c r="L1353" i="8" s="1"/>
  <c r="J1353" i="8"/>
  <c r="K1313" i="8"/>
  <c r="L1313" i="8" s="1"/>
  <c r="J1313" i="8"/>
  <c r="K1289" i="8"/>
  <c r="L1289" i="8" s="1"/>
  <c r="J1289" i="8"/>
  <c r="K1249" i="8"/>
  <c r="L1249" i="8" s="1"/>
  <c r="J1249" i="8"/>
  <c r="K1201" i="8"/>
  <c r="L1201" i="8" s="1"/>
  <c r="J1201" i="8"/>
  <c r="K1169" i="8"/>
  <c r="L1169" i="8" s="1"/>
  <c r="J1169" i="8"/>
  <c r="K1121" i="8"/>
  <c r="L1121" i="8" s="1"/>
  <c r="J1121" i="8"/>
  <c r="K1464" i="8"/>
  <c r="L1464" i="8" s="1"/>
  <c r="J1464" i="8"/>
  <c r="K1456" i="8"/>
  <c r="L1456" i="8" s="1"/>
  <c r="J1456" i="8"/>
  <c r="K1448" i="8"/>
  <c r="L1448" i="8" s="1"/>
  <c r="J1448" i="8"/>
  <c r="K1440" i="8"/>
  <c r="L1440" i="8" s="1"/>
  <c r="J1440" i="8"/>
  <c r="K1432" i="8"/>
  <c r="L1432" i="8" s="1"/>
  <c r="J1432" i="8"/>
  <c r="K1424" i="8"/>
  <c r="L1424" i="8" s="1"/>
  <c r="J1424" i="8"/>
  <c r="K1416" i="8"/>
  <c r="L1416" i="8" s="1"/>
  <c r="J1416" i="8"/>
  <c r="K1408" i="8"/>
  <c r="L1408" i="8" s="1"/>
  <c r="J1408" i="8"/>
  <c r="K1400" i="8"/>
  <c r="L1400" i="8" s="1"/>
  <c r="J1400" i="8"/>
  <c r="K1392" i="8"/>
  <c r="L1392" i="8" s="1"/>
  <c r="J1392" i="8"/>
  <c r="K1384" i="8"/>
  <c r="L1384" i="8" s="1"/>
  <c r="J1384" i="8"/>
  <c r="K1376" i="8"/>
  <c r="L1376" i="8" s="1"/>
  <c r="J1376" i="8"/>
  <c r="K1368" i="8"/>
  <c r="L1368" i="8" s="1"/>
  <c r="J1368" i="8"/>
  <c r="K1360" i="8"/>
  <c r="L1360" i="8" s="1"/>
  <c r="J1360" i="8"/>
  <c r="K1352" i="8"/>
  <c r="L1352" i="8" s="1"/>
  <c r="J1352" i="8"/>
  <c r="K1344" i="8"/>
  <c r="L1344" i="8" s="1"/>
  <c r="J1344" i="8"/>
  <c r="K1336" i="8"/>
  <c r="L1336" i="8" s="1"/>
  <c r="J1336" i="8"/>
  <c r="K1328" i="8"/>
  <c r="L1328" i="8" s="1"/>
  <c r="J1328" i="8"/>
  <c r="K1320" i="8"/>
  <c r="L1320" i="8" s="1"/>
  <c r="J1320" i="8"/>
  <c r="K1312" i="8"/>
  <c r="L1312" i="8" s="1"/>
  <c r="J1312" i="8"/>
  <c r="K1304" i="8"/>
  <c r="L1304" i="8" s="1"/>
  <c r="J1304" i="8"/>
  <c r="K1296" i="8"/>
  <c r="L1296" i="8" s="1"/>
  <c r="J1296" i="8"/>
  <c r="K1288" i="8"/>
  <c r="L1288" i="8" s="1"/>
  <c r="J1288" i="8"/>
  <c r="K1280" i="8"/>
  <c r="L1280" i="8" s="1"/>
  <c r="J1280" i="8"/>
  <c r="K1272" i="8"/>
  <c r="L1272" i="8" s="1"/>
  <c r="J1272" i="8"/>
  <c r="K1264" i="8"/>
  <c r="L1264" i="8" s="1"/>
  <c r="J1264" i="8"/>
  <c r="K1256" i="8"/>
  <c r="L1256" i="8" s="1"/>
  <c r="J1256" i="8"/>
  <c r="K1248" i="8"/>
  <c r="L1248" i="8" s="1"/>
  <c r="J1248" i="8"/>
  <c r="K1240" i="8"/>
  <c r="L1240" i="8" s="1"/>
  <c r="J1240" i="8"/>
  <c r="K1232" i="8"/>
  <c r="L1232" i="8" s="1"/>
  <c r="J1232" i="8"/>
  <c r="K1224" i="8"/>
  <c r="L1224" i="8" s="1"/>
  <c r="J1224" i="8"/>
  <c r="K1216" i="8"/>
  <c r="L1216" i="8" s="1"/>
  <c r="J1216" i="8"/>
  <c r="K1208" i="8"/>
  <c r="L1208" i="8" s="1"/>
  <c r="J1208" i="8"/>
  <c r="K1200" i="8"/>
  <c r="L1200" i="8" s="1"/>
  <c r="J1200" i="8"/>
  <c r="K1192" i="8"/>
  <c r="L1192" i="8" s="1"/>
  <c r="J1192" i="8"/>
  <c r="K1184" i="8"/>
  <c r="L1184" i="8" s="1"/>
  <c r="J1184" i="8"/>
  <c r="K1176" i="8"/>
  <c r="L1176" i="8" s="1"/>
  <c r="J1176" i="8"/>
  <c r="K1168" i="8"/>
  <c r="L1168" i="8" s="1"/>
  <c r="J1168" i="8"/>
  <c r="K1160" i="8"/>
  <c r="L1160" i="8" s="1"/>
  <c r="J1160" i="8"/>
  <c r="K1152" i="8"/>
  <c r="L1152" i="8" s="1"/>
  <c r="J1152" i="8"/>
  <c r="K1144" i="8"/>
  <c r="L1144" i="8" s="1"/>
  <c r="J1144" i="8"/>
  <c r="K1136" i="8"/>
  <c r="L1136" i="8" s="1"/>
  <c r="J1136" i="8"/>
  <c r="K1128" i="8"/>
  <c r="L1128" i="8" s="1"/>
  <c r="J1128" i="8"/>
  <c r="K1120" i="8"/>
  <c r="L1120" i="8" s="1"/>
  <c r="J1120" i="8"/>
  <c r="K1112" i="8"/>
  <c r="L1112" i="8" s="1"/>
  <c r="J1112" i="8"/>
  <c r="K1104" i="8"/>
  <c r="L1104" i="8" s="1"/>
  <c r="J1104" i="8"/>
  <c r="K1096" i="8"/>
  <c r="L1096" i="8" s="1"/>
  <c r="J1096" i="8"/>
  <c r="J8" i="8"/>
  <c r="K8" i="8"/>
  <c r="L8" i="8" s="1"/>
  <c r="K1450" i="8"/>
  <c r="L1450" i="8" s="1"/>
  <c r="J1450" i="8"/>
  <c r="K1426" i="8"/>
  <c r="L1426" i="8" s="1"/>
  <c r="J1426" i="8"/>
  <c r="K1402" i="8"/>
  <c r="L1402" i="8" s="1"/>
  <c r="J1402" i="8"/>
  <c r="K1386" i="8"/>
  <c r="L1386" i="8" s="1"/>
  <c r="J1386" i="8"/>
  <c r="K1362" i="8"/>
  <c r="L1362" i="8" s="1"/>
  <c r="J1362" i="8"/>
  <c r="K1338" i="8"/>
  <c r="L1338" i="8" s="1"/>
  <c r="J1338" i="8"/>
  <c r="K1306" i="8"/>
  <c r="L1306" i="8" s="1"/>
  <c r="J1306" i="8"/>
  <c r="K1266" i="8"/>
  <c r="L1266" i="8" s="1"/>
  <c r="J1266" i="8"/>
  <c r="K1106" i="8"/>
  <c r="L1106" i="8" s="1"/>
  <c r="J1106" i="8"/>
  <c r="K1433" i="8"/>
  <c r="L1433" i="8" s="1"/>
  <c r="J1433" i="8"/>
  <c r="K1401" i="8"/>
  <c r="L1401" i="8" s="1"/>
  <c r="J1401" i="8"/>
  <c r="K1369" i="8"/>
  <c r="L1369" i="8" s="1"/>
  <c r="J1369" i="8"/>
  <c r="K1321" i="8"/>
  <c r="L1321" i="8" s="1"/>
  <c r="J1321" i="8"/>
  <c r="K1273" i="8"/>
  <c r="L1273" i="8" s="1"/>
  <c r="J1273" i="8"/>
  <c r="K1233" i="8"/>
  <c r="L1233" i="8" s="1"/>
  <c r="J1233" i="8"/>
  <c r="K1177" i="8"/>
  <c r="L1177" i="8" s="1"/>
  <c r="J1177" i="8"/>
  <c r="K1137" i="8"/>
  <c r="L1137" i="8" s="1"/>
  <c r="J1137" i="8"/>
  <c r="K1129" i="8"/>
  <c r="L1129" i="8" s="1"/>
  <c r="J1129" i="8"/>
  <c r="K1087" i="8"/>
  <c r="L1087" i="8" s="1"/>
  <c r="J1087" i="8"/>
  <c r="K1071" i="8"/>
  <c r="L1071" i="8" s="1"/>
  <c r="J1071" i="8"/>
  <c r="K1055" i="8"/>
  <c r="L1055" i="8" s="1"/>
  <c r="J1055" i="8"/>
  <c r="K1039" i="8"/>
  <c r="L1039" i="8" s="1"/>
  <c r="J1039" i="8"/>
  <c r="K1023" i="8"/>
  <c r="L1023" i="8" s="1"/>
  <c r="J1023" i="8"/>
  <c r="K1007" i="8"/>
  <c r="L1007" i="8" s="1"/>
  <c r="J1007" i="8"/>
  <c r="K991" i="8"/>
  <c r="L991" i="8" s="1"/>
  <c r="J991" i="8"/>
  <c r="K975" i="8"/>
  <c r="L975" i="8" s="1"/>
  <c r="J975" i="8"/>
  <c r="K959" i="8"/>
  <c r="L959" i="8" s="1"/>
  <c r="J959" i="8"/>
  <c r="K943" i="8"/>
  <c r="L943" i="8" s="1"/>
  <c r="J943" i="8"/>
  <c r="K927" i="8"/>
  <c r="L927" i="8" s="1"/>
  <c r="J927" i="8"/>
  <c r="K911" i="8"/>
  <c r="L911" i="8" s="1"/>
  <c r="J911" i="8"/>
  <c r="K895" i="8"/>
  <c r="L895" i="8" s="1"/>
  <c r="J895" i="8"/>
  <c r="K879" i="8"/>
  <c r="L879" i="8" s="1"/>
  <c r="J879" i="8"/>
  <c r="K863" i="8"/>
  <c r="L863" i="8" s="1"/>
  <c r="J863" i="8"/>
  <c r="K847" i="8"/>
  <c r="L847" i="8" s="1"/>
  <c r="J847" i="8"/>
  <c r="K831" i="8"/>
  <c r="L831" i="8" s="1"/>
  <c r="J831" i="8"/>
  <c r="K815" i="8"/>
  <c r="L815" i="8" s="1"/>
  <c r="J815" i="8"/>
  <c r="K807" i="8"/>
  <c r="L807" i="8" s="1"/>
  <c r="J807" i="8"/>
  <c r="K799" i="8"/>
  <c r="L799" i="8" s="1"/>
  <c r="J799" i="8"/>
  <c r="K791" i="8"/>
  <c r="L791" i="8" s="1"/>
  <c r="J791" i="8"/>
  <c r="K775" i="8"/>
  <c r="L775" i="8" s="1"/>
  <c r="J775" i="8"/>
  <c r="K751" i="8"/>
  <c r="L751" i="8" s="1"/>
  <c r="J751" i="8"/>
  <c r="K743" i="8"/>
  <c r="L743" i="8" s="1"/>
  <c r="J743" i="8"/>
  <c r="K735" i="8"/>
  <c r="L735" i="8" s="1"/>
  <c r="J735" i="8"/>
  <c r="K727" i="8"/>
  <c r="L727" i="8" s="1"/>
  <c r="J727" i="8"/>
  <c r="K711" i="8"/>
  <c r="L711" i="8" s="1"/>
  <c r="J711" i="8"/>
  <c r="K687" i="8"/>
  <c r="L687" i="8" s="1"/>
  <c r="J687" i="8"/>
  <c r="K679" i="8"/>
  <c r="L679" i="8" s="1"/>
  <c r="J679" i="8"/>
  <c r="K671" i="8"/>
  <c r="L671" i="8" s="1"/>
  <c r="J671" i="8"/>
  <c r="K663" i="8"/>
  <c r="L663" i="8" s="1"/>
  <c r="J663" i="8"/>
  <c r="K647" i="8"/>
  <c r="L647" i="8" s="1"/>
  <c r="J647" i="8"/>
  <c r="K623" i="8"/>
  <c r="L623" i="8" s="1"/>
  <c r="J623" i="8"/>
  <c r="K615" i="8"/>
  <c r="L615" i="8" s="1"/>
  <c r="J615" i="8"/>
  <c r="K607" i="8"/>
  <c r="L607" i="8" s="1"/>
  <c r="J607" i="8"/>
  <c r="K599" i="8"/>
  <c r="L599" i="8" s="1"/>
  <c r="J599" i="8"/>
  <c r="K583" i="8"/>
  <c r="L583" i="8" s="1"/>
  <c r="J583" i="8"/>
  <c r="K559" i="8"/>
  <c r="L559" i="8" s="1"/>
  <c r="J559" i="8"/>
  <c r="K551" i="8"/>
  <c r="L551" i="8" s="1"/>
  <c r="J551" i="8"/>
  <c r="K543" i="8"/>
  <c r="L543" i="8" s="1"/>
  <c r="J543" i="8"/>
  <c r="K535" i="8"/>
  <c r="L535" i="8" s="1"/>
  <c r="J535" i="8"/>
  <c r="K519" i="8"/>
  <c r="L519" i="8" s="1"/>
  <c r="J519" i="8"/>
  <c r="K495" i="8"/>
  <c r="L495" i="8" s="1"/>
  <c r="J495" i="8"/>
  <c r="K487" i="8"/>
  <c r="L487" i="8" s="1"/>
  <c r="J487" i="8"/>
  <c r="K479" i="8"/>
  <c r="L479" i="8" s="1"/>
  <c r="J479" i="8"/>
  <c r="K471" i="8"/>
  <c r="L471" i="8" s="1"/>
  <c r="J471" i="8"/>
  <c r="K455" i="8"/>
  <c r="L455" i="8" s="1"/>
  <c r="J455" i="8"/>
  <c r="K431" i="8"/>
  <c r="L431" i="8" s="1"/>
  <c r="J431" i="8"/>
  <c r="K423" i="8"/>
  <c r="L423" i="8" s="1"/>
  <c r="J423" i="8"/>
  <c r="K415" i="8"/>
  <c r="L415" i="8" s="1"/>
  <c r="J415" i="8"/>
  <c r="K407" i="8"/>
  <c r="L407" i="8" s="1"/>
  <c r="J407" i="8"/>
  <c r="K391" i="8"/>
  <c r="L391" i="8" s="1"/>
  <c r="J391" i="8"/>
  <c r="K367" i="8"/>
  <c r="L367" i="8" s="1"/>
  <c r="J367" i="8"/>
  <c r="K359" i="8"/>
  <c r="L359" i="8" s="1"/>
  <c r="J359" i="8"/>
  <c r="K351" i="8"/>
  <c r="L351" i="8" s="1"/>
  <c r="J351" i="8"/>
  <c r="K343" i="8"/>
  <c r="L343" i="8" s="1"/>
  <c r="J343" i="8"/>
  <c r="K327" i="8"/>
  <c r="L327" i="8" s="1"/>
  <c r="J327" i="8"/>
  <c r="K303" i="8"/>
  <c r="L303" i="8" s="1"/>
  <c r="J303" i="8"/>
  <c r="K295" i="8"/>
  <c r="L295" i="8" s="1"/>
  <c r="J295" i="8"/>
  <c r="K287" i="8"/>
  <c r="L287" i="8" s="1"/>
  <c r="J287" i="8"/>
  <c r="K279" i="8"/>
  <c r="L279" i="8" s="1"/>
  <c r="J279" i="8"/>
  <c r="K263" i="8"/>
  <c r="L263" i="8" s="1"/>
  <c r="J263" i="8"/>
  <c r="K239" i="8"/>
  <c r="L239" i="8" s="1"/>
  <c r="J239" i="8"/>
  <c r="K231" i="8"/>
  <c r="L231" i="8" s="1"/>
  <c r="J231" i="8"/>
  <c r="K223" i="8"/>
  <c r="L223" i="8" s="1"/>
  <c r="J223" i="8"/>
  <c r="K215" i="8"/>
  <c r="L215" i="8" s="1"/>
  <c r="J215" i="8"/>
  <c r="K199" i="8"/>
  <c r="L199" i="8" s="1"/>
  <c r="J199" i="8"/>
  <c r="K175" i="8"/>
  <c r="L175" i="8" s="1"/>
  <c r="J175" i="8"/>
  <c r="K167" i="8"/>
  <c r="L167" i="8" s="1"/>
  <c r="J167" i="8"/>
  <c r="K159" i="8"/>
  <c r="L159" i="8" s="1"/>
  <c r="J159" i="8"/>
  <c r="K151" i="8"/>
  <c r="L151" i="8" s="1"/>
  <c r="J151" i="8"/>
  <c r="K135" i="8"/>
  <c r="L135" i="8" s="1"/>
  <c r="J135" i="8"/>
  <c r="K111" i="8"/>
  <c r="L111" i="8" s="1"/>
  <c r="J111" i="8"/>
  <c r="K103" i="8"/>
  <c r="L103" i="8" s="1"/>
  <c r="J103" i="8"/>
  <c r="K95" i="8"/>
  <c r="L95" i="8" s="1"/>
  <c r="J95" i="8"/>
  <c r="K87" i="8"/>
  <c r="L87" i="8" s="1"/>
  <c r="J87" i="8"/>
  <c r="K71" i="8"/>
  <c r="L71" i="8" s="1"/>
  <c r="J71" i="8"/>
  <c r="K47" i="8"/>
  <c r="L47" i="8" s="1"/>
  <c r="J47" i="8"/>
  <c r="K39" i="8"/>
  <c r="L39" i="8" s="1"/>
  <c r="J39" i="8"/>
  <c r="K31" i="8"/>
  <c r="L31" i="8" s="1"/>
  <c r="J31" i="8"/>
  <c r="K23" i="8"/>
  <c r="L23" i="8" s="1"/>
  <c r="J23" i="8"/>
  <c r="K1154" i="8"/>
  <c r="L1154" i="8" s="1"/>
  <c r="J1154" i="8"/>
  <c r="K1441" i="8"/>
  <c r="L1441" i="8" s="1"/>
  <c r="J1441" i="8"/>
  <c r="K1393" i="8"/>
  <c r="L1393" i="8" s="1"/>
  <c r="J1393" i="8"/>
  <c r="K1361" i="8"/>
  <c r="L1361" i="8" s="1"/>
  <c r="J1361" i="8"/>
  <c r="K1329" i="8"/>
  <c r="L1329" i="8" s="1"/>
  <c r="J1329" i="8"/>
  <c r="K1281" i="8"/>
  <c r="L1281" i="8" s="1"/>
  <c r="J1281" i="8"/>
  <c r="K1241" i="8"/>
  <c r="L1241" i="8" s="1"/>
  <c r="J1241" i="8"/>
  <c r="K1193" i="8"/>
  <c r="L1193" i="8" s="1"/>
  <c r="J1193" i="8"/>
  <c r="K1145" i="8"/>
  <c r="L1145" i="8" s="1"/>
  <c r="J1145" i="8"/>
  <c r="K1097" i="8"/>
  <c r="L1097" i="8" s="1"/>
  <c r="J1097" i="8"/>
  <c r="K1470" i="8"/>
  <c r="L1470" i="8" s="1"/>
  <c r="J1470" i="8"/>
  <c r="K1462" i="8"/>
  <c r="L1462" i="8" s="1"/>
  <c r="J1462" i="8"/>
  <c r="J1454" i="8"/>
  <c r="K1454" i="8"/>
  <c r="L1454" i="8" s="1"/>
  <c r="K1446" i="8"/>
  <c r="L1446" i="8" s="1"/>
  <c r="J1446" i="8"/>
  <c r="K1438" i="8"/>
  <c r="L1438" i="8" s="1"/>
  <c r="J1438" i="8"/>
  <c r="J1430" i="8"/>
  <c r="K1430" i="8"/>
  <c r="L1430" i="8" s="1"/>
  <c r="J1422" i="8"/>
  <c r="K1422" i="8"/>
  <c r="L1422" i="8" s="1"/>
  <c r="K1414" i="8"/>
  <c r="L1414" i="8" s="1"/>
  <c r="J1414" i="8"/>
  <c r="K1406" i="8"/>
  <c r="L1406" i="8" s="1"/>
  <c r="J1406" i="8"/>
  <c r="K1398" i="8"/>
  <c r="L1398" i="8" s="1"/>
  <c r="J1398" i="8"/>
  <c r="K1390" i="8"/>
  <c r="L1390" i="8" s="1"/>
  <c r="J1390" i="8"/>
  <c r="K1382" i="8"/>
  <c r="L1382" i="8" s="1"/>
  <c r="J1382" i="8"/>
  <c r="K1374" i="8"/>
  <c r="L1374" i="8" s="1"/>
  <c r="J1374" i="8"/>
  <c r="K1366" i="8"/>
  <c r="L1366" i="8" s="1"/>
  <c r="J1366" i="8"/>
  <c r="J1358" i="8"/>
  <c r="K1358" i="8"/>
  <c r="L1358" i="8" s="1"/>
  <c r="K1350" i="8"/>
  <c r="L1350" i="8" s="1"/>
  <c r="J1350" i="8"/>
  <c r="K1342" i="8"/>
  <c r="L1342" i="8" s="1"/>
  <c r="J1342" i="8"/>
  <c r="K1334" i="8"/>
  <c r="L1334" i="8" s="1"/>
  <c r="J1334" i="8"/>
  <c r="J1326" i="8"/>
  <c r="K1326" i="8"/>
  <c r="L1326" i="8" s="1"/>
  <c r="K1318" i="8"/>
  <c r="L1318" i="8" s="1"/>
  <c r="J1318" i="8"/>
  <c r="K1310" i="8"/>
  <c r="L1310" i="8" s="1"/>
  <c r="J1310" i="8"/>
  <c r="J1302" i="8"/>
  <c r="K1302" i="8"/>
  <c r="L1302" i="8" s="1"/>
  <c r="J1294" i="8"/>
  <c r="K1294" i="8"/>
  <c r="L1294" i="8" s="1"/>
  <c r="K1286" i="8"/>
  <c r="L1286" i="8" s="1"/>
  <c r="J1286" i="8"/>
  <c r="K1278" i="8"/>
  <c r="L1278" i="8" s="1"/>
  <c r="J1278" i="8"/>
  <c r="K1270" i="8"/>
  <c r="L1270" i="8" s="1"/>
  <c r="J1270" i="8"/>
  <c r="K1262" i="8"/>
  <c r="L1262" i="8" s="1"/>
  <c r="J1262" i="8"/>
  <c r="K1254" i="8"/>
  <c r="L1254" i="8" s="1"/>
  <c r="J1254" i="8"/>
  <c r="K1246" i="8"/>
  <c r="L1246" i="8" s="1"/>
  <c r="J1246" i="8"/>
  <c r="K1238" i="8"/>
  <c r="L1238" i="8" s="1"/>
  <c r="J1238" i="8"/>
  <c r="J1230" i="8"/>
  <c r="K1230" i="8"/>
  <c r="L1230" i="8" s="1"/>
  <c r="K1222" i="8"/>
  <c r="L1222" i="8" s="1"/>
  <c r="J1222" i="8"/>
  <c r="K1214" i="8"/>
  <c r="L1214" i="8" s="1"/>
  <c r="J1214" i="8"/>
  <c r="K1206" i="8"/>
  <c r="L1206" i="8" s="1"/>
  <c r="J1206" i="8"/>
  <c r="J1198" i="8"/>
  <c r="K1198" i="8"/>
  <c r="L1198" i="8" s="1"/>
  <c r="K1190" i="8"/>
  <c r="L1190" i="8" s="1"/>
  <c r="J1190" i="8"/>
  <c r="K1182" i="8"/>
  <c r="L1182" i="8" s="1"/>
  <c r="J1182" i="8"/>
  <c r="J1174" i="8"/>
  <c r="K1174" i="8"/>
  <c r="L1174" i="8" s="1"/>
  <c r="J1166" i="8"/>
  <c r="K1166" i="8"/>
  <c r="L1166" i="8" s="1"/>
  <c r="K1158" i="8"/>
  <c r="L1158" i="8" s="1"/>
  <c r="J1158" i="8"/>
  <c r="K1150" i="8"/>
  <c r="L1150" i="8" s="1"/>
  <c r="J1150" i="8"/>
  <c r="K1142" i="8"/>
  <c r="L1142" i="8" s="1"/>
  <c r="J1142" i="8"/>
  <c r="K1134" i="8"/>
  <c r="L1134" i="8" s="1"/>
  <c r="J1134" i="8"/>
  <c r="K1126" i="8"/>
  <c r="L1126" i="8" s="1"/>
  <c r="J1126" i="8"/>
  <c r="K1118" i="8"/>
  <c r="L1118" i="8" s="1"/>
  <c r="J1118" i="8"/>
  <c r="K1110" i="8"/>
  <c r="L1110" i="8" s="1"/>
  <c r="J1110" i="8"/>
  <c r="J1102" i="8"/>
  <c r="K1102" i="8"/>
  <c r="L1102" i="8" s="1"/>
  <c r="K1094" i="8"/>
  <c r="L1094" i="8" s="1"/>
  <c r="J1094" i="8"/>
  <c r="K1086" i="8"/>
  <c r="L1086" i="8" s="1"/>
  <c r="J1086" i="8"/>
  <c r="K1078" i="8"/>
  <c r="L1078" i="8" s="1"/>
  <c r="J1078" i="8"/>
  <c r="J1070" i="8"/>
  <c r="K1070" i="8"/>
  <c r="L1070" i="8" s="1"/>
  <c r="K1062" i="8"/>
  <c r="L1062" i="8" s="1"/>
  <c r="J1062" i="8"/>
  <c r="K1054" i="8"/>
  <c r="L1054" i="8" s="1"/>
  <c r="J1054" i="8"/>
  <c r="J1046" i="8"/>
  <c r="K1046" i="8"/>
  <c r="L1046" i="8" s="1"/>
  <c r="J1038" i="8"/>
  <c r="K1038" i="8"/>
  <c r="L1038" i="8" s="1"/>
  <c r="K1030" i="8"/>
  <c r="L1030" i="8" s="1"/>
  <c r="J1030" i="8"/>
  <c r="K1022" i="8"/>
  <c r="L1022" i="8" s="1"/>
  <c r="J1022" i="8"/>
  <c r="K1014" i="8"/>
  <c r="L1014" i="8" s="1"/>
  <c r="J1014" i="8"/>
  <c r="K1006" i="8"/>
  <c r="L1006" i="8" s="1"/>
  <c r="J1006" i="8"/>
  <c r="K998" i="8"/>
  <c r="L998" i="8" s="1"/>
  <c r="J998" i="8"/>
  <c r="K990" i="8"/>
  <c r="L990" i="8" s="1"/>
  <c r="J990" i="8"/>
  <c r="K982" i="8"/>
  <c r="L982" i="8" s="1"/>
  <c r="J982" i="8"/>
  <c r="J974" i="8"/>
  <c r="K974" i="8"/>
  <c r="L974" i="8" s="1"/>
  <c r="K966" i="8"/>
  <c r="L966" i="8" s="1"/>
  <c r="J966" i="8"/>
  <c r="K958" i="8"/>
  <c r="L958" i="8" s="1"/>
  <c r="J958" i="8"/>
  <c r="K950" i="8"/>
  <c r="L950" i="8" s="1"/>
  <c r="J950" i="8"/>
  <c r="J942" i="8"/>
  <c r="K942" i="8"/>
  <c r="L942" i="8" s="1"/>
  <c r="K934" i="8"/>
  <c r="L934" i="8" s="1"/>
  <c r="J934" i="8"/>
  <c r="K926" i="8"/>
  <c r="L926" i="8" s="1"/>
  <c r="J926" i="8"/>
  <c r="J918" i="8"/>
  <c r="K918" i="8"/>
  <c r="L918" i="8" s="1"/>
  <c r="J910" i="8"/>
  <c r="K910" i="8"/>
  <c r="L910" i="8" s="1"/>
  <c r="K902" i="8"/>
  <c r="L902" i="8" s="1"/>
  <c r="J902" i="8"/>
  <c r="K894" i="8"/>
  <c r="L894" i="8" s="1"/>
  <c r="J894" i="8"/>
  <c r="K886" i="8"/>
  <c r="L886" i="8" s="1"/>
  <c r="J886" i="8"/>
  <c r="K878" i="8"/>
  <c r="L878" i="8" s="1"/>
  <c r="J878" i="8"/>
  <c r="K870" i="8"/>
  <c r="L870" i="8" s="1"/>
  <c r="J870" i="8"/>
  <c r="K862" i="8"/>
  <c r="L862" i="8" s="1"/>
  <c r="J862" i="8"/>
  <c r="K854" i="8"/>
  <c r="L854" i="8" s="1"/>
  <c r="J854" i="8"/>
  <c r="J846" i="8"/>
  <c r="K846" i="8"/>
  <c r="L846" i="8" s="1"/>
  <c r="K838" i="8"/>
  <c r="L838" i="8" s="1"/>
  <c r="J838" i="8"/>
  <c r="K830" i="8"/>
  <c r="L830" i="8" s="1"/>
  <c r="J830" i="8"/>
  <c r="K822" i="8"/>
  <c r="L822" i="8" s="1"/>
  <c r="J822" i="8"/>
  <c r="J814" i="8"/>
  <c r="K814" i="8"/>
  <c r="L814" i="8" s="1"/>
  <c r="K806" i="8"/>
  <c r="L806" i="8" s="1"/>
  <c r="J806" i="8"/>
  <c r="K798" i="8"/>
  <c r="L798" i="8" s="1"/>
  <c r="J798" i="8"/>
  <c r="J790" i="8"/>
  <c r="K790" i="8"/>
  <c r="L790" i="8" s="1"/>
  <c r="J782" i="8"/>
  <c r="K782" i="8"/>
  <c r="L782" i="8" s="1"/>
  <c r="K774" i="8"/>
  <c r="L774" i="8" s="1"/>
  <c r="J774" i="8"/>
  <c r="K766" i="8"/>
  <c r="L766" i="8" s="1"/>
  <c r="J766" i="8"/>
  <c r="K758" i="8"/>
  <c r="L758" i="8" s="1"/>
  <c r="J758" i="8"/>
  <c r="K750" i="8"/>
  <c r="L750" i="8" s="1"/>
  <c r="J750" i="8"/>
  <c r="K742" i="8"/>
  <c r="L742" i="8" s="1"/>
  <c r="J742" i="8"/>
  <c r="K734" i="8"/>
  <c r="L734" i="8" s="1"/>
  <c r="J734" i="8"/>
  <c r="K726" i="8"/>
  <c r="L726" i="8" s="1"/>
  <c r="J726" i="8"/>
  <c r="J718" i="8"/>
  <c r="K718" i="8"/>
  <c r="L718" i="8" s="1"/>
  <c r="K710" i="8"/>
  <c r="L710" i="8" s="1"/>
  <c r="J710" i="8"/>
  <c r="K702" i="8"/>
  <c r="L702" i="8" s="1"/>
  <c r="J702" i="8"/>
  <c r="K694" i="8"/>
  <c r="L694" i="8" s="1"/>
  <c r="J694" i="8"/>
  <c r="J686" i="8"/>
  <c r="K686" i="8"/>
  <c r="L686" i="8" s="1"/>
  <c r="K678" i="8"/>
  <c r="L678" i="8" s="1"/>
  <c r="J678" i="8"/>
  <c r="K670" i="8"/>
  <c r="L670" i="8" s="1"/>
  <c r="J670" i="8"/>
  <c r="J662" i="8"/>
  <c r="K662" i="8"/>
  <c r="L662" i="8" s="1"/>
  <c r="J654" i="8"/>
  <c r="K654" i="8"/>
  <c r="L654" i="8" s="1"/>
  <c r="K646" i="8"/>
  <c r="L646" i="8" s="1"/>
  <c r="J646" i="8"/>
  <c r="K638" i="8"/>
  <c r="L638" i="8" s="1"/>
  <c r="J638" i="8"/>
  <c r="K630" i="8"/>
  <c r="L630" i="8" s="1"/>
  <c r="J630" i="8"/>
  <c r="K622" i="8"/>
  <c r="L622" i="8" s="1"/>
  <c r="J622" i="8"/>
  <c r="K614" i="8"/>
  <c r="L614" i="8" s="1"/>
  <c r="J614" i="8"/>
  <c r="K606" i="8"/>
  <c r="L606" i="8" s="1"/>
  <c r="J606" i="8"/>
  <c r="K598" i="8"/>
  <c r="L598" i="8" s="1"/>
  <c r="J598" i="8"/>
  <c r="J590" i="8"/>
  <c r="K590" i="8"/>
  <c r="L590" i="8" s="1"/>
  <c r="K582" i="8"/>
  <c r="L582" i="8" s="1"/>
  <c r="J582" i="8"/>
  <c r="K574" i="8"/>
  <c r="L574" i="8" s="1"/>
  <c r="J574" i="8"/>
  <c r="K566" i="8"/>
  <c r="L566" i="8" s="1"/>
  <c r="J566" i="8"/>
  <c r="J558" i="8"/>
  <c r="K558" i="8"/>
  <c r="L558" i="8" s="1"/>
  <c r="K550" i="8"/>
  <c r="L550" i="8" s="1"/>
  <c r="J550" i="8"/>
  <c r="K542" i="8"/>
  <c r="L542" i="8" s="1"/>
  <c r="J542" i="8"/>
  <c r="J534" i="8"/>
  <c r="K534" i="8"/>
  <c r="L534" i="8" s="1"/>
  <c r="J526" i="8"/>
  <c r="K526" i="8"/>
  <c r="L526" i="8" s="1"/>
  <c r="K518" i="8"/>
  <c r="L518" i="8" s="1"/>
  <c r="J518" i="8"/>
  <c r="K510" i="8"/>
  <c r="L510" i="8" s="1"/>
  <c r="J510" i="8"/>
  <c r="J502" i="8"/>
  <c r="K502" i="8"/>
  <c r="L502" i="8" s="1"/>
  <c r="J494" i="8"/>
  <c r="K494" i="8"/>
  <c r="L494" i="8" s="1"/>
  <c r="J486" i="8"/>
  <c r="K486" i="8"/>
  <c r="L486" i="8" s="1"/>
  <c r="K478" i="8"/>
  <c r="L478" i="8" s="1"/>
  <c r="J478" i="8"/>
  <c r="K470" i="8"/>
  <c r="L470" i="8" s="1"/>
  <c r="J470" i="8"/>
  <c r="J462" i="8"/>
  <c r="K462" i="8"/>
  <c r="L462" i="8" s="1"/>
  <c r="J454" i="8"/>
  <c r="K454" i="8"/>
  <c r="L454" i="8" s="1"/>
  <c r="K446" i="8"/>
  <c r="L446" i="8" s="1"/>
  <c r="J446" i="8"/>
  <c r="K438" i="8"/>
  <c r="L438" i="8" s="1"/>
  <c r="J438" i="8"/>
  <c r="J430" i="8"/>
  <c r="K430" i="8"/>
  <c r="L430" i="8" s="1"/>
  <c r="J422" i="8"/>
  <c r="K422" i="8"/>
  <c r="L422" i="8" s="1"/>
  <c r="K414" i="8"/>
  <c r="L414" i="8" s="1"/>
  <c r="J414" i="8"/>
  <c r="J406" i="8"/>
  <c r="K406" i="8"/>
  <c r="L406" i="8" s="1"/>
  <c r="J398" i="8"/>
  <c r="K398" i="8"/>
  <c r="L398" i="8" s="1"/>
  <c r="J390" i="8"/>
  <c r="K390" i="8"/>
  <c r="L390" i="8" s="1"/>
  <c r="K382" i="8"/>
  <c r="L382" i="8" s="1"/>
  <c r="J382" i="8"/>
  <c r="K374" i="8"/>
  <c r="L374" i="8" s="1"/>
  <c r="J374" i="8"/>
  <c r="J366" i="8"/>
  <c r="K366" i="8"/>
  <c r="L366" i="8" s="1"/>
  <c r="J358" i="8"/>
  <c r="K358" i="8"/>
  <c r="L358" i="8" s="1"/>
  <c r="K350" i="8"/>
  <c r="L350" i="8" s="1"/>
  <c r="J350" i="8"/>
  <c r="K342" i="8"/>
  <c r="L342" i="8" s="1"/>
  <c r="J342" i="8"/>
  <c r="J334" i="8"/>
  <c r="K334" i="8"/>
  <c r="L334" i="8" s="1"/>
  <c r="J326" i="8"/>
  <c r="K326" i="8"/>
  <c r="L326" i="8" s="1"/>
  <c r="K318" i="8"/>
  <c r="L318" i="8" s="1"/>
  <c r="J318" i="8"/>
  <c r="K310" i="8"/>
  <c r="L310" i="8" s="1"/>
  <c r="J310" i="8"/>
  <c r="J302" i="8"/>
  <c r="K302" i="8"/>
  <c r="L302" i="8" s="1"/>
  <c r="J294" i="8"/>
  <c r="K294" i="8"/>
  <c r="L294" i="8" s="1"/>
  <c r="K286" i="8"/>
  <c r="L286" i="8" s="1"/>
  <c r="J286" i="8"/>
  <c r="J278" i="8"/>
  <c r="K278" i="8"/>
  <c r="L278" i="8" s="1"/>
  <c r="J270" i="8"/>
  <c r="K270" i="8"/>
  <c r="L270" i="8" s="1"/>
  <c r="J262" i="8"/>
  <c r="K262" i="8"/>
  <c r="L262" i="8" s="1"/>
  <c r="K254" i="8"/>
  <c r="L254" i="8" s="1"/>
  <c r="J254" i="8"/>
  <c r="K246" i="8"/>
  <c r="L246" i="8" s="1"/>
  <c r="J246" i="8"/>
  <c r="J238" i="8"/>
  <c r="K238" i="8"/>
  <c r="L238" i="8" s="1"/>
  <c r="J230" i="8"/>
  <c r="K230" i="8"/>
  <c r="L230" i="8" s="1"/>
  <c r="K222" i="8"/>
  <c r="L222" i="8" s="1"/>
  <c r="J222" i="8"/>
  <c r="K214" i="8"/>
  <c r="L214" i="8" s="1"/>
  <c r="J214" i="8"/>
  <c r="J206" i="8"/>
  <c r="K206" i="8"/>
  <c r="L206" i="8" s="1"/>
  <c r="J198" i="8"/>
  <c r="K198" i="8"/>
  <c r="L198" i="8" s="1"/>
  <c r="K190" i="8"/>
  <c r="L190" i="8" s="1"/>
  <c r="J190" i="8"/>
  <c r="K182" i="8"/>
  <c r="L182" i="8" s="1"/>
  <c r="J182" i="8"/>
  <c r="J174" i="8"/>
  <c r="K174" i="8"/>
  <c r="L174" i="8" s="1"/>
  <c r="J166" i="8"/>
  <c r="K166" i="8"/>
  <c r="L166" i="8" s="1"/>
  <c r="K158" i="8"/>
  <c r="L158" i="8" s="1"/>
  <c r="J158" i="8"/>
  <c r="J150" i="8"/>
  <c r="K150" i="8"/>
  <c r="L150" i="8" s="1"/>
  <c r="J142" i="8"/>
  <c r="K142" i="8"/>
  <c r="L142" i="8" s="1"/>
  <c r="J134" i="8"/>
  <c r="K134" i="8"/>
  <c r="L134" i="8" s="1"/>
  <c r="K126" i="8"/>
  <c r="L126" i="8" s="1"/>
  <c r="J126" i="8"/>
  <c r="K118" i="8"/>
  <c r="L118" i="8" s="1"/>
  <c r="J118" i="8"/>
  <c r="J110" i="8"/>
  <c r="K110" i="8"/>
  <c r="L110" i="8" s="1"/>
  <c r="J102" i="8"/>
  <c r="K102" i="8"/>
  <c r="L102" i="8" s="1"/>
  <c r="K94" i="8"/>
  <c r="L94" i="8" s="1"/>
  <c r="J94" i="8"/>
  <c r="K86" i="8"/>
  <c r="L86" i="8" s="1"/>
  <c r="J86" i="8"/>
  <c r="J78" i="8"/>
  <c r="K78" i="8"/>
  <c r="L78" i="8" s="1"/>
  <c r="J70" i="8"/>
  <c r="K70" i="8"/>
  <c r="L70" i="8" s="1"/>
  <c r="K62" i="8"/>
  <c r="L62" i="8" s="1"/>
  <c r="J62" i="8"/>
  <c r="K54" i="8"/>
  <c r="L54" i="8" s="1"/>
  <c r="J54" i="8"/>
  <c r="J46" i="8"/>
  <c r="K46" i="8"/>
  <c r="L46" i="8" s="1"/>
  <c r="J38" i="8"/>
  <c r="K38" i="8"/>
  <c r="L38" i="8" s="1"/>
  <c r="K30" i="8"/>
  <c r="L30" i="8" s="1"/>
  <c r="J30" i="8"/>
  <c r="J22" i="8"/>
  <c r="K22" i="8"/>
  <c r="L22" i="8" s="1"/>
  <c r="K1459" i="8"/>
  <c r="L1459" i="8" s="1"/>
  <c r="J1459" i="8"/>
  <c r="K1419" i="8"/>
  <c r="L1419" i="8" s="1"/>
  <c r="J1419" i="8"/>
  <c r="K1403" i="8"/>
  <c r="L1403" i="8" s="1"/>
  <c r="J1403" i="8"/>
  <c r="K1387" i="8"/>
  <c r="L1387" i="8" s="1"/>
  <c r="J1387" i="8"/>
  <c r="K1363" i="8"/>
  <c r="L1363" i="8" s="1"/>
  <c r="J1363" i="8"/>
  <c r="K1339" i="8"/>
  <c r="L1339" i="8" s="1"/>
  <c r="J1339" i="8"/>
  <c r="K1315" i="8"/>
  <c r="L1315" i="8" s="1"/>
  <c r="J1315" i="8"/>
  <c r="K1299" i="8"/>
  <c r="L1299" i="8" s="1"/>
  <c r="J1299" i="8"/>
  <c r="K1275" i="8"/>
  <c r="L1275" i="8" s="1"/>
  <c r="J1275" i="8"/>
  <c r="K1251" i="8"/>
  <c r="L1251" i="8" s="1"/>
  <c r="J1251" i="8"/>
  <c r="K1235" i="8"/>
  <c r="L1235" i="8" s="1"/>
  <c r="J1235" i="8"/>
  <c r="K1203" i="8"/>
  <c r="L1203" i="8" s="1"/>
  <c r="J1203" i="8"/>
  <c r="K1187" i="8"/>
  <c r="L1187" i="8" s="1"/>
  <c r="J1187" i="8"/>
  <c r="K1163" i="8"/>
  <c r="L1163" i="8" s="1"/>
  <c r="J1163" i="8"/>
  <c r="K1139" i="8"/>
  <c r="L1139" i="8" s="1"/>
  <c r="J1139" i="8"/>
  <c r="K1115" i="8"/>
  <c r="L1115" i="8" s="1"/>
  <c r="J1115" i="8"/>
  <c r="K1099" i="8"/>
  <c r="L1099" i="8" s="1"/>
  <c r="J1099" i="8"/>
  <c r="P1225" i="8"/>
  <c r="Q1225" i="8" s="1"/>
  <c r="O1225" i="8"/>
  <c r="K1458" i="8"/>
  <c r="L1458" i="8" s="1"/>
  <c r="J1458" i="8"/>
  <c r="K1434" i="8"/>
  <c r="L1434" i="8" s="1"/>
  <c r="J1434" i="8"/>
  <c r="K1410" i="8"/>
  <c r="L1410" i="8" s="1"/>
  <c r="J1410" i="8"/>
  <c r="K1378" i="8"/>
  <c r="L1378" i="8" s="1"/>
  <c r="J1378" i="8"/>
  <c r="K1354" i="8"/>
  <c r="L1354" i="8" s="1"/>
  <c r="J1354" i="8"/>
  <c r="K1330" i="8"/>
  <c r="L1330" i="8" s="1"/>
  <c r="J1330" i="8"/>
  <c r="K1314" i="8"/>
  <c r="L1314" i="8" s="1"/>
  <c r="J1314" i="8"/>
  <c r="K1290" i="8"/>
  <c r="L1290" i="8" s="1"/>
  <c r="J1290" i="8"/>
  <c r="K1282" i="8"/>
  <c r="L1282" i="8" s="1"/>
  <c r="J1282" i="8"/>
  <c r="K1250" i="8"/>
  <c r="L1250" i="8" s="1"/>
  <c r="J1250" i="8"/>
  <c r="K1234" i="8"/>
  <c r="L1234" i="8" s="1"/>
  <c r="J1234" i="8"/>
  <c r="K1218" i="8"/>
  <c r="L1218" i="8" s="1"/>
  <c r="J1218" i="8"/>
  <c r="K1202" i="8"/>
  <c r="L1202" i="8" s="1"/>
  <c r="J1202" i="8"/>
  <c r="K1178" i="8"/>
  <c r="L1178" i="8" s="1"/>
  <c r="J1178" i="8"/>
  <c r="K1162" i="8"/>
  <c r="L1162" i="8" s="1"/>
  <c r="J1162" i="8"/>
  <c r="K1130" i="8"/>
  <c r="L1130" i="8" s="1"/>
  <c r="J1130" i="8"/>
  <c r="K1114" i="8"/>
  <c r="L1114" i="8" s="1"/>
  <c r="J1114" i="8"/>
  <c r="K1098" i="8"/>
  <c r="L1098" i="8" s="1"/>
  <c r="J1098" i="8"/>
  <c r="K1465" i="8"/>
  <c r="L1465" i="8" s="1"/>
  <c r="J1465" i="8"/>
  <c r="K1425" i="8"/>
  <c r="L1425" i="8" s="1"/>
  <c r="J1425" i="8"/>
  <c r="K1385" i="8"/>
  <c r="L1385" i="8" s="1"/>
  <c r="J1385" i="8"/>
  <c r="K1337" i="8"/>
  <c r="L1337" i="8" s="1"/>
  <c r="J1337" i="8"/>
  <c r="K1297" i="8"/>
  <c r="L1297" i="8" s="1"/>
  <c r="J1297" i="8"/>
  <c r="K1257" i="8"/>
  <c r="L1257" i="8" s="1"/>
  <c r="J1257" i="8"/>
  <c r="K1225" i="8"/>
  <c r="L1225" i="8" s="1"/>
  <c r="J1225" i="8"/>
  <c r="K1209" i="8"/>
  <c r="L1209" i="8" s="1"/>
  <c r="J1209" i="8"/>
  <c r="K1161" i="8"/>
  <c r="L1161" i="8" s="1"/>
  <c r="J1161" i="8"/>
  <c r="K1113" i="8"/>
  <c r="L1113" i="8" s="1"/>
  <c r="J1113" i="8"/>
  <c r="K1469" i="8"/>
  <c r="L1469" i="8" s="1"/>
  <c r="J1469" i="8"/>
  <c r="K1461" i="8"/>
  <c r="L1461" i="8" s="1"/>
  <c r="J1461" i="8"/>
  <c r="K1453" i="8"/>
  <c r="L1453" i="8" s="1"/>
  <c r="J1453" i="8"/>
  <c r="K1445" i="8"/>
  <c r="L1445" i="8" s="1"/>
  <c r="J1445" i="8"/>
  <c r="K1437" i="8"/>
  <c r="L1437" i="8" s="1"/>
  <c r="J1437" i="8"/>
  <c r="K1429" i="8"/>
  <c r="L1429" i="8" s="1"/>
  <c r="J1429" i="8"/>
  <c r="K1421" i="8"/>
  <c r="L1421" i="8" s="1"/>
  <c r="J1421" i="8"/>
  <c r="K1413" i="8"/>
  <c r="L1413" i="8" s="1"/>
  <c r="J1413" i="8"/>
  <c r="K1405" i="8"/>
  <c r="L1405" i="8" s="1"/>
  <c r="J1405" i="8"/>
  <c r="K1397" i="8"/>
  <c r="L1397" i="8" s="1"/>
  <c r="J1397" i="8"/>
  <c r="K1389" i="8"/>
  <c r="L1389" i="8" s="1"/>
  <c r="J1389" i="8"/>
  <c r="K1381" i="8"/>
  <c r="L1381" i="8" s="1"/>
  <c r="J1381" i="8"/>
  <c r="K1373" i="8"/>
  <c r="L1373" i="8" s="1"/>
  <c r="J1373" i="8"/>
  <c r="K1365" i="8"/>
  <c r="L1365" i="8" s="1"/>
  <c r="J1365" i="8"/>
  <c r="K1357" i="8"/>
  <c r="L1357" i="8" s="1"/>
  <c r="J1357" i="8"/>
  <c r="K1349" i="8"/>
  <c r="L1349" i="8" s="1"/>
  <c r="J1349" i="8"/>
  <c r="K1341" i="8"/>
  <c r="L1341" i="8" s="1"/>
  <c r="J1341" i="8"/>
  <c r="K1333" i="8"/>
  <c r="L1333" i="8" s="1"/>
  <c r="J1333" i="8"/>
  <c r="K1325" i="8"/>
  <c r="L1325" i="8" s="1"/>
  <c r="J1325" i="8"/>
  <c r="K1317" i="8"/>
  <c r="L1317" i="8" s="1"/>
  <c r="J1317" i="8"/>
  <c r="K1309" i="8"/>
  <c r="L1309" i="8" s="1"/>
  <c r="J1309" i="8"/>
  <c r="K1301" i="8"/>
  <c r="L1301" i="8" s="1"/>
  <c r="J1301" i="8"/>
  <c r="K1293" i="8"/>
  <c r="L1293" i="8" s="1"/>
  <c r="J1293" i="8"/>
  <c r="K1285" i="8"/>
  <c r="L1285" i="8" s="1"/>
  <c r="J1285" i="8"/>
  <c r="K1277" i="8"/>
  <c r="L1277" i="8" s="1"/>
  <c r="J1277" i="8"/>
  <c r="K1269" i="8"/>
  <c r="L1269" i="8" s="1"/>
  <c r="J1269" i="8"/>
  <c r="K1261" i="8"/>
  <c r="L1261" i="8" s="1"/>
  <c r="J1261" i="8"/>
  <c r="K1253" i="8"/>
  <c r="L1253" i="8" s="1"/>
  <c r="J1253" i="8"/>
  <c r="K1245" i="8"/>
  <c r="L1245" i="8" s="1"/>
  <c r="J1245" i="8"/>
  <c r="K1237" i="8"/>
  <c r="L1237" i="8" s="1"/>
  <c r="J1237" i="8"/>
  <c r="K1229" i="8"/>
  <c r="L1229" i="8" s="1"/>
  <c r="J1229" i="8"/>
  <c r="K1221" i="8"/>
  <c r="L1221" i="8" s="1"/>
  <c r="J1221" i="8"/>
  <c r="K1213" i="8"/>
  <c r="L1213" i="8" s="1"/>
  <c r="J1213" i="8"/>
  <c r="K1205" i="8"/>
  <c r="L1205" i="8" s="1"/>
  <c r="J1205" i="8"/>
  <c r="K1197" i="8"/>
  <c r="L1197" i="8" s="1"/>
  <c r="J1197" i="8"/>
  <c r="K1189" i="8"/>
  <c r="L1189" i="8" s="1"/>
  <c r="J1189" i="8"/>
  <c r="K1181" i="8"/>
  <c r="L1181" i="8" s="1"/>
  <c r="J1181" i="8"/>
  <c r="K1173" i="8"/>
  <c r="L1173" i="8" s="1"/>
  <c r="J1173" i="8"/>
  <c r="K1165" i="8"/>
  <c r="L1165" i="8" s="1"/>
  <c r="J1165" i="8"/>
  <c r="K1157" i="8"/>
  <c r="L1157" i="8" s="1"/>
  <c r="J1157" i="8"/>
  <c r="K1149" i="8"/>
  <c r="L1149" i="8" s="1"/>
  <c r="J1149" i="8"/>
  <c r="K1141" i="8"/>
  <c r="L1141" i="8" s="1"/>
  <c r="J1141" i="8"/>
  <c r="K1133" i="8"/>
  <c r="L1133" i="8" s="1"/>
  <c r="J1133" i="8"/>
  <c r="K1125" i="8"/>
  <c r="L1125" i="8" s="1"/>
  <c r="J1125" i="8"/>
  <c r="K1117" i="8"/>
  <c r="L1117" i="8" s="1"/>
  <c r="J1117" i="8"/>
  <c r="K1109" i="8"/>
  <c r="L1109" i="8" s="1"/>
  <c r="J1109" i="8"/>
  <c r="K1101" i="8"/>
  <c r="L1101" i="8" s="1"/>
  <c r="J1101" i="8"/>
  <c r="K1093" i="8"/>
  <c r="L1093" i="8" s="1"/>
  <c r="J1093" i="8"/>
  <c r="K1085" i="8"/>
  <c r="L1085" i="8" s="1"/>
  <c r="J1085" i="8"/>
  <c r="K1077" i="8"/>
  <c r="L1077" i="8" s="1"/>
  <c r="J1077" i="8"/>
  <c r="K1069" i="8"/>
  <c r="L1069" i="8" s="1"/>
  <c r="J1069" i="8"/>
  <c r="K1061" i="8"/>
  <c r="L1061" i="8" s="1"/>
  <c r="J1061" i="8"/>
  <c r="K1053" i="8"/>
  <c r="L1053" i="8" s="1"/>
  <c r="J1053" i="8"/>
  <c r="K1045" i="8"/>
  <c r="L1045" i="8" s="1"/>
  <c r="J1045" i="8"/>
  <c r="K1037" i="8"/>
  <c r="L1037" i="8" s="1"/>
  <c r="J1037" i="8"/>
  <c r="K1029" i="8"/>
  <c r="L1029" i="8" s="1"/>
  <c r="J1029" i="8"/>
  <c r="K1021" i="8"/>
  <c r="L1021" i="8" s="1"/>
  <c r="J1021" i="8"/>
  <c r="K1013" i="8"/>
  <c r="L1013" i="8" s="1"/>
  <c r="J1013" i="8"/>
  <c r="K1005" i="8"/>
  <c r="L1005" i="8" s="1"/>
  <c r="J1005" i="8"/>
  <c r="K997" i="8"/>
  <c r="L997" i="8" s="1"/>
  <c r="J997" i="8"/>
  <c r="K989" i="8"/>
  <c r="L989" i="8" s="1"/>
  <c r="J989" i="8"/>
  <c r="K981" i="8"/>
  <c r="L981" i="8" s="1"/>
  <c r="J981" i="8"/>
  <c r="K973" i="8"/>
  <c r="L973" i="8" s="1"/>
  <c r="J973" i="8"/>
  <c r="K965" i="8"/>
  <c r="L965" i="8" s="1"/>
  <c r="J965" i="8"/>
  <c r="K957" i="8"/>
  <c r="L957" i="8" s="1"/>
  <c r="J957" i="8"/>
  <c r="K949" i="8"/>
  <c r="L949" i="8" s="1"/>
  <c r="J949" i="8"/>
  <c r="K941" i="8"/>
  <c r="L941" i="8" s="1"/>
  <c r="J941" i="8"/>
  <c r="K933" i="8"/>
  <c r="L933" i="8" s="1"/>
  <c r="J933" i="8"/>
  <c r="K925" i="8"/>
  <c r="L925" i="8" s="1"/>
  <c r="J925" i="8"/>
  <c r="K917" i="8"/>
  <c r="L917" i="8" s="1"/>
  <c r="J917" i="8"/>
  <c r="K909" i="8"/>
  <c r="L909" i="8" s="1"/>
  <c r="J909" i="8"/>
  <c r="K901" i="8"/>
  <c r="L901" i="8" s="1"/>
  <c r="J901" i="8"/>
  <c r="K893" i="8"/>
  <c r="L893" i="8" s="1"/>
  <c r="J893" i="8"/>
  <c r="K885" i="8"/>
  <c r="L885" i="8" s="1"/>
  <c r="J885" i="8"/>
  <c r="K877" i="8"/>
  <c r="L877" i="8" s="1"/>
  <c r="J877" i="8"/>
  <c r="K869" i="8"/>
  <c r="L869" i="8" s="1"/>
  <c r="J869" i="8"/>
  <c r="K861" i="8"/>
  <c r="L861" i="8" s="1"/>
  <c r="J861" i="8"/>
  <c r="K853" i="8"/>
  <c r="L853" i="8" s="1"/>
  <c r="J853" i="8"/>
  <c r="K845" i="8"/>
  <c r="L845" i="8" s="1"/>
  <c r="J845" i="8"/>
  <c r="K837" i="8"/>
  <c r="L837" i="8" s="1"/>
  <c r="J837" i="8"/>
  <c r="K829" i="8"/>
  <c r="L829" i="8" s="1"/>
  <c r="J829" i="8"/>
  <c r="K821" i="8"/>
  <c r="L821" i="8" s="1"/>
  <c r="J821" i="8"/>
  <c r="K813" i="8"/>
  <c r="L813" i="8" s="1"/>
  <c r="J813" i="8"/>
  <c r="K805" i="8"/>
  <c r="L805" i="8" s="1"/>
  <c r="J805" i="8"/>
  <c r="K797" i="8"/>
  <c r="L797" i="8" s="1"/>
  <c r="J797" i="8"/>
  <c r="K789" i="8"/>
  <c r="L789" i="8" s="1"/>
  <c r="J789" i="8"/>
  <c r="K781" i="8"/>
  <c r="L781" i="8" s="1"/>
  <c r="J781" i="8"/>
  <c r="K773" i="8"/>
  <c r="L773" i="8" s="1"/>
  <c r="J773" i="8"/>
  <c r="K765" i="8"/>
  <c r="L765" i="8" s="1"/>
  <c r="J765" i="8"/>
  <c r="K757" i="8"/>
  <c r="L757" i="8" s="1"/>
  <c r="J757" i="8"/>
  <c r="K749" i="8"/>
  <c r="L749" i="8" s="1"/>
  <c r="J749" i="8"/>
  <c r="K741" i="8"/>
  <c r="L741" i="8" s="1"/>
  <c r="J741" i="8"/>
  <c r="K733" i="8"/>
  <c r="L733" i="8" s="1"/>
  <c r="J733" i="8"/>
  <c r="K725" i="8"/>
  <c r="L725" i="8" s="1"/>
  <c r="J725" i="8"/>
  <c r="K717" i="8"/>
  <c r="L717" i="8" s="1"/>
  <c r="J717" i="8"/>
  <c r="K709" i="8"/>
  <c r="L709" i="8" s="1"/>
  <c r="J709" i="8"/>
  <c r="K701" i="8"/>
  <c r="L701" i="8" s="1"/>
  <c r="J701" i="8"/>
  <c r="K693" i="8"/>
  <c r="L693" i="8" s="1"/>
  <c r="J693" i="8"/>
  <c r="K685" i="8"/>
  <c r="L685" i="8" s="1"/>
  <c r="J685" i="8"/>
  <c r="K677" i="8"/>
  <c r="L677" i="8" s="1"/>
  <c r="J677" i="8"/>
  <c r="K669" i="8"/>
  <c r="L669" i="8" s="1"/>
  <c r="J669" i="8"/>
  <c r="K661" i="8"/>
  <c r="L661" i="8" s="1"/>
  <c r="J661" i="8"/>
  <c r="K653" i="8"/>
  <c r="L653" i="8" s="1"/>
  <c r="J653" i="8"/>
  <c r="K645" i="8"/>
  <c r="L645" i="8" s="1"/>
  <c r="J645" i="8"/>
  <c r="K637" i="8"/>
  <c r="L637" i="8" s="1"/>
  <c r="J637" i="8"/>
  <c r="K629" i="8"/>
  <c r="L629" i="8" s="1"/>
  <c r="J629" i="8"/>
  <c r="K621" i="8"/>
  <c r="L621" i="8" s="1"/>
  <c r="J621" i="8"/>
  <c r="K613" i="8"/>
  <c r="L613" i="8" s="1"/>
  <c r="J613" i="8"/>
  <c r="K605" i="8"/>
  <c r="L605" i="8" s="1"/>
  <c r="J605" i="8"/>
  <c r="K597" i="8"/>
  <c r="L597" i="8" s="1"/>
  <c r="J597" i="8"/>
  <c r="K589" i="8"/>
  <c r="L589" i="8" s="1"/>
  <c r="J589" i="8"/>
  <c r="K581" i="8"/>
  <c r="L581" i="8" s="1"/>
  <c r="J581" i="8"/>
  <c r="K573" i="8"/>
  <c r="L573" i="8" s="1"/>
  <c r="J573" i="8"/>
  <c r="K565" i="8"/>
  <c r="L565" i="8" s="1"/>
  <c r="J565" i="8"/>
  <c r="K557" i="8"/>
  <c r="L557" i="8" s="1"/>
  <c r="J557" i="8"/>
  <c r="K549" i="8"/>
  <c r="L549" i="8" s="1"/>
  <c r="J549" i="8"/>
  <c r="K541" i="8"/>
  <c r="L541" i="8" s="1"/>
  <c r="J541" i="8"/>
  <c r="K533" i="8"/>
  <c r="L533" i="8" s="1"/>
  <c r="J533" i="8"/>
  <c r="K525" i="8"/>
  <c r="L525" i="8" s="1"/>
  <c r="J525" i="8"/>
  <c r="K517" i="8"/>
  <c r="L517" i="8" s="1"/>
  <c r="J517" i="8"/>
  <c r="K509" i="8"/>
  <c r="L509" i="8" s="1"/>
  <c r="J509" i="8"/>
  <c r="J501" i="8"/>
  <c r="K501" i="8"/>
  <c r="L501" i="8" s="1"/>
  <c r="J493" i="8"/>
  <c r="K493" i="8"/>
  <c r="L493" i="8" s="1"/>
  <c r="J485" i="8"/>
  <c r="K485" i="8"/>
  <c r="L485" i="8" s="1"/>
  <c r="K477" i="8"/>
  <c r="L477" i="8" s="1"/>
  <c r="J477" i="8"/>
  <c r="J469" i="8"/>
  <c r="K469" i="8"/>
  <c r="L469" i="8" s="1"/>
  <c r="J461" i="8"/>
  <c r="K461" i="8"/>
  <c r="L461" i="8" s="1"/>
  <c r="J453" i="8"/>
  <c r="K453" i="8"/>
  <c r="L453" i="8" s="1"/>
  <c r="K445" i="8"/>
  <c r="L445" i="8" s="1"/>
  <c r="J445" i="8"/>
  <c r="J437" i="8"/>
  <c r="K437" i="8"/>
  <c r="L437" i="8" s="1"/>
  <c r="J429" i="8"/>
  <c r="K429" i="8"/>
  <c r="L429" i="8" s="1"/>
  <c r="J421" i="8"/>
  <c r="K421" i="8"/>
  <c r="L421" i="8" s="1"/>
  <c r="K413" i="8"/>
  <c r="L413" i="8" s="1"/>
  <c r="J413" i="8"/>
  <c r="J405" i="8"/>
  <c r="K405" i="8"/>
  <c r="L405" i="8" s="1"/>
  <c r="J397" i="8"/>
  <c r="K397" i="8"/>
  <c r="L397" i="8" s="1"/>
  <c r="J389" i="8"/>
  <c r="K389" i="8"/>
  <c r="L389" i="8" s="1"/>
  <c r="K381" i="8"/>
  <c r="L381" i="8" s="1"/>
  <c r="J381" i="8"/>
  <c r="J373" i="8"/>
  <c r="K373" i="8"/>
  <c r="L373" i="8" s="1"/>
  <c r="J365" i="8"/>
  <c r="K365" i="8"/>
  <c r="L365" i="8" s="1"/>
  <c r="J357" i="8"/>
  <c r="K357" i="8"/>
  <c r="L357" i="8" s="1"/>
  <c r="K349" i="8"/>
  <c r="L349" i="8" s="1"/>
  <c r="J349" i="8"/>
  <c r="J341" i="8"/>
  <c r="K341" i="8"/>
  <c r="L341" i="8" s="1"/>
  <c r="J333" i="8"/>
  <c r="K333" i="8"/>
  <c r="L333" i="8" s="1"/>
  <c r="J325" i="8"/>
  <c r="K325" i="8"/>
  <c r="L325" i="8" s="1"/>
  <c r="K317" i="8"/>
  <c r="L317" i="8" s="1"/>
  <c r="J317" i="8"/>
  <c r="J309" i="8"/>
  <c r="K309" i="8"/>
  <c r="L309" i="8" s="1"/>
  <c r="J301" i="8"/>
  <c r="K301" i="8"/>
  <c r="L301" i="8" s="1"/>
  <c r="J293" i="8"/>
  <c r="K293" i="8"/>
  <c r="L293" i="8" s="1"/>
  <c r="K285" i="8"/>
  <c r="L285" i="8" s="1"/>
  <c r="J285" i="8"/>
  <c r="J277" i="8"/>
  <c r="K277" i="8"/>
  <c r="L277" i="8" s="1"/>
  <c r="J269" i="8"/>
  <c r="K269" i="8"/>
  <c r="L269" i="8" s="1"/>
  <c r="J261" i="8"/>
  <c r="K261" i="8"/>
  <c r="L261" i="8" s="1"/>
  <c r="K253" i="8"/>
  <c r="L253" i="8" s="1"/>
  <c r="J253" i="8"/>
  <c r="J245" i="8"/>
  <c r="K245" i="8"/>
  <c r="L245" i="8" s="1"/>
  <c r="J237" i="8"/>
  <c r="K237" i="8"/>
  <c r="L237" i="8" s="1"/>
  <c r="J229" i="8"/>
  <c r="K229" i="8"/>
  <c r="L229" i="8" s="1"/>
  <c r="K221" i="8"/>
  <c r="L221" i="8" s="1"/>
  <c r="J221" i="8"/>
  <c r="J213" i="8"/>
  <c r="K213" i="8"/>
  <c r="L213" i="8" s="1"/>
  <c r="J205" i="8"/>
  <c r="K205" i="8"/>
  <c r="L205" i="8" s="1"/>
  <c r="J197" i="8"/>
  <c r="K197" i="8"/>
  <c r="L197" i="8" s="1"/>
  <c r="K189" i="8"/>
  <c r="L189" i="8" s="1"/>
  <c r="J189" i="8"/>
  <c r="J181" i="8"/>
  <c r="K181" i="8"/>
  <c r="L181" i="8" s="1"/>
  <c r="J173" i="8"/>
  <c r="K173" i="8"/>
  <c r="L173" i="8" s="1"/>
  <c r="J165" i="8"/>
  <c r="K165" i="8"/>
  <c r="L165" i="8" s="1"/>
  <c r="K157" i="8"/>
  <c r="L157" i="8" s="1"/>
  <c r="J157" i="8"/>
  <c r="J149" i="8"/>
  <c r="K149" i="8"/>
  <c r="L149" i="8" s="1"/>
  <c r="J141" i="8"/>
  <c r="K141" i="8"/>
  <c r="L141" i="8" s="1"/>
  <c r="J133" i="8"/>
  <c r="K133" i="8"/>
  <c r="L133" i="8" s="1"/>
  <c r="K125" i="8"/>
  <c r="L125" i="8" s="1"/>
  <c r="J125" i="8"/>
  <c r="J117" i="8"/>
  <c r="K117" i="8"/>
  <c r="L117" i="8" s="1"/>
  <c r="J109" i="8"/>
  <c r="K109" i="8"/>
  <c r="L109" i="8" s="1"/>
  <c r="J101" i="8"/>
  <c r="K101" i="8"/>
  <c r="L101" i="8" s="1"/>
  <c r="K93" i="8"/>
  <c r="L93" i="8" s="1"/>
  <c r="J93" i="8"/>
  <c r="J85" i="8"/>
  <c r="K85" i="8"/>
  <c r="L85" i="8" s="1"/>
  <c r="J77" i="8"/>
  <c r="K77" i="8"/>
  <c r="L77" i="8" s="1"/>
  <c r="J69" i="8"/>
  <c r="K69" i="8"/>
  <c r="L69" i="8" s="1"/>
  <c r="K61" i="8"/>
  <c r="L61" i="8" s="1"/>
  <c r="J61" i="8"/>
  <c r="J53" i="8"/>
  <c r="K53" i="8"/>
  <c r="L53" i="8" s="1"/>
  <c r="J45" i="8"/>
  <c r="K45" i="8"/>
  <c r="L45" i="8" s="1"/>
  <c r="J37" i="8"/>
  <c r="K37" i="8"/>
  <c r="L37" i="8" s="1"/>
  <c r="K29" i="8"/>
  <c r="L29" i="8" s="1"/>
  <c r="J29" i="8"/>
  <c r="J21" i="8"/>
  <c r="K21" i="8"/>
  <c r="L21" i="8" s="1"/>
  <c r="K1467" i="8"/>
  <c r="L1467" i="8" s="1"/>
  <c r="J1467" i="8"/>
  <c r="K1443" i="8"/>
  <c r="L1443" i="8" s="1"/>
  <c r="J1443" i="8"/>
  <c r="K1427" i="8"/>
  <c r="L1427" i="8" s="1"/>
  <c r="J1427" i="8"/>
  <c r="K1395" i="8"/>
  <c r="L1395" i="8" s="1"/>
  <c r="J1395" i="8"/>
  <c r="K1371" i="8"/>
  <c r="L1371" i="8" s="1"/>
  <c r="J1371" i="8"/>
  <c r="K1347" i="8"/>
  <c r="L1347" i="8" s="1"/>
  <c r="J1347" i="8"/>
  <c r="K1323" i="8"/>
  <c r="L1323" i="8" s="1"/>
  <c r="J1323" i="8"/>
  <c r="K1291" i="8"/>
  <c r="L1291" i="8" s="1"/>
  <c r="J1291" i="8"/>
  <c r="K1267" i="8"/>
  <c r="L1267" i="8" s="1"/>
  <c r="J1267" i="8"/>
  <c r="K1243" i="8"/>
  <c r="L1243" i="8" s="1"/>
  <c r="J1243" i="8"/>
  <c r="K1219" i="8"/>
  <c r="L1219" i="8" s="1"/>
  <c r="J1219" i="8"/>
  <c r="K1195" i="8"/>
  <c r="L1195" i="8" s="1"/>
  <c r="J1195" i="8"/>
  <c r="K1171" i="8"/>
  <c r="L1171" i="8" s="1"/>
  <c r="J1171" i="8"/>
  <c r="K1131" i="8"/>
  <c r="L1131" i="8" s="1"/>
  <c r="J1131" i="8"/>
  <c r="K1138" i="8"/>
  <c r="L1138" i="8" s="1"/>
  <c r="J1138" i="8"/>
  <c r="K1457" i="8"/>
  <c r="L1457" i="8" s="1"/>
  <c r="J1457" i="8"/>
  <c r="K1409" i="8"/>
  <c r="L1409" i="8" s="1"/>
  <c r="J1409" i="8"/>
  <c r="K1377" i="8"/>
  <c r="L1377" i="8" s="1"/>
  <c r="J1377" i="8"/>
  <c r="K1345" i="8"/>
  <c r="L1345" i="8" s="1"/>
  <c r="J1345" i="8"/>
  <c r="K1305" i="8"/>
  <c r="L1305" i="8" s="1"/>
  <c r="J1305" i="8"/>
  <c r="K1265" i="8"/>
  <c r="L1265" i="8" s="1"/>
  <c r="J1265" i="8"/>
  <c r="K1217" i="8"/>
  <c r="L1217" i="8" s="1"/>
  <c r="J1217" i="8"/>
  <c r="K1185" i="8"/>
  <c r="L1185" i="8" s="1"/>
  <c r="J1185" i="8"/>
  <c r="K1153" i="8"/>
  <c r="L1153" i="8" s="1"/>
  <c r="J1153" i="8"/>
  <c r="K1105" i="8"/>
  <c r="L1105" i="8" s="1"/>
  <c r="J1105" i="8"/>
  <c r="K1468" i="8"/>
  <c r="L1468" i="8" s="1"/>
  <c r="J1468" i="8"/>
  <c r="K1460" i="8"/>
  <c r="L1460" i="8" s="1"/>
  <c r="J1460" i="8"/>
  <c r="K1452" i="8"/>
  <c r="L1452" i="8" s="1"/>
  <c r="J1452" i="8"/>
  <c r="K1444" i="8"/>
  <c r="L1444" i="8" s="1"/>
  <c r="J1444" i="8"/>
  <c r="K1436" i="8"/>
  <c r="L1436" i="8" s="1"/>
  <c r="J1436" i="8"/>
  <c r="K1428" i="8"/>
  <c r="L1428" i="8" s="1"/>
  <c r="J1428" i="8"/>
  <c r="K1420" i="8"/>
  <c r="L1420" i="8" s="1"/>
  <c r="J1420" i="8"/>
  <c r="K1412" i="8"/>
  <c r="L1412" i="8" s="1"/>
  <c r="J1412" i="8"/>
  <c r="K1404" i="8"/>
  <c r="L1404" i="8" s="1"/>
  <c r="J1404" i="8"/>
  <c r="K1396" i="8"/>
  <c r="L1396" i="8" s="1"/>
  <c r="J1396" i="8"/>
  <c r="K1388" i="8"/>
  <c r="L1388" i="8" s="1"/>
  <c r="J1388" i="8"/>
  <c r="K1380" i="8"/>
  <c r="L1380" i="8" s="1"/>
  <c r="J1380" i="8"/>
  <c r="K1372" i="8"/>
  <c r="L1372" i="8" s="1"/>
  <c r="J1372" i="8"/>
  <c r="K1364" i="8"/>
  <c r="L1364" i="8" s="1"/>
  <c r="J1364" i="8"/>
  <c r="K1356" i="8"/>
  <c r="L1356" i="8" s="1"/>
  <c r="J1356" i="8"/>
  <c r="K1348" i="8"/>
  <c r="L1348" i="8" s="1"/>
  <c r="J1348" i="8"/>
  <c r="K1340" i="8"/>
  <c r="L1340" i="8" s="1"/>
  <c r="J1340" i="8"/>
  <c r="K1332" i="8"/>
  <c r="L1332" i="8" s="1"/>
  <c r="J1332" i="8"/>
  <c r="K1324" i="8"/>
  <c r="L1324" i="8" s="1"/>
  <c r="J1324" i="8"/>
  <c r="K1316" i="8"/>
  <c r="L1316" i="8" s="1"/>
  <c r="J1316" i="8"/>
  <c r="K1308" i="8"/>
  <c r="L1308" i="8" s="1"/>
  <c r="J1308" i="8"/>
  <c r="K1300" i="8"/>
  <c r="L1300" i="8" s="1"/>
  <c r="J1300" i="8"/>
  <c r="K1292" i="8"/>
  <c r="L1292" i="8" s="1"/>
  <c r="J1292" i="8"/>
  <c r="K1284" i="8"/>
  <c r="L1284" i="8" s="1"/>
  <c r="J1284" i="8"/>
  <c r="K1276" i="8"/>
  <c r="L1276" i="8" s="1"/>
  <c r="J1276" i="8"/>
  <c r="K1268" i="8"/>
  <c r="L1268" i="8" s="1"/>
  <c r="J1268" i="8"/>
  <c r="K1260" i="8"/>
  <c r="L1260" i="8" s="1"/>
  <c r="J1260" i="8"/>
  <c r="K1252" i="8"/>
  <c r="L1252" i="8" s="1"/>
  <c r="J1252" i="8"/>
  <c r="K1244" i="8"/>
  <c r="L1244" i="8" s="1"/>
  <c r="J1244" i="8"/>
  <c r="K1236" i="8"/>
  <c r="L1236" i="8" s="1"/>
  <c r="J1236" i="8"/>
  <c r="K1228" i="8"/>
  <c r="L1228" i="8" s="1"/>
  <c r="J1228" i="8"/>
  <c r="K1220" i="8"/>
  <c r="L1220" i="8" s="1"/>
  <c r="J1220" i="8"/>
  <c r="K1212" i="8"/>
  <c r="L1212" i="8" s="1"/>
  <c r="J1212" i="8"/>
  <c r="K1204" i="8"/>
  <c r="L1204" i="8" s="1"/>
  <c r="J1204" i="8"/>
  <c r="K1196" i="8"/>
  <c r="L1196" i="8" s="1"/>
  <c r="J1196" i="8"/>
  <c r="K1188" i="8"/>
  <c r="L1188" i="8" s="1"/>
  <c r="J1188" i="8"/>
  <c r="K1180" i="8"/>
  <c r="L1180" i="8" s="1"/>
  <c r="J1180" i="8"/>
  <c r="K1172" i="8"/>
  <c r="L1172" i="8" s="1"/>
  <c r="J1172" i="8"/>
  <c r="K1164" i="8"/>
  <c r="L1164" i="8" s="1"/>
  <c r="J1164" i="8"/>
  <c r="K1156" i="8"/>
  <c r="L1156" i="8" s="1"/>
  <c r="J1156" i="8"/>
  <c r="K1148" i="8"/>
  <c r="L1148" i="8" s="1"/>
  <c r="J1148" i="8"/>
  <c r="K1140" i="8"/>
  <c r="L1140" i="8" s="1"/>
  <c r="J1140" i="8"/>
  <c r="K1132" i="8"/>
  <c r="L1132" i="8" s="1"/>
  <c r="J1132" i="8"/>
  <c r="K1124" i="8"/>
  <c r="L1124" i="8" s="1"/>
  <c r="J1124" i="8"/>
  <c r="K1116" i="8"/>
  <c r="L1116" i="8" s="1"/>
  <c r="J1116" i="8"/>
  <c r="K1108" i="8"/>
  <c r="L1108" i="8" s="1"/>
  <c r="J1108" i="8"/>
  <c r="K1100" i="8"/>
  <c r="L1100" i="8" s="1"/>
  <c r="J1100" i="8"/>
  <c r="K1092" i="8"/>
  <c r="L1092" i="8" s="1"/>
  <c r="J1092" i="8"/>
  <c r="K1076" i="8"/>
  <c r="L1076" i="8" s="1"/>
  <c r="J1076" i="8"/>
  <c r="K1060" i="8"/>
  <c r="L1060" i="8" s="1"/>
  <c r="J1060" i="8"/>
  <c r="K1044" i="8"/>
  <c r="L1044" i="8" s="1"/>
  <c r="J1044" i="8"/>
  <c r="K1028" i="8"/>
  <c r="L1028" i="8" s="1"/>
  <c r="J1028" i="8"/>
  <c r="K1012" i="8"/>
  <c r="L1012" i="8" s="1"/>
  <c r="J1012" i="8"/>
  <c r="K996" i="8"/>
  <c r="L996" i="8" s="1"/>
  <c r="J996" i="8"/>
  <c r="K980" i="8"/>
  <c r="L980" i="8" s="1"/>
  <c r="J980" i="8"/>
  <c r="K964" i="8"/>
  <c r="L964" i="8" s="1"/>
  <c r="J964" i="8"/>
  <c r="K948" i="8"/>
  <c r="L948" i="8" s="1"/>
  <c r="J948" i="8"/>
  <c r="K932" i="8"/>
  <c r="L932" i="8" s="1"/>
  <c r="J932" i="8"/>
  <c r="K916" i="8"/>
  <c r="L916" i="8" s="1"/>
  <c r="J916" i="8"/>
  <c r="K900" i="8"/>
  <c r="L900" i="8" s="1"/>
  <c r="J900" i="8"/>
  <c r="K884" i="8"/>
  <c r="L884" i="8" s="1"/>
  <c r="J884" i="8"/>
  <c r="K868" i="8"/>
  <c r="L868" i="8" s="1"/>
  <c r="J868" i="8"/>
  <c r="K852" i="8"/>
  <c r="L852" i="8" s="1"/>
  <c r="J852" i="8"/>
  <c r="K836" i="8"/>
  <c r="L836" i="8" s="1"/>
  <c r="J836" i="8"/>
  <c r="P1443" i="8"/>
  <c r="Q1443" i="8" s="1"/>
  <c r="O1443" i="8"/>
  <c r="P819" i="8"/>
  <c r="Q819" i="8" s="1"/>
  <c r="O819" i="8"/>
  <c r="P771" i="8"/>
  <c r="Q771" i="8" s="1"/>
  <c r="O771" i="8"/>
  <c r="P683" i="8"/>
  <c r="Q683" i="8" s="1"/>
  <c r="O683" i="8"/>
  <c r="P139" i="8"/>
  <c r="Q139" i="8" s="1"/>
  <c r="O139" i="8"/>
  <c r="K439" i="8"/>
  <c r="L439" i="8" s="1"/>
  <c r="J439" i="8"/>
  <c r="K375" i="8"/>
  <c r="L375" i="8" s="1"/>
  <c r="J375" i="8"/>
  <c r="K311" i="8"/>
  <c r="L311" i="8" s="1"/>
  <c r="J311" i="8"/>
  <c r="K247" i="8"/>
  <c r="L247" i="8" s="1"/>
  <c r="J247" i="8"/>
  <c r="K183" i="8"/>
  <c r="L183" i="8" s="1"/>
  <c r="J183" i="8"/>
  <c r="K119" i="8"/>
  <c r="L119" i="8" s="1"/>
  <c r="J119" i="8"/>
  <c r="K55" i="8"/>
  <c r="L55" i="8" s="1"/>
  <c r="J55" i="8"/>
  <c r="P1467" i="8"/>
  <c r="Q1467" i="8" s="1"/>
  <c r="O1467" i="8"/>
  <c r="P1435" i="8"/>
  <c r="Q1435" i="8" s="1"/>
  <c r="O1435" i="8"/>
  <c r="P1411" i="8"/>
  <c r="Q1411" i="8" s="1"/>
  <c r="O1411" i="8"/>
  <c r="P1379" i="8"/>
  <c r="Q1379" i="8" s="1"/>
  <c r="O1379" i="8"/>
  <c r="P1355" i="8"/>
  <c r="Q1355" i="8" s="1"/>
  <c r="O1355" i="8"/>
  <c r="P1331" i="8"/>
  <c r="Q1331" i="8" s="1"/>
  <c r="O1331" i="8"/>
  <c r="O1307" i="8"/>
  <c r="P1307" i="8"/>
  <c r="Q1307" i="8" s="1"/>
  <c r="P1291" i="8"/>
  <c r="Q1291" i="8" s="1"/>
  <c r="O1291" i="8"/>
  <c r="P1259" i="8"/>
  <c r="Q1259" i="8" s="1"/>
  <c r="O1259" i="8"/>
  <c r="P1227" i="8"/>
  <c r="Q1227" i="8" s="1"/>
  <c r="O1227" i="8"/>
  <c r="P1203" i="8"/>
  <c r="Q1203" i="8" s="1"/>
  <c r="O1203" i="8"/>
  <c r="P1179" i="8"/>
  <c r="Q1179" i="8" s="1"/>
  <c r="O1179" i="8"/>
  <c r="P1155" i="8"/>
  <c r="Q1155" i="8" s="1"/>
  <c r="O1155" i="8"/>
  <c r="P1131" i="8"/>
  <c r="Q1131" i="8" s="1"/>
  <c r="O1131" i="8"/>
  <c r="P1107" i="8"/>
  <c r="Q1107" i="8" s="1"/>
  <c r="O1107" i="8"/>
  <c r="P1083" i="8"/>
  <c r="Q1083" i="8" s="1"/>
  <c r="O1083" i="8"/>
  <c r="P1059" i="8"/>
  <c r="Q1059" i="8" s="1"/>
  <c r="O1059" i="8"/>
  <c r="P1035" i="8"/>
  <c r="Q1035" i="8" s="1"/>
  <c r="O1035" i="8"/>
  <c r="P1011" i="8"/>
  <c r="Q1011" i="8" s="1"/>
  <c r="O1011" i="8"/>
  <c r="P987" i="8"/>
  <c r="Q987" i="8" s="1"/>
  <c r="O987" i="8"/>
  <c r="P963" i="8"/>
  <c r="Q963" i="8" s="1"/>
  <c r="O963" i="8"/>
  <c r="P939" i="8"/>
  <c r="Q939" i="8" s="1"/>
  <c r="O939" i="8"/>
  <c r="P915" i="8"/>
  <c r="Q915" i="8" s="1"/>
  <c r="O915" i="8"/>
  <c r="P891" i="8"/>
  <c r="Q891" i="8" s="1"/>
  <c r="O891" i="8"/>
  <c r="P867" i="8"/>
  <c r="Q867" i="8" s="1"/>
  <c r="O867" i="8"/>
  <c r="P843" i="8"/>
  <c r="Q843" i="8" s="1"/>
  <c r="O843" i="8"/>
  <c r="P811" i="8"/>
  <c r="Q811" i="8" s="1"/>
  <c r="O811" i="8"/>
  <c r="P763" i="8"/>
  <c r="Q763" i="8" s="1"/>
  <c r="O763" i="8"/>
  <c r="P739" i="8"/>
  <c r="Q739" i="8" s="1"/>
  <c r="O739" i="8"/>
  <c r="P715" i="8"/>
  <c r="Q715" i="8" s="1"/>
  <c r="O715" i="8"/>
  <c r="P691" i="8"/>
  <c r="Q691" i="8" s="1"/>
  <c r="O691" i="8"/>
  <c r="P659" i="8"/>
  <c r="Q659" i="8" s="1"/>
  <c r="O659" i="8"/>
  <c r="P635" i="8"/>
  <c r="Q635" i="8" s="1"/>
  <c r="O635" i="8"/>
  <c r="P603" i="8"/>
  <c r="Q603" i="8" s="1"/>
  <c r="O603" i="8"/>
  <c r="P579" i="8"/>
  <c r="Q579" i="8" s="1"/>
  <c r="O579" i="8"/>
  <c r="P555" i="8"/>
  <c r="Q555" i="8" s="1"/>
  <c r="O555" i="8"/>
  <c r="P531" i="8"/>
  <c r="Q531" i="8" s="1"/>
  <c r="O531" i="8"/>
  <c r="P507" i="8"/>
  <c r="Q507" i="8" s="1"/>
  <c r="O507" i="8"/>
  <c r="P475" i="8"/>
  <c r="Q475" i="8" s="1"/>
  <c r="O475" i="8"/>
  <c r="P451" i="8"/>
  <c r="Q451" i="8" s="1"/>
  <c r="O451" i="8"/>
  <c r="P427" i="8"/>
  <c r="Q427" i="8" s="1"/>
  <c r="O427" i="8"/>
  <c r="P403" i="8"/>
  <c r="Q403" i="8" s="1"/>
  <c r="O403" i="8"/>
  <c r="P379" i="8"/>
  <c r="Q379" i="8" s="1"/>
  <c r="O379" i="8"/>
  <c r="P355" i="8"/>
  <c r="Q355" i="8" s="1"/>
  <c r="O355" i="8"/>
  <c r="P331" i="8"/>
  <c r="Q331" i="8" s="1"/>
  <c r="O331" i="8"/>
  <c r="P299" i="8"/>
  <c r="Q299" i="8" s="1"/>
  <c r="O299" i="8"/>
  <c r="O275" i="8"/>
  <c r="P275" i="8"/>
  <c r="Q275" i="8" s="1"/>
  <c r="P243" i="8"/>
  <c r="Q243" i="8" s="1"/>
  <c r="O243" i="8"/>
  <c r="O211" i="8"/>
  <c r="P211" i="8"/>
  <c r="Q211" i="8" s="1"/>
  <c r="P187" i="8"/>
  <c r="Q187" i="8" s="1"/>
  <c r="O187" i="8"/>
  <c r="P147" i="8"/>
  <c r="Q147" i="8" s="1"/>
  <c r="O147" i="8"/>
  <c r="P115" i="8"/>
  <c r="Q115" i="8" s="1"/>
  <c r="O115" i="8"/>
  <c r="P75" i="8"/>
  <c r="Q75" i="8" s="1"/>
  <c r="O75" i="8"/>
  <c r="P51" i="8"/>
  <c r="Q51" i="8" s="1"/>
  <c r="O51" i="8"/>
  <c r="P27" i="8"/>
  <c r="Q27" i="8" s="1"/>
  <c r="O27" i="8"/>
  <c r="P585" i="8"/>
  <c r="Q585" i="8" s="1"/>
  <c r="O585" i="8"/>
  <c r="K820" i="8"/>
  <c r="L820" i="8" s="1"/>
  <c r="J820" i="8"/>
  <c r="K812" i="8"/>
  <c r="L812" i="8" s="1"/>
  <c r="J812" i="8"/>
  <c r="K804" i="8"/>
  <c r="L804" i="8" s="1"/>
  <c r="J804" i="8"/>
  <c r="K796" i="8"/>
  <c r="L796" i="8" s="1"/>
  <c r="J796" i="8"/>
  <c r="K788" i="8"/>
  <c r="L788" i="8" s="1"/>
  <c r="J788" i="8"/>
  <c r="K780" i="8"/>
  <c r="L780" i="8" s="1"/>
  <c r="J780" i="8"/>
  <c r="K772" i="8"/>
  <c r="L772" i="8" s="1"/>
  <c r="J772" i="8"/>
  <c r="K764" i="8"/>
  <c r="L764" i="8" s="1"/>
  <c r="J764" i="8"/>
  <c r="K756" i="8"/>
  <c r="L756" i="8" s="1"/>
  <c r="J756" i="8"/>
  <c r="K748" i="8"/>
  <c r="L748" i="8" s="1"/>
  <c r="J748" i="8"/>
  <c r="K740" i="8"/>
  <c r="L740" i="8" s="1"/>
  <c r="J740" i="8"/>
  <c r="K732" i="8"/>
  <c r="L732" i="8" s="1"/>
  <c r="J732" i="8"/>
  <c r="K724" i="8"/>
  <c r="L724" i="8" s="1"/>
  <c r="J724" i="8"/>
  <c r="K716" i="8"/>
  <c r="L716" i="8" s="1"/>
  <c r="J716" i="8"/>
  <c r="K708" i="8"/>
  <c r="L708" i="8" s="1"/>
  <c r="J708" i="8"/>
  <c r="K700" i="8"/>
  <c r="L700" i="8" s="1"/>
  <c r="J700" i="8"/>
  <c r="K692" i="8"/>
  <c r="L692" i="8" s="1"/>
  <c r="J692" i="8"/>
  <c r="K684" i="8"/>
  <c r="L684" i="8" s="1"/>
  <c r="J684" i="8"/>
  <c r="K676" i="8"/>
  <c r="L676" i="8" s="1"/>
  <c r="J676" i="8"/>
  <c r="K668" i="8"/>
  <c r="L668" i="8" s="1"/>
  <c r="J668" i="8"/>
  <c r="K660" i="8"/>
  <c r="L660" i="8" s="1"/>
  <c r="J660" i="8"/>
  <c r="K652" i="8"/>
  <c r="L652" i="8" s="1"/>
  <c r="J652" i="8"/>
  <c r="K644" i="8"/>
  <c r="L644" i="8" s="1"/>
  <c r="J644" i="8"/>
  <c r="K636" i="8"/>
  <c r="L636" i="8" s="1"/>
  <c r="J636" i="8"/>
  <c r="K628" i="8"/>
  <c r="L628" i="8" s="1"/>
  <c r="J628" i="8"/>
  <c r="K620" i="8"/>
  <c r="L620" i="8" s="1"/>
  <c r="J620" i="8"/>
  <c r="K612" i="8"/>
  <c r="L612" i="8" s="1"/>
  <c r="J612" i="8"/>
  <c r="K604" i="8"/>
  <c r="L604" i="8" s="1"/>
  <c r="J604" i="8"/>
  <c r="K596" i="8"/>
  <c r="L596" i="8" s="1"/>
  <c r="J596" i="8"/>
  <c r="K588" i="8"/>
  <c r="L588" i="8" s="1"/>
  <c r="J588" i="8"/>
  <c r="K580" i="8"/>
  <c r="L580" i="8" s="1"/>
  <c r="J580" i="8"/>
  <c r="K572" i="8"/>
  <c r="L572" i="8" s="1"/>
  <c r="J572" i="8"/>
  <c r="K564" i="8"/>
  <c r="L564" i="8" s="1"/>
  <c r="J564" i="8"/>
  <c r="K556" i="8"/>
  <c r="L556" i="8" s="1"/>
  <c r="J556" i="8"/>
  <c r="K548" i="8"/>
  <c r="L548" i="8" s="1"/>
  <c r="J548" i="8"/>
  <c r="K540" i="8"/>
  <c r="L540" i="8" s="1"/>
  <c r="J540" i="8"/>
  <c r="K532" i="8"/>
  <c r="L532" i="8" s="1"/>
  <c r="J532" i="8"/>
  <c r="K524" i="8"/>
  <c r="L524" i="8" s="1"/>
  <c r="J524" i="8"/>
  <c r="K516" i="8"/>
  <c r="L516" i="8" s="1"/>
  <c r="J516" i="8"/>
  <c r="K508" i="8"/>
  <c r="L508" i="8" s="1"/>
  <c r="J508" i="8"/>
  <c r="K500" i="8"/>
  <c r="L500" i="8" s="1"/>
  <c r="J500" i="8"/>
  <c r="K492" i="8"/>
  <c r="L492" i="8" s="1"/>
  <c r="J492" i="8"/>
  <c r="K484" i="8"/>
  <c r="L484" i="8" s="1"/>
  <c r="J484" i="8"/>
  <c r="K476" i="8"/>
  <c r="L476" i="8" s="1"/>
  <c r="J476" i="8"/>
  <c r="K468" i="8"/>
  <c r="L468" i="8" s="1"/>
  <c r="J468" i="8"/>
  <c r="K460" i="8"/>
  <c r="L460" i="8" s="1"/>
  <c r="J460" i="8"/>
  <c r="K452" i="8"/>
  <c r="L452" i="8" s="1"/>
  <c r="J452" i="8"/>
  <c r="K444" i="8"/>
  <c r="L444" i="8" s="1"/>
  <c r="J444" i="8"/>
  <c r="K436" i="8"/>
  <c r="L436" i="8" s="1"/>
  <c r="J436" i="8"/>
  <c r="K428" i="8"/>
  <c r="L428" i="8" s="1"/>
  <c r="J428" i="8"/>
  <c r="K420" i="8"/>
  <c r="L420" i="8" s="1"/>
  <c r="J420" i="8"/>
  <c r="K412" i="8"/>
  <c r="L412" i="8" s="1"/>
  <c r="J412" i="8"/>
  <c r="K404" i="8"/>
  <c r="L404" i="8" s="1"/>
  <c r="J404" i="8"/>
  <c r="K396" i="8"/>
  <c r="L396" i="8" s="1"/>
  <c r="J396" i="8"/>
  <c r="K388" i="8"/>
  <c r="L388" i="8" s="1"/>
  <c r="J388" i="8"/>
  <c r="K380" i="8"/>
  <c r="L380" i="8" s="1"/>
  <c r="J380" i="8"/>
  <c r="K372" i="8"/>
  <c r="L372" i="8" s="1"/>
  <c r="J372" i="8"/>
  <c r="K364" i="8"/>
  <c r="L364" i="8" s="1"/>
  <c r="J364" i="8"/>
  <c r="K356" i="8"/>
  <c r="L356" i="8" s="1"/>
  <c r="J356" i="8"/>
  <c r="K348" i="8"/>
  <c r="L348" i="8" s="1"/>
  <c r="J348" i="8"/>
  <c r="K340" i="8"/>
  <c r="L340" i="8" s="1"/>
  <c r="J340" i="8"/>
  <c r="K332" i="8"/>
  <c r="L332" i="8" s="1"/>
  <c r="J332" i="8"/>
  <c r="K324" i="8"/>
  <c r="L324" i="8" s="1"/>
  <c r="J324" i="8"/>
  <c r="K316" i="8"/>
  <c r="L316" i="8" s="1"/>
  <c r="J316" i="8"/>
  <c r="K308" i="8"/>
  <c r="L308" i="8" s="1"/>
  <c r="J308" i="8"/>
  <c r="K300" i="8"/>
  <c r="L300" i="8" s="1"/>
  <c r="J300" i="8"/>
  <c r="K292" i="8"/>
  <c r="L292" i="8" s="1"/>
  <c r="J292" i="8"/>
  <c r="K284" i="8"/>
  <c r="L284" i="8" s="1"/>
  <c r="J284" i="8"/>
  <c r="K276" i="8"/>
  <c r="L276" i="8" s="1"/>
  <c r="J276" i="8"/>
  <c r="K268" i="8"/>
  <c r="L268" i="8" s="1"/>
  <c r="J268" i="8"/>
  <c r="K260" i="8"/>
  <c r="L260" i="8" s="1"/>
  <c r="J260" i="8"/>
  <c r="K252" i="8"/>
  <c r="L252" i="8" s="1"/>
  <c r="J252" i="8"/>
  <c r="K244" i="8"/>
  <c r="L244" i="8" s="1"/>
  <c r="J244" i="8"/>
  <c r="K236" i="8"/>
  <c r="L236" i="8" s="1"/>
  <c r="J236" i="8"/>
  <c r="K228" i="8"/>
  <c r="L228" i="8" s="1"/>
  <c r="J228" i="8"/>
  <c r="K220" i="8"/>
  <c r="L220" i="8" s="1"/>
  <c r="J220" i="8"/>
  <c r="K212" i="8"/>
  <c r="L212" i="8" s="1"/>
  <c r="J212" i="8"/>
  <c r="K204" i="8"/>
  <c r="L204" i="8" s="1"/>
  <c r="J204" i="8"/>
  <c r="K196" i="8"/>
  <c r="L196" i="8" s="1"/>
  <c r="J196" i="8"/>
  <c r="K188" i="8"/>
  <c r="L188" i="8" s="1"/>
  <c r="J188" i="8"/>
  <c r="K180" i="8"/>
  <c r="L180" i="8" s="1"/>
  <c r="J180" i="8"/>
  <c r="K172" i="8"/>
  <c r="L172" i="8" s="1"/>
  <c r="J172" i="8"/>
  <c r="K164" i="8"/>
  <c r="L164" i="8" s="1"/>
  <c r="J164" i="8"/>
  <c r="K156" i="8"/>
  <c r="L156" i="8" s="1"/>
  <c r="J156" i="8"/>
  <c r="K148" i="8"/>
  <c r="L148" i="8" s="1"/>
  <c r="J148" i="8"/>
  <c r="K140" i="8"/>
  <c r="L140" i="8" s="1"/>
  <c r="J140" i="8"/>
  <c r="K132" i="8"/>
  <c r="L132" i="8" s="1"/>
  <c r="J132" i="8"/>
  <c r="K124" i="8"/>
  <c r="L124" i="8" s="1"/>
  <c r="J124" i="8"/>
  <c r="K116" i="8"/>
  <c r="L116" i="8" s="1"/>
  <c r="J116" i="8"/>
  <c r="K108" i="8"/>
  <c r="L108" i="8" s="1"/>
  <c r="J108" i="8"/>
  <c r="K100" i="8"/>
  <c r="L100" i="8" s="1"/>
  <c r="J100" i="8"/>
  <c r="K92" i="8"/>
  <c r="L92" i="8" s="1"/>
  <c r="J92" i="8"/>
  <c r="K84" i="8"/>
  <c r="L84" i="8" s="1"/>
  <c r="J84" i="8"/>
  <c r="K76" i="8"/>
  <c r="L76" i="8" s="1"/>
  <c r="J76" i="8"/>
  <c r="K68" i="8"/>
  <c r="L68" i="8" s="1"/>
  <c r="J68" i="8"/>
  <c r="K60" i="8"/>
  <c r="L60" i="8" s="1"/>
  <c r="J60" i="8"/>
  <c r="K52" i="8"/>
  <c r="L52" i="8" s="1"/>
  <c r="J52" i="8"/>
  <c r="K44" i="8"/>
  <c r="L44" i="8" s="1"/>
  <c r="J44" i="8"/>
  <c r="K36" i="8"/>
  <c r="L36" i="8" s="1"/>
  <c r="J36" i="8"/>
  <c r="K28" i="8"/>
  <c r="L28" i="8" s="1"/>
  <c r="J28" i="8"/>
  <c r="K20" i="8"/>
  <c r="L20" i="8" s="1"/>
  <c r="J20" i="8"/>
  <c r="P1466" i="8"/>
  <c r="Q1466" i="8" s="1"/>
  <c r="O1466" i="8"/>
  <c r="P1458" i="8"/>
  <c r="Q1458" i="8" s="1"/>
  <c r="O1458" i="8"/>
  <c r="P1450" i="8"/>
  <c r="Q1450" i="8" s="1"/>
  <c r="O1450" i="8"/>
  <c r="P1442" i="8"/>
  <c r="Q1442" i="8" s="1"/>
  <c r="O1442" i="8"/>
  <c r="P1434" i="8"/>
  <c r="Q1434" i="8" s="1"/>
  <c r="O1434" i="8"/>
  <c r="P1426" i="8"/>
  <c r="Q1426" i="8" s="1"/>
  <c r="O1426" i="8"/>
  <c r="P1418" i="8"/>
  <c r="Q1418" i="8" s="1"/>
  <c r="O1418" i="8"/>
  <c r="P1410" i="8"/>
  <c r="Q1410" i="8" s="1"/>
  <c r="O1410" i="8"/>
  <c r="P1402" i="8"/>
  <c r="Q1402" i="8" s="1"/>
  <c r="O1402" i="8"/>
  <c r="P1394" i="8"/>
  <c r="Q1394" i="8" s="1"/>
  <c r="O1394" i="8"/>
  <c r="P1386" i="8"/>
  <c r="Q1386" i="8" s="1"/>
  <c r="O1386" i="8"/>
  <c r="P1378" i="8"/>
  <c r="Q1378" i="8" s="1"/>
  <c r="O1378" i="8"/>
  <c r="P1370" i="8"/>
  <c r="Q1370" i="8" s="1"/>
  <c r="O1370" i="8"/>
  <c r="P1362" i="8"/>
  <c r="Q1362" i="8" s="1"/>
  <c r="O1362" i="8"/>
  <c r="P1354" i="8"/>
  <c r="Q1354" i="8" s="1"/>
  <c r="O1354" i="8"/>
  <c r="P1346" i="8"/>
  <c r="Q1346" i="8" s="1"/>
  <c r="O1346" i="8"/>
  <c r="P1338" i="8"/>
  <c r="Q1338" i="8" s="1"/>
  <c r="O1338" i="8"/>
  <c r="P1330" i="8"/>
  <c r="Q1330" i="8" s="1"/>
  <c r="O1330" i="8"/>
  <c r="P1322" i="8"/>
  <c r="Q1322" i="8" s="1"/>
  <c r="O1322" i="8"/>
  <c r="P1314" i="8"/>
  <c r="Q1314" i="8" s="1"/>
  <c r="O1314" i="8"/>
  <c r="P1306" i="8"/>
  <c r="Q1306" i="8" s="1"/>
  <c r="O1306" i="8"/>
  <c r="O1298" i="8"/>
  <c r="P1298" i="8"/>
  <c r="Q1298" i="8" s="1"/>
  <c r="P1290" i="8"/>
  <c r="Q1290" i="8" s="1"/>
  <c r="O1290" i="8"/>
  <c r="P1282" i="8"/>
  <c r="Q1282" i="8" s="1"/>
  <c r="O1282" i="8"/>
  <c r="P1274" i="8"/>
  <c r="Q1274" i="8" s="1"/>
  <c r="O1274" i="8"/>
  <c r="P1266" i="8"/>
  <c r="Q1266" i="8" s="1"/>
  <c r="O1266" i="8"/>
  <c r="P1258" i="8"/>
  <c r="Q1258" i="8" s="1"/>
  <c r="O1258" i="8"/>
  <c r="P1250" i="8"/>
  <c r="Q1250" i="8" s="1"/>
  <c r="O1250" i="8"/>
  <c r="P1242" i="8"/>
  <c r="Q1242" i="8" s="1"/>
  <c r="O1242" i="8"/>
  <c r="P1234" i="8"/>
  <c r="Q1234" i="8" s="1"/>
  <c r="O1234" i="8"/>
  <c r="P1226" i="8"/>
  <c r="Q1226" i="8" s="1"/>
  <c r="O1226" i="8"/>
  <c r="P1218" i="8"/>
  <c r="Q1218" i="8" s="1"/>
  <c r="O1218" i="8"/>
  <c r="P1210" i="8"/>
  <c r="Q1210" i="8" s="1"/>
  <c r="O1210" i="8"/>
  <c r="P1202" i="8"/>
  <c r="Q1202" i="8" s="1"/>
  <c r="O1202" i="8"/>
  <c r="P1194" i="8"/>
  <c r="Q1194" i="8" s="1"/>
  <c r="O1194" i="8"/>
  <c r="P1186" i="8"/>
  <c r="Q1186" i="8" s="1"/>
  <c r="O1186" i="8"/>
  <c r="P1178" i="8"/>
  <c r="Q1178" i="8" s="1"/>
  <c r="O1178" i="8"/>
  <c r="P1170" i="8"/>
  <c r="Q1170" i="8" s="1"/>
  <c r="O1170" i="8"/>
  <c r="P1162" i="8"/>
  <c r="Q1162" i="8" s="1"/>
  <c r="O1162" i="8"/>
  <c r="P1154" i="8"/>
  <c r="Q1154" i="8" s="1"/>
  <c r="O1154" i="8"/>
  <c r="P1146" i="8"/>
  <c r="Q1146" i="8" s="1"/>
  <c r="O1146" i="8"/>
  <c r="P1138" i="8"/>
  <c r="Q1138" i="8" s="1"/>
  <c r="O1138" i="8"/>
  <c r="P1130" i="8"/>
  <c r="Q1130" i="8" s="1"/>
  <c r="O1130" i="8"/>
  <c r="P1122" i="8"/>
  <c r="Q1122" i="8" s="1"/>
  <c r="O1122" i="8"/>
  <c r="P1114" i="8"/>
  <c r="Q1114" i="8" s="1"/>
  <c r="O1114" i="8"/>
  <c r="P1106" i="8"/>
  <c r="Q1106" i="8" s="1"/>
  <c r="O1106" i="8"/>
  <c r="P1098" i="8"/>
  <c r="Q1098" i="8" s="1"/>
  <c r="O1098" i="8"/>
  <c r="P1090" i="8"/>
  <c r="Q1090" i="8" s="1"/>
  <c r="O1090" i="8"/>
  <c r="P1082" i="8"/>
  <c r="Q1082" i="8" s="1"/>
  <c r="O1082" i="8"/>
  <c r="P1074" i="8"/>
  <c r="Q1074" i="8" s="1"/>
  <c r="O1074" i="8"/>
  <c r="P1066" i="8"/>
  <c r="Q1066" i="8" s="1"/>
  <c r="O1066" i="8"/>
  <c r="P1058" i="8"/>
  <c r="Q1058" i="8" s="1"/>
  <c r="O1058" i="8"/>
  <c r="P1050" i="8"/>
  <c r="Q1050" i="8" s="1"/>
  <c r="O1050" i="8"/>
  <c r="P1042" i="8"/>
  <c r="Q1042" i="8" s="1"/>
  <c r="O1042" i="8"/>
  <c r="P1034" i="8"/>
  <c r="Q1034" i="8" s="1"/>
  <c r="O1034" i="8"/>
  <c r="P1026" i="8"/>
  <c r="Q1026" i="8" s="1"/>
  <c r="O1026" i="8"/>
  <c r="P1018" i="8"/>
  <c r="Q1018" i="8" s="1"/>
  <c r="O1018" i="8"/>
  <c r="P1010" i="8"/>
  <c r="Q1010" i="8" s="1"/>
  <c r="O1010" i="8"/>
  <c r="P1002" i="8"/>
  <c r="Q1002" i="8" s="1"/>
  <c r="O1002" i="8"/>
  <c r="P994" i="8"/>
  <c r="Q994" i="8" s="1"/>
  <c r="O994" i="8"/>
  <c r="P986" i="8"/>
  <c r="Q986" i="8" s="1"/>
  <c r="O986" i="8"/>
  <c r="P978" i="8"/>
  <c r="Q978" i="8" s="1"/>
  <c r="O978" i="8"/>
  <c r="P970" i="8"/>
  <c r="Q970" i="8" s="1"/>
  <c r="O970" i="8"/>
  <c r="P962" i="8"/>
  <c r="Q962" i="8" s="1"/>
  <c r="O962" i="8"/>
  <c r="P954" i="8"/>
  <c r="Q954" i="8" s="1"/>
  <c r="O954" i="8"/>
  <c r="P946" i="8"/>
  <c r="Q946" i="8" s="1"/>
  <c r="O946" i="8"/>
  <c r="O938" i="8"/>
  <c r="P938" i="8"/>
  <c r="Q938" i="8" s="1"/>
  <c r="P930" i="8"/>
  <c r="Q930" i="8" s="1"/>
  <c r="O930" i="8"/>
  <c r="P922" i="8"/>
  <c r="Q922" i="8" s="1"/>
  <c r="O922" i="8"/>
  <c r="P914" i="8"/>
  <c r="Q914" i="8" s="1"/>
  <c r="O914" i="8"/>
  <c r="O906" i="8"/>
  <c r="P906" i="8"/>
  <c r="Q906" i="8" s="1"/>
  <c r="P898" i="8"/>
  <c r="Q898" i="8" s="1"/>
  <c r="O898" i="8"/>
  <c r="O890" i="8"/>
  <c r="P890" i="8"/>
  <c r="Q890" i="8" s="1"/>
  <c r="P882" i="8"/>
  <c r="Q882" i="8" s="1"/>
  <c r="O882" i="8"/>
  <c r="O874" i="8"/>
  <c r="P874" i="8"/>
  <c r="Q874" i="8" s="1"/>
  <c r="P866" i="8"/>
  <c r="Q866" i="8" s="1"/>
  <c r="O866" i="8"/>
  <c r="P858" i="8"/>
  <c r="Q858" i="8" s="1"/>
  <c r="O858" i="8"/>
  <c r="P850" i="8"/>
  <c r="Q850" i="8" s="1"/>
  <c r="O850" i="8"/>
  <c r="O842" i="8"/>
  <c r="P842" i="8"/>
  <c r="Q842" i="8" s="1"/>
  <c r="P834" i="8"/>
  <c r="Q834" i="8" s="1"/>
  <c r="O834" i="8"/>
  <c r="O826" i="8"/>
  <c r="P826" i="8"/>
  <c r="Q826" i="8" s="1"/>
  <c r="P818" i="8"/>
  <c r="Q818" i="8" s="1"/>
  <c r="O818" i="8"/>
  <c r="O810" i="8"/>
  <c r="P810" i="8"/>
  <c r="Q810" i="8" s="1"/>
  <c r="P802" i="8"/>
  <c r="Q802" i="8" s="1"/>
  <c r="O802" i="8"/>
  <c r="P794" i="8"/>
  <c r="Q794" i="8" s="1"/>
  <c r="O794" i="8"/>
  <c r="P786" i="8"/>
  <c r="Q786" i="8" s="1"/>
  <c r="O786" i="8"/>
  <c r="O778" i="8"/>
  <c r="P778" i="8"/>
  <c r="Q778" i="8" s="1"/>
  <c r="P770" i="8"/>
  <c r="Q770" i="8" s="1"/>
  <c r="O770" i="8"/>
  <c r="P762" i="8"/>
  <c r="Q762" i="8" s="1"/>
  <c r="O762" i="8"/>
  <c r="P754" i="8"/>
  <c r="Q754" i="8" s="1"/>
  <c r="O754" i="8"/>
  <c r="P746" i="8"/>
  <c r="Q746" i="8" s="1"/>
  <c r="O746" i="8"/>
  <c r="P738" i="8"/>
  <c r="Q738" i="8" s="1"/>
  <c r="O738" i="8"/>
  <c r="O730" i="8"/>
  <c r="P730" i="8"/>
  <c r="Q730" i="8" s="1"/>
  <c r="P722" i="8"/>
  <c r="Q722" i="8" s="1"/>
  <c r="O722" i="8"/>
  <c r="O714" i="8"/>
  <c r="P714" i="8"/>
  <c r="Q714" i="8" s="1"/>
  <c r="P706" i="8"/>
  <c r="Q706" i="8" s="1"/>
  <c r="O706" i="8"/>
  <c r="P698" i="8"/>
  <c r="Q698" i="8" s="1"/>
  <c r="O698" i="8"/>
  <c r="P690" i="8"/>
  <c r="Q690" i="8" s="1"/>
  <c r="O690" i="8"/>
  <c r="P682" i="8"/>
  <c r="Q682" i="8" s="1"/>
  <c r="O682" i="8"/>
  <c r="P674" i="8"/>
  <c r="Q674" i="8" s="1"/>
  <c r="O674" i="8"/>
  <c r="O666" i="8"/>
  <c r="P666" i="8"/>
  <c r="Q666" i="8" s="1"/>
  <c r="P658" i="8"/>
  <c r="Q658" i="8" s="1"/>
  <c r="O658" i="8"/>
  <c r="O650" i="8"/>
  <c r="P650" i="8"/>
  <c r="Q650" i="8" s="1"/>
  <c r="P642" i="8"/>
  <c r="Q642" i="8" s="1"/>
  <c r="O642" i="8"/>
  <c r="P634" i="8"/>
  <c r="Q634" i="8" s="1"/>
  <c r="O634" i="8"/>
  <c r="P626" i="8"/>
  <c r="Q626" i="8" s="1"/>
  <c r="O626" i="8"/>
  <c r="P618" i="8"/>
  <c r="Q618" i="8" s="1"/>
  <c r="O618" i="8"/>
  <c r="P610" i="8"/>
  <c r="Q610" i="8" s="1"/>
  <c r="O610" i="8"/>
  <c r="O602" i="8"/>
  <c r="P602" i="8"/>
  <c r="Q602" i="8" s="1"/>
  <c r="P594" i="8"/>
  <c r="Q594" i="8" s="1"/>
  <c r="O594" i="8"/>
  <c r="O586" i="8"/>
  <c r="P586" i="8"/>
  <c r="Q586" i="8" s="1"/>
  <c r="P578" i="8"/>
  <c r="Q578" i="8" s="1"/>
  <c r="O578" i="8"/>
  <c r="P570" i="8"/>
  <c r="Q570" i="8" s="1"/>
  <c r="O570" i="8"/>
  <c r="P562" i="8"/>
  <c r="Q562" i="8" s="1"/>
  <c r="O562" i="8"/>
  <c r="P554" i="8"/>
  <c r="Q554" i="8" s="1"/>
  <c r="O554" i="8"/>
  <c r="P546" i="8"/>
  <c r="Q546" i="8" s="1"/>
  <c r="O546" i="8"/>
  <c r="P538" i="8"/>
  <c r="Q538" i="8" s="1"/>
  <c r="O538" i="8"/>
  <c r="P530" i="8"/>
  <c r="Q530" i="8" s="1"/>
  <c r="O530" i="8"/>
  <c r="P522" i="8"/>
  <c r="Q522" i="8" s="1"/>
  <c r="O522" i="8"/>
  <c r="P514" i="8"/>
  <c r="Q514" i="8" s="1"/>
  <c r="O514" i="8"/>
  <c r="P506" i="8"/>
  <c r="Q506" i="8" s="1"/>
  <c r="O506" i="8"/>
  <c r="P498" i="8"/>
  <c r="Q498" i="8" s="1"/>
  <c r="O498" i="8"/>
  <c r="P490" i="8"/>
  <c r="Q490" i="8" s="1"/>
  <c r="O490" i="8"/>
  <c r="P482" i="8"/>
  <c r="Q482" i="8" s="1"/>
  <c r="O482" i="8"/>
  <c r="P474" i="8"/>
  <c r="Q474" i="8" s="1"/>
  <c r="O474" i="8"/>
  <c r="P466" i="8"/>
  <c r="Q466" i="8" s="1"/>
  <c r="O466" i="8"/>
  <c r="P458" i="8"/>
  <c r="Q458" i="8" s="1"/>
  <c r="O458" i="8"/>
  <c r="P450" i="8"/>
  <c r="Q450" i="8" s="1"/>
  <c r="O450" i="8"/>
  <c r="P442" i="8"/>
  <c r="Q442" i="8" s="1"/>
  <c r="O442" i="8"/>
  <c r="P434" i="8"/>
  <c r="Q434" i="8" s="1"/>
  <c r="O434" i="8"/>
  <c r="P426" i="8"/>
  <c r="Q426" i="8" s="1"/>
  <c r="O426" i="8"/>
  <c r="P418" i="8"/>
  <c r="Q418" i="8" s="1"/>
  <c r="O418" i="8"/>
  <c r="P410" i="8"/>
  <c r="Q410" i="8" s="1"/>
  <c r="O410" i="8"/>
  <c r="P402" i="8"/>
  <c r="Q402" i="8" s="1"/>
  <c r="O402" i="8"/>
  <c r="P394" i="8"/>
  <c r="Q394" i="8" s="1"/>
  <c r="O394" i="8"/>
  <c r="P386" i="8"/>
  <c r="Q386" i="8" s="1"/>
  <c r="O386" i="8"/>
  <c r="P378" i="8"/>
  <c r="Q378" i="8" s="1"/>
  <c r="O378" i="8"/>
  <c r="P370" i="8"/>
  <c r="Q370" i="8" s="1"/>
  <c r="O370" i="8"/>
  <c r="P362" i="8"/>
  <c r="Q362" i="8" s="1"/>
  <c r="O362" i="8"/>
  <c r="P354" i="8"/>
  <c r="Q354" i="8" s="1"/>
  <c r="O354" i="8"/>
  <c r="P346" i="8"/>
  <c r="Q346" i="8" s="1"/>
  <c r="O346" i="8"/>
  <c r="P338" i="8"/>
  <c r="Q338" i="8" s="1"/>
  <c r="O338" i="8"/>
  <c r="P330" i="8"/>
  <c r="Q330" i="8" s="1"/>
  <c r="O330" i="8"/>
  <c r="P322" i="8"/>
  <c r="Q322" i="8" s="1"/>
  <c r="O322" i="8"/>
  <c r="P314" i="8"/>
  <c r="Q314" i="8" s="1"/>
  <c r="O314" i="8"/>
  <c r="P306" i="8"/>
  <c r="Q306" i="8" s="1"/>
  <c r="O306" i="8"/>
  <c r="P298" i="8"/>
  <c r="Q298" i="8" s="1"/>
  <c r="O298" i="8"/>
  <c r="P290" i="8"/>
  <c r="Q290" i="8" s="1"/>
  <c r="O290" i="8"/>
  <c r="P282" i="8"/>
  <c r="Q282" i="8" s="1"/>
  <c r="O282" i="8"/>
  <c r="P274" i="8"/>
  <c r="Q274" i="8" s="1"/>
  <c r="O274" i="8"/>
  <c r="P266" i="8"/>
  <c r="Q266" i="8" s="1"/>
  <c r="O266" i="8"/>
  <c r="P258" i="8"/>
  <c r="Q258" i="8" s="1"/>
  <c r="O258" i="8"/>
  <c r="P250" i="8"/>
  <c r="Q250" i="8" s="1"/>
  <c r="O250" i="8"/>
  <c r="P242" i="8"/>
  <c r="Q242" i="8" s="1"/>
  <c r="O242" i="8"/>
  <c r="P234" i="8"/>
  <c r="Q234" i="8" s="1"/>
  <c r="O234" i="8"/>
  <c r="P226" i="8"/>
  <c r="Q226" i="8" s="1"/>
  <c r="O226" i="8"/>
  <c r="P218" i="8"/>
  <c r="Q218" i="8" s="1"/>
  <c r="O218" i="8"/>
  <c r="P210" i="8"/>
  <c r="Q210" i="8" s="1"/>
  <c r="O210" i="8"/>
  <c r="P202" i="8"/>
  <c r="Q202" i="8" s="1"/>
  <c r="O202" i="8"/>
  <c r="P194" i="8"/>
  <c r="Q194" i="8" s="1"/>
  <c r="O194" i="8"/>
  <c r="P186" i="8"/>
  <c r="Q186" i="8" s="1"/>
  <c r="O186" i="8"/>
  <c r="P178" i="8"/>
  <c r="Q178" i="8" s="1"/>
  <c r="O178" i="8"/>
  <c r="P170" i="8"/>
  <c r="Q170" i="8" s="1"/>
  <c r="O170" i="8"/>
  <c r="P162" i="8"/>
  <c r="Q162" i="8" s="1"/>
  <c r="O162" i="8"/>
  <c r="P154" i="8"/>
  <c r="Q154" i="8" s="1"/>
  <c r="O154" i="8"/>
  <c r="P146" i="8"/>
  <c r="Q146" i="8" s="1"/>
  <c r="O146" i="8"/>
  <c r="O138" i="8"/>
  <c r="P138" i="8"/>
  <c r="Q138" i="8" s="1"/>
  <c r="P130" i="8"/>
  <c r="Q130" i="8" s="1"/>
  <c r="O130" i="8"/>
  <c r="P122" i="8"/>
  <c r="Q122" i="8" s="1"/>
  <c r="O122" i="8"/>
  <c r="P114" i="8"/>
  <c r="Q114" i="8" s="1"/>
  <c r="O114" i="8"/>
  <c r="P106" i="8"/>
  <c r="Q106" i="8" s="1"/>
  <c r="O106" i="8"/>
  <c r="P98" i="8"/>
  <c r="Q98" i="8" s="1"/>
  <c r="O98" i="8"/>
  <c r="P90" i="8"/>
  <c r="Q90" i="8" s="1"/>
  <c r="O90" i="8"/>
  <c r="P82" i="8"/>
  <c r="Q82" i="8" s="1"/>
  <c r="O82" i="8"/>
  <c r="P74" i="8"/>
  <c r="Q74" i="8" s="1"/>
  <c r="O74" i="8"/>
  <c r="P66" i="8"/>
  <c r="Q66" i="8" s="1"/>
  <c r="O66" i="8"/>
  <c r="P58" i="8"/>
  <c r="Q58" i="8" s="1"/>
  <c r="O58" i="8"/>
  <c r="P50" i="8"/>
  <c r="Q50" i="8" s="1"/>
  <c r="O50" i="8"/>
  <c r="P42" i="8"/>
  <c r="Q42" i="8" s="1"/>
  <c r="O42" i="8"/>
  <c r="P34" i="8"/>
  <c r="Q34" i="8" s="1"/>
  <c r="O34" i="8"/>
  <c r="P26" i="8"/>
  <c r="Q26" i="8" s="1"/>
  <c r="O26" i="8"/>
  <c r="P18" i="8"/>
  <c r="Q18" i="8" s="1"/>
  <c r="O18" i="8"/>
  <c r="J1415" i="8"/>
  <c r="J1351" i="8"/>
  <c r="J1287" i="8"/>
  <c r="J1223" i="8"/>
  <c r="J1159" i="8"/>
  <c r="J1095" i="8"/>
  <c r="J1031" i="8"/>
  <c r="J967" i="8"/>
  <c r="J903" i="8"/>
  <c r="J839" i="8"/>
  <c r="P1459" i="8"/>
  <c r="Q1459" i="8" s="1"/>
  <c r="O1459" i="8"/>
  <c r="P1419" i="8"/>
  <c r="Q1419" i="8" s="1"/>
  <c r="O1419" i="8"/>
  <c r="P1403" i="8"/>
  <c r="Q1403" i="8" s="1"/>
  <c r="O1403" i="8"/>
  <c r="P1387" i="8"/>
  <c r="Q1387" i="8" s="1"/>
  <c r="O1387" i="8"/>
  <c r="P1363" i="8"/>
  <c r="Q1363" i="8" s="1"/>
  <c r="O1363" i="8"/>
  <c r="P1339" i="8"/>
  <c r="Q1339" i="8" s="1"/>
  <c r="O1339" i="8"/>
  <c r="P1315" i="8"/>
  <c r="Q1315" i="8" s="1"/>
  <c r="O1315" i="8"/>
  <c r="P1283" i="8"/>
  <c r="Q1283" i="8" s="1"/>
  <c r="O1283" i="8"/>
  <c r="P1267" i="8"/>
  <c r="Q1267" i="8" s="1"/>
  <c r="O1267" i="8"/>
  <c r="P1243" i="8"/>
  <c r="Q1243" i="8" s="1"/>
  <c r="O1243" i="8"/>
  <c r="P1211" i="8"/>
  <c r="Q1211" i="8" s="1"/>
  <c r="O1211" i="8"/>
  <c r="P1187" i="8"/>
  <c r="Q1187" i="8" s="1"/>
  <c r="O1187" i="8"/>
  <c r="P1163" i="8"/>
  <c r="Q1163" i="8" s="1"/>
  <c r="O1163" i="8"/>
  <c r="P1139" i="8"/>
  <c r="Q1139" i="8" s="1"/>
  <c r="O1139" i="8"/>
  <c r="P1115" i="8"/>
  <c r="Q1115" i="8" s="1"/>
  <c r="O1115" i="8"/>
  <c r="P1091" i="8"/>
  <c r="Q1091" i="8" s="1"/>
  <c r="O1091" i="8"/>
  <c r="P1067" i="8"/>
  <c r="Q1067" i="8" s="1"/>
  <c r="O1067" i="8"/>
  <c r="P1043" i="8"/>
  <c r="Q1043" i="8" s="1"/>
  <c r="O1043" i="8"/>
  <c r="P1019" i="8"/>
  <c r="Q1019" i="8" s="1"/>
  <c r="O1019" i="8"/>
  <c r="P995" i="8"/>
  <c r="Q995" i="8" s="1"/>
  <c r="O995" i="8"/>
  <c r="P971" i="8"/>
  <c r="Q971" i="8" s="1"/>
  <c r="O971" i="8"/>
  <c r="P947" i="8"/>
  <c r="Q947" i="8" s="1"/>
  <c r="O947" i="8"/>
  <c r="P923" i="8"/>
  <c r="Q923" i="8" s="1"/>
  <c r="O923" i="8"/>
  <c r="P899" i="8"/>
  <c r="Q899" i="8" s="1"/>
  <c r="O899" i="8"/>
  <c r="P875" i="8"/>
  <c r="Q875" i="8" s="1"/>
  <c r="O875" i="8"/>
  <c r="P851" i="8"/>
  <c r="Q851" i="8" s="1"/>
  <c r="O851" i="8"/>
  <c r="P827" i="8"/>
  <c r="Q827" i="8" s="1"/>
  <c r="O827" i="8"/>
  <c r="P795" i="8"/>
  <c r="Q795" i="8" s="1"/>
  <c r="O795" i="8"/>
  <c r="P787" i="8"/>
  <c r="Q787" i="8" s="1"/>
  <c r="O787" i="8"/>
  <c r="P755" i="8"/>
  <c r="Q755" i="8" s="1"/>
  <c r="O755" i="8"/>
  <c r="P731" i="8"/>
  <c r="Q731" i="8" s="1"/>
  <c r="O731" i="8"/>
  <c r="P707" i="8"/>
  <c r="Q707" i="8" s="1"/>
  <c r="O707" i="8"/>
  <c r="P675" i="8"/>
  <c r="Q675" i="8" s="1"/>
  <c r="O675" i="8"/>
  <c r="P651" i="8"/>
  <c r="Q651" i="8" s="1"/>
  <c r="O651" i="8"/>
  <c r="P627" i="8"/>
  <c r="Q627" i="8" s="1"/>
  <c r="O627" i="8"/>
  <c r="P611" i="8"/>
  <c r="Q611" i="8" s="1"/>
  <c r="O611" i="8"/>
  <c r="P587" i="8"/>
  <c r="Q587" i="8" s="1"/>
  <c r="O587" i="8"/>
  <c r="P571" i="8"/>
  <c r="Q571" i="8" s="1"/>
  <c r="O571" i="8"/>
  <c r="P547" i="8"/>
  <c r="Q547" i="8" s="1"/>
  <c r="O547" i="8"/>
  <c r="P523" i="8"/>
  <c r="Q523" i="8" s="1"/>
  <c r="O523" i="8"/>
  <c r="P499" i="8"/>
  <c r="Q499" i="8" s="1"/>
  <c r="O499" i="8"/>
  <c r="P483" i="8"/>
  <c r="Q483" i="8" s="1"/>
  <c r="O483" i="8"/>
  <c r="P459" i="8"/>
  <c r="Q459" i="8" s="1"/>
  <c r="O459" i="8"/>
  <c r="P435" i="8"/>
  <c r="Q435" i="8" s="1"/>
  <c r="O435" i="8"/>
  <c r="P411" i="8"/>
  <c r="Q411" i="8" s="1"/>
  <c r="O411" i="8"/>
  <c r="P387" i="8"/>
  <c r="Q387" i="8" s="1"/>
  <c r="O387" i="8"/>
  <c r="P363" i="8"/>
  <c r="Q363" i="8" s="1"/>
  <c r="O363" i="8"/>
  <c r="P339" i="8"/>
  <c r="Q339" i="8" s="1"/>
  <c r="O339" i="8"/>
  <c r="P315" i="8"/>
  <c r="Q315" i="8" s="1"/>
  <c r="O315" i="8"/>
  <c r="P291" i="8"/>
  <c r="Q291" i="8" s="1"/>
  <c r="O291" i="8"/>
  <c r="P267" i="8"/>
  <c r="Q267" i="8" s="1"/>
  <c r="O267" i="8"/>
  <c r="P251" i="8"/>
  <c r="Q251" i="8" s="1"/>
  <c r="O251" i="8"/>
  <c r="P227" i="8"/>
  <c r="Q227" i="8" s="1"/>
  <c r="O227" i="8"/>
  <c r="P203" i="8"/>
  <c r="Q203" i="8" s="1"/>
  <c r="O203" i="8"/>
  <c r="P179" i="8"/>
  <c r="Q179" i="8" s="1"/>
  <c r="O179" i="8"/>
  <c r="P163" i="8"/>
  <c r="Q163" i="8" s="1"/>
  <c r="O163" i="8"/>
  <c r="P131" i="8"/>
  <c r="Q131" i="8" s="1"/>
  <c r="O131" i="8"/>
  <c r="P107" i="8"/>
  <c r="Q107" i="8" s="1"/>
  <c r="O107" i="8"/>
  <c r="P91" i="8"/>
  <c r="Q91" i="8" s="1"/>
  <c r="O91" i="8"/>
  <c r="P59" i="8"/>
  <c r="Q59" i="8" s="1"/>
  <c r="O59" i="8"/>
  <c r="P43" i="8"/>
  <c r="Q43" i="8" s="1"/>
  <c r="O43" i="8"/>
  <c r="P19" i="8"/>
  <c r="Q19" i="8" s="1"/>
  <c r="O19" i="8"/>
  <c r="K503" i="8"/>
  <c r="L503" i="8" s="1"/>
  <c r="J503" i="8"/>
  <c r="K1091" i="8"/>
  <c r="L1091" i="8" s="1"/>
  <c r="J1091" i="8"/>
  <c r="K1083" i="8"/>
  <c r="L1083" i="8" s="1"/>
  <c r="J1083" i="8"/>
  <c r="K1075" i="8"/>
  <c r="L1075" i="8" s="1"/>
  <c r="J1075" i="8"/>
  <c r="K1067" i="8"/>
  <c r="L1067" i="8" s="1"/>
  <c r="J1067" i="8"/>
  <c r="K1059" i="8"/>
  <c r="L1059" i="8" s="1"/>
  <c r="J1059" i="8"/>
  <c r="K1051" i="8"/>
  <c r="L1051" i="8" s="1"/>
  <c r="J1051" i="8"/>
  <c r="K1043" i="8"/>
  <c r="L1043" i="8" s="1"/>
  <c r="J1043" i="8"/>
  <c r="K1035" i="8"/>
  <c r="L1035" i="8" s="1"/>
  <c r="J1035" i="8"/>
  <c r="K1027" i="8"/>
  <c r="L1027" i="8" s="1"/>
  <c r="J1027" i="8"/>
  <c r="K1019" i="8"/>
  <c r="L1019" i="8" s="1"/>
  <c r="J1019" i="8"/>
  <c r="K1011" i="8"/>
  <c r="L1011" i="8" s="1"/>
  <c r="J1011" i="8"/>
  <c r="K1003" i="8"/>
  <c r="L1003" i="8" s="1"/>
  <c r="J1003" i="8"/>
  <c r="K995" i="8"/>
  <c r="L995" i="8" s="1"/>
  <c r="J995" i="8"/>
  <c r="K987" i="8"/>
  <c r="L987" i="8" s="1"/>
  <c r="J987" i="8"/>
  <c r="K979" i="8"/>
  <c r="L979" i="8" s="1"/>
  <c r="J979" i="8"/>
  <c r="K971" i="8"/>
  <c r="L971" i="8" s="1"/>
  <c r="J971" i="8"/>
  <c r="K963" i="8"/>
  <c r="L963" i="8" s="1"/>
  <c r="J963" i="8"/>
  <c r="K955" i="8"/>
  <c r="L955" i="8" s="1"/>
  <c r="J955" i="8"/>
  <c r="K947" i="8"/>
  <c r="L947" i="8" s="1"/>
  <c r="J947" i="8"/>
  <c r="K939" i="8"/>
  <c r="L939" i="8" s="1"/>
  <c r="J939" i="8"/>
  <c r="K931" i="8"/>
  <c r="L931" i="8" s="1"/>
  <c r="J931" i="8"/>
  <c r="K923" i="8"/>
  <c r="L923" i="8" s="1"/>
  <c r="J923" i="8"/>
  <c r="K915" i="8"/>
  <c r="L915" i="8" s="1"/>
  <c r="J915" i="8"/>
  <c r="K907" i="8"/>
  <c r="L907" i="8" s="1"/>
  <c r="J907" i="8"/>
  <c r="K899" i="8"/>
  <c r="L899" i="8" s="1"/>
  <c r="J899" i="8"/>
  <c r="K891" i="8"/>
  <c r="L891" i="8" s="1"/>
  <c r="J891" i="8"/>
  <c r="K883" i="8"/>
  <c r="L883" i="8" s="1"/>
  <c r="J883" i="8"/>
  <c r="K875" i="8"/>
  <c r="L875" i="8" s="1"/>
  <c r="J875" i="8"/>
  <c r="K867" i="8"/>
  <c r="L867" i="8" s="1"/>
  <c r="J867" i="8"/>
  <c r="K859" i="8"/>
  <c r="L859" i="8" s="1"/>
  <c r="J859" i="8"/>
  <c r="K851" i="8"/>
  <c r="L851" i="8" s="1"/>
  <c r="J851" i="8"/>
  <c r="K843" i="8"/>
  <c r="L843" i="8" s="1"/>
  <c r="J843" i="8"/>
  <c r="K835" i="8"/>
  <c r="L835" i="8" s="1"/>
  <c r="J835" i="8"/>
  <c r="K827" i="8"/>
  <c r="L827" i="8" s="1"/>
  <c r="J827" i="8"/>
  <c r="K819" i="8"/>
  <c r="L819" i="8" s="1"/>
  <c r="J819" i="8"/>
  <c r="K811" i="8"/>
  <c r="L811" i="8" s="1"/>
  <c r="J811" i="8"/>
  <c r="K803" i="8"/>
  <c r="L803" i="8" s="1"/>
  <c r="J803" i="8"/>
  <c r="K795" i="8"/>
  <c r="L795" i="8" s="1"/>
  <c r="J795" i="8"/>
  <c r="K787" i="8"/>
  <c r="L787" i="8" s="1"/>
  <c r="J787" i="8"/>
  <c r="K779" i="8"/>
  <c r="L779" i="8" s="1"/>
  <c r="J779" i="8"/>
  <c r="K771" i="8"/>
  <c r="L771" i="8" s="1"/>
  <c r="J771" i="8"/>
  <c r="K763" i="8"/>
  <c r="L763" i="8" s="1"/>
  <c r="J763" i="8"/>
  <c r="K755" i="8"/>
  <c r="L755" i="8" s="1"/>
  <c r="J755" i="8"/>
  <c r="K747" i="8"/>
  <c r="L747" i="8" s="1"/>
  <c r="J747" i="8"/>
  <c r="K739" i="8"/>
  <c r="L739" i="8" s="1"/>
  <c r="J739" i="8"/>
  <c r="K731" i="8"/>
  <c r="L731" i="8" s="1"/>
  <c r="J731" i="8"/>
  <c r="K723" i="8"/>
  <c r="L723" i="8" s="1"/>
  <c r="J723" i="8"/>
  <c r="K715" i="8"/>
  <c r="L715" i="8" s="1"/>
  <c r="J715" i="8"/>
  <c r="K707" i="8"/>
  <c r="L707" i="8" s="1"/>
  <c r="J707" i="8"/>
  <c r="K699" i="8"/>
  <c r="L699" i="8" s="1"/>
  <c r="J699" i="8"/>
  <c r="K691" i="8"/>
  <c r="L691" i="8" s="1"/>
  <c r="J691" i="8"/>
  <c r="K683" i="8"/>
  <c r="L683" i="8" s="1"/>
  <c r="J683" i="8"/>
  <c r="K675" i="8"/>
  <c r="L675" i="8" s="1"/>
  <c r="J675" i="8"/>
  <c r="K667" i="8"/>
  <c r="L667" i="8" s="1"/>
  <c r="J667" i="8"/>
  <c r="K659" i="8"/>
  <c r="L659" i="8" s="1"/>
  <c r="J659" i="8"/>
  <c r="K651" i="8"/>
  <c r="L651" i="8" s="1"/>
  <c r="J651" i="8"/>
  <c r="K643" i="8"/>
  <c r="L643" i="8" s="1"/>
  <c r="J643" i="8"/>
  <c r="K635" i="8"/>
  <c r="L635" i="8" s="1"/>
  <c r="J635" i="8"/>
  <c r="K627" i="8"/>
  <c r="L627" i="8" s="1"/>
  <c r="J627" i="8"/>
  <c r="K619" i="8"/>
  <c r="L619" i="8" s="1"/>
  <c r="J619" i="8"/>
  <c r="K611" i="8"/>
  <c r="L611" i="8" s="1"/>
  <c r="J611" i="8"/>
  <c r="K603" i="8"/>
  <c r="L603" i="8" s="1"/>
  <c r="J603" i="8"/>
  <c r="K595" i="8"/>
  <c r="L595" i="8" s="1"/>
  <c r="J595" i="8"/>
  <c r="K587" i="8"/>
  <c r="L587" i="8" s="1"/>
  <c r="J587" i="8"/>
  <c r="K579" i="8"/>
  <c r="L579" i="8" s="1"/>
  <c r="J579" i="8"/>
  <c r="K571" i="8"/>
  <c r="L571" i="8" s="1"/>
  <c r="J571" i="8"/>
  <c r="K563" i="8"/>
  <c r="L563" i="8" s="1"/>
  <c r="J563" i="8"/>
  <c r="K555" i="8"/>
  <c r="L555" i="8" s="1"/>
  <c r="J555" i="8"/>
  <c r="K547" i="8"/>
  <c r="L547" i="8" s="1"/>
  <c r="J547" i="8"/>
  <c r="K539" i="8"/>
  <c r="L539" i="8" s="1"/>
  <c r="J539" i="8"/>
  <c r="K531" i="8"/>
  <c r="L531" i="8" s="1"/>
  <c r="J531" i="8"/>
  <c r="K523" i="8"/>
  <c r="L523" i="8" s="1"/>
  <c r="J523" i="8"/>
  <c r="K515" i="8"/>
  <c r="L515" i="8" s="1"/>
  <c r="J515" i="8"/>
  <c r="K507" i="8"/>
  <c r="L507" i="8" s="1"/>
  <c r="J507" i="8"/>
  <c r="K499" i="8"/>
  <c r="L499" i="8" s="1"/>
  <c r="J499" i="8"/>
  <c r="K491" i="8"/>
  <c r="L491" i="8" s="1"/>
  <c r="J491" i="8"/>
  <c r="K483" i="8"/>
  <c r="L483" i="8" s="1"/>
  <c r="J483" i="8"/>
  <c r="K475" i="8"/>
  <c r="L475" i="8" s="1"/>
  <c r="J475" i="8"/>
  <c r="K467" i="8"/>
  <c r="L467" i="8" s="1"/>
  <c r="J467" i="8"/>
  <c r="K459" i="8"/>
  <c r="L459" i="8" s="1"/>
  <c r="J459" i="8"/>
  <c r="K451" i="8"/>
  <c r="L451" i="8" s="1"/>
  <c r="J451" i="8"/>
  <c r="K443" i="8"/>
  <c r="L443" i="8" s="1"/>
  <c r="J443" i="8"/>
  <c r="K435" i="8"/>
  <c r="L435" i="8" s="1"/>
  <c r="J435" i="8"/>
  <c r="K427" i="8"/>
  <c r="L427" i="8" s="1"/>
  <c r="J427" i="8"/>
  <c r="K419" i="8"/>
  <c r="L419" i="8" s="1"/>
  <c r="J419" i="8"/>
  <c r="K411" i="8"/>
  <c r="L411" i="8" s="1"/>
  <c r="J411" i="8"/>
  <c r="K403" i="8"/>
  <c r="L403" i="8" s="1"/>
  <c r="J403" i="8"/>
  <c r="K395" i="8"/>
  <c r="L395" i="8" s="1"/>
  <c r="J395" i="8"/>
  <c r="K387" i="8"/>
  <c r="L387" i="8" s="1"/>
  <c r="J387" i="8"/>
  <c r="K379" i="8"/>
  <c r="L379" i="8" s="1"/>
  <c r="J379" i="8"/>
  <c r="K371" i="8"/>
  <c r="L371" i="8" s="1"/>
  <c r="J371" i="8"/>
  <c r="K363" i="8"/>
  <c r="L363" i="8" s="1"/>
  <c r="J363" i="8"/>
  <c r="K355" i="8"/>
  <c r="L355" i="8" s="1"/>
  <c r="J355" i="8"/>
  <c r="K347" i="8"/>
  <c r="L347" i="8" s="1"/>
  <c r="J347" i="8"/>
  <c r="K339" i="8"/>
  <c r="L339" i="8" s="1"/>
  <c r="J339" i="8"/>
  <c r="K331" i="8"/>
  <c r="L331" i="8" s="1"/>
  <c r="J331" i="8"/>
  <c r="K323" i="8"/>
  <c r="L323" i="8" s="1"/>
  <c r="J323" i="8"/>
  <c r="K315" i="8"/>
  <c r="L315" i="8" s="1"/>
  <c r="J315" i="8"/>
  <c r="K307" i="8"/>
  <c r="L307" i="8" s="1"/>
  <c r="J307" i="8"/>
  <c r="K299" i="8"/>
  <c r="L299" i="8" s="1"/>
  <c r="J299" i="8"/>
  <c r="K291" i="8"/>
  <c r="L291" i="8" s="1"/>
  <c r="J291" i="8"/>
  <c r="K283" i="8"/>
  <c r="L283" i="8" s="1"/>
  <c r="J283" i="8"/>
  <c r="K275" i="8"/>
  <c r="L275" i="8" s="1"/>
  <c r="J275" i="8"/>
  <c r="K267" i="8"/>
  <c r="L267" i="8" s="1"/>
  <c r="J267" i="8"/>
  <c r="K259" i="8"/>
  <c r="L259" i="8" s="1"/>
  <c r="J259" i="8"/>
  <c r="K251" i="8"/>
  <c r="L251" i="8" s="1"/>
  <c r="J251" i="8"/>
  <c r="K243" i="8"/>
  <c r="L243" i="8" s="1"/>
  <c r="J243" i="8"/>
  <c r="K235" i="8"/>
  <c r="L235" i="8" s="1"/>
  <c r="J235" i="8"/>
  <c r="K227" i="8"/>
  <c r="L227" i="8" s="1"/>
  <c r="J227" i="8"/>
  <c r="K219" i="8"/>
  <c r="L219" i="8" s="1"/>
  <c r="J219" i="8"/>
  <c r="K211" i="8"/>
  <c r="L211" i="8" s="1"/>
  <c r="J211" i="8"/>
  <c r="K203" i="8"/>
  <c r="L203" i="8" s="1"/>
  <c r="J203" i="8"/>
  <c r="K195" i="8"/>
  <c r="L195" i="8" s="1"/>
  <c r="J195" i="8"/>
  <c r="K187" i="8"/>
  <c r="L187" i="8" s="1"/>
  <c r="J187" i="8"/>
  <c r="K179" i="8"/>
  <c r="L179" i="8" s="1"/>
  <c r="J179" i="8"/>
  <c r="K171" i="8"/>
  <c r="L171" i="8" s="1"/>
  <c r="J171" i="8"/>
  <c r="K163" i="8"/>
  <c r="L163" i="8" s="1"/>
  <c r="J163" i="8"/>
  <c r="K155" i="8"/>
  <c r="L155" i="8" s="1"/>
  <c r="J155" i="8"/>
  <c r="K147" i="8"/>
  <c r="L147" i="8" s="1"/>
  <c r="J147" i="8"/>
  <c r="K139" i="8"/>
  <c r="L139" i="8" s="1"/>
  <c r="J139" i="8"/>
  <c r="K131" i="8"/>
  <c r="L131" i="8" s="1"/>
  <c r="J131" i="8"/>
  <c r="K123" i="8"/>
  <c r="L123" i="8" s="1"/>
  <c r="J123" i="8"/>
  <c r="K115" i="8"/>
  <c r="L115" i="8" s="1"/>
  <c r="J115" i="8"/>
  <c r="K107" i="8"/>
  <c r="L107" i="8" s="1"/>
  <c r="J107" i="8"/>
  <c r="K99" i="8"/>
  <c r="L99" i="8" s="1"/>
  <c r="J99" i="8"/>
  <c r="K91" i="8"/>
  <c r="L91" i="8" s="1"/>
  <c r="J91" i="8"/>
  <c r="K83" i="8"/>
  <c r="L83" i="8" s="1"/>
  <c r="J83" i="8"/>
  <c r="K75" i="8"/>
  <c r="L75" i="8" s="1"/>
  <c r="J75" i="8"/>
  <c r="K67" i="8"/>
  <c r="L67" i="8" s="1"/>
  <c r="J67" i="8"/>
  <c r="K59" i="8"/>
  <c r="L59" i="8" s="1"/>
  <c r="J59" i="8"/>
  <c r="K51" i="8"/>
  <c r="L51" i="8" s="1"/>
  <c r="J51" i="8"/>
  <c r="K43" i="8"/>
  <c r="L43" i="8" s="1"/>
  <c r="J43" i="8"/>
  <c r="K35" i="8"/>
  <c r="L35" i="8" s="1"/>
  <c r="J35" i="8"/>
  <c r="K27" i="8"/>
  <c r="L27" i="8" s="1"/>
  <c r="J27" i="8"/>
  <c r="K19" i="8"/>
  <c r="L19" i="8" s="1"/>
  <c r="J19" i="8"/>
  <c r="O1465" i="8"/>
  <c r="P1465" i="8"/>
  <c r="Q1465" i="8" s="1"/>
  <c r="P1457" i="8"/>
  <c r="Q1457" i="8" s="1"/>
  <c r="O1457" i="8"/>
  <c r="P1449" i="8"/>
  <c r="Q1449" i="8" s="1"/>
  <c r="O1449" i="8"/>
  <c r="O1441" i="8"/>
  <c r="P1441" i="8"/>
  <c r="Q1441" i="8" s="1"/>
  <c r="O1433" i="8"/>
  <c r="P1433" i="8"/>
  <c r="Q1433" i="8" s="1"/>
  <c r="P1425" i="8"/>
  <c r="Q1425" i="8" s="1"/>
  <c r="O1425" i="8"/>
  <c r="P1417" i="8"/>
  <c r="Q1417" i="8" s="1"/>
  <c r="O1417" i="8"/>
  <c r="O1409" i="8"/>
  <c r="P1409" i="8"/>
  <c r="Q1409" i="8" s="1"/>
  <c r="O1401" i="8"/>
  <c r="P1401" i="8"/>
  <c r="Q1401" i="8" s="1"/>
  <c r="P1393" i="8"/>
  <c r="Q1393" i="8" s="1"/>
  <c r="O1393" i="8"/>
  <c r="P1385" i="8"/>
  <c r="Q1385" i="8" s="1"/>
  <c r="O1385" i="8"/>
  <c r="P1377" i="8"/>
  <c r="Q1377" i="8" s="1"/>
  <c r="O1377" i="8"/>
  <c r="P1369" i="8"/>
  <c r="Q1369" i="8" s="1"/>
  <c r="O1369" i="8"/>
  <c r="P1361" i="8"/>
  <c r="Q1361" i="8" s="1"/>
  <c r="O1361" i="8"/>
  <c r="P1353" i="8"/>
  <c r="Q1353" i="8" s="1"/>
  <c r="O1353" i="8"/>
  <c r="P1345" i="8"/>
  <c r="Q1345" i="8" s="1"/>
  <c r="O1345" i="8"/>
  <c r="P1337" i="8"/>
  <c r="Q1337" i="8" s="1"/>
  <c r="O1337" i="8"/>
  <c r="P1329" i="8"/>
  <c r="Q1329" i="8" s="1"/>
  <c r="O1329" i="8"/>
  <c r="P1321" i="8"/>
  <c r="Q1321" i="8" s="1"/>
  <c r="O1321" i="8"/>
  <c r="P1313" i="8"/>
  <c r="Q1313" i="8" s="1"/>
  <c r="O1313" i="8"/>
  <c r="P1305" i="8"/>
  <c r="Q1305" i="8" s="1"/>
  <c r="O1305" i="8"/>
  <c r="P1297" i="8"/>
  <c r="Q1297" i="8" s="1"/>
  <c r="O1297" i="8"/>
  <c r="P1289" i="8"/>
  <c r="Q1289" i="8" s="1"/>
  <c r="O1289" i="8"/>
  <c r="P1281" i="8"/>
  <c r="Q1281" i="8" s="1"/>
  <c r="O1281" i="8"/>
  <c r="P1273" i="8"/>
  <c r="Q1273" i="8" s="1"/>
  <c r="O1273" i="8"/>
  <c r="P1265" i="8"/>
  <c r="Q1265" i="8" s="1"/>
  <c r="O1265" i="8"/>
  <c r="P1257" i="8"/>
  <c r="Q1257" i="8" s="1"/>
  <c r="O1257" i="8"/>
  <c r="P1249" i="8"/>
  <c r="Q1249" i="8" s="1"/>
  <c r="O1249" i="8"/>
  <c r="P1241" i="8"/>
  <c r="Q1241" i="8" s="1"/>
  <c r="O1241" i="8"/>
  <c r="P1233" i="8"/>
  <c r="Q1233" i="8" s="1"/>
  <c r="O1233" i="8"/>
  <c r="P1217" i="8"/>
  <c r="Q1217" i="8" s="1"/>
  <c r="O1217" i="8"/>
  <c r="P1209" i="8"/>
  <c r="Q1209" i="8" s="1"/>
  <c r="O1209" i="8"/>
  <c r="P1201" i="8"/>
  <c r="Q1201" i="8" s="1"/>
  <c r="O1201" i="8"/>
  <c r="P1193" i="8"/>
  <c r="Q1193" i="8" s="1"/>
  <c r="O1193" i="8"/>
  <c r="P1185" i="8"/>
  <c r="Q1185" i="8" s="1"/>
  <c r="O1185" i="8"/>
  <c r="P1177" i="8"/>
  <c r="Q1177" i="8" s="1"/>
  <c r="O1177" i="8"/>
  <c r="P1169" i="8"/>
  <c r="Q1169" i="8" s="1"/>
  <c r="O1169" i="8"/>
  <c r="P1161" i="8"/>
  <c r="Q1161" i="8" s="1"/>
  <c r="O1161" i="8"/>
  <c r="P1153" i="8"/>
  <c r="Q1153" i="8" s="1"/>
  <c r="O1153" i="8"/>
  <c r="P1145" i="8"/>
  <c r="Q1145" i="8" s="1"/>
  <c r="O1145" i="8"/>
  <c r="P1137" i="8"/>
  <c r="Q1137" i="8" s="1"/>
  <c r="O1137" i="8"/>
  <c r="P1129" i="8"/>
  <c r="Q1129" i="8" s="1"/>
  <c r="O1129" i="8"/>
  <c r="P1121" i="8"/>
  <c r="Q1121" i="8" s="1"/>
  <c r="O1121" i="8"/>
  <c r="P1113" i="8"/>
  <c r="Q1113" i="8" s="1"/>
  <c r="O1113" i="8"/>
  <c r="P1105" i="8"/>
  <c r="Q1105" i="8" s="1"/>
  <c r="O1105" i="8"/>
  <c r="P1089" i="8"/>
  <c r="Q1089" i="8" s="1"/>
  <c r="O1089" i="8"/>
  <c r="P1081" i="8"/>
  <c r="Q1081" i="8" s="1"/>
  <c r="O1081" i="8"/>
  <c r="P1073" i="8"/>
  <c r="Q1073" i="8" s="1"/>
  <c r="O1073" i="8"/>
  <c r="P1065" i="8"/>
  <c r="Q1065" i="8" s="1"/>
  <c r="O1065" i="8"/>
  <c r="P1057" i="8"/>
  <c r="Q1057" i="8" s="1"/>
  <c r="O1057" i="8"/>
  <c r="P1049" i="8"/>
  <c r="Q1049" i="8" s="1"/>
  <c r="O1049" i="8"/>
  <c r="P1041" i="8"/>
  <c r="Q1041" i="8" s="1"/>
  <c r="O1041" i="8"/>
  <c r="P1033" i="8"/>
  <c r="Q1033" i="8" s="1"/>
  <c r="O1033" i="8"/>
  <c r="P1025" i="8"/>
  <c r="Q1025" i="8" s="1"/>
  <c r="O1025" i="8"/>
  <c r="P1017" i="8"/>
  <c r="Q1017" i="8" s="1"/>
  <c r="O1017" i="8"/>
  <c r="P1009" i="8"/>
  <c r="Q1009" i="8" s="1"/>
  <c r="O1009" i="8"/>
  <c r="P1001" i="8"/>
  <c r="Q1001" i="8" s="1"/>
  <c r="O1001" i="8"/>
  <c r="P993" i="8"/>
  <c r="Q993" i="8" s="1"/>
  <c r="O993" i="8"/>
  <c r="P985" i="8"/>
  <c r="Q985" i="8" s="1"/>
  <c r="O985" i="8"/>
  <c r="P977" i="8"/>
  <c r="Q977" i="8" s="1"/>
  <c r="O977" i="8"/>
  <c r="P969" i="8"/>
  <c r="Q969" i="8" s="1"/>
  <c r="O969" i="8"/>
  <c r="P961" i="8"/>
  <c r="Q961" i="8" s="1"/>
  <c r="O961" i="8"/>
  <c r="P953" i="8"/>
  <c r="Q953" i="8" s="1"/>
  <c r="O953" i="8"/>
  <c r="P945" i="8"/>
  <c r="Q945" i="8" s="1"/>
  <c r="O945" i="8"/>
  <c r="P937" i="8"/>
  <c r="Q937" i="8" s="1"/>
  <c r="O937" i="8"/>
  <c r="P929" i="8"/>
  <c r="Q929" i="8" s="1"/>
  <c r="O929" i="8"/>
  <c r="P921" i="8"/>
  <c r="Q921" i="8" s="1"/>
  <c r="O921" i="8"/>
  <c r="P913" i="8"/>
  <c r="Q913" i="8" s="1"/>
  <c r="O913" i="8"/>
  <c r="P905" i="8"/>
  <c r="Q905" i="8" s="1"/>
  <c r="O905" i="8"/>
  <c r="P897" i="8"/>
  <c r="Q897" i="8" s="1"/>
  <c r="O897" i="8"/>
  <c r="P889" i="8"/>
  <c r="Q889" i="8" s="1"/>
  <c r="O889" i="8"/>
  <c r="P881" i="8"/>
  <c r="Q881" i="8" s="1"/>
  <c r="O881" i="8"/>
  <c r="P873" i="8"/>
  <c r="Q873" i="8" s="1"/>
  <c r="O873" i="8"/>
  <c r="P865" i="8"/>
  <c r="Q865" i="8" s="1"/>
  <c r="O865" i="8"/>
  <c r="P857" i="8"/>
  <c r="Q857" i="8" s="1"/>
  <c r="O857" i="8"/>
  <c r="P849" i="8"/>
  <c r="Q849" i="8" s="1"/>
  <c r="O849" i="8"/>
  <c r="P841" i="8"/>
  <c r="Q841" i="8" s="1"/>
  <c r="O841" i="8"/>
  <c r="P833" i="8"/>
  <c r="Q833" i="8" s="1"/>
  <c r="O833" i="8"/>
  <c r="P825" i="8"/>
  <c r="Q825" i="8" s="1"/>
  <c r="O825" i="8"/>
  <c r="P817" i="8"/>
  <c r="Q817" i="8" s="1"/>
  <c r="O817" i="8"/>
  <c r="P809" i="8"/>
  <c r="Q809" i="8" s="1"/>
  <c r="O809" i="8"/>
  <c r="P801" i="8"/>
  <c r="Q801" i="8" s="1"/>
  <c r="O801" i="8"/>
  <c r="P793" i="8"/>
  <c r="Q793" i="8" s="1"/>
  <c r="O793" i="8"/>
  <c r="P785" i="8"/>
  <c r="Q785" i="8" s="1"/>
  <c r="O785" i="8"/>
  <c r="P777" i="8"/>
  <c r="Q777" i="8" s="1"/>
  <c r="O777" i="8"/>
  <c r="P769" i="8"/>
  <c r="Q769" i="8" s="1"/>
  <c r="O769" i="8"/>
  <c r="P761" i="8"/>
  <c r="Q761" i="8" s="1"/>
  <c r="O761" i="8"/>
  <c r="P753" i="8"/>
  <c r="Q753" i="8" s="1"/>
  <c r="O753" i="8"/>
  <c r="P745" i="8"/>
  <c r="Q745" i="8" s="1"/>
  <c r="O745" i="8"/>
  <c r="P737" i="8"/>
  <c r="Q737" i="8" s="1"/>
  <c r="O737" i="8"/>
  <c r="P729" i="8"/>
  <c r="Q729" i="8" s="1"/>
  <c r="O729" i="8"/>
  <c r="P721" i="8"/>
  <c r="Q721" i="8" s="1"/>
  <c r="O721" i="8"/>
  <c r="P705" i="8"/>
  <c r="Q705" i="8" s="1"/>
  <c r="O705" i="8"/>
  <c r="P697" i="8"/>
  <c r="Q697" i="8" s="1"/>
  <c r="O697" i="8"/>
  <c r="P689" i="8"/>
  <c r="Q689" i="8" s="1"/>
  <c r="O689" i="8"/>
  <c r="P681" i="8"/>
  <c r="Q681" i="8" s="1"/>
  <c r="O681" i="8"/>
  <c r="P673" i="8"/>
  <c r="Q673" i="8" s="1"/>
  <c r="O673" i="8"/>
  <c r="P665" i="8"/>
  <c r="Q665" i="8" s="1"/>
  <c r="O665" i="8"/>
  <c r="P657" i="8"/>
  <c r="Q657" i="8" s="1"/>
  <c r="O657" i="8"/>
  <c r="P649" i="8"/>
  <c r="Q649" i="8" s="1"/>
  <c r="O649" i="8"/>
  <c r="P641" i="8"/>
  <c r="Q641" i="8" s="1"/>
  <c r="O641" i="8"/>
  <c r="P633" i="8"/>
  <c r="Q633" i="8" s="1"/>
  <c r="O633" i="8"/>
  <c r="P625" i="8"/>
  <c r="Q625" i="8" s="1"/>
  <c r="O625" i="8"/>
  <c r="P617" i="8"/>
  <c r="Q617" i="8" s="1"/>
  <c r="O617" i="8"/>
  <c r="P609" i="8"/>
  <c r="Q609" i="8" s="1"/>
  <c r="O609" i="8"/>
  <c r="P601" i="8"/>
  <c r="Q601" i="8" s="1"/>
  <c r="O601" i="8"/>
  <c r="P593" i="8"/>
  <c r="Q593" i="8" s="1"/>
  <c r="O593" i="8"/>
  <c r="P577" i="8"/>
  <c r="Q577" i="8" s="1"/>
  <c r="O577" i="8"/>
  <c r="P569" i="8"/>
  <c r="Q569" i="8" s="1"/>
  <c r="O569" i="8"/>
  <c r="P561" i="8"/>
  <c r="Q561" i="8" s="1"/>
  <c r="O561" i="8"/>
  <c r="P553" i="8"/>
  <c r="Q553" i="8" s="1"/>
  <c r="O553" i="8"/>
  <c r="P545" i="8"/>
  <c r="Q545" i="8" s="1"/>
  <c r="O545" i="8"/>
  <c r="P537" i="8"/>
  <c r="Q537" i="8" s="1"/>
  <c r="O537" i="8"/>
  <c r="P529" i="8"/>
  <c r="Q529" i="8" s="1"/>
  <c r="O529" i="8"/>
  <c r="P521" i="8"/>
  <c r="Q521" i="8" s="1"/>
  <c r="O521" i="8"/>
  <c r="P513" i="8"/>
  <c r="Q513" i="8" s="1"/>
  <c r="O513" i="8"/>
  <c r="P505" i="8"/>
  <c r="Q505" i="8" s="1"/>
  <c r="O505" i="8"/>
  <c r="P497" i="8"/>
  <c r="Q497" i="8" s="1"/>
  <c r="O497" i="8"/>
  <c r="P489" i="8"/>
  <c r="Q489" i="8" s="1"/>
  <c r="O489" i="8"/>
  <c r="P481" i="8"/>
  <c r="Q481" i="8" s="1"/>
  <c r="O481" i="8"/>
  <c r="P473" i="8"/>
  <c r="Q473" i="8" s="1"/>
  <c r="O473" i="8"/>
  <c r="P465" i="8"/>
  <c r="Q465" i="8" s="1"/>
  <c r="O465" i="8"/>
  <c r="P457" i="8"/>
  <c r="Q457" i="8" s="1"/>
  <c r="O457" i="8"/>
  <c r="P449" i="8"/>
  <c r="Q449" i="8" s="1"/>
  <c r="O449" i="8"/>
  <c r="P441" i="8"/>
  <c r="Q441" i="8" s="1"/>
  <c r="O441" i="8"/>
  <c r="P433" i="8"/>
  <c r="Q433" i="8" s="1"/>
  <c r="O433" i="8"/>
  <c r="P425" i="8"/>
  <c r="Q425" i="8" s="1"/>
  <c r="O425" i="8"/>
  <c r="P417" i="8"/>
  <c r="Q417" i="8" s="1"/>
  <c r="O417" i="8"/>
  <c r="P409" i="8"/>
  <c r="Q409" i="8" s="1"/>
  <c r="O409" i="8"/>
  <c r="P401" i="8"/>
  <c r="Q401" i="8" s="1"/>
  <c r="O401" i="8"/>
  <c r="P393" i="8"/>
  <c r="Q393" i="8" s="1"/>
  <c r="O393" i="8"/>
  <c r="P385" i="8"/>
  <c r="Q385" i="8" s="1"/>
  <c r="O385" i="8"/>
  <c r="P377" i="8"/>
  <c r="Q377" i="8" s="1"/>
  <c r="O377" i="8"/>
  <c r="P369" i="8"/>
  <c r="Q369" i="8" s="1"/>
  <c r="O369" i="8"/>
  <c r="P361" i="8"/>
  <c r="Q361" i="8" s="1"/>
  <c r="O361" i="8"/>
  <c r="P353" i="8"/>
  <c r="Q353" i="8" s="1"/>
  <c r="O353" i="8"/>
  <c r="P345" i="8"/>
  <c r="Q345" i="8" s="1"/>
  <c r="O345" i="8"/>
  <c r="P337" i="8"/>
  <c r="Q337" i="8" s="1"/>
  <c r="O337" i="8"/>
  <c r="P329" i="8"/>
  <c r="Q329" i="8" s="1"/>
  <c r="O329" i="8"/>
  <c r="P321" i="8"/>
  <c r="Q321" i="8" s="1"/>
  <c r="O321" i="8"/>
  <c r="P313" i="8"/>
  <c r="Q313" i="8" s="1"/>
  <c r="O313" i="8"/>
  <c r="P305" i="8"/>
  <c r="Q305" i="8" s="1"/>
  <c r="O305" i="8"/>
  <c r="P297" i="8"/>
  <c r="Q297" i="8" s="1"/>
  <c r="O297" i="8"/>
  <c r="P289" i="8"/>
  <c r="Q289" i="8" s="1"/>
  <c r="O289" i="8"/>
  <c r="P281" i="8"/>
  <c r="Q281" i="8" s="1"/>
  <c r="O281" i="8"/>
  <c r="P273" i="8"/>
  <c r="Q273" i="8" s="1"/>
  <c r="O273" i="8"/>
  <c r="P265" i="8"/>
  <c r="Q265" i="8" s="1"/>
  <c r="O265" i="8"/>
  <c r="P257" i="8"/>
  <c r="Q257" i="8" s="1"/>
  <c r="O257" i="8"/>
  <c r="P249" i="8"/>
  <c r="Q249" i="8" s="1"/>
  <c r="O249" i="8"/>
  <c r="P241" i="8"/>
  <c r="Q241" i="8" s="1"/>
  <c r="O241" i="8"/>
  <c r="P233" i="8"/>
  <c r="Q233" i="8" s="1"/>
  <c r="O233" i="8"/>
  <c r="P225" i="8"/>
  <c r="Q225" i="8" s="1"/>
  <c r="O225" i="8"/>
  <c r="P217" i="8"/>
  <c r="Q217" i="8" s="1"/>
  <c r="O217" i="8"/>
  <c r="P209" i="8"/>
  <c r="Q209" i="8" s="1"/>
  <c r="O209" i="8"/>
  <c r="P201" i="8"/>
  <c r="Q201" i="8" s="1"/>
  <c r="O201" i="8"/>
  <c r="P193" i="8"/>
  <c r="Q193" i="8" s="1"/>
  <c r="O193" i="8"/>
  <c r="P185" i="8"/>
  <c r="Q185" i="8" s="1"/>
  <c r="O185" i="8"/>
  <c r="P177" i="8"/>
  <c r="Q177" i="8" s="1"/>
  <c r="O177" i="8"/>
  <c r="P169" i="8"/>
  <c r="Q169" i="8" s="1"/>
  <c r="O169" i="8"/>
  <c r="P161" i="8"/>
  <c r="Q161" i="8" s="1"/>
  <c r="O161" i="8"/>
  <c r="P153" i="8"/>
  <c r="Q153" i="8" s="1"/>
  <c r="O153" i="8"/>
  <c r="P145" i="8"/>
  <c r="Q145" i="8" s="1"/>
  <c r="O145" i="8"/>
  <c r="P137" i="8"/>
  <c r="Q137" i="8" s="1"/>
  <c r="O137" i="8"/>
  <c r="P129" i="8"/>
  <c r="Q129" i="8" s="1"/>
  <c r="O129" i="8"/>
  <c r="P121" i="8"/>
  <c r="Q121" i="8" s="1"/>
  <c r="O121" i="8"/>
  <c r="P113" i="8"/>
  <c r="Q113" i="8" s="1"/>
  <c r="O113" i="8"/>
  <c r="P105" i="8"/>
  <c r="Q105" i="8" s="1"/>
  <c r="O105" i="8"/>
  <c r="P97" i="8"/>
  <c r="Q97" i="8" s="1"/>
  <c r="O97" i="8"/>
  <c r="P89" i="8"/>
  <c r="Q89" i="8" s="1"/>
  <c r="O89" i="8"/>
  <c r="P81" i="8"/>
  <c r="Q81" i="8" s="1"/>
  <c r="O81" i="8"/>
  <c r="P73" i="8"/>
  <c r="Q73" i="8" s="1"/>
  <c r="O73" i="8"/>
  <c r="P65" i="8"/>
  <c r="Q65" i="8" s="1"/>
  <c r="O65" i="8"/>
  <c r="P57" i="8"/>
  <c r="Q57" i="8" s="1"/>
  <c r="O57" i="8"/>
  <c r="P49" i="8"/>
  <c r="Q49" i="8" s="1"/>
  <c r="O49" i="8"/>
  <c r="P41" i="8"/>
  <c r="Q41" i="8" s="1"/>
  <c r="O41" i="8"/>
  <c r="P33" i="8"/>
  <c r="Q33" i="8" s="1"/>
  <c r="O33" i="8"/>
  <c r="P25" i="8"/>
  <c r="Q25" i="8" s="1"/>
  <c r="O25" i="8"/>
  <c r="P17" i="8"/>
  <c r="Q17" i="8" s="1"/>
  <c r="O17" i="8"/>
  <c r="J1455" i="8"/>
  <c r="J1391" i="8"/>
  <c r="J1327" i="8"/>
  <c r="J1263" i="8"/>
  <c r="J1199" i="8"/>
  <c r="J1135" i="8"/>
  <c r="P1451" i="8"/>
  <c r="Q1451" i="8" s="1"/>
  <c r="O1451" i="8"/>
  <c r="P1427" i="8"/>
  <c r="Q1427" i="8" s="1"/>
  <c r="O1427" i="8"/>
  <c r="P1395" i="8"/>
  <c r="Q1395" i="8" s="1"/>
  <c r="O1395" i="8"/>
  <c r="P1371" i="8"/>
  <c r="Q1371" i="8" s="1"/>
  <c r="O1371" i="8"/>
  <c r="P1347" i="8"/>
  <c r="Q1347" i="8" s="1"/>
  <c r="O1347" i="8"/>
  <c r="P1323" i="8"/>
  <c r="Q1323" i="8" s="1"/>
  <c r="O1323" i="8"/>
  <c r="P1299" i="8"/>
  <c r="Q1299" i="8" s="1"/>
  <c r="O1299" i="8"/>
  <c r="P1275" i="8"/>
  <c r="Q1275" i="8" s="1"/>
  <c r="O1275" i="8"/>
  <c r="P1251" i="8"/>
  <c r="Q1251" i="8" s="1"/>
  <c r="O1251" i="8"/>
  <c r="P1235" i="8"/>
  <c r="Q1235" i="8" s="1"/>
  <c r="O1235" i="8"/>
  <c r="P1219" i="8"/>
  <c r="Q1219" i="8" s="1"/>
  <c r="O1219" i="8"/>
  <c r="P1195" i="8"/>
  <c r="Q1195" i="8" s="1"/>
  <c r="O1195" i="8"/>
  <c r="P1171" i="8"/>
  <c r="Q1171" i="8" s="1"/>
  <c r="O1171" i="8"/>
  <c r="P1147" i="8"/>
  <c r="Q1147" i="8" s="1"/>
  <c r="O1147" i="8"/>
  <c r="P1123" i="8"/>
  <c r="Q1123" i="8" s="1"/>
  <c r="O1123" i="8"/>
  <c r="P1099" i="8"/>
  <c r="Q1099" i="8" s="1"/>
  <c r="O1099" i="8"/>
  <c r="P1075" i="8"/>
  <c r="Q1075" i="8" s="1"/>
  <c r="O1075" i="8"/>
  <c r="P1051" i="8"/>
  <c r="Q1051" i="8" s="1"/>
  <c r="O1051" i="8"/>
  <c r="P1027" i="8"/>
  <c r="Q1027" i="8" s="1"/>
  <c r="O1027" i="8"/>
  <c r="P1003" i="8"/>
  <c r="Q1003" i="8" s="1"/>
  <c r="O1003" i="8"/>
  <c r="P979" i="8"/>
  <c r="Q979" i="8" s="1"/>
  <c r="O979" i="8"/>
  <c r="P955" i="8"/>
  <c r="Q955" i="8" s="1"/>
  <c r="O955" i="8"/>
  <c r="P931" i="8"/>
  <c r="Q931" i="8" s="1"/>
  <c r="O931" i="8"/>
  <c r="P907" i="8"/>
  <c r="Q907" i="8" s="1"/>
  <c r="O907" i="8"/>
  <c r="P883" i="8"/>
  <c r="Q883" i="8" s="1"/>
  <c r="O883" i="8"/>
  <c r="P859" i="8"/>
  <c r="Q859" i="8" s="1"/>
  <c r="O859" i="8"/>
  <c r="P835" i="8"/>
  <c r="Q835" i="8" s="1"/>
  <c r="O835" i="8"/>
  <c r="P803" i="8"/>
  <c r="Q803" i="8" s="1"/>
  <c r="O803" i="8"/>
  <c r="P779" i="8"/>
  <c r="Q779" i="8" s="1"/>
  <c r="O779" i="8"/>
  <c r="P747" i="8"/>
  <c r="Q747" i="8" s="1"/>
  <c r="O747" i="8"/>
  <c r="P723" i="8"/>
  <c r="Q723" i="8" s="1"/>
  <c r="O723" i="8"/>
  <c r="P699" i="8"/>
  <c r="Q699" i="8" s="1"/>
  <c r="O699" i="8"/>
  <c r="P667" i="8"/>
  <c r="Q667" i="8" s="1"/>
  <c r="O667" i="8"/>
  <c r="P643" i="8"/>
  <c r="Q643" i="8" s="1"/>
  <c r="O643" i="8"/>
  <c r="P619" i="8"/>
  <c r="Q619" i="8" s="1"/>
  <c r="O619" i="8"/>
  <c r="P595" i="8"/>
  <c r="Q595" i="8" s="1"/>
  <c r="O595" i="8"/>
  <c r="P563" i="8"/>
  <c r="Q563" i="8" s="1"/>
  <c r="O563" i="8"/>
  <c r="P539" i="8"/>
  <c r="Q539" i="8" s="1"/>
  <c r="O539" i="8"/>
  <c r="P515" i="8"/>
  <c r="Q515" i="8" s="1"/>
  <c r="O515" i="8"/>
  <c r="P491" i="8"/>
  <c r="Q491" i="8" s="1"/>
  <c r="O491" i="8"/>
  <c r="P467" i="8"/>
  <c r="Q467" i="8" s="1"/>
  <c r="O467" i="8"/>
  <c r="P443" i="8"/>
  <c r="Q443" i="8" s="1"/>
  <c r="O443" i="8"/>
  <c r="P419" i="8"/>
  <c r="Q419" i="8" s="1"/>
  <c r="O419" i="8"/>
  <c r="P395" i="8"/>
  <c r="Q395" i="8" s="1"/>
  <c r="O395" i="8"/>
  <c r="P371" i="8"/>
  <c r="Q371" i="8" s="1"/>
  <c r="O371" i="8"/>
  <c r="P347" i="8"/>
  <c r="Q347" i="8" s="1"/>
  <c r="O347" i="8"/>
  <c r="P323" i="8"/>
  <c r="Q323" i="8" s="1"/>
  <c r="O323" i="8"/>
  <c r="P307" i="8"/>
  <c r="Q307" i="8" s="1"/>
  <c r="O307" i="8"/>
  <c r="P283" i="8"/>
  <c r="Q283" i="8" s="1"/>
  <c r="O283" i="8"/>
  <c r="P259" i="8"/>
  <c r="Q259" i="8" s="1"/>
  <c r="O259" i="8"/>
  <c r="P235" i="8"/>
  <c r="Q235" i="8" s="1"/>
  <c r="O235" i="8"/>
  <c r="P219" i="8"/>
  <c r="Q219" i="8" s="1"/>
  <c r="O219" i="8"/>
  <c r="O195" i="8"/>
  <c r="P195" i="8"/>
  <c r="Q195" i="8" s="1"/>
  <c r="P171" i="8"/>
  <c r="Q171" i="8" s="1"/>
  <c r="O171" i="8"/>
  <c r="P155" i="8"/>
  <c r="Q155" i="8" s="1"/>
  <c r="O155" i="8"/>
  <c r="P123" i="8"/>
  <c r="Q123" i="8" s="1"/>
  <c r="O123" i="8"/>
  <c r="P99" i="8"/>
  <c r="Q99" i="8" s="1"/>
  <c r="O99" i="8"/>
  <c r="P83" i="8"/>
  <c r="Q83" i="8" s="1"/>
  <c r="O83" i="8"/>
  <c r="P67" i="8"/>
  <c r="Q67" i="8" s="1"/>
  <c r="O67" i="8"/>
  <c r="P35" i="8"/>
  <c r="Q35" i="8" s="1"/>
  <c r="O35" i="8"/>
  <c r="P11" i="8"/>
  <c r="Q11" i="8" s="1"/>
  <c r="O11" i="8"/>
  <c r="K1082" i="8"/>
  <c r="L1082" i="8" s="1"/>
  <c r="J1082" i="8"/>
  <c r="K1074" i="8"/>
  <c r="L1074" i="8" s="1"/>
  <c r="J1074" i="8"/>
  <c r="K1066" i="8"/>
  <c r="L1066" i="8" s="1"/>
  <c r="J1066" i="8"/>
  <c r="K1058" i="8"/>
  <c r="L1058" i="8" s="1"/>
  <c r="J1058" i="8"/>
  <c r="K1050" i="8"/>
  <c r="L1050" i="8" s="1"/>
  <c r="J1050" i="8"/>
  <c r="K1042" i="8"/>
  <c r="L1042" i="8" s="1"/>
  <c r="J1042" i="8"/>
  <c r="K1034" i="8"/>
  <c r="L1034" i="8" s="1"/>
  <c r="J1034" i="8"/>
  <c r="K1026" i="8"/>
  <c r="L1026" i="8" s="1"/>
  <c r="J1026" i="8"/>
  <c r="K1018" i="8"/>
  <c r="L1018" i="8" s="1"/>
  <c r="J1018" i="8"/>
  <c r="K1010" i="8"/>
  <c r="L1010" i="8" s="1"/>
  <c r="J1010" i="8"/>
  <c r="K1002" i="8"/>
  <c r="L1002" i="8" s="1"/>
  <c r="J1002" i="8"/>
  <c r="K994" i="8"/>
  <c r="L994" i="8" s="1"/>
  <c r="J994" i="8"/>
  <c r="K986" i="8"/>
  <c r="L986" i="8" s="1"/>
  <c r="J986" i="8"/>
  <c r="K978" i="8"/>
  <c r="L978" i="8" s="1"/>
  <c r="J978" i="8"/>
  <c r="K970" i="8"/>
  <c r="L970" i="8" s="1"/>
  <c r="J970" i="8"/>
  <c r="K962" i="8"/>
  <c r="L962" i="8" s="1"/>
  <c r="J962" i="8"/>
  <c r="K954" i="8"/>
  <c r="L954" i="8" s="1"/>
  <c r="J954" i="8"/>
  <c r="K946" i="8"/>
  <c r="L946" i="8" s="1"/>
  <c r="J946" i="8"/>
  <c r="K938" i="8"/>
  <c r="L938" i="8" s="1"/>
  <c r="J938" i="8"/>
  <c r="K930" i="8"/>
  <c r="L930" i="8" s="1"/>
  <c r="J930" i="8"/>
  <c r="K922" i="8"/>
  <c r="L922" i="8" s="1"/>
  <c r="J922" i="8"/>
  <c r="K914" i="8"/>
  <c r="L914" i="8" s="1"/>
  <c r="J914" i="8"/>
  <c r="K906" i="8"/>
  <c r="L906" i="8" s="1"/>
  <c r="J906" i="8"/>
  <c r="K898" i="8"/>
  <c r="L898" i="8" s="1"/>
  <c r="J898" i="8"/>
  <c r="K890" i="8"/>
  <c r="L890" i="8" s="1"/>
  <c r="J890" i="8"/>
  <c r="K882" i="8"/>
  <c r="L882" i="8" s="1"/>
  <c r="J882" i="8"/>
  <c r="K874" i="8"/>
  <c r="L874" i="8" s="1"/>
  <c r="J874" i="8"/>
  <c r="K866" i="8"/>
  <c r="L866" i="8" s="1"/>
  <c r="J866" i="8"/>
  <c r="K858" i="8"/>
  <c r="L858" i="8" s="1"/>
  <c r="J858" i="8"/>
  <c r="K850" i="8"/>
  <c r="L850" i="8" s="1"/>
  <c r="J850" i="8"/>
  <c r="K842" i="8"/>
  <c r="L842" i="8" s="1"/>
  <c r="J842" i="8"/>
  <c r="K834" i="8"/>
  <c r="L834" i="8" s="1"/>
  <c r="J834" i="8"/>
  <c r="K826" i="8"/>
  <c r="L826" i="8" s="1"/>
  <c r="J826" i="8"/>
  <c r="K818" i="8"/>
  <c r="L818" i="8" s="1"/>
  <c r="J818" i="8"/>
  <c r="K810" i="8"/>
  <c r="L810" i="8" s="1"/>
  <c r="J810" i="8"/>
  <c r="K802" i="8"/>
  <c r="L802" i="8" s="1"/>
  <c r="J802" i="8"/>
  <c r="K794" i="8"/>
  <c r="L794" i="8" s="1"/>
  <c r="J794" i="8"/>
  <c r="K786" i="8"/>
  <c r="L786" i="8" s="1"/>
  <c r="J786" i="8"/>
  <c r="K778" i="8"/>
  <c r="L778" i="8" s="1"/>
  <c r="J778" i="8"/>
  <c r="K770" i="8"/>
  <c r="L770" i="8" s="1"/>
  <c r="J770" i="8"/>
  <c r="K762" i="8"/>
  <c r="L762" i="8" s="1"/>
  <c r="J762" i="8"/>
  <c r="K754" i="8"/>
  <c r="L754" i="8" s="1"/>
  <c r="J754" i="8"/>
  <c r="K746" i="8"/>
  <c r="L746" i="8" s="1"/>
  <c r="J746" i="8"/>
  <c r="K738" i="8"/>
  <c r="L738" i="8" s="1"/>
  <c r="J738" i="8"/>
  <c r="K730" i="8"/>
  <c r="L730" i="8" s="1"/>
  <c r="J730" i="8"/>
  <c r="K722" i="8"/>
  <c r="L722" i="8" s="1"/>
  <c r="J722" i="8"/>
  <c r="K714" i="8"/>
  <c r="L714" i="8" s="1"/>
  <c r="J714" i="8"/>
  <c r="K706" i="8"/>
  <c r="L706" i="8" s="1"/>
  <c r="J706" i="8"/>
  <c r="K698" i="8"/>
  <c r="L698" i="8" s="1"/>
  <c r="J698" i="8"/>
  <c r="K690" i="8"/>
  <c r="L690" i="8" s="1"/>
  <c r="J690" i="8"/>
  <c r="K682" i="8"/>
  <c r="L682" i="8" s="1"/>
  <c r="J682" i="8"/>
  <c r="K674" i="8"/>
  <c r="L674" i="8" s="1"/>
  <c r="J674" i="8"/>
  <c r="K666" i="8"/>
  <c r="L666" i="8" s="1"/>
  <c r="J666" i="8"/>
  <c r="K658" i="8"/>
  <c r="L658" i="8" s="1"/>
  <c r="J658" i="8"/>
  <c r="K650" i="8"/>
  <c r="L650" i="8" s="1"/>
  <c r="J650" i="8"/>
  <c r="K642" i="8"/>
  <c r="L642" i="8" s="1"/>
  <c r="J642" i="8"/>
  <c r="K634" i="8"/>
  <c r="L634" i="8" s="1"/>
  <c r="J634" i="8"/>
  <c r="K626" i="8"/>
  <c r="L626" i="8" s="1"/>
  <c r="J626" i="8"/>
  <c r="K618" i="8"/>
  <c r="L618" i="8" s="1"/>
  <c r="J618" i="8"/>
  <c r="K610" i="8"/>
  <c r="L610" i="8" s="1"/>
  <c r="J610" i="8"/>
  <c r="K602" i="8"/>
  <c r="L602" i="8" s="1"/>
  <c r="J602" i="8"/>
  <c r="K594" i="8"/>
  <c r="L594" i="8" s="1"/>
  <c r="J594" i="8"/>
  <c r="K586" i="8"/>
  <c r="L586" i="8" s="1"/>
  <c r="J586" i="8"/>
  <c r="K578" i="8"/>
  <c r="L578" i="8" s="1"/>
  <c r="J578" i="8"/>
  <c r="K570" i="8"/>
  <c r="L570" i="8" s="1"/>
  <c r="J570" i="8"/>
  <c r="K562" i="8"/>
  <c r="L562" i="8" s="1"/>
  <c r="J562" i="8"/>
  <c r="K554" i="8"/>
  <c r="L554" i="8" s="1"/>
  <c r="J554" i="8"/>
  <c r="K546" i="8"/>
  <c r="L546" i="8" s="1"/>
  <c r="J546" i="8"/>
  <c r="K538" i="8"/>
  <c r="L538" i="8" s="1"/>
  <c r="J538" i="8"/>
  <c r="K530" i="8"/>
  <c r="L530" i="8" s="1"/>
  <c r="J530" i="8"/>
  <c r="K522" i="8"/>
  <c r="L522" i="8" s="1"/>
  <c r="J522" i="8"/>
  <c r="K514" i="8"/>
  <c r="L514" i="8" s="1"/>
  <c r="J514" i="8"/>
  <c r="K506" i="8"/>
  <c r="L506" i="8" s="1"/>
  <c r="J506" i="8"/>
  <c r="K498" i="8"/>
  <c r="L498" i="8" s="1"/>
  <c r="J498" i="8"/>
  <c r="K490" i="8"/>
  <c r="L490" i="8" s="1"/>
  <c r="J490" i="8"/>
  <c r="K482" i="8"/>
  <c r="L482" i="8" s="1"/>
  <c r="J482" i="8"/>
  <c r="K474" i="8"/>
  <c r="L474" i="8" s="1"/>
  <c r="J474" i="8"/>
  <c r="K466" i="8"/>
  <c r="L466" i="8" s="1"/>
  <c r="J466" i="8"/>
  <c r="K458" i="8"/>
  <c r="L458" i="8" s="1"/>
  <c r="J458" i="8"/>
  <c r="K450" i="8"/>
  <c r="L450" i="8" s="1"/>
  <c r="J450" i="8"/>
  <c r="K442" i="8"/>
  <c r="L442" i="8" s="1"/>
  <c r="J442" i="8"/>
  <c r="K434" i="8"/>
  <c r="L434" i="8" s="1"/>
  <c r="J434" i="8"/>
  <c r="K426" i="8"/>
  <c r="L426" i="8" s="1"/>
  <c r="J426" i="8"/>
  <c r="K418" i="8"/>
  <c r="L418" i="8" s="1"/>
  <c r="J418" i="8"/>
  <c r="K410" i="8"/>
  <c r="L410" i="8" s="1"/>
  <c r="J410" i="8"/>
  <c r="K402" i="8"/>
  <c r="L402" i="8" s="1"/>
  <c r="J402" i="8"/>
  <c r="K394" i="8"/>
  <c r="L394" i="8" s="1"/>
  <c r="J394" i="8"/>
  <c r="K386" i="8"/>
  <c r="L386" i="8" s="1"/>
  <c r="J386" i="8"/>
  <c r="K378" i="8"/>
  <c r="L378" i="8" s="1"/>
  <c r="J378" i="8"/>
  <c r="K370" i="8"/>
  <c r="L370" i="8" s="1"/>
  <c r="J370" i="8"/>
  <c r="K362" i="8"/>
  <c r="L362" i="8" s="1"/>
  <c r="J362" i="8"/>
  <c r="K354" i="8"/>
  <c r="L354" i="8" s="1"/>
  <c r="J354" i="8"/>
  <c r="K346" i="8"/>
  <c r="L346" i="8" s="1"/>
  <c r="J346" i="8"/>
  <c r="K338" i="8"/>
  <c r="L338" i="8" s="1"/>
  <c r="J338" i="8"/>
  <c r="K330" i="8"/>
  <c r="L330" i="8" s="1"/>
  <c r="J330" i="8"/>
  <c r="K322" i="8"/>
  <c r="L322" i="8" s="1"/>
  <c r="J322" i="8"/>
  <c r="K314" i="8"/>
  <c r="L314" i="8" s="1"/>
  <c r="J314" i="8"/>
  <c r="K306" i="8"/>
  <c r="L306" i="8" s="1"/>
  <c r="J306" i="8"/>
  <c r="K298" i="8"/>
  <c r="L298" i="8" s="1"/>
  <c r="J298" i="8"/>
  <c r="K290" i="8"/>
  <c r="L290" i="8" s="1"/>
  <c r="J290" i="8"/>
  <c r="K282" i="8"/>
  <c r="L282" i="8" s="1"/>
  <c r="J282" i="8"/>
  <c r="K274" i="8"/>
  <c r="L274" i="8" s="1"/>
  <c r="J274" i="8"/>
  <c r="K266" i="8"/>
  <c r="L266" i="8" s="1"/>
  <c r="J266" i="8"/>
  <c r="K258" i="8"/>
  <c r="L258" i="8" s="1"/>
  <c r="J258" i="8"/>
  <c r="K250" i="8"/>
  <c r="L250" i="8" s="1"/>
  <c r="J250" i="8"/>
  <c r="K242" i="8"/>
  <c r="L242" i="8" s="1"/>
  <c r="J242" i="8"/>
  <c r="K234" i="8"/>
  <c r="L234" i="8" s="1"/>
  <c r="J234" i="8"/>
  <c r="K226" i="8"/>
  <c r="L226" i="8" s="1"/>
  <c r="J226" i="8"/>
  <c r="K218" i="8"/>
  <c r="L218" i="8" s="1"/>
  <c r="J218" i="8"/>
  <c r="K210" i="8"/>
  <c r="L210" i="8" s="1"/>
  <c r="J210" i="8"/>
  <c r="K202" i="8"/>
  <c r="L202" i="8" s="1"/>
  <c r="J202" i="8"/>
  <c r="K194" i="8"/>
  <c r="L194" i="8" s="1"/>
  <c r="J194" i="8"/>
  <c r="K186" i="8"/>
  <c r="L186" i="8" s="1"/>
  <c r="J186" i="8"/>
  <c r="K178" i="8"/>
  <c r="L178" i="8" s="1"/>
  <c r="J178" i="8"/>
  <c r="K170" i="8"/>
  <c r="L170" i="8" s="1"/>
  <c r="J170" i="8"/>
  <c r="K162" i="8"/>
  <c r="L162" i="8" s="1"/>
  <c r="J162" i="8"/>
  <c r="K154" i="8"/>
  <c r="L154" i="8" s="1"/>
  <c r="J154" i="8"/>
  <c r="K146" i="8"/>
  <c r="L146" i="8" s="1"/>
  <c r="J146" i="8"/>
  <c r="K138" i="8"/>
  <c r="L138" i="8" s="1"/>
  <c r="J138" i="8"/>
  <c r="K130" i="8"/>
  <c r="L130" i="8" s="1"/>
  <c r="J130" i="8"/>
  <c r="K122" i="8"/>
  <c r="L122" i="8" s="1"/>
  <c r="J122" i="8"/>
  <c r="K114" i="8"/>
  <c r="L114" i="8" s="1"/>
  <c r="J114" i="8"/>
  <c r="K106" i="8"/>
  <c r="L106" i="8" s="1"/>
  <c r="J106" i="8"/>
  <c r="K98" i="8"/>
  <c r="L98" i="8" s="1"/>
  <c r="J98" i="8"/>
  <c r="K90" i="8"/>
  <c r="L90" i="8" s="1"/>
  <c r="J90" i="8"/>
  <c r="K82" i="8"/>
  <c r="L82" i="8" s="1"/>
  <c r="J82" i="8"/>
  <c r="K74" i="8"/>
  <c r="L74" i="8" s="1"/>
  <c r="J74" i="8"/>
  <c r="K66" i="8"/>
  <c r="L66" i="8" s="1"/>
  <c r="J66" i="8"/>
  <c r="K58" i="8"/>
  <c r="L58" i="8" s="1"/>
  <c r="J58" i="8"/>
  <c r="K50" i="8"/>
  <c r="L50" i="8" s="1"/>
  <c r="J50" i="8"/>
  <c r="K42" i="8"/>
  <c r="L42" i="8" s="1"/>
  <c r="J42" i="8"/>
  <c r="K34" i="8"/>
  <c r="L34" i="8" s="1"/>
  <c r="J34" i="8"/>
  <c r="K26" i="8"/>
  <c r="L26" i="8" s="1"/>
  <c r="J26" i="8"/>
  <c r="K18" i="8"/>
  <c r="L18" i="8" s="1"/>
  <c r="J18" i="8"/>
  <c r="P8" i="8"/>
  <c r="Q8" i="8" s="1"/>
  <c r="O8" i="8"/>
  <c r="P1464" i="8"/>
  <c r="Q1464" i="8" s="1"/>
  <c r="O1464" i="8"/>
  <c r="P1456" i="8"/>
  <c r="Q1456" i="8" s="1"/>
  <c r="O1456" i="8"/>
  <c r="P1448" i="8"/>
  <c r="Q1448" i="8" s="1"/>
  <c r="O1448" i="8"/>
  <c r="P1440" i="8"/>
  <c r="Q1440" i="8" s="1"/>
  <c r="O1440" i="8"/>
  <c r="P1432" i="8"/>
  <c r="Q1432" i="8" s="1"/>
  <c r="O1432" i="8"/>
  <c r="P1424" i="8"/>
  <c r="Q1424" i="8" s="1"/>
  <c r="O1424" i="8"/>
  <c r="P1416" i="8"/>
  <c r="Q1416" i="8" s="1"/>
  <c r="O1416" i="8"/>
  <c r="P1408" i="8"/>
  <c r="Q1408" i="8" s="1"/>
  <c r="O1408" i="8"/>
  <c r="P1400" i="8"/>
  <c r="Q1400" i="8" s="1"/>
  <c r="O1400" i="8"/>
  <c r="P1392" i="8"/>
  <c r="Q1392" i="8" s="1"/>
  <c r="O1392" i="8"/>
  <c r="P1384" i="8"/>
  <c r="Q1384" i="8" s="1"/>
  <c r="O1384" i="8"/>
  <c r="P1376" i="8"/>
  <c r="Q1376" i="8" s="1"/>
  <c r="O1376" i="8"/>
  <c r="P1368" i="8"/>
  <c r="Q1368" i="8" s="1"/>
  <c r="O1368" i="8"/>
  <c r="P1360" i="8"/>
  <c r="Q1360" i="8" s="1"/>
  <c r="O1360" i="8"/>
  <c r="P1352" i="8"/>
  <c r="Q1352" i="8" s="1"/>
  <c r="O1352" i="8"/>
  <c r="O1344" i="8"/>
  <c r="P1344" i="8"/>
  <c r="Q1344" i="8" s="1"/>
  <c r="P1336" i="8"/>
  <c r="Q1336" i="8" s="1"/>
  <c r="O1336" i="8"/>
  <c r="P1328" i="8"/>
  <c r="Q1328" i="8" s="1"/>
  <c r="O1328" i="8"/>
  <c r="P1320" i="8"/>
  <c r="Q1320" i="8" s="1"/>
  <c r="O1320" i="8"/>
  <c r="P1312" i="8"/>
  <c r="Q1312" i="8" s="1"/>
  <c r="O1312" i="8"/>
  <c r="P1304" i="8"/>
  <c r="Q1304" i="8" s="1"/>
  <c r="O1304" i="8"/>
  <c r="P1296" i="8"/>
  <c r="Q1296" i="8" s="1"/>
  <c r="O1296" i="8"/>
  <c r="P1288" i="8"/>
  <c r="Q1288" i="8" s="1"/>
  <c r="O1288" i="8"/>
  <c r="P1280" i="8"/>
  <c r="Q1280" i="8" s="1"/>
  <c r="O1280" i="8"/>
  <c r="P1272" i="8"/>
  <c r="Q1272" i="8" s="1"/>
  <c r="O1272" i="8"/>
  <c r="P1264" i="8"/>
  <c r="Q1264" i="8" s="1"/>
  <c r="O1264" i="8"/>
  <c r="P1256" i="8"/>
  <c r="Q1256" i="8" s="1"/>
  <c r="O1256" i="8"/>
  <c r="P1248" i="8"/>
  <c r="Q1248" i="8" s="1"/>
  <c r="O1248" i="8"/>
  <c r="P1240" i="8"/>
  <c r="Q1240" i="8" s="1"/>
  <c r="O1240" i="8"/>
  <c r="P1232" i="8"/>
  <c r="Q1232" i="8" s="1"/>
  <c r="O1232" i="8"/>
  <c r="P1224" i="8"/>
  <c r="Q1224" i="8" s="1"/>
  <c r="O1224" i="8"/>
  <c r="P1216" i="8"/>
  <c r="Q1216" i="8" s="1"/>
  <c r="O1216" i="8"/>
  <c r="P1208" i="8"/>
  <c r="Q1208" i="8" s="1"/>
  <c r="O1208" i="8"/>
  <c r="P1200" i="8"/>
  <c r="Q1200" i="8" s="1"/>
  <c r="O1200" i="8"/>
  <c r="P1192" i="8"/>
  <c r="Q1192" i="8" s="1"/>
  <c r="O1192" i="8"/>
  <c r="P1184" i="8"/>
  <c r="Q1184" i="8" s="1"/>
  <c r="O1184" i="8"/>
  <c r="P1176" i="8"/>
  <c r="Q1176" i="8" s="1"/>
  <c r="O1176" i="8"/>
  <c r="P1168" i="8"/>
  <c r="Q1168" i="8" s="1"/>
  <c r="O1168" i="8"/>
  <c r="P1160" i="8"/>
  <c r="Q1160" i="8" s="1"/>
  <c r="O1160" i="8"/>
  <c r="P1152" i="8"/>
  <c r="Q1152" i="8" s="1"/>
  <c r="O1152" i="8"/>
  <c r="P1144" i="8"/>
  <c r="Q1144" i="8" s="1"/>
  <c r="O1144" i="8"/>
  <c r="P1136" i="8"/>
  <c r="Q1136" i="8" s="1"/>
  <c r="O1136" i="8"/>
  <c r="P1128" i="8"/>
  <c r="Q1128" i="8" s="1"/>
  <c r="O1128" i="8"/>
  <c r="P1120" i="8"/>
  <c r="Q1120" i="8" s="1"/>
  <c r="O1120" i="8"/>
  <c r="P1112" i="8"/>
  <c r="Q1112" i="8" s="1"/>
  <c r="O1112" i="8"/>
  <c r="P1104" i="8"/>
  <c r="Q1104" i="8" s="1"/>
  <c r="O1104" i="8"/>
  <c r="P1096" i="8"/>
  <c r="Q1096" i="8" s="1"/>
  <c r="O1096" i="8"/>
  <c r="P1088" i="8"/>
  <c r="Q1088" i="8" s="1"/>
  <c r="O1088" i="8"/>
  <c r="P1080" i="8"/>
  <c r="Q1080" i="8" s="1"/>
  <c r="O1080" i="8"/>
  <c r="P1072" i="8"/>
  <c r="Q1072" i="8" s="1"/>
  <c r="O1072" i="8"/>
  <c r="P1064" i="8"/>
  <c r="Q1064" i="8" s="1"/>
  <c r="O1064" i="8"/>
  <c r="P1056" i="8"/>
  <c r="Q1056" i="8" s="1"/>
  <c r="O1056" i="8"/>
  <c r="P1048" i="8"/>
  <c r="Q1048" i="8" s="1"/>
  <c r="O1048" i="8"/>
  <c r="P1040" i="8"/>
  <c r="Q1040" i="8" s="1"/>
  <c r="O1040" i="8"/>
  <c r="P1032" i="8"/>
  <c r="Q1032" i="8" s="1"/>
  <c r="O1032" i="8"/>
  <c r="P1024" i="8"/>
  <c r="Q1024" i="8" s="1"/>
  <c r="O1024" i="8"/>
  <c r="P1016" i="8"/>
  <c r="Q1016" i="8" s="1"/>
  <c r="O1016" i="8"/>
  <c r="P1008" i="8"/>
  <c r="Q1008" i="8" s="1"/>
  <c r="O1008" i="8"/>
  <c r="P1000" i="8"/>
  <c r="Q1000" i="8" s="1"/>
  <c r="O1000" i="8"/>
  <c r="P992" i="8"/>
  <c r="Q992" i="8" s="1"/>
  <c r="O992" i="8"/>
  <c r="P984" i="8"/>
  <c r="Q984" i="8" s="1"/>
  <c r="O984" i="8"/>
  <c r="P976" i="8"/>
  <c r="Q976" i="8" s="1"/>
  <c r="O976" i="8"/>
  <c r="P968" i="8"/>
  <c r="Q968" i="8" s="1"/>
  <c r="O968" i="8"/>
  <c r="P960" i="8"/>
  <c r="Q960" i="8" s="1"/>
  <c r="O960" i="8"/>
  <c r="P952" i="8"/>
  <c r="Q952" i="8" s="1"/>
  <c r="O952" i="8"/>
  <c r="P944" i="8"/>
  <c r="Q944" i="8" s="1"/>
  <c r="O944" i="8"/>
  <c r="P936" i="8"/>
  <c r="Q936" i="8" s="1"/>
  <c r="O936" i="8"/>
  <c r="P928" i="8"/>
  <c r="Q928" i="8" s="1"/>
  <c r="O928" i="8"/>
  <c r="P920" i="8"/>
  <c r="Q920" i="8" s="1"/>
  <c r="O920" i="8"/>
  <c r="P912" i="8"/>
  <c r="Q912" i="8" s="1"/>
  <c r="O912" i="8"/>
  <c r="P904" i="8"/>
  <c r="Q904" i="8" s="1"/>
  <c r="O904" i="8"/>
  <c r="P896" i="8"/>
  <c r="Q896" i="8" s="1"/>
  <c r="O896" i="8"/>
  <c r="P888" i="8"/>
  <c r="Q888" i="8" s="1"/>
  <c r="O888" i="8"/>
  <c r="P880" i="8"/>
  <c r="Q880" i="8" s="1"/>
  <c r="O880" i="8"/>
  <c r="P872" i="8"/>
  <c r="Q872" i="8" s="1"/>
  <c r="O872" i="8"/>
  <c r="P864" i="8"/>
  <c r="Q864" i="8" s="1"/>
  <c r="O864" i="8"/>
  <c r="P856" i="8"/>
  <c r="Q856" i="8" s="1"/>
  <c r="O856" i="8"/>
  <c r="P848" i="8"/>
  <c r="Q848" i="8" s="1"/>
  <c r="O848" i="8"/>
  <c r="P840" i="8"/>
  <c r="Q840" i="8" s="1"/>
  <c r="O840" i="8"/>
  <c r="P832" i="8"/>
  <c r="Q832" i="8" s="1"/>
  <c r="O832" i="8"/>
  <c r="P824" i="8"/>
  <c r="Q824" i="8" s="1"/>
  <c r="O824" i="8"/>
  <c r="P816" i="8"/>
  <c r="Q816" i="8" s="1"/>
  <c r="O816" i="8"/>
  <c r="P808" i="8"/>
  <c r="Q808" i="8" s="1"/>
  <c r="O808" i="8"/>
  <c r="P800" i="8"/>
  <c r="Q800" i="8" s="1"/>
  <c r="O800" i="8"/>
  <c r="P792" i="8"/>
  <c r="Q792" i="8" s="1"/>
  <c r="O792" i="8"/>
  <c r="P784" i="8"/>
  <c r="Q784" i="8" s="1"/>
  <c r="O784" i="8"/>
  <c r="P776" i="8"/>
  <c r="Q776" i="8" s="1"/>
  <c r="O776" i="8"/>
  <c r="P768" i="8"/>
  <c r="Q768" i="8" s="1"/>
  <c r="O768" i="8"/>
  <c r="P760" i="8"/>
  <c r="Q760" i="8" s="1"/>
  <c r="O760" i="8"/>
  <c r="P752" i="8"/>
  <c r="Q752" i="8" s="1"/>
  <c r="O752" i="8"/>
  <c r="P744" i="8"/>
  <c r="Q744" i="8" s="1"/>
  <c r="O744" i="8"/>
  <c r="P736" i="8"/>
  <c r="Q736" i="8" s="1"/>
  <c r="O736" i="8"/>
  <c r="P728" i="8"/>
  <c r="Q728" i="8" s="1"/>
  <c r="O728" i="8"/>
  <c r="P720" i="8"/>
  <c r="Q720" i="8" s="1"/>
  <c r="O720" i="8"/>
  <c r="P712" i="8"/>
  <c r="Q712" i="8" s="1"/>
  <c r="O712" i="8"/>
  <c r="P704" i="8"/>
  <c r="Q704" i="8" s="1"/>
  <c r="O704" i="8"/>
  <c r="P696" i="8"/>
  <c r="Q696" i="8" s="1"/>
  <c r="O696" i="8"/>
  <c r="P688" i="8"/>
  <c r="Q688" i="8" s="1"/>
  <c r="O688" i="8"/>
  <c r="P680" i="8"/>
  <c r="Q680" i="8" s="1"/>
  <c r="O680" i="8"/>
  <c r="P672" i="8"/>
  <c r="Q672" i="8" s="1"/>
  <c r="O672" i="8"/>
  <c r="P664" i="8"/>
  <c r="Q664" i="8" s="1"/>
  <c r="O664" i="8"/>
  <c r="P656" i="8"/>
  <c r="Q656" i="8" s="1"/>
  <c r="O656" i="8"/>
  <c r="P648" i="8"/>
  <c r="Q648" i="8" s="1"/>
  <c r="O648" i="8"/>
  <c r="P640" i="8"/>
  <c r="Q640" i="8" s="1"/>
  <c r="O640" i="8"/>
  <c r="P632" i="8"/>
  <c r="Q632" i="8" s="1"/>
  <c r="O632" i="8"/>
  <c r="P624" i="8"/>
  <c r="Q624" i="8" s="1"/>
  <c r="O624" i="8"/>
  <c r="P616" i="8"/>
  <c r="Q616" i="8" s="1"/>
  <c r="O616" i="8"/>
  <c r="P608" i="8"/>
  <c r="Q608" i="8" s="1"/>
  <c r="O608" i="8"/>
  <c r="P600" i="8"/>
  <c r="Q600" i="8" s="1"/>
  <c r="O600" i="8"/>
  <c r="P592" i="8"/>
  <c r="Q592" i="8" s="1"/>
  <c r="O592" i="8"/>
  <c r="P584" i="8"/>
  <c r="Q584" i="8" s="1"/>
  <c r="O584" i="8"/>
  <c r="P576" i="8"/>
  <c r="Q576" i="8" s="1"/>
  <c r="O576" i="8"/>
  <c r="P568" i="8"/>
  <c r="Q568" i="8" s="1"/>
  <c r="O568" i="8"/>
  <c r="P560" i="8"/>
  <c r="Q560" i="8" s="1"/>
  <c r="O560" i="8"/>
  <c r="P552" i="8"/>
  <c r="Q552" i="8" s="1"/>
  <c r="O552" i="8"/>
  <c r="P544" i="8"/>
  <c r="Q544" i="8" s="1"/>
  <c r="O544" i="8"/>
  <c r="P536" i="8"/>
  <c r="Q536" i="8" s="1"/>
  <c r="O536" i="8"/>
  <c r="P528" i="8"/>
  <c r="Q528" i="8" s="1"/>
  <c r="O528" i="8"/>
  <c r="P520" i="8"/>
  <c r="Q520" i="8" s="1"/>
  <c r="O520" i="8"/>
  <c r="P512" i="8"/>
  <c r="Q512" i="8" s="1"/>
  <c r="O512" i="8"/>
  <c r="P504" i="8"/>
  <c r="Q504" i="8" s="1"/>
  <c r="O504" i="8"/>
  <c r="P496" i="8"/>
  <c r="Q496" i="8" s="1"/>
  <c r="O496" i="8"/>
  <c r="P488" i="8"/>
  <c r="Q488" i="8" s="1"/>
  <c r="O488" i="8"/>
  <c r="P480" i="8"/>
  <c r="Q480" i="8" s="1"/>
  <c r="O480" i="8"/>
  <c r="P472" i="8"/>
  <c r="Q472" i="8" s="1"/>
  <c r="O472" i="8"/>
  <c r="P464" i="8"/>
  <c r="Q464" i="8" s="1"/>
  <c r="O464" i="8"/>
  <c r="P456" i="8"/>
  <c r="Q456" i="8" s="1"/>
  <c r="O456" i="8"/>
  <c r="P448" i="8"/>
  <c r="Q448" i="8" s="1"/>
  <c r="O448" i="8"/>
  <c r="P440" i="8"/>
  <c r="Q440" i="8" s="1"/>
  <c r="O440" i="8"/>
  <c r="P432" i="8"/>
  <c r="Q432" i="8" s="1"/>
  <c r="O432" i="8"/>
  <c r="P424" i="8"/>
  <c r="Q424" i="8" s="1"/>
  <c r="O424" i="8"/>
  <c r="P416" i="8"/>
  <c r="Q416" i="8" s="1"/>
  <c r="O416" i="8"/>
  <c r="P408" i="8"/>
  <c r="Q408" i="8" s="1"/>
  <c r="O408" i="8"/>
  <c r="P400" i="8"/>
  <c r="Q400" i="8" s="1"/>
  <c r="O400" i="8"/>
  <c r="P392" i="8"/>
  <c r="Q392" i="8" s="1"/>
  <c r="O392" i="8"/>
  <c r="P384" i="8"/>
  <c r="Q384" i="8" s="1"/>
  <c r="O384" i="8"/>
  <c r="P376" i="8"/>
  <c r="Q376" i="8" s="1"/>
  <c r="O376" i="8"/>
  <c r="P368" i="8"/>
  <c r="Q368" i="8" s="1"/>
  <c r="O368" i="8"/>
  <c r="P360" i="8"/>
  <c r="Q360" i="8" s="1"/>
  <c r="O360" i="8"/>
  <c r="P352" i="8"/>
  <c r="Q352" i="8" s="1"/>
  <c r="O352" i="8"/>
  <c r="P344" i="8"/>
  <c r="Q344" i="8" s="1"/>
  <c r="O344" i="8"/>
  <c r="P336" i="8"/>
  <c r="Q336" i="8" s="1"/>
  <c r="O336" i="8"/>
  <c r="P328" i="8"/>
  <c r="Q328" i="8" s="1"/>
  <c r="O328" i="8"/>
  <c r="P320" i="8"/>
  <c r="Q320" i="8" s="1"/>
  <c r="O320" i="8"/>
  <c r="P312" i="8"/>
  <c r="Q312" i="8" s="1"/>
  <c r="O312" i="8"/>
  <c r="P304" i="8"/>
  <c r="Q304" i="8" s="1"/>
  <c r="O304" i="8"/>
  <c r="P296" i="8"/>
  <c r="Q296" i="8" s="1"/>
  <c r="O296" i="8"/>
  <c r="P288" i="8"/>
  <c r="Q288" i="8" s="1"/>
  <c r="O288" i="8"/>
  <c r="P280" i="8"/>
  <c r="Q280" i="8" s="1"/>
  <c r="O280" i="8"/>
  <c r="P272" i="8"/>
  <c r="Q272" i="8" s="1"/>
  <c r="O272" i="8"/>
  <c r="P264" i="8"/>
  <c r="Q264" i="8" s="1"/>
  <c r="O264" i="8"/>
  <c r="P256" i="8"/>
  <c r="Q256" i="8" s="1"/>
  <c r="O256" i="8"/>
  <c r="P248" i="8"/>
  <c r="Q248" i="8" s="1"/>
  <c r="O248" i="8"/>
  <c r="P240" i="8"/>
  <c r="Q240" i="8" s="1"/>
  <c r="O240" i="8"/>
  <c r="P232" i="8"/>
  <c r="Q232" i="8" s="1"/>
  <c r="O232" i="8"/>
  <c r="P224" i="8"/>
  <c r="Q224" i="8" s="1"/>
  <c r="O224" i="8"/>
  <c r="P216" i="8"/>
  <c r="Q216" i="8" s="1"/>
  <c r="O216" i="8"/>
  <c r="P208" i="8"/>
  <c r="Q208" i="8" s="1"/>
  <c r="O208" i="8"/>
  <c r="P200" i="8"/>
  <c r="Q200" i="8" s="1"/>
  <c r="O200" i="8"/>
  <c r="P192" i="8"/>
  <c r="Q192" i="8" s="1"/>
  <c r="O192" i="8"/>
  <c r="P184" i="8"/>
  <c r="Q184" i="8" s="1"/>
  <c r="O184" i="8"/>
  <c r="P176" i="8"/>
  <c r="Q176" i="8" s="1"/>
  <c r="O176" i="8"/>
  <c r="P168" i="8"/>
  <c r="Q168" i="8" s="1"/>
  <c r="O168" i="8"/>
  <c r="P160" i="8"/>
  <c r="Q160" i="8" s="1"/>
  <c r="O160" i="8"/>
  <c r="P152" i="8"/>
  <c r="Q152" i="8" s="1"/>
  <c r="O152" i="8"/>
  <c r="P144" i="8"/>
  <c r="Q144" i="8" s="1"/>
  <c r="O144" i="8"/>
  <c r="P136" i="8"/>
  <c r="Q136" i="8" s="1"/>
  <c r="O136" i="8"/>
  <c r="P128" i="8"/>
  <c r="Q128" i="8" s="1"/>
  <c r="O128" i="8"/>
  <c r="P120" i="8"/>
  <c r="Q120" i="8" s="1"/>
  <c r="O120" i="8"/>
  <c r="P112" i="8"/>
  <c r="Q112" i="8" s="1"/>
  <c r="O112" i="8"/>
  <c r="P104" i="8"/>
  <c r="Q104" i="8" s="1"/>
  <c r="O104" i="8"/>
  <c r="P96" i="8"/>
  <c r="Q96" i="8" s="1"/>
  <c r="O96" i="8"/>
  <c r="P88" i="8"/>
  <c r="Q88" i="8" s="1"/>
  <c r="O88" i="8"/>
  <c r="P80" i="8"/>
  <c r="Q80" i="8" s="1"/>
  <c r="O80" i="8"/>
  <c r="P72" i="8"/>
  <c r="Q72" i="8" s="1"/>
  <c r="O72" i="8"/>
  <c r="P64" i="8"/>
  <c r="Q64" i="8" s="1"/>
  <c r="O64" i="8"/>
  <c r="P56" i="8"/>
  <c r="Q56" i="8" s="1"/>
  <c r="O56" i="8"/>
  <c r="P48" i="8"/>
  <c r="Q48" i="8" s="1"/>
  <c r="O48" i="8"/>
  <c r="P40" i="8"/>
  <c r="Q40" i="8" s="1"/>
  <c r="O40" i="8"/>
  <c r="P32" i="8"/>
  <c r="Q32" i="8" s="1"/>
  <c r="O32" i="8"/>
  <c r="P24" i="8"/>
  <c r="Q24" i="8" s="1"/>
  <c r="O24" i="8"/>
  <c r="J1431" i="8"/>
  <c r="J1367" i="8"/>
  <c r="J1303" i="8"/>
  <c r="J1239" i="8"/>
  <c r="J1175" i="8"/>
  <c r="J1111" i="8"/>
  <c r="J1047" i="8"/>
  <c r="J983" i="8"/>
  <c r="J919" i="8"/>
  <c r="J855" i="8"/>
  <c r="K33" i="8"/>
  <c r="L33" i="8" s="1"/>
  <c r="J33" i="8"/>
  <c r="K25" i="8"/>
  <c r="L25" i="8" s="1"/>
  <c r="J25" i="8"/>
  <c r="K17" i="8"/>
  <c r="L17" i="8" s="1"/>
  <c r="J17" i="8"/>
  <c r="P9" i="8"/>
  <c r="Q9" i="8" s="1"/>
  <c r="O9" i="8"/>
  <c r="O1463" i="8"/>
  <c r="P1463" i="8"/>
  <c r="Q1463" i="8" s="1"/>
  <c r="P1455" i="8"/>
  <c r="Q1455" i="8" s="1"/>
  <c r="O1455" i="8"/>
  <c r="P1447" i="8"/>
  <c r="Q1447" i="8" s="1"/>
  <c r="O1447" i="8"/>
  <c r="O1439" i="8"/>
  <c r="P1439" i="8"/>
  <c r="Q1439" i="8" s="1"/>
  <c r="O1431" i="8"/>
  <c r="P1431" i="8"/>
  <c r="Q1431" i="8" s="1"/>
  <c r="P1423" i="8"/>
  <c r="Q1423" i="8" s="1"/>
  <c r="O1423" i="8"/>
  <c r="P1415" i="8"/>
  <c r="Q1415" i="8" s="1"/>
  <c r="O1415" i="8"/>
  <c r="O1407" i="8"/>
  <c r="P1407" i="8"/>
  <c r="Q1407" i="8" s="1"/>
  <c r="O1399" i="8"/>
  <c r="P1399" i="8"/>
  <c r="Q1399" i="8" s="1"/>
  <c r="P1391" i="8"/>
  <c r="Q1391" i="8" s="1"/>
  <c r="O1391" i="8"/>
  <c r="P1383" i="8"/>
  <c r="Q1383" i="8" s="1"/>
  <c r="O1383" i="8"/>
  <c r="O1375" i="8"/>
  <c r="P1375" i="8"/>
  <c r="Q1375" i="8" s="1"/>
  <c r="O1367" i="8"/>
  <c r="P1367" i="8"/>
  <c r="Q1367" i="8" s="1"/>
  <c r="P1359" i="8"/>
  <c r="Q1359" i="8" s="1"/>
  <c r="O1359" i="8"/>
  <c r="P1351" i="8"/>
  <c r="Q1351" i="8" s="1"/>
  <c r="O1351" i="8"/>
  <c r="P1343" i="8"/>
  <c r="Q1343" i="8" s="1"/>
  <c r="O1343" i="8"/>
  <c r="O1335" i="8"/>
  <c r="P1335" i="8"/>
  <c r="Q1335" i="8" s="1"/>
  <c r="P1327" i="8"/>
  <c r="Q1327" i="8" s="1"/>
  <c r="O1327" i="8"/>
  <c r="P1319" i="8"/>
  <c r="Q1319" i="8" s="1"/>
  <c r="O1319" i="8"/>
  <c r="P1311" i="8"/>
  <c r="Q1311" i="8" s="1"/>
  <c r="O1311" i="8"/>
  <c r="P1303" i="8"/>
  <c r="Q1303" i="8" s="1"/>
  <c r="O1303" i="8"/>
  <c r="P1295" i="8"/>
  <c r="Q1295" i="8" s="1"/>
  <c r="O1295" i="8"/>
  <c r="P1287" i="8"/>
  <c r="Q1287" i="8" s="1"/>
  <c r="O1287" i="8"/>
  <c r="P1279" i="8"/>
  <c r="Q1279" i="8" s="1"/>
  <c r="O1279" i="8"/>
  <c r="O1271" i="8"/>
  <c r="P1271" i="8"/>
  <c r="Q1271" i="8" s="1"/>
  <c r="P1263" i="8"/>
  <c r="Q1263" i="8" s="1"/>
  <c r="O1263" i="8"/>
  <c r="P1255" i="8"/>
  <c r="Q1255" i="8" s="1"/>
  <c r="O1255" i="8"/>
  <c r="P1247" i="8"/>
  <c r="Q1247" i="8" s="1"/>
  <c r="O1247" i="8"/>
  <c r="P1239" i="8"/>
  <c r="Q1239" i="8" s="1"/>
  <c r="O1239" i="8"/>
  <c r="P1231" i="8"/>
  <c r="Q1231" i="8" s="1"/>
  <c r="O1231" i="8"/>
  <c r="P1223" i="8"/>
  <c r="Q1223" i="8" s="1"/>
  <c r="O1223" i="8"/>
  <c r="P1215" i="8"/>
  <c r="Q1215" i="8" s="1"/>
  <c r="O1215" i="8"/>
  <c r="P1207" i="8"/>
  <c r="Q1207" i="8" s="1"/>
  <c r="O1207" i="8"/>
  <c r="P1199" i="8"/>
  <c r="Q1199" i="8" s="1"/>
  <c r="O1199" i="8"/>
  <c r="P1191" i="8"/>
  <c r="Q1191" i="8" s="1"/>
  <c r="O1191" i="8"/>
  <c r="P1183" i="8"/>
  <c r="Q1183" i="8" s="1"/>
  <c r="O1183" i="8"/>
  <c r="P1175" i="8"/>
  <c r="Q1175" i="8" s="1"/>
  <c r="O1175" i="8"/>
  <c r="P1167" i="8"/>
  <c r="Q1167" i="8" s="1"/>
  <c r="O1167" i="8"/>
  <c r="P1159" i="8"/>
  <c r="Q1159" i="8" s="1"/>
  <c r="O1159" i="8"/>
  <c r="P1151" i="8"/>
  <c r="Q1151" i="8" s="1"/>
  <c r="O1151" i="8"/>
  <c r="P1143" i="8"/>
  <c r="Q1143" i="8" s="1"/>
  <c r="O1143" i="8"/>
  <c r="P1135" i="8"/>
  <c r="Q1135" i="8" s="1"/>
  <c r="O1135" i="8"/>
  <c r="P1127" i="8"/>
  <c r="Q1127" i="8" s="1"/>
  <c r="O1127" i="8"/>
  <c r="P1119" i="8"/>
  <c r="Q1119" i="8" s="1"/>
  <c r="O1119" i="8"/>
  <c r="P1111" i="8"/>
  <c r="Q1111" i="8" s="1"/>
  <c r="O1111" i="8"/>
  <c r="P1103" i="8"/>
  <c r="Q1103" i="8" s="1"/>
  <c r="O1103" i="8"/>
  <c r="P1095" i="8"/>
  <c r="Q1095" i="8" s="1"/>
  <c r="O1095" i="8"/>
  <c r="P1087" i="8"/>
  <c r="Q1087" i="8" s="1"/>
  <c r="O1087" i="8"/>
  <c r="P1079" i="8"/>
  <c r="Q1079" i="8" s="1"/>
  <c r="O1079" i="8"/>
  <c r="P1071" i="8"/>
  <c r="Q1071" i="8" s="1"/>
  <c r="O1071" i="8"/>
  <c r="P1063" i="8"/>
  <c r="Q1063" i="8" s="1"/>
  <c r="O1063" i="8"/>
  <c r="P1055" i="8"/>
  <c r="Q1055" i="8" s="1"/>
  <c r="O1055" i="8"/>
  <c r="P1047" i="8"/>
  <c r="Q1047" i="8" s="1"/>
  <c r="O1047" i="8"/>
  <c r="P1039" i="8"/>
  <c r="Q1039" i="8" s="1"/>
  <c r="O1039" i="8"/>
  <c r="P1031" i="8"/>
  <c r="Q1031" i="8" s="1"/>
  <c r="O1031" i="8"/>
  <c r="P1023" i="8"/>
  <c r="Q1023" i="8" s="1"/>
  <c r="O1023" i="8"/>
  <c r="P1015" i="8"/>
  <c r="Q1015" i="8" s="1"/>
  <c r="O1015" i="8"/>
  <c r="P1007" i="8"/>
  <c r="Q1007" i="8" s="1"/>
  <c r="O1007" i="8"/>
  <c r="P999" i="8"/>
  <c r="Q999" i="8" s="1"/>
  <c r="O999" i="8"/>
  <c r="P991" i="8"/>
  <c r="Q991" i="8" s="1"/>
  <c r="O991" i="8"/>
  <c r="P983" i="8"/>
  <c r="Q983" i="8" s="1"/>
  <c r="O983" i="8"/>
  <c r="P975" i="8"/>
  <c r="Q975" i="8" s="1"/>
  <c r="O975" i="8"/>
  <c r="P967" i="8"/>
  <c r="Q967" i="8" s="1"/>
  <c r="O967" i="8"/>
  <c r="P959" i="8"/>
  <c r="Q959" i="8" s="1"/>
  <c r="O959" i="8"/>
  <c r="P951" i="8"/>
  <c r="Q951" i="8" s="1"/>
  <c r="O951" i="8"/>
  <c r="P943" i="8"/>
  <c r="Q943" i="8" s="1"/>
  <c r="O943" i="8"/>
  <c r="P935" i="8"/>
  <c r="Q935" i="8" s="1"/>
  <c r="O935" i="8"/>
  <c r="P927" i="8"/>
  <c r="Q927" i="8" s="1"/>
  <c r="O927" i="8"/>
  <c r="P919" i="8"/>
  <c r="Q919" i="8" s="1"/>
  <c r="O919" i="8"/>
  <c r="O911" i="8"/>
  <c r="P911" i="8"/>
  <c r="Q911" i="8" s="1"/>
  <c r="P903" i="8"/>
  <c r="Q903" i="8" s="1"/>
  <c r="O903" i="8"/>
  <c r="P895" i="8"/>
  <c r="Q895" i="8" s="1"/>
  <c r="O895" i="8"/>
  <c r="P887" i="8"/>
  <c r="Q887" i="8" s="1"/>
  <c r="O887" i="8"/>
  <c r="P879" i="8"/>
  <c r="Q879" i="8" s="1"/>
  <c r="O879" i="8"/>
  <c r="P871" i="8"/>
  <c r="Q871" i="8" s="1"/>
  <c r="O871" i="8"/>
  <c r="P863" i="8"/>
  <c r="Q863" i="8" s="1"/>
  <c r="O863" i="8"/>
  <c r="P855" i="8"/>
  <c r="Q855" i="8" s="1"/>
  <c r="O855" i="8"/>
  <c r="O847" i="8"/>
  <c r="P847" i="8"/>
  <c r="Q847" i="8" s="1"/>
  <c r="P839" i="8"/>
  <c r="Q839" i="8" s="1"/>
  <c r="O839" i="8"/>
  <c r="P831" i="8"/>
  <c r="Q831" i="8" s="1"/>
  <c r="O831" i="8"/>
  <c r="P823" i="8"/>
  <c r="Q823" i="8" s="1"/>
  <c r="O823" i="8"/>
  <c r="P815" i="8"/>
  <c r="Q815" i="8" s="1"/>
  <c r="O815" i="8"/>
  <c r="P807" i="8"/>
  <c r="Q807" i="8" s="1"/>
  <c r="O807" i="8"/>
  <c r="P799" i="8"/>
  <c r="Q799" i="8" s="1"/>
  <c r="O799" i="8"/>
  <c r="P791" i="8"/>
  <c r="Q791" i="8" s="1"/>
  <c r="O791" i="8"/>
  <c r="P783" i="8"/>
  <c r="Q783" i="8" s="1"/>
  <c r="O783" i="8"/>
  <c r="P775" i="8"/>
  <c r="Q775" i="8" s="1"/>
  <c r="O775" i="8"/>
  <c r="P767" i="8"/>
  <c r="Q767" i="8" s="1"/>
  <c r="O767" i="8"/>
  <c r="P759" i="8"/>
  <c r="Q759" i="8" s="1"/>
  <c r="O759" i="8"/>
  <c r="P751" i="8"/>
  <c r="Q751" i="8" s="1"/>
  <c r="O751" i="8"/>
  <c r="P743" i="8"/>
  <c r="Q743" i="8" s="1"/>
  <c r="O743" i="8"/>
  <c r="P735" i="8"/>
  <c r="Q735" i="8" s="1"/>
  <c r="O735" i="8"/>
  <c r="P727" i="8"/>
  <c r="Q727" i="8" s="1"/>
  <c r="O727" i="8"/>
  <c r="P719" i="8"/>
  <c r="Q719" i="8" s="1"/>
  <c r="O719" i="8"/>
  <c r="P711" i="8"/>
  <c r="Q711" i="8" s="1"/>
  <c r="O711" i="8"/>
  <c r="P703" i="8"/>
  <c r="Q703" i="8" s="1"/>
  <c r="O703" i="8"/>
  <c r="P695" i="8"/>
  <c r="Q695" i="8" s="1"/>
  <c r="O695" i="8"/>
  <c r="P687" i="8"/>
  <c r="Q687" i="8" s="1"/>
  <c r="O687" i="8"/>
  <c r="P679" i="8"/>
  <c r="Q679" i="8" s="1"/>
  <c r="O679" i="8"/>
  <c r="P671" i="8"/>
  <c r="Q671" i="8" s="1"/>
  <c r="O671" i="8"/>
  <c r="P663" i="8"/>
  <c r="Q663" i="8" s="1"/>
  <c r="O663" i="8"/>
  <c r="P655" i="8"/>
  <c r="Q655" i="8" s="1"/>
  <c r="O655" i="8"/>
  <c r="P647" i="8"/>
  <c r="Q647" i="8" s="1"/>
  <c r="O647" i="8"/>
  <c r="P639" i="8"/>
  <c r="Q639" i="8" s="1"/>
  <c r="O639" i="8"/>
  <c r="P631" i="8"/>
  <c r="Q631" i="8" s="1"/>
  <c r="O631" i="8"/>
  <c r="P623" i="8"/>
  <c r="Q623" i="8" s="1"/>
  <c r="O623" i="8"/>
  <c r="P615" i="8"/>
  <c r="Q615" i="8" s="1"/>
  <c r="O615" i="8"/>
  <c r="P607" i="8"/>
  <c r="Q607" i="8" s="1"/>
  <c r="O607" i="8"/>
  <c r="P599" i="8"/>
  <c r="Q599" i="8" s="1"/>
  <c r="O599" i="8"/>
  <c r="P591" i="8"/>
  <c r="Q591" i="8" s="1"/>
  <c r="O591" i="8"/>
  <c r="P583" i="8"/>
  <c r="Q583" i="8" s="1"/>
  <c r="O583" i="8"/>
  <c r="P575" i="8"/>
  <c r="Q575" i="8" s="1"/>
  <c r="O575" i="8"/>
  <c r="P567" i="8"/>
  <c r="Q567" i="8" s="1"/>
  <c r="O567" i="8"/>
  <c r="P559" i="8"/>
  <c r="Q559" i="8" s="1"/>
  <c r="O559" i="8"/>
  <c r="P551" i="8"/>
  <c r="Q551" i="8" s="1"/>
  <c r="O551" i="8"/>
  <c r="P543" i="8"/>
  <c r="Q543" i="8" s="1"/>
  <c r="O543" i="8"/>
  <c r="P535" i="8"/>
  <c r="Q535" i="8" s="1"/>
  <c r="O535" i="8"/>
  <c r="P527" i="8"/>
  <c r="Q527" i="8" s="1"/>
  <c r="O527" i="8"/>
  <c r="P519" i="8"/>
  <c r="Q519" i="8" s="1"/>
  <c r="O519" i="8"/>
  <c r="O511" i="8"/>
  <c r="P511" i="8"/>
  <c r="Q511" i="8" s="1"/>
  <c r="P503" i="8"/>
  <c r="Q503" i="8" s="1"/>
  <c r="O503" i="8"/>
  <c r="P495" i="8"/>
  <c r="Q495" i="8" s="1"/>
  <c r="O495" i="8"/>
  <c r="P487" i="8"/>
  <c r="Q487" i="8" s="1"/>
  <c r="O487" i="8"/>
  <c r="P479" i="8"/>
  <c r="Q479" i="8" s="1"/>
  <c r="O479" i="8"/>
  <c r="P471" i="8"/>
  <c r="Q471" i="8" s="1"/>
  <c r="O471" i="8"/>
  <c r="P463" i="8"/>
  <c r="Q463" i="8" s="1"/>
  <c r="O463" i="8"/>
  <c r="P455" i="8"/>
  <c r="Q455" i="8" s="1"/>
  <c r="O455" i="8"/>
  <c r="P447" i="8"/>
  <c r="Q447" i="8" s="1"/>
  <c r="O447" i="8"/>
  <c r="P439" i="8"/>
  <c r="Q439" i="8" s="1"/>
  <c r="O439" i="8"/>
  <c r="P431" i="8"/>
  <c r="Q431" i="8" s="1"/>
  <c r="O431" i="8"/>
  <c r="P423" i="8"/>
  <c r="Q423" i="8" s="1"/>
  <c r="O423" i="8"/>
  <c r="P415" i="8"/>
  <c r="Q415" i="8" s="1"/>
  <c r="O415" i="8"/>
  <c r="P407" i="8"/>
  <c r="Q407" i="8" s="1"/>
  <c r="O407" i="8"/>
  <c r="P399" i="8"/>
  <c r="Q399" i="8" s="1"/>
  <c r="O399" i="8"/>
  <c r="P391" i="8"/>
  <c r="Q391" i="8" s="1"/>
  <c r="O391" i="8"/>
  <c r="P383" i="8"/>
  <c r="Q383" i="8" s="1"/>
  <c r="O383" i="8"/>
  <c r="P375" i="8"/>
  <c r="Q375" i="8" s="1"/>
  <c r="O375" i="8"/>
  <c r="P367" i="8"/>
  <c r="Q367" i="8" s="1"/>
  <c r="O367" i="8"/>
  <c r="P359" i="8"/>
  <c r="Q359" i="8" s="1"/>
  <c r="O359" i="8"/>
  <c r="P351" i="8"/>
  <c r="Q351" i="8" s="1"/>
  <c r="O351" i="8"/>
  <c r="P343" i="8"/>
  <c r="Q343" i="8" s="1"/>
  <c r="O343" i="8"/>
  <c r="P335" i="8"/>
  <c r="Q335" i="8" s="1"/>
  <c r="O335" i="8"/>
  <c r="P327" i="8"/>
  <c r="Q327" i="8" s="1"/>
  <c r="O327" i="8"/>
  <c r="P319" i="8"/>
  <c r="Q319" i="8" s="1"/>
  <c r="O319" i="8"/>
  <c r="P311" i="8"/>
  <c r="Q311" i="8" s="1"/>
  <c r="O311" i="8"/>
  <c r="P303" i="8"/>
  <c r="Q303" i="8" s="1"/>
  <c r="O303" i="8"/>
  <c r="P295" i="8"/>
  <c r="Q295" i="8" s="1"/>
  <c r="O295" i="8"/>
  <c r="P287" i="8"/>
  <c r="Q287" i="8" s="1"/>
  <c r="O287" i="8"/>
  <c r="P279" i="8"/>
  <c r="Q279" i="8" s="1"/>
  <c r="O279" i="8"/>
  <c r="P271" i="8"/>
  <c r="Q271" i="8" s="1"/>
  <c r="O271" i="8"/>
  <c r="P263" i="8"/>
  <c r="Q263" i="8" s="1"/>
  <c r="O263" i="8"/>
  <c r="P255" i="8"/>
  <c r="Q255" i="8" s="1"/>
  <c r="O255" i="8"/>
  <c r="P247" i="8"/>
  <c r="Q247" i="8" s="1"/>
  <c r="O247" i="8"/>
  <c r="P239" i="8"/>
  <c r="Q239" i="8" s="1"/>
  <c r="O239" i="8"/>
  <c r="P231" i="8"/>
  <c r="Q231" i="8" s="1"/>
  <c r="O231" i="8"/>
  <c r="P223" i="8"/>
  <c r="Q223" i="8" s="1"/>
  <c r="O223" i="8"/>
  <c r="P215" i="8"/>
  <c r="Q215" i="8" s="1"/>
  <c r="O215" i="8"/>
  <c r="P207" i="8"/>
  <c r="Q207" i="8" s="1"/>
  <c r="O207" i="8"/>
  <c r="P199" i="8"/>
  <c r="Q199" i="8" s="1"/>
  <c r="O199" i="8"/>
  <c r="P191" i="8"/>
  <c r="Q191" i="8" s="1"/>
  <c r="O191" i="8"/>
  <c r="P183" i="8"/>
  <c r="Q183" i="8" s="1"/>
  <c r="O183" i="8"/>
  <c r="P175" i="8"/>
  <c r="Q175" i="8" s="1"/>
  <c r="O175" i="8"/>
  <c r="P167" i="8"/>
  <c r="Q167" i="8" s="1"/>
  <c r="O167" i="8"/>
  <c r="P159" i="8"/>
  <c r="Q159" i="8" s="1"/>
  <c r="O159" i="8"/>
  <c r="P151" i="8"/>
  <c r="Q151" i="8" s="1"/>
  <c r="O151" i="8"/>
  <c r="P143" i="8"/>
  <c r="Q143" i="8" s="1"/>
  <c r="O143" i="8"/>
  <c r="P135" i="8"/>
  <c r="Q135" i="8" s="1"/>
  <c r="O135" i="8"/>
  <c r="P127" i="8"/>
  <c r="Q127" i="8" s="1"/>
  <c r="O127" i="8"/>
  <c r="P119" i="8"/>
  <c r="Q119" i="8" s="1"/>
  <c r="O119" i="8"/>
  <c r="P111" i="8"/>
  <c r="Q111" i="8" s="1"/>
  <c r="O111" i="8"/>
  <c r="P103" i="8"/>
  <c r="Q103" i="8" s="1"/>
  <c r="O103" i="8"/>
  <c r="P95" i="8"/>
  <c r="Q95" i="8" s="1"/>
  <c r="O95" i="8"/>
  <c r="P87" i="8"/>
  <c r="Q87" i="8" s="1"/>
  <c r="O87" i="8"/>
  <c r="P79" i="8"/>
  <c r="Q79" i="8" s="1"/>
  <c r="O79" i="8"/>
  <c r="P71" i="8"/>
  <c r="Q71" i="8" s="1"/>
  <c r="O71" i="8"/>
  <c r="P63" i="8"/>
  <c r="Q63" i="8" s="1"/>
  <c r="O63" i="8"/>
  <c r="P55" i="8"/>
  <c r="Q55" i="8" s="1"/>
  <c r="O55" i="8"/>
  <c r="P47" i="8"/>
  <c r="Q47" i="8" s="1"/>
  <c r="O47" i="8"/>
  <c r="P39" i="8"/>
  <c r="Q39" i="8" s="1"/>
  <c r="O39" i="8"/>
  <c r="P31" i="8"/>
  <c r="Q31" i="8" s="1"/>
  <c r="O31" i="8"/>
  <c r="P23" i="8"/>
  <c r="Q23" i="8" s="1"/>
  <c r="O23" i="8"/>
  <c r="J1407" i="8"/>
  <c r="J1343" i="8"/>
  <c r="J1279" i="8"/>
  <c r="J1215" i="8"/>
  <c r="J1151" i="8"/>
  <c r="J767" i="8"/>
  <c r="J703" i="8"/>
  <c r="J639" i="8"/>
  <c r="J575" i="8"/>
  <c r="K1089" i="8"/>
  <c r="L1089" i="8" s="1"/>
  <c r="J1089" i="8"/>
  <c r="K1073" i="8"/>
  <c r="L1073" i="8" s="1"/>
  <c r="J1073" i="8"/>
  <c r="K1057" i="8"/>
  <c r="L1057" i="8" s="1"/>
  <c r="J1057" i="8"/>
  <c r="K1041" i="8"/>
  <c r="L1041" i="8" s="1"/>
  <c r="J1041" i="8"/>
  <c r="K1025" i="8"/>
  <c r="L1025" i="8" s="1"/>
  <c r="J1025" i="8"/>
  <c r="K1009" i="8"/>
  <c r="L1009" i="8" s="1"/>
  <c r="J1009" i="8"/>
  <c r="K993" i="8"/>
  <c r="L993" i="8" s="1"/>
  <c r="J993" i="8"/>
  <c r="K977" i="8"/>
  <c r="L977" i="8" s="1"/>
  <c r="J977" i="8"/>
  <c r="K961" i="8"/>
  <c r="L961" i="8" s="1"/>
  <c r="J961" i="8"/>
  <c r="K945" i="8"/>
  <c r="L945" i="8" s="1"/>
  <c r="J945" i="8"/>
  <c r="K929" i="8"/>
  <c r="L929" i="8" s="1"/>
  <c r="J929" i="8"/>
  <c r="K913" i="8"/>
  <c r="L913" i="8" s="1"/>
  <c r="J913" i="8"/>
  <c r="K897" i="8"/>
  <c r="L897" i="8" s="1"/>
  <c r="J897" i="8"/>
  <c r="K881" i="8"/>
  <c r="L881" i="8" s="1"/>
  <c r="J881" i="8"/>
  <c r="K865" i="8"/>
  <c r="L865" i="8" s="1"/>
  <c r="J865" i="8"/>
  <c r="K857" i="8"/>
  <c r="L857" i="8" s="1"/>
  <c r="J857" i="8"/>
  <c r="K841" i="8"/>
  <c r="L841" i="8" s="1"/>
  <c r="J841" i="8"/>
  <c r="K825" i="8"/>
  <c r="L825" i="8" s="1"/>
  <c r="J825" i="8"/>
  <c r="K809" i="8"/>
  <c r="L809" i="8" s="1"/>
  <c r="J809" i="8"/>
  <c r="K793" i="8"/>
  <c r="L793" i="8" s="1"/>
  <c r="J793" i="8"/>
  <c r="K777" i="8"/>
  <c r="L777" i="8" s="1"/>
  <c r="J777" i="8"/>
  <c r="K761" i="8"/>
  <c r="L761" i="8" s="1"/>
  <c r="J761" i="8"/>
  <c r="K745" i="8"/>
  <c r="L745" i="8" s="1"/>
  <c r="J745" i="8"/>
  <c r="K737" i="8"/>
  <c r="L737" i="8" s="1"/>
  <c r="J737" i="8"/>
  <c r="K721" i="8"/>
  <c r="L721" i="8" s="1"/>
  <c r="J721" i="8"/>
  <c r="K705" i="8"/>
  <c r="L705" i="8" s="1"/>
  <c r="J705" i="8"/>
  <c r="K689" i="8"/>
  <c r="L689" i="8" s="1"/>
  <c r="J689" i="8"/>
  <c r="K673" i="8"/>
  <c r="L673" i="8" s="1"/>
  <c r="J673" i="8"/>
  <c r="K657" i="8"/>
  <c r="L657" i="8" s="1"/>
  <c r="J657" i="8"/>
  <c r="K641" i="8"/>
  <c r="L641" i="8" s="1"/>
  <c r="J641" i="8"/>
  <c r="K625" i="8"/>
  <c r="L625" i="8" s="1"/>
  <c r="J625" i="8"/>
  <c r="K609" i="8"/>
  <c r="L609" i="8" s="1"/>
  <c r="J609" i="8"/>
  <c r="K593" i="8"/>
  <c r="L593" i="8" s="1"/>
  <c r="J593" i="8"/>
  <c r="K577" i="8"/>
  <c r="L577" i="8" s="1"/>
  <c r="J577" i="8"/>
  <c r="K553" i="8"/>
  <c r="L553" i="8" s="1"/>
  <c r="J553" i="8"/>
  <c r="K537" i="8"/>
  <c r="L537" i="8" s="1"/>
  <c r="J537" i="8"/>
  <c r="K529" i="8"/>
  <c r="L529" i="8" s="1"/>
  <c r="J529" i="8"/>
  <c r="K513" i="8"/>
  <c r="L513" i="8" s="1"/>
  <c r="J513" i="8"/>
  <c r="K497" i="8"/>
  <c r="L497" i="8" s="1"/>
  <c r="J497" i="8"/>
  <c r="K481" i="8"/>
  <c r="L481" i="8" s="1"/>
  <c r="J481" i="8"/>
  <c r="K465" i="8"/>
  <c r="L465" i="8" s="1"/>
  <c r="J465" i="8"/>
  <c r="K449" i="8"/>
  <c r="L449" i="8" s="1"/>
  <c r="J449" i="8"/>
  <c r="K433" i="8"/>
  <c r="L433" i="8" s="1"/>
  <c r="J433" i="8"/>
  <c r="K417" i="8"/>
  <c r="L417" i="8" s="1"/>
  <c r="J417" i="8"/>
  <c r="K401" i="8"/>
  <c r="L401" i="8" s="1"/>
  <c r="J401" i="8"/>
  <c r="K385" i="8"/>
  <c r="L385" i="8" s="1"/>
  <c r="J385" i="8"/>
  <c r="K369" i="8"/>
  <c r="L369" i="8" s="1"/>
  <c r="J369" i="8"/>
  <c r="K353" i="8"/>
  <c r="L353" i="8" s="1"/>
  <c r="J353" i="8"/>
  <c r="K337" i="8"/>
  <c r="L337" i="8" s="1"/>
  <c r="J337" i="8"/>
  <c r="K321" i="8"/>
  <c r="L321" i="8" s="1"/>
  <c r="J321" i="8"/>
  <c r="K305" i="8"/>
  <c r="L305" i="8" s="1"/>
  <c r="J305" i="8"/>
  <c r="K289" i="8"/>
  <c r="L289" i="8" s="1"/>
  <c r="J289" i="8"/>
  <c r="K273" i="8"/>
  <c r="L273" i="8" s="1"/>
  <c r="J273" i="8"/>
  <c r="K257" i="8"/>
  <c r="L257" i="8" s="1"/>
  <c r="J257" i="8"/>
  <c r="K241" i="8"/>
  <c r="L241" i="8" s="1"/>
  <c r="J241" i="8"/>
  <c r="K225" i="8"/>
  <c r="L225" i="8" s="1"/>
  <c r="J225" i="8"/>
  <c r="K209" i="8"/>
  <c r="L209" i="8" s="1"/>
  <c r="J209" i="8"/>
  <c r="K193" i="8"/>
  <c r="L193" i="8" s="1"/>
  <c r="J193" i="8"/>
  <c r="K177" i="8"/>
  <c r="L177" i="8" s="1"/>
  <c r="J177" i="8"/>
  <c r="K161" i="8"/>
  <c r="L161" i="8" s="1"/>
  <c r="J161" i="8"/>
  <c r="K145" i="8"/>
  <c r="L145" i="8" s="1"/>
  <c r="J145" i="8"/>
  <c r="K129" i="8"/>
  <c r="L129" i="8" s="1"/>
  <c r="J129" i="8"/>
  <c r="K105" i="8"/>
  <c r="L105" i="8" s="1"/>
  <c r="J105" i="8"/>
  <c r="K49" i="8"/>
  <c r="L49" i="8" s="1"/>
  <c r="J49" i="8"/>
  <c r="K1088" i="8"/>
  <c r="L1088" i="8" s="1"/>
  <c r="J1088" i="8"/>
  <c r="K1080" i="8"/>
  <c r="L1080" i="8" s="1"/>
  <c r="J1080" i="8"/>
  <c r="K1072" i="8"/>
  <c r="L1072" i="8" s="1"/>
  <c r="J1072" i="8"/>
  <c r="K1064" i="8"/>
  <c r="L1064" i="8" s="1"/>
  <c r="J1064" i="8"/>
  <c r="K1056" i="8"/>
  <c r="L1056" i="8" s="1"/>
  <c r="J1056" i="8"/>
  <c r="K1048" i="8"/>
  <c r="L1048" i="8" s="1"/>
  <c r="J1048" i="8"/>
  <c r="K1040" i="8"/>
  <c r="L1040" i="8" s="1"/>
  <c r="J1040" i="8"/>
  <c r="K1032" i="8"/>
  <c r="L1032" i="8" s="1"/>
  <c r="J1032" i="8"/>
  <c r="K1024" i="8"/>
  <c r="L1024" i="8" s="1"/>
  <c r="J1024" i="8"/>
  <c r="K1016" i="8"/>
  <c r="L1016" i="8" s="1"/>
  <c r="J1016" i="8"/>
  <c r="K1008" i="8"/>
  <c r="L1008" i="8" s="1"/>
  <c r="J1008" i="8"/>
  <c r="K1000" i="8"/>
  <c r="L1000" i="8" s="1"/>
  <c r="J1000" i="8"/>
  <c r="K992" i="8"/>
  <c r="L992" i="8" s="1"/>
  <c r="J992" i="8"/>
  <c r="K984" i="8"/>
  <c r="L984" i="8" s="1"/>
  <c r="J984" i="8"/>
  <c r="K976" i="8"/>
  <c r="L976" i="8" s="1"/>
  <c r="J976" i="8"/>
  <c r="K968" i="8"/>
  <c r="L968" i="8" s="1"/>
  <c r="J968" i="8"/>
  <c r="K960" i="8"/>
  <c r="L960" i="8" s="1"/>
  <c r="J960" i="8"/>
  <c r="K952" i="8"/>
  <c r="L952" i="8" s="1"/>
  <c r="J952" i="8"/>
  <c r="K944" i="8"/>
  <c r="L944" i="8" s="1"/>
  <c r="J944" i="8"/>
  <c r="K936" i="8"/>
  <c r="L936" i="8" s="1"/>
  <c r="J936" i="8"/>
  <c r="K928" i="8"/>
  <c r="L928" i="8" s="1"/>
  <c r="J928" i="8"/>
  <c r="K920" i="8"/>
  <c r="L920" i="8" s="1"/>
  <c r="J920" i="8"/>
  <c r="K912" i="8"/>
  <c r="L912" i="8" s="1"/>
  <c r="J912" i="8"/>
  <c r="K904" i="8"/>
  <c r="L904" i="8" s="1"/>
  <c r="J904" i="8"/>
  <c r="K896" i="8"/>
  <c r="L896" i="8" s="1"/>
  <c r="J896" i="8"/>
  <c r="K888" i="8"/>
  <c r="L888" i="8" s="1"/>
  <c r="J888" i="8"/>
  <c r="K880" i="8"/>
  <c r="L880" i="8" s="1"/>
  <c r="J880" i="8"/>
  <c r="K872" i="8"/>
  <c r="L872" i="8" s="1"/>
  <c r="J872" i="8"/>
  <c r="K864" i="8"/>
  <c r="L864" i="8" s="1"/>
  <c r="J864" i="8"/>
  <c r="K856" i="8"/>
  <c r="L856" i="8" s="1"/>
  <c r="J856" i="8"/>
  <c r="K848" i="8"/>
  <c r="L848" i="8" s="1"/>
  <c r="J848" i="8"/>
  <c r="K840" i="8"/>
  <c r="L840" i="8" s="1"/>
  <c r="J840" i="8"/>
  <c r="K832" i="8"/>
  <c r="L832" i="8" s="1"/>
  <c r="J832" i="8"/>
  <c r="K824" i="8"/>
  <c r="L824" i="8" s="1"/>
  <c r="J824" i="8"/>
  <c r="K816" i="8"/>
  <c r="L816" i="8" s="1"/>
  <c r="J816" i="8"/>
  <c r="K808" i="8"/>
  <c r="L808" i="8" s="1"/>
  <c r="J808" i="8"/>
  <c r="K800" i="8"/>
  <c r="L800" i="8" s="1"/>
  <c r="J800" i="8"/>
  <c r="K792" i="8"/>
  <c r="L792" i="8" s="1"/>
  <c r="J792" i="8"/>
  <c r="K784" i="8"/>
  <c r="L784" i="8" s="1"/>
  <c r="J784" i="8"/>
  <c r="K776" i="8"/>
  <c r="L776" i="8" s="1"/>
  <c r="J776" i="8"/>
  <c r="K768" i="8"/>
  <c r="L768" i="8" s="1"/>
  <c r="J768" i="8"/>
  <c r="K760" i="8"/>
  <c r="L760" i="8" s="1"/>
  <c r="J760" i="8"/>
  <c r="K752" i="8"/>
  <c r="L752" i="8" s="1"/>
  <c r="J752" i="8"/>
  <c r="K744" i="8"/>
  <c r="L744" i="8" s="1"/>
  <c r="J744" i="8"/>
  <c r="K736" i="8"/>
  <c r="L736" i="8" s="1"/>
  <c r="J736" i="8"/>
  <c r="K728" i="8"/>
  <c r="L728" i="8" s="1"/>
  <c r="J728" i="8"/>
  <c r="K720" i="8"/>
  <c r="L720" i="8" s="1"/>
  <c r="J720" i="8"/>
  <c r="K712" i="8"/>
  <c r="L712" i="8" s="1"/>
  <c r="J712" i="8"/>
  <c r="K704" i="8"/>
  <c r="L704" i="8" s="1"/>
  <c r="J704" i="8"/>
  <c r="K696" i="8"/>
  <c r="L696" i="8" s="1"/>
  <c r="J696" i="8"/>
  <c r="K688" i="8"/>
  <c r="L688" i="8" s="1"/>
  <c r="J688" i="8"/>
  <c r="K680" i="8"/>
  <c r="L680" i="8" s="1"/>
  <c r="J680" i="8"/>
  <c r="K672" i="8"/>
  <c r="L672" i="8" s="1"/>
  <c r="J672" i="8"/>
  <c r="K664" i="8"/>
  <c r="L664" i="8" s="1"/>
  <c r="J664" i="8"/>
  <c r="K656" i="8"/>
  <c r="L656" i="8" s="1"/>
  <c r="J656" i="8"/>
  <c r="K648" i="8"/>
  <c r="L648" i="8" s="1"/>
  <c r="J648" i="8"/>
  <c r="K640" i="8"/>
  <c r="L640" i="8" s="1"/>
  <c r="J640" i="8"/>
  <c r="K632" i="8"/>
  <c r="L632" i="8" s="1"/>
  <c r="J632" i="8"/>
  <c r="K624" i="8"/>
  <c r="L624" i="8" s="1"/>
  <c r="J624" i="8"/>
  <c r="K616" i="8"/>
  <c r="L616" i="8" s="1"/>
  <c r="J616" i="8"/>
  <c r="K608" i="8"/>
  <c r="L608" i="8" s="1"/>
  <c r="J608" i="8"/>
  <c r="K600" i="8"/>
  <c r="L600" i="8" s="1"/>
  <c r="J600" i="8"/>
  <c r="K592" i="8"/>
  <c r="L592" i="8" s="1"/>
  <c r="J592" i="8"/>
  <c r="K584" i="8"/>
  <c r="L584" i="8" s="1"/>
  <c r="J584" i="8"/>
  <c r="K576" i="8"/>
  <c r="L576" i="8" s="1"/>
  <c r="J576" i="8"/>
  <c r="K568" i="8"/>
  <c r="L568" i="8" s="1"/>
  <c r="J568" i="8"/>
  <c r="K560" i="8"/>
  <c r="L560" i="8" s="1"/>
  <c r="J560" i="8"/>
  <c r="K552" i="8"/>
  <c r="L552" i="8" s="1"/>
  <c r="J552" i="8"/>
  <c r="K544" i="8"/>
  <c r="L544" i="8" s="1"/>
  <c r="J544" i="8"/>
  <c r="K536" i="8"/>
  <c r="L536" i="8" s="1"/>
  <c r="J536" i="8"/>
  <c r="K528" i="8"/>
  <c r="L528" i="8" s="1"/>
  <c r="J528" i="8"/>
  <c r="K520" i="8"/>
  <c r="L520" i="8" s="1"/>
  <c r="J520" i="8"/>
  <c r="K512" i="8"/>
  <c r="L512" i="8" s="1"/>
  <c r="J512" i="8"/>
  <c r="K504" i="8"/>
  <c r="L504" i="8" s="1"/>
  <c r="J504" i="8"/>
  <c r="K496" i="8"/>
  <c r="L496" i="8" s="1"/>
  <c r="J496" i="8"/>
  <c r="K488" i="8"/>
  <c r="L488" i="8" s="1"/>
  <c r="J488" i="8"/>
  <c r="K480" i="8"/>
  <c r="L480" i="8" s="1"/>
  <c r="J480" i="8"/>
  <c r="K472" i="8"/>
  <c r="L472" i="8" s="1"/>
  <c r="J472" i="8"/>
  <c r="K464" i="8"/>
  <c r="L464" i="8" s="1"/>
  <c r="J464" i="8"/>
  <c r="K456" i="8"/>
  <c r="L456" i="8" s="1"/>
  <c r="J456" i="8"/>
  <c r="K448" i="8"/>
  <c r="L448" i="8" s="1"/>
  <c r="J448" i="8"/>
  <c r="K440" i="8"/>
  <c r="L440" i="8" s="1"/>
  <c r="J440" i="8"/>
  <c r="K432" i="8"/>
  <c r="L432" i="8" s="1"/>
  <c r="J432" i="8"/>
  <c r="K424" i="8"/>
  <c r="L424" i="8" s="1"/>
  <c r="J424" i="8"/>
  <c r="K416" i="8"/>
  <c r="L416" i="8" s="1"/>
  <c r="J416" i="8"/>
  <c r="K408" i="8"/>
  <c r="L408" i="8" s="1"/>
  <c r="J408" i="8"/>
  <c r="K400" i="8"/>
  <c r="L400" i="8" s="1"/>
  <c r="J400" i="8"/>
  <c r="K392" i="8"/>
  <c r="L392" i="8" s="1"/>
  <c r="J392" i="8"/>
  <c r="K384" i="8"/>
  <c r="L384" i="8" s="1"/>
  <c r="J384" i="8"/>
  <c r="K376" i="8"/>
  <c r="L376" i="8" s="1"/>
  <c r="J376" i="8"/>
  <c r="K368" i="8"/>
  <c r="L368" i="8" s="1"/>
  <c r="J368" i="8"/>
  <c r="K360" i="8"/>
  <c r="L360" i="8" s="1"/>
  <c r="J360" i="8"/>
  <c r="K352" i="8"/>
  <c r="L352" i="8" s="1"/>
  <c r="J352" i="8"/>
  <c r="K344" i="8"/>
  <c r="L344" i="8" s="1"/>
  <c r="J344" i="8"/>
  <c r="K336" i="8"/>
  <c r="L336" i="8" s="1"/>
  <c r="J336" i="8"/>
  <c r="K328" i="8"/>
  <c r="L328" i="8" s="1"/>
  <c r="J328" i="8"/>
  <c r="K320" i="8"/>
  <c r="L320" i="8" s="1"/>
  <c r="J320" i="8"/>
  <c r="K312" i="8"/>
  <c r="L312" i="8" s="1"/>
  <c r="J312" i="8"/>
  <c r="K304" i="8"/>
  <c r="L304" i="8" s="1"/>
  <c r="J304" i="8"/>
  <c r="K296" i="8"/>
  <c r="L296" i="8" s="1"/>
  <c r="J296" i="8"/>
  <c r="K288" i="8"/>
  <c r="L288" i="8" s="1"/>
  <c r="J288" i="8"/>
  <c r="K280" i="8"/>
  <c r="L280" i="8" s="1"/>
  <c r="J280" i="8"/>
  <c r="K272" i="8"/>
  <c r="L272" i="8" s="1"/>
  <c r="J272" i="8"/>
  <c r="K264" i="8"/>
  <c r="L264" i="8" s="1"/>
  <c r="J264" i="8"/>
  <c r="K256" i="8"/>
  <c r="L256" i="8" s="1"/>
  <c r="J256" i="8"/>
  <c r="K248" i="8"/>
  <c r="L248" i="8" s="1"/>
  <c r="J248" i="8"/>
  <c r="K240" i="8"/>
  <c r="L240" i="8" s="1"/>
  <c r="J240" i="8"/>
  <c r="K232" i="8"/>
  <c r="L232" i="8" s="1"/>
  <c r="J232" i="8"/>
  <c r="K224" i="8"/>
  <c r="L224" i="8" s="1"/>
  <c r="J224" i="8"/>
  <c r="K216" i="8"/>
  <c r="L216" i="8" s="1"/>
  <c r="J216" i="8"/>
  <c r="K208" i="8"/>
  <c r="L208" i="8" s="1"/>
  <c r="J208" i="8"/>
  <c r="K200" i="8"/>
  <c r="L200" i="8" s="1"/>
  <c r="J200" i="8"/>
  <c r="K192" i="8"/>
  <c r="L192" i="8" s="1"/>
  <c r="J192" i="8"/>
  <c r="K184" i="8"/>
  <c r="L184" i="8" s="1"/>
  <c r="J184" i="8"/>
  <c r="K176" i="8"/>
  <c r="L176" i="8" s="1"/>
  <c r="J176" i="8"/>
  <c r="K168" i="8"/>
  <c r="L168" i="8" s="1"/>
  <c r="J168" i="8"/>
  <c r="K160" i="8"/>
  <c r="L160" i="8" s="1"/>
  <c r="J160" i="8"/>
  <c r="K152" i="8"/>
  <c r="L152" i="8" s="1"/>
  <c r="J152" i="8"/>
  <c r="K144" i="8"/>
  <c r="L144" i="8" s="1"/>
  <c r="J144" i="8"/>
  <c r="K136" i="8"/>
  <c r="L136" i="8" s="1"/>
  <c r="J136" i="8"/>
  <c r="K128" i="8"/>
  <c r="L128" i="8" s="1"/>
  <c r="J128" i="8"/>
  <c r="K120" i="8"/>
  <c r="L120" i="8" s="1"/>
  <c r="J120" i="8"/>
  <c r="K112" i="8"/>
  <c r="L112" i="8" s="1"/>
  <c r="J112" i="8"/>
  <c r="K104" i="8"/>
  <c r="L104" i="8" s="1"/>
  <c r="J104" i="8"/>
  <c r="K96" i="8"/>
  <c r="L96" i="8" s="1"/>
  <c r="J96" i="8"/>
  <c r="K88" i="8"/>
  <c r="L88" i="8" s="1"/>
  <c r="J88" i="8"/>
  <c r="K80" i="8"/>
  <c r="L80" i="8" s="1"/>
  <c r="J80" i="8"/>
  <c r="K72" i="8"/>
  <c r="L72" i="8" s="1"/>
  <c r="J72" i="8"/>
  <c r="K64" i="8"/>
  <c r="L64" i="8" s="1"/>
  <c r="J64" i="8"/>
  <c r="K56" i="8"/>
  <c r="L56" i="8" s="1"/>
  <c r="J56" i="8"/>
  <c r="K48" i="8"/>
  <c r="L48" i="8" s="1"/>
  <c r="J48" i="8"/>
  <c r="K40" i="8"/>
  <c r="L40" i="8" s="1"/>
  <c r="J40" i="8"/>
  <c r="K32" i="8"/>
  <c r="L32" i="8" s="1"/>
  <c r="J32" i="8"/>
  <c r="K24" i="8"/>
  <c r="L24" i="8" s="1"/>
  <c r="J24" i="8"/>
  <c r="K16" i="8"/>
  <c r="L16" i="8" s="1"/>
  <c r="J16" i="8"/>
  <c r="P1470" i="8"/>
  <c r="Q1470" i="8" s="1"/>
  <c r="O1470" i="8"/>
  <c r="P1462" i="8"/>
  <c r="Q1462" i="8" s="1"/>
  <c r="O1462" i="8"/>
  <c r="P1454" i="8"/>
  <c r="Q1454" i="8" s="1"/>
  <c r="O1454" i="8"/>
  <c r="P1446" i="8"/>
  <c r="Q1446" i="8" s="1"/>
  <c r="O1446" i="8"/>
  <c r="P1438" i="8"/>
  <c r="Q1438" i="8" s="1"/>
  <c r="O1438" i="8"/>
  <c r="P1430" i="8"/>
  <c r="Q1430" i="8" s="1"/>
  <c r="O1430" i="8"/>
  <c r="P1422" i="8"/>
  <c r="Q1422" i="8" s="1"/>
  <c r="O1422" i="8"/>
  <c r="P1414" i="8"/>
  <c r="Q1414" i="8" s="1"/>
  <c r="O1414" i="8"/>
  <c r="P1406" i="8"/>
  <c r="Q1406" i="8" s="1"/>
  <c r="O1406" i="8"/>
  <c r="P1398" i="8"/>
  <c r="Q1398" i="8" s="1"/>
  <c r="O1398" i="8"/>
  <c r="P1390" i="8"/>
  <c r="Q1390" i="8" s="1"/>
  <c r="O1390" i="8"/>
  <c r="P1382" i="8"/>
  <c r="Q1382" i="8" s="1"/>
  <c r="O1382" i="8"/>
  <c r="P1374" i="8"/>
  <c r="Q1374" i="8" s="1"/>
  <c r="O1374" i="8"/>
  <c r="P1366" i="8"/>
  <c r="Q1366" i="8" s="1"/>
  <c r="O1366" i="8"/>
  <c r="P1358" i="8"/>
  <c r="Q1358" i="8" s="1"/>
  <c r="O1358" i="8"/>
  <c r="P1350" i="8"/>
  <c r="Q1350" i="8" s="1"/>
  <c r="O1350" i="8"/>
  <c r="O1342" i="8"/>
  <c r="P1342" i="8"/>
  <c r="Q1342" i="8" s="1"/>
  <c r="P1334" i="8"/>
  <c r="Q1334" i="8" s="1"/>
  <c r="O1334" i="8"/>
  <c r="O1326" i="8"/>
  <c r="P1326" i="8"/>
  <c r="Q1326" i="8" s="1"/>
  <c r="P1318" i="8"/>
  <c r="Q1318" i="8" s="1"/>
  <c r="O1318" i="8"/>
  <c r="P1310" i="8"/>
  <c r="Q1310" i="8" s="1"/>
  <c r="O1310" i="8"/>
  <c r="P1302" i="8"/>
  <c r="Q1302" i="8" s="1"/>
  <c r="O1302" i="8"/>
  <c r="P1294" i="8"/>
  <c r="Q1294" i="8" s="1"/>
  <c r="O1294" i="8"/>
  <c r="P1286" i="8"/>
  <c r="Q1286" i="8" s="1"/>
  <c r="O1286" i="8"/>
  <c r="P1278" i="8"/>
  <c r="Q1278" i="8" s="1"/>
  <c r="O1278" i="8"/>
  <c r="P1270" i="8"/>
  <c r="Q1270" i="8" s="1"/>
  <c r="O1270" i="8"/>
  <c r="O1262" i="8"/>
  <c r="P1262" i="8"/>
  <c r="Q1262" i="8" s="1"/>
  <c r="P1254" i="8"/>
  <c r="Q1254" i="8" s="1"/>
  <c r="O1254" i="8"/>
  <c r="P1246" i="8"/>
  <c r="Q1246" i="8" s="1"/>
  <c r="O1246" i="8"/>
  <c r="P1238" i="8"/>
  <c r="Q1238" i="8" s="1"/>
  <c r="O1238" i="8"/>
  <c r="O1230" i="8"/>
  <c r="P1230" i="8"/>
  <c r="Q1230" i="8" s="1"/>
  <c r="P1222" i="8"/>
  <c r="Q1222" i="8" s="1"/>
  <c r="O1222" i="8"/>
  <c r="P1214" i="8"/>
  <c r="Q1214" i="8" s="1"/>
  <c r="O1214" i="8"/>
  <c r="P1206" i="8"/>
  <c r="Q1206" i="8" s="1"/>
  <c r="O1206" i="8"/>
  <c r="P1198" i="8"/>
  <c r="Q1198" i="8" s="1"/>
  <c r="O1198" i="8"/>
  <c r="P1190" i="8"/>
  <c r="Q1190" i="8" s="1"/>
  <c r="O1190" i="8"/>
  <c r="P1182" i="8"/>
  <c r="Q1182" i="8" s="1"/>
  <c r="O1182" i="8"/>
  <c r="O1174" i="8"/>
  <c r="P1174" i="8"/>
  <c r="Q1174" i="8" s="1"/>
  <c r="P1166" i="8"/>
  <c r="Q1166" i="8" s="1"/>
  <c r="O1166" i="8"/>
  <c r="P1158" i="8"/>
  <c r="Q1158" i="8" s="1"/>
  <c r="O1158" i="8"/>
  <c r="O1150" i="8"/>
  <c r="P1150" i="8"/>
  <c r="Q1150" i="8" s="1"/>
  <c r="O1142" i="8"/>
  <c r="P1142" i="8"/>
  <c r="Q1142" i="8" s="1"/>
  <c r="P1134" i="8"/>
  <c r="Q1134" i="8" s="1"/>
  <c r="O1134" i="8"/>
  <c r="P1126" i="8"/>
  <c r="Q1126" i="8" s="1"/>
  <c r="O1126" i="8"/>
  <c r="O1118" i="8"/>
  <c r="P1118" i="8"/>
  <c r="Q1118" i="8" s="1"/>
  <c r="P1110" i="8"/>
  <c r="Q1110" i="8" s="1"/>
  <c r="O1110" i="8"/>
  <c r="P1102" i="8"/>
  <c r="Q1102" i="8" s="1"/>
  <c r="O1102" i="8"/>
  <c r="P1094" i="8"/>
  <c r="Q1094" i="8" s="1"/>
  <c r="O1094" i="8"/>
  <c r="P1086" i="8"/>
  <c r="Q1086" i="8" s="1"/>
  <c r="O1086" i="8"/>
  <c r="P1078" i="8"/>
  <c r="Q1078" i="8" s="1"/>
  <c r="O1078" i="8"/>
  <c r="P1070" i="8"/>
  <c r="Q1070" i="8" s="1"/>
  <c r="O1070" i="8"/>
  <c r="P1062" i="8"/>
  <c r="Q1062" i="8" s="1"/>
  <c r="O1062" i="8"/>
  <c r="O1054" i="8"/>
  <c r="P1054" i="8"/>
  <c r="Q1054" i="8" s="1"/>
  <c r="O1046" i="8"/>
  <c r="P1046" i="8"/>
  <c r="Q1046" i="8" s="1"/>
  <c r="P1038" i="8"/>
  <c r="Q1038" i="8" s="1"/>
  <c r="O1038" i="8"/>
  <c r="P1030" i="8"/>
  <c r="Q1030" i="8" s="1"/>
  <c r="O1030" i="8"/>
  <c r="O1022" i="8"/>
  <c r="P1022" i="8"/>
  <c r="Q1022" i="8" s="1"/>
  <c r="O1014" i="8"/>
  <c r="P1014" i="8"/>
  <c r="Q1014" i="8" s="1"/>
  <c r="P1006" i="8"/>
  <c r="Q1006" i="8" s="1"/>
  <c r="O1006" i="8"/>
  <c r="P998" i="8"/>
  <c r="Q998" i="8" s="1"/>
  <c r="O998" i="8"/>
  <c r="O990" i="8"/>
  <c r="P990" i="8"/>
  <c r="Q990" i="8" s="1"/>
  <c r="P982" i="8"/>
  <c r="Q982" i="8" s="1"/>
  <c r="O982" i="8"/>
  <c r="P974" i="8"/>
  <c r="Q974" i="8" s="1"/>
  <c r="O974" i="8"/>
  <c r="P966" i="8"/>
  <c r="Q966" i="8" s="1"/>
  <c r="O966" i="8"/>
  <c r="P958" i="8"/>
  <c r="Q958" i="8" s="1"/>
  <c r="O958" i="8"/>
  <c r="P950" i="8"/>
  <c r="Q950" i="8" s="1"/>
  <c r="O950" i="8"/>
  <c r="P942" i="8"/>
  <c r="Q942" i="8" s="1"/>
  <c r="O942" i="8"/>
  <c r="P934" i="8"/>
  <c r="Q934" i="8" s="1"/>
  <c r="O934" i="8"/>
  <c r="P926" i="8"/>
  <c r="Q926" i="8" s="1"/>
  <c r="O926" i="8"/>
  <c r="P918" i="8"/>
  <c r="Q918" i="8" s="1"/>
  <c r="O918" i="8"/>
  <c r="P910" i="8"/>
  <c r="Q910" i="8" s="1"/>
  <c r="O910" i="8"/>
  <c r="P902" i="8"/>
  <c r="Q902" i="8" s="1"/>
  <c r="O902" i="8"/>
  <c r="P894" i="8"/>
  <c r="Q894" i="8" s="1"/>
  <c r="O894" i="8"/>
  <c r="P886" i="8"/>
  <c r="Q886" i="8" s="1"/>
  <c r="O886" i="8"/>
  <c r="P878" i="8"/>
  <c r="Q878" i="8" s="1"/>
  <c r="O878" i="8"/>
  <c r="P870" i="8"/>
  <c r="Q870" i="8" s="1"/>
  <c r="O870" i="8"/>
  <c r="P862" i="8"/>
  <c r="Q862" i="8" s="1"/>
  <c r="O862" i="8"/>
  <c r="P854" i="8"/>
  <c r="Q854" i="8" s="1"/>
  <c r="O854" i="8"/>
  <c r="P846" i="8"/>
  <c r="Q846" i="8" s="1"/>
  <c r="O846" i="8"/>
  <c r="P838" i="8"/>
  <c r="Q838" i="8" s="1"/>
  <c r="O838" i="8"/>
  <c r="P830" i="8"/>
  <c r="Q830" i="8" s="1"/>
  <c r="O830" i="8"/>
  <c r="P822" i="8"/>
  <c r="Q822" i="8" s="1"/>
  <c r="O822" i="8"/>
  <c r="P814" i="8"/>
  <c r="Q814" i="8" s="1"/>
  <c r="O814" i="8"/>
  <c r="P806" i="8"/>
  <c r="Q806" i="8" s="1"/>
  <c r="O806" i="8"/>
  <c r="P798" i="8"/>
  <c r="Q798" i="8" s="1"/>
  <c r="O798" i="8"/>
  <c r="P790" i="8"/>
  <c r="Q790" i="8" s="1"/>
  <c r="O790" i="8"/>
  <c r="P782" i="8"/>
  <c r="Q782" i="8" s="1"/>
  <c r="O782" i="8"/>
  <c r="P774" i="8"/>
  <c r="Q774" i="8" s="1"/>
  <c r="O774" i="8"/>
  <c r="P766" i="8"/>
  <c r="Q766" i="8" s="1"/>
  <c r="O766" i="8"/>
  <c r="P758" i="8"/>
  <c r="Q758" i="8" s="1"/>
  <c r="O758" i="8"/>
  <c r="P750" i="8"/>
  <c r="Q750" i="8" s="1"/>
  <c r="O750" i="8"/>
  <c r="P742" i="8"/>
  <c r="Q742" i="8" s="1"/>
  <c r="O742" i="8"/>
  <c r="P734" i="8"/>
  <c r="Q734" i="8" s="1"/>
  <c r="O734" i="8"/>
  <c r="P726" i="8"/>
  <c r="Q726" i="8" s="1"/>
  <c r="O726" i="8"/>
  <c r="P718" i="8"/>
  <c r="Q718" i="8" s="1"/>
  <c r="O718" i="8"/>
  <c r="P710" i="8"/>
  <c r="Q710" i="8" s="1"/>
  <c r="O710" i="8"/>
  <c r="P702" i="8"/>
  <c r="Q702" i="8" s="1"/>
  <c r="O702" i="8"/>
  <c r="P694" i="8"/>
  <c r="Q694" i="8" s="1"/>
  <c r="O694" i="8"/>
  <c r="P686" i="8"/>
  <c r="Q686" i="8" s="1"/>
  <c r="O686" i="8"/>
  <c r="P678" i="8"/>
  <c r="Q678" i="8" s="1"/>
  <c r="O678" i="8"/>
  <c r="P670" i="8"/>
  <c r="Q670" i="8" s="1"/>
  <c r="O670" i="8"/>
  <c r="P662" i="8"/>
  <c r="Q662" i="8" s="1"/>
  <c r="O662" i="8"/>
  <c r="P654" i="8"/>
  <c r="Q654" i="8" s="1"/>
  <c r="O654" i="8"/>
  <c r="P646" i="8"/>
  <c r="Q646" i="8" s="1"/>
  <c r="O646" i="8"/>
  <c r="P638" i="8"/>
  <c r="Q638" i="8" s="1"/>
  <c r="O638" i="8"/>
  <c r="P630" i="8"/>
  <c r="Q630" i="8" s="1"/>
  <c r="O630" i="8"/>
  <c r="P622" i="8"/>
  <c r="Q622" i="8" s="1"/>
  <c r="O622" i="8"/>
  <c r="P614" i="8"/>
  <c r="Q614" i="8" s="1"/>
  <c r="O614" i="8"/>
  <c r="P606" i="8"/>
  <c r="Q606" i="8" s="1"/>
  <c r="O606" i="8"/>
  <c r="P598" i="8"/>
  <c r="Q598" i="8" s="1"/>
  <c r="O598" i="8"/>
  <c r="P590" i="8"/>
  <c r="Q590" i="8" s="1"/>
  <c r="O590" i="8"/>
  <c r="P582" i="8"/>
  <c r="Q582" i="8" s="1"/>
  <c r="O582" i="8"/>
  <c r="P574" i="8"/>
  <c r="Q574" i="8" s="1"/>
  <c r="O574" i="8"/>
  <c r="P566" i="8"/>
  <c r="Q566" i="8" s="1"/>
  <c r="O566" i="8"/>
  <c r="P558" i="8"/>
  <c r="Q558" i="8" s="1"/>
  <c r="O558" i="8"/>
  <c r="P550" i="8"/>
  <c r="Q550" i="8" s="1"/>
  <c r="O550" i="8"/>
  <c r="P542" i="8"/>
  <c r="Q542" i="8" s="1"/>
  <c r="O542" i="8"/>
  <c r="P534" i="8"/>
  <c r="Q534" i="8" s="1"/>
  <c r="O534" i="8"/>
  <c r="P526" i="8"/>
  <c r="Q526" i="8" s="1"/>
  <c r="O526" i="8"/>
  <c r="P518" i="8"/>
  <c r="Q518" i="8" s="1"/>
  <c r="O518" i="8"/>
  <c r="P510" i="8"/>
  <c r="Q510" i="8" s="1"/>
  <c r="O510" i="8"/>
  <c r="P502" i="8"/>
  <c r="Q502" i="8" s="1"/>
  <c r="O502" i="8"/>
  <c r="P494" i="8"/>
  <c r="Q494" i="8" s="1"/>
  <c r="O494" i="8"/>
  <c r="P486" i="8"/>
  <c r="Q486" i="8" s="1"/>
  <c r="O486" i="8"/>
  <c r="P478" i="8"/>
  <c r="Q478" i="8" s="1"/>
  <c r="O478" i="8"/>
  <c r="P470" i="8"/>
  <c r="Q470" i="8" s="1"/>
  <c r="O470" i="8"/>
  <c r="P462" i="8"/>
  <c r="Q462" i="8" s="1"/>
  <c r="O462" i="8"/>
  <c r="P454" i="8"/>
  <c r="Q454" i="8" s="1"/>
  <c r="O454" i="8"/>
  <c r="P446" i="8"/>
  <c r="Q446" i="8" s="1"/>
  <c r="O446" i="8"/>
  <c r="P438" i="8"/>
  <c r="Q438" i="8" s="1"/>
  <c r="O438" i="8"/>
  <c r="P430" i="8"/>
  <c r="Q430" i="8" s="1"/>
  <c r="O430" i="8"/>
  <c r="P422" i="8"/>
  <c r="Q422" i="8" s="1"/>
  <c r="O422" i="8"/>
  <c r="P414" i="8"/>
  <c r="Q414" i="8" s="1"/>
  <c r="O414" i="8"/>
  <c r="P406" i="8"/>
  <c r="Q406" i="8" s="1"/>
  <c r="O406" i="8"/>
  <c r="P398" i="8"/>
  <c r="Q398" i="8" s="1"/>
  <c r="O398" i="8"/>
  <c r="P390" i="8"/>
  <c r="Q390" i="8" s="1"/>
  <c r="O390" i="8"/>
  <c r="P382" i="8"/>
  <c r="Q382" i="8" s="1"/>
  <c r="O382" i="8"/>
  <c r="P374" i="8"/>
  <c r="Q374" i="8" s="1"/>
  <c r="O374" i="8"/>
  <c r="P366" i="8"/>
  <c r="Q366" i="8" s="1"/>
  <c r="O366" i="8"/>
  <c r="P358" i="8"/>
  <c r="Q358" i="8" s="1"/>
  <c r="O358" i="8"/>
  <c r="P350" i="8"/>
  <c r="Q350" i="8" s="1"/>
  <c r="O350" i="8"/>
  <c r="P342" i="8"/>
  <c r="Q342" i="8" s="1"/>
  <c r="O342" i="8"/>
  <c r="P334" i="8"/>
  <c r="Q334" i="8" s="1"/>
  <c r="O334" i="8"/>
  <c r="P326" i="8"/>
  <c r="Q326" i="8" s="1"/>
  <c r="O326" i="8"/>
  <c r="P318" i="8"/>
  <c r="Q318" i="8" s="1"/>
  <c r="O318" i="8"/>
  <c r="P310" i="8"/>
  <c r="Q310" i="8" s="1"/>
  <c r="O310" i="8"/>
  <c r="P302" i="8"/>
  <c r="Q302" i="8" s="1"/>
  <c r="O302" i="8"/>
  <c r="P294" i="8"/>
  <c r="Q294" i="8" s="1"/>
  <c r="O294" i="8"/>
  <c r="P286" i="8"/>
  <c r="Q286" i="8" s="1"/>
  <c r="O286" i="8"/>
  <c r="P278" i="8"/>
  <c r="Q278" i="8" s="1"/>
  <c r="O278" i="8"/>
  <c r="P270" i="8"/>
  <c r="Q270" i="8" s="1"/>
  <c r="O270" i="8"/>
  <c r="P262" i="8"/>
  <c r="Q262" i="8" s="1"/>
  <c r="O262" i="8"/>
  <c r="P254" i="8"/>
  <c r="Q254" i="8" s="1"/>
  <c r="O254" i="8"/>
  <c r="P246" i="8"/>
  <c r="Q246" i="8" s="1"/>
  <c r="O246" i="8"/>
  <c r="P238" i="8"/>
  <c r="Q238" i="8" s="1"/>
  <c r="O238" i="8"/>
  <c r="P230" i="8"/>
  <c r="Q230" i="8" s="1"/>
  <c r="O230" i="8"/>
  <c r="P222" i="8"/>
  <c r="Q222" i="8" s="1"/>
  <c r="O222" i="8"/>
  <c r="P214" i="8"/>
  <c r="Q214" i="8" s="1"/>
  <c r="O214" i="8"/>
  <c r="P206" i="8"/>
  <c r="Q206" i="8" s="1"/>
  <c r="O206" i="8"/>
  <c r="P198" i="8"/>
  <c r="Q198" i="8" s="1"/>
  <c r="O198" i="8"/>
  <c r="P190" i="8"/>
  <c r="Q190" i="8" s="1"/>
  <c r="O190" i="8"/>
  <c r="P182" i="8"/>
  <c r="Q182" i="8" s="1"/>
  <c r="O182" i="8"/>
  <c r="P174" i="8"/>
  <c r="Q174" i="8" s="1"/>
  <c r="O174" i="8"/>
  <c r="P166" i="8"/>
  <c r="Q166" i="8" s="1"/>
  <c r="O166" i="8"/>
  <c r="P158" i="8"/>
  <c r="Q158" i="8" s="1"/>
  <c r="O158" i="8"/>
  <c r="P150" i="8"/>
  <c r="Q150" i="8" s="1"/>
  <c r="O150" i="8"/>
  <c r="P142" i="8"/>
  <c r="Q142" i="8" s="1"/>
  <c r="O142" i="8"/>
  <c r="P134" i="8"/>
  <c r="Q134" i="8" s="1"/>
  <c r="O134" i="8"/>
  <c r="P126" i="8"/>
  <c r="Q126" i="8" s="1"/>
  <c r="O126" i="8"/>
  <c r="P118" i="8"/>
  <c r="Q118" i="8" s="1"/>
  <c r="O118" i="8"/>
  <c r="P110" i="8"/>
  <c r="Q110" i="8" s="1"/>
  <c r="O110" i="8"/>
  <c r="P102" i="8"/>
  <c r="Q102" i="8" s="1"/>
  <c r="O102" i="8"/>
  <c r="P94" i="8"/>
  <c r="Q94" i="8" s="1"/>
  <c r="O94" i="8"/>
  <c r="P86" i="8"/>
  <c r="Q86" i="8" s="1"/>
  <c r="O86" i="8"/>
  <c r="P78" i="8"/>
  <c r="Q78" i="8" s="1"/>
  <c r="O78" i="8"/>
  <c r="P70" i="8"/>
  <c r="Q70" i="8" s="1"/>
  <c r="O70" i="8"/>
  <c r="P62" i="8"/>
  <c r="Q62" i="8" s="1"/>
  <c r="O62" i="8"/>
  <c r="P54" i="8"/>
  <c r="Q54" i="8" s="1"/>
  <c r="O54" i="8"/>
  <c r="P46" i="8"/>
  <c r="Q46" i="8" s="1"/>
  <c r="O46" i="8"/>
  <c r="P38" i="8"/>
  <c r="Q38" i="8" s="1"/>
  <c r="O38" i="8"/>
  <c r="P30" i="8"/>
  <c r="Q30" i="8" s="1"/>
  <c r="O30" i="8"/>
  <c r="O22" i="8"/>
  <c r="P22" i="8"/>
  <c r="Q22" i="8" s="1"/>
  <c r="K511" i="8"/>
  <c r="L511" i="8" s="1"/>
  <c r="J511" i="8"/>
  <c r="K447" i="8"/>
  <c r="L447" i="8" s="1"/>
  <c r="J447" i="8"/>
  <c r="K383" i="8"/>
  <c r="L383" i="8" s="1"/>
  <c r="J383" i="8"/>
  <c r="K319" i="8"/>
  <c r="L319" i="8" s="1"/>
  <c r="J319" i="8"/>
  <c r="K255" i="8"/>
  <c r="L255" i="8" s="1"/>
  <c r="J255" i="8"/>
  <c r="K191" i="8"/>
  <c r="L191" i="8" s="1"/>
  <c r="J191" i="8"/>
  <c r="K127" i="8"/>
  <c r="L127" i="8" s="1"/>
  <c r="J127" i="8"/>
  <c r="K63" i="8"/>
  <c r="L63" i="8" s="1"/>
  <c r="J63" i="8"/>
  <c r="J1447" i="8"/>
  <c r="J1383" i="8"/>
  <c r="J1319" i="8"/>
  <c r="J1255" i="8"/>
  <c r="J1191" i="8"/>
  <c r="J1127" i="8"/>
  <c r="J1063" i="8"/>
  <c r="J999" i="8"/>
  <c r="J935" i="8"/>
  <c r="J871" i="8"/>
  <c r="K1081" i="8"/>
  <c r="L1081" i="8" s="1"/>
  <c r="J1081" i="8"/>
  <c r="K1065" i="8"/>
  <c r="L1065" i="8" s="1"/>
  <c r="J1065" i="8"/>
  <c r="K1049" i="8"/>
  <c r="L1049" i="8" s="1"/>
  <c r="J1049" i="8"/>
  <c r="K1033" i="8"/>
  <c r="L1033" i="8" s="1"/>
  <c r="J1033" i="8"/>
  <c r="K1017" i="8"/>
  <c r="L1017" i="8" s="1"/>
  <c r="J1017" i="8"/>
  <c r="K1001" i="8"/>
  <c r="L1001" i="8" s="1"/>
  <c r="J1001" i="8"/>
  <c r="K985" i="8"/>
  <c r="L985" i="8" s="1"/>
  <c r="J985" i="8"/>
  <c r="K969" i="8"/>
  <c r="L969" i="8" s="1"/>
  <c r="J969" i="8"/>
  <c r="K953" i="8"/>
  <c r="L953" i="8" s="1"/>
  <c r="J953" i="8"/>
  <c r="K937" i="8"/>
  <c r="L937" i="8" s="1"/>
  <c r="J937" i="8"/>
  <c r="K921" i="8"/>
  <c r="L921" i="8" s="1"/>
  <c r="J921" i="8"/>
  <c r="K905" i="8"/>
  <c r="L905" i="8" s="1"/>
  <c r="J905" i="8"/>
  <c r="K889" i="8"/>
  <c r="L889" i="8" s="1"/>
  <c r="J889" i="8"/>
  <c r="K873" i="8"/>
  <c r="L873" i="8" s="1"/>
  <c r="J873" i="8"/>
  <c r="K849" i="8"/>
  <c r="L849" i="8" s="1"/>
  <c r="J849" i="8"/>
  <c r="K833" i="8"/>
  <c r="L833" i="8" s="1"/>
  <c r="J833" i="8"/>
  <c r="K817" i="8"/>
  <c r="L817" i="8" s="1"/>
  <c r="J817" i="8"/>
  <c r="K801" i="8"/>
  <c r="L801" i="8" s="1"/>
  <c r="J801" i="8"/>
  <c r="K785" i="8"/>
  <c r="L785" i="8" s="1"/>
  <c r="J785" i="8"/>
  <c r="K769" i="8"/>
  <c r="L769" i="8" s="1"/>
  <c r="J769" i="8"/>
  <c r="K753" i="8"/>
  <c r="L753" i="8" s="1"/>
  <c r="J753" i="8"/>
  <c r="K729" i="8"/>
  <c r="L729" i="8" s="1"/>
  <c r="J729" i="8"/>
  <c r="K713" i="8"/>
  <c r="L713" i="8" s="1"/>
  <c r="J713" i="8"/>
  <c r="K697" i="8"/>
  <c r="L697" i="8" s="1"/>
  <c r="J697" i="8"/>
  <c r="K681" i="8"/>
  <c r="L681" i="8" s="1"/>
  <c r="J681" i="8"/>
  <c r="K665" i="8"/>
  <c r="L665" i="8" s="1"/>
  <c r="J665" i="8"/>
  <c r="K649" i="8"/>
  <c r="L649" i="8" s="1"/>
  <c r="J649" i="8"/>
  <c r="K633" i="8"/>
  <c r="L633" i="8" s="1"/>
  <c r="J633" i="8"/>
  <c r="K617" i="8"/>
  <c r="L617" i="8" s="1"/>
  <c r="J617" i="8"/>
  <c r="K601" i="8"/>
  <c r="L601" i="8" s="1"/>
  <c r="J601" i="8"/>
  <c r="K585" i="8"/>
  <c r="L585" i="8" s="1"/>
  <c r="J585" i="8"/>
  <c r="K569" i="8"/>
  <c r="L569" i="8" s="1"/>
  <c r="J569" i="8"/>
  <c r="K561" i="8"/>
  <c r="L561" i="8" s="1"/>
  <c r="J561" i="8"/>
  <c r="K545" i="8"/>
  <c r="L545" i="8" s="1"/>
  <c r="J545" i="8"/>
  <c r="K521" i="8"/>
  <c r="L521" i="8" s="1"/>
  <c r="J521" i="8"/>
  <c r="K505" i="8"/>
  <c r="L505" i="8" s="1"/>
  <c r="J505" i="8"/>
  <c r="K489" i="8"/>
  <c r="L489" i="8" s="1"/>
  <c r="J489" i="8"/>
  <c r="K473" i="8"/>
  <c r="L473" i="8" s="1"/>
  <c r="J473" i="8"/>
  <c r="K457" i="8"/>
  <c r="L457" i="8" s="1"/>
  <c r="J457" i="8"/>
  <c r="K441" i="8"/>
  <c r="L441" i="8" s="1"/>
  <c r="J441" i="8"/>
  <c r="K425" i="8"/>
  <c r="L425" i="8" s="1"/>
  <c r="J425" i="8"/>
  <c r="K409" i="8"/>
  <c r="L409" i="8" s="1"/>
  <c r="J409" i="8"/>
  <c r="K393" i="8"/>
  <c r="L393" i="8" s="1"/>
  <c r="J393" i="8"/>
  <c r="K377" i="8"/>
  <c r="L377" i="8" s="1"/>
  <c r="J377" i="8"/>
  <c r="K361" i="8"/>
  <c r="L361" i="8" s="1"/>
  <c r="J361" i="8"/>
  <c r="K345" i="8"/>
  <c r="L345" i="8" s="1"/>
  <c r="J345" i="8"/>
  <c r="K329" i="8"/>
  <c r="L329" i="8" s="1"/>
  <c r="J329" i="8"/>
  <c r="K313" i="8"/>
  <c r="L313" i="8" s="1"/>
  <c r="J313" i="8"/>
  <c r="K297" i="8"/>
  <c r="L297" i="8" s="1"/>
  <c r="J297" i="8"/>
  <c r="K281" i="8"/>
  <c r="L281" i="8" s="1"/>
  <c r="J281" i="8"/>
  <c r="K265" i="8"/>
  <c r="L265" i="8" s="1"/>
  <c r="J265" i="8"/>
  <c r="K249" i="8"/>
  <c r="L249" i="8" s="1"/>
  <c r="J249" i="8"/>
  <c r="K233" i="8"/>
  <c r="L233" i="8" s="1"/>
  <c r="J233" i="8"/>
  <c r="K217" i="8"/>
  <c r="L217" i="8" s="1"/>
  <c r="J217" i="8"/>
  <c r="K201" i="8"/>
  <c r="L201" i="8" s="1"/>
  <c r="J201" i="8"/>
  <c r="K185" i="8"/>
  <c r="L185" i="8" s="1"/>
  <c r="J185" i="8"/>
  <c r="K169" i="8"/>
  <c r="L169" i="8" s="1"/>
  <c r="J169" i="8"/>
  <c r="K153" i="8"/>
  <c r="L153" i="8" s="1"/>
  <c r="J153" i="8"/>
  <c r="K137" i="8"/>
  <c r="L137" i="8" s="1"/>
  <c r="J137" i="8"/>
  <c r="K121" i="8"/>
  <c r="L121" i="8" s="1"/>
  <c r="J121" i="8"/>
  <c r="K113" i="8"/>
  <c r="L113" i="8" s="1"/>
  <c r="J113" i="8"/>
  <c r="K97" i="8"/>
  <c r="L97" i="8" s="1"/>
  <c r="J97" i="8"/>
  <c r="K89" i="8"/>
  <c r="L89" i="8" s="1"/>
  <c r="J89" i="8"/>
  <c r="K81" i="8"/>
  <c r="L81" i="8" s="1"/>
  <c r="J81" i="8"/>
  <c r="K73" i="8"/>
  <c r="L73" i="8" s="1"/>
  <c r="J73" i="8"/>
  <c r="K65" i="8"/>
  <c r="L65" i="8" s="1"/>
  <c r="J65" i="8"/>
  <c r="K57" i="8"/>
  <c r="L57" i="8" s="1"/>
  <c r="J57" i="8"/>
  <c r="K41" i="8"/>
  <c r="L41" i="8" s="1"/>
  <c r="J41" i="8"/>
  <c r="K5" i="8"/>
  <c r="L5" i="8" s="1"/>
  <c r="J5" i="8"/>
  <c r="K7" i="8"/>
  <c r="L7" i="8" s="1"/>
  <c r="J7" i="8"/>
  <c r="P1469" i="8"/>
  <c r="Q1469" i="8" s="1"/>
  <c r="O1469" i="8"/>
  <c r="P1461" i="8"/>
  <c r="Q1461" i="8" s="1"/>
  <c r="O1461" i="8"/>
  <c r="P1453" i="8"/>
  <c r="Q1453" i="8" s="1"/>
  <c r="O1453" i="8"/>
  <c r="P1445" i="8"/>
  <c r="Q1445" i="8" s="1"/>
  <c r="O1445" i="8"/>
  <c r="P1437" i="8"/>
  <c r="Q1437" i="8" s="1"/>
  <c r="O1437" i="8"/>
  <c r="P1429" i="8"/>
  <c r="Q1429" i="8" s="1"/>
  <c r="O1429" i="8"/>
  <c r="P1421" i="8"/>
  <c r="Q1421" i="8" s="1"/>
  <c r="O1421" i="8"/>
  <c r="P1413" i="8"/>
  <c r="Q1413" i="8" s="1"/>
  <c r="O1413" i="8"/>
  <c r="P1405" i="8"/>
  <c r="Q1405" i="8" s="1"/>
  <c r="O1405" i="8"/>
  <c r="P1397" i="8"/>
  <c r="Q1397" i="8" s="1"/>
  <c r="O1397" i="8"/>
  <c r="P1389" i="8"/>
  <c r="Q1389" i="8" s="1"/>
  <c r="O1389" i="8"/>
  <c r="P1381" i="8"/>
  <c r="Q1381" i="8" s="1"/>
  <c r="O1381" i="8"/>
  <c r="P1373" i="8"/>
  <c r="Q1373" i="8" s="1"/>
  <c r="O1373" i="8"/>
  <c r="P1365" i="8"/>
  <c r="Q1365" i="8" s="1"/>
  <c r="O1365" i="8"/>
  <c r="P1357" i="8"/>
  <c r="Q1357" i="8" s="1"/>
  <c r="O1357" i="8"/>
  <c r="P1349" i="8"/>
  <c r="Q1349" i="8" s="1"/>
  <c r="O1349" i="8"/>
  <c r="P1341" i="8"/>
  <c r="Q1341" i="8" s="1"/>
  <c r="O1341" i="8"/>
  <c r="P1333" i="8"/>
  <c r="Q1333" i="8" s="1"/>
  <c r="O1333" i="8"/>
  <c r="P1325" i="8"/>
  <c r="Q1325" i="8" s="1"/>
  <c r="O1325" i="8"/>
  <c r="P1317" i="8"/>
  <c r="Q1317" i="8" s="1"/>
  <c r="O1317" i="8"/>
  <c r="P1309" i="8"/>
  <c r="Q1309" i="8" s="1"/>
  <c r="O1309" i="8"/>
  <c r="P1301" i="8"/>
  <c r="Q1301" i="8" s="1"/>
  <c r="O1301" i="8"/>
  <c r="P1293" i="8"/>
  <c r="Q1293" i="8" s="1"/>
  <c r="O1293" i="8"/>
  <c r="P1285" i="8"/>
  <c r="Q1285" i="8" s="1"/>
  <c r="O1285" i="8"/>
  <c r="P1277" i="8"/>
  <c r="Q1277" i="8" s="1"/>
  <c r="O1277" i="8"/>
  <c r="P1269" i="8"/>
  <c r="Q1269" i="8" s="1"/>
  <c r="O1269" i="8"/>
  <c r="P1261" i="8"/>
  <c r="Q1261" i="8" s="1"/>
  <c r="O1261" i="8"/>
  <c r="P1253" i="8"/>
  <c r="Q1253" i="8" s="1"/>
  <c r="O1253" i="8"/>
  <c r="P1245" i="8"/>
  <c r="Q1245" i="8" s="1"/>
  <c r="O1245" i="8"/>
  <c r="P1237" i="8"/>
  <c r="Q1237" i="8" s="1"/>
  <c r="O1237" i="8"/>
  <c r="P1229" i="8"/>
  <c r="Q1229" i="8" s="1"/>
  <c r="O1229" i="8"/>
  <c r="P1221" i="8"/>
  <c r="Q1221" i="8" s="1"/>
  <c r="O1221" i="8"/>
  <c r="P1213" i="8"/>
  <c r="Q1213" i="8" s="1"/>
  <c r="O1213" i="8"/>
  <c r="P1205" i="8"/>
  <c r="Q1205" i="8" s="1"/>
  <c r="O1205" i="8"/>
  <c r="P1197" i="8"/>
  <c r="Q1197" i="8" s="1"/>
  <c r="O1197" i="8"/>
  <c r="P1189" i="8"/>
  <c r="Q1189" i="8" s="1"/>
  <c r="O1189" i="8"/>
  <c r="P1181" i="8"/>
  <c r="Q1181" i="8" s="1"/>
  <c r="O1181" i="8"/>
  <c r="P1173" i="8"/>
  <c r="Q1173" i="8" s="1"/>
  <c r="O1173" i="8"/>
  <c r="P1165" i="8"/>
  <c r="Q1165" i="8" s="1"/>
  <c r="O1165" i="8"/>
  <c r="P1157" i="8"/>
  <c r="Q1157" i="8" s="1"/>
  <c r="O1157" i="8"/>
  <c r="P1149" i="8"/>
  <c r="Q1149" i="8" s="1"/>
  <c r="O1149" i="8"/>
  <c r="P1141" i="8"/>
  <c r="Q1141" i="8" s="1"/>
  <c r="O1141" i="8"/>
  <c r="P1133" i="8"/>
  <c r="Q1133" i="8" s="1"/>
  <c r="O1133" i="8"/>
  <c r="P1125" i="8"/>
  <c r="Q1125" i="8" s="1"/>
  <c r="O1125" i="8"/>
  <c r="P1117" i="8"/>
  <c r="Q1117" i="8" s="1"/>
  <c r="O1117" i="8"/>
  <c r="P1109" i="8"/>
  <c r="Q1109" i="8" s="1"/>
  <c r="O1109" i="8"/>
  <c r="P1101" i="8"/>
  <c r="Q1101" i="8" s="1"/>
  <c r="O1101" i="8"/>
  <c r="P1093" i="8"/>
  <c r="Q1093" i="8" s="1"/>
  <c r="O1093" i="8"/>
  <c r="P1085" i="8"/>
  <c r="Q1085" i="8" s="1"/>
  <c r="O1085" i="8"/>
  <c r="P1077" i="8"/>
  <c r="Q1077" i="8" s="1"/>
  <c r="O1077" i="8"/>
  <c r="P1069" i="8"/>
  <c r="Q1069" i="8" s="1"/>
  <c r="O1069" i="8"/>
  <c r="P1061" i="8"/>
  <c r="Q1061" i="8" s="1"/>
  <c r="O1061" i="8"/>
  <c r="P1053" i="8"/>
  <c r="Q1053" i="8" s="1"/>
  <c r="O1053" i="8"/>
  <c r="P1045" i="8"/>
  <c r="Q1045" i="8" s="1"/>
  <c r="O1045" i="8"/>
  <c r="P1037" i="8"/>
  <c r="Q1037" i="8" s="1"/>
  <c r="O1037" i="8"/>
  <c r="P1029" i="8"/>
  <c r="Q1029" i="8" s="1"/>
  <c r="O1029" i="8"/>
  <c r="P1021" i="8"/>
  <c r="Q1021" i="8" s="1"/>
  <c r="O1021" i="8"/>
  <c r="P1013" i="8"/>
  <c r="Q1013" i="8" s="1"/>
  <c r="O1013" i="8"/>
  <c r="P1005" i="8"/>
  <c r="Q1005" i="8" s="1"/>
  <c r="O1005" i="8"/>
  <c r="P997" i="8"/>
  <c r="Q997" i="8" s="1"/>
  <c r="O997" i="8"/>
  <c r="P989" i="8"/>
  <c r="Q989" i="8" s="1"/>
  <c r="O989" i="8"/>
  <c r="P981" i="8"/>
  <c r="Q981" i="8" s="1"/>
  <c r="O981" i="8"/>
  <c r="P973" i="8"/>
  <c r="Q973" i="8" s="1"/>
  <c r="O973" i="8"/>
  <c r="P965" i="8"/>
  <c r="Q965" i="8" s="1"/>
  <c r="O965" i="8"/>
  <c r="P957" i="8"/>
  <c r="Q957" i="8" s="1"/>
  <c r="O957" i="8"/>
  <c r="P949" i="8"/>
  <c r="Q949" i="8" s="1"/>
  <c r="O949" i="8"/>
  <c r="P941" i="8"/>
  <c r="Q941" i="8" s="1"/>
  <c r="O941" i="8"/>
  <c r="P933" i="8"/>
  <c r="Q933" i="8" s="1"/>
  <c r="O933" i="8"/>
  <c r="P925" i="8"/>
  <c r="Q925" i="8" s="1"/>
  <c r="O925" i="8"/>
  <c r="P917" i="8"/>
  <c r="Q917" i="8" s="1"/>
  <c r="O917" i="8"/>
  <c r="P909" i="8"/>
  <c r="Q909" i="8" s="1"/>
  <c r="O909" i="8"/>
  <c r="P901" i="8"/>
  <c r="Q901" i="8" s="1"/>
  <c r="O901" i="8"/>
  <c r="P893" i="8"/>
  <c r="Q893" i="8" s="1"/>
  <c r="O893" i="8"/>
  <c r="P885" i="8"/>
  <c r="Q885" i="8" s="1"/>
  <c r="O885" i="8"/>
  <c r="P877" i="8"/>
  <c r="Q877" i="8" s="1"/>
  <c r="O877" i="8"/>
  <c r="P869" i="8"/>
  <c r="Q869" i="8" s="1"/>
  <c r="O869" i="8"/>
  <c r="P861" i="8"/>
  <c r="Q861" i="8" s="1"/>
  <c r="O861" i="8"/>
  <c r="P853" i="8"/>
  <c r="Q853" i="8" s="1"/>
  <c r="O853" i="8"/>
  <c r="P845" i="8"/>
  <c r="Q845" i="8" s="1"/>
  <c r="O845" i="8"/>
  <c r="P837" i="8"/>
  <c r="Q837" i="8" s="1"/>
  <c r="O837" i="8"/>
  <c r="P829" i="8"/>
  <c r="Q829" i="8" s="1"/>
  <c r="O829" i="8"/>
  <c r="P821" i="8"/>
  <c r="Q821" i="8" s="1"/>
  <c r="O821" i="8"/>
  <c r="P813" i="8"/>
  <c r="Q813" i="8" s="1"/>
  <c r="O813" i="8"/>
  <c r="P805" i="8"/>
  <c r="Q805" i="8" s="1"/>
  <c r="O805" i="8"/>
  <c r="P797" i="8"/>
  <c r="Q797" i="8" s="1"/>
  <c r="O797" i="8"/>
  <c r="P789" i="8"/>
  <c r="Q789" i="8" s="1"/>
  <c r="O789" i="8"/>
  <c r="P781" i="8"/>
  <c r="Q781" i="8" s="1"/>
  <c r="O781" i="8"/>
  <c r="P773" i="8"/>
  <c r="Q773" i="8" s="1"/>
  <c r="O773" i="8"/>
  <c r="P765" i="8"/>
  <c r="Q765" i="8" s="1"/>
  <c r="O765" i="8"/>
  <c r="P757" i="8"/>
  <c r="Q757" i="8" s="1"/>
  <c r="O757" i="8"/>
  <c r="P749" i="8"/>
  <c r="Q749" i="8" s="1"/>
  <c r="O749" i="8"/>
  <c r="P741" i="8"/>
  <c r="Q741" i="8" s="1"/>
  <c r="O741" i="8"/>
  <c r="P733" i="8"/>
  <c r="Q733" i="8" s="1"/>
  <c r="O733" i="8"/>
  <c r="P725" i="8"/>
  <c r="Q725" i="8" s="1"/>
  <c r="O725" i="8"/>
  <c r="P717" i="8"/>
  <c r="Q717" i="8" s="1"/>
  <c r="O717" i="8"/>
  <c r="P709" i="8"/>
  <c r="Q709" i="8" s="1"/>
  <c r="O709" i="8"/>
  <c r="P701" i="8"/>
  <c r="Q701" i="8" s="1"/>
  <c r="O701" i="8"/>
  <c r="O693" i="8"/>
  <c r="P693" i="8"/>
  <c r="Q693" i="8" s="1"/>
  <c r="P685" i="8"/>
  <c r="Q685" i="8" s="1"/>
  <c r="O685" i="8"/>
  <c r="P677" i="8"/>
  <c r="Q677" i="8" s="1"/>
  <c r="O677" i="8"/>
  <c r="P669" i="8"/>
  <c r="Q669" i="8" s="1"/>
  <c r="O669" i="8"/>
  <c r="P661" i="8"/>
  <c r="Q661" i="8" s="1"/>
  <c r="O661" i="8"/>
  <c r="P653" i="8"/>
  <c r="Q653" i="8" s="1"/>
  <c r="O653" i="8"/>
  <c r="P645" i="8"/>
  <c r="Q645" i="8" s="1"/>
  <c r="O645" i="8"/>
  <c r="P637" i="8"/>
  <c r="Q637" i="8" s="1"/>
  <c r="O637" i="8"/>
  <c r="P629" i="8"/>
  <c r="Q629" i="8" s="1"/>
  <c r="O629" i="8"/>
  <c r="P621" i="8"/>
  <c r="Q621" i="8" s="1"/>
  <c r="O621" i="8"/>
  <c r="P613" i="8"/>
  <c r="Q613" i="8" s="1"/>
  <c r="O613" i="8"/>
  <c r="P605" i="8"/>
  <c r="Q605" i="8" s="1"/>
  <c r="O605" i="8"/>
  <c r="P597" i="8"/>
  <c r="Q597" i="8" s="1"/>
  <c r="O597" i="8"/>
  <c r="P589" i="8"/>
  <c r="Q589" i="8" s="1"/>
  <c r="O589" i="8"/>
  <c r="O581" i="8"/>
  <c r="P581" i="8"/>
  <c r="Q581" i="8" s="1"/>
  <c r="P573" i="8"/>
  <c r="Q573" i="8" s="1"/>
  <c r="O573" i="8"/>
  <c r="P565" i="8"/>
  <c r="Q565" i="8" s="1"/>
  <c r="O565" i="8"/>
  <c r="P557" i="8"/>
  <c r="Q557" i="8" s="1"/>
  <c r="O557" i="8"/>
  <c r="P549" i="8"/>
  <c r="Q549" i="8" s="1"/>
  <c r="O549" i="8"/>
  <c r="P541" i="8"/>
  <c r="Q541" i="8" s="1"/>
  <c r="O541" i="8"/>
  <c r="P533" i="8"/>
  <c r="Q533" i="8" s="1"/>
  <c r="O533" i="8"/>
  <c r="P525" i="8"/>
  <c r="Q525" i="8" s="1"/>
  <c r="O525" i="8"/>
  <c r="P517" i="8"/>
  <c r="Q517" i="8" s="1"/>
  <c r="O517" i="8"/>
  <c r="P509" i="8"/>
  <c r="Q509" i="8" s="1"/>
  <c r="O509" i="8"/>
  <c r="P501" i="8"/>
  <c r="Q501" i="8" s="1"/>
  <c r="O501" i="8"/>
  <c r="P493" i="8"/>
  <c r="Q493" i="8" s="1"/>
  <c r="O493" i="8"/>
  <c r="P485" i="8"/>
  <c r="Q485" i="8" s="1"/>
  <c r="O485" i="8"/>
  <c r="P477" i="8"/>
  <c r="Q477" i="8" s="1"/>
  <c r="O477" i="8"/>
  <c r="P469" i="8"/>
  <c r="Q469" i="8" s="1"/>
  <c r="O469" i="8"/>
  <c r="P461" i="8"/>
  <c r="Q461" i="8" s="1"/>
  <c r="O461" i="8"/>
  <c r="P453" i="8"/>
  <c r="Q453" i="8" s="1"/>
  <c r="O453" i="8"/>
  <c r="P445" i="8"/>
  <c r="Q445" i="8" s="1"/>
  <c r="O445" i="8"/>
  <c r="P437" i="8"/>
  <c r="Q437" i="8" s="1"/>
  <c r="O437" i="8"/>
  <c r="P429" i="8"/>
  <c r="Q429" i="8" s="1"/>
  <c r="O429" i="8"/>
  <c r="P421" i="8"/>
  <c r="Q421" i="8" s="1"/>
  <c r="O421" i="8"/>
  <c r="P413" i="8"/>
  <c r="Q413" i="8" s="1"/>
  <c r="O413" i="8"/>
  <c r="P405" i="8"/>
  <c r="Q405" i="8" s="1"/>
  <c r="O405" i="8"/>
  <c r="P397" i="8"/>
  <c r="Q397" i="8" s="1"/>
  <c r="O397" i="8"/>
  <c r="P389" i="8"/>
  <c r="Q389" i="8" s="1"/>
  <c r="O389" i="8"/>
  <c r="P381" i="8"/>
  <c r="Q381" i="8" s="1"/>
  <c r="O381" i="8"/>
  <c r="P373" i="8"/>
  <c r="Q373" i="8" s="1"/>
  <c r="O373" i="8"/>
  <c r="P365" i="8"/>
  <c r="Q365" i="8" s="1"/>
  <c r="O365" i="8"/>
  <c r="P357" i="8"/>
  <c r="Q357" i="8" s="1"/>
  <c r="O357" i="8"/>
  <c r="P349" i="8"/>
  <c r="Q349" i="8" s="1"/>
  <c r="O349" i="8"/>
  <c r="P341" i="8"/>
  <c r="Q341" i="8" s="1"/>
  <c r="O341" i="8"/>
  <c r="P333" i="8"/>
  <c r="Q333" i="8" s="1"/>
  <c r="O333" i="8"/>
  <c r="P325" i="8"/>
  <c r="Q325" i="8" s="1"/>
  <c r="O325" i="8"/>
  <c r="P317" i="8"/>
  <c r="Q317" i="8" s="1"/>
  <c r="O317" i="8"/>
  <c r="P309" i="8"/>
  <c r="Q309" i="8" s="1"/>
  <c r="O309" i="8"/>
  <c r="P301" i="8"/>
  <c r="Q301" i="8" s="1"/>
  <c r="O301" i="8"/>
  <c r="P293" i="8"/>
  <c r="Q293" i="8" s="1"/>
  <c r="O293" i="8"/>
  <c r="P285" i="8"/>
  <c r="Q285" i="8" s="1"/>
  <c r="O285" i="8"/>
  <c r="P277" i="8"/>
  <c r="Q277" i="8" s="1"/>
  <c r="O277" i="8"/>
  <c r="P269" i="8"/>
  <c r="Q269" i="8" s="1"/>
  <c r="O269" i="8"/>
  <c r="P261" i="8"/>
  <c r="Q261" i="8" s="1"/>
  <c r="O261" i="8"/>
  <c r="P253" i="8"/>
  <c r="Q253" i="8" s="1"/>
  <c r="O253" i="8"/>
  <c r="P245" i="8"/>
  <c r="Q245" i="8" s="1"/>
  <c r="O245" i="8"/>
  <c r="P237" i="8"/>
  <c r="Q237" i="8" s="1"/>
  <c r="O237" i="8"/>
  <c r="P229" i="8"/>
  <c r="Q229" i="8" s="1"/>
  <c r="O229" i="8"/>
  <c r="P221" i="8"/>
  <c r="Q221" i="8" s="1"/>
  <c r="O221" i="8"/>
  <c r="P213" i="8"/>
  <c r="Q213" i="8" s="1"/>
  <c r="O213" i="8"/>
  <c r="P205" i="8"/>
  <c r="Q205" i="8" s="1"/>
  <c r="O205" i="8"/>
  <c r="P197" i="8"/>
  <c r="Q197" i="8" s="1"/>
  <c r="O197" i="8"/>
  <c r="P189" i="8"/>
  <c r="Q189" i="8" s="1"/>
  <c r="O189" i="8"/>
  <c r="P181" i="8"/>
  <c r="Q181" i="8" s="1"/>
  <c r="O181" i="8"/>
  <c r="P173" i="8"/>
  <c r="Q173" i="8" s="1"/>
  <c r="O173" i="8"/>
  <c r="P165" i="8"/>
  <c r="Q165" i="8" s="1"/>
  <c r="O165" i="8"/>
  <c r="P157" i="8"/>
  <c r="Q157" i="8" s="1"/>
  <c r="O157" i="8"/>
  <c r="P149" i="8"/>
  <c r="Q149" i="8" s="1"/>
  <c r="O149" i="8"/>
  <c r="P141" i="8"/>
  <c r="Q141" i="8" s="1"/>
  <c r="O141" i="8"/>
  <c r="P133" i="8"/>
  <c r="Q133" i="8" s="1"/>
  <c r="O133" i="8"/>
  <c r="P125" i="8"/>
  <c r="Q125" i="8" s="1"/>
  <c r="O125" i="8"/>
  <c r="P117" i="8"/>
  <c r="Q117" i="8" s="1"/>
  <c r="O117" i="8"/>
  <c r="P109" i="8"/>
  <c r="Q109" i="8" s="1"/>
  <c r="O109" i="8"/>
  <c r="P101" i="8"/>
  <c r="Q101" i="8" s="1"/>
  <c r="O101" i="8"/>
  <c r="P93" i="8"/>
  <c r="Q93" i="8" s="1"/>
  <c r="O93" i="8"/>
  <c r="P85" i="8"/>
  <c r="Q85" i="8" s="1"/>
  <c r="O85" i="8"/>
  <c r="P77" i="8"/>
  <c r="Q77" i="8" s="1"/>
  <c r="O77" i="8"/>
  <c r="P69" i="8"/>
  <c r="Q69" i="8" s="1"/>
  <c r="O69" i="8"/>
  <c r="P61" i="8"/>
  <c r="Q61" i="8" s="1"/>
  <c r="O61" i="8"/>
  <c r="O53" i="8"/>
  <c r="P53" i="8"/>
  <c r="Q53" i="8" s="1"/>
  <c r="P45" i="8"/>
  <c r="Q45" i="8" s="1"/>
  <c r="O45" i="8"/>
  <c r="P37" i="8"/>
  <c r="Q37" i="8" s="1"/>
  <c r="O37" i="8"/>
  <c r="P29" i="8"/>
  <c r="Q29" i="8" s="1"/>
  <c r="O29" i="8"/>
  <c r="P21" i="8"/>
  <c r="Q21" i="8" s="1"/>
  <c r="O21" i="8"/>
  <c r="J1423" i="8"/>
  <c r="J1359" i="8"/>
  <c r="J1295" i="8"/>
  <c r="J1231" i="8"/>
  <c r="J1167" i="8"/>
  <c r="J1103" i="8"/>
  <c r="J783" i="8"/>
  <c r="J719" i="8"/>
  <c r="J655" i="8"/>
  <c r="J591" i="8"/>
  <c r="J527" i="8"/>
  <c r="K6" i="8"/>
  <c r="L6" i="8" s="1"/>
  <c r="J6" i="8"/>
  <c r="P1468" i="8"/>
  <c r="Q1468" i="8" s="1"/>
  <c r="O1468" i="8"/>
  <c r="P1460" i="8"/>
  <c r="Q1460" i="8" s="1"/>
  <c r="O1460" i="8"/>
  <c r="P1452" i="8"/>
  <c r="Q1452" i="8" s="1"/>
  <c r="O1452" i="8"/>
  <c r="P1444" i="8"/>
  <c r="Q1444" i="8" s="1"/>
  <c r="O1444" i="8"/>
  <c r="P1436" i="8"/>
  <c r="Q1436" i="8" s="1"/>
  <c r="O1436" i="8"/>
  <c r="P1428" i="8"/>
  <c r="Q1428" i="8" s="1"/>
  <c r="O1428" i="8"/>
  <c r="P1420" i="8"/>
  <c r="Q1420" i="8" s="1"/>
  <c r="O1420" i="8"/>
  <c r="P1412" i="8"/>
  <c r="Q1412" i="8" s="1"/>
  <c r="O1412" i="8"/>
  <c r="P1404" i="8"/>
  <c r="Q1404" i="8" s="1"/>
  <c r="O1404" i="8"/>
  <c r="P1396" i="8"/>
  <c r="Q1396" i="8" s="1"/>
  <c r="O1396" i="8"/>
  <c r="P1388" i="8"/>
  <c r="Q1388" i="8" s="1"/>
  <c r="O1388" i="8"/>
  <c r="P1380" i="8"/>
  <c r="Q1380" i="8" s="1"/>
  <c r="O1380" i="8"/>
  <c r="P1372" i="8"/>
  <c r="Q1372" i="8" s="1"/>
  <c r="O1372" i="8"/>
  <c r="P1364" i="8"/>
  <c r="Q1364" i="8" s="1"/>
  <c r="O1364" i="8"/>
  <c r="P1356" i="8"/>
  <c r="Q1356" i="8" s="1"/>
  <c r="O1356" i="8"/>
  <c r="P1348" i="8"/>
  <c r="Q1348" i="8" s="1"/>
  <c r="O1348" i="8"/>
  <c r="P1340" i="8"/>
  <c r="Q1340" i="8" s="1"/>
  <c r="O1340" i="8"/>
  <c r="O1332" i="8"/>
  <c r="P1332" i="8"/>
  <c r="Q1332" i="8" s="1"/>
  <c r="P1324" i="8"/>
  <c r="Q1324" i="8" s="1"/>
  <c r="O1324" i="8"/>
  <c r="O1316" i="8"/>
  <c r="P1316" i="8"/>
  <c r="Q1316" i="8" s="1"/>
  <c r="P1308" i="8"/>
  <c r="Q1308" i="8" s="1"/>
  <c r="O1308" i="8"/>
  <c r="P1300" i="8"/>
  <c r="Q1300" i="8" s="1"/>
  <c r="O1300" i="8"/>
  <c r="P1292" i="8"/>
  <c r="Q1292" i="8" s="1"/>
  <c r="O1292" i="8"/>
  <c r="P1284" i="8"/>
  <c r="Q1284" i="8" s="1"/>
  <c r="O1284" i="8"/>
  <c r="P1276" i="8"/>
  <c r="Q1276" i="8" s="1"/>
  <c r="O1276" i="8"/>
  <c r="O1268" i="8"/>
  <c r="P1268" i="8"/>
  <c r="Q1268" i="8" s="1"/>
  <c r="P1260" i="8"/>
  <c r="Q1260" i="8" s="1"/>
  <c r="O1260" i="8"/>
  <c r="P1252" i="8"/>
  <c r="Q1252" i="8" s="1"/>
  <c r="O1252" i="8"/>
  <c r="P1244" i="8"/>
  <c r="Q1244" i="8" s="1"/>
  <c r="O1244" i="8"/>
  <c r="P1236" i="8"/>
  <c r="Q1236" i="8" s="1"/>
  <c r="O1236" i="8"/>
  <c r="P1228" i="8"/>
  <c r="Q1228" i="8" s="1"/>
  <c r="O1228" i="8"/>
  <c r="P1220" i="8"/>
  <c r="Q1220" i="8" s="1"/>
  <c r="O1220" i="8"/>
  <c r="P1212" i="8"/>
  <c r="Q1212" i="8" s="1"/>
  <c r="O1212" i="8"/>
  <c r="P1204" i="8"/>
  <c r="Q1204" i="8" s="1"/>
  <c r="O1204" i="8"/>
  <c r="O1196" i="8"/>
  <c r="P1196" i="8"/>
  <c r="Q1196" i="8" s="1"/>
  <c r="P1188" i="8"/>
  <c r="Q1188" i="8" s="1"/>
  <c r="O1188" i="8"/>
  <c r="P1180" i="8"/>
  <c r="Q1180" i="8" s="1"/>
  <c r="O1180" i="8"/>
  <c r="P1172" i="8"/>
  <c r="Q1172" i="8" s="1"/>
  <c r="O1172" i="8"/>
  <c r="P1164" i="8"/>
  <c r="Q1164" i="8" s="1"/>
  <c r="O1164" i="8"/>
  <c r="P1156" i="8"/>
  <c r="Q1156" i="8" s="1"/>
  <c r="O1156" i="8"/>
  <c r="P1148" i="8"/>
  <c r="Q1148" i="8" s="1"/>
  <c r="O1148" i="8"/>
  <c r="P1140" i="8"/>
  <c r="Q1140" i="8" s="1"/>
  <c r="O1140" i="8"/>
  <c r="P1132" i="8"/>
  <c r="Q1132" i="8" s="1"/>
  <c r="O1132" i="8"/>
  <c r="P1124" i="8"/>
  <c r="Q1124" i="8" s="1"/>
  <c r="O1124" i="8"/>
  <c r="P1116" i="8"/>
  <c r="Q1116" i="8" s="1"/>
  <c r="O1116" i="8"/>
  <c r="P1108" i="8"/>
  <c r="Q1108" i="8" s="1"/>
  <c r="O1108" i="8"/>
  <c r="P1100" i="8"/>
  <c r="Q1100" i="8" s="1"/>
  <c r="O1100" i="8"/>
  <c r="P1092" i="8"/>
  <c r="Q1092" i="8" s="1"/>
  <c r="O1092" i="8"/>
  <c r="P1084" i="8"/>
  <c r="Q1084" i="8" s="1"/>
  <c r="O1084" i="8"/>
  <c r="P1076" i="8"/>
  <c r="Q1076" i="8" s="1"/>
  <c r="O1076" i="8"/>
  <c r="P1068" i="8"/>
  <c r="Q1068" i="8" s="1"/>
  <c r="O1068" i="8"/>
  <c r="P1060" i="8"/>
  <c r="Q1060" i="8" s="1"/>
  <c r="O1060" i="8"/>
  <c r="P1052" i="8"/>
  <c r="Q1052" i="8" s="1"/>
  <c r="O1052" i="8"/>
  <c r="P1044" i="8"/>
  <c r="Q1044" i="8" s="1"/>
  <c r="O1044" i="8"/>
  <c r="P1036" i="8"/>
  <c r="Q1036" i="8" s="1"/>
  <c r="O1036" i="8"/>
  <c r="P1028" i="8"/>
  <c r="Q1028" i="8" s="1"/>
  <c r="O1028" i="8"/>
  <c r="P1020" i="8"/>
  <c r="Q1020" i="8" s="1"/>
  <c r="O1020" i="8"/>
  <c r="P1012" i="8"/>
  <c r="Q1012" i="8" s="1"/>
  <c r="O1012" i="8"/>
  <c r="P1004" i="8"/>
  <c r="Q1004" i="8" s="1"/>
  <c r="O1004" i="8"/>
  <c r="P996" i="8"/>
  <c r="Q996" i="8" s="1"/>
  <c r="O996" i="8"/>
  <c r="P988" i="8"/>
  <c r="Q988" i="8" s="1"/>
  <c r="O988" i="8"/>
  <c r="P980" i="8"/>
  <c r="Q980" i="8" s="1"/>
  <c r="O980" i="8"/>
  <c r="P972" i="8"/>
  <c r="Q972" i="8" s="1"/>
  <c r="O972" i="8"/>
  <c r="P964" i="8"/>
  <c r="Q964" i="8" s="1"/>
  <c r="O964" i="8"/>
  <c r="P956" i="8"/>
  <c r="Q956" i="8" s="1"/>
  <c r="O956" i="8"/>
  <c r="P948" i="8"/>
  <c r="Q948" i="8" s="1"/>
  <c r="O948" i="8"/>
  <c r="P940" i="8"/>
  <c r="Q940" i="8" s="1"/>
  <c r="O940" i="8"/>
  <c r="P932" i="8"/>
  <c r="Q932" i="8" s="1"/>
  <c r="O932" i="8"/>
  <c r="P924" i="8"/>
  <c r="Q924" i="8" s="1"/>
  <c r="O924" i="8"/>
  <c r="P916" i="8"/>
  <c r="Q916" i="8" s="1"/>
  <c r="O916" i="8"/>
  <c r="P908" i="8"/>
  <c r="Q908" i="8" s="1"/>
  <c r="O908" i="8"/>
  <c r="P900" i="8"/>
  <c r="Q900" i="8" s="1"/>
  <c r="O900" i="8"/>
  <c r="P892" i="8"/>
  <c r="Q892" i="8" s="1"/>
  <c r="O892" i="8"/>
  <c r="P884" i="8"/>
  <c r="Q884" i="8" s="1"/>
  <c r="O884" i="8"/>
  <c r="P876" i="8"/>
  <c r="Q876" i="8" s="1"/>
  <c r="O876" i="8"/>
  <c r="P868" i="8"/>
  <c r="Q868" i="8" s="1"/>
  <c r="O868" i="8"/>
  <c r="P860" i="8"/>
  <c r="Q860" i="8" s="1"/>
  <c r="O860" i="8"/>
  <c r="P852" i="8"/>
  <c r="Q852" i="8" s="1"/>
  <c r="O852" i="8"/>
  <c r="P844" i="8"/>
  <c r="Q844" i="8" s="1"/>
  <c r="O844" i="8"/>
  <c r="P836" i="8"/>
  <c r="Q836" i="8" s="1"/>
  <c r="O836" i="8"/>
  <c r="P828" i="8"/>
  <c r="Q828" i="8" s="1"/>
  <c r="O828" i="8"/>
  <c r="P820" i="8"/>
  <c r="Q820" i="8" s="1"/>
  <c r="O820" i="8"/>
  <c r="P812" i="8"/>
  <c r="Q812" i="8" s="1"/>
  <c r="O812" i="8"/>
  <c r="P804" i="8"/>
  <c r="Q804" i="8" s="1"/>
  <c r="O804" i="8"/>
  <c r="P796" i="8"/>
  <c r="Q796" i="8" s="1"/>
  <c r="O796" i="8"/>
  <c r="P788" i="8"/>
  <c r="Q788" i="8" s="1"/>
  <c r="O788" i="8"/>
  <c r="P780" i="8"/>
  <c r="Q780" i="8" s="1"/>
  <c r="O780" i="8"/>
  <c r="P772" i="8"/>
  <c r="Q772" i="8" s="1"/>
  <c r="O772" i="8"/>
  <c r="P764" i="8"/>
  <c r="Q764" i="8" s="1"/>
  <c r="O764" i="8"/>
  <c r="P756" i="8"/>
  <c r="Q756" i="8" s="1"/>
  <c r="O756" i="8"/>
  <c r="P748" i="8"/>
  <c r="Q748" i="8" s="1"/>
  <c r="O748" i="8"/>
  <c r="P740" i="8"/>
  <c r="Q740" i="8" s="1"/>
  <c r="O740" i="8"/>
  <c r="P732" i="8"/>
  <c r="Q732" i="8" s="1"/>
  <c r="O732" i="8"/>
  <c r="P724" i="8"/>
  <c r="Q724" i="8" s="1"/>
  <c r="O724" i="8"/>
  <c r="P716" i="8"/>
  <c r="Q716" i="8" s="1"/>
  <c r="O716" i="8"/>
  <c r="P708" i="8"/>
  <c r="Q708" i="8" s="1"/>
  <c r="O708" i="8"/>
  <c r="P700" i="8"/>
  <c r="Q700" i="8" s="1"/>
  <c r="O700" i="8"/>
  <c r="P692" i="8"/>
  <c r="Q692" i="8" s="1"/>
  <c r="O692" i="8"/>
  <c r="P684" i="8"/>
  <c r="Q684" i="8" s="1"/>
  <c r="O684" i="8"/>
  <c r="P676" i="8"/>
  <c r="Q676" i="8" s="1"/>
  <c r="O676" i="8"/>
  <c r="P668" i="8"/>
  <c r="Q668" i="8" s="1"/>
  <c r="O668" i="8"/>
  <c r="P660" i="8"/>
  <c r="Q660" i="8" s="1"/>
  <c r="O660" i="8"/>
  <c r="P652" i="8"/>
  <c r="Q652" i="8" s="1"/>
  <c r="O652" i="8"/>
  <c r="P644" i="8"/>
  <c r="Q644" i="8" s="1"/>
  <c r="O644" i="8"/>
  <c r="P636" i="8"/>
  <c r="Q636" i="8" s="1"/>
  <c r="O636" i="8"/>
  <c r="P628" i="8"/>
  <c r="Q628" i="8" s="1"/>
  <c r="O628" i="8"/>
  <c r="P620" i="8"/>
  <c r="Q620" i="8" s="1"/>
  <c r="O620" i="8"/>
  <c r="P612" i="8"/>
  <c r="Q612" i="8" s="1"/>
  <c r="O612" i="8"/>
  <c r="P604" i="8"/>
  <c r="Q604" i="8" s="1"/>
  <c r="O604" i="8"/>
  <c r="P596" i="8"/>
  <c r="Q596" i="8" s="1"/>
  <c r="O596" i="8"/>
  <c r="P588" i="8"/>
  <c r="Q588" i="8" s="1"/>
  <c r="O588" i="8"/>
  <c r="P580" i="8"/>
  <c r="Q580" i="8" s="1"/>
  <c r="O580" i="8"/>
  <c r="P572" i="8"/>
  <c r="Q572" i="8" s="1"/>
  <c r="O572" i="8"/>
  <c r="P564" i="8"/>
  <c r="Q564" i="8" s="1"/>
  <c r="O564" i="8"/>
  <c r="P556" i="8"/>
  <c r="Q556" i="8" s="1"/>
  <c r="O556" i="8"/>
  <c r="P548" i="8"/>
  <c r="Q548" i="8" s="1"/>
  <c r="O548" i="8"/>
  <c r="P540" i="8"/>
  <c r="Q540" i="8" s="1"/>
  <c r="O540" i="8"/>
  <c r="P532" i="8"/>
  <c r="Q532" i="8" s="1"/>
  <c r="O532" i="8"/>
  <c r="P524" i="8"/>
  <c r="Q524" i="8" s="1"/>
  <c r="O524" i="8"/>
  <c r="P516" i="8"/>
  <c r="Q516" i="8" s="1"/>
  <c r="O516" i="8"/>
  <c r="P508" i="8"/>
  <c r="Q508" i="8" s="1"/>
  <c r="O508" i="8"/>
  <c r="P500" i="8"/>
  <c r="Q500" i="8" s="1"/>
  <c r="O500" i="8"/>
  <c r="P492" i="8"/>
  <c r="Q492" i="8" s="1"/>
  <c r="O492" i="8"/>
  <c r="P484" i="8"/>
  <c r="Q484" i="8" s="1"/>
  <c r="O484" i="8"/>
  <c r="O476" i="8"/>
  <c r="P476" i="8"/>
  <c r="Q476" i="8" s="1"/>
  <c r="O468" i="8"/>
  <c r="P468" i="8"/>
  <c r="Q468" i="8" s="1"/>
  <c r="P460" i="8"/>
  <c r="Q460" i="8" s="1"/>
  <c r="O460" i="8"/>
  <c r="P452" i="8"/>
  <c r="Q452" i="8" s="1"/>
  <c r="O452" i="8"/>
  <c r="P444" i="8"/>
  <c r="Q444" i="8" s="1"/>
  <c r="O444" i="8"/>
  <c r="O436" i="8"/>
  <c r="P436" i="8"/>
  <c r="Q436" i="8" s="1"/>
  <c r="P428" i="8"/>
  <c r="Q428" i="8" s="1"/>
  <c r="O428" i="8"/>
  <c r="P420" i="8"/>
  <c r="Q420" i="8" s="1"/>
  <c r="O420" i="8"/>
  <c r="P412" i="8"/>
  <c r="Q412" i="8" s="1"/>
  <c r="O412" i="8"/>
  <c r="P404" i="8"/>
  <c r="Q404" i="8" s="1"/>
  <c r="O404" i="8"/>
  <c r="P396" i="8"/>
  <c r="Q396" i="8" s="1"/>
  <c r="O396" i="8"/>
  <c r="P388" i="8"/>
  <c r="Q388" i="8" s="1"/>
  <c r="O388" i="8"/>
  <c r="P380" i="8"/>
  <c r="Q380" i="8" s="1"/>
  <c r="O380" i="8"/>
  <c r="P372" i="8"/>
  <c r="Q372" i="8" s="1"/>
  <c r="O372" i="8"/>
  <c r="P364" i="8"/>
  <c r="Q364" i="8" s="1"/>
  <c r="O364" i="8"/>
  <c r="P356" i="8"/>
  <c r="Q356" i="8" s="1"/>
  <c r="O356" i="8"/>
  <c r="P348" i="8"/>
  <c r="Q348" i="8" s="1"/>
  <c r="O348" i="8"/>
  <c r="P340" i="8"/>
  <c r="Q340" i="8" s="1"/>
  <c r="O340" i="8"/>
  <c r="P332" i="8"/>
  <c r="Q332" i="8" s="1"/>
  <c r="O332" i="8"/>
  <c r="P324" i="8"/>
  <c r="Q324" i="8" s="1"/>
  <c r="O324" i="8"/>
  <c r="O316" i="8"/>
  <c r="P316" i="8"/>
  <c r="Q316" i="8" s="1"/>
  <c r="P308" i="8"/>
  <c r="Q308" i="8" s="1"/>
  <c r="O308" i="8"/>
  <c r="P300" i="8"/>
  <c r="Q300" i="8" s="1"/>
  <c r="O300" i="8"/>
  <c r="P292" i="8"/>
  <c r="Q292" i="8" s="1"/>
  <c r="O292" i="8"/>
  <c r="P284" i="8"/>
  <c r="Q284" i="8" s="1"/>
  <c r="O284" i="8"/>
  <c r="P276" i="8"/>
  <c r="Q276" i="8" s="1"/>
  <c r="O276" i="8"/>
  <c r="P268" i="8"/>
  <c r="Q268" i="8" s="1"/>
  <c r="O268" i="8"/>
  <c r="P260" i="8"/>
  <c r="Q260" i="8" s="1"/>
  <c r="O260" i="8"/>
  <c r="P252" i="8"/>
  <c r="Q252" i="8" s="1"/>
  <c r="O252" i="8"/>
  <c r="P244" i="8"/>
  <c r="Q244" i="8" s="1"/>
  <c r="O244" i="8"/>
  <c r="P236" i="8"/>
  <c r="Q236" i="8" s="1"/>
  <c r="O236" i="8"/>
  <c r="P228" i="8"/>
  <c r="Q228" i="8" s="1"/>
  <c r="O228" i="8"/>
  <c r="P220" i="8"/>
  <c r="Q220" i="8" s="1"/>
  <c r="O220" i="8"/>
  <c r="P212" i="8"/>
  <c r="Q212" i="8" s="1"/>
  <c r="O212" i="8"/>
  <c r="P204" i="8"/>
  <c r="Q204" i="8" s="1"/>
  <c r="O204" i="8"/>
  <c r="P196" i="8"/>
  <c r="Q196" i="8" s="1"/>
  <c r="O196" i="8"/>
  <c r="P188" i="8"/>
  <c r="Q188" i="8" s="1"/>
  <c r="O188" i="8"/>
  <c r="P180" i="8"/>
  <c r="Q180" i="8" s="1"/>
  <c r="O180" i="8"/>
  <c r="P172" i="8"/>
  <c r="Q172" i="8" s="1"/>
  <c r="O172" i="8"/>
  <c r="P164" i="8"/>
  <c r="Q164" i="8" s="1"/>
  <c r="O164" i="8"/>
  <c r="P156" i="8"/>
  <c r="Q156" i="8" s="1"/>
  <c r="O156" i="8"/>
  <c r="P148" i="8"/>
  <c r="Q148" i="8" s="1"/>
  <c r="O148" i="8"/>
  <c r="P140" i="8"/>
  <c r="Q140" i="8" s="1"/>
  <c r="O140" i="8"/>
  <c r="P132" i="8"/>
  <c r="Q132" i="8" s="1"/>
  <c r="O132" i="8"/>
  <c r="P124" i="8"/>
  <c r="Q124" i="8" s="1"/>
  <c r="O124" i="8"/>
  <c r="P116" i="8"/>
  <c r="Q116" i="8" s="1"/>
  <c r="O116" i="8"/>
  <c r="P108" i="8"/>
  <c r="Q108" i="8" s="1"/>
  <c r="O108" i="8"/>
  <c r="P100" i="8"/>
  <c r="Q100" i="8" s="1"/>
  <c r="O100" i="8"/>
  <c r="P92" i="8"/>
  <c r="Q92" i="8" s="1"/>
  <c r="O92" i="8"/>
  <c r="P84" i="8"/>
  <c r="Q84" i="8" s="1"/>
  <c r="O84" i="8"/>
  <c r="P76" i="8"/>
  <c r="Q76" i="8" s="1"/>
  <c r="O76" i="8"/>
  <c r="P68" i="8"/>
  <c r="Q68" i="8" s="1"/>
  <c r="O68" i="8"/>
  <c r="P60" i="8"/>
  <c r="Q60" i="8" s="1"/>
  <c r="O60" i="8"/>
  <c r="P52" i="8"/>
  <c r="Q52" i="8" s="1"/>
  <c r="O52" i="8"/>
  <c r="P44" i="8"/>
  <c r="Q44" i="8" s="1"/>
  <c r="O44" i="8"/>
  <c r="P36" i="8"/>
  <c r="Q36" i="8" s="1"/>
  <c r="O36" i="8"/>
  <c r="P28" i="8"/>
  <c r="Q28" i="8" s="1"/>
  <c r="O28" i="8"/>
  <c r="P20" i="8"/>
  <c r="Q20" i="8" s="1"/>
  <c r="O20" i="8"/>
  <c r="K1084" i="8"/>
  <c r="L1084" i="8" s="1"/>
  <c r="J1084" i="8"/>
  <c r="K1068" i="8"/>
  <c r="L1068" i="8" s="1"/>
  <c r="J1068" i="8"/>
  <c r="K1052" i="8"/>
  <c r="L1052" i="8" s="1"/>
  <c r="J1052" i="8"/>
  <c r="K1036" i="8"/>
  <c r="L1036" i="8" s="1"/>
  <c r="J1036" i="8"/>
  <c r="K1020" i="8"/>
  <c r="L1020" i="8" s="1"/>
  <c r="J1020" i="8"/>
  <c r="K1004" i="8"/>
  <c r="L1004" i="8" s="1"/>
  <c r="J1004" i="8"/>
  <c r="K988" i="8"/>
  <c r="L988" i="8" s="1"/>
  <c r="J988" i="8"/>
  <c r="K972" i="8"/>
  <c r="L972" i="8" s="1"/>
  <c r="J972" i="8"/>
  <c r="K956" i="8"/>
  <c r="L956" i="8" s="1"/>
  <c r="J956" i="8"/>
  <c r="K940" i="8"/>
  <c r="L940" i="8" s="1"/>
  <c r="J940" i="8"/>
  <c r="K924" i="8"/>
  <c r="L924" i="8" s="1"/>
  <c r="J924" i="8"/>
  <c r="K908" i="8"/>
  <c r="L908" i="8" s="1"/>
  <c r="J908" i="8"/>
  <c r="K892" i="8"/>
  <c r="L892" i="8" s="1"/>
  <c r="J892" i="8"/>
  <c r="K876" i="8"/>
  <c r="L876" i="8" s="1"/>
  <c r="J876" i="8"/>
  <c r="K860" i="8"/>
  <c r="L860" i="8" s="1"/>
  <c r="J860" i="8"/>
  <c r="K844" i="8"/>
  <c r="L844" i="8" s="1"/>
  <c r="J844" i="8"/>
  <c r="K828" i="8"/>
  <c r="L828" i="8" s="1"/>
  <c r="J828" i="8"/>
  <c r="K463" i="8"/>
  <c r="L463" i="8" s="1"/>
  <c r="J463" i="8"/>
  <c r="K399" i="8"/>
  <c r="L399" i="8" s="1"/>
  <c r="J399" i="8"/>
  <c r="K335" i="8"/>
  <c r="L335" i="8" s="1"/>
  <c r="J335" i="8"/>
  <c r="K271" i="8"/>
  <c r="L271" i="8" s="1"/>
  <c r="J271" i="8"/>
  <c r="K207" i="8"/>
  <c r="L207" i="8" s="1"/>
  <c r="J207" i="8"/>
  <c r="K143" i="8"/>
  <c r="L143" i="8" s="1"/>
  <c r="J143" i="8"/>
  <c r="K79" i="8"/>
  <c r="L79" i="8" s="1"/>
  <c r="J79" i="8"/>
  <c r="K10" i="8"/>
  <c r="L10" i="8" s="1"/>
  <c r="J10" i="8"/>
  <c r="J1463" i="8"/>
  <c r="J1399" i="8"/>
  <c r="J1335" i="8"/>
  <c r="J1271" i="8"/>
  <c r="J1207" i="8"/>
  <c r="J1143" i="8"/>
  <c r="J1079" i="8"/>
  <c r="J1015" i="8"/>
  <c r="J951" i="8"/>
  <c r="J887" i="8"/>
  <c r="J823" i="8"/>
  <c r="J759" i="8"/>
  <c r="J695" i="8"/>
  <c r="J631" i="8"/>
  <c r="J567" i="8"/>
  <c r="P713" i="8"/>
  <c r="Q713" i="8" s="1"/>
  <c r="O713" i="8"/>
  <c r="J11" i="8"/>
  <c r="K11" i="8"/>
  <c r="P13" i="8"/>
  <c r="Q13" i="8" s="1"/>
  <c r="O13" i="8"/>
  <c r="P12" i="8"/>
  <c r="Q12" i="8" s="1"/>
  <c r="O12" i="8"/>
  <c r="J13" i="8"/>
  <c r="K13" i="8"/>
  <c r="L13" i="8" s="1"/>
  <c r="J12" i="8"/>
  <c r="K12" i="8"/>
  <c r="L12" i="8" s="1"/>
  <c r="O16" i="8"/>
  <c r="P16" i="8"/>
  <c r="Q16" i="8" s="1"/>
  <c r="O15" i="8"/>
  <c r="P15" i="8"/>
  <c r="Q15" i="8" s="1"/>
  <c r="O14" i="8"/>
  <c r="P14" i="8"/>
  <c r="Q14" i="8" s="1"/>
  <c r="K15" i="8"/>
  <c r="L15" i="8" s="1"/>
  <c r="K14" i="8"/>
  <c r="L14" i="8" s="1"/>
  <c r="I6" i="3"/>
  <c r="K94" i="2"/>
  <c r="L94" i="2" s="1"/>
  <c r="J94" i="2"/>
  <c r="K152" i="2"/>
  <c r="L152" i="2" s="1"/>
  <c r="J152" i="2"/>
  <c r="K380" i="2"/>
  <c r="L380" i="2" s="1"/>
  <c r="J380" i="2"/>
  <c r="J442" i="2"/>
  <c r="K442" i="2"/>
  <c r="L442" i="2" s="1"/>
  <c r="K570" i="2"/>
  <c r="L570" i="2" s="1"/>
  <c r="J570" i="2"/>
  <c r="J32" i="2"/>
  <c r="K32" i="2"/>
  <c r="L32" i="2" s="1"/>
  <c r="J39" i="2"/>
  <c r="K107" i="2"/>
  <c r="L107" i="2" s="1"/>
  <c r="K137" i="2"/>
  <c r="L137" i="2" s="1"/>
  <c r="J145" i="2"/>
  <c r="K145" i="2"/>
  <c r="L145" i="2" s="1"/>
  <c r="J185" i="2"/>
  <c r="K185" i="2"/>
  <c r="L185" i="2" s="1"/>
  <c r="J203" i="2"/>
  <c r="K203" i="2"/>
  <c r="L203" i="2" s="1"/>
  <c r="K396" i="2"/>
  <c r="L396" i="2" s="1"/>
  <c r="J396" i="2"/>
  <c r="K493" i="2"/>
  <c r="L493" i="2" s="1"/>
  <c r="J493" i="2"/>
  <c r="K501" i="2"/>
  <c r="L501" i="2" s="1"/>
  <c r="J501" i="2"/>
  <c r="K651" i="2"/>
  <c r="L651" i="2" s="1"/>
  <c r="J651" i="2"/>
  <c r="K388" i="2"/>
  <c r="L388" i="2" s="1"/>
  <c r="J388" i="2"/>
  <c r="K453" i="2"/>
  <c r="L453" i="2" s="1"/>
  <c r="J453" i="2"/>
  <c r="J4" i="2"/>
  <c r="K4" i="2"/>
  <c r="L4" i="2" s="1"/>
  <c r="K102" i="2"/>
  <c r="L102" i="2" s="1"/>
  <c r="J102" i="2"/>
  <c r="J179" i="2"/>
  <c r="K179" i="2"/>
  <c r="L179" i="2" s="1"/>
  <c r="K198" i="2"/>
  <c r="L198" i="2" s="1"/>
  <c r="J198" i="2"/>
  <c r="J217" i="2"/>
  <c r="K217" i="2"/>
  <c r="L217" i="2" s="1"/>
  <c r="J266" i="2"/>
  <c r="K266" i="2"/>
  <c r="L266" i="2" s="1"/>
  <c r="K509" i="2"/>
  <c r="L509" i="2" s="1"/>
  <c r="J509" i="2"/>
  <c r="K557" i="2"/>
  <c r="L557" i="2" s="1"/>
  <c r="J557" i="2"/>
  <c r="K565" i="2"/>
  <c r="L565" i="2" s="1"/>
  <c r="J565" i="2"/>
  <c r="K166" i="2"/>
  <c r="L166" i="2" s="1"/>
  <c r="J166" i="2"/>
  <c r="K415" i="2"/>
  <c r="L415" i="2" s="1"/>
  <c r="J415" i="2"/>
  <c r="J676" i="2"/>
  <c r="K676" i="2"/>
  <c r="L676" i="2" s="1"/>
  <c r="J155" i="2"/>
  <c r="K155" i="2"/>
  <c r="L155" i="2" s="1"/>
  <c r="J370" i="2"/>
  <c r="K370" i="2"/>
  <c r="L370" i="2" s="1"/>
  <c r="K391" i="2"/>
  <c r="L391" i="2" s="1"/>
  <c r="J391" i="2"/>
  <c r="K474" i="2"/>
  <c r="L474" i="2" s="1"/>
  <c r="J474" i="2"/>
  <c r="J573" i="2"/>
  <c r="K573" i="2"/>
  <c r="L573" i="2" s="1"/>
  <c r="K627" i="2"/>
  <c r="L627" i="2" s="1"/>
  <c r="J627" i="2"/>
  <c r="J76" i="2"/>
  <c r="K76" i="2"/>
  <c r="L76" i="2" s="1"/>
  <c r="K110" i="2"/>
  <c r="L110" i="2" s="1"/>
  <c r="J110" i="2"/>
  <c r="K126" i="2"/>
  <c r="L126" i="2" s="1"/>
  <c r="J126" i="2"/>
  <c r="J219" i="2"/>
  <c r="K219" i="2"/>
  <c r="L219" i="2" s="1"/>
  <c r="K260" i="2"/>
  <c r="L260" i="2" s="1"/>
  <c r="J260" i="2"/>
  <c r="K404" i="2"/>
  <c r="L404" i="2" s="1"/>
  <c r="J404" i="2"/>
  <c r="K450" i="2"/>
  <c r="L450" i="2" s="1"/>
  <c r="J450" i="2"/>
  <c r="K628" i="2"/>
  <c r="L628" i="2" s="1"/>
  <c r="J628" i="2"/>
  <c r="K635" i="2"/>
  <c r="L635" i="2" s="1"/>
  <c r="J635" i="2"/>
  <c r="J684" i="2"/>
  <c r="K684" i="2"/>
  <c r="L684" i="2" s="1"/>
  <c r="J7" i="2"/>
  <c r="K7" i="2"/>
  <c r="L7" i="2" s="1"/>
  <c r="J36" i="2"/>
  <c r="K36" i="2"/>
  <c r="L36" i="2" s="1"/>
  <c r="J84" i="2"/>
  <c r="K84" i="2"/>
  <c r="L84" i="2" s="1"/>
  <c r="K91" i="2"/>
  <c r="L91" i="2" s="1"/>
  <c r="K206" i="2"/>
  <c r="L206" i="2" s="1"/>
  <c r="J206" i="2"/>
  <c r="J282" i="2"/>
  <c r="K282" i="2"/>
  <c r="L282" i="2" s="1"/>
  <c r="K412" i="2"/>
  <c r="L412" i="2" s="1"/>
  <c r="J412" i="2"/>
  <c r="J426" i="2"/>
  <c r="K426" i="2"/>
  <c r="L426" i="2" s="1"/>
  <c r="K592" i="2"/>
  <c r="L592" i="2" s="1"/>
  <c r="J592" i="2"/>
  <c r="K610" i="2"/>
  <c r="L610" i="2" s="1"/>
  <c r="J610" i="2"/>
  <c r="J616" i="2"/>
  <c r="K616" i="2"/>
  <c r="L616" i="2" s="1"/>
  <c r="K29" i="2"/>
  <c r="L29" i="2" s="1"/>
  <c r="J29" i="2"/>
  <c r="J182" i="2"/>
  <c r="J386" i="2"/>
  <c r="K386" i="2"/>
  <c r="L386" i="2" s="1"/>
  <c r="J434" i="2"/>
  <c r="K434" i="2"/>
  <c r="L434" i="2" s="1"/>
  <c r="J477" i="2"/>
  <c r="K477" i="2"/>
  <c r="L477" i="2" s="1"/>
  <c r="K686" i="2"/>
  <c r="L686" i="2" s="1"/>
  <c r="J686" i="2"/>
  <c r="J708" i="2"/>
  <c r="K708" i="2"/>
  <c r="L708" i="2" s="1"/>
  <c r="J740" i="2"/>
  <c r="K740" i="2"/>
  <c r="L740" i="2" s="1"/>
  <c r="J195" i="2"/>
  <c r="K195" i="2"/>
  <c r="L195" i="2" s="1"/>
  <c r="K214" i="2"/>
  <c r="L214" i="2" s="1"/>
  <c r="J214" i="2"/>
  <c r="J241" i="2"/>
  <c r="K241" i="2"/>
  <c r="L241" i="2" s="1"/>
  <c r="K284" i="2"/>
  <c r="L284" i="2" s="1"/>
  <c r="J284" i="2"/>
  <c r="K407" i="2"/>
  <c r="L407" i="2" s="1"/>
  <c r="J407" i="2"/>
  <c r="K541" i="2"/>
  <c r="L541" i="2" s="1"/>
  <c r="J541" i="2"/>
  <c r="K562" i="2"/>
  <c r="L562" i="2" s="1"/>
  <c r="J562" i="2"/>
  <c r="K594" i="2"/>
  <c r="L594" i="2" s="1"/>
  <c r="J594" i="2"/>
  <c r="J668" i="2"/>
  <c r="K668" i="2"/>
  <c r="L668" i="2" s="1"/>
  <c r="J716" i="2"/>
  <c r="K716" i="2"/>
  <c r="L716" i="2" s="1"/>
  <c r="K734" i="2"/>
  <c r="L734" i="2" s="1"/>
  <c r="J734" i="2"/>
  <c r="K821" i="2"/>
  <c r="L821" i="2" s="1"/>
  <c r="J821" i="2"/>
  <c r="K829" i="2"/>
  <c r="L829" i="2" s="1"/>
  <c r="J829" i="2"/>
  <c r="J932" i="2"/>
  <c r="K932" i="2"/>
  <c r="L932" i="2" s="1"/>
  <c r="K1156" i="2"/>
  <c r="L1156" i="2" s="1"/>
  <c r="J1156" i="2"/>
  <c r="J1337" i="2"/>
  <c r="K1337" i="2"/>
  <c r="L1337" i="2" s="1"/>
  <c r="J1391" i="2"/>
  <c r="K1391" i="2"/>
  <c r="L1391" i="2" s="1"/>
  <c r="K249" i="2"/>
  <c r="L249" i="2" s="1"/>
  <c r="J348" i="2"/>
  <c r="J394" i="2"/>
  <c r="J469" i="2"/>
  <c r="J490" i="2"/>
  <c r="K512" i="2"/>
  <c r="L512" i="2" s="1"/>
  <c r="J517" i="2"/>
  <c r="J525" i="2"/>
  <c r="J533" i="2"/>
  <c r="J613" i="2"/>
  <c r="K639" i="2"/>
  <c r="L639" i="2" s="1"/>
  <c r="J643" i="2"/>
  <c r="J652" i="2"/>
  <c r="J713" i="2"/>
  <c r="J717" i="2"/>
  <c r="J725" i="2"/>
  <c r="J733" i="2"/>
  <c r="K737" i="2"/>
  <c r="L737" i="2" s="1"/>
  <c r="K750" i="2"/>
  <c r="L750" i="2" s="1"/>
  <c r="J750" i="2"/>
  <c r="J911" i="2"/>
  <c r="K911" i="2"/>
  <c r="L911" i="2" s="1"/>
  <c r="J919" i="2"/>
  <c r="K919" i="2"/>
  <c r="L919" i="2" s="1"/>
  <c r="J927" i="2"/>
  <c r="K927" i="2"/>
  <c r="L927" i="2" s="1"/>
  <c r="K1024" i="2"/>
  <c r="L1024" i="2" s="1"/>
  <c r="J1024" i="2"/>
  <c r="K1105" i="2"/>
  <c r="L1105" i="2" s="1"/>
  <c r="J1105" i="2"/>
  <c r="J1151" i="2"/>
  <c r="K1151" i="2"/>
  <c r="L1151" i="2" s="1"/>
  <c r="J1229" i="2"/>
  <c r="K1229" i="2"/>
  <c r="L1229" i="2" s="1"/>
  <c r="J1237" i="2"/>
  <c r="K1237" i="2"/>
  <c r="L1237" i="2" s="1"/>
  <c r="K1244" i="2"/>
  <c r="L1244" i="2" s="1"/>
  <c r="J1244" i="2"/>
  <c r="K1325" i="2"/>
  <c r="L1325" i="2" s="1"/>
  <c r="J1325" i="2"/>
  <c r="J1331" i="2"/>
  <c r="K1331" i="2"/>
  <c r="L1331" i="2" s="1"/>
  <c r="K1365" i="2"/>
  <c r="L1365" i="2" s="1"/>
  <c r="J1365" i="2"/>
  <c r="K1392" i="2"/>
  <c r="L1392" i="2" s="1"/>
  <c r="J1392" i="2"/>
  <c r="J1399" i="2"/>
  <c r="K1399" i="2"/>
  <c r="L1399" i="2" s="1"/>
  <c r="K757" i="2"/>
  <c r="L757" i="2" s="1"/>
  <c r="J757" i="2"/>
  <c r="K801" i="2"/>
  <c r="L801" i="2" s="1"/>
  <c r="J801" i="2"/>
  <c r="J1243" i="2"/>
  <c r="K1243" i="2"/>
  <c r="L1243" i="2" s="1"/>
  <c r="K1384" i="2"/>
  <c r="L1384" i="2" s="1"/>
  <c r="J1384" i="2"/>
  <c r="J88" i="2"/>
  <c r="J96" i="2"/>
  <c r="J104" i="2"/>
  <c r="J222" i="2"/>
  <c r="J232" i="2"/>
  <c r="J263" i="2"/>
  <c r="K314" i="2"/>
  <c r="L314" i="2" s="1"/>
  <c r="K402" i="2"/>
  <c r="L402" i="2" s="1"/>
  <c r="K410" i="2"/>
  <c r="L410" i="2" s="1"/>
  <c r="K765" i="2"/>
  <c r="L765" i="2" s="1"/>
  <c r="J765" i="2"/>
  <c r="K837" i="2"/>
  <c r="L837" i="2" s="1"/>
  <c r="J837" i="2"/>
  <c r="K897" i="2"/>
  <c r="L897" i="2" s="1"/>
  <c r="J897" i="2"/>
  <c r="K945" i="2"/>
  <c r="L945" i="2" s="1"/>
  <c r="J945" i="2"/>
  <c r="K964" i="2"/>
  <c r="L964" i="2" s="1"/>
  <c r="J964" i="2"/>
  <c r="J1062" i="2"/>
  <c r="K1062" i="2"/>
  <c r="L1062" i="2" s="1"/>
  <c r="J1070" i="2"/>
  <c r="K1070" i="2"/>
  <c r="L1070" i="2" s="1"/>
  <c r="J1078" i="2"/>
  <c r="K1078" i="2"/>
  <c r="L1078" i="2" s="1"/>
  <c r="J1210" i="2"/>
  <c r="K1210" i="2"/>
  <c r="L1210" i="2" s="1"/>
  <c r="J1223" i="2"/>
  <c r="K1223" i="2"/>
  <c r="L1223" i="2" s="1"/>
  <c r="J1251" i="2"/>
  <c r="K1251" i="2"/>
  <c r="L1251" i="2" s="1"/>
  <c r="K1296" i="2"/>
  <c r="L1296" i="2" s="1"/>
  <c r="J1296" i="2"/>
  <c r="K1304" i="2"/>
  <c r="L1304" i="2" s="1"/>
  <c r="J1304" i="2"/>
  <c r="K1400" i="2"/>
  <c r="L1400" i="2" s="1"/>
  <c r="J1400" i="2"/>
  <c r="J944" i="2"/>
  <c r="K944" i="2"/>
  <c r="L944" i="2" s="1"/>
  <c r="J144" i="2"/>
  <c r="K153" i="2"/>
  <c r="L153" i="2" s="1"/>
  <c r="J278" i="2"/>
  <c r="K319" i="2"/>
  <c r="L319" i="2" s="1"/>
  <c r="K378" i="2"/>
  <c r="L378" i="2" s="1"/>
  <c r="K419" i="2"/>
  <c r="L419" i="2" s="1"/>
  <c r="K427" i="2"/>
  <c r="L427" i="2" s="1"/>
  <c r="K435" i="2"/>
  <c r="L435" i="2" s="1"/>
  <c r="J466" i="2"/>
  <c r="K622" i="2"/>
  <c r="L622" i="2" s="1"/>
  <c r="K631" i="2"/>
  <c r="L631" i="2" s="1"/>
  <c r="J677" i="2"/>
  <c r="J694" i="2"/>
  <c r="K790" i="2"/>
  <c r="L790" i="2" s="1"/>
  <c r="J790" i="2"/>
  <c r="K796" i="2"/>
  <c r="L796" i="2" s="1"/>
  <c r="J796" i="2"/>
  <c r="K804" i="2"/>
  <c r="L804" i="2" s="1"/>
  <c r="J804" i="2"/>
  <c r="K845" i="2"/>
  <c r="L845" i="2" s="1"/>
  <c r="J845" i="2"/>
  <c r="K853" i="2"/>
  <c r="L853" i="2" s="1"/>
  <c r="J853" i="2"/>
  <c r="K865" i="2"/>
  <c r="L865" i="2" s="1"/>
  <c r="J865" i="2"/>
  <c r="K884" i="2"/>
  <c r="L884" i="2" s="1"/>
  <c r="J884" i="2"/>
  <c r="K913" i="2"/>
  <c r="L913" i="2" s="1"/>
  <c r="J913" i="2"/>
  <c r="J935" i="2"/>
  <c r="K935" i="2"/>
  <c r="L935" i="2" s="1"/>
  <c r="K1004" i="2"/>
  <c r="L1004" i="2" s="1"/>
  <c r="J1004" i="2"/>
  <c r="K1063" i="2"/>
  <c r="L1063" i="2" s="1"/>
  <c r="J1063" i="2"/>
  <c r="K1100" i="2"/>
  <c r="L1100" i="2" s="1"/>
  <c r="J1100" i="2"/>
  <c r="J1159" i="2"/>
  <c r="K1159" i="2"/>
  <c r="L1159" i="2" s="1"/>
  <c r="K1297" i="2"/>
  <c r="L1297" i="2" s="1"/>
  <c r="J1297" i="2"/>
  <c r="J1339" i="2"/>
  <c r="K1339" i="2"/>
  <c r="L1339" i="2" s="1"/>
  <c r="K1360" i="2"/>
  <c r="L1360" i="2" s="1"/>
  <c r="J1366" i="2"/>
  <c r="K1393" i="2"/>
  <c r="L1393" i="2" s="1"/>
  <c r="J1393" i="2"/>
  <c r="K1461" i="2"/>
  <c r="L1461" i="2" s="1"/>
  <c r="J1461" i="2"/>
  <c r="K89" i="2"/>
  <c r="L89" i="2" s="1"/>
  <c r="K97" i="2"/>
  <c r="L97" i="2" s="1"/>
  <c r="K105" i="2"/>
  <c r="L105" i="2" s="1"/>
  <c r="J158" i="2"/>
  <c r="J176" i="2"/>
  <c r="J184" i="2"/>
  <c r="K488" i="2"/>
  <c r="L488" i="2" s="1"/>
  <c r="K496" i="2"/>
  <c r="L496" i="2" s="1"/>
  <c r="K523" i="2"/>
  <c r="L523" i="2" s="1"/>
  <c r="J530" i="2"/>
  <c r="K780" i="2"/>
  <c r="L780" i="2" s="1"/>
  <c r="J780" i="2"/>
  <c r="K797" i="2"/>
  <c r="L797" i="2" s="1"/>
  <c r="J797" i="2"/>
  <c r="K812" i="2"/>
  <c r="L812" i="2" s="1"/>
  <c r="J812" i="2"/>
  <c r="K825" i="2"/>
  <c r="L825" i="2" s="1"/>
  <c r="J825" i="2"/>
  <c r="K838" i="2"/>
  <c r="L838" i="2" s="1"/>
  <c r="J838" i="2"/>
  <c r="K854" i="2"/>
  <c r="L854" i="2" s="1"/>
  <c r="J854" i="2"/>
  <c r="J879" i="2"/>
  <c r="K879" i="2"/>
  <c r="L879" i="2" s="1"/>
  <c r="K952" i="2"/>
  <c r="L952" i="2" s="1"/>
  <c r="J952" i="2"/>
  <c r="K993" i="2"/>
  <c r="L993" i="2" s="1"/>
  <c r="J993" i="2"/>
  <c r="K1064" i="2"/>
  <c r="L1064" i="2" s="1"/>
  <c r="J1064" i="2"/>
  <c r="J1086" i="2"/>
  <c r="K1086" i="2"/>
  <c r="L1086" i="2" s="1"/>
  <c r="K1108" i="2"/>
  <c r="L1108" i="2" s="1"/>
  <c r="J1108" i="2"/>
  <c r="J1153" i="2"/>
  <c r="K1153" i="2"/>
  <c r="L1153" i="2" s="1"/>
  <c r="J1195" i="2"/>
  <c r="K1195" i="2"/>
  <c r="L1195" i="2" s="1"/>
  <c r="J1205" i="2"/>
  <c r="K1205" i="2"/>
  <c r="L1205" i="2" s="1"/>
  <c r="K1253" i="2"/>
  <c r="L1253" i="2" s="1"/>
  <c r="J1253" i="2"/>
  <c r="J1267" i="2"/>
  <c r="K1267" i="2"/>
  <c r="L1267" i="2" s="1"/>
  <c r="K1374" i="2"/>
  <c r="L1374" i="2" s="1"/>
  <c r="J1374" i="2"/>
  <c r="J1407" i="2"/>
  <c r="K1407" i="2"/>
  <c r="L1407" i="2" s="1"/>
  <c r="K1413" i="2"/>
  <c r="L1413" i="2" s="1"/>
  <c r="J1413" i="2"/>
  <c r="J1445" i="2"/>
  <c r="K1445" i="2"/>
  <c r="L1445" i="2" s="1"/>
  <c r="K1456" i="2"/>
  <c r="L1456" i="2" s="1"/>
  <c r="J1456" i="2"/>
  <c r="J136" i="2"/>
  <c r="K233" i="2"/>
  <c r="L233" i="2" s="1"/>
  <c r="J311" i="2"/>
  <c r="K544" i="2"/>
  <c r="L544" i="2" s="1"/>
  <c r="J549" i="2"/>
  <c r="K813" i="2"/>
  <c r="L813" i="2" s="1"/>
  <c r="J813" i="2"/>
  <c r="K833" i="2"/>
  <c r="L833" i="2" s="1"/>
  <c r="J833" i="2"/>
  <c r="K929" i="2"/>
  <c r="L929" i="2" s="1"/>
  <c r="J929" i="2"/>
  <c r="K1032" i="2"/>
  <c r="L1032" i="2" s="1"/>
  <c r="J1032" i="2"/>
  <c r="J1046" i="2"/>
  <c r="K1046" i="2"/>
  <c r="L1046" i="2" s="1"/>
  <c r="K1116" i="2"/>
  <c r="L1116" i="2" s="1"/>
  <c r="J1116" i="2"/>
  <c r="K1178" i="2"/>
  <c r="L1178" i="2" s="1"/>
  <c r="J1178" i="2"/>
  <c r="J1213" i="2"/>
  <c r="K1213" i="2"/>
  <c r="L1213" i="2" s="1"/>
  <c r="K1321" i="2"/>
  <c r="L1321" i="2" s="1"/>
  <c r="J1321" i="2"/>
  <c r="K1347" i="2"/>
  <c r="L1347" i="2" s="1"/>
  <c r="J1347" i="2"/>
  <c r="K1368" i="2"/>
  <c r="L1368" i="2" s="1"/>
  <c r="J1368" i="2"/>
  <c r="K1408" i="2"/>
  <c r="L1408" i="2" s="1"/>
  <c r="J1408" i="2"/>
  <c r="J174" i="2"/>
  <c r="K177" i="2"/>
  <c r="L177" i="2" s="1"/>
  <c r="J192" i="2"/>
  <c r="J248" i="2"/>
  <c r="J367" i="2"/>
  <c r="J375" i="2"/>
  <c r="J448" i="2"/>
  <c r="J463" i="2"/>
  <c r="J485" i="2"/>
  <c r="J506" i="2"/>
  <c r="K568" i="2"/>
  <c r="L568" i="2" s="1"/>
  <c r="K576" i="2"/>
  <c r="L576" i="2" s="1"/>
  <c r="J581" i="2"/>
  <c r="J600" i="2"/>
  <c r="J608" i="2"/>
  <c r="J678" i="2"/>
  <c r="K720" i="2"/>
  <c r="L720" i="2" s="1"/>
  <c r="K728" i="2"/>
  <c r="L728" i="2" s="1"/>
  <c r="K769" i="2"/>
  <c r="L769" i="2" s="1"/>
  <c r="J769" i="2"/>
  <c r="K814" i="2"/>
  <c r="L814" i="2" s="1"/>
  <c r="J814" i="2"/>
  <c r="K862" i="2"/>
  <c r="L862" i="2" s="1"/>
  <c r="J862" i="2"/>
  <c r="K873" i="2"/>
  <c r="L873" i="2" s="1"/>
  <c r="J873" i="2"/>
  <c r="K1040" i="2"/>
  <c r="L1040" i="2" s="1"/>
  <c r="J1040" i="2"/>
  <c r="K1047" i="2"/>
  <c r="L1047" i="2" s="1"/>
  <c r="J1047" i="2"/>
  <c r="K1088" i="2"/>
  <c r="L1088" i="2" s="1"/>
  <c r="J1088" i="2"/>
  <c r="J1095" i="2"/>
  <c r="K1095" i="2"/>
  <c r="L1095" i="2" s="1"/>
  <c r="K1161" i="2"/>
  <c r="L1161" i="2" s="1"/>
  <c r="J1161" i="2"/>
  <c r="J1167" i="2"/>
  <c r="K1167" i="2"/>
  <c r="L1167" i="2" s="1"/>
  <c r="K1269" i="2"/>
  <c r="L1269" i="2" s="1"/>
  <c r="J1269" i="2"/>
  <c r="K1329" i="2"/>
  <c r="L1329" i="2" s="1"/>
  <c r="J1329" i="2"/>
  <c r="J1341" i="2"/>
  <c r="K1352" i="2"/>
  <c r="L1352" i="2" s="1"/>
  <c r="J1352" i="2"/>
  <c r="K881" i="2"/>
  <c r="L881" i="2" s="1"/>
  <c r="J881" i="2"/>
  <c r="J903" i="2"/>
  <c r="K903" i="2"/>
  <c r="L903" i="2" s="1"/>
  <c r="J1143" i="2"/>
  <c r="K1143" i="2"/>
  <c r="L1143" i="2" s="1"/>
  <c r="J1283" i="2"/>
  <c r="K1283" i="2"/>
  <c r="L1283" i="2" s="1"/>
  <c r="K60" i="2"/>
  <c r="L60" i="2" s="1"/>
  <c r="K86" i="2"/>
  <c r="L86" i="2" s="1"/>
  <c r="J216" i="2"/>
  <c r="K281" i="2"/>
  <c r="L281" i="2" s="1"/>
  <c r="J316" i="2"/>
  <c r="J343" i="2"/>
  <c r="J359" i="2"/>
  <c r="K528" i="2"/>
  <c r="L528" i="2" s="1"/>
  <c r="J620" i="2"/>
  <c r="K647" i="2"/>
  <c r="L647" i="2" s="1"/>
  <c r="K736" i="2"/>
  <c r="L736" i="2" s="1"/>
  <c r="J744" i="2"/>
  <c r="K744" i="2"/>
  <c r="L744" i="2" s="1"/>
  <c r="K793" i="2"/>
  <c r="L793" i="2" s="1"/>
  <c r="J793" i="2"/>
  <c r="K820" i="2"/>
  <c r="L820" i="2" s="1"/>
  <c r="J828" i="2"/>
  <c r="K828" i="2"/>
  <c r="L828" i="2" s="1"/>
  <c r="K841" i="2"/>
  <c r="L841" i="2" s="1"/>
  <c r="J841" i="2"/>
  <c r="K849" i="2"/>
  <c r="L849" i="2" s="1"/>
  <c r="J849" i="2"/>
  <c r="K887" i="2"/>
  <c r="L887" i="2" s="1"/>
  <c r="K961" i="2"/>
  <c r="L961" i="2" s="1"/>
  <c r="J961" i="2"/>
  <c r="J1111" i="2"/>
  <c r="K1111" i="2"/>
  <c r="L1111" i="2" s="1"/>
  <c r="K1124" i="2"/>
  <c r="L1124" i="2" s="1"/>
  <c r="J1124" i="2"/>
  <c r="J1207" i="2"/>
  <c r="K1207" i="2"/>
  <c r="L1207" i="2" s="1"/>
  <c r="J1215" i="2"/>
  <c r="K1215" i="2"/>
  <c r="L1215" i="2" s="1"/>
  <c r="K1301" i="2"/>
  <c r="L1301" i="2" s="1"/>
  <c r="J1301" i="2"/>
  <c r="J1323" i="2"/>
  <c r="K1323" i="2"/>
  <c r="L1323" i="2" s="1"/>
  <c r="K1336" i="2"/>
  <c r="L1336" i="2" s="1"/>
  <c r="J1336" i="2"/>
  <c r="K1363" i="2"/>
  <c r="L1363" i="2" s="1"/>
  <c r="K1409" i="2"/>
  <c r="L1409" i="2" s="1"/>
  <c r="J1409" i="2"/>
  <c r="K1464" i="2"/>
  <c r="L1464" i="2" s="1"/>
  <c r="J1464" i="2"/>
  <c r="K752" i="2"/>
  <c r="L752" i="2" s="1"/>
  <c r="K869" i="2"/>
  <c r="L869" i="2" s="1"/>
  <c r="J876" i="2"/>
  <c r="J949" i="2"/>
  <c r="K1103" i="2"/>
  <c r="L1103" i="2" s="1"/>
  <c r="K1288" i="2"/>
  <c r="L1288" i="2" s="1"/>
  <c r="J1370" i="2"/>
  <c r="J1379" i="2"/>
  <c r="K1387" i="2"/>
  <c r="L1387" i="2" s="1"/>
  <c r="J1440" i="2"/>
  <c r="K1467" i="2"/>
  <c r="L1467" i="2" s="1"/>
  <c r="K756" i="2"/>
  <c r="L756" i="2" s="1"/>
  <c r="K836" i="2"/>
  <c r="L836" i="2" s="1"/>
  <c r="J916" i="2"/>
  <c r="J996" i="2"/>
  <c r="J1096" i="2"/>
  <c r="J1164" i="2"/>
  <c r="J1177" i="2"/>
  <c r="J1180" i="2"/>
  <c r="J1183" i="2"/>
  <c r="J1228" i="2"/>
  <c r="K1259" i="2"/>
  <c r="L1259" i="2" s="1"/>
  <c r="J749" i="2"/>
  <c r="J753" i="2"/>
  <c r="K760" i="2"/>
  <c r="L760" i="2" s="1"/>
  <c r="K772" i="2"/>
  <c r="L772" i="2" s="1"/>
  <c r="J777" i="2"/>
  <c r="J809" i="2"/>
  <c r="K852" i="2"/>
  <c r="L852" i="2" s="1"/>
  <c r="J866" i="2"/>
  <c r="K895" i="2"/>
  <c r="L895" i="2" s="1"/>
  <c r="K950" i="2"/>
  <c r="L950" i="2" s="1"/>
  <c r="J988" i="2"/>
  <c r="J1031" i="2"/>
  <c r="K1074" i="2"/>
  <c r="L1074" i="2" s="1"/>
  <c r="J1121" i="2"/>
  <c r="J1154" i="2"/>
  <c r="J1196" i="2"/>
  <c r="J1204" i="2"/>
  <c r="J1220" i="2"/>
  <c r="J1245" i="2"/>
  <c r="K1275" i="2"/>
  <c r="L1275" i="2" s="1"/>
  <c r="K1280" i="2"/>
  <c r="L1280" i="2" s="1"/>
  <c r="J1293" i="2"/>
  <c r="K1333" i="2"/>
  <c r="L1333" i="2" s="1"/>
  <c r="J1350" i="2"/>
  <c r="J1376" i="2"/>
  <c r="J1380" i="2"/>
  <c r="J1404" i="2"/>
  <c r="J947" i="2"/>
  <c r="J971" i="2"/>
  <c r="J979" i="2"/>
  <c r="J1001" i="2"/>
  <c r="K1113" i="2"/>
  <c r="L1113" i="2" s="1"/>
  <c r="J1371" i="2"/>
  <c r="J1412" i="2"/>
  <c r="J788" i="2"/>
  <c r="K871" i="2"/>
  <c r="L871" i="2" s="1"/>
  <c r="J874" i="2"/>
  <c r="J900" i="2"/>
  <c r="K951" i="2"/>
  <c r="L951" i="2" s="1"/>
  <c r="J963" i="2"/>
  <c r="J1059" i="2"/>
  <c r="J1067" i="2"/>
  <c r="K1094" i="2"/>
  <c r="L1094" i="2" s="1"/>
  <c r="J1118" i="2"/>
  <c r="K1189" i="2"/>
  <c r="L1189" i="2" s="1"/>
  <c r="J1458" i="2"/>
  <c r="K1469" i="2"/>
  <c r="L1469" i="2" s="1"/>
  <c r="K980" i="2"/>
  <c r="L980" i="2" s="1"/>
  <c r="K1007" i="2"/>
  <c r="L1007" i="2" s="1"/>
  <c r="K1038" i="2"/>
  <c r="L1038" i="2" s="1"/>
  <c r="J1071" i="2"/>
  <c r="J1170" i="2"/>
  <c r="K1175" i="2"/>
  <c r="L1175" i="2" s="1"/>
  <c r="K1197" i="2"/>
  <c r="L1197" i="2" s="1"/>
  <c r="K1221" i="2"/>
  <c r="L1221" i="2" s="1"/>
  <c r="K1272" i="2"/>
  <c r="L1272" i="2" s="1"/>
  <c r="J1312" i="2"/>
  <c r="J1346" i="2"/>
  <c r="J1386" i="2"/>
  <c r="K77" i="2"/>
  <c r="L77" i="2" s="1"/>
  <c r="J77" i="2"/>
  <c r="J13" i="2"/>
  <c r="K13" i="2"/>
  <c r="L13" i="2" s="1"/>
  <c r="J21" i="2"/>
  <c r="K21" i="2"/>
  <c r="L21" i="2" s="1"/>
  <c r="K27" i="2"/>
  <c r="L27" i="2" s="1"/>
  <c r="J27" i="2"/>
  <c r="K45" i="2"/>
  <c r="L45" i="2" s="1"/>
  <c r="J45" i="2"/>
  <c r="J67" i="2"/>
  <c r="K67" i="2"/>
  <c r="L67" i="2" s="1"/>
  <c r="K73" i="2"/>
  <c r="L73" i="2" s="1"/>
  <c r="J73" i="2"/>
  <c r="J83" i="2"/>
  <c r="K83" i="2"/>
  <c r="L83" i="2" s="1"/>
  <c r="K5" i="2"/>
  <c r="J5" i="2"/>
  <c r="K14" i="2"/>
  <c r="L14" i="2" s="1"/>
  <c r="J14" i="2"/>
  <c r="K22" i="2"/>
  <c r="L22" i="2" s="1"/>
  <c r="J22" i="2"/>
  <c r="K28" i="2"/>
  <c r="L28" i="2" s="1"/>
  <c r="J28" i="2"/>
  <c r="J51" i="2"/>
  <c r="K51" i="2"/>
  <c r="L51" i="2" s="1"/>
  <c r="K57" i="2"/>
  <c r="L57" i="2" s="1"/>
  <c r="J57" i="2"/>
  <c r="J68" i="2"/>
  <c r="K68" i="2"/>
  <c r="L68" i="2" s="1"/>
  <c r="K15" i="2"/>
  <c r="L15" i="2" s="1"/>
  <c r="J15" i="2"/>
  <c r="K23" i="2"/>
  <c r="L23" i="2" s="1"/>
  <c r="J23" i="2"/>
  <c r="K33" i="2"/>
  <c r="L33" i="2" s="1"/>
  <c r="J33" i="2"/>
  <c r="K37" i="2"/>
  <c r="L37" i="2" s="1"/>
  <c r="J37" i="2"/>
  <c r="K41" i="2"/>
  <c r="L41" i="2" s="1"/>
  <c r="J41" i="2"/>
  <c r="J52" i="2"/>
  <c r="K52" i="2"/>
  <c r="L52" i="2" s="1"/>
  <c r="K58" i="2"/>
  <c r="L58" i="2" s="1"/>
  <c r="J58" i="2"/>
  <c r="K63" i="2"/>
  <c r="L63" i="2" s="1"/>
  <c r="J63" i="2"/>
  <c r="K69" i="2"/>
  <c r="L69" i="2" s="1"/>
  <c r="J69" i="2"/>
  <c r="K79" i="2"/>
  <c r="L79" i="2" s="1"/>
  <c r="J79" i="2"/>
  <c r="K61" i="2"/>
  <c r="L61" i="2" s="1"/>
  <c r="J61" i="2"/>
  <c r="J16" i="2"/>
  <c r="K16" i="2"/>
  <c r="L16" i="2" s="1"/>
  <c r="J24" i="2"/>
  <c r="K24" i="2"/>
  <c r="L24" i="2" s="1"/>
  <c r="K42" i="2"/>
  <c r="L42" i="2" s="1"/>
  <c r="J42" i="2"/>
  <c r="K47" i="2"/>
  <c r="L47" i="2" s="1"/>
  <c r="J47" i="2"/>
  <c r="K53" i="2"/>
  <c r="L53" i="2" s="1"/>
  <c r="J53" i="2"/>
  <c r="J59" i="2"/>
  <c r="K59" i="2"/>
  <c r="L59" i="2" s="1"/>
  <c r="K75" i="2"/>
  <c r="L75" i="2" s="1"/>
  <c r="J75" i="2"/>
  <c r="M3" i="2"/>
  <c r="N3" i="2" s="1"/>
  <c r="E4" i="2"/>
  <c r="J17" i="2"/>
  <c r="K17" i="2"/>
  <c r="L17" i="2" s="1"/>
  <c r="K25" i="2"/>
  <c r="L25" i="2" s="1"/>
  <c r="J25" i="2"/>
  <c r="J43" i="2"/>
  <c r="K43" i="2"/>
  <c r="L43" i="2" s="1"/>
  <c r="K85" i="2"/>
  <c r="L85" i="2" s="1"/>
  <c r="J85" i="2"/>
  <c r="J3" i="2"/>
  <c r="K3" i="2"/>
  <c r="L3" i="2" s="1"/>
  <c r="K11" i="2"/>
  <c r="L11" i="2" s="1"/>
  <c r="J11" i="2"/>
  <c r="K18" i="2"/>
  <c r="L18" i="2" s="1"/>
  <c r="J18" i="2"/>
  <c r="K30" i="2"/>
  <c r="L30" i="2" s="1"/>
  <c r="J30" i="2"/>
  <c r="K65" i="2"/>
  <c r="L65" i="2" s="1"/>
  <c r="J65" i="2"/>
  <c r="K71" i="2"/>
  <c r="L71" i="2" s="1"/>
  <c r="J71" i="2"/>
  <c r="K81" i="2"/>
  <c r="L81" i="2" s="1"/>
  <c r="J81" i="2"/>
  <c r="K20" i="2"/>
  <c r="L20" i="2" s="1"/>
  <c r="J20" i="2"/>
  <c r="K19" i="2"/>
  <c r="L19" i="2" s="1"/>
  <c r="J19" i="2"/>
  <c r="J31" i="2"/>
  <c r="K31" i="2"/>
  <c r="L31" i="2" s="1"/>
  <c r="K49" i="2"/>
  <c r="L49" i="2" s="1"/>
  <c r="J49" i="2"/>
  <c r="K55" i="2"/>
  <c r="L55" i="2" s="1"/>
  <c r="J55" i="2"/>
  <c r="K109" i="2"/>
  <c r="L109" i="2" s="1"/>
  <c r="J109" i="2"/>
  <c r="K138" i="2"/>
  <c r="L138" i="2" s="1"/>
  <c r="J138" i="2"/>
  <c r="K140" i="2"/>
  <c r="L140" i="2" s="1"/>
  <c r="J140" i="2"/>
  <c r="K157" i="2"/>
  <c r="L157" i="2" s="1"/>
  <c r="J157" i="2"/>
  <c r="K226" i="2"/>
  <c r="L226" i="2" s="1"/>
  <c r="J226" i="2"/>
  <c r="K228" i="2"/>
  <c r="L228" i="2" s="1"/>
  <c r="J228" i="2"/>
  <c r="K356" i="2"/>
  <c r="L356" i="2" s="1"/>
  <c r="J356" i="2"/>
  <c r="K481" i="2"/>
  <c r="L481" i="2" s="1"/>
  <c r="J481" i="2"/>
  <c r="J536" i="2"/>
  <c r="K536" i="2"/>
  <c r="L536" i="2" s="1"/>
  <c r="K618" i="2"/>
  <c r="L618" i="2" s="1"/>
  <c r="J618" i="2"/>
  <c r="K1378" i="2"/>
  <c r="L1378" i="2" s="1"/>
  <c r="J1378" i="2"/>
  <c r="J1383" i="2"/>
  <c r="K1383" i="2"/>
  <c r="L1383" i="2" s="1"/>
  <c r="M2" i="2"/>
  <c r="N2" i="2" s="1"/>
  <c r="J6" i="2"/>
  <c r="J10" i="2"/>
  <c r="J35" i="2"/>
  <c r="J38" i="2"/>
  <c r="J46" i="2"/>
  <c r="J54" i="2"/>
  <c r="J62" i="2"/>
  <c r="J70" i="2"/>
  <c r="J78" i="2"/>
  <c r="K98" i="2"/>
  <c r="L98" i="2" s="1"/>
  <c r="J98" i="2"/>
  <c r="K100" i="2"/>
  <c r="L100" i="2" s="1"/>
  <c r="J100" i="2"/>
  <c r="K111" i="2"/>
  <c r="L111" i="2" s="1"/>
  <c r="J111" i="2"/>
  <c r="K113" i="2"/>
  <c r="L113" i="2" s="1"/>
  <c r="K115" i="2"/>
  <c r="L115" i="2" s="1"/>
  <c r="K117" i="2"/>
  <c r="L117" i="2" s="1"/>
  <c r="J117" i="2"/>
  <c r="K119" i="2"/>
  <c r="L119" i="2" s="1"/>
  <c r="J119" i="2"/>
  <c r="K121" i="2"/>
  <c r="L121" i="2" s="1"/>
  <c r="K123" i="2"/>
  <c r="L123" i="2" s="1"/>
  <c r="K125" i="2"/>
  <c r="L125" i="2" s="1"/>
  <c r="J125" i="2"/>
  <c r="J142" i="2"/>
  <c r="K161" i="2"/>
  <c r="L161" i="2" s="1"/>
  <c r="K163" i="2"/>
  <c r="L163" i="2" s="1"/>
  <c r="K165" i="2"/>
  <c r="L165" i="2" s="1"/>
  <c r="J165" i="2"/>
  <c r="K178" i="2"/>
  <c r="L178" i="2" s="1"/>
  <c r="J178" i="2"/>
  <c r="K180" i="2"/>
  <c r="L180" i="2" s="1"/>
  <c r="J180" i="2"/>
  <c r="K187" i="2"/>
  <c r="L187" i="2" s="1"/>
  <c r="K189" i="2"/>
  <c r="L189" i="2" s="1"/>
  <c r="J189" i="2"/>
  <c r="J200" i="2"/>
  <c r="K202" i="2"/>
  <c r="L202" i="2" s="1"/>
  <c r="J202" i="2"/>
  <c r="K204" i="2"/>
  <c r="L204" i="2" s="1"/>
  <c r="J204" i="2"/>
  <c r="K209" i="2"/>
  <c r="L209" i="2" s="1"/>
  <c r="K211" i="2"/>
  <c r="L211" i="2" s="1"/>
  <c r="K213" i="2"/>
  <c r="L213" i="2" s="1"/>
  <c r="J213" i="2"/>
  <c r="J224" i="2"/>
  <c r="J230" i="2"/>
  <c r="K243" i="2"/>
  <c r="L243" i="2" s="1"/>
  <c r="K245" i="2"/>
  <c r="L245" i="2" s="1"/>
  <c r="J245" i="2"/>
  <c r="K268" i="2"/>
  <c r="L268" i="2" s="1"/>
  <c r="J268" i="2"/>
  <c r="K271" i="2"/>
  <c r="L271" i="2" s="1"/>
  <c r="K289" i="2"/>
  <c r="L289" i="2" s="1"/>
  <c r="J289" i="2"/>
  <c r="K300" i="2"/>
  <c r="L300" i="2" s="1"/>
  <c r="J300" i="2"/>
  <c r="J322" i="2"/>
  <c r="K322" i="2"/>
  <c r="L322" i="2" s="1"/>
  <c r="K342" i="2"/>
  <c r="L342" i="2" s="1"/>
  <c r="J342" i="2"/>
  <c r="K353" i="2"/>
  <c r="L353" i="2" s="1"/>
  <c r="J353" i="2"/>
  <c r="K373" i="2"/>
  <c r="L373" i="2" s="1"/>
  <c r="J373" i="2"/>
  <c r="K377" i="2"/>
  <c r="L377" i="2" s="1"/>
  <c r="J377" i="2"/>
  <c r="K385" i="2"/>
  <c r="L385" i="2" s="1"/>
  <c r="J385" i="2"/>
  <c r="K591" i="2"/>
  <c r="L591" i="2" s="1"/>
  <c r="J591" i="2"/>
  <c r="K146" i="2"/>
  <c r="L146" i="2" s="1"/>
  <c r="J146" i="2"/>
  <c r="K255" i="2"/>
  <c r="L255" i="2" s="1"/>
  <c r="J255" i="2"/>
  <c r="J9" i="2"/>
  <c r="J12" i="2"/>
  <c r="J34" i="2"/>
  <c r="J40" i="2"/>
  <c r="J48" i="2"/>
  <c r="J56" i="2"/>
  <c r="J64" i="2"/>
  <c r="J72" i="2"/>
  <c r="J80" i="2"/>
  <c r="K106" i="2"/>
  <c r="L106" i="2" s="1"/>
  <c r="J106" i="2"/>
  <c r="K108" i="2"/>
  <c r="L108" i="2" s="1"/>
  <c r="J108" i="2"/>
  <c r="K127" i="2"/>
  <c r="L127" i="2" s="1"/>
  <c r="J127" i="2"/>
  <c r="K129" i="2"/>
  <c r="L129" i="2" s="1"/>
  <c r="K131" i="2"/>
  <c r="L131" i="2" s="1"/>
  <c r="K133" i="2"/>
  <c r="L133" i="2" s="1"/>
  <c r="J133" i="2"/>
  <c r="J150" i="2"/>
  <c r="K154" i="2"/>
  <c r="L154" i="2" s="1"/>
  <c r="J154" i="2"/>
  <c r="K156" i="2"/>
  <c r="L156" i="2" s="1"/>
  <c r="J156" i="2"/>
  <c r="K169" i="2"/>
  <c r="L169" i="2" s="1"/>
  <c r="K171" i="2"/>
  <c r="L171" i="2" s="1"/>
  <c r="K173" i="2"/>
  <c r="L173" i="2" s="1"/>
  <c r="J173" i="2"/>
  <c r="J238" i="2"/>
  <c r="K251" i="2"/>
  <c r="L251" i="2" s="1"/>
  <c r="K253" i="2"/>
  <c r="L253" i="2" s="1"/>
  <c r="J253" i="2"/>
  <c r="K312" i="2"/>
  <c r="L312" i="2" s="1"/>
  <c r="J312" i="2"/>
  <c r="K358" i="2"/>
  <c r="L358" i="2" s="1"/>
  <c r="J358" i="2"/>
  <c r="K416" i="2"/>
  <c r="L416" i="2" s="1"/>
  <c r="J416" i="2"/>
  <c r="K441" i="2"/>
  <c r="L441" i="2" s="1"/>
  <c r="J441" i="2"/>
  <c r="K236" i="2"/>
  <c r="L236" i="2" s="1"/>
  <c r="J236" i="2"/>
  <c r="K259" i="2"/>
  <c r="L259" i="2" s="1"/>
  <c r="J259" i="2"/>
  <c r="K498" i="2"/>
  <c r="L498" i="2" s="1"/>
  <c r="J498" i="2"/>
  <c r="K624" i="2"/>
  <c r="L624" i="2" s="1"/>
  <c r="J624" i="2"/>
  <c r="K87" i="2"/>
  <c r="L87" i="2" s="1"/>
  <c r="J87" i="2"/>
  <c r="K93" i="2"/>
  <c r="L93" i="2" s="1"/>
  <c r="J93" i="2"/>
  <c r="K114" i="2"/>
  <c r="L114" i="2" s="1"/>
  <c r="J114" i="2"/>
  <c r="K116" i="2"/>
  <c r="L116" i="2" s="1"/>
  <c r="J116" i="2"/>
  <c r="K122" i="2"/>
  <c r="L122" i="2" s="1"/>
  <c r="J122" i="2"/>
  <c r="K124" i="2"/>
  <c r="L124" i="2" s="1"/>
  <c r="J124" i="2"/>
  <c r="K162" i="2"/>
  <c r="L162" i="2" s="1"/>
  <c r="J162" i="2"/>
  <c r="K164" i="2"/>
  <c r="L164" i="2" s="1"/>
  <c r="J164" i="2"/>
  <c r="K186" i="2"/>
  <c r="L186" i="2" s="1"/>
  <c r="J186" i="2"/>
  <c r="K188" i="2"/>
  <c r="L188" i="2" s="1"/>
  <c r="J188" i="2"/>
  <c r="K197" i="2"/>
  <c r="L197" i="2" s="1"/>
  <c r="J197" i="2"/>
  <c r="K210" i="2"/>
  <c r="L210" i="2" s="1"/>
  <c r="J210" i="2"/>
  <c r="K212" i="2"/>
  <c r="L212" i="2" s="1"/>
  <c r="J212" i="2"/>
  <c r="K221" i="2"/>
  <c r="L221" i="2" s="1"/>
  <c r="J221" i="2"/>
  <c r="K242" i="2"/>
  <c r="L242" i="2" s="1"/>
  <c r="J242" i="2"/>
  <c r="K244" i="2"/>
  <c r="L244" i="2" s="1"/>
  <c r="J244" i="2"/>
  <c r="J273" i="2"/>
  <c r="K273" i="2"/>
  <c r="L273" i="2" s="1"/>
  <c r="K280" i="2"/>
  <c r="L280" i="2" s="1"/>
  <c r="J280" i="2"/>
  <c r="K308" i="2"/>
  <c r="L308" i="2" s="1"/>
  <c r="J308" i="2"/>
  <c r="K335" i="2"/>
  <c r="L335" i="2" s="1"/>
  <c r="J335" i="2"/>
  <c r="K365" i="2"/>
  <c r="L365" i="2" s="1"/>
  <c r="J365" i="2"/>
  <c r="K392" i="2"/>
  <c r="L392" i="2" s="1"/>
  <c r="J392" i="2"/>
  <c r="K148" i="2"/>
  <c r="L148" i="2" s="1"/>
  <c r="J148" i="2"/>
  <c r="K440" i="2"/>
  <c r="L440" i="2" s="1"/>
  <c r="J440" i="2"/>
  <c r="J8" i="2"/>
  <c r="J50" i="2"/>
  <c r="J66" i="2"/>
  <c r="J74" i="2"/>
  <c r="J82" i="2"/>
  <c r="J112" i="2"/>
  <c r="J118" i="2"/>
  <c r="J120" i="2"/>
  <c r="K139" i="2"/>
  <c r="L139" i="2" s="1"/>
  <c r="K141" i="2"/>
  <c r="L141" i="2" s="1"/>
  <c r="J141" i="2"/>
  <c r="J160" i="2"/>
  <c r="J208" i="2"/>
  <c r="K225" i="2"/>
  <c r="L225" i="2" s="1"/>
  <c r="K227" i="2"/>
  <c r="L227" i="2" s="1"/>
  <c r="K229" i="2"/>
  <c r="L229" i="2" s="1"/>
  <c r="J229" i="2"/>
  <c r="J246" i="2"/>
  <c r="J274" i="2"/>
  <c r="K274" i="2"/>
  <c r="L274" i="2" s="1"/>
  <c r="K305" i="2"/>
  <c r="L305" i="2" s="1"/>
  <c r="J305" i="2"/>
  <c r="K344" i="2"/>
  <c r="L344" i="2" s="1"/>
  <c r="J344" i="2"/>
  <c r="K369" i="2"/>
  <c r="L369" i="2" s="1"/>
  <c r="J369" i="2"/>
  <c r="K401" i="2"/>
  <c r="L401" i="2" s="1"/>
  <c r="J401" i="2"/>
  <c r="K234" i="2"/>
  <c r="L234" i="2" s="1"/>
  <c r="J234" i="2"/>
  <c r="K297" i="2"/>
  <c r="L297" i="2" s="1"/>
  <c r="J297" i="2"/>
  <c r="J354" i="2"/>
  <c r="K354" i="2"/>
  <c r="L354" i="2" s="1"/>
  <c r="K101" i="2"/>
  <c r="L101" i="2" s="1"/>
  <c r="J101" i="2"/>
  <c r="K130" i="2"/>
  <c r="L130" i="2" s="1"/>
  <c r="J130" i="2"/>
  <c r="K132" i="2"/>
  <c r="L132" i="2" s="1"/>
  <c r="J132" i="2"/>
  <c r="K170" i="2"/>
  <c r="L170" i="2" s="1"/>
  <c r="J170" i="2"/>
  <c r="K172" i="2"/>
  <c r="L172" i="2" s="1"/>
  <c r="J172" i="2"/>
  <c r="K181" i="2"/>
  <c r="L181" i="2" s="1"/>
  <c r="J181" i="2"/>
  <c r="K205" i="2"/>
  <c r="L205" i="2" s="1"/>
  <c r="J205" i="2"/>
  <c r="K250" i="2"/>
  <c r="L250" i="2" s="1"/>
  <c r="J250" i="2"/>
  <c r="K252" i="2"/>
  <c r="L252" i="2" s="1"/>
  <c r="J252" i="2"/>
  <c r="J258" i="2"/>
  <c r="K258" i="2"/>
  <c r="L258" i="2" s="1"/>
  <c r="K277" i="2"/>
  <c r="L277" i="2" s="1"/>
  <c r="J277" i="2"/>
  <c r="J306" i="2"/>
  <c r="K306" i="2"/>
  <c r="L306" i="2" s="1"/>
  <c r="K329" i="2"/>
  <c r="L329" i="2" s="1"/>
  <c r="J329" i="2"/>
  <c r="K340" i="2"/>
  <c r="L340" i="2" s="1"/>
  <c r="J340" i="2"/>
  <c r="K383" i="2"/>
  <c r="L383" i="2" s="1"/>
  <c r="J383" i="2"/>
  <c r="K408" i="2"/>
  <c r="L408" i="2" s="1"/>
  <c r="J408" i="2"/>
  <c r="K425" i="2"/>
  <c r="L425" i="2" s="1"/>
  <c r="J425" i="2"/>
  <c r="K458" i="2"/>
  <c r="L458" i="2" s="1"/>
  <c r="J458" i="2"/>
  <c r="K90" i="2"/>
  <c r="L90" i="2" s="1"/>
  <c r="J90" i="2"/>
  <c r="K92" i="2"/>
  <c r="L92" i="2" s="1"/>
  <c r="J92" i="2"/>
  <c r="J128" i="2"/>
  <c r="J134" i="2"/>
  <c r="K147" i="2"/>
  <c r="L147" i="2" s="1"/>
  <c r="K149" i="2"/>
  <c r="L149" i="2" s="1"/>
  <c r="J149" i="2"/>
  <c r="J168" i="2"/>
  <c r="K194" i="2"/>
  <c r="L194" i="2" s="1"/>
  <c r="J194" i="2"/>
  <c r="K196" i="2"/>
  <c r="L196" i="2" s="1"/>
  <c r="J196" i="2"/>
  <c r="K218" i="2"/>
  <c r="L218" i="2" s="1"/>
  <c r="J218" i="2"/>
  <c r="K220" i="2"/>
  <c r="L220" i="2" s="1"/>
  <c r="J220" i="2"/>
  <c r="K235" i="2"/>
  <c r="L235" i="2" s="1"/>
  <c r="K237" i="2"/>
  <c r="L237" i="2" s="1"/>
  <c r="J237" i="2"/>
  <c r="J254" i="2"/>
  <c r="K287" i="2"/>
  <c r="L287" i="2" s="1"/>
  <c r="K295" i="2"/>
  <c r="L295" i="2" s="1"/>
  <c r="J295" i="2"/>
  <c r="K310" i="2"/>
  <c r="L310" i="2" s="1"/>
  <c r="J310" i="2"/>
  <c r="K321" i="2"/>
  <c r="L321" i="2" s="1"/>
  <c r="J321" i="2"/>
  <c r="K337" i="2"/>
  <c r="L337" i="2" s="1"/>
  <c r="J337" i="2"/>
  <c r="K360" i="2"/>
  <c r="L360" i="2" s="1"/>
  <c r="J360" i="2"/>
  <c r="K659" i="2"/>
  <c r="L659" i="2" s="1"/>
  <c r="J659" i="2"/>
  <c r="K264" i="2"/>
  <c r="L264" i="2" s="1"/>
  <c r="J264" i="2"/>
  <c r="K302" i="2"/>
  <c r="L302" i="2" s="1"/>
  <c r="J302" i="2"/>
  <c r="K304" i="2"/>
  <c r="L304" i="2" s="1"/>
  <c r="J304" i="2"/>
  <c r="K350" i="2"/>
  <c r="L350" i="2" s="1"/>
  <c r="J350" i="2"/>
  <c r="K352" i="2"/>
  <c r="L352" i="2" s="1"/>
  <c r="J352" i="2"/>
  <c r="K390" i="2"/>
  <c r="L390" i="2" s="1"/>
  <c r="J390" i="2"/>
  <c r="K397" i="2"/>
  <c r="L397" i="2" s="1"/>
  <c r="J397" i="2"/>
  <c r="K414" i="2"/>
  <c r="L414" i="2" s="1"/>
  <c r="J414" i="2"/>
  <c r="K418" i="2"/>
  <c r="L418" i="2" s="1"/>
  <c r="J418" i="2"/>
  <c r="K433" i="2"/>
  <c r="L433" i="2" s="1"/>
  <c r="J433" i="2"/>
  <c r="K460" i="2"/>
  <c r="L460" i="2" s="1"/>
  <c r="J460" i="2"/>
  <c r="J504" i="2"/>
  <c r="K504" i="2"/>
  <c r="L504" i="2" s="1"/>
  <c r="K521" i="2"/>
  <c r="L521" i="2" s="1"/>
  <c r="J521" i="2"/>
  <c r="K553" i="2"/>
  <c r="L553" i="2" s="1"/>
  <c r="J553" i="2"/>
  <c r="K267" i="2"/>
  <c r="L267" i="2" s="1"/>
  <c r="J267" i="2"/>
  <c r="K318" i="2"/>
  <c r="L318" i="2" s="1"/>
  <c r="J318" i="2"/>
  <c r="K320" i="2"/>
  <c r="L320" i="2" s="1"/>
  <c r="J320" i="2"/>
  <c r="K381" i="2"/>
  <c r="L381" i="2" s="1"/>
  <c r="J381" i="2"/>
  <c r="K405" i="2"/>
  <c r="L405" i="2" s="1"/>
  <c r="J405" i="2"/>
  <c r="J472" i="2"/>
  <c r="K472" i="2"/>
  <c r="L472" i="2" s="1"/>
  <c r="K578" i="2"/>
  <c r="L578" i="2" s="1"/>
  <c r="J578" i="2"/>
  <c r="K599" i="2"/>
  <c r="L599" i="2" s="1"/>
  <c r="J599" i="2"/>
  <c r="J655" i="2"/>
  <c r="K655" i="2"/>
  <c r="L655" i="2" s="1"/>
  <c r="K730" i="2"/>
  <c r="L730" i="2" s="1"/>
  <c r="J730" i="2"/>
  <c r="K283" i="2"/>
  <c r="L283" i="2" s="1"/>
  <c r="J283" i="2"/>
  <c r="K341" i="2"/>
  <c r="L341" i="2" s="1"/>
  <c r="J341" i="2"/>
  <c r="K345" i="2"/>
  <c r="L345" i="2" s="1"/>
  <c r="J345" i="2"/>
  <c r="K366" i="2"/>
  <c r="L366" i="2" s="1"/>
  <c r="J366" i="2"/>
  <c r="K368" i="2"/>
  <c r="L368" i="2" s="1"/>
  <c r="J368" i="2"/>
  <c r="K409" i="2"/>
  <c r="L409" i="2" s="1"/>
  <c r="J409" i="2"/>
  <c r="K483" i="2"/>
  <c r="L483" i="2" s="1"/>
  <c r="J483" i="2"/>
  <c r="K495" i="2"/>
  <c r="L495" i="2" s="1"/>
  <c r="J495" i="2"/>
  <c r="K538" i="2"/>
  <c r="L538" i="2" s="1"/>
  <c r="J538" i="2"/>
  <c r="J95" i="2"/>
  <c r="J103" i="2"/>
  <c r="J135" i="2"/>
  <c r="J143" i="2"/>
  <c r="J151" i="2"/>
  <c r="J159" i="2"/>
  <c r="J167" i="2"/>
  <c r="J175" i="2"/>
  <c r="J183" i="2"/>
  <c r="J191" i="2"/>
  <c r="J199" i="2"/>
  <c r="J207" i="2"/>
  <c r="J215" i="2"/>
  <c r="J223" i="2"/>
  <c r="J231" i="2"/>
  <c r="J239" i="2"/>
  <c r="J247" i="2"/>
  <c r="J256" i="2"/>
  <c r="J276" i="2"/>
  <c r="J279" i="2"/>
  <c r="J286" i="2"/>
  <c r="K288" i="2"/>
  <c r="L288" i="2" s="1"/>
  <c r="J288" i="2"/>
  <c r="K290" i="2"/>
  <c r="L290" i="2" s="1"/>
  <c r="J303" i="2"/>
  <c r="J324" i="2"/>
  <c r="K326" i="2"/>
  <c r="L326" i="2" s="1"/>
  <c r="J326" i="2"/>
  <c r="K328" i="2"/>
  <c r="L328" i="2" s="1"/>
  <c r="J328" i="2"/>
  <c r="K330" i="2"/>
  <c r="L330" i="2" s="1"/>
  <c r="K349" i="2"/>
  <c r="L349" i="2" s="1"/>
  <c r="J349" i="2"/>
  <c r="J351" i="2"/>
  <c r="J364" i="2"/>
  <c r="K389" i="2"/>
  <c r="L389" i="2" s="1"/>
  <c r="J389" i="2"/>
  <c r="K398" i="2"/>
  <c r="L398" i="2" s="1"/>
  <c r="J398" i="2"/>
  <c r="K413" i="2"/>
  <c r="L413" i="2" s="1"/>
  <c r="J413" i="2"/>
  <c r="K455" i="2"/>
  <c r="L455" i="2" s="1"/>
  <c r="J455" i="2"/>
  <c r="K479" i="2"/>
  <c r="L479" i="2" s="1"/>
  <c r="J479" i="2"/>
  <c r="K500" i="2"/>
  <c r="L500" i="2" s="1"/>
  <c r="J500" i="2"/>
  <c r="K555" i="2"/>
  <c r="L555" i="2" s="1"/>
  <c r="J555" i="2"/>
  <c r="K559" i="2"/>
  <c r="L559" i="2" s="1"/>
  <c r="J559" i="2"/>
  <c r="J630" i="2"/>
  <c r="K630" i="2"/>
  <c r="L630" i="2" s="1"/>
  <c r="K269" i="2"/>
  <c r="L269" i="2" s="1"/>
  <c r="J269" i="2"/>
  <c r="K272" i="2"/>
  <c r="L272" i="2" s="1"/>
  <c r="J272" i="2"/>
  <c r="K309" i="2"/>
  <c r="L309" i="2" s="1"/>
  <c r="J309" i="2"/>
  <c r="K313" i="2"/>
  <c r="L313" i="2" s="1"/>
  <c r="J313" i="2"/>
  <c r="K357" i="2"/>
  <c r="L357" i="2" s="1"/>
  <c r="J357" i="2"/>
  <c r="K361" i="2"/>
  <c r="L361" i="2" s="1"/>
  <c r="J361" i="2"/>
  <c r="K374" i="2"/>
  <c r="L374" i="2" s="1"/>
  <c r="J374" i="2"/>
  <c r="K376" i="2"/>
  <c r="L376" i="2" s="1"/>
  <c r="J376" i="2"/>
  <c r="K393" i="2"/>
  <c r="L393" i="2" s="1"/>
  <c r="J393" i="2"/>
  <c r="K400" i="2"/>
  <c r="L400" i="2" s="1"/>
  <c r="J400" i="2"/>
  <c r="K417" i="2"/>
  <c r="L417" i="2" s="1"/>
  <c r="J417" i="2"/>
  <c r="K424" i="2"/>
  <c r="L424" i="2" s="1"/>
  <c r="J424" i="2"/>
  <c r="K487" i="2"/>
  <c r="L487" i="2" s="1"/>
  <c r="J487" i="2"/>
  <c r="K519" i="2"/>
  <c r="L519" i="2" s="1"/>
  <c r="J519" i="2"/>
  <c r="K551" i="2"/>
  <c r="L551" i="2" s="1"/>
  <c r="J551" i="2"/>
  <c r="K575" i="2"/>
  <c r="L575" i="2" s="1"/>
  <c r="J575" i="2"/>
  <c r="K580" i="2"/>
  <c r="L580" i="2" s="1"/>
  <c r="J580" i="2"/>
  <c r="K257" i="2"/>
  <c r="L257" i="2" s="1"/>
  <c r="J261" i="2"/>
  <c r="J262" i="2"/>
  <c r="K265" i="2"/>
  <c r="L265" i="2" s="1"/>
  <c r="K275" i="2"/>
  <c r="L275" i="2" s="1"/>
  <c r="J275" i="2"/>
  <c r="K285" i="2"/>
  <c r="L285" i="2" s="1"/>
  <c r="J285" i="2"/>
  <c r="J292" i="2"/>
  <c r="K294" i="2"/>
  <c r="L294" i="2" s="1"/>
  <c r="J294" i="2"/>
  <c r="K296" i="2"/>
  <c r="L296" i="2" s="1"/>
  <c r="J296" i="2"/>
  <c r="K298" i="2"/>
  <c r="L298" i="2" s="1"/>
  <c r="K317" i="2"/>
  <c r="L317" i="2" s="1"/>
  <c r="J317" i="2"/>
  <c r="J332" i="2"/>
  <c r="K334" i="2"/>
  <c r="L334" i="2" s="1"/>
  <c r="J334" i="2"/>
  <c r="K336" i="2"/>
  <c r="L336" i="2" s="1"/>
  <c r="J336" i="2"/>
  <c r="K338" i="2"/>
  <c r="L338" i="2" s="1"/>
  <c r="J372" i="2"/>
  <c r="K382" i="2"/>
  <c r="L382" i="2" s="1"/>
  <c r="J382" i="2"/>
  <c r="K384" i="2"/>
  <c r="L384" i="2" s="1"/>
  <c r="J384" i="2"/>
  <c r="K406" i="2"/>
  <c r="L406" i="2" s="1"/>
  <c r="J406" i="2"/>
  <c r="K432" i="2"/>
  <c r="L432" i="2" s="1"/>
  <c r="J432" i="2"/>
  <c r="K468" i="2"/>
  <c r="L468" i="2" s="1"/>
  <c r="J468" i="2"/>
  <c r="K535" i="2"/>
  <c r="L535" i="2" s="1"/>
  <c r="J535" i="2"/>
  <c r="K540" i="2"/>
  <c r="L540" i="2" s="1"/>
  <c r="J540" i="2"/>
  <c r="K607" i="2"/>
  <c r="L607" i="2" s="1"/>
  <c r="J607" i="2"/>
  <c r="K449" i="2"/>
  <c r="L449" i="2" s="1"/>
  <c r="J449" i="2"/>
  <c r="K465" i="2"/>
  <c r="L465" i="2" s="1"/>
  <c r="J465" i="2"/>
  <c r="K476" i="2"/>
  <c r="L476" i="2" s="1"/>
  <c r="J476" i="2"/>
  <c r="K489" i="2"/>
  <c r="L489" i="2" s="1"/>
  <c r="J489" i="2"/>
  <c r="K491" i="2"/>
  <c r="L491" i="2" s="1"/>
  <c r="J491" i="2"/>
  <c r="K508" i="2"/>
  <c r="L508" i="2" s="1"/>
  <c r="J508" i="2"/>
  <c r="K561" i="2"/>
  <c r="L561" i="2" s="1"/>
  <c r="J561" i="2"/>
  <c r="K563" i="2"/>
  <c r="L563" i="2" s="1"/>
  <c r="J563" i="2"/>
  <c r="K609" i="2"/>
  <c r="L609" i="2" s="1"/>
  <c r="J609" i="2"/>
  <c r="K611" i="2"/>
  <c r="L611" i="2" s="1"/>
  <c r="J611" i="2"/>
  <c r="K669" i="2"/>
  <c r="L669" i="2" s="1"/>
  <c r="J669" i="2"/>
  <c r="K754" i="2"/>
  <c r="L754" i="2" s="1"/>
  <c r="J754" i="2"/>
  <c r="K787" i="2"/>
  <c r="L787" i="2" s="1"/>
  <c r="J787" i="2"/>
  <c r="K811" i="2"/>
  <c r="L811" i="2" s="1"/>
  <c r="J811" i="2"/>
  <c r="J844" i="2"/>
  <c r="K844" i="2"/>
  <c r="L844" i="2" s="1"/>
  <c r="K457" i="2"/>
  <c r="L457" i="2" s="1"/>
  <c r="J457" i="2"/>
  <c r="K510" i="2"/>
  <c r="L510" i="2" s="1"/>
  <c r="J510" i="2"/>
  <c r="K516" i="2"/>
  <c r="L516" i="2" s="1"/>
  <c r="J516" i="2"/>
  <c r="K527" i="2"/>
  <c r="L527" i="2" s="1"/>
  <c r="J527" i="2"/>
  <c r="K529" i="2"/>
  <c r="L529" i="2" s="1"/>
  <c r="J529" i="2"/>
  <c r="K531" i="2"/>
  <c r="L531" i="2" s="1"/>
  <c r="J531" i="2"/>
  <c r="K548" i="2"/>
  <c r="L548" i="2" s="1"/>
  <c r="J548" i="2"/>
  <c r="K567" i="2"/>
  <c r="L567" i="2" s="1"/>
  <c r="J567" i="2"/>
  <c r="K569" i="2"/>
  <c r="L569" i="2" s="1"/>
  <c r="J569" i="2"/>
  <c r="K571" i="2"/>
  <c r="L571" i="2" s="1"/>
  <c r="J571" i="2"/>
  <c r="K588" i="2"/>
  <c r="L588" i="2" s="1"/>
  <c r="J588" i="2"/>
  <c r="K593" i="2"/>
  <c r="L593" i="2" s="1"/>
  <c r="J593" i="2"/>
  <c r="K595" i="2"/>
  <c r="L595" i="2" s="1"/>
  <c r="J595" i="2"/>
  <c r="K604" i="2"/>
  <c r="L604" i="2" s="1"/>
  <c r="J604" i="2"/>
  <c r="K615" i="2"/>
  <c r="L615" i="2" s="1"/>
  <c r="J615" i="2"/>
  <c r="J663" i="2"/>
  <c r="K663" i="2"/>
  <c r="L663" i="2" s="1"/>
  <c r="K938" i="2"/>
  <c r="L938" i="2" s="1"/>
  <c r="J938" i="2"/>
  <c r="J291" i="2"/>
  <c r="J299" i="2"/>
  <c r="J307" i="2"/>
  <c r="J315" i="2"/>
  <c r="J323" i="2"/>
  <c r="J331" i="2"/>
  <c r="J339" i="2"/>
  <c r="J347" i="2"/>
  <c r="J355" i="2"/>
  <c r="J363" i="2"/>
  <c r="J371" i="2"/>
  <c r="J379" i="2"/>
  <c r="J387" i="2"/>
  <c r="J395" i="2"/>
  <c r="J403" i="2"/>
  <c r="J411" i="2"/>
  <c r="K422" i="2"/>
  <c r="L422" i="2" s="1"/>
  <c r="J422" i="2"/>
  <c r="J423" i="2"/>
  <c r="K430" i="2"/>
  <c r="L430" i="2" s="1"/>
  <c r="J430" i="2"/>
  <c r="J431" i="2"/>
  <c r="K438" i="2"/>
  <c r="L438" i="2" s="1"/>
  <c r="J438" i="2"/>
  <c r="J439" i="2"/>
  <c r="K446" i="2"/>
  <c r="L446" i="2" s="1"/>
  <c r="J446" i="2"/>
  <c r="J447" i="2"/>
  <c r="J456" i="2"/>
  <c r="K467" i="2"/>
  <c r="L467" i="2" s="1"/>
  <c r="J467" i="2"/>
  <c r="K480" i="2"/>
  <c r="L480" i="2" s="1"/>
  <c r="K484" i="2"/>
  <c r="L484" i="2" s="1"/>
  <c r="J484" i="2"/>
  <c r="K497" i="2"/>
  <c r="L497" i="2" s="1"/>
  <c r="J497" i="2"/>
  <c r="K499" i="2"/>
  <c r="L499" i="2" s="1"/>
  <c r="J499" i="2"/>
  <c r="J514" i="2"/>
  <c r="K518" i="2"/>
  <c r="L518" i="2" s="1"/>
  <c r="J518" i="2"/>
  <c r="K520" i="2"/>
  <c r="L520" i="2" s="1"/>
  <c r="J546" i="2"/>
  <c r="J586" i="2"/>
  <c r="J602" i="2"/>
  <c r="K606" i="2"/>
  <c r="L606" i="2" s="1"/>
  <c r="J606" i="2"/>
  <c r="K645" i="2"/>
  <c r="L645" i="2" s="1"/>
  <c r="J645" i="2"/>
  <c r="J421" i="2"/>
  <c r="J429" i="2"/>
  <c r="J437" i="2"/>
  <c r="J445" i="2"/>
  <c r="K464" i="2"/>
  <c r="L464" i="2" s="1"/>
  <c r="J482" i="2"/>
  <c r="J522" i="2"/>
  <c r="K537" i="2"/>
  <c r="L537" i="2" s="1"/>
  <c r="J537" i="2"/>
  <c r="K539" i="2"/>
  <c r="L539" i="2" s="1"/>
  <c r="J539" i="2"/>
  <c r="K552" i="2"/>
  <c r="L552" i="2" s="1"/>
  <c r="K556" i="2"/>
  <c r="L556" i="2" s="1"/>
  <c r="J556" i="2"/>
  <c r="K577" i="2"/>
  <c r="L577" i="2" s="1"/>
  <c r="J577" i="2"/>
  <c r="K579" i="2"/>
  <c r="L579" i="2" s="1"/>
  <c r="J579" i="2"/>
  <c r="K617" i="2"/>
  <c r="L617" i="2" s="1"/>
  <c r="J617" i="2"/>
  <c r="K619" i="2"/>
  <c r="L619" i="2" s="1"/>
  <c r="J619" i="2"/>
  <c r="K626" i="2"/>
  <c r="L626" i="2" s="1"/>
  <c r="J626" i="2"/>
  <c r="K691" i="2"/>
  <c r="L691" i="2" s="1"/>
  <c r="J691" i="2"/>
  <c r="K859" i="2"/>
  <c r="L859" i="2" s="1"/>
  <c r="J859" i="2"/>
  <c r="J293" i="2"/>
  <c r="J301" i="2"/>
  <c r="J325" i="2"/>
  <c r="J333" i="2"/>
  <c r="K420" i="2"/>
  <c r="L420" i="2" s="1"/>
  <c r="J420" i="2"/>
  <c r="K428" i="2"/>
  <c r="L428" i="2" s="1"/>
  <c r="J428" i="2"/>
  <c r="K436" i="2"/>
  <c r="L436" i="2" s="1"/>
  <c r="J436" i="2"/>
  <c r="K444" i="2"/>
  <c r="L444" i="2" s="1"/>
  <c r="J444" i="2"/>
  <c r="K471" i="2"/>
  <c r="L471" i="2" s="1"/>
  <c r="J471" i="2"/>
  <c r="K473" i="2"/>
  <c r="L473" i="2" s="1"/>
  <c r="J473" i="2"/>
  <c r="K475" i="2"/>
  <c r="L475" i="2" s="1"/>
  <c r="J475" i="2"/>
  <c r="K492" i="2"/>
  <c r="L492" i="2" s="1"/>
  <c r="J492" i="2"/>
  <c r="K503" i="2"/>
  <c r="L503" i="2" s="1"/>
  <c r="J503" i="2"/>
  <c r="K505" i="2"/>
  <c r="L505" i="2" s="1"/>
  <c r="J505" i="2"/>
  <c r="K507" i="2"/>
  <c r="L507" i="2" s="1"/>
  <c r="J507" i="2"/>
  <c r="K524" i="2"/>
  <c r="L524" i="2" s="1"/>
  <c r="J524" i="2"/>
  <c r="J554" i="2"/>
  <c r="K558" i="2"/>
  <c r="L558" i="2" s="1"/>
  <c r="J558" i="2"/>
  <c r="K560" i="2"/>
  <c r="L560" i="2" s="1"/>
  <c r="K564" i="2"/>
  <c r="L564" i="2" s="1"/>
  <c r="J564" i="2"/>
  <c r="K612" i="2"/>
  <c r="L612" i="2" s="1"/>
  <c r="J612" i="2"/>
  <c r="K649" i="2"/>
  <c r="L649" i="2" s="1"/>
  <c r="J649" i="2"/>
  <c r="K657" i="2"/>
  <c r="L657" i="2" s="1"/>
  <c r="J657" i="2"/>
  <c r="K776" i="2"/>
  <c r="L776" i="2" s="1"/>
  <c r="J776" i="2"/>
  <c r="K835" i="2"/>
  <c r="L835" i="2" s="1"/>
  <c r="J835" i="2"/>
  <c r="J860" i="2"/>
  <c r="K860" i="2"/>
  <c r="L860" i="2" s="1"/>
  <c r="K452" i="2"/>
  <c r="L452" i="2" s="1"/>
  <c r="J452" i="2"/>
  <c r="K459" i="2"/>
  <c r="L459" i="2" s="1"/>
  <c r="J459" i="2"/>
  <c r="K511" i="2"/>
  <c r="L511" i="2" s="1"/>
  <c r="J511" i="2"/>
  <c r="K513" i="2"/>
  <c r="L513" i="2" s="1"/>
  <c r="J513" i="2"/>
  <c r="K515" i="2"/>
  <c r="L515" i="2" s="1"/>
  <c r="J515" i="2"/>
  <c r="K526" i="2"/>
  <c r="L526" i="2" s="1"/>
  <c r="J526" i="2"/>
  <c r="K532" i="2"/>
  <c r="L532" i="2" s="1"/>
  <c r="J532" i="2"/>
  <c r="K543" i="2"/>
  <c r="L543" i="2" s="1"/>
  <c r="J543" i="2"/>
  <c r="K545" i="2"/>
  <c r="L545" i="2" s="1"/>
  <c r="J545" i="2"/>
  <c r="K547" i="2"/>
  <c r="L547" i="2" s="1"/>
  <c r="J547" i="2"/>
  <c r="K566" i="2"/>
  <c r="L566" i="2" s="1"/>
  <c r="J566" i="2"/>
  <c r="K572" i="2"/>
  <c r="L572" i="2" s="1"/>
  <c r="J572" i="2"/>
  <c r="K583" i="2"/>
  <c r="L583" i="2" s="1"/>
  <c r="J583" i="2"/>
  <c r="K585" i="2"/>
  <c r="L585" i="2" s="1"/>
  <c r="J585" i="2"/>
  <c r="K587" i="2"/>
  <c r="L587" i="2" s="1"/>
  <c r="J587" i="2"/>
  <c r="K596" i="2"/>
  <c r="L596" i="2" s="1"/>
  <c r="J596" i="2"/>
  <c r="K601" i="2"/>
  <c r="L601" i="2" s="1"/>
  <c r="J601" i="2"/>
  <c r="K603" i="2"/>
  <c r="L603" i="2" s="1"/>
  <c r="J603" i="2"/>
  <c r="K614" i="2"/>
  <c r="L614" i="2" s="1"/>
  <c r="J614" i="2"/>
  <c r="K653" i="2"/>
  <c r="L653" i="2" s="1"/>
  <c r="J653" i="2"/>
  <c r="K673" i="2"/>
  <c r="L673" i="2" s="1"/>
  <c r="J673" i="2"/>
  <c r="K698" i="2"/>
  <c r="L698" i="2" s="1"/>
  <c r="J698" i="2"/>
  <c r="K798" i="2"/>
  <c r="L798" i="2" s="1"/>
  <c r="J798" i="2"/>
  <c r="K632" i="2"/>
  <c r="L632" i="2" s="1"/>
  <c r="J632" i="2"/>
  <c r="K634" i="2"/>
  <c r="L634" i="2" s="1"/>
  <c r="J634" i="2"/>
  <c r="K661" i="2"/>
  <c r="L661" i="2" s="1"/>
  <c r="J661" i="2"/>
  <c r="K665" i="2"/>
  <c r="L665" i="2" s="1"/>
  <c r="J665" i="2"/>
  <c r="K667" i="2"/>
  <c r="L667" i="2" s="1"/>
  <c r="J667" i="2"/>
  <c r="K755" i="2"/>
  <c r="L755" i="2" s="1"/>
  <c r="J755" i="2"/>
  <c r="K819" i="2"/>
  <c r="L819" i="2" s="1"/>
  <c r="J819" i="2"/>
  <c r="K827" i="2"/>
  <c r="L827" i="2" s="1"/>
  <c r="J827" i="2"/>
  <c r="K851" i="2"/>
  <c r="L851" i="2" s="1"/>
  <c r="J851" i="2"/>
  <c r="J870" i="2"/>
  <c r="K870" i="2"/>
  <c r="L870" i="2" s="1"/>
  <c r="K638" i="2"/>
  <c r="L638" i="2" s="1"/>
  <c r="K640" i="2"/>
  <c r="L640" i="2" s="1"/>
  <c r="J640" i="2"/>
  <c r="K642" i="2"/>
  <c r="L642" i="2" s="1"/>
  <c r="J642" i="2"/>
  <c r="K707" i="2"/>
  <c r="L707" i="2" s="1"/>
  <c r="J707" i="2"/>
  <c r="K731" i="2"/>
  <c r="L731" i="2" s="1"/>
  <c r="J731" i="2"/>
  <c r="K747" i="2"/>
  <c r="L747" i="2" s="1"/>
  <c r="J747" i="2"/>
  <c r="K763" i="2"/>
  <c r="L763" i="2" s="1"/>
  <c r="J763" i="2"/>
  <c r="K805" i="2"/>
  <c r="L805" i="2" s="1"/>
  <c r="J805" i="2"/>
  <c r="K908" i="2"/>
  <c r="L908" i="2" s="1"/>
  <c r="J908" i="2"/>
  <c r="K1083" i="2"/>
  <c r="L1083" i="2" s="1"/>
  <c r="J1083" i="2"/>
  <c r="K621" i="2"/>
  <c r="L621" i="2" s="1"/>
  <c r="J621" i="2"/>
  <c r="K623" i="2"/>
  <c r="L623" i="2" s="1"/>
  <c r="K625" i="2"/>
  <c r="L625" i="2" s="1"/>
  <c r="J625" i="2"/>
  <c r="K648" i="2"/>
  <c r="L648" i="2" s="1"/>
  <c r="J648" i="2"/>
  <c r="K650" i="2"/>
  <c r="L650" i="2" s="1"/>
  <c r="J650" i="2"/>
  <c r="K683" i="2"/>
  <c r="L683" i="2" s="1"/>
  <c r="J683" i="2"/>
  <c r="K689" i="2"/>
  <c r="L689" i="2" s="1"/>
  <c r="J689" i="2"/>
  <c r="K703" i="2"/>
  <c r="L703" i="2" s="1"/>
  <c r="J703" i="2"/>
  <c r="K710" i="2"/>
  <c r="L710" i="2" s="1"/>
  <c r="J710" i="2"/>
  <c r="J748" i="2"/>
  <c r="K748" i="2"/>
  <c r="L748" i="2" s="1"/>
  <c r="K800" i="2"/>
  <c r="L800" i="2" s="1"/>
  <c r="J800" i="2"/>
  <c r="J454" i="2"/>
  <c r="J462" i="2"/>
  <c r="J470" i="2"/>
  <c r="J478" i="2"/>
  <c r="J486" i="2"/>
  <c r="J494" i="2"/>
  <c r="J502" i="2"/>
  <c r="J534" i="2"/>
  <c r="J542" i="2"/>
  <c r="J550" i="2"/>
  <c r="J574" i="2"/>
  <c r="J582" i="2"/>
  <c r="J590" i="2"/>
  <c r="J598" i="2"/>
  <c r="J644" i="2"/>
  <c r="K654" i="2"/>
  <c r="L654" i="2" s="1"/>
  <c r="K656" i="2"/>
  <c r="L656" i="2" s="1"/>
  <c r="J656" i="2"/>
  <c r="K658" i="2"/>
  <c r="L658" i="2" s="1"/>
  <c r="J658" i="2"/>
  <c r="K675" i="2"/>
  <c r="L675" i="2" s="1"/>
  <c r="J675" i="2"/>
  <c r="J704" i="2"/>
  <c r="K704" i="2"/>
  <c r="L704" i="2" s="1"/>
  <c r="K711" i="2"/>
  <c r="L711" i="2" s="1"/>
  <c r="J711" i="2"/>
  <c r="K723" i="2"/>
  <c r="L723" i="2" s="1"/>
  <c r="J723" i="2"/>
  <c r="K742" i="2"/>
  <c r="L742" i="2" s="1"/>
  <c r="J742" i="2"/>
  <c r="K758" i="2"/>
  <c r="L758" i="2" s="1"/>
  <c r="J758" i="2"/>
  <c r="J764" i="2"/>
  <c r="K764" i="2"/>
  <c r="L764" i="2" s="1"/>
  <c r="K774" i="2"/>
  <c r="L774" i="2" s="1"/>
  <c r="J774" i="2"/>
  <c r="K803" i="2"/>
  <c r="L803" i="2" s="1"/>
  <c r="J803" i="2"/>
  <c r="K878" i="2"/>
  <c r="L878" i="2" s="1"/>
  <c r="J878" i="2"/>
  <c r="K910" i="2"/>
  <c r="L910" i="2" s="1"/>
  <c r="J910" i="2"/>
  <c r="K926" i="2"/>
  <c r="L926" i="2" s="1"/>
  <c r="J926" i="2"/>
  <c r="J1015" i="2"/>
  <c r="K1015" i="2"/>
  <c r="L1015" i="2" s="1"/>
  <c r="K629" i="2"/>
  <c r="L629" i="2" s="1"/>
  <c r="J629" i="2"/>
  <c r="K633" i="2"/>
  <c r="L633" i="2" s="1"/>
  <c r="J633" i="2"/>
  <c r="K664" i="2"/>
  <c r="L664" i="2" s="1"/>
  <c r="J664" i="2"/>
  <c r="K715" i="2"/>
  <c r="L715" i="2" s="1"/>
  <c r="J715" i="2"/>
  <c r="J724" i="2"/>
  <c r="K724" i="2"/>
  <c r="L724" i="2" s="1"/>
  <c r="K759" i="2"/>
  <c r="L759" i="2" s="1"/>
  <c r="J759" i="2"/>
  <c r="K807" i="2"/>
  <c r="L807" i="2" s="1"/>
  <c r="J807" i="2"/>
  <c r="J1042" i="2"/>
  <c r="K1042" i="2"/>
  <c r="L1042" i="2" s="1"/>
  <c r="K637" i="2"/>
  <c r="L637" i="2" s="1"/>
  <c r="J637" i="2"/>
  <c r="K641" i="2"/>
  <c r="L641" i="2" s="1"/>
  <c r="J641" i="2"/>
  <c r="J672" i="2"/>
  <c r="K672" i="2"/>
  <c r="L672" i="2" s="1"/>
  <c r="K701" i="2"/>
  <c r="L701" i="2" s="1"/>
  <c r="J701" i="2"/>
  <c r="K718" i="2"/>
  <c r="L718" i="2" s="1"/>
  <c r="J718" i="2"/>
  <c r="K738" i="2"/>
  <c r="L738" i="2" s="1"/>
  <c r="J738" i="2"/>
  <c r="K771" i="2"/>
  <c r="L771" i="2" s="1"/>
  <c r="J771" i="2"/>
  <c r="K795" i="2"/>
  <c r="L795" i="2" s="1"/>
  <c r="J795" i="2"/>
  <c r="K843" i="2"/>
  <c r="L843" i="2" s="1"/>
  <c r="J843" i="2"/>
  <c r="K687" i="2"/>
  <c r="L687" i="2" s="1"/>
  <c r="J687" i="2"/>
  <c r="K714" i="2"/>
  <c r="L714" i="2" s="1"/>
  <c r="J714" i="2"/>
  <c r="K824" i="2"/>
  <c r="L824" i="2" s="1"/>
  <c r="J824" i="2"/>
  <c r="K891" i="2"/>
  <c r="L891" i="2" s="1"/>
  <c r="J891" i="2"/>
  <c r="K1373" i="2"/>
  <c r="L1373" i="2" s="1"/>
  <c r="J1373" i="2"/>
  <c r="J670" i="2"/>
  <c r="K680" i="2"/>
  <c r="L680" i="2" s="1"/>
  <c r="K690" i="2"/>
  <c r="L690" i="2" s="1"/>
  <c r="J690" i="2"/>
  <c r="K727" i="2"/>
  <c r="L727" i="2" s="1"/>
  <c r="J727" i="2"/>
  <c r="K751" i="2"/>
  <c r="L751" i="2" s="1"/>
  <c r="J751" i="2"/>
  <c r="K762" i="2"/>
  <c r="L762" i="2" s="1"/>
  <c r="J762" i="2"/>
  <c r="K767" i="2"/>
  <c r="L767" i="2" s="1"/>
  <c r="J767" i="2"/>
  <c r="K783" i="2"/>
  <c r="L783" i="2" s="1"/>
  <c r="J783" i="2"/>
  <c r="K792" i="2"/>
  <c r="L792" i="2" s="1"/>
  <c r="J792" i="2"/>
  <c r="K816" i="2"/>
  <c r="L816" i="2" s="1"/>
  <c r="J816" i="2"/>
  <c r="J822" i="2"/>
  <c r="K831" i="2"/>
  <c r="L831" i="2" s="1"/>
  <c r="J831" i="2"/>
  <c r="K840" i="2"/>
  <c r="L840" i="2" s="1"/>
  <c r="J840" i="2"/>
  <c r="K847" i="2"/>
  <c r="L847" i="2" s="1"/>
  <c r="J847" i="2"/>
  <c r="K856" i="2"/>
  <c r="L856" i="2" s="1"/>
  <c r="J856" i="2"/>
  <c r="K863" i="2"/>
  <c r="L863" i="2" s="1"/>
  <c r="J863" i="2"/>
  <c r="K925" i="2"/>
  <c r="L925" i="2" s="1"/>
  <c r="J925" i="2"/>
  <c r="K679" i="2"/>
  <c r="L679" i="2" s="1"/>
  <c r="J679" i="2"/>
  <c r="K706" i="2"/>
  <c r="L706" i="2" s="1"/>
  <c r="J706" i="2"/>
  <c r="K773" i="2"/>
  <c r="L773" i="2" s="1"/>
  <c r="J773" i="2"/>
  <c r="K775" i="2"/>
  <c r="L775" i="2" s="1"/>
  <c r="J775" i="2"/>
  <c r="K799" i="2"/>
  <c r="L799" i="2" s="1"/>
  <c r="J799" i="2"/>
  <c r="K808" i="2"/>
  <c r="L808" i="2" s="1"/>
  <c r="J808" i="2"/>
  <c r="K893" i="2"/>
  <c r="L893" i="2" s="1"/>
  <c r="J893" i="2"/>
  <c r="K921" i="2"/>
  <c r="L921" i="2" s="1"/>
  <c r="J921" i="2"/>
  <c r="K682" i="2"/>
  <c r="L682" i="2" s="1"/>
  <c r="J682" i="2"/>
  <c r="K699" i="2"/>
  <c r="L699" i="2" s="1"/>
  <c r="J699" i="2"/>
  <c r="K719" i="2"/>
  <c r="L719" i="2" s="1"/>
  <c r="J719" i="2"/>
  <c r="K739" i="2"/>
  <c r="L739" i="2" s="1"/>
  <c r="J739" i="2"/>
  <c r="K743" i="2"/>
  <c r="L743" i="2" s="1"/>
  <c r="J743" i="2"/>
  <c r="J806" i="2"/>
  <c r="K823" i="2"/>
  <c r="L823" i="2" s="1"/>
  <c r="J823" i="2"/>
  <c r="K894" i="2"/>
  <c r="L894" i="2" s="1"/>
  <c r="J894" i="2"/>
  <c r="K962" i="2"/>
  <c r="L962" i="2" s="1"/>
  <c r="J962" i="2"/>
  <c r="K965" i="2"/>
  <c r="L965" i="2" s="1"/>
  <c r="J965" i="2"/>
  <c r="J666" i="2"/>
  <c r="K671" i="2"/>
  <c r="L671" i="2" s="1"/>
  <c r="J671" i="2"/>
  <c r="J705" i="2"/>
  <c r="J709" i="2"/>
  <c r="K712" i="2"/>
  <c r="L712" i="2" s="1"/>
  <c r="K722" i="2"/>
  <c r="L722" i="2" s="1"/>
  <c r="J722" i="2"/>
  <c r="J726" i="2"/>
  <c r="K732" i="2"/>
  <c r="L732" i="2" s="1"/>
  <c r="K746" i="2"/>
  <c r="L746" i="2" s="1"/>
  <c r="J746" i="2"/>
  <c r="K768" i="2"/>
  <c r="L768" i="2" s="1"/>
  <c r="J768" i="2"/>
  <c r="K779" i="2"/>
  <c r="L779" i="2" s="1"/>
  <c r="J779" i="2"/>
  <c r="K784" i="2"/>
  <c r="L784" i="2" s="1"/>
  <c r="J784" i="2"/>
  <c r="K789" i="2"/>
  <c r="L789" i="2" s="1"/>
  <c r="J789" i="2"/>
  <c r="K791" i="2"/>
  <c r="L791" i="2" s="1"/>
  <c r="J791" i="2"/>
  <c r="K815" i="2"/>
  <c r="L815" i="2" s="1"/>
  <c r="J815" i="2"/>
  <c r="K832" i="2"/>
  <c r="L832" i="2" s="1"/>
  <c r="J832" i="2"/>
  <c r="K839" i="2"/>
  <c r="L839" i="2" s="1"/>
  <c r="J839" i="2"/>
  <c r="K848" i="2"/>
  <c r="L848" i="2" s="1"/>
  <c r="J848" i="2"/>
  <c r="K855" i="2"/>
  <c r="L855" i="2" s="1"/>
  <c r="J855" i="2"/>
  <c r="K864" i="2"/>
  <c r="L864" i="2" s="1"/>
  <c r="J864" i="2"/>
  <c r="K889" i="2"/>
  <c r="L889" i="2" s="1"/>
  <c r="J889" i="2"/>
  <c r="K906" i="2"/>
  <c r="L906" i="2" s="1"/>
  <c r="J906" i="2"/>
  <c r="J940" i="2"/>
  <c r="K1018" i="2"/>
  <c r="L1018" i="2" s="1"/>
  <c r="J1018" i="2"/>
  <c r="K674" i="2"/>
  <c r="L674" i="2" s="1"/>
  <c r="J674" i="2"/>
  <c r="J685" i="2"/>
  <c r="K688" i="2"/>
  <c r="L688" i="2" s="1"/>
  <c r="K695" i="2"/>
  <c r="L695" i="2" s="1"/>
  <c r="J695" i="2"/>
  <c r="J702" i="2"/>
  <c r="K735" i="2"/>
  <c r="L735" i="2" s="1"/>
  <c r="J735" i="2"/>
  <c r="J766" i="2"/>
  <c r="J782" i="2"/>
  <c r="J846" i="2"/>
  <c r="K872" i="2"/>
  <c r="L872" i="2" s="1"/>
  <c r="J872" i="2"/>
  <c r="K923" i="2"/>
  <c r="L923" i="2" s="1"/>
  <c r="J923" i="2"/>
  <c r="K934" i="2"/>
  <c r="L934" i="2" s="1"/>
  <c r="J934" i="2"/>
  <c r="K953" i="2"/>
  <c r="L953" i="2" s="1"/>
  <c r="J953" i="2"/>
  <c r="K1005" i="2"/>
  <c r="L1005" i="2" s="1"/>
  <c r="J1005" i="2"/>
  <c r="K882" i="2"/>
  <c r="L882" i="2" s="1"/>
  <c r="J882" i="2"/>
  <c r="K886" i="2"/>
  <c r="L886" i="2" s="1"/>
  <c r="J886" i="2"/>
  <c r="K899" i="2"/>
  <c r="L899" i="2" s="1"/>
  <c r="J899" i="2"/>
  <c r="K901" i="2"/>
  <c r="L901" i="2" s="1"/>
  <c r="J901" i="2"/>
  <c r="K914" i="2"/>
  <c r="L914" i="2" s="1"/>
  <c r="J914" i="2"/>
  <c r="K918" i="2"/>
  <c r="L918" i="2" s="1"/>
  <c r="J918" i="2"/>
  <c r="K931" i="2"/>
  <c r="L931" i="2" s="1"/>
  <c r="J931" i="2"/>
  <c r="K933" i="2"/>
  <c r="L933" i="2" s="1"/>
  <c r="J933" i="2"/>
  <c r="K1009" i="2"/>
  <c r="L1009" i="2" s="1"/>
  <c r="J1009" i="2"/>
  <c r="K1039" i="2"/>
  <c r="L1039" i="2" s="1"/>
  <c r="J1039" i="2"/>
  <c r="K1155" i="2"/>
  <c r="L1155" i="2" s="1"/>
  <c r="J1155" i="2"/>
  <c r="K954" i="2"/>
  <c r="L954" i="2" s="1"/>
  <c r="J954" i="2"/>
  <c r="J966" i="2"/>
  <c r="K966" i="2"/>
  <c r="L966" i="2" s="1"/>
  <c r="K1006" i="2"/>
  <c r="L1006" i="2" s="1"/>
  <c r="J1006" i="2"/>
  <c r="K1093" i="2"/>
  <c r="L1093" i="2" s="1"/>
  <c r="J1093" i="2"/>
  <c r="K1148" i="2"/>
  <c r="L1148" i="2" s="1"/>
  <c r="J1148" i="2"/>
  <c r="J770" i="2"/>
  <c r="J778" i="2"/>
  <c r="J786" i="2"/>
  <c r="J794" i="2"/>
  <c r="J802" i="2"/>
  <c r="J810" i="2"/>
  <c r="J818" i="2"/>
  <c r="J826" i="2"/>
  <c r="J834" i="2"/>
  <c r="J842" i="2"/>
  <c r="J850" i="2"/>
  <c r="J858" i="2"/>
  <c r="K875" i="2"/>
  <c r="L875" i="2" s="1"/>
  <c r="J875" i="2"/>
  <c r="K877" i="2"/>
  <c r="L877" i="2" s="1"/>
  <c r="J877" i="2"/>
  <c r="K890" i="2"/>
  <c r="L890" i="2" s="1"/>
  <c r="J890" i="2"/>
  <c r="J892" i="2"/>
  <c r="K907" i="2"/>
  <c r="L907" i="2" s="1"/>
  <c r="J907" i="2"/>
  <c r="K909" i="2"/>
  <c r="L909" i="2" s="1"/>
  <c r="J909" i="2"/>
  <c r="K922" i="2"/>
  <c r="L922" i="2" s="1"/>
  <c r="J922" i="2"/>
  <c r="J924" i="2"/>
  <c r="K939" i="2"/>
  <c r="L939" i="2" s="1"/>
  <c r="J939" i="2"/>
  <c r="J983" i="2"/>
  <c r="K983" i="2"/>
  <c r="L983" i="2" s="1"/>
  <c r="K1045" i="2"/>
  <c r="L1045" i="2" s="1"/>
  <c r="J1045" i="2"/>
  <c r="J867" i="2"/>
  <c r="J905" i="2"/>
  <c r="K955" i="2"/>
  <c r="L955" i="2" s="1"/>
  <c r="J955" i="2"/>
  <c r="K990" i="2"/>
  <c r="L990" i="2" s="1"/>
  <c r="J990" i="2"/>
  <c r="K1011" i="2"/>
  <c r="L1011" i="2" s="1"/>
  <c r="J1011" i="2"/>
  <c r="K1036" i="2"/>
  <c r="L1036" i="2" s="1"/>
  <c r="J1036" i="2"/>
  <c r="K883" i="2"/>
  <c r="L883" i="2" s="1"/>
  <c r="J883" i="2"/>
  <c r="K885" i="2"/>
  <c r="L885" i="2" s="1"/>
  <c r="J885" i="2"/>
  <c r="K898" i="2"/>
  <c r="L898" i="2" s="1"/>
  <c r="J898" i="2"/>
  <c r="K902" i="2"/>
  <c r="L902" i="2" s="1"/>
  <c r="J902" i="2"/>
  <c r="K915" i="2"/>
  <c r="L915" i="2" s="1"/>
  <c r="J915" i="2"/>
  <c r="K917" i="2"/>
  <c r="L917" i="2" s="1"/>
  <c r="J917" i="2"/>
  <c r="K930" i="2"/>
  <c r="L930" i="2" s="1"/>
  <c r="J930" i="2"/>
  <c r="K975" i="2"/>
  <c r="L975" i="2" s="1"/>
  <c r="K994" i="2"/>
  <c r="L994" i="2" s="1"/>
  <c r="J994" i="2"/>
  <c r="K998" i="2"/>
  <c r="L998" i="2" s="1"/>
  <c r="J998" i="2"/>
  <c r="K1203" i="2"/>
  <c r="L1203" i="2" s="1"/>
  <c r="J1203" i="2"/>
  <c r="K970" i="2"/>
  <c r="L970" i="2" s="1"/>
  <c r="J970" i="2"/>
  <c r="K978" i="2"/>
  <c r="L978" i="2" s="1"/>
  <c r="J978" i="2"/>
  <c r="K981" i="2"/>
  <c r="L981" i="2" s="1"/>
  <c r="J981" i="2"/>
  <c r="K1013" i="2"/>
  <c r="L1013" i="2" s="1"/>
  <c r="J1013" i="2"/>
  <c r="K1144" i="2"/>
  <c r="L1144" i="2" s="1"/>
  <c r="J1144" i="2"/>
  <c r="J1320" i="2"/>
  <c r="K1320" i="2"/>
  <c r="L1320" i="2" s="1"/>
  <c r="K987" i="2"/>
  <c r="L987" i="2" s="1"/>
  <c r="J987" i="2"/>
  <c r="K1002" i="2"/>
  <c r="L1002" i="2" s="1"/>
  <c r="J1002" i="2"/>
  <c r="K1037" i="2"/>
  <c r="L1037" i="2" s="1"/>
  <c r="J1037" i="2"/>
  <c r="K1056" i="2"/>
  <c r="L1056" i="2" s="1"/>
  <c r="J1056" i="2"/>
  <c r="K1316" i="2"/>
  <c r="L1316" i="2" s="1"/>
  <c r="J1316" i="2"/>
  <c r="J880" i="2"/>
  <c r="J888" i="2"/>
  <c r="J896" i="2"/>
  <c r="J904" i="2"/>
  <c r="J912" i="2"/>
  <c r="J920" i="2"/>
  <c r="J928" i="2"/>
  <c r="J936" i="2"/>
  <c r="J941" i="2"/>
  <c r="K942" i="2"/>
  <c r="L942" i="2" s="1"/>
  <c r="K943" i="2"/>
  <c r="L943" i="2" s="1"/>
  <c r="J957" i="2"/>
  <c r="K958" i="2"/>
  <c r="L958" i="2" s="1"/>
  <c r="K959" i="2"/>
  <c r="L959" i="2" s="1"/>
  <c r="J960" i="2"/>
  <c r="J969" i="2"/>
  <c r="K974" i="2"/>
  <c r="L974" i="2" s="1"/>
  <c r="J985" i="2"/>
  <c r="K989" i="2"/>
  <c r="L989" i="2" s="1"/>
  <c r="J989" i="2"/>
  <c r="K991" i="2"/>
  <c r="L991" i="2" s="1"/>
  <c r="K1019" i="2"/>
  <c r="L1019" i="2" s="1"/>
  <c r="J1019" i="2"/>
  <c r="J1066" i="2"/>
  <c r="K1066" i="2"/>
  <c r="L1066" i="2" s="1"/>
  <c r="K1069" i="2"/>
  <c r="L1069" i="2" s="1"/>
  <c r="J1069" i="2"/>
  <c r="K1080" i="2"/>
  <c r="L1080" i="2" s="1"/>
  <c r="J1080" i="2"/>
  <c r="K967" i="2"/>
  <c r="L967" i="2" s="1"/>
  <c r="J968" i="2"/>
  <c r="J977" i="2"/>
  <c r="K995" i="2"/>
  <c r="L995" i="2" s="1"/>
  <c r="J995" i="2"/>
  <c r="K1010" i="2"/>
  <c r="L1010" i="2" s="1"/>
  <c r="J1010" i="2"/>
  <c r="J1017" i="2"/>
  <c r="J1087" i="2"/>
  <c r="K1090" i="2"/>
  <c r="L1090" i="2" s="1"/>
  <c r="K1102" i="2"/>
  <c r="L1102" i="2" s="1"/>
  <c r="J1102" i="2"/>
  <c r="K1106" i="2"/>
  <c r="L1106" i="2" s="1"/>
  <c r="J1106" i="2"/>
  <c r="J1142" i="2"/>
  <c r="K1158" i="2"/>
  <c r="L1158" i="2" s="1"/>
  <c r="J1158" i="2"/>
  <c r="J1185" i="2"/>
  <c r="K946" i="2"/>
  <c r="L946" i="2" s="1"/>
  <c r="J946" i="2"/>
  <c r="K973" i="2"/>
  <c r="L973" i="2" s="1"/>
  <c r="J973" i="2"/>
  <c r="K982" i="2"/>
  <c r="L982" i="2" s="1"/>
  <c r="J982" i="2"/>
  <c r="K997" i="2"/>
  <c r="L997" i="2" s="1"/>
  <c r="J997" i="2"/>
  <c r="K1014" i="2"/>
  <c r="L1014" i="2" s="1"/>
  <c r="J1014" i="2"/>
  <c r="K1061" i="2"/>
  <c r="L1061" i="2" s="1"/>
  <c r="J1061" i="2"/>
  <c r="K1179" i="2"/>
  <c r="L1179" i="2" s="1"/>
  <c r="J1179" i="2"/>
  <c r="K1182" i="2"/>
  <c r="L1182" i="2" s="1"/>
  <c r="J1182" i="2"/>
  <c r="K976" i="2"/>
  <c r="L976" i="2" s="1"/>
  <c r="J976" i="2"/>
  <c r="K986" i="2"/>
  <c r="L986" i="2" s="1"/>
  <c r="J986" i="2"/>
  <c r="K1003" i="2"/>
  <c r="L1003" i="2" s="1"/>
  <c r="J1003" i="2"/>
  <c r="K1035" i="2"/>
  <c r="L1035" i="2" s="1"/>
  <c r="J1035" i="2"/>
  <c r="K1049" i="2"/>
  <c r="L1049" i="2" s="1"/>
  <c r="J1049" i="2"/>
  <c r="K1073" i="2"/>
  <c r="L1073" i="2" s="1"/>
  <c r="J1073" i="2"/>
  <c r="K1085" i="2"/>
  <c r="L1085" i="2" s="1"/>
  <c r="J1085" i="2"/>
  <c r="K1126" i="2"/>
  <c r="L1126" i="2" s="1"/>
  <c r="J1126" i="2"/>
  <c r="K1139" i="2"/>
  <c r="L1139" i="2" s="1"/>
  <c r="J1139" i="2"/>
  <c r="K1209" i="2"/>
  <c r="L1209" i="2" s="1"/>
  <c r="J1209" i="2"/>
  <c r="K1028" i="2"/>
  <c r="L1028" i="2" s="1"/>
  <c r="J1028" i="2"/>
  <c r="K1052" i="2"/>
  <c r="L1052" i="2" s="1"/>
  <c r="J1052" i="2"/>
  <c r="K1076" i="2"/>
  <c r="L1076" i="2" s="1"/>
  <c r="J1076" i="2"/>
  <c r="K1114" i="2"/>
  <c r="L1114" i="2" s="1"/>
  <c r="J1114" i="2"/>
  <c r="K1131" i="2"/>
  <c r="L1131" i="2" s="1"/>
  <c r="J1131" i="2"/>
  <c r="K1134" i="2"/>
  <c r="L1134" i="2" s="1"/>
  <c r="J1134" i="2"/>
  <c r="K1137" i="2"/>
  <c r="L1137" i="2" s="1"/>
  <c r="J1137" i="2"/>
  <c r="K1140" i="2"/>
  <c r="L1140" i="2" s="1"/>
  <c r="J1140" i="2"/>
  <c r="K1145" i="2"/>
  <c r="L1145" i="2" s="1"/>
  <c r="J1145" i="2"/>
  <c r="K1041" i="2"/>
  <c r="L1041" i="2" s="1"/>
  <c r="J1041" i="2"/>
  <c r="K1089" i="2"/>
  <c r="L1089" i="2" s="1"/>
  <c r="J1089" i="2"/>
  <c r="K1109" i="2"/>
  <c r="L1109" i="2" s="1"/>
  <c r="J1109" i="2"/>
  <c r="K1122" i="2"/>
  <c r="L1122" i="2" s="1"/>
  <c r="J1122" i="2"/>
  <c r="K1149" i="2"/>
  <c r="L1149" i="2" s="1"/>
  <c r="J1149" i="2"/>
  <c r="K1217" i="2"/>
  <c r="L1217" i="2" s="1"/>
  <c r="J1217" i="2"/>
  <c r="J984" i="2"/>
  <c r="J992" i="2"/>
  <c r="J1000" i="2"/>
  <c r="J1008" i="2"/>
  <c r="K1044" i="2"/>
  <c r="L1044" i="2" s="1"/>
  <c r="J1044" i="2"/>
  <c r="J1051" i="2"/>
  <c r="K1058" i="2"/>
  <c r="L1058" i="2" s="1"/>
  <c r="K1065" i="2"/>
  <c r="L1065" i="2" s="1"/>
  <c r="J1065" i="2"/>
  <c r="J1075" i="2"/>
  <c r="J1079" i="2"/>
  <c r="K1082" i="2"/>
  <c r="L1082" i="2" s="1"/>
  <c r="K1092" i="2"/>
  <c r="L1092" i="2" s="1"/>
  <c r="J1092" i="2"/>
  <c r="K1107" i="2"/>
  <c r="L1107" i="2" s="1"/>
  <c r="K1112" i="2"/>
  <c r="L1112" i="2" s="1"/>
  <c r="J1112" i="2"/>
  <c r="K1115" i="2"/>
  <c r="L1115" i="2" s="1"/>
  <c r="J1115" i="2"/>
  <c r="J1129" i="2"/>
  <c r="J1135" i="2"/>
  <c r="K1135" i="2"/>
  <c r="L1135" i="2" s="1"/>
  <c r="K1152" i="2"/>
  <c r="L1152" i="2" s="1"/>
  <c r="J1152" i="2"/>
  <c r="K1163" i="2"/>
  <c r="L1163" i="2" s="1"/>
  <c r="J1163" i="2"/>
  <c r="K1225" i="2"/>
  <c r="L1225" i="2" s="1"/>
  <c r="J1225" i="2"/>
  <c r="J1021" i="2"/>
  <c r="K1026" i="2"/>
  <c r="L1026" i="2" s="1"/>
  <c r="K1034" i="2"/>
  <c r="L1034" i="2" s="1"/>
  <c r="J1048" i="2"/>
  <c r="K1054" i="2"/>
  <c r="L1054" i="2" s="1"/>
  <c r="K1068" i="2"/>
  <c r="L1068" i="2" s="1"/>
  <c r="J1068" i="2"/>
  <c r="J1072" i="2"/>
  <c r="J1099" i="2"/>
  <c r="K1099" i="2"/>
  <c r="L1099" i="2" s="1"/>
  <c r="K1123" i="2"/>
  <c r="L1123" i="2" s="1"/>
  <c r="J1123" i="2"/>
  <c r="K1150" i="2"/>
  <c r="L1150" i="2" s="1"/>
  <c r="J1150" i="2"/>
  <c r="K1025" i="2"/>
  <c r="L1025" i="2" s="1"/>
  <c r="K1057" i="2"/>
  <c r="L1057" i="2" s="1"/>
  <c r="J1057" i="2"/>
  <c r="K1081" i="2"/>
  <c r="L1081" i="2" s="1"/>
  <c r="J1081" i="2"/>
  <c r="J1091" i="2"/>
  <c r="J1166" i="2"/>
  <c r="K1171" i="2"/>
  <c r="L1171" i="2" s="1"/>
  <c r="J1171" i="2"/>
  <c r="K1174" i="2"/>
  <c r="L1174" i="2" s="1"/>
  <c r="J1174" i="2"/>
  <c r="K1029" i="2"/>
  <c r="L1029" i="2" s="1"/>
  <c r="J1029" i="2"/>
  <c r="K1033" i="2"/>
  <c r="L1033" i="2" s="1"/>
  <c r="J1033" i="2"/>
  <c r="K1053" i="2"/>
  <c r="L1053" i="2" s="1"/>
  <c r="J1053" i="2"/>
  <c r="K1060" i="2"/>
  <c r="L1060" i="2" s="1"/>
  <c r="J1060" i="2"/>
  <c r="K1077" i="2"/>
  <c r="L1077" i="2" s="1"/>
  <c r="J1077" i="2"/>
  <c r="K1084" i="2"/>
  <c r="L1084" i="2" s="1"/>
  <c r="J1084" i="2"/>
  <c r="K1097" i="2"/>
  <c r="L1097" i="2" s="1"/>
  <c r="J1097" i="2"/>
  <c r="K1147" i="2"/>
  <c r="L1147" i="2" s="1"/>
  <c r="J1147" i="2"/>
  <c r="K1160" i="2"/>
  <c r="L1160" i="2" s="1"/>
  <c r="J1160" i="2"/>
  <c r="K1169" i="2"/>
  <c r="L1169" i="2" s="1"/>
  <c r="J1169" i="2"/>
  <c r="K1181" i="2"/>
  <c r="L1181" i="2" s="1"/>
  <c r="J1181" i="2"/>
  <c r="K1212" i="2"/>
  <c r="L1212" i="2" s="1"/>
  <c r="J1212" i="2"/>
  <c r="K1101" i="2"/>
  <c r="L1101" i="2" s="1"/>
  <c r="J1101" i="2"/>
  <c r="K1138" i="2"/>
  <c r="L1138" i="2" s="1"/>
  <c r="J1138" i="2"/>
  <c r="K1219" i="2"/>
  <c r="L1219" i="2" s="1"/>
  <c r="J1219" i="2"/>
  <c r="K1266" i="2"/>
  <c r="L1266" i="2" s="1"/>
  <c r="J1266" i="2"/>
  <c r="K1294" i="2"/>
  <c r="L1294" i="2" s="1"/>
  <c r="J1294" i="2"/>
  <c r="K1431" i="2"/>
  <c r="L1431" i="2" s="1"/>
  <c r="J1431" i="2"/>
  <c r="K1098" i="2"/>
  <c r="L1098" i="2" s="1"/>
  <c r="J1098" i="2"/>
  <c r="K1125" i="2"/>
  <c r="L1125" i="2" s="1"/>
  <c r="J1125" i="2"/>
  <c r="K1128" i="2"/>
  <c r="L1128" i="2" s="1"/>
  <c r="J1128" i="2"/>
  <c r="K1141" i="2"/>
  <c r="L1141" i="2" s="1"/>
  <c r="J1141" i="2"/>
  <c r="K1261" i="2"/>
  <c r="L1261" i="2" s="1"/>
  <c r="J1261" i="2"/>
  <c r="K1173" i="2"/>
  <c r="L1173" i="2" s="1"/>
  <c r="J1173" i="2"/>
  <c r="K1191" i="2"/>
  <c r="L1191" i="2" s="1"/>
  <c r="J1191" i="2"/>
  <c r="K1194" i="2"/>
  <c r="L1194" i="2" s="1"/>
  <c r="J1194" i="2"/>
  <c r="K1227" i="2"/>
  <c r="L1227" i="2" s="1"/>
  <c r="J1227" i="2"/>
  <c r="K1284" i="2"/>
  <c r="L1284" i="2" s="1"/>
  <c r="J1284" i="2"/>
  <c r="K1117" i="2"/>
  <c r="L1117" i="2" s="1"/>
  <c r="J1117" i="2"/>
  <c r="K1120" i="2"/>
  <c r="L1120" i="2" s="1"/>
  <c r="J1120" i="2"/>
  <c r="K1130" i="2"/>
  <c r="L1130" i="2" s="1"/>
  <c r="J1130" i="2"/>
  <c r="K1165" i="2"/>
  <c r="L1165" i="2" s="1"/>
  <c r="J1165" i="2"/>
  <c r="K1176" i="2"/>
  <c r="L1176" i="2" s="1"/>
  <c r="J1176" i="2"/>
  <c r="K1192" i="2"/>
  <c r="L1192" i="2" s="1"/>
  <c r="J1192" i="2"/>
  <c r="K1206" i="2"/>
  <c r="L1206" i="2" s="1"/>
  <c r="J1206" i="2"/>
  <c r="J1307" i="2"/>
  <c r="K1307" i="2"/>
  <c r="L1307" i="2" s="1"/>
  <c r="J1104" i="2"/>
  <c r="J1110" i="2"/>
  <c r="K1133" i="2"/>
  <c r="L1133" i="2" s="1"/>
  <c r="J1133" i="2"/>
  <c r="K1136" i="2"/>
  <c r="L1136" i="2" s="1"/>
  <c r="J1136" i="2"/>
  <c r="K1146" i="2"/>
  <c r="L1146" i="2" s="1"/>
  <c r="J1146" i="2"/>
  <c r="K1157" i="2"/>
  <c r="L1157" i="2" s="1"/>
  <c r="J1157" i="2"/>
  <c r="K1168" i="2"/>
  <c r="L1168" i="2" s="1"/>
  <c r="J1168" i="2"/>
  <c r="J1199" i="2"/>
  <c r="J1231" i="2"/>
  <c r="K1231" i="2"/>
  <c r="L1231" i="2" s="1"/>
  <c r="K1250" i="2"/>
  <c r="L1250" i="2" s="1"/>
  <c r="J1250" i="2"/>
  <c r="K1233" i="2"/>
  <c r="L1233" i="2" s="1"/>
  <c r="J1233" i="2"/>
  <c r="K1235" i="2"/>
  <c r="L1235" i="2" s="1"/>
  <c r="J1235" i="2"/>
  <c r="K1258" i="2"/>
  <c r="L1258" i="2" s="1"/>
  <c r="J1258" i="2"/>
  <c r="K1274" i="2"/>
  <c r="L1274" i="2" s="1"/>
  <c r="J1274" i="2"/>
  <c r="K1292" i="2"/>
  <c r="L1292" i="2" s="1"/>
  <c r="J1292" i="2"/>
  <c r="K1298" i="2"/>
  <c r="L1298" i="2" s="1"/>
  <c r="J1298" i="2"/>
  <c r="K1327" i="2"/>
  <c r="L1327" i="2" s="1"/>
  <c r="J1327" i="2"/>
  <c r="K1187" i="2"/>
  <c r="L1187" i="2" s="1"/>
  <c r="J1187" i="2"/>
  <c r="K1198" i="2"/>
  <c r="L1198" i="2" s="1"/>
  <c r="J1198" i="2"/>
  <c r="K1208" i="2"/>
  <c r="L1208" i="2" s="1"/>
  <c r="J1208" i="2"/>
  <c r="K1214" i="2"/>
  <c r="L1214" i="2" s="1"/>
  <c r="J1214" i="2"/>
  <c r="K1216" i="2"/>
  <c r="L1216" i="2" s="1"/>
  <c r="J1216" i="2"/>
  <c r="K1239" i="2"/>
  <c r="L1239" i="2" s="1"/>
  <c r="K1241" i="2"/>
  <c r="L1241" i="2" s="1"/>
  <c r="J1241" i="2"/>
  <c r="K1248" i="2"/>
  <c r="L1248" i="2" s="1"/>
  <c r="K1263" i="2"/>
  <c r="L1263" i="2" s="1"/>
  <c r="J1263" i="2"/>
  <c r="K1282" i="2"/>
  <c r="L1282" i="2" s="1"/>
  <c r="J1282" i="2"/>
  <c r="J1299" i="2"/>
  <c r="K1299" i="2"/>
  <c r="L1299" i="2" s="1"/>
  <c r="K1344" i="2"/>
  <c r="L1344" i="2" s="1"/>
  <c r="J1344" i="2"/>
  <c r="K1190" i="2"/>
  <c r="L1190" i="2" s="1"/>
  <c r="J1190" i="2"/>
  <c r="K1201" i="2"/>
  <c r="L1201" i="2" s="1"/>
  <c r="J1201" i="2"/>
  <c r="K1211" i="2"/>
  <c r="L1211" i="2" s="1"/>
  <c r="J1211" i="2"/>
  <c r="K1222" i="2"/>
  <c r="L1222" i="2" s="1"/>
  <c r="J1222" i="2"/>
  <c r="K1224" i="2"/>
  <c r="L1224" i="2" s="1"/>
  <c r="J1224" i="2"/>
  <c r="K1193" i="2"/>
  <c r="L1193" i="2" s="1"/>
  <c r="J1193" i="2"/>
  <c r="K1230" i="2"/>
  <c r="L1230" i="2" s="1"/>
  <c r="J1230" i="2"/>
  <c r="K1232" i="2"/>
  <c r="L1232" i="2" s="1"/>
  <c r="J1232" i="2"/>
  <c r="K1303" i="2"/>
  <c r="L1303" i="2" s="1"/>
  <c r="J1303" i="2"/>
  <c r="K1314" i="2"/>
  <c r="L1314" i="2" s="1"/>
  <c r="J1314" i="2"/>
  <c r="K1382" i="2"/>
  <c r="L1382" i="2" s="1"/>
  <c r="J1382" i="2"/>
  <c r="K1184" i="2"/>
  <c r="L1184" i="2" s="1"/>
  <c r="J1184" i="2"/>
  <c r="K1200" i="2"/>
  <c r="L1200" i="2" s="1"/>
  <c r="J1200" i="2"/>
  <c r="J1234" i="2"/>
  <c r="J1236" i="2"/>
  <c r="K1238" i="2"/>
  <c r="L1238" i="2" s="1"/>
  <c r="J1238" i="2"/>
  <c r="K1240" i="2"/>
  <c r="L1240" i="2" s="1"/>
  <c r="J1240" i="2"/>
  <c r="K1256" i="2"/>
  <c r="L1256" i="2" s="1"/>
  <c r="J1256" i="2"/>
  <c r="K1265" i="2"/>
  <c r="L1265" i="2" s="1"/>
  <c r="J1265" i="2"/>
  <c r="K1290" i="2"/>
  <c r="L1290" i="2" s="1"/>
  <c r="J1290" i="2"/>
  <c r="K1322" i="2"/>
  <c r="L1322" i="2" s="1"/>
  <c r="J1322" i="2"/>
  <c r="K1246" i="2"/>
  <c r="L1246" i="2" s="1"/>
  <c r="J1246" i="2"/>
  <c r="K1271" i="2"/>
  <c r="L1271" i="2" s="1"/>
  <c r="J1271" i="2"/>
  <c r="K1273" i="2"/>
  <c r="L1273" i="2" s="1"/>
  <c r="J1273" i="2"/>
  <c r="J1343" i="2"/>
  <c r="K1343" i="2"/>
  <c r="L1343" i="2" s="1"/>
  <c r="K1356" i="2"/>
  <c r="L1356" i="2" s="1"/>
  <c r="J1356" i="2"/>
  <c r="J1403" i="2"/>
  <c r="K1403" i="2"/>
  <c r="L1403" i="2" s="1"/>
  <c r="K1252" i="2"/>
  <c r="L1252" i="2" s="1"/>
  <c r="J1252" i="2"/>
  <c r="K1254" i="2"/>
  <c r="L1254" i="2" s="1"/>
  <c r="J1254" i="2"/>
  <c r="K1279" i="2"/>
  <c r="L1279" i="2" s="1"/>
  <c r="J1279" i="2"/>
  <c r="K1281" i="2"/>
  <c r="L1281" i="2" s="1"/>
  <c r="J1281" i="2"/>
  <c r="K1305" i="2"/>
  <c r="L1305" i="2" s="1"/>
  <c r="J1305" i="2"/>
  <c r="K1324" i="2"/>
  <c r="L1324" i="2" s="1"/>
  <c r="J1324" i="2"/>
  <c r="K1351" i="2"/>
  <c r="L1351" i="2" s="1"/>
  <c r="J1351" i="2"/>
  <c r="K1354" i="2"/>
  <c r="L1354" i="2" s="1"/>
  <c r="J1354" i="2"/>
  <c r="K1367" i="2"/>
  <c r="L1367" i="2" s="1"/>
  <c r="J1367" i="2"/>
  <c r="K1260" i="2"/>
  <c r="L1260" i="2" s="1"/>
  <c r="J1260" i="2"/>
  <c r="K1262" i="2"/>
  <c r="L1262" i="2" s="1"/>
  <c r="J1262" i="2"/>
  <c r="J1264" i="2"/>
  <c r="J1277" i="2"/>
  <c r="J1309" i="2"/>
  <c r="K1311" i="2"/>
  <c r="L1311" i="2" s="1"/>
  <c r="J1311" i="2"/>
  <c r="K1313" i="2"/>
  <c r="L1313" i="2" s="1"/>
  <c r="J1313" i="2"/>
  <c r="K1315" i="2"/>
  <c r="L1315" i="2" s="1"/>
  <c r="J1328" i="2"/>
  <c r="K1247" i="2"/>
  <c r="L1247" i="2" s="1"/>
  <c r="J1247" i="2"/>
  <c r="K1268" i="2"/>
  <c r="L1268" i="2" s="1"/>
  <c r="J1268" i="2"/>
  <c r="K1270" i="2"/>
  <c r="L1270" i="2" s="1"/>
  <c r="J1270" i="2"/>
  <c r="J1285" i="2"/>
  <c r="K1287" i="2"/>
  <c r="L1287" i="2" s="1"/>
  <c r="J1287" i="2"/>
  <c r="K1300" i="2"/>
  <c r="L1300" i="2" s="1"/>
  <c r="J1300" i="2"/>
  <c r="J1317" i="2"/>
  <c r="K1319" i="2"/>
  <c r="L1319" i="2" s="1"/>
  <c r="J1319" i="2"/>
  <c r="K1334" i="2"/>
  <c r="L1334" i="2" s="1"/>
  <c r="J1334" i="2"/>
  <c r="K1345" i="2"/>
  <c r="L1345" i="2" s="1"/>
  <c r="J1345" i="2"/>
  <c r="K1361" i="2"/>
  <c r="L1361" i="2" s="1"/>
  <c r="J1361" i="2"/>
  <c r="K1295" i="2"/>
  <c r="L1295" i="2" s="1"/>
  <c r="J1295" i="2"/>
  <c r="K1330" i="2"/>
  <c r="L1330" i="2" s="1"/>
  <c r="J1330" i="2"/>
  <c r="K1332" i="2"/>
  <c r="L1332" i="2" s="1"/>
  <c r="J1332" i="2"/>
  <c r="K1388" i="2"/>
  <c r="L1388" i="2" s="1"/>
  <c r="J1388" i="2"/>
  <c r="K1255" i="2"/>
  <c r="L1255" i="2" s="1"/>
  <c r="J1255" i="2"/>
  <c r="K1278" i="2"/>
  <c r="L1278" i="2" s="1"/>
  <c r="J1278" i="2"/>
  <c r="K1306" i="2"/>
  <c r="L1306" i="2" s="1"/>
  <c r="J1306" i="2"/>
  <c r="K1308" i="2"/>
  <c r="L1308" i="2" s="1"/>
  <c r="J1308" i="2"/>
  <c r="K1375" i="2"/>
  <c r="L1375" i="2" s="1"/>
  <c r="J1375" i="2"/>
  <c r="J1381" i="2"/>
  <c r="K1381" i="2"/>
  <c r="L1381" i="2" s="1"/>
  <c r="K1406" i="2"/>
  <c r="L1406" i="2" s="1"/>
  <c r="J1406" i="2"/>
  <c r="K1364" i="2"/>
  <c r="L1364" i="2" s="1"/>
  <c r="J1364" i="2"/>
  <c r="K1369" i="2"/>
  <c r="L1369" i="2" s="1"/>
  <c r="J1369" i="2"/>
  <c r="K1389" i="2"/>
  <c r="L1389" i="2" s="1"/>
  <c r="J1389" i="2"/>
  <c r="K1398" i="2"/>
  <c r="L1398" i="2" s="1"/>
  <c r="J1398" i="2"/>
  <c r="J1451" i="2"/>
  <c r="K1451" i="2"/>
  <c r="L1451" i="2" s="1"/>
  <c r="K1342" i="2"/>
  <c r="L1342" i="2" s="1"/>
  <c r="J1342" i="2"/>
  <c r="J1396" i="2"/>
  <c r="K1410" i="2"/>
  <c r="L1410" i="2" s="1"/>
  <c r="J1410" i="2"/>
  <c r="K1437" i="2"/>
  <c r="L1437" i="2" s="1"/>
  <c r="J1437" i="2"/>
  <c r="J1276" i="2"/>
  <c r="K1359" i="2"/>
  <c r="L1359" i="2" s="1"/>
  <c r="J1359" i="2"/>
  <c r="K1372" i="2"/>
  <c r="L1372" i="2" s="1"/>
  <c r="J1372" i="2"/>
  <c r="K1377" i="2"/>
  <c r="L1377" i="2" s="1"/>
  <c r="J1377" i="2"/>
  <c r="J1249" i="2"/>
  <c r="J1257" i="2"/>
  <c r="J1289" i="2"/>
  <c r="J1286" i="2"/>
  <c r="J1302" i="2"/>
  <c r="J1310" i="2"/>
  <c r="J1318" i="2"/>
  <c r="J1326" i="2"/>
  <c r="J1335" i="2"/>
  <c r="J1338" i="2"/>
  <c r="J1340" i="2"/>
  <c r="K1348" i="2"/>
  <c r="L1348" i="2" s="1"/>
  <c r="J1348" i="2"/>
  <c r="K1353" i="2"/>
  <c r="L1353" i="2" s="1"/>
  <c r="J1353" i="2"/>
  <c r="J1357" i="2"/>
  <c r="J1362" i="2"/>
  <c r="J1385" i="2"/>
  <c r="K1434" i="2"/>
  <c r="L1434" i="2" s="1"/>
  <c r="J1434" i="2"/>
  <c r="K1454" i="2"/>
  <c r="L1454" i="2" s="1"/>
  <c r="J1454" i="2"/>
  <c r="K1468" i="2"/>
  <c r="L1468" i="2" s="1"/>
  <c r="J1468" i="2"/>
  <c r="K1455" i="2"/>
  <c r="L1455" i="2" s="1"/>
  <c r="J1455" i="2"/>
  <c r="K1395" i="2"/>
  <c r="L1395" i="2" s="1"/>
  <c r="K1402" i="2"/>
  <c r="L1402" i="2" s="1"/>
  <c r="J1402" i="2"/>
  <c r="K1411" i="2"/>
  <c r="L1411" i="2" s="1"/>
  <c r="J1411" i="2"/>
  <c r="K1441" i="2"/>
  <c r="L1441" i="2" s="1"/>
  <c r="J1441" i="2"/>
  <c r="K1444" i="2"/>
  <c r="L1444" i="2" s="1"/>
  <c r="J1444" i="2"/>
  <c r="K1405" i="2"/>
  <c r="L1405" i="2" s="1"/>
  <c r="J1405" i="2"/>
  <c r="K1415" i="2"/>
  <c r="L1415" i="2" s="1"/>
  <c r="J1415" i="2"/>
  <c r="K1390" i="2"/>
  <c r="L1390" i="2" s="1"/>
  <c r="J1390" i="2"/>
  <c r="K1394" i="2"/>
  <c r="L1394" i="2" s="1"/>
  <c r="J1394" i="2"/>
  <c r="J1427" i="2"/>
  <c r="K1427" i="2"/>
  <c r="L1427" i="2" s="1"/>
  <c r="K1397" i="2"/>
  <c r="L1397" i="2" s="1"/>
  <c r="J1397" i="2"/>
  <c r="K1417" i="2"/>
  <c r="L1417" i="2" s="1"/>
  <c r="J1417" i="2"/>
  <c r="K1420" i="2"/>
  <c r="L1420" i="2" s="1"/>
  <c r="J1420" i="2"/>
  <c r="K1447" i="2"/>
  <c r="L1447" i="2" s="1"/>
  <c r="J1447" i="2"/>
  <c r="K1460" i="2"/>
  <c r="L1460" i="2" s="1"/>
  <c r="J1460" i="2"/>
  <c r="K1423" i="2"/>
  <c r="L1423" i="2" s="1"/>
  <c r="J1423" i="2"/>
  <c r="K1433" i="2"/>
  <c r="L1433" i="2" s="1"/>
  <c r="J1433" i="2"/>
  <c r="K1436" i="2"/>
  <c r="L1436" i="2" s="1"/>
  <c r="J1436" i="2"/>
  <c r="K1463" i="2"/>
  <c r="L1463" i="2" s="1"/>
  <c r="J1463" i="2"/>
  <c r="K1470" i="2"/>
  <c r="L1470" i="2" s="1"/>
  <c r="J1470" i="2"/>
  <c r="K1419" i="2"/>
  <c r="L1419" i="2" s="1"/>
  <c r="J1426" i="2"/>
  <c r="J1429" i="2"/>
  <c r="K1439" i="2"/>
  <c r="L1439" i="2" s="1"/>
  <c r="J1439" i="2"/>
  <c r="K1449" i="2"/>
  <c r="L1449" i="2" s="1"/>
  <c r="J1449" i="2"/>
  <c r="K1452" i="2"/>
  <c r="L1452" i="2" s="1"/>
  <c r="J1452" i="2"/>
  <c r="K1462" i="2"/>
  <c r="L1462" i="2" s="1"/>
  <c r="J1462" i="2"/>
  <c r="K1425" i="2"/>
  <c r="L1425" i="2" s="1"/>
  <c r="J1425" i="2"/>
  <c r="K1428" i="2"/>
  <c r="L1428" i="2" s="1"/>
  <c r="J1428" i="2"/>
  <c r="K1435" i="2"/>
  <c r="L1435" i="2" s="1"/>
  <c r="J1442" i="2"/>
  <c r="J1466" i="2"/>
  <c r="J1457" i="2"/>
  <c r="J1465" i="2"/>
  <c r="J1422" i="2"/>
  <c r="J1430" i="2"/>
  <c r="J1438" i="2"/>
  <c r="J1446" i="2"/>
  <c r="O9" i="1"/>
  <c r="I11" i="1"/>
  <c r="K11" i="1" s="1"/>
  <c r="L11" i="1" s="1"/>
  <c r="O16" i="1"/>
  <c r="E18" i="1"/>
  <c r="O38" i="1"/>
  <c r="N38" i="1"/>
  <c r="P38" i="1" s="1"/>
  <c r="Q38" i="1" s="1"/>
  <c r="O46" i="1"/>
  <c r="N46" i="1"/>
  <c r="P46" i="1" s="1"/>
  <c r="Q46" i="1" s="1"/>
  <c r="O64" i="1"/>
  <c r="N64" i="1"/>
  <c r="P64" i="1" s="1"/>
  <c r="Q64" i="1" s="1"/>
  <c r="I8" i="1"/>
  <c r="K8" i="1" s="1"/>
  <c r="L8" i="1" s="1"/>
  <c r="D4" i="1"/>
  <c r="F4" i="1" s="1"/>
  <c r="G4" i="1" s="1"/>
  <c r="J15" i="1"/>
  <c r="O19" i="1"/>
  <c r="N19" i="1"/>
  <c r="P19" i="1" s="1"/>
  <c r="Q19" i="1" s="1"/>
  <c r="N22" i="1"/>
  <c r="P22" i="1" s="1"/>
  <c r="Q22" i="1" s="1"/>
  <c r="E37" i="1"/>
  <c r="D37" i="1"/>
  <c r="F37" i="1" s="1"/>
  <c r="G37" i="1" s="1"/>
  <c r="E45" i="1"/>
  <c r="D45" i="1"/>
  <c r="F45" i="1" s="1"/>
  <c r="G45" i="1" s="1"/>
  <c r="J54" i="1"/>
  <c r="I54" i="1"/>
  <c r="K54" i="1" s="1"/>
  <c r="L54" i="1" s="1"/>
  <c r="E20" i="1"/>
  <c r="D20" i="1"/>
  <c r="F20" i="1" s="1"/>
  <c r="G20" i="1" s="1"/>
  <c r="E34" i="1"/>
  <c r="D34" i="1"/>
  <c r="F34" i="1" s="1"/>
  <c r="G34" i="1" s="1"/>
  <c r="E39" i="1"/>
  <c r="I9" i="1"/>
  <c r="K9" i="1" s="1"/>
  <c r="L9" i="1" s="1"/>
  <c r="N11" i="1"/>
  <c r="P11" i="1" s="1"/>
  <c r="Q11" i="1" s="1"/>
  <c r="I14" i="1"/>
  <c r="K14" i="1" s="1"/>
  <c r="L14" i="1" s="1"/>
  <c r="J17" i="1"/>
  <c r="I17" i="1"/>
  <c r="K17" i="1" s="1"/>
  <c r="L17" i="1" s="1"/>
  <c r="J20" i="1"/>
  <c r="O27" i="1"/>
  <c r="N27" i="1"/>
  <c r="P27" i="1" s="1"/>
  <c r="Q27" i="1" s="1"/>
  <c r="J31" i="1"/>
  <c r="J34" i="1"/>
  <c r="D42" i="1"/>
  <c r="F42" i="1" s="1"/>
  <c r="G42" i="1" s="1"/>
  <c r="E44" i="1"/>
  <c r="D44" i="1"/>
  <c r="F44" i="1" s="1"/>
  <c r="G44" i="1" s="1"/>
  <c r="J63" i="1"/>
  <c r="I63" i="1"/>
  <c r="K63" i="1" s="1"/>
  <c r="L63" i="1" s="1"/>
  <c r="N17" i="1"/>
  <c r="P17" i="1" s="1"/>
  <c r="Q17" i="1" s="1"/>
  <c r="O17" i="1"/>
  <c r="J36" i="1"/>
  <c r="I36" i="1"/>
  <c r="K36" i="1" s="1"/>
  <c r="L36" i="1" s="1"/>
  <c r="J44" i="1"/>
  <c r="I44" i="1"/>
  <c r="K44" i="1" s="1"/>
  <c r="L44" i="1" s="1"/>
  <c r="J49" i="1"/>
  <c r="I49" i="1"/>
  <c r="K49" i="1" s="1"/>
  <c r="L49" i="1" s="1"/>
  <c r="D3" i="1"/>
  <c r="F3" i="1" s="1"/>
  <c r="D15" i="1"/>
  <c r="F15" i="1" s="1"/>
  <c r="G15" i="1" s="1"/>
  <c r="E15" i="1"/>
  <c r="J22" i="1"/>
  <c r="I22" i="1"/>
  <c r="K22" i="1" s="1"/>
  <c r="L22" i="1" s="1"/>
  <c r="J35" i="1"/>
  <c r="I35" i="1"/>
  <c r="K35" i="1" s="1"/>
  <c r="L35" i="1" s="1"/>
  <c r="O39" i="1"/>
  <c r="J41" i="1"/>
  <c r="I41" i="1"/>
  <c r="K41" i="1" s="1"/>
  <c r="L41" i="1" s="1"/>
  <c r="N65" i="1"/>
  <c r="P65" i="1" s="1"/>
  <c r="Q65" i="1" s="1"/>
  <c r="I66" i="1"/>
  <c r="K66" i="1" s="1"/>
  <c r="L66" i="1" s="1"/>
  <c r="N70" i="1"/>
  <c r="P70" i="1" s="1"/>
  <c r="Q70" i="1" s="1"/>
  <c r="N75" i="1"/>
  <c r="P75" i="1" s="1"/>
  <c r="Q75" i="1" s="1"/>
  <c r="D90" i="1"/>
  <c r="F90" i="1" s="1"/>
  <c r="G90" i="1" s="1"/>
  <c r="I91" i="1"/>
  <c r="K91" i="1" s="1"/>
  <c r="L91" i="1" s="1"/>
  <c r="I92" i="1"/>
  <c r="K92" i="1" s="1"/>
  <c r="L92" i="1" s="1"/>
  <c r="D93" i="1"/>
  <c r="F93" i="1" s="1"/>
  <c r="G93" i="1" s="1"/>
  <c r="I97" i="1"/>
  <c r="K97" i="1" s="1"/>
  <c r="L97" i="1" s="1"/>
  <c r="I102" i="1"/>
  <c r="K102" i="1" s="1"/>
  <c r="L102" i="1" s="1"/>
  <c r="I111" i="1"/>
  <c r="K111" i="1" s="1"/>
  <c r="L111" i="1" s="1"/>
  <c r="N112" i="1"/>
  <c r="P112" i="1" s="1"/>
  <c r="Q112" i="1" s="1"/>
  <c r="N113" i="1"/>
  <c r="P113" i="1" s="1"/>
  <c r="Q113" i="1" s="1"/>
  <c r="I114" i="1"/>
  <c r="K114" i="1" s="1"/>
  <c r="L114" i="1" s="1"/>
  <c r="N118" i="1"/>
  <c r="P118" i="1" s="1"/>
  <c r="Q118" i="1" s="1"/>
  <c r="N123" i="1"/>
  <c r="P123" i="1" s="1"/>
  <c r="Q123" i="1" s="1"/>
  <c r="N139" i="1"/>
  <c r="P139" i="1" s="1"/>
  <c r="Q139" i="1" s="1"/>
  <c r="D142" i="1"/>
  <c r="F142" i="1" s="1"/>
  <c r="G142" i="1" s="1"/>
  <c r="D143" i="1"/>
  <c r="F143" i="1" s="1"/>
  <c r="G143" i="1" s="1"/>
  <c r="I145" i="1"/>
  <c r="K145" i="1" s="1"/>
  <c r="L145" i="1" s="1"/>
  <c r="O150" i="1"/>
  <c r="N150" i="1"/>
  <c r="P150" i="1" s="1"/>
  <c r="Q150" i="1" s="1"/>
  <c r="J161" i="1"/>
  <c r="I161" i="1"/>
  <c r="K161" i="1" s="1"/>
  <c r="L161" i="1" s="1"/>
  <c r="I167" i="1"/>
  <c r="K167" i="1" s="1"/>
  <c r="L167" i="1" s="1"/>
  <c r="J167" i="1"/>
  <c r="I46" i="1"/>
  <c r="K46" i="1" s="1"/>
  <c r="L46" i="1" s="1"/>
  <c r="N62" i="1"/>
  <c r="P62" i="1" s="1"/>
  <c r="Q62" i="1" s="1"/>
  <c r="N67" i="1"/>
  <c r="P67" i="1" s="1"/>
  <c r="Q67" i="1" s="1"/>
  <c r="I89" i="1"/>
  <c r="K89" i="1" s="1"/>
  <c r="L89" i="1" s="1"/>
  <c r="I94" i="1"/>
  <c r="K94" i="1" s="1"/>
  <c r="L94" i="1" s="1"/>
  <c r="N110" i="1"/>
  <c r="P110" i="1" s="1"/>
  <c r="Q110" i="1" s="1"/>
  <c r="N115" i="1"/>
  <c r="P115" i="1" s="1"/>
  <c r="Q115" i="1" s="1"/>
  <c r="N124" i="1"/>
  <c r="P124" i="1" s="1"/>
  <c r="Q124" i="1" s="1"/>
  <c r="D126" i="1"/>
  <c r="F126" i="1" s="1"/>
  <c r="G126" i="1" s="1"/>
  <c r="D127" i="1"/>
  <c r="F127" i="1" s="1"/>
  <c r="G127" i="1" s="1"/>
  <c r="N127" i="1"/>
  <c r="P127" i="1" s="1"/>
  <c r="Q127" i="1" s="1"/>
  <c r="I132" i="1"/>
  <c r="K132" i="1" s="1"/>
  <c r="L132" i="1" s="1"/>
  <c r="D133" i="1"/>
  <c r="F133" i="1" s="1"/>
  <c r="G133" i="1" s="1"/>
  <c r="N137" i="1"/>
  <c r="P137" i="1" s="1"/>
  <c r="Q137" i="1" s="1"/>
  <c r="I138" i="1"/>
  <c r="K138" i="1" s="1"/>
  <c r="L138" i="1" s="1"/>
  <c r="O140" i="1"/>
  <c r="E158" i="1"/>
  <c r="E165" i="1"/>
  <c r="D181" i="1"/>
  <c r="F181" i="1" s="1"/>
  <c r="G181" i="1" s="1"/>
  <c r="E181" i="1"/>
  <c r="J185" i="1"/>
  <c r="E190" i="1"/>
  <c r="D190" i="1"/>
  <c r="F190" i="1" s="1"/>
  <c r="G190" i="1" s="1"/>
  <c r="J196" i="1"/>
  <c r="I196" i="1"/>
  <c r="K196" i="1" s="1"/>
  <c r="L196" i="1" s="1"/>
  <c r="J158" i="1"/>
  <c r="I158" i="1"/>
  <c r="K158" i="1" s="1"/>
  <c r="L158" i="1" s="1"/>
  <c r="I179" i="1"/>
  <c r="K179" i="1" s="1"/>
  <c r="L179" i="1" s="1"/>
  <c r="J179" i="1"/>
  <c r="N51" i="1"/>
  <c r="P51" i="1" s="1"/>
  <c r="Q51" i="1" s="1"/>
  <c r="N60" i="1"/>
  <c r="P60" i="1" s="1"/>
  <c r="Q60" i="1" s="1"/>
  <c r="D62" i="1"/>
  <c r="F62" i="1" s="1"/>
  <c r="G62" i="1" s="1"/>
  <c r="D63" i="1"/>
  <c r="F63" i="1" s="1"/>
  <c r="G63" i="1" s="1"/>
  <c r="N63" i="1"/>
  <c r="P63" i="1" s="1"/>
  <c r="Q63" i="1" s="1"/>
  <c r="D68" i="1"/>
  <c r="F68" i="1" s="1"/>
  <c r="G68" i="1" s="1"/>
  <c r="D73" i="1"/>
  <c r="F73" i="1" s="1"/>
  <c r="G73" i="1" s="1"/>
  <c r="D82" i="1"/>
  <c r="F82" i="1" s="1"/>
  <c r="G82" i="1" s="1"/>
  <c r="J83" i="1"/>
  <c r="I87" i="1"/>
  <c r="K87" i="1" s="1"/>
  <c r="L87" i="1" s="1"/>
  <c r="N88" i="1"/>
  <c r="P88" i="1" s="1"/>
  <c r="Q88" i="1" s="1"/>
  <c r="N89" i="1"/>
  <c r="P89" i="1" s="1"/>
  <c r="Q89" i="1" s="1"/>
  <c r="I90" i="1"/>
  <c r="K90" i="1" s="1"/>
  <c r="L90" i="1" s="1"/>
  <c r="N94" i="1"/>
  <c r="P94" i="1" s="1"/>
  <c r="Q94" i="1" s="1"/>
  <c r="N99" i="1"/>
  <c r="P99" i="1" s="1"/>
  <c r="Q99" i="1" s="1"/>
  <c r="N108" i="1"/>
  <c r="P108" i="1" s="1"/>
  <c r="Q108" i="1" s="1"/>
  <c r="D110" i="1"/>
  <c r="F110" i="1" s="1"/>
  <c r="G110" i="1" s="1"/>
  <c r="D111" i="1"/>
  <c r="F111" i="1" s="1"/>
  <c r="G111" i="1" s="1"/>
  <c r="N111" i="1"/>
  <c r="P111" i="1" s="1"/>
  <c r="Q111" i="1" s="1"/>
  <c r="D116" i="1"/>
  <c r="F116" i="1" s="1"/>
  <c r="G116" i="1" s="1"/>
  <c r="D121" i="1"/>
  <c r="F121" i="1" s="1"/>
  <c r="G121" i="1" s="1"/>
  <c r="D130" i="1"/>
  <c r="F130" i="1" s="1"/>
  <c r="G130" i="1" s="1"/>
  <c r="J131" i="1"/>
  <c r="I135" i="1"/>
  <c r="K135" i="1" s="1"/>
  <c r="L135" i="1" s="1"/>
  <c r="O136" i="1"/>
  <c r="D141" i="1"/>
  <c r="F141" i="1" s="1"/>
  <c r="G141" i="1" s="1"/>
  <c r="N147" i="1"/>
  <c r="P147" i="1" s="1"/>
  <c r="Q147" i="1" s="1"/>
  <c r="J155" i="1"/>
  <c r="O158" i="1"/>
  <c r="N158" i="1"/>
  <c r="P158" i="1" s="1"/>
  <c r="Q158" i="1" s="1"/>
  <c r="O179" i="1"/>
  <c r="N179" i="1"/>
  <c r="P179" i="1" s="1"/>
  <c r="Q179" i="1" s="1"/>
  <c r="I33" i="1"/>
  <c r="K33" i="1" s="1"/>
  <c r="L33" i="1" s="1"/>
  <c r="I38" i="1"/>
  <c r="K38" i="1" s="1"/>
  <c r="L38" i="1" s="1"/>
  <c r="N43" i="1"/>
  <c r="P43" i="1" s="1"/>
  <c r="Q43" i="1" s="1"/>
  <c r="D60" i="1"/>
  <c r="F60" i="1" s="1"/>
  <c r="G60" i="1" s="1"/>
  <c r="D65" i="1"/>
  <c r="F65" i="1" s="1"/>
  <c r="G65" i="1" s="1"/>
  <c r="I81" i="1"/>
  <c r="K81" i="1" s="1"/>
  <c r="L81" i="1" s="1"/>
  <c r="N86" i="1"/>
  <c r="P86" i="1" s="1"/>
  <c r="Q86" i="1" s="1"/>
  <c r="N91" i="1"/>
  <c r="P91" i="1" s="1"/>
  <c r="Q91" i="1" s="1"/>
  <c r="D108" i="1"/>
  <c r="F108" i="1" s="1"/>
  <c r="G108" i="1" s="1"/>
  <c r="D113" i="1"/>
  <c r="F113" i="1" s="1"/>
  <c r="G113" i="1" s="1"/>
  <c r="I129" i="1"/>
  <c r="K129" i="1" s="1"/>
  <c r="L129" i="1" s="1"/>
  <c r="N134" i="1"/>
  <c r="P134" i="1" s="1"/>
  <c r="Q134" i="1" s="1"/>
  <c r="I142" i="1"/>
  <c r="K142" i="1" s="1"/>
  <c r="L142" i="1" s="1"/>
  <c r="O144" i="1"/>
  <c r="E180" i="1"/>
  <c r="D180" i="1"/>
  <c r="F180" i="1" s="1"/>
  <c r="G180" i="1" s="1"/>
  <c r="J187" i="1"/>
  <c r="I187" i="1"/>
  <c r="K187" i="1" s="1"/>
  <c r="L187" i="1" s="1"/>
  <c r="O155" i="1"/>
  <c r="N155" i="1"/>
  <c r="P155" i="1" s="1"/>
  <c r="Q155" i="1" s="1"/>
  <c r="N172" i="1"/>
  <c r="P172" i="1" s="1"/>
  <c r="Q172" i="1" s="1"/>
  <c r="O172" i="1"/>
  <c r="I180" i="1"/>
  <c r="K180" i="1" s="1"/>
  <c r="L180" i="1" s="1"/>
  <c r="J180" i="1"/>
  <c r="D49" i="1"/>
  <c r="F49" i="1" s="1"/>
  <c r="G49" i="1" s="1"/>
  <c r="I65" i="1"/>
  <c r="K65" i="1" s="1"/>
  <c r="L65" i="1" s="1"/>
  <c r="I70" i="1"/>
  <c r="K70" i="1" s="1"/>
  <c r="L70" i="1" s="1"/>
  <c r="D92" i="1"/>
  <c r="F92" i="1" s="1"/>
  <c r="G92" i="1" s="1"/>
  <c r="D97" i="1"/>
  <c r="F97" i="1" s="1"/>
  <c r="G97" i="1" s="1"/>
  <c r="I113" i="1"/>
  <c r="K113" i="1" s="1"/>
  <c r="L113" i="1" s="1"/>
  <c r="I118" i="1"/>
  <c r="K118" i="1" s="1"/>
  <c r="L118" i="1" s="1"/>
  <c r="J139" i="1"/>
  <c r="N142" i="1"/>
  <c r="P142" i="1" s="1"/>
  <c r="Q142" i="1" s="1"/>
  <c r="D145" i="1"/>
  <c r="F145" i="1" s="1"/>
  <c r="G145" i="1" s="1"/>
  <c r="E153" i="1"/>
  <c r="D153" i="1"/>
  <c r="F153" i="1" s="1"/>
  <c r="G153" i="1" s="1"/>
  <c r="E156" i="1"/>
  <c r="D156" i="1"/>
  <c r="F156" i="1" s="1"/>
  <c r="G156" i="1" s="1"/>
  <c r="O160" i="1"/>
  <c r="D170" i="1"/>
  <c r="F170" i="1" s="1"/>
  <c r="G170" i="1" s="1"/>
  <c r="E170" i="1"/>
  <c r="I175" i="1"/>
  <c r="K175" i="1" s="1"/>
  <c r="L175" i="1" s="1"/>
  <c r="J175" i="1"/>
  <c r="O192" i="1"/>
  <c r="N192" i="1"/>
  <c r="P192" i="1" s="1"/>
  <c r="Q192" i="1" s="1"/>
  <c r="J150" i="1"/>
  <c r="I150" i="1"/>
  <c r="K150" i="1" s="1"/>
  <c r="L150" i="1" s="1"/>
  <c r="E161" i="1"/>
  <c r="D161" i="1"/>
  <c r="F161" i="1" s="1"/>
  <c r="G161" i="1" s="1"/>
  <c r="N164" i="1"/>
  <c r="P164" i="1" s="1"/>
  <c r="Q164" i="1" s="1"/>
  <c r="O164" i="1"/>
  <c r="J189" i="1"/>
  <c r="E192" i="1"/>
  <c r="J204" i="1"/>
  <c r="E214" i="1"/>
  <c r="E224" i="1"/>
  <c r="J228" i="1"/>
  <c r="J234" i="1"/>
  <c r="J237" i="1"/>
  <c r="J243" i="1"/>
  <c r="O249" i="1"/>
  <c r="O255" i="1"/>
  <c r="O258" i="1"/>
  <c r="O264" i="1"/>
  <c r="E270" i="1"/>
  <c r="J301" i="1"/>
  <c r="O303" i="1"/>
  <c r="J308" i="1"/>
  <c r="E317" i="1"/>
  <c r="J322" i="1"/>
  <c r="O327" i="1"/>
  <c r="E333" i="1"/>
  <c r="J338" i="1"/>
  <c r="O343" i="1"/>
  <c r="E349" i="1"/>
  <c r="J354" i="1"/>
  <c r="O359" i="1"/>
  <c r="E365" i="1"/>
  <c r="J370" i="1"/>
  <c r="O385" i="1"/>
  <c r="E389" i="1"/>
  <c r="E404" i="1"/>
  <c r="O407" i="1"/>
  <c r="E409" i="1"/>
  <c r="J410" i="1"/>
  <c r="N411" i="1"/>
  <c r="P411" i="1" s="1"/>
  <c r="Q411" i="1" s="1"/>
  <c r="O414" i="1"/>
  <c r="E417" i="1"/>
  <c r="J425" i="1"/>
  <c r="D428" i="1"/>
  <c r="F428" i="1" s="1"/>
  <c r="G428" i="1" s="1"/>
  <c r="O431" i="1"/>
  <c r="I434" i="1"/>
  <c r="K434" i="1" s="1"/>
  <c r="L434" i="1" s="1"/>
  <c r="D437" i="1"/>
  <c r="F437" i="1" s="1"/>
  <c r="G437" i="1" s="1"/>
  <c r="I447" i="1"/>
  <c r="K447" i="1" s="1"/>
  <c r="L447" i="1" s="1"/>
  <c r="J447" i="1"/>
  <c r="E455" i="1"/>
  <c r="D455" i="1"/>
  <c r="F455" i="1" s="1"/>
  <c r="G455" i="1" s="1"/>
  <c r="N456" i="1"/>
  <c r="P456" i="1" s="1"/>
  <c r="Q456" i="1" s="1"/>
  <c r="O456" i="1"/>
  <c r="J484" i="1"/>
  <c r="I484" i="1"/>
  <c r="K484" i="1" s="1"/>
  <c r="L484" i="1" s="1"/>
  <c r="I183" i="1"/>
  <c r="K183" i="1" s="1"/>
  <c r="L183" i="1" s="1"/>
  <c r="I184" i="1"/>
  <c r="K184" i="1" s="1"/>
  <c r="L184" i="1" s="1"/>
  <c r="O200" i="1"/>
  <c r="D210" i="1"/>
  <c r="F210" i="1" s="1"/>
  <c r="G210" i="1" s="1"/>
  <c r="O217" i="1"/>
  <c r="N244" i="1"/>
  <c r="P244" i="1" s="1"/>
  <c r="Q244" i="1" s="1"/>
  <c r="D266" i="1"/>
  <c r="F266" i="1" s="1"/>
  <c r="G266" i="1" s="1"/>
  <c r="I271" i="1"/>
  <c r="K271" i="1" s="1"/>
  <c r="L271" i="1" s="1"/>
  <c r="O274" i="1"/>
  <c r="J291" i="1"/>
  <c r="N292" i="1"/>
  <c r="P292" i="1" s="1"/>
  <c r="Q292" i="1" s="1"/>
  <c r="O312" i="1"/>
  <c r="D314" i="1"/>
  <c r="F314" i="1" s="1"/>
  <c r="G314" i="1" s="1"/>
  <c r="E318" i="1"/>
  <c r="I319" i="1"/>
  <c r="K319" i="1" s="1"/>
  <c r="L319" i="1" s="1"/>
  <c r="J323" i="1"/>
  <c r="N324" i="1"/>
  <c r="P324" i="1" s="1"/>
  <c r="Q324" i="1" s="1"/>
  <c r="O328" i="1"/>
  <c r="D330" i="1"/>
  <c r="F330" i="1" s="1"/>
  <c r="G330" i="1" s="1"/>
  <c r="E334" i="1"/>
  <c r="I335" i="1"/>
  <c r="K335" i="1" s="1"/>
  <c r="L335" i="1" s="1"/>
  <c r="J339" i="1"/>
  <c r="N340" i="1"/>
  <c r="P340" i="1" s="1"/>
  <c r="Q340" i="1" s="1"/>
  <c r="O344" i="1"/>
  <c r="D346" i="1"/>
  <c r="F346" i="1" s="1"/>
  <c r="G346" i="1" s="1"/>
  <c r="E350" i="1"/>
  <c r="I351" i="1"/>
  <c r="K351" i="1" s="1"/>
  <c r="L351" i="1" s="1"/>
  <c r="J355" i="1"/>
  <c r="N356" i="1"/>
  <c r="P356" i="1" s="1"/>
  <c r="Q356" i="1" s="1"/>
  <c r="O360" i="1"/>
  <c r="D362" i="1"/>
  <c r="F362" i="1" s="1"/>
  <c r="G362" i="1" s="1"/>
  <c r="E366" i="1"/>
  <c r="I367" i="1"/>
  <c r="K367" i="1" s="1"/>
  <c r="L367" i="1" s="1"/>
  <c r="O376" i="1"/>
  <c r="D378" i="1"/>
  <c r="F378" i="1" s="1"/>
  <c r="G378" i="1" s="1"/>
  <c r="I392" i="1"/>
  <c r="K392" i="1" s="1"/>
  <c r="L392" i="1" s="1"/>
  <c r="J399" i="1"/>
  <c r="O400" i="1"/>
  <c r="J403" i="1"/>
  <c r="J423" i="1"/>
  <c r="O424" i="1"/>
  <c r="D433" i="1"/>
  <c r="F433" i="1" s="1"/>
  <c r="G433" i="1" s="1"/>
  <c r="N435" i="1"/>
  <c r="P435" i="1" s="1"/>
  <c r="Q435" i="1" s="1"/>
  <c r="I438" i="1"/>
  <c r="K438" i="1" s="1"/>
  <c r="L438" i="1" s="1"/>
  <c r="J443" i="1"/>
  <c r="E446" i="1"/>
  <c r="J451" i="1"/>
  <c r="N464" i="1"/>
  <c r="P464" i="1" s="1"/>
  <c r="Q464" i="1" s="1"/>
  <c r="O464" i="1"/>
  <c r="I511" i="1"/>
  <c r="K511" i="1" s="1"/>
  <c r="L511" i="1" s="1"/>
  <c r="J511" i="1"/>
  <c r="D196" i="1"/>
  <c r="F196" i="1" s="1"/>
  <c r="G196" i="1" s="1"/>
  <c r="I202" i="1"/>
  <c r="K202" i="1" s="1"/>
  <c r="L202" i="1" s="1"/>
  <c r="J203" i="1"/>
  <c r="N204" i="1"/>
  <c r="P204" i="1" s="1"/>
  <c r="Q204" i="1" s="1"/>
  <c r="D218" i="1"/>
  <c r="F218" i="1" s="1"/>
  <c r="G218" i="1" s="1"/>
  <c r="O225" i="1"/>
  <c r="N228" i="1"/>
  <c r="P228" i="1" s="1"/>
  <c r="Q228" i="1" s="1"/>
  <c r="D250" i="1"/>
  <c r="F250" i="1" s="1"/>
  <c r="G250" i="1" s="1"/>
  <c r="J269" i="1"/>
  <c r="D293" i="1"/>
  <c r="F293" i="1" s="1"/>
  <c r="G293" i="1" s="1"/>
  <c r="N297" i="1"/>
  <c r="P297" i="1" s="1"/>
  <c r="Q297" i="1" s="1"/>
  <c r="J307" i="1"/>
  <c r="N308" i="1"/>
  <c r="P308" i="1" s="1"/>
  <c r="Q308" i="1" s="1"/>
  <c r="D312" i="1"/>
  <c r="F312" i="1" s="1"/>
  <c r="G312" i="1" s="1"/>
  <c r="I314" i="1"/>
  <c r="K314" i="1" s="1"/>
  <c r="L314" i="1" s="1"/>
  <c r="E315" i="1"/>
  <c r="N319" i="1"/>
  <c r="P319" i="1" s="1"/>
  <c r="Q319" i="1" s="1"/>
  <c r="J320" i="1"/>
  <c r="D325" i="1"/>
  <c r="F325" i="1" s="1"/>
  <c r="G325" i="1" s="1"/>
  <c r="O325" i="1"/>
  <c r="I330" i="1"/>
  <c r="K330" i="1" s="1"/>
  <c r="L330" i="1" s="1"/>
  <c r="E331" i="1"/>
  <c r="N335" i="1"/>
  <c r="P335" i="1" s="1"/>
  <c r="Q335" i="1" s="1"/>
  <c r="J336" i="1"/>
  <c r="D341" i="1"/>
  <c r="F341" i="1" s="1"/>
  <c r="G341" i="1" s="1"/>
  <c r="O341" i="1"/>
  <c r="I346" i="1"/>
  <c r="K346" i="1" s="1"/>
  <c r="L346" i="1" s="1"/>
  <c r="E347" i="1"/>
  <c r="N351" i="1"/>
  <c r="P351" i="1" s="1"/>
  <c r="Q351" i="1" s="1"/>
  <c r="J352" i="1"/>
  <c r="D357" i="1"/>
  <c r="F357" i="1" s="1"/>
  <c r="G357" i="1" s="1"/>
  <c r="O357" i="1"/>
  <c r="I362" i="1"/>
  <c r="K362" i="1" s="1"/>
  <c r="L362" i="1" s="1"/>
  <c r="E363" i="1"/>
  <c r="N367" i="1"/>
  <c r="P367" i="1" s="1"/>
  <c r="Q367" i="1" s="1"/>
  <c r="J368" i="1"/>
  <c r="I372" i="1"/>
  <c r="K372" i="1" s="1"/>
  <c r="L372" i="1" s="1"/>
  <c r="I378" i="1"/>
  <c r="K378" i="1" s="1"/>
  <c r="L378" i="1" s="1"/>
  <c r="D379" i="1"/>
  <c r="F379" i="1" s="1"/>
  <c r="G379" i="1" s="1"/>
  <c r="J381" i="1"/>
  <c r="O384" i="1"/>
  <c r="D386" i="1"/>
  <c r="F386" i="1" s="1"/>
  <c r="G386" i="1" s="1"/>
  <c r="N389" i="1"/>
  <c r="P389" i="1" s="1"/>
  <c r="Q389" i="1" s="1"/>
  <c r="I394" i="1"/>
  <c r="K394" i="1" s="1"/>
  <c r="L394" i="1" s="1"/>
  <c r="I398" i="1"/>
  <c r="K398" i="1" s="1"/>
  <c r="L398" i="1" s="1"/>
  <c r="N399" i="1"/>
  <c r="P399" i="1" s="1"/>
  <c r="Q399" i="1" s="1"/>
  <c r="D401" i="1"/>
  <c r="F401" i="1" s="1"/>
  <c r="G401" i="1" s="1"/>
  <c r="I402" i="1"/>
  <c r="K402" i="1" s="1"/>
  <c r="L402" i="1" s="1"/>
  <c r="D412" i="1"/>
  <c r="F412" i="1" s="1"/>
  <c r="G412" i="1" s="1"/>
  <c r="N423" i="1"/>
  <c r="P423" i="1" s="1"/>
  <c r="Q423" i="1" s="1"/>
  <c r="I433" i="1"/>
  <c r="K433" i="1" s="1"/>
  <c r="L433" i="1" s="1"/>
  <c r="D436" i="1"/>
  <c r="F436" i="1" s="1"/>
  <c r="G436" i="1" s="1"/>
  <c r="O443" i="1"/>
  <c r="N443" i="1"/>
  <c r="P443" i="1" s="1"/>
  <c r="Q443" i="1" s="1"/>
  <c r="O451" i="1"/>
  <c r="N451" i="1"/>
  <c r="P451" i="1" s="1"/>
  <c r="Q451" i="1" s="1"/>
  <c r="N455" i="1"/>
  <c r="P455" i="1" s="1"/>
  <c r="Q455" i="1" s="1"/>
  <c r="O455" i="1"/>
  <c r="D371" i="1"/>
  <c r="F371" i="1" s="1"/>
  <c r="G371" i="1" s="1"/>
  <c r="I373" i="1"/>
  <c r="K373" i="1" s="1"/>
  <c r="L373" i="1" s="1"/>
  <c r="E374" i="1"/>
  <c r="I375" i="1"/>
  <c r="K375" i="1" s="1"/>
  <c r="L375" i="1" s="1"/>
  <c r="D383" i="1"/>
  <c r="F383" i="1" s="1"/>
  <c r="G383" i="1" s="1"/>
  <c r="D393" i="1"/>
  <c r="F393" i="1" s="1"/>
  <c r="G393" i="1" s="1"/>
  <c r="N403" i="1"/>
  <c r="P403" i="1" s="1"/>
  <c r="Q403" i="1" s="1"/>
  <c r="E406" i="1"/>
  <c r="I414" i="1"/>
  <c r="K414" i="1" s="1"/>
  <c r="L414" i="1" s="1"/>
  <c r="J415" i="1"/>
  <c r="O416" i="1"/>
  <c r="D420" i="1"/>
  <c r="F420" i="1" s="1"/>
  <c r="G420" i="1" s="1"/>
  <c r="D425" i="1"/>
  <c r="F425" i="1" s="1"/>
  <c r="G425" i="1" s="1"/>
  <c r="J427" i="1"/>
  <c r="E430" i="1"/>
  <c r="I432" i="1"/>
  <c r="K432" i="1" s="1"/>
  <c r="L432" i="1" s="1"/>
  <c r="I441" i="1"/>
  <c r="K441" i="1" s="1"/>
  <c r="L441" i="1" s="1"/>
  <c r="I442" i="1"/>
  <c r="K442" i="1" s="1"/>
  <c r="L442" i="1" s="1"/>
  <c r="N478" i="1"/>
  <c r="P478" i="1" s="1"/>
  <c r="Q478" i="1" s="1"/>
  <c r="O478" i="1"/>
  <c r="N500" i="1"/>
  <c r="P500" i="1" s="1"/>
  <c r="Q500" i="1" s="1"/>
  <c r="O500" i="1"/>
  <c r="N502" i="1"/>
  <c r="P502" i="1" s="1"/>
  <c r="Q502" i="1" s="1"/>
  <c r="O502" i="1"/>
  <c r="J508" i="1"/>
  <c r="I508" i="1"/>
  <c r="K508" i="1" s="1"/>
  <c r="L508" i="1" s="1"/>
  <c r="N198" i="1"/>
  <c r="P198" i="1" s="1"/>
  <c r="Q198" i="1" s="1"/>
  <c r="I199" i="1"/>
  <c r="K199" i="1" s="1"/>
  <c r="L199" i="1" s="1"/>
  <c r="N201" i="1"/>
  <c r="P201" i="1" s="1"/>
  <c r="Q201" i="1" s="1"/>
  <c r="N202" i="1"/>
  <c r="P202" i="1" s="1"/>
  <c r="Q202" i="1" s="1"/>
  <c r="D205" i="1"/>
  <c r="F205" i="1" s="1"/>
  <c r="G205" i="1" s="1"/>
  <c r="E215" i="1"/>
  <c r="D216" i="1"/>
  <c r="F216" i="1" s="1"/>
  <c r="G216" i="1" s="1"/>
  <c r="I218" i="1"/>
  <c r="K218" i="1" s="1"/>
  <c r="L218" i="1" s="1"/>
  <c r="N224" i="1"/>
  <c r="P224" i="1" s="1"/>
  <c r="Q224" i="1" s="1"/>
  <c r="D229" i="1"/>
  <c r="F229" i="1" s="1"/>
  <c r="G229" i="1" s="1"/>
  <c r="D232" i="1"/>
  <c r="F232" i="1" s="1"/>
  <c r="G232" i="1" s="1"/>
  <c r="D234" i="1"/>
  <c r="F234" i="1" s="1"/>
  <c r="G234" i="1" s="1"/>
  <c r="D238" i="1"/>
  <c r="F238" i="1" s="1"/>
  <c r="G238" i="1" s="1"/>
  <c r="I244" i="1"/>
  <c r="K244" i="1" s="1"/>
  <c r="L244" i="1" s="1"/>
  <c r="I250" i="1"/>
  <c r="K250" i="1" s="1"/>
  <c r="L250" i="1" s="1"/>
  <c r="I253" i="1"/>
  <c r="K253" i="1" s="1"/>
  <c r="L253" i="1" s="1"/>
  <c r="I255" i="1"/>
  <c r="K255" i="1" s="1"/>
  <c r="L255" i="1" s="1"/>
  <c r="I259" i="1"/>
  <c r="K259" i="1" s="1"/>
  <c r="L259" i="1" s="1"/>
  <c r="N265" i="1"/>
  <c r="P265" i="1" s="1"/>
  <c r="Q265" i="1" s="1"/>
  <c r="D271" i="1"/>
  <c r="F271" i="1" s="1"/>
  <c r="G271" i="1" s="1"/>
  <c r="I275" i="1"/>
  <c r="K275" i="1" s="1"/>
  <c r="L275" i="1" s="1"/>
  <c r="J285" i="1"/>
  <c r="E288" i="1"/>
  <c r="O290" i="1"/>
  <c r="E302" i="1"/>
  <c r="I303" i="1"/>
  <c r="K303" i="1" s="1"/>
  <c r="L303" i="1" s="1"/>
  <c r="J315" i="1"/>
  <c r="N316" i="1"/>
  <c r="P316" i="1" s="1"/>
  <c r="Q316" i="1" s="1"/>
  <c r="O320" i="1"/>
  <c r="D322" i="1"/>
  <c r="F322" i="1" s="1"/>
  <c r="G322" i="1" s="1"/>
  <c r="E326" i="1"/>
  <c r="I327" i="1"/>
  <c r="K327" i="1" s="1"/>
  <c r="L327" i="1" s="1"/>
  <c r="J331" i="1"/>
  <c r="N332" i="1"/>
  <c r="P332" i="1" s="1"/>
  <c r="Q332" i="1" s="1"/>
  <c r="O336" i="1"/>
  <c r="D338" i="1"/>
  <c r="F338" i="1" s="1"/>
  <c r="G338" i="1" s="1"/>
  <c r="E342" i="1"/>
  <c r="I343" i="1"/>
  <c r="K343" i="1" s="1"/>
  <c r="L343" i="1" s="1"/>
  <c r="J347" i="1"/>
  <c r="N348" i="1"/>
  <c r="P348" i="1" s="1"/>
  <c r="Q348" i="1" s="1"/>
  <c r="O352" i="1"/>
  <c r="D354" i="1"/>
  <c r="F354" i="1" s="1"/>
  <c r="G354" i="1" s="1"/>
  <c r="E358" i="1"/>
  <c r="I359" i="1"/>
  <c r="K359" i="1" s="1"/>
  <c r="L359" i="1" s="1"/>
  <c r="J363" i="1"/>
  <c r="N364" i="1"/>
  <c r="P364" i="1" s="1"/>
  <c r="Q364" i="1" s="1"/>
  <c r="E384" i="1"/>
  <c r="N463" i="1"/>
  <c r="P463" i="1" s="1"/>
  <c r="Q463" i="1" s="1"/>
  <c r="O463" i="1"/>
  <c r="N486" i="1"/>
  <c r="P486" i="1" s="1"/>
  <c r="Q486" i="1" s="1"/>
  <c r="O486" i="1"/>
  <c r="I448" i="1"/>
  <c r="K448" i="1" s="1"/>
  <c r="L448" i="1" s="1"/>
  <c r="I452" i="1"/>
  <c r="K452" i="1" s="1"/>
  <c r="L452" i="1" s="1"/>
  <c r="D467" i="1"/>
  <c r="F467" i="1" s="1"/>
  <c r="G467" i="1" s="1"/>
  <c r="N220" i="1"/>
  <c r="P220" i="1" s="1"/>
  <c r="Q220" i="1" s="1"/>
  <c r="I239" i="1"/>
  <c r="K239" i="1" s="1"/>
  <c r="L239" i="1" s="1"/>
  <c r="N260" i="1"/>
  <c r="P260" i="1" s="1"/>
  <c r="Q260" i="1" s="1"/>
  <c r="N276" i="1"/>
  <c r="P276" i="1" s="1"/>
  <c r="Q276" i="1" s="1"/>
  <c r="E278" i="1"/>
  <c r="I279" i="1"/>
  <c r="K279" i="1" s="1"/>
  <c r="L279" i="1" s="1"/>
  <c r="O280" i="1"/>
  <c r="D282" i="1"/>
  <c r="F282" i="1" s="1"/>
  <c r="G282" i="1" s="1"/>
  <c r="O296" i="1"/>
  <c r="D298" i="1"/>
  <c r="F298" i="1" s="1"/>
  <c r="G298" i="1" s="1"/>
  <c r="O317" i="1"/>
  <c r="E323" i="1"/>
  <c r="J328" i="1"/>
  <c r="O333" i="1"/>
  <c r="E339" i="1"/>
  <c r="J344" i="1"/>
  <c r="O349" i="1"/>
  <c r="E355" i="1"/>
  <c r="J360" i="1"/>
  <c r="O365" i="1"/>
  <c r="J371" i="1"/>
  <c r="N372" i="1"/>
  <c r="P372" i="1" s="1"/>
  <c r="Q372" i="1" s="1"/>
  <c r="D395" i="1"/>
  <c r="F395" i="1" s="1"/>
  <c r="G395" i="1" s="1"/>
  <c r="E398" i="1"/>
  <c r="I400" i="1"/>
  <c r="K400" i="1" s="1"/>
  <c r="L400" i="1" s="1"/>
  <c r="E418" i="1"/>
  <c r="J419" i="1"/>
  <c r="I430" i="1"/>
  <c r="K430" i="1" s="1"/>
  <c r="L430" i="1" s="1"/>
  <c r="J435" i="1"/>
  <c r="J462" i="1"/>
  <c r="I462" i="1"/>
  <c r="K462" i="1" s="1"/>
  <c r="L462" i="1" s="1"/>
  <c r="J476" i="1"/>
  <c r="I476" i="1"/>
  <c r="K476" i="1" s="1"/>
  <c r="L476" i="1" s="1"/>
  <c r="J475" i="1"/>
  <c r="D481" i="1"/>
  <c r="F481" i="1" s="1"/>
  <c r="G481" i="1" s="1"/>
  <c r="J483" i="1"/>
  <c r="D489" i="1"/>
  <c r="F489" i="1" s="1"/>
  <c r="G489" i="1" s="1"/>
  <c r="I492" i="1"/>
  <c r="K492" i="1" s="1"/>
  <c r="L492" i="1" s="1"/>
  <c r="O516" i="1"/>
  <c r="O519" i="1"/>
  <c r="J529" i="1"/>
  <c r="E531" i="1"/>
  <c r="E533" i="1"/>
  <c r="E540" i="1"/>
  <c r="O541" i="1"/>
  <c r="O543" i="1"/>
  <c r="O551" i="1"/>
  <c r="E555" i="1"/>
  <c r="O558" i="1"/>
  <c r="O564" i="1"/>
  <c r="O565" i="1"/>
  <c r="E570" i="1"/>
  <c r="J577" i="1"/>
  <c r="O586" i="1"/>
  <c r="E588" i="1"/>
  <c r="E589" i="1"/>
  <c r="O589" i="1"/>
  <c r="E592" i="1"/>
  <c r="J593" i="1"/>
  <c r="O629" i="1"/>
  <c r="N629" i="1"/>
  <c r="P629" i="1" s="1"/>
  <c r="Q629" i="1" s="1"/>
  <c r="D675" i="1"/>
  <c r="F675" i="1" s="1"/>
  <c r="G675" i="1" s="1"/>
  <c r="E675" i="1"/>
  <c r="N682" i="1"/>
  <c r="P682" i="1" s="1"/>
  <c r="Q682" i="1" s="1"/>
  <c r="O682" i="1"/>
  <c r="D606" i="1"/>
  <c r="F606" i="1" s="1"/>
  <c r="G606" i="1" s="1"/>
  <c r="E606" i="1"/>
  <c r="N608" i="1"/>
  <c r="P608" i="1" s="1"/>
  <c r="Q608" i="1" s="1"/>
  <c r="O608" i="1"/>
  <c r="J616" i="1"/>
  <c r="I616" i="1"/>
  <c r="K616" i="1" s="1"/>
  <c r="L616" i="1" s="1"/>
  <c r="D635" i="1"/>
  <c r="F635" i="1" s="1"/>
  <c r="G635" i="1" s="1"/>
  <c r="E635" i="1"/>
  <c r="I653" i="1"/>
  <c r="K653" i="1" s="1"/>
  <c r="L653" i="1" s="1"/>
  <c r="J653" i="1"/>
  <c r="D471" i="1"/>
  <c r="F471" i="1" s="1"/>
  <c r="G471" i="1" s="1"/>
  <c r="J473" i="1"/>
  <c r="I480" i="1"/>
  <c r="K480" i="1" s="1"/>
  <c r="L480" i="1" s="1"/>
  <c r="J481" i="1"/>
  <c r="I488" i="1"/>
  <c r="K488" i="1" s="1"/>
  <c r="L488" i="1" s="1"/>
  <c r="J489" i="1"/>
  <c r="N492" i="1"/>
  <c r="P492" i="1" s="1"/>
  <c r="Q492" i="1" s="1"/>
  <c r="D499" i="1"/>
  <c r="F499" i="1" s="1"/>
  <c r="G499" i="1" s="1"/>
  <c r="D501" i="1"/>
  <c r="F501" i="1" s="1"/>
  <c r="G501" i="1" s="1"/>
  <c r="N509" i="1"/>
  <c r="P509" i="1" s="1"/>
  <c r="Q509" i="1" s="1"/>
  <c r="N511" i="1"/>
  <c r="P511" i="1" s="1"/>
  <c r="Q511" i="1" s="1"/>
  <c r="D517" i="1"/>
  <c r="F517" i="1" s="1"/>
  <c r="G517" i="1" s="1"/>
  <c r="D519" i="1"/>
  <c r="F519" i="1" s="1"/>
  <c r="G519" i="1" s="1"/>
  <c r="I521" i="1"/>
  <c r="K521" i="1" s="1"/>
  <c r="L521" i="1" s="1"/>
  <c r="E523" i="1"/>
  <c r="N526" i="1"/>
  <c r="P526" i="1" s="1"/>
  <c r="Q526" i="1" s="1"/>
  <c r="J528" i="1"/>
  <c r="I532" i="1"/>
  <c r="K532" i="1" s="1"/>
  <c r="L532" i="1" s="1"/>
  <c r="I535" i="1"/>
  <c r="K535" i="1" s="1"/>
  <c r="L535" i="1" s="1"/>
  <c r="I537" i="1"/>
  <c r="K537" i="1" s="1"/>
  <c r="L537" i="1" s="1"/>
  <c r="D543" i="1"/>
  <c r="F543" i="1" s="1"/>
  <c r="G543" i="1" s="1"/>
  <c r="D546" i="1"/>
  <c r="F546" i="1" s="1"/>
  <c r="G546" i="1" s="1"/>
  <c r="D548" i="1"/>
  <c r="F548" i="1" s="1"/>
  <c r="G548" i="1" s="1"/>
  <c r="D551" i="1"/>
  <c r="F551" i="1" s="1"/>
  <c r="G551" i="1" s="1"/>
  <c r="D554" i="1"/>
  <c r="F554" i="1" s="1"/>
  <c r="G554" i="1" s="1"/>
  <c r="I556" i="1"/>
  <c r="K556" i="1" s="1"/>
  <c r="L556" i="1" s="1"/>
  <c r="D565" i="1"/>
  <c r="F565" i="1" s="1"/>
  <c r="G565" i="1" s="1"/>
  <c r="D567" i="1"/>
  <c r="F567" i="1" s="1"/>
  <c r="G567" i="1" s="1"/>
  <c r="D575" i="1"/>
  <c r="F575" i="1" s="1"/>
  <c r="G575" i="1" s="1"/>
  <c r="J581" i="1"/>
  <c r="D584" i="1"/>
  <c r="F584" i="1" s="1"/>
  <c r="G584" i="1" s="1"/>
  <c r="I585" i="1"/>
  <c r="K585" i="1" s="1"/>
  <c r="L585" i="1" s="1"/>
  <c r="I586" i="1"/>
  <c r="K586" i="1" s="1"/>
  <c r="L586" i="1" s="1"/>
  <c r="D587" i="1"/>
  <c r="F587" i="1" s="1"/>
  <c r="G587" i="1" s="1"/>
  <c r="I591" i="1"/>
  <c r="K591" i="1" s="1"/>
  <c r="L591" i="1" s="1"/>
  <c r="I592" i="1"/>
  <c r="K592" i="1" s="1"/>
  <c r="L592" i="1" s="1"/>
  <c r="N601" i="1"/>
  <c r="P601" i="1" s="1"/>
  <c r="Q601" i="1" s="1"/>
  <c r="N607" i="1"/>
  <c r="P607" i="1" s="1"/>
  <c r="Q607" i="1" s="1"/>
  <c r="J610" i="1"/>
  <c r="D645" i="1"/>
  <c r="F645" i="1" s="1"/>
  <c r="G645" i="1" s="1"/>
  <c r="E645" i="1"/>
  <c r="N677" i="1"/>
  <c r="P677" i="1" s="1"/>
  <c r="Q677" i="1" s="1"/>
  <c r="O677" i="1"/>
  <c r="E609" i="1"/>
  <c r="D609" i="1"/>
  <c r="F609" i="1" s="1"/>
  <c r="G609" i="1" s="1"/>
  <c r="E615" i="1"/>
  <c r="D615" i="1"/>
  <c r="F615" i="1" s="1"/>
  <c r="G615" i="1" s="1"/>
  <c r="I618" i="1"/>
  <c r="K618" i="1" s="1"/>
  <c r="L618" i="1" s="1"/>
  <c r="J618" i="1"/>
  <c r="E623" i="1"/>
  <c r="D623" i="1"/>
  <c r="F623" i="1" s="1"/>
  <c r="G623" i="1" s="1"/>
  <c r="D668" i="1"/>
  <c r="F668" i="1" s="1"/>
  <c r="G668" i="1" s="1"/>
  <c r="E668" i="1"/>
  <c r="O673" i="1"/>
  <c r="N673" i="1"/>
  <c r="P673" i="1" s="1"/>
  <c r="Q673" i="1" s="1"/>
  <c r="E452" i="1"/>
  <c r="N459" i="1"/>
  <c r="P459" i="1" s="1"/>
  <c r="Q459" i="1" s="1"/>
  <c r="E462" i="1"/>
  <c r="N467" i="1"/>
  <c r="P467" i="1" s="1"/>
  <c r="Q467" i="1" s="1"/>
  <c r="E470" i="1"/>
  <c r="N473" i="1"/>
  <c r="P473" i="1" s="1"/>
  <c r="Q473" i="1" s="1"/>
  <c r="N481" i="1"/>
  <c r="P481" i="1" s="1"/>
  <c r="Q481" i="1" s="1"/>
  <c r="N489" i="1"/>
  <c r="P489" i="1" s="1"/>
  <c r="Q489" i="1" s="1"/>
  <c r="N493" i="1"/>
  <c r="P493" i="1" s="1"/>
  <c r="Q493" i="1" s="1"/>
  <c r="D497" i="1"/>
  <c r="F497" i="1" s="1"/>
  <c r="G497" i="1" s="1"/>
  <c r="I505" i="1"/>
  <c r="K505" i="1" s="1"/>
  <c r="L505" i="1" s="1"/>
  <c r="D507" i="1"/>
  <c r="F507" i="1" s="1"/>
  <c r="G507" i="1" s="1"/>
  <c r="D509" i="1"/>
  <c r="F509" i="1" s="1"/>
  <c r="G509" i="1" s="1"/>
  <c r="I513" i="1"/>
  <c r="K513" i="1" s="1"/>
  <c r="L513" i="1" s="1"/>
  <c r="E515" i="1"/>
  <c r="I519" i="1"/>
  <c r="K519" i="1" s="1"/>
  <c r="L519" i="1" s="1"/>
  <c r="I522" i="1"/>
  <c r="K522" i="1" s="1"/>
  <c r="L522" i="1" s="1"/>
  <c r="N527" i="1"/>
  <c r="P527" i="1" s="1"/>
  <c r="Q527" i="1" s="1"/>
  <c r="N529" i="1"/>
  <c r="P529" i="1" s="1"/>
  <c r="Q529" i="1" s="1"/>
  <c r="N531" i="1"/>
  <c r="P531" i="1" s="1"/>
  <c r="Q531" i="1" s="1"/>
  <c r="N532" i="1"/>
  <c r="P532" i="1" s="1"/>
  <c r="Q532" i="1" s="1"/>
  <c r="I540" i="1"/>
  <c r="K540" i="1" s="1"/>
  <c r="L540" i="1" s="1"/>
  <c r="I542" i="1"/>
  <c r="K542" i="1" s="1"/>
  <c r="L542" i="1" s="1"/>
  <c r="I543" i="1"/>
  <c r="K543" i="1" s="1"/>
  <c r="L543" i="1" s="1"/>
  <c r="I551" i="1"/>
  <c r="K551" i="1" s="1"/>
  <c r="L551" i="1" s="1"/>
  <c r="N556" i="1"/>
  <c r="P556" i="1" s="1"/>
  <c r="Q556" i="1" s="1"/>
  <c r="D559" i="1"/>
  <c r="F559" i="1" s="1"/>
  <c r="G559" i="1" s="1"/>
  <c r="I566" i="1"/>
  <c r="K566" i="1" s="1"/>
  <c r="L566" i="1" s="1"/>
  <c r="I567" i="1"/>
  <c r="K567" i="1" s="1"/>
  <c r="L567" i="1" s="1"/>
  <c r="D571" i="1"/>
  <c r="F571" i="1" s="1"/>
  <c r="G571" i="1" s="1"/>
  <c r="I575" i="1"/>
  <c r="K575" i="1" s="1"/>
  <c r="L575" i="1" s="1"/>
  <c r="I580" i="1"/>
  <c r="K580" i="1" s="1"/>
  <c r="L580" i="1" s="1"/>
  <c r="N581" i="1"/>
  <c r="P581" i="1" s="1"/>
  <c r="Q581" i="1" s="1"/>
  <c r="I589" i="1"/>
  <c r="K589" i="1" s="1"/>
  <c r="L589" i="1" s="1"/>
  <c r="N590" i="1"/>
  <c r="P590" i="1" s="1"/>
  <c r="Q590" i="1" s="1"/>
  <c r="O591" i="1"/>
  <c r="D595" i="1"/>
  <c r="F595" i="1" s="1"/>
  <c r="G595" i="1" s="1"/>
  <c r="D602" i="1"/>
  <c r="F602" i="1" s="1"/>
  <c r="G602" i="1" s="1"/>
  <c r="I604" i="1"/>
  <c r="K604" i="1" s="1"/>
  <c r="L604" i="1" s="1"/>
  <c r="N611" i="1"/>
  <c r="P611" i="1" s="1"/>
  <c r="Q611" i="1" s="1"/>
  <c r="I613" i="1"/>
  <c r="K613" i="1" s="1"/>
  <c r="L613" i="1" s="1"/>
  <c r="J613" i="1"/>
  <c r="D511" i="1"/>
  <c r="F511" i="1" s="1"/>
  <c r="G511" i="1" s="1"/>
  <c r="I516" i="1"/>
  <c r="K516" i="1" s="1"/>
  <c r="L516" i="1" s="1"/>
  <c r="J520" i="1"/>
  <c r="I564" i="1"/>
  <c r="K564" i="1" s="1"/>
  <c r="L564" i="1" s="1"/>
  <c r="N569" i="1"/>
  <c r="P569" i="1" s="1"/>
  <c r="Q569" i="1" s="1"/>
  <c r="D578" i="1"/>
  <c r="F578" i="1" s="1"/>
  <c r="G578" i="1" s="1"/>
  <c r="D583" i="1"/>
  <c r="F583" i="1" s="1"/>
  <c r="G583" i="1" s="1"/>
  <c r="N588" i="1"/>
  <c r="P588" i="1" s="1"/>
  <c r="Q588" i="1" s="1"/>
  <c r="D594" i="1"/>
  <c r="F594" i="1" s="1"/>
  <c r="G594" i="1" s="1"/>
  <c r="I596" i="1"/>
  <c r="K596" i="1" s="1"/>
  <c r="L596" i="1" s="1"/>
  <c r="N606" i="1"/>
  <c r="P606" i="1" s="1"/>
  <c r="Q606" i="1" s="1"/>
  <c r="D608" i="1"/>
  <c r="F608" i="1" s="1"/>
  <c r="G608" i="1" s="1"/>
  <c r="I609" i="1"/>
  <c r="K609" i="1" s="1"/>
  <c r="L609" i="1" s="1"/>
  <c r="O610" i="1"/>
  <c r="N613" i="1"/>
  <c r="P613" i="1" s="1"/>
  <c r="Q613" i="1" s="1"/>
  <c r="O613" i="1"/>
  <c r="E631" i="1"/>
  <c r="D631" i="1"/>
  <c r="F631" i="1" s="1"/>
  <c r="G631" i="1" s="1"/>
  <c r="J676" i="1"/>
  <c r="I676" i="1"/>
  <c r="K676" i="1" s="1"/>
  <c r="L676" i="1" s="1"/>
  <c r="N650" i="1"/>
  <c r="P650" i="1" s="1"/>
  <c r="Q650" i="1" s="1"/>
  <c r="O650" i="1"/>
  <c r="D669" i="1"/>
  <c r="F669" i="1" s="1"/>
  <c r="G669" i="1" s="1"/>
  <c r="E669" i="1"/>
  <c r="I672" i="1"/>
  <c r="K672" i="1" s="1"/>
  <c r="L672" i="1" s="1"/>
  <c r="J672" i="1"/>
  <c r="N521" i="1"/>
  <c r="P521" i="1" s="1"/>
  <c r="Q521" i="1" s="1"/>
  <c r="D527" i="1"/>
  <c r="F527" i="1" s="1"/>
  <c r="G527" i="1" s="1"/>
  <c r="O550" i="1"/>
  <c r="I572" i="1"/>
  <c r="K572" i="1" s="1"/>
  <c r="L572" i="1" s="1"/>
  <c r="N580" i="1"/>
  <c r="P580" i="1" s="1"/>
  <c r="Q580" i="1" s="1"/>
  <c r="I583" i="1"/>
  <c r="K583" i="1" s="1"/>
  <c r="L583" i="1" s="1"/>
  <c r="J594" i="1"/>
  <c r="N596" i="1"/>
  <c r="P596" i="1" s="1"/>
  <c r="Q596" i="1" s="1"/>
  <c r="D599" i="1"/>
  <c r="F599" i="1" s="1"/>
  <c r="G599" i="1" s="1"/>
  <c r="D607" i="1"/>
  <c r="F607" i="1" s="1"/>
  <c r="G607" i="1" s="1"/>
  <c r="E611" i="1"/>
  <c r="D644" i="1"/>
  <c r="F644" i="1" s="1"/>
  <c r="G644" i="1" s="1"/>
  <c r="E644" i="1"/>
  <c r="E679" i="1"/>
  <c r="D679" i="1"/>
  <c r="F679" i="1" s="1"/>
  <c r="G679" i="1" s="1"/>
  <c r="E616" i="1"/>
  <c r="I633" i="1"/>
  <c r="K633" i="1" s="1"/>
  <c r="L633" i="1" s="1"/>
  <c r="I634" i="1"/>
  <c r="K634" i="1" s="1"/>
  <c r="L634" i="1" s="1"/>
  <c r="I636" i="1"/>
  <c r="K636" i="1" s="1"/>
  <c r="L636" i="1" s="1"/>
  <c r="N638" i="1"/>
  <c r="P638" i="1" s="1"/>
  <c r="Q638" i="1" s="1"/>
  <c r="J640" i="1"/>
  <c r="N641" i="1"/>
  <c r="P641" i="1" s="1"/>
  <c r="Q641" i="1" s="1"/>
  <c r="I647" i="1"/>
  <c r="K647" i="1" s="1"/>
  <c r="L647" i="1" s="1"/>
  <c r="D650" i="1"/>
  <c r="F650" i="1" s="1"/>
  <c r="G650" i="1" s="1"/>
  <c r="E656" i="1"/>
  <c r="O658" i="1"/>
  <c r="J661" i="1"/>
  <c r="E664" i="1"/>
  <c r="I671" i="1"/>
  <c r="K671" i="1" s="1"/>
  <c r="L671" i="1" s="1"/>
  <c r="J680" i="1"/>
  <c r="N681" i="1"/>
  <c r="P681" i="1" s="1"/>
  <c r="Q681" i="1" s="1"/>
  <c r="I688" i="1"/>
  <c r="K688" i="1" s="1"/>
  <c r="L688" i="1" s="1"/>
  <c r="I695" i="1"/>
  <c r="K695" i="1" s="1"/>
  <c r="L695" i="1" s="1"/>
  <c r="E699" i="1"/>
  <c r="I700" i="1"/>
  <c r="K700" i="1" s="1"/>
  <c r="L700" i="1" s="1"/>
  <c r="O701" i="1"/>
  <c r="D703" i="1"/>
  <c r="F703" i="1" s="1"/>
  <c r="G703" i="1" s="1"/>
  <c r="J704" i="1"/>
  <c r="N705" i="1"/>
  <c r="P705" i="1" s="1"/>
  <c r="Q705" i="1" s="1"/>
  <c r="J709" i="1"/>
  <c r="E712" i="1"/>
  <c r="O714" i="1"/>
  <c r="I721" i="1"/>
  <c r="K721" i="1" s="1"/>
  <c r="L721" i="1" s="1"/>
  <c r="J722" i="1"/>
  <c r="D724" i="1"/>
  <c r="F724" i="1" s="1"/>
  <c r="G724" i="1" s="1"/>
  <c r="I726" i="1"/>
  <c r="K726" i="1" s="1"/>
  <c r="L726" i="1" s="1"/>
  <c r="E727" i="1"/>
  <c r="I729" i="1"/>
  <c r="K729" i="1" s="1"/>
  <c r="L729" i="1" s="1"/>
  <c r="N730" i="1"/>
  <c r="P730" i="1" s="1"/>
  <c r="Q730" i="1" s="1"/>
  <c r="N731" i="1"/>
  <c r="P731" i="1" s="1"/>
  <c r="Q731" i="1" s="1"/>
  <c r="D734" i="1"/>
  <c r="F734" i="1" s="1"/>
  <c r="G734" i="1" s="1"/>
  <c r="I737" i="1"/>
  <c r="K737" i="1" s="1"/>
  <c r="L737" i="1" s="1"/>
  <c r="I741" i="1"/>
  <c r="K741" i="1" s="1"/>
  <c r="L741" i="1" s="1"/>
  <c r="I742" i="1"/>
  <c r="K742" i="1" s="1"/>
  <c r="L742" i="1" s="1"/>
  <c r="E743" i="1"/>
  <c r="I749" i="1"/>
  <c r="K749" i="1" s="1"/>
  <c r="L749" i="1" s="1"/>
  <c r="D750" i="1"/>
  <c r="F750" i="1" s="1"/>
  <c r="G750" i="1" s="1"/>
  <c r="D753" i="1"/>
  <c r="F753" i="1" s="1"/>
  <c r="G753" i="1" s="1"/>
  <c r="O753" i="1"/>
  <c r="E809" i="1"/>
  <c r="D809" i="1"/>
  <c r="F809" i="1" s="1"/>
  <c r="G809" i="1" s="1"/>
  <c r="O895" i="1"/>
  <c r="N895" i="1"/>
  <c r="P895" i="1" s="1"/>
  <c r="Q895" i="1" s="1"/>
  <c r="E930" i="1"/>
  <c r="D930" i="1"/>
  <c r="F930" i="1" s="1"/>
  <c r="G930" i="1" s="1"/>
  <c r="J944" i="1"/>
  <c r="I944" i="1"/>
  <c r="K944" i="1" s="1"/>
  <c r="L944" i="1" s="1"/>
  <c r="O1025" i="1"/>
  <c r="N1025" i="1"/>
  <c r="P1025" i="1" s="1"/>
  <c r="Q1025" i="1" s="1"/>
  <c r="J717" i="1"/>
  <c r="I744" i="1"/>
  <c r="K744" i="1" s="1"/>
  <c r="L744" i="1" s="1"/>
  <c r="D755" i="1"/>
  <c r="F755" i="1" s="1"/>
  <c r="G755" i="1" s="1"/>
  <c r="O782" i="1"/>
  <c r="E788" i="1"/>
  <c r="D822" i="1"/>
  <c r="F822" i="1" s="1"/>
  <c r="G822" i="1" s="1"/>
  <c r="E822" i="1"/>
  <c r="N848" i="1"/>
  <c r="P848" i="1" s="1"/>
  <c r="Q848" i="1" s="1"/>
  <c r="O848" i="1"/>
  <c r="J866" i="1"/>
  <c r="I866" i="1"/>
  <c r="K866" i="1" s="1"/>
  <c r="L866" i="1" s="1"/>
  <c r="E873" i="1"/>
  <c r="D873" i="1"/>
  <c r="F873" i="1" s="1"/>
  <c r="G873" i="1" s="1"/>
  <c r="E908" i="1"/>
  <c r="D908" i="1"/>
  <c r="F908" i="1" s="1"/>
  <c r="G908" i="1" s="1"/>
  <c r="O912" i="1"/>
  <c r="N912" i="1"/>
  <c r="P912" i="1" s="1"/>
  <c r="Q912" i="1" s="1"/>
  <c r="D916" i="1"/>
  <c r="F916" i="1" s="1"/>
  <c r="G916" i="1" s="1"/>
  <c r="E916" i="1"/>
  <c r="J935" i="1"/>
  <c r="I935" i="1"/>
  <c r="K935" i="1" s="1"/>
  <c r="L935" i="1" s="1"/>
  <c r="O626" i="1"/>
  <c r="N636" i="1"/>
  <c r="P636" i="1" s="1"/>
  <c r="Q636" i="1" s="1"/>
  <c r="N646" i="1"/>
  <c r="P646" i="1" s="1"/>
  <c r="Q646" i="1" s="1"/>
  <c r="O781" i="1"/>
  <c r="N781" i="1"/>
  <c r="P781" i="1" s="1"/>
  <c r="Q781" i="1" s="1"/>
  <c r="E787" i="1"/>
  <c r="D787" i="1"/>
  <c r="F787" i="1" s="1"/>
  <c r="G787" i="1" s="1"/>
  <c r="O805" i="1"/>
  <c r="N805" i="1"/>
  <c r="P805" i="1" s="1"/>
  <c r="Q805" i="1" s="1"/>
  <c r="E811" i="1"/>
  <c r="D811" i="1"/>
  <c r="F811" i="1" s="1"/>
  <c r="G811" i="1" s="1"/>
  <c r="J825" i="1"/>
  <c r="I825" i="1"/>
  <c r="K825" i="1" s="1"/>
  <c r="L825" i="1" s="1"/>
  <c r="I843" i="1"/>
  <c r="K843" i="1" s="1"/>
  <c r="L843" i="1" s="1"/>
  <c r="J843" i="1"/>
  <c r="I899" i="1"/>
  <c r="K899" i="1" s="1"/>
  <c r="L899" i="1" s="1"/>
  <c r="J899" i="1"/>
  <c r="J904" i="1"/>
  <c r="I904" i="1"/>
  <c r="K904" i="1" s="1"/>
  <c r="L904" i="1" s="1"/>
  <c r="O921" i="1"/>
  <c r="N921" i="1"/>
  <c r="P921" i="1" s="1"/>
  <c r="Q921" i="1" s="1"/>
  <c r="E943" i="1"/>
  <c r="D943" i="1"/>
  <c r="F943" i="1" s="1"/>
  <c r="G943" i="1" s="1"/>
  <c r="E984" i="1"/>
  <c r="D984" i="1"/>
  <c r="F984" i="1" s="1"/>
  <c r="G984" i="1" s="1"/>
  <c r="J989" i="1"/>
  <c r="I989" i="1"/>
  <c r="K989" i="1" s="1"/>
  <c r="L989" i="1" s="1"/>
  <c r="I612" i="1"/>
  <c r="K612" i="1" s="1"/>
  <c r="L612" i="1" s="1"/>
  <c r="E643" i="1"/>
  <c r="I644" i="1"/>
  <c r="K644" i="1" s="1"/>
  <c r="L644" i="1" s="1"/>
  <c r="N652" i="1"/>
  <c r="P652" i="1" s="1"/>
  <c r="Q652" i="1" s="1"/>
  <c r="I655" i="1"/>
  <c r="K655" i="1" s="1"/>
  <c r="L655" i="1" s="1"/>
  <c r="E667" i="1"/>
  <c r="I668" i="1"/>
  <c r="K668" i="1" s="1"/>
  <c r="L668" i="1" s="1"/>
  <c r="J674" i="1"/>
  <c r="E677" i="1"/>
  <c r="O679" i="1"/>
  <c r="N684" i="1"/>
  <c r="P684" i="1" s="1"/>
  <c r="Q684" i="1" s="1"/>
  <c r="D690" i="1"/>
  <c r="F690" i="1" s="1"/>
  <c r="G690" i="1" s="1"/>
  <c r="J693" i="1"/>
  <c r="J698" i="1"/>
  <c r="N708" i="1"/>
  <c r="P708" i="1" s="1"/>
  <c r="Q708" i="1" s="1"/>
  <c r="O717" i="1"/>
  <c r="D719" i="1"/>
  <c r="F719" i="1" s="1"/>
  <c r="G719" i="1" s="1"/>
  <c r="O729" i="1"/>
  <c r="I734" i="1"/>
  <c r="K734" i="1" s="1"/>
  <c r="L734" i="1" s="1"/>
  <c r="I740" i="1"/>
  <c r="K740" i="1" s="1"/>
  <c r="L740" i="1" s="1"/>
  <c r="N747" i="1"/>
  <c r="P747" i="1" s="1"/>
  <c r="Q747" i="1" s="1"/>
  <c r="I758" i="1"/>
  <c r="K758" i="1" s="1"/>
  <c r="L758" i="1" s="1"/>
  <c r="I760" i="1"/>
  <c r="K760" i="1" s="1"/>
  <c r="L760" i="1" s="1"/>
  <c r="I761" i="1"/>
  <c r="K761" i="1" s="1"/>
  <c r="L761" i="1" s="1"/>
  <c r="N762" i="1"/>
  <c r="P762" i="1" s="1"/>
  <c r="Q762" i="1" s="1"/>
  <c r="N763" i="1"/>
  <c r="P763" i="1" s="1"/>
  <c r="Q763" i="1" s="1"/>
  <c r="N765" i="1"/>
  <c r="P765" i="1" s="1"/>
  <c r="Q765" i="1" s="1"/>
  <c r="N766" i="1"/>
  <c r="P766" i="1" s="1"/>
  <c r="Q766" i="1" s="1"/>
  <c r="D768" i="1"/>
  <c r="F768" i="1" s="1"/>
  <c r="G768" i="1" s="1"/>
  <c r="D769" i="1"/>
  <c r="F769" i="1" s="1"/>
  <c r="G769" i="1" s="1"/>
  <c r="D771" i="1"/>
  <c r="F771" i="1" s="1"/>
  <c r="G771" i="1" s="1"/>
  <c r="D772" i="1"/>
  <c r="F772" i="1" s="1"/>
  <c r="G772" i="1" s="1"/>
  <c r="I773" i="1"/>
  <c r="K773" i="1" s="1"/>
  <c r="L773" i="1" s="1"/>
  <c r="I774" i="1"/>
  <c r="K774" i="1" s="1"/>
  <c r="L774" i="1" s="1"/>
  <c r="I776" i="1"/>
  <c r="K776" i="1" s="1"/>
  <c r="L776" i="1" s="1"/>
  <c r="I777" i="1"/>
  <c r="K777" i="1" s="1"/>
  <c r="L777" i="1" s="1"/>
  <c r="N778" i="1"/>
  <c r="P778" i="1" s="1"/>
  <c r="Q778" i="1" s="1"/>
  <c r="N779" i="1"/>
  <c r="P779" i="1" s="1"/>
  <c r="Q779" i="1" s="1"/>
  <c r="O802" i="1"/>
  <c r="E859" i="1"/>
  <c r="D859" i="1"/>
  <c r="F859" i="1" s="1"/>
  <c r="G859" i="1" s="1"/>
  <c r="E861" i="1"/>
  <c r="D861" i="1"/>
  <c r="F861" i="1" s="1"/>
  <c r="G861" i="1" s="1"/>
  <c r="D885" i="1"/>
  <c r="F885" i="1" s="1"/>
  <c r="G885" i="1" s="1"/>
  <c r="E885" i="1"/>
  <c r="J927" i="1"/>
  <c r="I927" i="1"/>
  <c r="K927" i="1" s="1"/>
  <c r="L927" i="1" s="1"/>
  <c r="D737" i="1"/>
  <c r="F737" i="1" s="1"/>
  <c r="G737" i="1" s="1"/>
  <c r="N737" i="1"/>
  <c r="P737" i="1" s="1"/>
  <c r="Q737" i="1" s="1"/>
  <c r="N739" i="1"/>
  <c r="P739" i="1" s="1"/>
  <c r="Q739" i="1" s="1"/>
  <c r="N749" i="1"/>
  <c r="P749" i="1" s="1"/>
  <c r="Q749" i="1" s="1"/>
  <c r="J751" i="1"/>
  <c r="E808" i="1"/>
  <c r="D808" i="1"/>
  <c r="F808" i="1" s="1"/>
  <c r="G808" i="1" s="1"/>
  <c r="J813" i="1"/>
  <c r="I813" i="1"/>
  <c r="K813" i="1" s="1"/>
  <c r="L813" i="1" s="1"/>
  <c r="O845" i="1"/>
  <c r="N845" i="1"/>
  <c r="P845" i="1" s="1"/>
  <c r="Q845" i="1" s="1"/>
  <c r="E865" i="1"/>
  <c r="D865" i="1"/>
  <c r="F865" i="1" s="1"/>
  <c r="G865" i="1" s="1"/>
  <c r="J894" i="1"/>
  <c r="I894" i="1"/>
  <c r="K894" i="1" s="1"/>
  <c r="L894" i="1" s="1"/>
  <c r="O978" i="1"/>
  <c r="N978" i="1"/>
  <c r="P978" i="1" s="1"/>
  <c r="Q978" i="1" s="1"/>
  <c r="J629" i="1"/>
  <c r="O634" i="1"/>
  <c r="N644" i="1"/>
  <c r="P644" i="1" s="1"/>
  <c r="Q644" i="1" s="1"/>
  <c r="E653" i="1"/>
  <c r="O655" i="1"/>
  <c r="N668" i="1"/>
  <c r="P668" i="1" s="1"/>
  <c r="Q668" i="1" s="1"/>
  <c r="E672" i="1"/>
  <c r="O674" i="1"/>
  <c r="J677" i="1"/>
  <c r="D687" i="1"/>
  <c r="F687" i="1" s="1"/>
  <c r="G687" i="1" s="1"/>
  <c r="I689" i="1"/>
  <c r="K689" i="1" s="1"/>
  <c r="L689" i="1" s="1"/>
  <c r="J690" i="1"/>
  <c r="N693" i="1"/>
  <c r="P693" i="1" s="1"/>
  <c r="Q693" i="1" s="1"/>
  <c r="E696" i="1"/>
  <c r="D708" i="1"/>
  <c r="F708" i="1" s="1"/>
  <c r="G708" i="1" s="1"/>
  <c r="E709" i="1"/>
  <c r="I719" i="1"/>
  <c r="K719" i="1" s="1"/>
  <c r="L719" i="1" s="1"/>
  <c r="D728" i="1"/>
  <c r="F728" i="1" s="1"/>
  <c r="G728" i="1" s="1"/>
  <c r="E736" i="1"/>
  <c r="O740" i="1"/>
  <c r="N742" i="1"/>
  <c r="P742" i="1" s="1"/>
  <c r="Q742" i="1" s="1"/>
  <c r="O748" i="1"/>
  <c r="I753" i="1"/>
  <c r="K753" i="1" s="1"/>
  <c r="L753" i="1" s="1"/>
  <c r="O847" i="1"/>
  <c r="N847" i="1"/>
  <c r="P847" i="1" s="1"/>
  <c r="Q847" i="1" s="1"/>
  <c r="E1033" i="1"/>
  <c r="D1033" i="1"/>
  <c r="F1033" i="1" s="1"/>
  <c r="G1033" i="1" s="1"/>
  <c r="D695" i="1"/>
  <c r="F695" i="1" s="1"/>
  <c r="G695" i="1" s="1"/>
  <c r="O698" i="1"/>
  <c r="J701" i="1"/>
  <c r="O711" i="1"/>
  <c r="J714" i="1"/>
  <c r="D722" i="1"/>
  <c r="F722" i="1" s="1"/>
  <c r="G722" i="1" s="1"/>
  <c r="O724" i="1"/>
  <c r="D739" i="1"/>
  <c r="F739" i="1" s="1"/>
  <c r="G739" i="1" s="1"/>
  <c r="D742" i="1"/>
  <c r="F742" i="1" s="1"/>
  <c r="G742" i="1" s="1"/>
  <c r="E746" i="1"/>
  <c r="D747" i="1"/>
  <c r="F747" i="1" s="1"/>
  <c r="G747" i="1" s="1"/>
  <c r="N752" i="1"/>
  <c r="P752" i="1" s="1"/>
  <c r="Q752" i="1" s="1"/>
  <c r="O756" i="1"/>
  <c r="N757" i="1"/>
  <c r="P757" i="1" s="1"/>
  <c r="Q757" i="1" s="1"/>
  <c r="E785" i="1"/>
  <c r="J790" i="1"/>
  <c r="J800" i="1"/>
  <c r="I800" i="1"/>
  <c r="K800" i="1" s="1"/>
  <c r="L800" i="1" s="1"/>
  <c r="O806" i="1"/>
  <c r="N806" i="1"/>
  <c r="P806" i="1" s="1"/>
  <c r="Q806" i="1" s="1"/>
  <c r="E812" i="1"/>
  <c r="D812" i="1"/>
  <c r="F812" i="1" s="1"/>
  <c r="G812" i="1" s="1"/>
  <c r="D842" i="1"/>
  <c r="F842" i="1" s="1"/>
  <c r="G842" i="1" s="1"/>
  <c r="E842" i="1"/>
  <c r="O859" i="1"/>
  <c r="N859" i="1"/>
  <c r="P859" i="1" s="1"/>
  <c r="Q859" i="1" s="1"/>
  <c r="I874" i="1"/>
  <c r="K874" i="1" s="1"/>
  <c r="L874" i="1" s="1"/>
  <c r="J874" i="1"/>
  <c r="O956" i="1"/>
  <c r="N956" i="1"/>
  <c r="P956" i="1" s="1"/>
  <c r="Q956" i="1" s="1"/>
  <c r="I687" i="1"/>
  <c r="K687" i="1" s="1"/>
  <c r="L687" i="1" s="1"/>
  <c r="N832" i="1"/>
  <c r="P832" i="1" s="1"/>
  <c r="Q832" i="1" s="1"/>
  <c r="O832" i="1"/>
  <c r="E852" i="1"/>
  <c r="D852" i="1"/>
  <c r="F852" i="1" s="1"/>
  <c r="G852" i="1" s="1"/>
  <c r="O883" i="1"/>
  <c r="N883" i="1"/>
  <c r="P883" i="1" s="1"/>
  <c r="Q883" i="1" s="1"/>
  <c r="E946" i="1"/>
  <c r="D946" i="1"/>
  <c r="F946" i="1" s="1"/>
  <c r="G946" i="1" s="1"/>
  <c r="E955" i="1"/>
  <c r="D955" i="1"/>
  <c r="F955" i="1" s="1"/>
  <c r="G955" i="1" s="1"/>
  <c r="J1068" i="1"/>
  <c r="I1068" i="1"/>
  <c r="K1068" i="1" s="1"/>
  <c r="L1068" i="1" s="1"/>
  <c r="O1099" i="1"/>
  <c r="N1099" i="1"/>
  <c r="P1099" i="1" s="1"/>
  <c r="Q1099" i="1" s="1"/>
  <c r="E1159" i="1"/>
  <c r="D1159" i="1"/>
  <c r="F1159" i="1" s="1"/>
  <c r="G1159" i="1" s="1"/>
  <c r="D1166" i="1"/>
  <c r="F1166" i="1" s="1"/>
  <c r="G1166" i="1" s="1"/>
  <c r="E1166" i="1"/>
  <c r="E970" i="1"/>
  <c r="D970" i="1"/>
  <c r="F970" i="1" s="1"/>
  <c r="G970" i="1" s="1"/>
  <c r="J1007" i="1"/>
  <c r="I1007" i="1"/>
  <c r="K1007" i="1" s="1"/>
  <c r="L1007" i="1" s="1"/>
  <c r="O1012" i="1"/>
  <c r="N1012" i="1"/>
  <c r="P1012" i="1" s="1"/>
  <c r="Q1012" i="1" s="1"/>
  <c r="O1045" i="1"/>
  <c r="N1045" i="1"/>
  <c r="P1045" i="1" s="1"/>
  <c r="Q1045" i="1" s="1"/>
  <c r="N1057" i="1"/>
  <c r="P1057" i="1" s="1"/>
  <c r="Q1057" i="1" s="1"/>
  <c r="D1064" i="1"/>
  <c r="F1064" i="1" s="1"/>
  <c r="G1064" i="1" s="1"/>
  <c r="E1064" i="1"/>
  <c r="E1072" i="1"/>
  <c r="O1086" i="1"/>
  <c r="N1086" i="1"/>
  <c r="P1086" i="1" s="1"/>
  <c r="Q1086" i="1" s="1"/>
  <c r="E1126" i="1"/>
  <c r="D1126" i="1"/>
  <c r="F1126" i="1" s="1"/>
  <c r="G1126" i="1" s="1"/>
  <c r="N946" i="1"/>
  <c r="P946" i="1" s="1"/>
  <c r="Q946" i="1" s="1"/>
  <c r="O946" i="1"/>
  <c r="J964" i="1"/>
  <c r="I964" i="1"/>
  <c r="K964" i="1" s="1"/>
  <c r="L964" i="1" s="1"/>
  <c r="N1144" i="1"/>
  <c r="P1144" i="1" s="1"/>
  <c r="Q1144" i="1" s="1"/>
  <c r="O1144" i="1"/>
  <c r="E1403" i="1"/>
  <c r="D1403" i="1"/>
  <c r="F1403" i="1" s="1"/>
  <c r="G1403" i="1" s="1"/>
  <c r="O1427" i="1"/>
  <c r="N1427" i="1"/>
  <c r="P1427" i="1" s="1"/>
  <c r="Q1427" i="1" s="1"/>
  <c r="I814" i="1"/>
  <c r="K814" i="1" s="1"/>
  <c r="L814" i="1" s="1"/>
  <c r="I816" i="1"/>
  <c r="K816" i="1" s="1"/>
  <c r="L816" i="1" s="1"/>
  <c r="I817" i="1"/>
  <c r="K817" i="1" s="1"/>
  <c r="L817" i="1" s="1"/>
  <c r="N818" i="1"/>
  <c r="P818" i="1" s="1"/>
  <c r="Q818" i="1" s="1"/>
  <c r="N819" i="1"/>
  <c r="P819" i="1" s="1"/>
  <c r="Q819" i="1" s="1"/>
  <c r="D827" i="1"/>
  <c r="F827" i="1" s="1"/>
  <c r="G827" i="1" s="1"/>
  <c r="D833" i="1"/>
  <c r="F833" i="1" s="1"/>
  <c r="G833" i="1" s="1"/>
  <c r="N837" i="1"/>
  <c r="P837" i="1" s="1"/>
  <c r="Q837" i="1" s="1"/>
  <c r="I842" i="1"/>
  <c r="K842" i="1" s="1"/>
  <c r="L842" i="1" s="1"/>
  <c r="E846" i="1"/>
  <c r="I856" i="1"/>
  <c r="K856" i="1" s="1"/>
  <c r="L856" i="1" s="1"/>
  <c r="D857" i="1"/>
  <c r="F857" i="1" s="1"/>
  <c r="G857" i="1" s="1"/>
  <c r="N875" i="1"/>
  <c r="P875" i="1" s="1"/>
  <c r="Q875" i="1" s="1"/>
  <c r="E877" i="1"/>
  <c r="I886" i="1"/>
  <c r="K886" i="1" s="1"/>
  <c r="L886" i="1" s="1"/>
  <c r="O887" i="1"/>
  <c r="E998" i="1"/>
  <c r="D998" i="1"/>
  <c r="F998" i="1" s="1"/>
  <c r="G998" i="1" s="1"/>
  <c r="E1032" i="1"/>
  <c r="D1032" i="1"/>
  <c r="F1032" i="1" s="1"/>
  <c r="G1032" i="1" s="1"/>
  <c r="E1038" i="1"/>
  <c r="D1038" i="1"/>
  <c r="F1038" i="1" s="1"/>
  <c r="G1038" i="1" s="1"/>
  <c r="I1053" i="1"/>
  <c r="K1053" i="1" s="1"/>
  <c r="L1053" i="1" s="1"/>
  <c r="J1053" i="1"/>
  <c r="J1100" i="1"/>
  <c r="I1100" i="1"/>
  <c r="K1100" i="1" s="1"/>
  <c r="L1100" i="1" s="1"/>
  <c r="N1187" i="1"/>
  <c r="P1187" i="1" s="1"/>
  <c r="Q1187" i="1" s="1"/>
  <c r="O1187" i="1"/>
  <c r="D1201" i="1"/>
  <c r="F1201" i="1" s="1"/>
  <c r="G1201" i="1" s="1"/>
  <c r="E1201" i="1"/>
  <c r="D1209" i="1"/>
  <c r="F1209" i="1" s="1"/>
  <c r="G1209" i="1" s="1"/>
  <c r="E1209" i="1"/>
  <c r="E1262" i="1"/>
  <c r="D1262" i="1"/>
  <c r="F1262" i="1" s="1"/>
  <c r="G1262" i="1" s="1"/>
  <c r="E1264" i="1"/>
  <c r="D1264" i="1"/>
  <c r="F1264" i="1" s="1"/>
  <c r="G1264" i="1" s="1"/>
  <c r="I883" i="1"/>
  <c r="K883" i="1" s="1"/>
  <c r="L883" i="1" s="1"/>
  <c r="D884" i="1"/>
  <c r="F884" i="1" s="1"/>
  <c r="G884" i="1" s="1"/>
  <c r="D894" i="1"/>
  <c r="F894" i="1" s="1"/>
  <c r="G894" i="1" s="1"/>
  <c r="N894" i="1"/>
  <c r="P894" i="1" s="1"/>
  <c r="Q894" i="1" s="1"/>
  <c r="I902" i="1"/>
  <c r="K902" i="1" s="1"/>
  <c r="L902" i="1" s="1"/>
  <c r="N903" i="1"/>
  <c r="P903" i="1" s="1"/>
  <c r="Q903" i="1" s="1"/>
  <c r="J907" i="1"/>
  <c r="N962" i="1"/>
  <c r="P962" i="1" s="1"/>
  <c r="Q962" i="1" s="1"/>
  <c r="O962" i="1"/>
  <c r="O986" i="1"/>
  <c r="N986" i="1"/>
  <c r="P986" i="1" s="1"/>
  <c r="Q986" i="1" s="1"/>
  <c r="D990" i="1"/>
  <c r="F990" i="1" s="1"/>
  <c r="G990" i="1" s="1"/>
  <c r="N1004" i="1"/>
  <c r="P1004" i="1" s="1"/>
  <c r="Q1004" i="1" s="1"/>
  <c r="J1016" i="1"/>
  <c r="I1016" i="1"/>
  <c r="K1016" i="1" s="1"/>
  <c r="L1016" i="1" s="1"/>
  <c r="J1021" i="1"/>
  <c r="I1021" i="1"/>
  <c r="K1021" i="1" s="1"/>
  <c r="L1021" i="1" s="1"/>
  <c r="O1033" i="1"/>
  <c r="N1033" i="1"/>
  <c r="P1033" i="1" s="1"/>
  <c r="Q1033" i="1" s="1"/>
  <c r="E1049" i="1"/>
  <c r="D1049" i="1"/>
  <c r="F1049" i="1" s="1"/>
  <c r="G1049" i="1" s="1"/>
  <c r="O1061" i="1"/>
  <c r="N1061" i="1"/>
  <c r="P1061" i="1" s="1"/>
  <c r="Q1061" i="1" s="1"/>
  <c r="N1070" i="1"/>
  <c r="P1070" i="1" s="1"/>
  <c r="Q1070" i="1" s="1"/>
  <c r="O1070" i="1"/>
  <c r="J1112" i="1"/>
  <c r="I1112" i="1"/>
  <c r="K1112" i="1" s="1"/>
  <c r="L1112" i="1" s="1"/>
  <c r="N1143" i="1"/>
  <c r="P1143" i="1" s="1"/>
  <c r="Q1143" i="1" s="1"/>
  <c r="O1143" i="1"/>
  <c r="J1205" i="1"/>
  <c r="I1205" i="1"/>
  <c r="K1205" i="1" s="1"/>
  <c r="L1205" i="1" s="1"/>
  <c r="O1226" i="1"/>
  <c r="N1226" i="1"/>
  <c r="P1226" i="1" s="1"/>
  <c r="Q1226" i="1" s="1"/>
  <c r="E1232" i="1"/>
  <c r="D1232" i="1"/>
  <c r="F1232" i="1" s="1"/>
  <c r="G1232" i="1" s="1"/>
  <c r="O1283" i="1"/>
  <c r="N1283" i="1"/>
  <c r="P1283" i="1" s="1"/>
  <c r="Q1283" i="1" s="1"/>
  <c r="O1292" i="1"/>
  <c r="N1292" i="1"/>
  <c r="P1292" i="1" s="1"/>
  <c r="Q1292" i="1" s="1"/>
  <c r="J827" i="1"/>
  <c r="N830" i="1"/>
  <c r="P830" i="1" s="1"/>
  <c r="Q830" i="1" s="1"/>
  <c r="N835" i="1"/>
  <c r="P835" i="1" s="1"/>
  <c r="Q835" i="1" s="1"/>
  <c r="E838" i="1"/>
  <c r="I840" i="1"/>
  <c r="K840" i="1" s="1"/>
  <c r="L840" i="1" s="1"/>
  <c r="I841" i="1"/>
  <c r="K841" i="1" s="1"/>
  <c r="L841" i="1" s="1"/>
  <c r="D849" i="1"/>
  <c r="F849" i="1" s="1"/>
  <c r="G849" i="1" s="1"/>
  <c r="E850" i="1"/>
  <c r="I854" i="1"/>
  <c r="K854" i="1" s="1"/>
  <c r="L854" i="1" s="1"/>
  <c r="I862" i="1"/>
  <c r="K862" i="1" s="1"/>
  <c r="L862" i="1" s="1"/>
  <c r="N863" i="1"/>
  <c r="P863" i="1" s="1"/>
  <c r="Q863" i="1" s="1"/>
  <c r="N867" i="1"/>
  <c r="P867" i="1" s="1"/>
  <c r="Q867" i="1" s="1"/>
  <c r="E869" i="1"/>
  <c r="I878" i="1"/>
  <c r="K878" i="1" s="1"/>
  <c r="L878" i="1" s="1"/>
  <c r="O879" i="1"/>
  <c r="D889" i="1"/>
  <c r="F889" i="1" s="1"/>
  <c r="G889" i="1" s="1"/>
  <c r="J890" i="1"/>
  <c r="I897" i="1"/>
  <c r="K897" i="1" s="1"/>
  <c r="L897" i="1" s="1"/>
  <c r="D905" i="1"/>
  <c r="F905" i="1" s="1"/>
  <c r="G905" i="1" s="1"/>
  <c r="I906" i="1"/>
  <c r="K906" i="1" s="1"/>
  <c r="L906" i="1" s="1"/>
  <c r="D910" i="1"/>
  <c r="F910" i="1" s="1"/>
  <c r="G910" i="1" s="1"/>
  <c r="N910" i="1"/>
  <c r="P910" i="1" s="1"/>
  <c r="Q910" i="1" s="1"/>
  <c r="D913" i="1"/>
  <c r="F913" i="1" s="1"/>
  <c r="G913" i="1" s="1"/>
  <c r="D917" i="1"/>
  <c r="F917" i="1" s="1"/>
  <c r="G917" i="1" s="1"/>
  <c r="N920" i="1"/>
  <c r="P920" i="1" s="1"/>
  <c r="Q920" i="1" s="1"/>
  <c r="I932" i="1"/>
  <c r="K932" i="1" s="1"/>
  <c r="L932" i="1" s="1"/>
  <c r="N940" i="1"/>
  <c r="P940" i="1" s="1"/>
  <c r="Q940" i="1" s="1"/>
  <c r="D942" i="1"/>
  <c r="F942" i="1" s="1"/>
  <c r="G942" i="1" s="1"/>
  <c r="I959" i="1"/>
  <c r="K959" i="1" s="1"/>
  <c r="L959" i="1" s="1"/>
  <c r="D976" i="1"/>
  <c r="F976" i="1" s="1"/>
  <c r="G976" i="1" s="1"/>
  <c r="I981" i="1"/>
  <c r="K981" i="1" s="1"/>
  <c r="L981" i="1" s="1"/>
  <c r="O1024" i="1"/>
  <c r="N1024" i="1"/>
  <c r="P1024" i="1" s="1"/>
  <c r="Q1024" i="1" s="1"/>
  <c r="I1026" i="1"/>
  <c r="K1026" i="1" s="1"/>
  <c r="L1026" i="1" s="1"/>
  <c r="J1043" i="1"/>
  <c r="I1043" i="1"/>
  <c r="K1043" i="1" s="1"/>
  <c r="L1043" i="1" s="1"/>
  <c r="E1057" i="1"/>
  <c r="D1057" i="1"/>
  <c r="F1057" i="1" s="1"/>
  <c r="G1057" i="1" s="1"/>
  <c r="E1060" i="1"/>
  <c r="N1085" i="1"/>
  <c r="P1085" i="1" s="1"/>
  <c r="Q1085" i="1" s="1"/>
  <c r="E1094" i="1"/>
  <c r="D1094" i="1"/>
  <c r="F1094" i="1" s="1"/>
  <c r="G1094" i="1" s="1"/>
  <c r="J1097" i="1"/>
  <c r="I1097" i="1"/>
  <c r="K1097" i="1" s="1"/>
  <c r="L1097" i="1" s="1"/>
  <c r="E1107" i="1"/>
  <c r="D1107" i="1"/>
  <c r="F1107" i="1" s="1"/>
  <c r="G1107" i="1" s="1"/>
  <c r="E1176" i="1"/>
  <c r="D1176" i="1"/>
  <c r="F1176" i="1" s="1"/>
  <c r="G1176" i="1" s="1"/>
  <c r="N1186" i="1"/>
  <c r="P1186" i="1" s="1"/>
  <c r="Q1186" i="1" s="1"/>
  <c r="O1186" i="1"/>
  <c r="N877" i="1"/>
  <c r="P877" i="1" s="1"/>
  <c r="Q877" i="1" s="1"/>
  <c r="I888" i="1"/>
  <c r="K888" i="1" s="1"/>
  <c r="L888" i="1" s="1"/>
  <c r="I896" i="1"/>
  <c r="K896" i="1" s="1"/>
  <c r="L896" i="1" s="1"/>
  <c r="J925" i="1"/>
  <c r="I936" i="1"/>
  <c r="K936" i="1" s="1"/>
  <c r="L936" i="1" s="1"/>
  <c r="E958" i="1"/>
  <c r="D958" i="1"/>
  <c r="F958" i="1" s="1"/>
  <c r="G958" i="1" s="1"/>
  <c r="E1010" i="1"/>
  <c r="D1010" i="1"/>
  <c r="F1010" i="1" s="1"/>
  <c r="G1010" i="1" s="1"/>
  <c r="J1028" i="1"/>
  <c r="I1028" i="1"/>
  <c r="K1028" i="1" s="1"/>
  <c r="L1028" i="1" s="1"/>
  <c r="O1038" i="1"/>
  <c r="O1069" i="1"/>
  <c r="N1069" i="1"/>
  <c r="P1069" i="1" s="1"/>
  <c r="Q1069" i="1" s="1"/>
  <c r="O1075" i="1"/>
  <c r="N1075" i="1"/>
  <c r="P1075" i="1" s="1"/>
  <c r="Q1075" i="1" s="1"/>
  <c r="O1082" i="1"/>
  <c r="J1181" i="1"/>
  <c r="I792" i="1"/>
  <c r="K792" i="1" s="1"/>
  <c r="L792" i="1" s="1"/>
  <c r="N797" i="1"/>
  <c r="P797" i="1" s="1"/>
  <c r="Q797" i="1" s="1"/>
  <c r="D803" i="1"/>
  <c r="F803" i="1" s="1"/>
  <c r="G803" i="1" s="1"/>
  <c r="I808" i="1"/>
  <c r="K808" i="1" s="1"/>
  <c r="L808" i="1" s="1"/>
  <c r="N813" i="1"/>
  <c r="P813" i="1" s="1"/>
  <c r="Q813" i="1" s="1"/>
  <c r="D819" i="1"/>
  <c r="F819" i="1" s="1"/>
  <c r="G819" i="1" s="1"/>
  <c r="N821" i="1"/>
  <c r="P821" i="1" s="1"/>
  <c r="Q821" i="1" s="1"/>
  <c r="O828" i="1"/>
  <c r="I832" i="1"/>
  <c r="K832" i="1" s="1"/>
  <c r="L832" i="1" s="1"/>
  <c r="J847" i="1"/>
  <c r="O965" i="1"/>
  <c r="N965" i="1"/>
  <c r="P965" i="1" s="1"/>
  <c r="Q965" i="1" s="1"/>
  <c r="E1048" i="1"/>
  <c r="D1048" i="1"/>
  <c r="F1048" i="1" s="1"/>
  <c r="G1048" i="1" s="1"/>
  <c r="E1051" i="1"/>
  <c r="D1051" i="1"/>
  <c r="F1051" i="1" s="1"/>
  <c r="G1051" i="1" s="1"/>
  <c r="J1096" i="1"/>
  <c r="I1096" i="1"/>
  <c r="K1096" i="1" s="1"/>
  <c r="L1096" i="1" s="1"/>
  <c r="O1169" i="1"/>
  <c r="N1169" i="1"/>
  <c r="P1169" i="1" s="1"/>
  <c r="Q1169" i="1" s="1"/>
  <c r="O1104" i="1"/>
  <c r="N1104" i="1"/>
  <c r="P1104" i="1" s="1"/>
  <c r="Q1104" i="1" s="1"/>
  <c r="I1147" i="1"/>
  <c r="K1147" i="1" s="1"/>
  <c r="L1147" i="1" s="1"/>
  <c r="J1147" i="1"/>
  <c r="O1167" i="1"/>
  <c r="N1167" i="1"/>
  <c r="P1167" i="1" s="1"/>
  <c r="Q1167" i="1" s="1"/>
  <c r="J1172" i="1"/>
  <c r="I1172" i="1"/>
  <c r="K1172" i="1" s="1"/>
  <c r="L1172" i="1" s="1"/>
  <c r="N1200" i="1"/>
  <c r="P1200" i="1" s="1"/>
  <c r="Q1200" i="1" s="1"/>
  <c r="O1200" i="1"/>
  <c r="E1240" i="1"/>
  <c r="D1240" i="1"/>
  <c r="F1240" i="1" s="1"/>
  <c r="G1240" i="1" s="1"/>
  <c r="J1303" i="1"/>
  <c r="I1303" i="1"/>
  <c r="K1303" i="1" s="1"/>
  <c r="L1303" i="1" s="1"/>
  <c r="E1406" i="1"/>
  <c r="D1406" i="1"/>
  <c r="F1406" i="1" s="1"/>
  <c r="G1406" i="1" s="1"/>
  <c r="E1102" i="1"/>
  <c r="D1102" i="1"/>
  <c r="F1102" i="1" s="1"/>
  <c r="G1102" i="1" s="1"/>
  <c r="J1105" i="1"/>
  <c r="I1105" i="1"/>
  <c r="K1105" i="1" s="1"/>
  <c r="L1105" i="1" s="1"/>
  <c r="J1107" i="1"/>
  <c r="I1107" i="1"/>
  <c r="K1107" i="1" s="1"/>
  <c r="L1107" i="1" s="1"/>
  <c r="O1112" i="1"/>
  <c r="N1112" i="1"/>
  <c r="P1112" i="1" s="1"/>
  <c r="Q1112" i="1" s="1"/>
  <c r="J1126" i="1"/>
  <c r="I1126" i="1"/>
  <c r="K1126" i="1" s="1"/>
  <c r="L1126" i="1" s="1"/>
  <c r="J1132" i="1"/>
  <c r="I1132" i="1"/>
  <c r="K1132" i="1" s="1"/>
  <c r="L1132" i="1" s="1"/>
  <c r="N1142" i="1"/>
  <c r="P1142" i="1" s="1"/>
  <c r="Q1142" i="1" s="1"/>
  <c r="O1142" i="1"/>
  <c r="N1152" i="1"/>
  <c r="P1152" i="1" s="1"/>
  <c r="Q1152" i="1" s="1"/>
  <c r="O1152" i="1"/>
  <c r="N1160" i="1"/>
  <c r="P1160" i="1" s="1"/>
  <c r="Q1160" i="1" s="1"/>
  <c r="O1160" i="1"/>
  <c r="D1185" i="1"/>
  <c r="F1185" i="1" s="1"/>
  <c r="G1185" i="1" s="1"/>
  <c r="E1185" i="1"/>
  <c r="N1333" i="1"/>
  <c r="P1333" i="1" s="1"/>
  <c r="Q1333" i="1" s="1"/>
  <c r="O1333" i="1"/>
  <c r="O1361" i="1"/>
  <c r="N1361" i="1"/>
  <c r="P1361" i="1" s="1"/>
  <c r="Q1361" i="1" s="1"/>
  <c r="O1107" i="1"/>
  <c r="N1107" i="1"/>
  <c r="P1107" i="1" s="1"/>
  <c r="Q1107" i="1" s="1"/>
  <c r="O1126" i="1"/>
  <c r="N1126" i="1"/>
  <c r="P1126" i="1" s="1"/>
  <c r="Q1126" i="1" s="1"/>
  <c r="O1132" i="1"/>
  <c r="N1132" i="1"/>
  <c r="P1132" i="1" s="1"/>
  <c r="Q1132" i="1" s="1"/>
  <c r="J1141" i="1"/>
  <c r="I1141" i="1"/>
  <c r="K1141" i="1" s="1"/>
  <c r="L1141" i="1" s="1"/>
  <c r="O1149" i="1"/>
  <c r="N1149" i="1"/>
  <c r="P1149" i="1" s="1"/>
  <c r="Q1149" i="1" s="1"/>
  <c r="N1203" i="1"/>
  <c r="P1203" i="1" s="1"/>
  <c r="Q1203" i="1" s="1"/>
  <c r="O1203" i="1"/>
  <c r="O1220" i="1"/>
  <c r="N1220" i="1"/>
  <c r="P1220" i="1" s="1"/>
  <c r="Q1220" i="1" s="1"/>
  <c r="E1417" i="1"/>
  <c r="D1417" i="1"/>
  <c r="F1417" i="1" s="1"/>
  <c r="G1417" i="1" s="1"/>
  <c r="E1437" i="1"/>
  <c r="D1437" i="1"/>
  <c r="F1437" i="1" s="1"/>
  <c r="G1437" i="1" s="1"/>
  <c r="O1438" i="1"/>
  <c r="N1438" i="1"/>
  <c r="P1438" i="1" s="1"/>
  <c r="Q1438" i="1" s="1"/>
  <c r="I967" i="1"/>
  <c r="K967" i="1" s="1"/>
  <c r="L967" i="1" s="1"/>
  <c r="N1002" i="1"/>
  <c r="P1002" i="1" s="1"/>
  <c r="Q1002" i="1" s="1"/>
  <c r="I1005" i="1"/>
  <c r="K1005" i="1" s="1"/>
  <c r="L1005" i="1" s="1"/>
  <c r="D1014" i="1"/>
  <c r="F1014" i="1" s="1"/>
  <c r="G1014" i="1" s="1"/>
  <c r="D1018" i="1"/>
  <c r="F1018" i="1" s="1"/>
  <c r="G1018" i="1" s="1"/>
  <c r="I1020" i="1"/>
  <c r="K1020" i="1" s="1"/>
  <c r="L1020" i="1" s="1"/>
  <c r="D1025" i="1"/>
  <c r="F1025" i="1" s="1"/>
  <c r="G1025" i="1" s="1"/>
  <c r="N1026" i="1"/>
  <c r="P1026" i="1" s="1"/>
  <c r="Q1026" i="1" s="1"/>
  <c r="D1036" i="1"/>
  <c r="F1036" i="1" s="1"/>
  <c r="G1036" i="1" s="1"/>
  <c r="I1037" i="1"/>
  <c r="K1037" i="1" s="1"/>
  <c r="L1037" i="1" s="1"/>
  <c r="I1038" i="1"/>
  <c r="K1038" i="1" s="1"/>
  <c r="L1038" i="1" s="1"/>
  <c r="I1040" i="1"/>
  <c r="K1040" i="1" s="1"/>
  <c r="L1040" i="1" s="1"/>
  <c r="N1042" i="1"/>
  <c r="P1042" i="1" s="1"/>
  <c r="Q1042" i="1" s="1"/>
  <c r="O1043" i="1"/>
  <c r="D1046" i="1"/>
  <c r="F1046" i="1" s="1"/>
  <c r="G1046" i="1" s="1"/>
  <c r="I1051" i="1"/>
  <c r="K1051" i="1" s="1"/>
  <c r="L1051" i="1" s="1"/>
  <c r="N1053" i="1"/>
  <c r="P1053" i="1" s="1"/>
  <c r="Q1053" i="1" s="1"/>
  <c r="E1056" i="1"/>
  <c r="D1062" i="1"/>
  <c r="F1062" i="1" s="1"/>
  <c r="G1062" i="1" s="1"/>
  <c r="I1064" i="1"/>
  <c r="K1064" i="1" s="1"/>
  <c r="L1064" i="1" s="1"/>
  <c r="O1066" i="1"/>
  <c r="D1070" i="1"/>
  <c r="F1070" i="1" s="1"/>
  <c r="G1070" i="1" s="1"/>
  <c r="D1071" i="1"/>
  <c r="F1071" i="1" s="1"/>
  <c r="G1071" i="1" s="1"/>
  <c r="N1081" i="1"/>
  <c r="P1081" i="1" s="1"/>
  <c r="Q1081" i="1" s="1"/>
  <c r="D1084" i="1"/>
  <c r="F1084" i="1" s="1"/>
  <c r="G1084" i="1" s="1"/>
  <c r="D1086" i="1"/>
  <c r="F1086" i="1" s="1"/>
  <c r="G1086" i="1" s="1"/>
  <c r="E1088" i="1"/>
  <c r="N1089" i="1"/>
  <c r="P1089" i="1" s="1"/>
  <c r="Q1089" i="1" s="1"/>
  <c r="D1091" i="1"/>
  <c r="F1091" i="1" s="1"/>
  <c r="G1091" i="1" s="1"/>
  <c r="D1092" i="1"/>
  <c r="F1092" i="1" s="1"/>
  <c r="G1092" i="1" s="1"/>
  <c r="I1094" i="1"/>
  <c r="K1094" i="1" s="1"/>
  <c r="L1094" i="1" s="1"/>
  <c r="D1095" i="1"/>
  <c r="F1095" i="1" s="1"/>
  <c r="G1095" i="1" s="1"/>
  <c r="I1102" i="1"/>
  <c r="K1102" i="1" s="1"/>
  <c r="L1102" i="1" s="1"/>
  <c r="O1138" i="1"/>
  <c r="N1138" i="1"/>
  <c r="P1138" i="1" s="1"/>
  <c r="Q1138" i="1" s="1"/>
  <c r="D1150" i="1"/>
  <c r="F1150" i="1" s="1"/>
  <c r="G1150" i="1" s="1"/>
  <c r="E1150" i="1"/>
  <c r="J1156" i="1"/>
  <c r="I1156" i="1"/>
  <c r="K1156" i="1" s="1"/>
  <c r="L1156" i="1" s="1"/>
  <c r="N1176" i="1"/>
  <c r="P1176" i="1" s="1"/>
  <c r="Q1176" i="1" s="1"/>
  <c r="O1176" i="1"/>
  <c r="E1208" i="1"/>
  <c r="D1208" i="1"/>
  <c r="F1208" i="1" s="1"/>
  <c r="G1208" i="1" s="1"/>
  <c r="E1217" i="1"/>
  <c r="D1217" i="1"/>
  <c r="F1217" i="1" s="1"/>
  <c r="G1217" i="1" s="1"/>
  <c r="E1245" i="1"/>
  <c r="D1245" i="1"/>
  <c r="F1245" i="1" s="1"/>
  <c r="G1245" i="1" s="1"/>
  <c r="E1414" i="1"/>
  <c r="D1414" i="1"/>
  <c r="F1414" i="1" s="1"/>
  <c r="G1414" i="1" s="1"/>
  <c r="I948" i="1"/>
  <c r="K948" i="1" s="1"/>
  <c r="L948" i="1" s="1"/>
  <c r="N949" i="1"/>
  <c r="P949" i="1" s="1"/>
  <c r="Q949" i="1" s="1"/>
  <c r="J957" i="1"/>
  <c r="N964" i="1"/>
  <c r="P964" i="1" s="1"/>
  <c r="Q964" i="1" s="1"/>
  <c r="D966" i="1"/>
  <c r="F966" i="1" s="1"/>
  <c r="G966" i="1" s="1"/>
  <c r="O970" i="1"/>
  <c r="I976" i="1"/>
  <c r="K976" i="1" s="1"/>
  <c r="L976" i="1" s="1"/>
  <c r="D979" i="1"/>
  <c r="F979" i="1" s="1"/>
  <c r="G979" i="1" s="1"/>
  <c r="N981" i="1"/>
  <c r="P981" i="1" s="1"/>
  <c r="Q981" i="1" s="1"/>
  <c r="D991" i="1"/>
  <c r="F991" i="1" s="1"/>
  <c r="G991" i="1" s="1"/>
  <c r="N993" i="1"/>
  <c r="P993" i="1" s="1"/>
  <c r="Q993" i="1" s="1"/>
  <c r="I996" i="1"/>
  <c r="K996" i="1" s="1"/>
  <c r="L996" i="1" s="1"/>
  <c r="N1010" i="1"/>
  <c r="P1010" i="1" s="1"/>
  <c r="Q1010" i="1" s="1"/>
  <c r="I1035" i="1"/>
  <c r="K1035" i="1" s="1"/>
  <c r="L1035" i="1" s="1"/>
  <c r="J1041" i="1"/>
  <c r="I1052" i="1"/>
  <c r="K1052" i="1" s="1"/>
  <c r="L1052" i="1" s="1"/>
  <c r="O1054" i="1"/>
  <c r="N1059" i="1"/>
  <c r="P1059" i="1" s="1"/>
  <c r="Q1059" i="1" s="1"/>
  <c r="J1065" i="1"/>
  <c r="N1072" i="1"/>
  <c r="P1072" i="1" s="1"/>
  <c r="Q1072" i="1" s="1"/>
  <c r="I1078" i="1"/>
  <c r="K1078" i="1" s="1"/>
  <c r="L1078" i="1" s="1"/>
  <c r="D1100" i="1"/>
  <c r="F1100" i="1" s="1"/>
  <c r="G1100" i="1" s="1"/>
  <c r="O1120" i="1"/>
  <c r="N1120" i="1"/>
  <c r="P1120" i="1" s="1"/>
  <c r="Q1120" i="1" s="1"/>
  <c r="N1136" i="1"/>
  <c r="P1136" i="1" s="1"/>
  <c r="Q1136" i="1" s="1"/>
  <c r="O1136" i="1"/>
  <c r="I1206" i="1"/>
  <c r="K1206" i="1" s="1"/>
  <c r="L1206" i="1" s="1"/>
  <c r="J1206" i="1"/>
  <c r="O1236" i="1"/>
  <c r="N1236" i="1"/>
  <c r="P1236" i="1" s="1"/>
  <c r="Q1236" i="1" s="1"/>
  <c r="J1256" i="1"/>
  <c r="I1256" i="1"/>
  <c r="K1256" i="1" s="1"/>
  <c r="L1256" i="1" s="1"/>
  <c r="N1340" i="1"/>
  <c r="P1340" i="1" s="1"/>
  <c r="Q1340" i="1" s="1"/>
  <c r="O1340" i="1"/>
  <c r="E1390" i="1"/>
  <c r="D1390" i="1"/>
  <c r="F1390" i="1" s="1"/>
  <c r="G1390" i="1" s="1"/>
  <c r="I1083" i="1"/>
  <c r="K1083" i="1" s="1"/>
  <c r="L1083" i="1" s="1"/>
  <c r="J1085" i="1"/>
  <c r="I1086" i="1"/>
  <c r="K1086" i="1" s="1"/>
  <c r="L1086" i="1" s="1"/>
  <c r="N1102" i="1"/>
  <c r="P1102" i="1" s="1"/>
  <c r="Q1102" i="1" s="1"/>
  <c r="J1104" i="1"/>
  <c r="I1104" i="1"/>
  <c r="K1104" i="1" s="1"/>
  <c r="L1104" i="1" s="1"/>
  <c r="E1110" i="1"/>
  <c r="D1110" i="1"/>
  <c r="F1110" i="1" s="1"/>
  <c r="G1110" i="1" s="1"/>
  <c r="E1118" i="1"/>
  <c r="D1118" i="1"/>
  <c r="F1118" i="1" s="1"/>
  <c r="G1118" i="1" s="1"/>
  <c r="E1130" i="1"/>
  <c r="D1130" i="1"/>
  <c r="F1130" i="1" s="1"/>
  <c r="G1130" i="1" s="1"/>
  <c r="D1137" i="1"/>
  <c r="F1137" i="1" s="1"/>
  <c r="G1137" i="1" s="1"/>
  <c r="E1137" i="1"/>
  <c r="E1147" i="1"/>
  <c r="D1147" i="1"/>
  <c r="F1147" i="1" s="1"/>
  <c r="G1147" i="1" s="1"/>
  <c r="E1184" i="1"/>
  <c r="O1202" i="1"/>
  <c r="N1202" i="1"/>
  <c r="P1202" i="1" s="1"/>
  <c r="Q1202" i="1" s="1"/>
  <c r="O1210" i="1"/>
  <c r="N1210" i="1"/>
  <c r="P1210" i="1" s="1"/>
  <c r="Q1210" i="1" s="1"/>
  <c r="J1229" i="1"/>
  <c r="I1229" i="1"/>
  <c r="K1229" i="1" s="1"/>
  <c r="L1229" i="1" s="1"/>
  <c r="O1250" i="1"/>
  <c r="N1250" i="1"/>
  <c r="P1250" i="1" s="1"/>
  <c r="Q1250" i="1" s="1"/>
  <c r="J1375" i="1"/>
  <c r="I1375" i="1"/>
  <c r="K1375" i="1" s="1"/>
  <c r="L1375" i="1" s="1"/>
  <c r="O1432" i="1"/>
  <c r="N1432" i="1"/>
  <c r="P1432" i="1" s="1"/>
  <c r="Q1432" i="1" s="1"/>
  <c r="J1269" i="1"/>
  <c r="I1269" i="1"/>
  <c r="K1269" i="1" s="1"/>
  <c r="L1269" i="1" s="1"/>
  <c r="N1277" i="1"/>
  <c r="P1277" i="1" s="1"/>
  <c r="Q1277" i="1" s="1"/>
  <c r="O1277" i="1"/>
  <c r="O1280" i="1"/>
  <c r="N1280" i="1"/>
  <c r="P1280" i="1" s="1"/>
  <c r="Q1280" i="1" s="1"/>
  <c r="N1317" i="1"/>
  <c r="P1317" i="1" s="1"/>
  <c r="Q1317" i="1" s="1"/>
  <c r="O1317" i="1"/>
  <c r="J1350" i="1"/>
  <c r="I1350" i="1"/>
  <c r="K1350" i="1" s="1"/>
  <c r="L1350" i="1" s="1"/>
  <c r="E1372" i="1"/>
  <c r="D1372" i="1"/>
  <c r="F1372" i="1" s="1"/>
  <c r="G1372" i="1" s="1"/>
  <c r="E1393" i="1"/>
  <c r="D1393" i="1"/>
  <c r="F1393" i="1" s="1"/>
  <c r="G1393" i="1" s="1"/>
  <c r="I1396" i="1"/>
  <c r="K1396" i="1" s="1"/>
  <c r="L1396" i="1" s="1"/>
  <c r="J1396" i="1"/>
  <c r="J1420" i="1"/>
  <c r="I1420" i="1"/>
  <c r="K1420" i="1" s="1"/>
  <c r="L1420" i="1" s="1"/>
  <c r="E1431" i="1"/>
  <c r="D1431" i="1"/>
  <c r="F1431" i="1" s="1"/>
  <c r="G1431" i="1" s="1"/>
  <c r="O1435" i="1"/>
  <c r="N1435" i="1"/>
  <c r="P1435" i="1" s="1"/>
  <c r="Q1435" i="1" s="1"/>
  <c r="O1448" i="1"/>
  <c r="N1448" i="1"/>
  <c r="P1448" i="1" s="1"/>
  <c r="Q1448" i="1" s="1"/>
  <c r="O1211" i="1"/>
  <c r="I1213" i="1"/>
  <c r="K1213" i="1" s="1"/>
  <c r="L1213" i="1" s="1"/>
  <c r="J1214" i="1"/>
  <c r="D1226" i="1"/>
  <c r="F1226" i="1" s="1"/>
  <c r="G1226" i="1" s="1"/>
  <c r="I1231" i="1"/>
  <c r="K1231" i="1" s="1"/>
  <c r="L1231" i="1" s="1"/>
  <c r="E1266" i="1"/>
  <c r="D1266" i="1"/>
  <c r="F1266" i="1" s="1"/>
  <c r="G1266" i="1" s="1"/>
  <c r="E1302" i="1"/>
  <c r="D1302" i="1"/>
  <c r="F1302" i="1" s="1"/>
  <c r="G1302" i="1" s="1"/>
  <c r="O1305" i="1"/>
  <c r="J1326" i="1"/>
  <c r="I1326" i="1"/>
  <c r="K1326" i="1" s="1"/>
  <c r="L1326" i="1" s="1"/>
  <c r="D1331" i="1"/>
  <c r="F1331" i="1" s="1"/>
  <c r="G1331" i="1" s="1"/>
  <c r="E1335" i="1"/>
  <c r="E1365" i="1"/>
  <c r="D1365" i="1"/>
  <c r="F1365" i="1" s="1"/>
  <c r="G1365" i="1" s="1"/>
  <c r="O1366" i="1"/>
  <c r="N1366" i="1"/>
  <c r="P1366" i="1" s="1"/>
  <c r="Q1366" i="1" s="1"/>
  <c r="I1386" i="1"/>
  <c r="K1386" i="1" s="1"/>
  <c r="L1386" i="1" s="1"/>
  <c r="J1386" i="1"/>
  <c r="I1393" i="1"/>
  <c r="K1393" i="1" s="1"/>
  <c r="L1393" i="1" s="1"/>
  <c r="J1393" i="1"/>
  <c r="O1415" i="1"/>
  <c r="N1415" i="1"/>
  <c r="P1415" i="1" s="1"/>
  <c r="Q1415" i="1" s="1"/>
  <c r="N1437" i="1"/>
  <c r="P1437" i="1" s="1"/>
  <c r="Q1437" i="1" s="1"/>
  <c r="O1437" i="1"/>
  <c r="E1452" i="1"/>
  <c r="D1452" i="1"/>
  <c r="F1452" i="1" s="1"/>
  <c r="G1452" i="1" s="1"/>
  <c r="I1462" i="1"/>
  <c r="K1462" i="1" s="1"/>
  <c r="L1462" i="1" s="1"/>
  <c r="D1157" i="1"/>
  <c r="F1157" i="1" s="1"/>
  <c r="G1157" i="1" s="1"/>
  <c r="N1161" i="1"/>
  <c r="P1161" i="1" s="1"/>
  <c r="Q1161" i="1" s="1"/>
  <c r="I1165" i="1"/>
  <c r="K1165" i="1" s="1"/>
  <c r="L1165" i="1" s="1"/>
  <c r="O1168" i="1"/>
  <c r="I1192" i="1"/>
  <c r="K1192" i="1" s="1"/>
  <c r="L1192" i="1" s="1"/>
  <c r="D1195" i="1"/>
  <c r="F1195" i="1" s="1"/>
  <c r="G1195" i="1" s="1"/>
  <c r="N1197" i="1"/>
  <c r="P1197" i="1" s="1"/>
  <c r="Q1197" i="1" s="1"/>
  <c r="D1242" i="1"/>
  <c r="F1242" i="1" s="1"/>
  <c r="G1242" i="1" s="1"/>
  <c r="O1267" i="1"/>
  <c r="N1269" i="1"/>
  <c r="P1269" i="1" s="1"/>
  <c r="Q1269" i="1" s="1"/>
  <c r="J1282" i="1"/>
  <c r="I1282" i="1"/>
  <c r="K1282" i="1" s="1"/>
  <c r="L1282" i="1" s="1"/>
  <c r="O1289" i="1"/>
  <c r="N1293" i="1"/>
  <c r="P1293" i="1" s="1"/>
  <c r="Q1293" i="1" s="1"/>
  <c r="O1293" i="1"/>
  <c r="I1304" i="1"/>
  <c r="K1304" i="1" s="1"/>
  <c r="L1304" i="1" s="1"/>
  <c r="J1304" i="1"/>
  <c r="E1306" i="1"/>
  <c r="D1306" i="1"/>
  <c r="F1306" i="1" s="1"/>
  <c r="G1306" i="1" s="1"/>
  <c r="D1313" i="1"/>
  <c r="F1313" i="1" s="1"/>
  <c r="G1313" i="1" s="1"/>
  <c r="J1316" i="1"/>
  <c r="I1316" i="1"/>
  <c r="K1316" i="1" s="1"/>
  <c r="L1316" i="1" s="1"/>
  <c r="I1321" i="1"/>
  <c r="K1321" i="1" s="1"/>
  <c r="L1321" i="1" s="1"/>
  <c r="I1372" i="1"/>
  <c r="K1372" i="1" s="1"/>
  <c r="L1372" i="1" s="1"/>
  <c r="J1374" i="1"/>
  <c r="I1374" i="1"/>
  <c r="K1374" i="1" s="1"/>
  <c r="L1374" i="1" s="1"/>
  <c r="E1380" i="1"/>
  <c r="D1380" i="1"/>
  <c r="F1380" i="1" s="1"/>
  <c r="G1380" i="1" s="1"/>
  <c r="N1388" i="1"/>
  <c r="P1388" i="1" s="1"/>
  <c r="Q1388" i="1" s="1"/>
  <c r="O1388" i="1"/>
  <c r="O1417" i="1"/>
  <c r="N1417" i="1"/>
  <c r="P1417" i="1" s="1"/>
  <c r="Q1417" i="1" s="1"/>
  <c r="E1422" i="1"/>
  <c r="D1422" i="1"/>
  <c r="F1422" i="1" s="1"/>
  <c r="G1422" i="1" s="1"/>
  <c r="J1428" i="1"/>
  <c r="I1428" i="1"/>
  <c r="K1428" i="1" s="1"/>
  <c r="L1428" i="1" s="1"/>
  <c r="E1430" i="1"/>
  <c r="D1430" i="1"/>
  <c r="F1430" i="1" s="1"/>
  <c r="G1430" i="1" s="1"/>
  <c r="D1436" i="1"/>
  <c r="F1436" i="1" s="1"/>
  <c r="G1436" i="1" s="1"/>
  <c r="O1240" i="1"/>
  <c r="E1243" i="1"/>
  <c r="I1245" i="1"/>
  <c r="K1245" i="1" s="1"/>
  <c r="L1245" i="1" s="1"/>
  <c r="I1284" i="1"/>
  <c r="K1284" i="1" s="1"/>
  <c r="L1284" i="1" s="1"/>
  <c r="I1288" i="1"/>
  <c r="K1288" i="1" s="1"/>
  <c r="L1288" i="1" s="1"/>
  <c r="E1290" i="1"/>
  <c r="D1290" i="1"/>
  <c r="F1290" i="1" s="1"/>
  <c r="G1290" i="1" s="1"/>
  <c r="D1315" i="1"/>
  <c r="F1315" i="1" s="1"/>
  <c r="G1315" i="1" s="1"/>
  <c r="E1315" i="1"/>
  <c r="J1323" i="1"/>
  <c r="I1323" i="1"/>
  <c r="K1323" i="1" s="1"/>
  <c r="L1323" i="1" s="1"/>
  <c r="J1331" i="1"/>
  <c r="I1331" i="1"/>
  <c r="K1331" i="1" s="1"/>
  <c r="L1331" i="1" s="1"/>
  <c r="J1395" i="1"/>
  <c r="I1395" i="1"/>
  <c r="K1395" i="1" s="1"/>
  <c r="L1395" i="1" s="1"/>
  <c r="O1398" i="1"/>
  <c r="N1398" i="1"/>
  <c r="P1398" i="1" s="1"/>
  <c r="Q1398" i="1" s="1"/>
  <c r="N1153" i="1"/>
  <c r="P1153" i="1" s="1"/>
  <c r="Q1153" i="1" s="1"/>
  <c r="E1158" i="1"/>
  <c r="D1167" i="1"/>
  <c r="F1167" i="1" s="1"/>
  <c r="G1167" i="1" s="1"/>
  <c r="J1171" i="1"/>
  <c r="O1184" i="1"/>
  <c r="N1217" i="1"/>
  <c r="P1217" i="1" s="1"/>
  <c r="Q1217" i="1" s="1"/>
  <c r="O1266" i="1"/>
  <c r="N1266" i="1"/>
  <c r="P1266" i="1" s="1"/>
  <c r="Q1266" i="1" s="1"/>
  <c r="I1274" i="1"/>
  <c r="K1274" i="1" s="1"/>
  <c r="L1274" i="1" s="1"/>
  <c r="D1283" i="1"/>
  <c r="F1283" i="1" s="1"/>
  <c r="G1283" i="1" s="1"/>
  <c r="E1283" i="1"/>
  <c r="E1294" i="1"/>
  <c r="D1294" i="1"/>
  <c r="F1294" i="1" s="1"/>
  <c r="G1294" i="1" s="1"/>
  <c r="O1304" i="1"/>
  <c r="N1304" i="1"/>
  <c r="P1304" i="1" s="1"/>
  <c r="Q1304" i="1" s="1"/>
  <c r="N1321" i="1"/>
  <c r="P1321" i="1" s="1"/>
  <c r="Q1321" i="1" s="1"/>
  <c r="D1327" i="1"/>
  <c r="F1327" i="1" s="1"/>
  <c r="G1327" i="1" s="1"/>
  <c r="E1330" i="1"/>
  <c r="N1335" i="1"/>
  <c r="P1335" i="1" s="1"/>
  <c r="Q1335" i="1" s="1"/>
  <c r="O1335" i="1"/>
  <c r="O1339" i="1"/>
  <c r="N1347" i="1"/>
  <c r="P1347" i="1" s="1"/>
  <c r="Q1347" i="1" s="1"/>
  <c r="E1373" i="1"/>
  <c r="D1373" i="1"/>
  <c r="F1373" i="1" s="1"/>
  <c r="G1373" i="1" s="1"/>
  <c r="J1400" i="1"/>
  <c r="I1400" i="1"/>
  <c r="K1400" i="1" s="1"/>
  <c r="L1400" i="1" s="1"/>
  <c r="N1408" i="1"/>
  <c r="P1408" i="1" s="1"/>
  <c r="Q1408" i="1" s="1"/>
  <c r="J1419" i="1"/>
  <c r="I1419" i="1"/>
  <c r="K1419" i="1" s="1"/>
  <c r="L1419" i="1" s="1"/>
  <c r="J1443" i="1"/>
  <c r="I1443" i="1"/>
  <c r="K1443" i="1" s="1"/>
  <c r="L1443" i="1" s="1"/>
  <c r="O1444" i="1"/>
  <c r="N1444" i="1"/>
  <c r="P1444" i="1" s="1"/>
  <c r="Q1444" i="1" s="1"/>
  <c r="J1454" i="1"/>
  <c r="I1454" i="1"/>
  <c r="K1454" i="1" s="1"/>
  <c r="L1454" i="1" s="1"/>
  <c r="J1470" i="1"/>
  <c r="I1470" i="1"/>
  <c r="K1470" i="1" s="1"/>
  <c r="L1470" i="1" s="1"/>
  <c r="O1255" i="1"/>
  <c r="N1255" i="1"/>
  <c r="P1255" i="1" s="1"/>
  <c r="Q1255" i="1" s="1"/>
  <c r="J1258" i="1"/>
  <c r="I1258" i="1"/>
  <c r="K1258" i="1" s="1"/>
  <c r="L1258" i="1" s="1"/>
  <c r="O1268" i="1"/>
  <c r="N1268" i="1"/>
  <c r="P1268" i="1" s="1"/>
  <c r="Q1268" i="1" s="1"/>
  <c r="O1271" i="1"/>
  <c r="N1271" i="1"/>
  <c r="P1271" i="1" s="1"/>
  <c r="Q1271" i="1" s="1"/>
  <c r="D1286" i="1"/>
  <c r="F1286" i="1" s="1"/>
  <c r="G1286" i="1" s="1"/>
  <c r="E1286" i="1"/>
  <c r="N1288" i="1"/>
  <c r="P1288" i="1" s="1"/>
  <c r="Q1288" i="1" s="1"/>
  <c r="O1288" i="1"/>
  <c r="D1307" i="1"/>
  <c r="F1307" i="1" s="1"/>
  <c r="G1307" i="1" s="1"/>
  <c r="E1307" i="1"/>
  <c r="O1313" i="1"/>
  <c r="N1313" i="1"/>
  <c r="P1313" i="1" s="1"/>
  <c r="Q1313" i="1" s="1"/>
  <c r="E1340" i="1"/>
  <c r="D1340" i="1"/>
  <c r="F1340" i="1" s="1"/>
  <c r="G1340" i="1" s="1"/>
  <c r="J1369" i="1"/>
  <c r="I1369" i="1"/>
  <c r="K1369" i="1" s="1"/>
  <c r="L1369" i="1" s="1"/>
  <c r="N1383" i="1"/>
  <c r="P1383" i="1" s="1"/>
  <c r="Q1383" i="1" s="1"/>
  <c r="O1383" i="1"/>
  <c r="O1389" i="1"/>
  <c r="N1389" i="1"/>
  <c r="P1389" i="1" s="1"/>
  <c r="Q1389" i="1" s="1"/>
  <c r="O1400" i="1"/>
  <c r="N1400" i="1"/>
  <c r="P1400" i="1" s="1"/>
  <c r="Q1400" i="1" s="1"/>
  <c r="O1433" i="1"/>
  <c r="N1433" i="1"/>
  <c r="P1433" i="1" s="1"/>
  <c r="Q1433" i="1" s="1"/>
  <c r="O1436" i="1"/>
  <c r="N1436" i="1"/>
  <c r="P1436" i="1" s="1"/>
  <c r="Q1436" i="1" s="1"/>
  <c r="E1460" i="1"/>
  <c r="D1460" i="1"/>
  <c r="F1460" i="1" s="1"/>
  <c r="G1460" i="1" s="1"/>
  <c r="E1465" i="1"/>
  <c r="D1465" i="1"/>
  <c r="F1465" i="1" s="1"/>
  <c r="G1465" i="1" s="1"/>
  <c r="J1203" i="1"/>
  <c r="E1206" i="1"/>
  <c r="O1208" i="1"/>
  <c r="I1220" i="1"/>
  <c r="K1220" i="1" s="1"/>
  <c r="L1220" i="1" s="1"/>
  <c r="D1248" i="1"/>
  <c r="F1248" i="1" s="1"/>
  <c r="G1248" i="1" s="1"/>
  <c r="I1250" i="1"/>
  <c r="K1250" i="1" s="1"/>
  <c r="L1250" i="1" s="1"/>
  <c r="E1256" i="1"/>
  <c r="D1256" i="1"/>
  <c r="F1256" i="1" s="1"/>
  <c r="G1256" i="1" s="1"/>
  <c r="D1257" i="1"/>
  <c r="F1257" i="1" s="1"/>
  <c r="G1257" i="1" s="1"/>
  <c r="E1265" i="1"/>
  <c r="E1267" i="1"/>
  <c r="D1273" i="1"/>
  <c r="F1273" i="1" s="1"/>
  <c r="G1273" i="1" s="1"/>
  <c r="E1273" i="1"/>
  <c r="J1292" i="1"/>
  <c r="E1303" i="1"/>
  <c r="J1308" i="1"/>
  <c r="O1320" i="1"/>
  <c r="N1320" i="1"/>
  <c r="P1320" i="1" s="1"/>
  <c r="Q1320" i="1" s="1"/>
  <c r="J1327" i="1"/>
  <c r="D1336" i="1"/>
  <c r="F1336" i="1" s="1"/>
  <c r="G1336" i="1" s="1"/>
  <c r="I1343" i="1"/>
  <c r="K1343" i="1" s="1"/>
  <c r="L1343" i="1" s="1"/>
  <c r="J1343" i="1"/>
  <c r="J1346" i="1"/>
  <c r="E1350" i="1"/>
  <c r="D1350" i="1"/>
  <c r="F1350" i="1" s="1"/>
  <c r="G1350" i="1" s="1"/>
  <c r="J1359" i="1"/>
  <c r="I1359" i="1"/>
  <c r="K1359" i="1" s="1"/>
  <c r="L1359" i="1" s="1"/>
  <c r="N1419" i="1"/>
  <c r="P1419" i="1" s="1"/>
  <c r="Q1419" i="1" s="1"/>
  <c r="D1425" i="1"/>
  <c r="F1425" i="1" s="1"/>
  <c r="G1425" i="1" s="1"/>
  <c r="D1445" i="1"/>
  <c r="F1445" i="1" s="1"/>
  <c r="G1445" i="1" s="1"/>
  <c r="E1445" i="1"/>
  <c r="D1448" i="1"/>
  <c r="F1448" i="1" s="1"/>
  <c r="G1448" i="1" s="1"/>
  <c r="E1448" i="1"/>
  <c r="J1451" i="1"/>
  <c r="I1451" i="1"/>
  <c r="K1451" i="1" s="1"/>
  <c r="L1451" i="1" s="1"/>
  <c r="N1264" i="1"/>
  <c r="P1264" i="1" s="1"/>
  <c r="Q1264" i="1" s="1"/>
  <c r="N1287" i="1"/>
  <c r="P1287" i="1" s="1"/>
  <c r="Q1287" i="1" s="1"/>
  <c r="O1324" i="1"/>
  <c r="N1342" i="1"/>
  <c r="P1342" i="1" s="1"/>
  <c r="Q1342" i="1" s="1"/>
  <c r="O1367" i="1"/>
  <c r="N1372" i="1"/>
  <c r="P1372" i="1" s="1"/>
  <c r="Q1372" i="1" s="1"/>
  <c r="D1375" i="1"/>
  <c r="F1375" i="1" s="1"/>
  <c r="G1375" i="1" s="1"/>
  <c r="I1383" i="1"/>
  <c r="K1383" i="1" s="1"/>
  <c r="L1383" i="1" s="1"/>
  <c r="D1386" i="1"/>
  <c r="F1386" i="1" s="1"/>
  <c r="G1386" i="1" s="1"/>
  <c r="I1392" i="1"/>
  <c r="K1392" i="1" s="1"/>
  <c r="L1392" i="1" s="1"/>
  <c r="N1397" i="1"/>
  <c r="P1397" i="1" s="1"/>
  <c r="Q1397" i="1" s="1"/>
  <c r="I1398" i="1"/>
  <c r="K1398" i="1" s="1"/>
  <c r="L1398" i="1" s="1"/>
  <c r="I1401" i="1"/>
  <c r="K1401" i="1" s="1"/>
  <c r="L1401" i="1" s="1"/>
  <c r="N1402" i="1"/>
  <c r="P1402" i="1" s="1"/>
  <c r="Q1402" i="1" s="1"/>
  <c r="N1403" i="1"/>
  <c r="P1403" i="1" s="1"/>
  <c r="Q1403" i="1" s="1"/>
  <c r="N1405" i="1"/>
  <c r="P1405" i="1" s="1"/>
  <c r="Q1405" i="1" s="1"/>
  <c r="N1406" i="1"/>
  <c r="P1406" i="1" s="1"/>
  <c r="Q1406" i="1" s="1"/>
  <c r="D1408" i="1"/>
  <c r="F1408" i="1" s="1"/>
  <c r="G1408" i="1" s="1"/>
  <c r="D1412" i="1"/>
  <c r="F1412" i="1" s="1"/>
  <c r="G1412" i="1" s="1"/>
  <c r="I1413" i="1"/>
  <c r="K1413" i="1" s="1"/>
  <c r="L1413" i="1" s="1"/>
  <c r="D1418" i="1"/>
  <c r="F1418" i="1" s="1"/>
  <c r="G1418" i="1" s="1"/>
  <c r="E1419" i="1"/>
  <c r="N1420" i="1"/>
  <c r="P1420" i="1" s="1"/>
  <c r="Q1420" i="1" s="1"/>
  <c r="O1421" i="1"/>
  <c r="N1446" i="1"/>
  <c r="P1446" i="1" s="1"/>
  <c r="Q1446" i="1" s="1"/>
  <c r="N1449" i="1"/>
  <c r="P1449" i="1" s="1"/>
  <c r="Q1449" i="1" s="1"/>
  <c r="O1450" i="1"/>
  <c r="I1455" i="1"/>
  <c r="K1455" i="1" s="1"/>
  <c r="L1455" i="1" s="1"/>
  <c r="E1461" i="1"/>
  <c r="N1462" i="1"/>
  <c r="P1462" i="1" s="1"/>
  <c r="Q1462" i="1" s="1"/>
  <c r="O1468" i="1"/>
  <c r="N1263" i="1"/>
  <c r="P1263" i="1" s="1"/>
  <c r="Q1263" i="1" s="1"/>
  <c r="N1371" i="1"/>
  <c r="P1371" i="1" s="1"/>
  <c r="Q1371" i="1" s="1"/>
  <c r="J1399" i="1"/>
  <c r="J1404" i="1"/>
  <c r="I1417" i="1"/>
  <c r="K1417" i="1" s="1"/>
  <c r="L1417" i="1" s="1"/>
  <c r="D1420" i="1"/>
  <c r="F1420" i="1" s="1"/>
  <c r="G1420" i="1" s="1"/>
  <c r="N1422" i="1"/>
  <c r="P1422" i="1" s="1"/>
  <c r="Q1422" i="1" s="1"/>
  <c r="J1424" i="1"/>
  <c r="I1425" i="1"/>
  <c r="K1425" i="1" s="1"/>
  <c r="L1425" i="1" s="1"/>
  <c r="E1427" i="1"/>
  <c r="D1428" i="1"/>
  <c r="F1428" i="1" s="1"/>
  <c r="G1428" i="1" s="1"/>
  <c r="I1430" i="1"/>
  <c r="K1430" i="1" s="1"/>
  <c r="L1430" i="1" s="1"/>
  <c r="J1432" i="1"/>
  <c r="I1442" i="1"/>
  <c r="K1442" i="1" s="1"/>
  <c r="L1442" i="1" s="1"/>
  <c r="N1470" i="1"/>
  <c r="P1470" i="1" s="1"/>
  <c r="Q1470" i="1" s="1"/>
  <c r="I1465" i="1"/>
  <c r="K1465" i="1" s="1"/>
  <c r="L1465" i="1" s="1"/>
  <c r="E1469" i="1"/>
  <c r="O1455" i="1"/>
  <c r="E1464" i="1"/>
  <c r="J1466" i="1"/>
  <c r="D1468" i="1"/>
  <c r="F1468" i="1" s="1"/>
  <c r="G1468" i="1" s="1"/>
  <c r="G3" i="1"/>
  <c r="E284" i="1"/>
  <c r="D284" i="1"/>
  <c r="F284" i="1" s="1"/>
  <c r="G284" i="1" s="1"/>
  <c r="E432" i="1"/>
  <c r="D432" i="1"/>
  <c r="F432" i="1" s="1"/>
  <c r="G432" i="1" s="1"/>
  <c r="D7" i="1"/>
  <c r="F7" i="1" s="1"/>
  <c r="G7" i="1" s="1"/>
  <c r="N10" i="1"/>
  <c r="P10" i="1" s="1"/>
  <c r="Q10" i="1" s="1"/>
  <c r="D11" i="1"/>
  <c r="F11" i="1" s="1"/>
  <c r="G11" i="1" s="1"/>
  <c r="N13" i="1"/>
  <c r="P13" i="1" s="1"/>
  <c r="Q13" i="1" s="1"/>
  <c r="I16" i="1"/>
  <c r="K16" i="1" s="1"/>
  <c r="L16" i="1" s="1"/>
  <c r="D19" i="1"/>
  <c r="F19" i="1" s="1"/>
  <c r="G19" i="1" s="1"/>
  <c r="N21" i="1"/>
  <c r="P21" i="1" s="1"/>
  <c r="Q21" i="1" s="1"/>
  <c r="I24" i="1"/>
  <c r="K24" i="1" s="1"/>
  <c r="L24" i="1" s="1"/>
  <c r="D27" i="1"/>
  <c r="F27" i="1" s="1"/>
  <c r="G27" i="1" s="1"/>
  <c r="N29" i="1"/>
  <c r="P29" i="1" s="1"/>
  <c r="Q29" i="1" s="1"/>
  <c r="I32" i="1"/>
  <c r="K32" i="1" s="1"/>
  <c r="L32" i="1" s="1"/>
  <c r="D35" i="1"/>
  <c r="F35" i="1" s="1"/>
  <c r="G35" i="1" s="1"/>
  <c r="N37" i="1"/>
  <c r="P37" i="1" s="1"/>
  <c r="Q37" i="1" s="1"/>
  <c r="I40" i="1"/>
  <c r="K40" i="1" s="1"/>
  <c r="L40" i="1" s="1"/>
  <c r="D43" i="1"/>
  <c r="F43" i="1" s="1"/>
  <c r="G43" i="1" s="1"/>
  <c r="N45" i="1"/>
  <c r="P45" i="1" s="1"/>
  <c r="Q45" i="1" s="1"/>
  <c r="I48" i="1"/>
  <c r="K48" i="1" s="1"/>
  <c r="L48" i="1" s="1"/>
  <c r="D51" i="1"/>
  <c r="F51" i="1" s="1"/>
  <c r="G51" i="1" s="1"/>
  <c r="N53" i="1"/>
  <c r="P53" i="1" s="1"/>
  <c r="Q53" i="1" s="1"/>
  <c r="I56" i="1"/>
  <c r="K56" i="1" s="1"/>
  <c r="L56" i="1" s="1"/>
  <c r="D59" i="1"/>
  <c r="F59" i="1" s="1"/>
  <c r="G59" i="1" s="1"/>
  <c r="N61" i="1"/>
  <c r="P61" i="1" s="1"/>
  <c r="Q61" i="1" s="1"/>
  <c r="I64" i="1"/>
  <c r="K64" i="1" s="1"/>
  <c r="L64" i="1" s="1"/>
  <c r="D67" i="1"/>
  <c r="F67" i="1" s="1"/>
  <c r="G67" i="1" s="1"/>
  <c r="N69" i="1"/>
  <c r="P69" i="1" s="1"/>
  <c r="Q69" i="1" s="1"/>
  <c r="I72" i="1"/>
  <c r="K72" i="1" s="1"/>
  <c r="L72" i="1" s="1"/>
  <c r="D75" i="1"/>
  <c r="F75" i="1" s="1"/>
  <c r="G75" i="1" s="1"/>
  <c r="N77" i="1"/>
  <c r="P77" i="1" s="1"/>
  <c r="Q77" i="1" s="1"/>
  <c r="I80" i="1"/>
  <c r="K80" i="1" s="1"/>
  <c r="L80" i="1" s="1"/>
  <c r="D83" i="1"/>
  <c r="F83" i="1" s="1"/>
  <c r="G83" i="1" s="1"/>
  <c r="N85" i="1"/>
  <c r="P85" i="1" s="1"/>
  <c r="Q85" i="1" s="1"/>
  <c r="I88" i="1"/>
  <c r="K88" i="1" s="1"/>
  <c r="L88" i="1" s="1"/>
  <c r="D91" i="1"/>
  <c r="F91" i="1" s="1"/>
  <c r="G91" i="1" s="1"/>
  <c r="N93" i="1"/>
  <c r="P93" i="1" s="1"/>
  <c r="Q93" i="1" s="1"/>
  <c r="I96" i="1"/>
  <c r="K96" i="1" s="1"/>
  <c r="L96" i="1" s="1"/>
  <c r="D99" i="1"/>
  <c r="F99" i="1" s="1"/>
  <c r="G99" i="1" s="1"/>
  <c r="N101" i="1"/>
  <c r="P101" i="1" s="1"/>
  <c r="Q101" i="1" s="1"/>
  <c r="I104" i="1"/>
  <c r="K104" i="1" s="1"/>
  <c r="L104" i="1" s="1"/>
  <c r="D107" i="1"/>
  <c r="F107" i="1" s="1"/>
  <c r="G107" i="1" s="1"/>
  <c r="N109" i="1"/>
  <c r="P109" i="1" s="1"/>
  <c r="Q109" i="1" s="1"/>
  <c r="I112" i="1"/>
  <c r="K112" i="1" s="1"/>
  <c r="L112" i="1" s="1"/>
  <c r="D115" i="1"/>
  <c r="F115" i="1" s="1"/>
  <c r="G115" i="1" s="1"/>
  <c r="N117" i="1"/>
  <c r="P117" i="1" s="1"/>
  <c r="Q117" i="1" s="1"/>
  <c r="I120" i="1"/>
  <c r="K120" i="1" s="1"/>
  <c r="L120" i="1" s="1"/>
  <c r="D123" i="1"/>
  <c r="F123" i="1" s="1"/>
  <c r="G123" i="1" s="1"/>
  <c r="N125" i="1"/>
  <c r="P125" i="1" s="1"/>
  <c r="Q125" i="1" s="1"/>
  <c r="I128" i="1"/>
  <c r="K128" i="1" s="1"/>
  <c r="L128" i="1" s="1"/>
  <c r="D131" i="1"/>
  <c r="F131" i="1" s="1"/>
  <c r="G131" i="1" s="1"/>
  <c r="N133" i="1"/>
  <c r="P133" i="1" s="1"/>
  <c r="Q133" i="1" s="1"/>
  <c r="I136" i="1"/>
  <c r="K136" i="1" s="1"/>
  <c r="L136" i="1" s="1"/>
  <c r="D139" i="1"/>
  <c r="F139" i="1" s="1"/>
  <c r="G139" i="1" s="1"/>
  <c r="N141" i="1"/>
  <c r="P141" i="1" s="1"/>
  <c r="Q141" i="1" s="1"/>
  <c r="I144" i="1"/>
  <c r="K144" i="1" s="1"/>
  <c r="L144" i="1" s="1"/>
  <c r="D147" i="1"/>
  <c r="F147" i="1" s="1"/>
  <c r="G147" i="1" s="1"/>
  <c r="N149" i="1"/>
  <c r="P149" i="1" s="1"/>
  <c r="Q149" i="1" s="1"/>
  <c r="I152" i="1"/>
  <c r="K152" i="1" s="1"/>
  <c r="L152" i="1" s="1"/>
  <c r="D155" i="1"/>
  <c r="F155" i="1" s="1"/>
  <c r="G155" i="1" s="1"/>
  <c r="N157" i="1"/>
  <c r="P157" i="1" s="1"/>
  <c r="Q157" i="1" s="1"/>
  <c r="I160" i="1"/>
  <c r="K160" i="1" s="1"/>
  <c r="L160" i="1" s="1"/>
  <c r="D163" i="1"/>
  <c r="F163" i="1" s="1"/>
  <c r="G163" i="1" s="1"/>
  <c r="N165" i="1"/>
  <c r="P165" i="1" s="1"/>
  <c r="Q165" i="1" s="1"/>
  <c r="I168" i="1"/>
  <c r="K168" i="1" s="1"/>
  <c r="L168" i="1" s="1"/>
  <c r="D171" i="1"/>
  <c r="F171" i="1" s="1"/>
  <c r="G171" i="1" s="1"/>
  <c r="N173" i="1"/>
  <c r="P173" i="1" s="1"/>
  <c r="Q173" i="1" s="1"/>
  <c r="I176" i="1"/>
  <c r="K176" i="1" s="1"/>
  <c r="L176" i="1" s="1"/>
  <c r="D179" i="1"/>
  <c r="F179" i="1" s="1"/>
  <c r="G179" i="1" s="1"/>
  <c r="N181" i="1"/>
  <c r="P181" i="1" s="1"/>
  <c r="Q181" i="1" s="1"/>
  <c r="E185" i="1"/>
  <c r="N185" i="1"/>
  <c r="P185" i="1" s="1"/>
  <c r="Q185" i="1" s="1"/>
  <c r="O195" i="1"/>
  <c r="N195" i="1"/>
  <c r="P195" i="1" s="1"/>
  <c r="Q195" i="1" s="1"/>
  <c r="O197" i="1"/>
  <c r="J201" i="1"/>
  <c r="I201" i="1"/>
  <c r="K201" i="1" s="1"/>
  <c r="L201" i="1" s="1"/>
  <c r="E212" i="1"/>
  <c r="D212" i="1"/>
  <c r="F212" i="1" s="1"/>
  <c r="G212" i="1" s="1"/>
  <c r="J217" i="1"/>
  <c r="I217" i="1"/>
  <c r="K217" i="1" s="1"/>
  <c r="L217" i="1" s="1"/>
  <c r="O222" i="1"/>
  <c r="N222" i="1"/>
  <c r="P222" i="1" s="1"/>
  <c r="Q222" i="1" s="1"/>
  <c r="E228" i="1"/>
  <c r="D228" i="1"/>
  <c r="F228" i="1" s="1"/>
  <c r="G228" i="1" s="1"/>
  <c r="J249" i="1"/>
  <c r="I249" i="1"/>
  <c r="K249" i="1" s="1"/>
  <c r="L249" i="1" s="1"/>
  <c r="O286" i="1"/>
  <c r="N286" i="1"/>
  <c r="P286" i="1" s="1"/>
  <c r="Q286" i="1" s="1"/>
  <c r="J297" i="1"/>
  <c r="I297" i="1"/>
  <c r="K297" i="1" s="1"/>
  <c r="L297" i="1" s="1"/>
  <c r="E380" i="1"/>
  <c r="D380" i="1"/>
  <c r="F380" i="1" s="1"/>
  <c r="G380" i="1" s="1"/>
  <c r="O538" i="1"/>
  <c r="N538" i="1"/>
  <c r="P538" i="1" s="1"/>
  <c r="Q538" i="1" s="1"/>
  <c r="I5" i="1"/>
  <c r="K5" i="1" s="1"/>
  <c r="O206" i="1"/>
  <c r="N206" i="1"/>
  <c r="P206" i="1" s="1"/>
  <c r="Q206" i="1" s="1"/>
  <c r="J241" i="1"/>
  <c r="I241" i="1"/>
  <c r="K241" i="1" s="1"/>
  <c r="L241" i="1" s="1"/>
  <c r="O262" i="1"/>
  <c r="N262" i="1"/>
  <c r="P262" i="1" s="1"/>
  <c r="Q262" i="1" s="1"/>
  <c r="J273" i="1"/>
  <c r="I273" i="1"/>
  <c r="K273" i="1" s="1"/>
  <c r="L273" i="1" s="1"/>
  <c r="J289" i="1"/>
  <c r="I289" i="1"/>
  <c r="K289" i="1" s="1"/>
  <c r="L289" i="1" s="1"/>
  <c r="J305" i="1"/>
  <c r="I305" i="1"/>
  <c r="K305" i="1" s="1"/>
  <c r="L305" i="1" s="1"/>
  <c r="E372" i="1"/>
  <c r="D372" i="1"/>
  <c r="F372" i="1" s="1"/>
  <c r="G372" i="1" s="1"/>
  <c r="E388" i="1"/>
  <c r="D388" i="1"/>
  <c r="F388" i="1" s="1"/>
  <c r="G388" i="1" s="1"/>
  <c r="E419" i="1"/>
  <c r="D419" i="1"/>
  <c r="F419" i="1" s="1"/>
  <c r="G419" i="1" s="1"/>
  <c r="O310" i="1"/>
  <c r="N310" i="1"/>
  <c r="P310" i="1" s="1"/>
  <c r="Q310" i="1" s="1"/>
  <c r="J233" i="1"/>
  <c r="I233" i="1"/>
  <c r="K233" i="1" s="1"/>
  <c r="L233" i="1" s="1"/>
  <c r="O254" i="1"/>
  <c r="N254" i="1"/>
  <c r="P254" i="1" s="1"/>
  <c r="Q254" i="1" s="1"/>
  <c r="E292" i="1"/>
  <c r="D292" i="1"/>
  <c r="F292" i="1" s="1"/>
  <c r="G292" i="1" s="1"/>
  <c r="J313" i="1"/>
  <c r="I313" i="1"/>
  <c r="K313" i="1" s="1"/>
  <c r="L313" i="1" s="1"/>
  <c r="O318" i="1"/>
  <c r="N318" i="1"/>
  <c r="P318" i="1" s="1"/>
  <c r="Q318" i="1" s="1"/>
  <c r="E324" i="1"/>
  <c r="D324" i="1"/>
  <c r="F324" i="1" s="1"/>
  <c r="G324" i="1" s="1"/>
  <c r="J329" i="1"/>
  <c r="I329" i="1"/>
  <c r="K329" i="1" s="1"/>
  <c r="L329" i="1" s="1"/>
  <c r="O334" i="1"/>
  <c r="N334" i="1"/>
  <c r="P334" i="1" s="1"/>
  <c r="Q334" i="1" s="1"/>
  <c r="E340" i="1"/>
  <c r="D340" i="1"/>
  <c r="F340" i="1" s="1"/>
  <c r="G340" i="1" s="1"/>
  <c r="J345" i="1"/>
  <c r="I345" i="1"/>
  <c r="K345" i="1" s="1"/>
  <c r="L345" i="1" s="1"/>
  <c r="O350" i="1"/>
  <c r="N350" i="1"/>
  <c r="P350" i="1" s="1"/>
  <c r="Q350" i="1" s="1"/>
  <c r="E356" i="1"/>
  <c r="D356" i="1"/>
  <c r="F356" i="1" s="1"/>
  <c r="G356" i="1" s="1"/>
  <c r="J361" i="1"/>
  <c r="I361" i="1"/>
  <c r="K361" i="1" s="1"/>
  <c r="L361" i="1" s="1"/>
  <c r="O366" i="1"/>
  <c r="N366" i="1"/>
  <c r="P366" i="1" s="1"/>
  <c r="Q366" i="1" s="1"/>
  <c r="O476" i="1"/>
  <c r="N476" i="1"/>
  <c r="P476" i="1" s="1"/>
  <c r="Q476" i="1" s="1"/>
  <c r="J257" i="1"/>
  <c r="I257" i="1"/>
  <c r="K257" i="1" s="1"/>
  <c r="L257" i="1" s="1"/>
  <c r="I6" i="1"/>
  <c r="K6" i="1" s="1"/>
  <c r="L6" i="1" s="1"/>
  <c r="I10" i="1"/>
  <c r="K10" i="1" s="1"/>
  <c r="L10" i="1" s="1"/>
  <c r="I13" i="1"/>
  <c r="K13" i="1" s="1"/>
  <c r="L13" i="1" s="1"/>
  <c r="D16" i="1"/>
  <c r="F16" i="1" s="1"/>
  <c r="G16" i="1" s="1"/>
  <c r="N18" i="1"/>
  <c r="P18" i="1" s="1"/>
  <c r="Q18" i="1" s="1"/>
  <c r="I21" i="1"/>
  <c r="K21" i="1" s="1"/>
  <c r="L21" i="1" s="1"/>
  <c r="D24" i="1"/>
  <c r="F24" i="1" s="1"/>
  <c r="G24" i="1" s="1"/>
  <c r="N26" i="1"/>
  <c r="P26" i="1" s="1"/>
  <c r="Q26" i="1" s="1"/>
  <c r="I29" i="1"/>
  <c r="K29" i="1" s="1"/>
  <c r="L29" i="1" s="1"/>
  <c r="D32" i="1"/>
  <c r="F32" i="1" s="1"/>
  <c r="G32" i="1" s="1"/>
  <c r="N34" i="1"/>
  <c r="P34" i="1" s="1"/>
  <c r="Q34" i="1" s="1"/>
  <c r="I37" i="1"/>
  <c r="K37" i="1" s="1"/>
  <c r="L37" i="1" s="1"/>
  <c r="D40" i="1"/>
  <c r="F40" i="1" s="1"/>
  <c r="G40" i="1" s="1"/>
  <c r="N42" i="1"/>
  <c r="P42" i="1" s="1"/>
  <c r="Q42" i="1" s="1"/>
  <c r="I45" i="1"/>
  <c r="K45" i="1" s="1"/>
  <c r="L45" i="1" s="1"/>
  <c r="D48" i="1"/>
  <c r="F48" i="1" s="1"/>
  <c r="G48" i="1" s="1"/>
  <c r="N50" i="1"/>
  <c r="P50" i="1" s="1"/>
  <c r="Q50" i="1" s="1"/>
  <c r="I53" i="1"/>
  <c r="K53" i="1" s="1"/>
  <c r="L53" i="1" s="1"/>
  <c r="D56" i="1"/>
  <c r="F56" i="1" s="1"/>
  <c r="G56" i="1" s="1"/>
  <c r="N58" i="1"/>
  <c r="P58" i="1" s="1"/>
  <c r="Q58" i="1" s="1"/>
  <c r="I61" i="1"/>
  <c r="K61" i="1" s="1"/>
  <c r="L61" i="1" s="1"/>
  <c r="D64" i="1"/>
  <c r="F64" i="1" s="1"/>
  <c r="G64" i="1" s="1"/>
  <c r="N66" i="1"/>
  <c r="P66" i="1" s="1"/>
  <c r="Q66" i="1" s="1"/>
  <c r="I69" i="1"/>
  <c r="K69" i="1" s="1"/>
  <c r="L69" i="1" s="1"/>
  <c r="D72" i="1"/>
  <c r="F72" i="1" s="1"/>
  <c r="G72" i="1" s="1"/>
  <c r="N74" i="1"/>
  <c r="P74" i="1" s="1"/>
  <c r="Q74" i="1" s="1"/>
  <c r="I77" i="1"/>
  <c r="K77" i="1" s="1"/>
  <c r="L77" i="1" s="1"/>
  <c r="D80" i="1"/>
  <c r="F80" i="1" s="1"/>
  <c r="G80" i="1" s="1"/>
  <c r="N82" i="1"/>
  <c r="P82" i="1" s="1"/>
  <c r="Q82" i="1" s="1"/>
  <c r="I85" i="1"/>
  <c r="K85" i="1" s="1"/>
  <c r="L85" i="1" s="1"/>
  <c r="D88" i="1"/>
  <c r="F88" i="1" s="1"/>
  <c r="G88" i="1" s="1"/>
  <c r="N90" i="1"/>
  <c r="P90" i="1" s="1"/>
  <c r="Q90" i="1" s="1"/>
  <c r="I93" i="1"/>
  <c r="K93" i="1" s="1"/>
  <c r="L93" i="1" s="1"/>
  <c r="D96" i="1"/>
  <c r="F96" i="1" s="1"/>
  <c r="G96" i="1" s="1"/>
  <c r="N98" i="1"/>
  <c r="P98" i="1" s="1"/>
  <c r="Q98" i="1" s="1"/>
  <c r="I101" i="1"/>
  <c r="K101" i="1" s="1"/>
  <c r="L101" i="1" s="1"/>
  <c r="D104" i="1"/>
  <c r="F104" i="1" s="1"/>
  <c r="G104" i="1" s="1"/>
  <c r="N106" i="1"/>
  <c r="P106" i="1" s="1"/>
  <c r="Q106" i="1" s="1"/>
  <c r="I109" i="1"/>
  <c r="K109" i="1" s="1"/>
  <c r="L109" i="1" s="1"/>
  <c r="D112" i="1"/>
  <c r="F112" i="1" s="1"/>
  <c r="G112" i="1" s="1"/>
  <c r="N114" i="1"/>
  <c r="P114" i="1" s="1"/>
  <c r="Q114" i="1" s="1"/>
  <c r="I117" i="1"/>
  <c r="K117" i="1" s="1"/>
  <c r="L117" i="1" s="1"/>
  <c r="D120" i="1"/>
  <c r="F120" i="1" s="1"/>
  <c r="G120" i="1" s="1"/>
  <c r="N122" i="1"/>
  <c r="P122" i="1" s="1"/>
  <c r="Q122" i="1" s="1"/>
  <c r="I125" i="1"/>
  <c r="K125" i="1" s="1"/>
  <c r="L125" i="1" s="1"/>
  <c r="D128" i="1"/>
  <c r="F128" i="1" s="1"/>
  <c r="G128" i="1" s="1"/>
  <c r="N130" i="1"/>
  <c r="P130" i="1" s="1"/>
  <c r="Q130" i="1" s="1"/>
  <c r="I133" i="1"/>
  <c r="K133" i="1" s="1"/>
  <c r="L133" i="1" s="1"/>
  <c r="D136" i="1"/>
  <c r="F136" i="1" s="1"/>
  <c r="G136" i="1" s="1"/>
  <c r="N138" i="1"/>
  <c r="P138" i="1" s="1"/>
  <c r="Q138" i="1" s="1"/>
  <c r="I141" i="1"/>
  <c r="K141" i="1" s="1"/>
  <c r="L141" i="1" s="1"/>
  <c r="D144" i="1"/>
  <c r="F144" i="1" s="1"/>
  <c r="G144" i="1" s="1"/>
  <c r="N146" i="1"/>
  <c r="P146" i="1" s="1"/>
  <c r="Q146" i="1" s="1"/>
  <c r="I149" i="1"/>
  <c r="K149" i="1" s="1"/>
  <c r="L149" i="1" s="1"/>
  <c r="D152" i="1"/>
  <c r="F152" i="1" s="1"/>
  <c r="G152" i="1" s="1"/>
  <c r="N154" i="1"/>
  <c r="P154" i="1" s="1"/>
  <c r="Q154" i="1" s="1"/>
  <c r="I157" i="1"/>
  <c r="K157" i="1" s="1"/>
  <c r="L157" i="1" s="1"/>
  <c r="D160" i="1"/>
  <c r="F160" i="1" s="1"/>
  <c r="G160" i="1" s="1"/>
  <c r="N162" i="1"/>
  <c r="P162" i="1" s="1"/>
  <c r="Q162" i="1" s="1"/>
  <c r="I165" i="1"/>
  <c r="K165" i="1" s="1"/>
  <c r="L165" i="1" s="1"/>
  <c r="D168" i="1"/>
  <c r="F168" i="1" s="1"/>
  <c r="G168" i="1" s="1"/>
  <c r="N170" i="1"/>
  <c r="P170" i="1" s="1"/>
  <c r="Q170" i="1" s="1"/>
  <c r="I173" i="1"/>
  <c r="K173" i="1" s="1"/>
  <c r="L173" i="1" s="1"/>
  <c r="D176" i="1"/>
  <c r="F176" i="1" s="1"/>
  <c r="G176" i="1" s="1"/>
  <c r="N178" i="1"/>
  <c r="P178" i="1" s="1"/>
  <c r="Q178" i="1" s="1"/>
  <c r="I181" i="1"/>
  <c r="K181" i="1" s="1"/>
  <c r="L181" i="1" s="1"/>
  <c r="N184" i="1"/>
  <c r="P184" i="1" s="1"/>
  <c r="Q184" i="1" s="1"/>
  <c r="D187" i="1"/>
  <c r="F187" i="1" s="1"/>
  <c r="G187" i="1" s="1"/>
  <c r="O187" i="1"/>
  <c r="D189" i="1"/>
  <c r="F189" i="1" s="1"/>
  <c r="G189" i="1" s="1"/>
  <c r="J190" i="1"/>
  <c r="N191" i="1"/>
  <c r="P191" i="1" s="1"/>
  <c r="Q191" i="1" s="1"/>
  <c r="E193" i="1"/>
  <c r="E195" i="1"/>
  <c r="J200" i="1"/>
  <c r="I200" i="1"/>
  <c r="K200" i="1" s="1"/>
  <c r="L200" i="1" s="1"/>
  <c r="O246" i="1"/>
  <c r="N246" i="1"/>
  <c r="P246" i="1" s="1"/>
  <c r="Q246" i="1" s="1"/>
  <c r="E268" i="1"/>
  <c r="D268" i="1"/>
  <c r="F268" i="1" s="1"/>
  <c r="G268" i="1" s="1"/>
  <c r="E300" i="1"/>
  <c r="D300" i="1"/>
  <c r="F300" i="1" s="1"/>
  <c r="G300" i="1" s="1"/>
  <c r="J377" i="1"/>
  <c r="I377" i="1"/>
  <c r="K377" i="1" s="1"/>
  <c r="L377" i="1" s="1"/>
  <c r="O382" i="1"/>
  <c r="N382" i="1"/>
  <c r="P382" i="1" s="1"/>
  <c r="Q382" i="1" s="1"/>
  <c r="N420" i="1"/>
  <c r="P420" i="1" s="1"/>
  <c r="Q420" i="1" s="1"/>
  <c r="O420" i="1"/>
  <c r="D434" i="1"/>
  <c r="F434" i="1" s="1"/>
  <c r="G434" i="1" s="1"/>
  <c r="E434" i="1"/>
  <c r="O691" i="1"/>
  <c r="N691" i="1"/>
  <c r="P691" i="1" s="1"/>
  <c r="Q691" i="1" s="1"/>
  <c r="D5" i="1"/>
  <c r="F5" i="1" s="1"/>
  <c r="G5" i="1" s="1"/>
  <c r="N8" i="1"/>
  <c r="P8" i="1" s="1"/>
  <c r="D9" i="1"/>
  <c r="F9" i="1" s="1"/>
  <c r="G9" i="1" s="1"/>
  <c r="E204" i="1"/>
  <c r="D204" i="1"/>
  <c r="F204" i="1" s="1"/>
  <c r="G204" i="1" s="1"/>
  <c r="J209" i="1"/>
  <c r="I209" i="1"/>
  <c r="K209" i="1" s="1"/>
  <c r="L209" i="1" s="1"/>
  <c r="O214" i="1"/>
  <c r="N214" i="1"/>
  <c r="P214" i="1" s="1"/>
  <c r="Q214" i="1" s="1"/>
  <c r="E220" i="1"/>
  <c r="D220" i="1"/>
  <c r="F220" i="1" s="1"/>
  <c r="G220" i="1" s="1"/>
  <c r="J225" i="1"/>
  <c r="I225" i="1"/>
  <c r="K225" i="1" s="1"/>
  <c r="L225" i="1" s="1"/>
  <c r="O238" i="1"/>
  <c r="N238" i="1"/>
  <c r="P238" i="1" s="1"/>
  <c r="Q238" i="1" s="1"/>
  <c r="E260" i="1"/>
  <c r="D260" i="1"/>
  <c r="F260" i="1" s="1"/>
  <c r="G260" i="1" s="1"/>
  <c r="E276" i="1"/>
  <c r="D276" i="1"/>
  <c r="F276" i="1" s="1"/>
  <c r="G276" i="1" s="1"/>
  <c r="E308" i="1"/>
  <c r="D308" i="1"/>
  <c r="F308" i="1" s="1"/>
  <c r="G308" i="1" s="1"/>
  <c r="E416" i="1"/>
  <c r="D416" i="1"/>
  <c r="F416" i="1" s="1"/>
  <c r="G416" i="1" s="1"/>
  <c r="E236" i="1"/>
  <c r="D236" i="1"/>
  <c r="F236" i="1" s="1"/>
  <c r="G236" i="1" s="1"/>
  <c r="J198" i="1"/>
  <c r="I198" i="1"/>
  <c r="K198" i="1" s="1"/>
  <c r="L198" i="1" s="1"/>
  <c r="O230" i="1"/>
  <c r="N230" i="1"/>
  <c r="P230" i="1" s="1"/>
  <c r="Q230" i="1" s="1"/>
  <c r="E252" i="1"/>
  <c r="D252" i="1"/>
  <c r="F252" i="1" s="1"/>
  <c r="G252" i="1" s="1"/>
  <c r="O278" i="1"/>
  <c r="N278" i="1"/>
  <c r="P278" i="1" s="1"/>
  <c r="Q278" i="1" s="1"/>
  <c r="O294" i="1"/>
  <c r="N294" i="1"/>
  <c r="P294" i="1" s="1"/>
  <c r="Q294" i="1" s="1"/>
  <c r="E244" i="1"/>
  <c r="D244" i="1"/>
  <c r="F244" i="1" s="1"/>
  <c r="G244" i="1" s="1"/>
  <c r="J265" i="1"/>
  <c r="I265" i="1"/>
  <c r="K265" i="1" s="1"/>
  <c r="L265" i="1" s="1"/>
  <c r="O270" i="1"/>
  <c r="N270" i="1"/>
  <c r="P270" i="1" s="1"/>
  <c r="Q270" i="1" s="1"/>
  <c r="J281" i="1"/>
  <c r="I281" i="1"/>
  <c r="K281" i="1" s="1"/>
  <c r="L281" i="1" s="1"/>
  <c r="O302" i="1"/>
  <c r="N302" i="1"/>
  <c r="P302" i="1" s="1"/>
  <c r="Q302" i="1" s="1"/>
  <c r="E316" i="1"/>
  <c r="D316" i="1"/>
  <c r="F316" i="1" s="1"/>
  <c r="G316" i="1" s="1"/>
  <c r="J321" i="1"/>
  <c r="I321" i="1"/>
  <c r="K321" i="1" s="1"/>
  <c r="L321" i="1" s="1"/>
  <c r="O326" i="1"/>
  <c r="N326" i="1"/>
  <c r="P326" i="1" s="1"/>
  <c r="Q326" i="1" s="1"/>
  <c r="E332" i="1"/>
  <c r="D332" i="1"/>
  <c r="F332" i="1" s="1"/>
  <c r="G332" i="1" s="1"/>
  <c r="J337" i="1"/>
  <c r="I337" i="1"/>
  <c r="K337" i="1" s="1"/>
  <c r="L337" i="1" s="1"/>
  <c r="O342" i="1"/>
  <c r="N342" i="1"/>
  <c r="P342" i="1" s="1"/>
  <c r="Q342" i="1" s="1"/>
  <c r="E348" i="1"/>
  <c r="D348" i="1"/>
  <c r="F348" i="1" s="1"/>
  <c r="G348" i="1" s="1"/>
  <c r="J353" i="1"/>
  <c r="I353" i="1"/>
  <c r="K353" i="1" s="1"/>
  <c r="L353" i="1" s="1"/>
  <c r="O358" i="1"/>
  <c r="N358" i="1"/>
  <c r="P358" i="1" s="1"/>
  <c r="Q358" i="1" s="1"/>
  <c r="E364" i="1"/>
  <c r="D364" i="1"/>
  <c r="F364" i="1" s="1"/>
  <c r="G364" i="1" s="1"/>
  <c r="J369" i="1"/>
  <c r="I369" i="1"/>
  <c r="K369" i="1" s="1"/>
  <c r="L369" i="1" s="1"/>
  <c r="O374" i="1"/>
  <c r="N374" i="1"/>
  <c r="P374" i="1" s="1"/>
  <c r="Q374" i="1" s="1"/>
  <c r="J385" i="1"/>
  <c r="I385" i="1"/>
  <c r="K385" i="1" s="1"/>
  <c r="L385" i="1" s="1"/>
  <c r="J445" i="1"/>
  <c r="I445" i="1"/>
  <c r="K445" i="1" s="1"/>
  <c r="L445" i="1" s="1"/>
  <c r="J413" i="1"/>
  <c r="I413" i="1"/>
  <c r="K413" i="1" s="1"/>
  <c r="L413" i="1" s="1"/>
  <c r="O450" i="1"/>
  <c r="N450" i="1"/>
  <c r="P450" i="1" s="1"/>
  <c r="Q450" i="1" s="1"/>
  <c r="J463" i="1"/>
  <c r="I463" i="1"/>
  <c r="K463" i="1" s="1"/>
  <c r="L463" i="1" s="1"/>
  <c r="O484" i="1"/>
  <c r="N484" i="1"/>
  <c r="P484" i="1" s="1"/>
  <c r="Q484" i="1" s="1"/>
  <c r="E521" i="1"/>
  <c r="D521" i="1"/>
  <c r="F521" i="1" s="1"/>
  <c r="G521" i="1" s="1"/>
  <c r="D203" i="1"/>
  <c r="F203" i="1" s="1"/>
  <c r="G203" i="1" s="1"/>
  <c r="N205" i="1"/>
  <c r="P205" i="1" s="1"/>
  <c r="Q205" i="1" s="1"/>
  <c r="I208" i="1"/>
  <c r="K208" i="1" s="1"/>
  <c r="L208" i="1" s="1"/>
  <c r="D211" i="1"/>
  <c r="F211" i="1" s="1"/>
  <c r="G211" i="1" s="1"/>
  <c r="N213" i="1"/>
  <c r="P213" i="1" s="1"/>
  <c r="Q213" i="1" s="1"/>
  <c r="I216" i="1"/>
  <c r="K216" i="1" s="1"/>
  <c r="L216" i="1" s="1"/>
  <c r="D219" i="1"/>
  <c r="F219" i="1" s="1"/>
  <c r="G219" i="1" s="1"/>
  <c r="N221" i="1"/>
  <c r="P221" i="1" s="1"/>
  <c r="Q221" i="1" s="1"/>
  <c r="I224" i="1"/>
  <c r="K224" i="1" s="1"/>
  <c r="L224" i="1" s="1"/>
  <c r="D227" i="1"/>
  <c r="F227" i="1" s="1"/>
  <c r="G227" i="1" s="1"/>
  <c r="N229" i="1"/>
  <c r="P229" i="1" s="1"/>
  <c r="Q229" i="1" s="1"/>
  <c r="I232" i="1"/>
  <c r="K232" i="1" s="1"/>
  <c r="L232" i="1" s="1"/>
  <c r="D235" i="1"/>
  <c r="F235" i="1" s="1"/>
  <c r="G235" i="1" s="1"/>
  <c r="N237" i="1"/>
  <c r="P237" i="1" s="1"/>
  <c r="Q237" i="1" s="1"/>
  <c r="I240" i="1"/>
  <c r="K240" i="1" s="1"/>
  <c r="L240" i="1" s="1"/>
  <c r="D243" i="1"/>
  <c r="F243" i="1" s="1"/>
  <c r="G243" i="1" s="1"/>
  <c r="N245" i="1"/>
  <c r="P245" i="1" s="1"/>
  <c r="Q245" i="1" s="1"/>
  <c r="I248" i="1"/>
  <c r="K248" i="1" s="1"/>
  <c r="L248" i="1" s="1"/>
  <c r="D251" i="1"/>
  <c r="F251" i="1" s="1"/>
  <c r="G251" i="1" s="1"/>
  <c r="N253" i="1"/>
  <c r="P253" i="1" s="1"/>
  <c r="Q253" i="1" s="1"/>
  <c r="I256" i="1"/>
  <c r="K256" i="1" s="1"/>
  <c r="L256" i="1" s="1"/>
  <c r="D259" i="1"/>
  <c r="F259" i="1" s="1"/>
  <c r="G259" i="1" s="1"/>
  <c r="N261" i="1"/>
  <c r="P261" i="1" s="1"/>
  <c r="Q261" i="1" s="1"/>
  <c r="I264" i="1"/>
  <c r="K264" i="1" s="1"/>
  <c r="L264" i="1" s="1"/>
  <c r="D267" i="1"/>
  <c r="F267" i="1" s="1"/>
  <c r="G267" i="1" s="1"/>
  <c r="N269" i="1"/>
  <c r="P269" i="1" s="1"/>
  <c r="Q269" i="1" s="1"/>
  <c r="I272" i="1"/>
  <c r="K272" i="1" s="1"/>
  <c r="L272" i="1" s="1"/>
  <c r="D275" i="1"/>
  <c r="F275" i="1" s="1"/>
  <c r="G275" i="1" s="1"/>
  <c r="N277" i="1"/>
  <c r="P277" i="1" s="1"/>
  <c r="Q277" i="1" s="1"/>
  <c r="I280" i="1"/>
  <c r="K280" i="1" s="1"/>
  <c r="L280" i="1" s="1"/>
  <c r="D283" i="1"/>
  <c r="F283" i="1" s="1"/>
  <c r="G283" i="1" s="1"/>
  <c r="N285" i="1"/>
  <c r="P285" i="1" s="1"/>
  <c r="Q285" i="1" s="1"/>
  <c r="I288" i="1"/>
  <c r="K288" i="1" s="1"/>
  <c r="L288" i="1" s="1"/>
  <c r="D291" i="1"/>
  <c r="F291" i="1" s="1"/>
  <c r="G291" i="1" s="1"/>
  <c r="N293" i="1"/>
  <c r="P293" i="1" s="1"/>
  <c r="Q293" i="1" s="1"/>
  <c r="I296" i="1"/>
  <c r="K296" i="1" s="1"/>
  <c r="L296" i="1" s="1"/>
  <c r="D299" i="1"/>
  <c r="F299" i="1" s="1"/>
  <c r="G299" i="1" s="1"/>
  <c r="N301" i="1"/>
  <c r="P301" i="1" s="1"/>
  <c r="Q301" i="1" s="1"/>
  <c r="I304" i="1"/>
  <c r="K304" i="1" s="1"/>
  <c r="L304" i="1" s="1"/>
  <c r="D307" i="1"/>
  <c r="F307" i="1" s="1"/>
  <c r="G307" i="1" s="1"/>
  <c r="N309" i="1"/>
  <c r="P309" i="1" s="1"/>
  <c r="Q309" i="1" s="1"/>
  <c r="I312" i="1"/>
  <c r="K312" i="1" s="1"/>
  <c r="L312" i="1" s="1"/>
  <c r="J397" i="1"/>
  <c r="I397" i="1"/>
  <c r="K397" i="1" s="1"/>
  <c r="L397" i="1" s="1"/>
  <c r="O410" i="1"/>
  <c r="N410" i="1"/>
  <c r="P410" i="1" s="1"/>
  <c r="Q410" i="1" s="1"/>
  <c r="I416" i="1"/>
  <c r="K416" i="1" s="1"/>
  <c r="L416" i="1" s="1"/>
  <c r="J429" i="1"/>
  <c r="I429" i="1"/>
  <c r="K429" i="1" s="1"/>
  <c r="L429" i="1" s="1"/>
  <c r="E440" i="1"/>
  <c r="D440" i="1"/>
  <c r="F440" i="1" s="1"/>
  <c r="G440" i="1" s="1"/>
  <c r="O442" i="1"/>
  <c r="N442" i="1"/>
  <c r="P442" i="1" s="1"/>
  <c r="Q442" i="1" s="1"/>
  <c r="J471" i="1"/>
  <c r="I471" i="1"/>
  <c r="K471" i="1" s="1"/>
  <c r="L471" i="1" s="1"/>
  <c r="J534" i="1"/>
  <c r="I534" i="1"/>
  <c r="K534" i="1" s="1"/>
  <c r="L534" i="1" s="1"/>
  <c r="E553" i="1"/>
  <c r="D553" i="1"/>
  <c r="F553" i="1" s="1"/>
  <c r="G553" i="1" s="1"/>
  <c r="O563" i="1"/>
  <c r="N563" i="1"/>
  <c r="P563" i="1" s="1"/>
  <c r="Q563" i="1" s="1"/>
  <c r="E400" i="1"/>
  <c r="D400" i="1"/>
  <c r="F400" i="1" s="1"/>
  <c r="G400" i="1" s="1"/>
  <c r="E408" i="1"/>
  <c r="D408" i="1"/>
  <c r="F408" i="1" s="1"/>
  <c r="G408" i="1" s="1"/>
  <c r="J431" i="1"/>
  <c r="O444" i="1"/>
  <c r="E458" i="1"/>
  <c r="D458" i="1"/>
  <c r="F458" i="1" s="1"/>
  <c r="G458" i="1" s="1"/>
  <c r="J479" i="1"/>
  <c r="I479" i="1"/>
  <c r="K479" i="1" s="1"/>
  <c r="L479" i="1" s="1"/>
  <c r="D201" i="1"/>
  <c r="F201" i="1" s="1"/>
  <c r="G201" i="1" s="1"/>
  <c r="N203" i="1"/>
  <c r="P203" i="1" s="1"/>
  <c r="Q203" i="1" s="1"/>
  <c r="I206" i="1"/>
  <c r="K206" i="1" s="1"/>
  <c r="L206" i="1" s="1"/>
  <c r="D209" i="1"/>
  <c r="F209" i="1" s="1"/>
  <c r="G209" i="1" s="1"/>
  <c r="N211" i="1"/>
  <c r="P211" i="1" s="1"/>
  <c r="Q211" i="1" s="1"/>
  <c r="I214" i="1"/>
  <c r="K214" i="1" s="1"/>
  <c r="L214" i="1" s="1"/>
  <c r="D217" i="1"/>
  <c r="F217" i="1" s="1"/>
  <c r="G217" i="1" s="1"/>
  <c r="N219" i="1"/>
  <c r="P219" i="1" s="1"/>
  <c r="Q219" i="1" s="1"/>
  <c r="I222" i="1"/>
  <c r="K222" i="1" s="1"/>
  <c r="L222" i="1" s="1"/>
  <c r="D225" i="1"/>
  <c r="F225" i="1" s="1"/>
  <c r="G225" i="1" s="1"/>
  <c r="N227" i="1"/>
  <c r="P227" i="1" s="1"/>
  <c r="Q227" i="1" s="1"/>
  <c r="I230" i="1"/>
  <c r="K230" i="1" s="1"/>
  <c r="L230" i="1" s="1"/>
  <c r="D233" i="1"/>
  <c r="F233" i="1" s="1"/>
  <c r="G233" i="1" s="1"/>
  <c r="N235" i="1"/>
  <c r="P235" i="1" s="1"/>
  <c r="Q235" i="1" s="1"/>
  <c r="I238" i="1"/>
  <c r="K238" i="1" s="1"/>
  <c r="L238" i="1" s="1"/>
  <c r="D241" i="1"/>
  <c r="F241" i="1" s="1"/>
  <c r="G241" i="1" s="1"/>
  <c r="N243" i="1"/>
  <c r="P243" i="1" s="1"/>
  <c r="Q243" i="1" s="1"/>
  <c r="I246" i="1"/>
  <c r="K246" i="1" s="1"/>
  <c r="L246" i="1" s="1"/>
  <c r="D249" i="1"/>
  <c r="F249" i="1" s="1"/>
  <c r="G249" i="1" s="1"/>
  <c r="N251" i="1"/>
  <c r="P251" i="1" s="1"/>
  <c r="Q251" i="1" s="1"/>
  <c r="I254" i="1"/>
  <c r="K254" i="1" s="1"/>
  <c r="L254" i="1" s="1"/>
  <c r="D257" i="1"/>
  <c r="F257" i="1" s="1"/>
  <c r="G257" i="1" s="1"/>
  <c r="N259" i="1"/>
  <c r="P259" i="1" s="1"/>
  <c r="Q259" i="1" s="1"/>
  <c r="I262" i="1"/>
  <c r="K262" i="1" s="1"/>
  <c r="L262" i="1" s="1"/>
  <c r="D265" i="1"/>
  <c r="F265" i="1" s="1"/>
  <c r="G265" i="1" s="1"/>
  <c r="N267" i="1"/>
  <c r="P267" i="1" s="1"/>
  <c r="Q267" i="1" s="1"/>
  <c r="I270" i="1"/>
  <c r="K270" i="1" s="1"/>
  <c r="L270" i="1" s="1"/>
  <c r="D273" i="1"/>
  <c r="F273" i="1" s="1"/>
  <c r="G273" i="1" s="1"/>
  <c r="N275" i="1"/>
  <c r="P275" i="1" s="1"/>
  <c r="Q275" i="1" s="1"/>
  <c r="I278" i="1"/>
  <c r="K278" i="1" s="1"/>
  <c r="L278" i="1" s="1"/>
  <c r="D281" i="1"/>
  <c r="F281" i="1" s="1"/>
  <c r="G281" i="1" s="1"/>
  <c r="N283" i="1"/>
  <c r="P283" i="1" s="1"/>
  <c r="Q283" i="1" s="1"/>
  <c r="I286" i="1"/>
  <c r="K286" i="1" s="1"/>
  <c r="L286" i="1" s="1"/>
  <c r="D289" i="1"/>
  <c r="F289" i="1" s="1"/>
  <c r="G289" i="1" s="1"/>
  <c r="N291" i="1"/>
  <c r="P291" i="1" s="1"/>
  <c r="Q291" i="1" s="1"/>
  <c r="I294" i="1"/>
  <c r="K294" i="1" s="1"/>
  <c r="L294" i="1" s="1"/>
  <c r="D297" i="1"/>
  <c r="F297" i="1" s="1"/>
  <c r="G297" i="1" s="1"/>
  <c r="N299" i="1"/>
  <c r="P299" i="1" s="1"/>
  <c r="Q299" i="1" s="1"/>
  <c r="I302" i="1"/>
  <c r="K302" i="1" s="1"/>
  <c r="L302" i="1" s="1"/>
  <c r="D305" i="1"/>
  <c r="F305" i="1" s="1"/>
  <c r="G305" i="1" s="1"/>
  <c r="N307" i="1"/>
  <c r="P307" i="1" s="1"/>
  <c r="Q307" i="1" s="1"/>
  <c r="I310" i="1"/>
  <c r="K310" i="1" s="1"/>
  <c r="L310" i="1" s="1"/>
  <c r="D313" i="1"/>
  <c r="F313" i="1" s="1"/>
  <c r="G313" i="1" s="1"/>
  <c r="N315" i="1"/>
  <c r="P315" i="1" s="1"/>
  <c r="Q315" i="1" s="1"/>
  <c r="I318" i="1"/>
  <c r="K318" i="1" s="1"/>
  <c r="L318" i="1" s="1"/>
  <c r="D321" i="1"/>
  <c r="F321" i="1" s="1"/>
  <c r="G321" i="1" s="1"/>
  <c r="N323" i="1"/>
  <c r="P323" i="1" s="1"/>
  <c r="Q323" i="1" s="1"/>
  <c r="I326" i="1"/>
  <c r="K326" i="1" s="1"/>
  <c r="L326" i="1" s="1"/>
  <c r="D329" i="1"/>
  <c r="F329" i="1" s="1"/>
  <c r="G329" i="1" s="1"/>
  <c r="N331" i="1"/>
  <c r="P331" i="1" s="1"/>
  <c r="Q331" i="1" s="1"/>
  <c r="I334" i="1"/>
  <c r="K334" i="1" s="1"/>
  <c r="L334" i="1" s="1"/>
  <c r="D337" i="1"/>
  <c r="F337" i="1" s="1"/>
  <c r="G337" i="1" s="1"/>
  <c r="N339" i="1"/>
  <c r="P339" i="1" s="1"/>
  <c r="Q339" i="1" s="1"/>
  <c r="I342" i="1"/>
  <c r="K342" i="1" s="1"/>
  <c r="L342" i="1" s="1"/>
  <c r="D345" i="1"/>
  <c r="F345" i="1" s="1"/>
  <c r="G345" i="1" s="1"/>
  <c r="N347" i="1"/>
  <c r="P347" i="1" s="1"/>
  <c r="Q347" i="1" s="1"/>
  <c r="I350" i="1"/>
  <c r="K350" i="1" s="1"/>
  <c r="L350" i="1" s="1"/>
  <c r="D353" i="1"/>
  <c r="F353" i="1" s="1"/>
  <c r="G353" i="1" s="1"/>
  <c r="N355" i="1"/>
  <c r="P355" i="1" s="1"/>
  <c r="Q355" i="1" s="1"/>
  <c r="I358" i="1"/>
  <c r="K358" i="1" s="1"/>
  <c r="L358" i="1" s="1"/>
  <c r="D361" i="1"/>
  <c r="F361" i="1" s="1"/>
  <c r="G361" i="1" s="1"/>
  <c r="N363" i="1"/>
  <c r="P363" i="1" s="1"/>
  <c r="Q363" i="1" s="1"/>
  <c r="I366" i="1"/>
  <c r="K366" i="1" s="1"/>
  <c r="L366" i="1" s="1"/>
  <c r="D369" i="1"/>
  <c r="F369" i="1" s="1"/>
  <c r="G369" i="1" s="1"/>
  <c r="N371" i="1"/>
  <c r="P371" i="1" s="1"/>
  <c r="Q371" i="1" s="1"/>
  <c r="I374" i="1"/>
  <c r="K374" i="1" s="1"/>
  <c r="L374" i="1" s="1"/>
  <c r="D377" i="1"/>
  <c r="F377" i="1" s="1"/>
  <c r="G377" i="1" s="1"/>
  <c r="N379" i="1"/>
  <c r="P379" i="1" s="1"/>
  <c r="Q379" i="1" s="1"/>
  <c r="I382" i="1"/>
  <c r="K382" i="1" s="1"/>
  <c r="L382" i="1" s="1"/>
  <c r="D385" i="1"/>
  <c r="F385" i="1" s="1"/>
  <c r="G385" i="1" s="1"/>
  <c r="N387" i="1"/>
  <c r="P387" i="1" s="1"/>
  <c r="Q387" i="1" s="1"/>
  <c r="I389" i="1"/>
  <c r="K389" i="1" s="1"/>
  <c r="L389" i="1" s="1"/>
  <c r="E390" i="1"/>
  <c r="N390" i="1"/>
  <c r="P390" i="1" s="1"/>
  <c r="Q390" i="1" s="1"/>
  <c r="J391" i="1"/>
  <c r="D392" i="1"/>
  <c r="F392" i="1" s="1"/>
  <c r="G392" i="1" s="1"/>
  <c r="O392" i="1"/>
  <c r="I393" i="1"/>
  <c r="K393" i="1" s="1"/>
  <c r="L393" i="1" s="1"/>
  <c r="E394" i="1"/>
  <c r="N394" i="1"/>
  <c r="P394" i="1" s="1"/>
  <c r="Q394" i="1" s="1"/>
  <c r="J395" i="1"/>
  <c r="D396" i="1"/>
  <c r="F396" i="1" s="1"/>
  <c r="G396" i="1" s="1"/>
  <c r="O396" i="1"/>
  <c r="O402" i="1"/>
  <c r="N402" i="1"/>
  <c r="P402" i="1" s="1"/>
  <c r="Q402" i="1" s="1"/>
  <c r="J405" i="1"/>
  <c r="I405" i="1"/>
  <c r="K405" i="1" s="1"/>
  <c r="L405" i="1" s="1"/>
  <c r="D411" i="1"/>
  <c r="F411" i="1" s="1"/>
  <c r="G411" i="1" s="1"/>
  <c r="O412" i="1"/>
  <c r="O426" i="1"/>
  <c r="N426" i="1"/>
  <c r="P426" i="1" s="1"/>
  <c r="Q426" i="1" s="1"/>
  <c r="N429" i="1"/>
  <c r="P429" i="1" s="1"/>
  <c r="Q429" i="1" s="1"/>
  <c r="J437" i="1"/>
  <c r="I437" i="1"/>
  <c r="K437" i="1" s="1"/>
  <c r="L437" i="1" s="1"/>
  <c r="I440" i="1"/>
  <c r="K440" i="1" s="1"/>
  <c r="L440" i="1" s="1"/>
  <c r="D443" i="1"/>
  <c r="F443" i="1" s="1"/>
  <c r="G443" i="1" s="1"/>
  <c r="E466" i="1"/>
  <c r="D466" i="1"/>
  <c r="F466" i="1" s="1"/>
  <c r="G466" i="1" s="1"/>
  <c r="J487" i="1"/>
  <c r="I487" i="1"/>
  <c r="K487" i="1" s="1"/>
  <c r="L487" i="1" s="1"/>
  <c r="N397" i="1"/>
  <c r="P397" i="1" s="1"/>
  <c r="Q397" i="1" s="1"/>
  <c r="I408" i="1"/>
  <c r="K408" i="1" s="1"/>
  <c r="L408" i="1" s="1"/>
  <c r="E410" i="1"/>
  <c r="E424" i="1"/>
  <c r="D424" i="1"/>
  <c r="F424" i="1" s="1"/>
  <c r="G424" i="1" s="1"/>
  <c r="O428" i="1"/>
  <c r="J439" i="1"/>
  <c r="E442" i="1"/>
  <c r="E448" i="1"/>
  <c r="D448" i="1"/>
  <c r="F448" i="1" s="1"/>
  <c r="G448" i="1" s="1"/>
  <c r="E456" i="1"/>
  <c r="D456" i="1"/>
  <c r="F456" i="1" s="1"/>
  <c r="G456" i="1" s="1"/>
  <c r="E474" i="1"/>
  <c r="D474" i="1"/>
  <c r="F474" i="1" s="1"/>
  <c r="G474" i="1" s="1"/>
  <c r="J421" i="1"/>
  <c r="I421" i="1"/>
  <c r="K421" i="1" s="1"/>
  <c r="L421" i="1" s="1"/>
  <c r="O434" i="1"/>
  <c r="N434" i="1"/>
  <c r="P434" i="1" s="1"/>
  <c r="Q434" i="1" s="1"/>
  <c r="O460" i="1"/>
  <c r="N460" i="1"/>
  <c r="P460" i="1" s="1"/>
  <c r="Q460" i="1" s="1"/>
  <c r="E482" i="1"/>
  <c r="D482" i="1"/>
  <c r="F482" i="1" s="1"/>
  <c r="G482" i="1" s="1"/>
  <c r="J558" i="1"/>
  <c r="I558" i="1"/>
  <c r="K558" i="1" s="1"/>
  <c r="L558" i="1" s="1"/>
  <c r="O587" i="1"/>
  <c r="N587" i="1"/>
  <c r="P587" i="1" s="1"/>
  <c r="Q587" i="1" s="1"/>
  <c r="E593" i="1"/>
  <c r="D593" i="1"/>
  <c r="F593" i="1" s="1"/>
  <c r="G593" i="1" s="1"/>
  <c r="E402" i="1"/>
  <c r="D403" i="1"/>
  <c r="F403" i="1" s="1"/>
  <c r="G403" i="1" s="1"/>
  <c r="O404" i="1"/>
  <c r="O418" i="1"/>
  <c r="N418" i="1"/>
  <c r="P418" i="1" s="1"/>
  <c r="Q418" i="1" s="1"/>
  <c r="I424" i="1"/>
  <c r="K424" i="1" s="1"/>
  <c r="L424" i="1" s="1"/>
  <c r="E426" i="1"/>
  <c r="O436" i="1"/>
  <c r="J453" i="1"/>
  <c r="I453" i="1"/>
  <c r="K453" i="1" s="1"/>
  <c r="L453" i="1" s="1"/>
  <c r="O468" i="1"/>
  <c r="N468" i="1"/>
  <c r="P468" i="1" s="1"/>
  <c r="Q468" i="1" s="1"/>
  <c r="J510" i="1"/>
  <c r="I510" i="1"/>
  <c r="K510" i="1" s="1"/>
  <c r="L510" i="1" s="1"/>
  <c r="E512" i="1"/>
  <c r="D512" i="1"/>
  <c r="F512" i="1" s="1"/>
  <c r="G512" i="1" s="1"/>
  <c r="O522" i="1"/>
  <c r="N522" i="1"/>
  <c r="P522" i="1" s="1"/>
  <c r="Q522" i="1" s="1"/>
  <c r="E536" i="1"/>
  <c r="D536" i="1"/>
  <c r="F536" i="1" s="1"/>
  <c r="G536" i="1" s="1"/>
  <c r="J582" i="1"/>
  <c r="I582" i="1"/>
  <c r="K582" i="1" s="1"/>
  <c r="L582" i="1" s="1"/>
  <c r="E601" i="1"/>
  <c r="D601" i="1"/>
  <c r="F601" i="1" s="1"/>
  <c r="G601" i="1" s="1"/>
  <c r="E612" i="1"/>
  <c r="D612" i="1"/>
  <c r="F612" i="1" s="1"/>
  <c r="G612" i="1" s="1"/>
  <c r="J509" i="1"/>
  <c r="I509" i="1"/>
  <c r="K509" i="1" s="1"/>
  <c r="L509" i="1" s="1"/>
  <c r="J533" i="1"/>
  <c r="I533" i="1"/>
  <c r="K533" i="1" s="1"/>
  <c r="L533" i="1" s="1"/>
  <c r="E552" i="1"/>
  <c r="D552" i="1"/>
  <c r="F552" i="1" s="1"/>
  <c r="G552" i="1" s="1"/>
  <c r="J557" i="1"/>
  <c r="I557" i="1"/>
  <c r="K557" i="1" s="1"/>
  <c r="L557" i="1" s="1"/>
  <c r="O562" i="1"/>
  <c r="N562" i="1"/>
  <c r="P562" i="1" s="1"/>
  <c r="Q562" i="1" s="1"/>
  <c r="J615" i="1"/>
  <c r="I615" i="1"/>
  <c r="K615" i="1" s="1"/>
  <c r="L615" i="1" s="1"/>
  <c r="J824" i="1"/>
  <c r="I824" i="1"/>
  <c r="K824" i="1" s="1"/>
  <c r="L824" i="1" s="1"/>
  <c r="N458" i="1"/>
  <c r="P458" i="1" s="1"/>
  <c r="Q458" i="1" s="1"/>
  <c r="I461" i="1"/>
  <c r="K461" i="1" s="1"/>
  <c r="L461" i="1" s="1"/>
  <c r="D464" i="1"/>
  <c r="F464" i="1" s="1"/>
  <c r="G464" i="1" s="1"/>
  <c r="N466" i="1"/>
  <c r="P466" i="1" s="1"/>
  <c r="Q466" i="1" s="1"/>
  <c r="I469" i="1"/>
  <c r="K469" i="1" s="1"/>
  <c r="L469" i="1" s="1"/>
  <c r="D472" i="1"/>
  <c r="F472" i="1" s="1"/>
  <c r="G472" i="1" s="1"/>
  <c r="N474" i="1"/>
  <c r="P474" i="1" s="1"/>
  <c r="Q474" i="1" s="1"/>
  <c r="I477" i="1"/>
  <c r="K477" i="1" s="1"/>
  <c r="L477" i="1" s="1"/>
  <c r="D480" i="1"/>
  <c r="F480" i="1" s="1"/>
  <c r="G480" i="1" s="1"/>
  <c r="N482" i="1"/>
  <c r="P482" i="1" s="1"/>
  <c r="Q482" i="1" s="1"/>
  <c r="I485" i="1"/>
  <c r="K485" i="1" s="1"/>
  <c r="L485" i="1" s="1"/>
  <c r="D488" i="1"/>
  <c r="F488" i="1" s="1"/>
  <c r="G488" i="1" s="1"/>
  <c r="J491" i="1"/>
  <c r="D492" i="1"/>
  <c r="F492" i="1" s="1"/>
  <c r="G492" i="1" s="1"/>
  <c r="I494" i="1"/>
  <c r="K494" i="1" s="1"/>
  <c r="L494" i="1" s="1"/>
  <c r="D505" i="1"/>
  <c r="F505" i="1" s="1"/>
  <c r="G505" i="1" s="1"/>
  <c r="O506" i="1"/>
  <c r="N506" i="1"/>
  <c r="P506" i="1" s="1"/>
  <c r="Q506" i="1" s="1"/>
  <c r="I518" i="1"/>
  <c r="K518" i="1" s="1"/>
  <c r="L518" i="1" s="1"/>
  <c r="E520" i="1"/>
  <c r="D520" i="1"/>
  <c r="F520" i="1" s="1"/>
  <c r="G520" i="1" s="1"/>
  <c r="D529" i="1"/>
  <c r="F529" i="1" s="1"/>
  <c r="G529" i="1" s="1"/>
  <c r="O530" i="1"/>
  <c r="N530" i="1"/>
  <c r="P530" i="1" s="1"/>
  <c r="Q530" i="1" s="1"/>
  <c r="I550" i="1"/>
  <c r="K550" i="1" s="1"/>
  <c r="L550" i="1" s="1"/>
  <c r="E568" i="1"/>
  <c r="D568" i="1"/>
  <c r="F568" i="1" s="1"/>
  <c r="G568" i="1" s="1"/>
  <c r="J573" i="1"/>
  <c r="I573" i="1"/>
  <c r="K573" i="1" s="1"/>
  <c r="L573" i="1" s="1"/>
  <c r="E585" i="1"/>
  <c r="D585" i="1"/>
  <c r="F585" i="1" s="1"/>
  <c r="G585" i="1" s="1"/>
  <c r="O595" i="1"/>
  <c r="N595" i="1"/>
  <c r="P595" i="1" s="1"/>
  <c r="Q595" i="1" s="1"/>
  <c r="D399" i="1"/>
  <c r="F399" i="1" s="1"/>
  <c r="G399" i="1" s="1"/>
  <c r="N401" i="1"/>
  <c r="P401" i="1" s="1"/>
  <c r="Q401" i="1" s="1"/>
  <c r="I404" i="1"/>
  <c r="K404" i="1" s="1"/>
  <c r="L404" i="1" s="1"/>
  <c r="D407" i="1"/>
  <c r="F407" i="1" s="1"/>
  <c r="G407" i="1" s="1"/>
  <c r="N409" i="1"/>
  <c r="P409" i="1" s="1"/>
  <c r="Q409" i="1" s="1"/>
  <c r="I412" i="1"/>
  <c r="K412" i="1" s="1"/>
  <c r="L412" i="1" s="1"/>
  <c r="D415" i="1"/>
  <c r="F415" i="1" s="1"/>
  <c r="G415" i="1" s="1"/>
  <c r="N417" i="1"/>
  <c r="P417" i="1" s="1"/>
  <c r="Q417" i="1" s="1"/>
  <c r="I420" i="1"/>
  <c r="K420" i="1" s="1"/>
  <c r="L420" i="1" s="1"/>
  <c r="D423" i="1"/>
  <c r="F423" i="1" s="1"/>
  <c r="G423" i="1" s="1"/>
  <c r="N425" i="1"/>
  <c r="P425" i="1" s="1"/>
  <c r="Q425" i="1" s="1"/>
  <c r="I428" i="1"/>
  <c r="K428" i="1" s="1"/>
  <c r="L428" i="1" s="1"/>
  <c r="D431" i="1"/>
  <c r="F431" i="1" s="1"/>
  <c r="G431" i="1" s="1"/>
  <c r="N433" i="1"/>
  <c r="P433" i="1" s="1"/>
  <c r="Q433" i="1" s="1"/>
  <c r="I436" i="1"/>
  <c r="K436" i="1" s="1"/>
  <c r="L436" i="1" s="1"/>
  <c r="D439" i="1"/>
  <c r="F439" i="1" s="1"/>
  <c r="G439" i="1" s="1"/>
  <c r="I444" i="1"/>
  <c r="K444" i="1" s="1"/>
  <c r="L444" i="1" s="1"/>
  <c r="D447" i="1"/>
  <c r="F447" i="1" s="1"/>
  <c r="G447" i="1" s="1"/>
  <c r="N449" i="1"/>
  <c r="P449" i="1" s="1"/>
  <c r="Q449" i="1" s="1"/>
  <c r="E504" i="1"/>
  <c r="D504" i="1"/>
  <c r="F504" i="1" s="1"/>
  <c r="G504" i="1" s="1"/>
  <c r="J549" i="1"/>
  <c r="I549" i="1"/>
  <c r="K549" i="1" s="1"/>
  <c r="L549" i="1" s="1"/>
  <c r="O603" i="1"/>
  <c r="N603" i="1"/>
  <c r="P603" i="1" s="1"/>
  <c r="Q603" i="1" s="1"/>
  <c r="J670" i="1"/>
  <c r="I670" i="1"/>
  <c r="K670" i="1" s="1"/>
  <c r="L670" i="1" s="1"/>
  <c r="E496" i="1"/>
  <c r="D496" i="1"/>
  <c r="F496" i="1" s="1"/>
  <c r="G496" i="1" s="1"/>
  <c r="N499" i="1"/>
  <c r="P499" i="1" s="1"/>
  <c r="Q499" i="1" s="1"/>
  <c r="J501" i="1"/>
  <c r="I501" i="1"/>
  <c r="K501" i="1" s="1"/>
  <c r="L501" i="1" s="1"/>
  <c r="N515" i="1"/>
  <c r="P515" i="1" s="1"/>
  <c r="Q515" i="1" s="1"/>
  <c r="J517" i="1"/>
  <c r="I517" i="1"/>
  <c r="K517" i="1" s="1"/>
  <c r="L517" i="1" s="1"/>
  <c r="I526" i="1"/>
  <c r="K526" i="1" s="1"/>
  <c r="L526" i="1" s="1"/>
  <c r="E528" i="1"/>
  <c r="D528" i="1"/>
  <c r="F528" i="1" s="1"/>
  <c r="G528" i="1" s="1"/>
  <c r="D545" i="1"/>
  <c r="F545" i="1" s="1"/>
  <c r="G545" i="1" s="1"/>
  <c r="O546" i="1"/>
  <c r="N546" i="1"/>
  <c r="P546" i="1" s="1"/>
  <c r="Q546" i="1" s="1"/>
  <c r="N555" i="1"/>
  <c r="P555" i="1" s="1"/>
  <c r="Q555" i="1" s="1"/>
  <c r="D561" i="1"/>
  <c r="F561" i="1" s="1"/>
  <c r="G561" i="1" s="1"/>
  <c r="E577" i="1"/>
  <c r="D577" i="1"/>
  <c r="F577" i="1" s="1"/>
  <c r="G577" i="1" s="1"/>
  <c r="J590" i="1"/>
  <c r="I590" i="1"/>
  <c r="K590" i="1" s="1"/>
  <c r="L590" i="1" s="1"/>
  <c r="E617" i="1"/>
  <c r="D617" i="1"/>
  <c r="F617" i="1" s="1"/>
  <c r="G617" i="1" s="1"/>
  <c r="O624" i="1"/>
  <c r="N624" i="1"/>
  <c r="P624" i="1" s="1"/>
  <c r="Q624" i="1" s="1"/>
  <c r="O635" i="1"/>
  <c r="N635" i="1"/>
  <c r="P635" i="1" s="1"/>
  <c r="Q635" i="1" s="1"/>
  <c r="O498" i="1"/>
  <c r="N498" i="1"/>
  <c r="P498" i="1" s="1"/>
  <c r="Q498" i="1" s="1"/>
  <c r="E544" i="1"/>
  <c r="D544" i="1"/>
  <c r="F544" i="1" s="1"/>
  <c r="G544" i="1" s="1"/>
  <c r="O554" i="1"/>
  <c r="N554" i="1"/>
  <c r="P554" i="1" s="1"/>
  <c r="Q554" i="1" s="1"/>
  <c r="E560" i="1"/>
  <c r="D560" i="1"/>
  <c r="F560" i="1" s="1"/>
  <c r="G560" i="1" s="1"/>
  <c r="J598" i="1"/>
  <c r="I598" i="1"/>
  <c r="K598" i="1" s="1"/>
  <c r="L598" i="1" s="1"/>
  <c r="E705" i="1"/>
  <c r="D705" i="1"/>
  <c r="F705" i="1" s="1"/>
  <c r="G705" i="1" s="1"/>
  <c r="E494" i="1"/>
  <c r="D513" i="1"/>
  <c r="F513" i="1" s="1"/>
  <c r="G513" i="1" s="1"/>
  <c r="O514" i="1"/>
  <c r="N514" i="1"/>
  <c r="P514" i="1" s="1"/>
  <c r="Q514" i="1" s="1"/>
  <c r="N523" i="1"/>
  <c r="P523" i="1" s="1"/>
  <c r="Q523" i="1" s="1"/>
  <c r="J525" i="1"/>
  <c r="I525" i="1"/>
  <c r="K525" i="1" s="1"/>
  <c r="L525" i="1" s="1"/>
  <c r="N539" i="1"/>
  <c r="P539" i="1" s="1"/>
  <c r="Q539" i="1" s="1"/>
  <c r="J541" i="1"/>
  <c r="I541" i="1"/>
  <c r="K541" i="1" s="1"/>
  <c r="L541" i="1" s="1"/>
  <c r="J565" i="1"/>
  <c r="I565" i="1"/>
  <c r="K565" i="1" s="1"/>
  <c r="L565" i="1" s="1"/>
  <c r="O570" i="1"/>
  <c r="N570" i="1"/>
  <c r="P570" i="1" s="1"/>
  <c r="Q570" i="1" s="1"/>
  <c r="E576" i="1"/>
  <c r="D576" i="1"/>
  <c r="F576" i="1" s="1"/>
  <c r="G576" i="1" s="1"/>
  <c r="O579" i="1"/>
  <c r="N579" i="1"/>
  <c r="P579" i="1" s="1"/>
  <c r="Q579" i="1" s="1"/>
  <c r="J654" i="1"/>
  <c r="I654" i="1"/>
  <c r="K654" i="1" s="1"/>
  <c r="L654" i="1" s="1"/>
  <c r="O619" i="1"/>
  <c r="N619" i="1"/>
  <c r="P619" i="1" s="1"/>
  <c r="Q619" i="1" s="1"/>
  <c r="J627" i="1"/>
  <c r="I627" i="1"/>
  <c r="K627" i="1" s="1"/>
  <c r="L627" i="1" s="1"/>
  <c r="O632" i="1"/>
  <c r="N632" i="1"/>
  <c r="P632" i="1" s="1"/>
  <c r="Q632" i="1" s="1"/>
  <c r="O640" i="1"/>
  <c r="N640" i="1"/>
  <c r="P640" i="1" s="1"/>
  <c r="Q640" i="1" s="1"/>
  <c r="E657" i="1"/>
  <c r="D657" i="1"/>
  <c r="F657" i="1" s="1"/>
  <c r="G657" i="1" s="1"/>
  <c r="E673" i="1"/>
  <c r="D673" i="1"/>
  <c r="F673" i="1" s="1"/>
  <c r="G673" i="1" s="1"/>
  <c r="O707" i="1"/>
  <c r="N707" i="1"/>
  <c r="P707" i="1" s="1"/>
  <c r="Q707" i="1" s="1"/>
  <c r="O850" i="1"/>
  <c r="N850" i="1"/>
  <c r="P850" i="1" s="1"/>
  <c r="Q850" i="1" s="1"/>
  <c r="J887" i="1"/>
  <c r="I887" i="1"/>
  <c r="K887" i="1" s="1"/>
  <c r="L887" i="1" s="1"/>
  <c r="J622" i="1"/>
  <c r="I622" i="1"/>
  <c r="K622" i="1" s="1"/>
  <c r="L622" i="1" s="1"/>
  <c r="E630" i="1"/>
  <c r="D630" i="1"/>
  <c r="F630" i="1" s="1"/>
  <c r="G630" i="1" s="1"/>
  <c r="E633" i="1"/>
  <c r="D633" i="1"/>
  <c r="F633" i="1" s="1"/>
  <c r="G633" i="1" s="1"/>
  <c r="E641" i="1"/>
  <c r="D641" i="1"/>
  <c r="F641" i="1" s="1"/>
  <c r="G641" i="1" s="1"/>
  <c r="O659" i="1"/>
  <c r="N659" i="1"/>
  <c r="P659" i="1" s="1"/>
  <c r="Q659" i="1" s="1"/>
  <c r="O675" i="1"/>
  <c r="N675" i="1"/>
  <c r="P675" i="1" s="1"/>
  <c r="Q675" i="1" s="1"/>
  <c r="J686" i="1"/>
  <c r="I686" i="1"/>
  <c r="K686" i="1" s="1"/>
  <c r="L686" i="1" s="1"/>
  <c r="J710" i="1"/>
  <c r="I710" i="1"/>
  <c r="K710" i="1" s="1"/>
  <c r="L710" i="1" s="1"/>
  <c r="E735" i="1"/>
  <c r="D735" i="1"/>
  <c r="F735" i="1" s="1"/>
  <c r="G735" i="1" s="1"/>
  <c r="E914" i="1"/>
  <c r="D914" i="1"/>
  <c r="F914" i="1" s="1"/>
  <c r="G914" i="1" s="1"/>
  <c r="E926" i="1"/>
  <c r="D926" i="1"/>
  <c r="F926" i="1" s="1"/>
  <c r="G926" i="1" s="1"/>
  <c r="E625" i="1"/>
  <c r="D625" i="1"/>
  <c r="F625" i="1" s="1"/>
  <c r="G625" i="1" s="1"/>
  <c r="J646" i="1"/>
  <c r="I646" i="1"/>
  <c r="K646" i="1" s="1"/>
  <c r="L646" i="1" s="1"/>
  <c r="J662" i="1"/>
  <c r="I662" i="1"/>
  <c r="K662" i="1" s="1"/>
  <c r="L662" i="1" s="1"/>
  <c r="J678" i="1"/>
  <c r="I678" i="1"/>
  <c r="K678" i="1" s="1"/>
  <c r="L678" i="1" s="1"/>
  <c r="E713" i="1"/>
  <c r="D713" i="1"/>
  <c r="F713" i="1" s="1"/>
  <c r="G713" i="1" s="1"/>
  <c r="N496" i="1"/>
  <c r="P496" i="1" s="1"/>
  <c r="Q496" i="1" s="1"/>
  <c r="I499" i="1"/>
  <c r="K499" i="1" s="1"/>
  <c r="L499" i="1" s="1"/>
  <c r="D502" i="1"/>
  <c r="F502" i="1" s="1"/>
  <c r="G502" i="1" s="1"/>
  <c r="N504" i="1"/>
  <c r="P504" i="1" s="1"/>
  <c r="Q504" i="1" s="1"/>
  <c r="I507" i="1"/>
  <c r="K507" i="1" s="1"/>
  <c r="L507" i="1" s="1"/>
  <c r="D510" i="1"/>
  <c r="F510" i="1" s="1"/>
  <c r="G510" i="1" s="1"/>
  <c r="N512" i="1"/>
  <c r="P512" i="1" s="1"/>
  <c r="Q512" i="1" s="1"/>
  <c r="I515" i="1"/>
  <c r="K515" i="1" s="1"/>
  <c r="L515" i="1" s="1"/>
  <c r="D518" i="1"/>
  <c r="F518" i="1" s="1"/>
  <c r="G518" i="1" s="1"/>
  <c r="N520" i="1"/>
  <c r="P520" i="1" s="1"/>
  <c r="Q520" i="1" s="1"/>
  <c r="I523" i="1"/>
  <c r="K523" i="1" s="1"/>
  <c r="L523" i="1" s="1"/>
  <c r="D526" i="1"/>
  <c r="F526" i="1" s="1"/>
  <c r="G526" i="1" s="1"/>
  <c r="N528" i="1"/>
  <c r="P528" i="1" s="1"/>
  <c r="Q528" i="1" s="1"/>
  <c r="I531" i="1"/>
  <c r="K531" i="1" s="1"/>
  <c r="L531" i="1" s="1"/>
  <c r="D534" i="1"/>
  <c r="F534" i="1" s="1"/>
  <c r="G534" i="1" s="1"/>
  <c r="N536" i="1"/>
  <c r="P536" i="1" s="1"/>
  <c r="Q536" i="1" s="1"/>
  <c r="I539" i="1"/>
  <c r="K539" i="1" s="1"/>
  <c r="L539" i="1" s="1"/>
  <c r="D542" i="1"/>
  <c r="F542" i="1" s="1"/>
  <c r="G542" i="1" s="1"/>
  <c r="N544" i="1"/>
  <c r="P544" i="1" s="1"/>
  <c r="Q544" i="1" s="1"/>
  <c r="I547" i="1"/>
  <c r="K547" i="1" s="1"/>
  <c r="L547" i="1" s="1"/>
  <c r="D550" i="1"/>
  <c r="F550" i="1" s="1"/>
  <c r="G550" i="1" s="1"/>
  <c r="N552" i="1"/>
  <c r="P552" i="1" s="1"/>
  <c r="Q552" i="1" s="1"/>
  <c r="I555" i="1"/>
  <c r="K555" i="1" s="1"/>
  <c r="L555" i="1" s="1"/>
  <c r="D558" i="1"/>
  <c r="F558" i="1" s="1"/>
  <c r="G558" i="1" s="1"/>
  <c r="N560" i="1"/>
  <c r="P560" i="1" s="1"/>
  <c r="Q560" i="1" s="1"/>
  <c r="I563" i="1"/>
  <c r="K563" i="1" s="1"/>
  <c r="L563" i="1" s="1"/>
  <c r="D566" i="1"/>
  <c r="F566" i="1" s="1"/>
  <c r="G566" i="1" s="1"/>
  <c r="N568" i="1"/>
  <c r="P568" i="1" s="1"/>
  <c r="Q568" i="1" s="1"/>
  <c r="I571" i="1"/>
  <c r="K571" i="1" s="1"/>
  <c r="L571" i="1" s="1"/>
  <c r="D574" i="1"/>
  <c r="F574" i="1" s="1"/>
  <c r="G574" i="1" s="1"/>
  <c r="N576" i="1"/>
  <c r="P576" i="1" s="1"/>
  <c r="Q576" i="1" s="1"/>
  <c r="I579" i="1"/>
  <c r="K579" i="1" s="1"/>
  <c r="L579" i="1" s="1"/>
  <c r="D582" i="1"/>
  <c r="F582" i="1" s="1"/>
  <c r="G582" i="1" s="1"/>
  <c r="N584" i="1"/>
  <c r="P584" i="1" s="1"/>
  <c r="Q584" i="1" s="1"/>
  <c r="I587" i="1"/>
  <c r="K587" i="1" s="1"/>
  <c r="L587" i="1" s="1"/>
  <c r="D590" i="1"/>
  <c r="F590" i="1" s="1"/>
  <c r="G590" i="1" s="1"/>
  <c r="N592" i="1"/>
  <c r="P592" i="1" s="1"/>
  <c r="Q592" i="1" s="1"/>
  <c r="I595" i="1"/>
  <c r="K595" i="1" s="1"/>
  <c r="L595" i="1" s="1"/>
  <c r="D598" i="1"/>
  <c r="F598" i="1" s="1"/>
  <c r="G598" i="1" s="1"/>
  <c r="N600" i="1"/>
  <c r="P600" i="1" s="1"/>
  <c r="Q600" i="1" s="1"/>
  <c r="I603" i="1"/>
  <c r="K603" i="1" s="1"/>
  <c r="L603" i="1" s="1"/>
  <c r="I607" i="1"/>
  <c r="K607" i="1" s="1"/>
  <c r="L607" i="1" s="1"/>
  <c r="N609" i="1"/>
  <c r="P609" i="1" s="1"/>
  <c r="Q609" i="1" s="1"/>
  <c r="E614" i="1"/>
  <c r="D614" i="1"/>
  <c r="F614" i="1" s="1"/>
  <c r="G614" i="1" s="1"/>
  <c r="D619" i="1"/>
  <c r="F619" i="1" s="1"/>
  <c r="G619" i="1" s="1"/>
  <c r="I623" i="1"/>
  <c r="K623" i="1" s="1"/>
  <c r="L623" i="1" s="1"/>
  <c r="O627" i="1"/>
  <c r="N627" i="1"/>
  <c r="P627" i="1" s="1"/>
  <c r="Q627" i="1" s="1"/>
  <c r="J630" i="1"/>
  <c r="I630" i="1"/>
  <c r="K630" i="1" s="1"/>
  <c r="L630" i="1" s="1"/>
  <c r="E638" i="1"/>
  <c r="D638" i="1"/>
  <c r="F638" i="1" s="1"/>
  <c r="G638" i="1" s="1"/>
  <c r="E649" i="1"/>
  <c r="D649" i="1"/>
  <c r="F649" i="1" s="1"/>
  <c r="G649" i="1" s="1"/>
  <c r="E665" i="1"/>
  <c r="D665" i="1"/>
  <c r="F665" i="1" s="1"/>
  <c r="G665" i="1" s="1"/>
  <c r="J694" i="1"/>
  <c r="I694" i="1"/>
  <c r="K694" i="1" s="1"/>
  <c r="L694" i="1" s="1"/>
  <c r="O715" i="1"/>
  <c r="N715" i="1"/>
  <c r="P715" i="1" s="1"/>
  <c r="Q715" i="1" s="1"/>
  <c r="O727" i="1"/>
  <c r="N727" i="1"/>
  <c r="P727" i="1" s="1"/>
  <c r="Q727" i="1" s="1"/>
  <c r="E875" i="1"/>
  <c r="D875" i="1"/>
  <c r="F875" i="1" s="1"/>
  <c r="G875" i="1" s="1"/>
  <c r="I554" i="1"/>
  <c r="K554" i="1" s="1"/>
  <c r="L554" i="1" s="1"/>
  <c r="D557" i="1"/>
  <c r="F557" i="1" s="1"/>
  <c r="G557" i="1" s="1"/>
  <c r="N559" i="1"/>
  <c r="P559" i="1" s="1"/>
  <c r="Q559" i="1" s="1"/>
  <c r="I562" i="1"/>
  <c r="K562" i="1" s="1"/>
  <c r="L562" i="1" s="1"/>
  <c r="N567" i="1"/>
  <c r="P567" i="1" s="1"/>
  <c r="Q567" i="1" s="1"/>
  <c r="I570" i="1"/>
  <c r="K570" i="1" s="1"/>
  <c r="L570" i="1" s="1"/>
  <c r="D573" i="1"/>
  <c r="F573" i="1" s="1"/>
  <c r="G573" i="1" s="1"/>
  <c r="N575" i="1"/>
  <c r="P575" i="1" s="1"/>
  <c r="Q575" i="1" s="1"/>
  <c r="I578" i="1"/>
  <c r="K578" i="1" s="1"/>
  <c r="L578" i="1" s="1"/>
  <c r="D581" i="1"/>
  <c r="F581" i="1" s="1"/>
  <c r="G581" i="1" s="1"/>
  <c r="N583" i="1"/>
  <c r="P583" i="1" s="1"/>
  <c r="Q583" i="1" s="1"/>
  <c r="O616" i="1"/>
  <c r="N616" i="1"/>
  <c r="P616" i="1" s="1"/>
  <c r="Q616" i="1" s="1"/>
  <c r="N621" i="1"/>
  <c r="P621" i="1" s="1"/>
  <c r="Q621" i="1" s="1"/>
  <c r="D626" i="1"/>
  <c r="F626" i="1" s="1"/>
  <c r="G626" i="1" s="1"/>
  <c r="J638" i="1"/>
  <c r="I638" i="1"/>
  <c r="K638" i="1" s="1"/>
  <c r="L638" i="1" s="1"/>
  <c r="O667" i="1"/>
  <c r="N667" i="1"/>
  <c r="P667" i="1" s="1"/>
  <c r="Q667" i="1" s="1"/>
  <c r="E681" i="1"/>
  <c r="D681" i="1"/>
  <c r="F681" i="1" s="1"/>
  <c r="G681" i="1" s="1"/>
  <c r="E697" i="1"/>
  <c r="D697" i="1"/>
  <c r="F697" i="1" s="1"/>
  <c r="G697" i="1" s="1"/>
  <c r="J718" i="1"/>
  <c r="I718" i="1"/>
  <c r="K718" i="1" s="1"/>
  <c r="L718" i="1" s="1"/>
  <c r="J619" i="1"/>
  <c r="I619" i="1"/>
  <c r="K619" i="1" s="1"/>
  <c r="L619" i="1" s="1"/>
  <c r="J643" i="1"/>
  <c r="I643" i="1"/>
  <c r="K643" i="1" s="1"/>
  <c r="L643" i="1" s="1"/>
  <c r="O683" i="1"/>
  <c r="N683" i="1"/>
  <c r="P683" i="1" s="1"/>
  <c r="Q683" i="1" s="1"/>
  <c r="E689" i="1"/>
  <c r="D689" i="1"/>
  <c r="F689" i="1" s="1"/>
  <c r="G689" i="1" s="1"/>
  <c r="O699" i="1"/>
  <c r="N699" i="1"/>
  <c r="P699" i="1" s="1"/>
  <c r="Q699" i="1" s="1"/>
  <c r="E721" i="1"/>
  <c r="D721" i="1"/>
  <c r="F721" i="1" s="1"/>
  <c r="G721" i="1" s="1"/>
  <c r="O725" i="1"/>
  <c r="N725" i="1"/>
  <c r="P725" i="1" s="1"/>
  <c r="Q725" i="1" s="1"/>
  <c r="O743" i="1"/>
  <c r="N743" i="1"/>
  <c r="P743" i="1" s="1"/>
  <c r="Q743" i="1" s="1"/>
  <c r="J754" i="1"/>
  <c r="I754" i="1"/>
  <c r="K754" i="1" s="1"/>
  <c r="L754" i="1" s="1"/>
  <c r="J614" i="1"/>
  <c r="I614" i="1"/>
  <c r="K614" i="1" s="1"/>
  <c r="L614" i="1" s="1"/>
  <c r="E622" i="1"/>
  <c r="D622" i="1"/>
  <c r="F622" i="1" s="1"/>
  <c r="G622" i="1" s="1"/>
  <c r="J635" i="1"/>
  <c r="I635" i="1"/>
  <c r="K635" i="1" s="1"/>
  <c r="L635" i="1" s="1"/>
  <c r="O643" i="1"/>
  <c r="N643" i="1"/>
  <c r="P643" i="1" s="1"/>
  <c r="Q643" i="1" s="1"/>
  <c r="O651" i="1"/>
  <c r="N651" i="1"/>
  <c r="P651" i="1" s="1"/>
  <c r="Q651" i="1" s="1"/>
  <c r="J702" i="1"/>
  <c r="I702" i="1"/>
  <c r="K702" i="1" s="1"/>
  <c r="L702" i="1" s="1"/>
  <c r="O723" i="1"/>
  <c r="N723" i="1"/>
  <c r="P723" i="1" s="1"/>
  <c r="Q723" i="1" s="1"/>
  <c r="E835" i="1"/>
  <c r="D835" i="1"/>
  <c r="F835" i="1" s="1"/>
  <c r="G835" i="1" s="1"/>
  <c r="E741" i="1"/>
  <c r="D741" i="1"/>
  <c r="F741" i="1" s="1"/>
  <c r="G741" i="1" s="1"/>
  <c r="O751" i="1"/>
  <c r="N751" i="1"/>
  <c r="P751" i="1" s="1"/>
  <c r="Q751" i="1" s="1"/>
  <c r="D826" i="1"/>
  <c r="F826" i="1" s="1"/>
  <c r="G826" i="1" s="1"/>
  <c r="E826" i="1"/>
  <c r="O876" i="1"/>
  <c r="N876" i="1"/>
  <c r="P876" i="1" s="1"/>
  <c r="Q876" i="1" s="1"/>
  <c r="J903" i="1"/>
  <c r="I903" i="1"/>
  <c r="K903" i="1" s="1"/>
  <c r="L903" i="1" s="1"/>
  <c r="O732" i="1"/>
  <c r="O735" i="1"/>
  <c r="N735" i="1"/>
  <c r="P735" i="1" s="1"/>
  <c r="Q735" i="1" s="1"/>
  <c r="J831" i="1"/>
  <c r="O836" i="1"/>
  <c r="E891" i="1"/>
  <c r="D891" i="1"/>
  <c r="F891" i="1" s="1"/>
  <c r="G891" i="1" s="1"/>
  <c r="E820" i="1"/>
  <c r="D820" i="1"/>
  <c r="F820" i="1" s="1"/>
  <c r="G820" i="1" s="1"/>
  <c r="E848" i="1"/>
  <c r="D848" i="1"/>
  <c r="F848" i="1" s="1"/>
  <c r="G848" i="1" s="1"/>
  <c r="E851" i="1"/>
  <c r="D851" i="1"/>
  <c r="F851" i="1" s="1"/>
  <c r="G851" i="1" s="1"/>
  <c r="J871" i="1"/>
  <c r="I871" i="1"/>
  <c r="K871" i="1" s="1"/>
  <c r="L871" i="1" s="1"/>
  <c r="O916" i="1"/>
  <c r="N916" i="1"/>
  <c r="P916" i="1" s="1"/>
  <c r="Q916" i="1" s="1"/>
  <c r="E725" i="1"/>
  <c r="E730" i="1"/>
  <c r="E733" i="1"/>
  <c r="D733" i="1"/>
  <c r="F733" i="1" s="1"/>
  <c r="G733" i="1" s="1"/>
  <c r="N736" i="1"/>
  <c r="P736" i="1" s="1"/>
  <c r="Q736" i="1" s="1"/>
  <c r="N744" i="1"/>
  <c r="P744" i="1" s="1"/>
  <c r="Q744" i="1" s="1"/>
  <c r="J746" i="1"/>
  <c r="I746" i="1"/>
  <c r="K746" i="1" s="1"/>
  <c r="L746" i="1" s="1"/>
  <c r="I755" i="1"/>
  <c r="K755" i="1" s="1"/>
  <c r="L755" i="1" s="1"/>
  <c r="E757" i="1"/>
  <c r="D757" i="1"/>
  <c r="F757" i="1" s="1"/>
  <c r="G757" i="1" s="1"/>
  <c r="E866" i="1"/>
  <c r="D866" i="1"/>
  <c r="F866" i="1" s="1"/>
  <c r="G866" i="1" s="1"/>
  <c r="O885" i="1"/>
  <c r="N885" i="1"/>
  <c r="P885" i="1" s="1"/>
  <c r="Q885" i="1" s="1"/>
  <c r="E898" i="1"/>
  <c r="D898" i="1"/>
  <c r="F898" i="1" s="1"/>
  <c r="G898" i="1" s="1"/>
  <c r="O908" i="1"/>
  <c r="N908" i="1"/>
  <c r="P908" i="1" s="1"/>
  <c r="Q908" i="1" s="1"/>
  <c r="J1006" i="1"/>
  <c r="I1006" i="1"/>
  <c r="K1006" i="1" s="1"/>
  <c r="L1006" i="1" s="1"/>
  <c r="J738" i="1"/>
  <c r="I738" i="1"/>
  <c r="K738" i="1" s="1"/>
  <c r="L738" i="1" s="1"/>
  <c r="O759" i="1"/>
  <c r="N759" i="1"/>
  <c r="P759" i="1" s="1"/>
  <c r="Q759" i="1" s="1"/>
  <c r="J762" i="1"/>
  <c r="I762" i="1"/>
  <c r="K762" i="1" s="1"/>
  <c r="L762" i="1" s="1"/>
  <c r="E765" i="1"/>
  <c r="D765" i="1"/>
  <c r="F765" i="1" s="1"/>
  <c r="G765" i="1" s="1"/>
  <c r="O767" i="1"/>
  <c r="N767" i="1"/>
  <c r="P767" i="1" s="1"/>
  <c r="Q767" i="1" s="1"/>
  <c r="J770" i="1"/>
  <c r="I770" i="1"/>
  <c r="K770" i="1" s="1"/>
  <c r="L770" i="1" s="1"/>
  <c r="E773" i="1"/>
  <c r="D773" i="1"/>
  <c r="F773" i="1" s="1"/>
  <c r="G773" i="1" s="1"/>
  <c r="O775" i="1"/>
  <c r="N775" i="1"/>
  <c r="P775" i="1" s="1"/>
  <c r="Q775" i="1" s="1"/>
  <c r="J778" i="1"/>
  <c r="I778" i="1"/>
  <c r="K778" i="1" s="1"/>
  <c r="L778" i="1" s="1"/>
  <c r="E781" i="1"/>
  <c r="D781" i="1"/>
  <c r="F781" i="1" s="1"/>
  <c r="G781" i="1" s="1"/>
  <c r="O783" i="1"/>
  <c r="N783" i="1"/>
  <c r="P783" i="1" s="1"/>
  <c r="Q783" i="1" s="1"/>
  <c r="J786" i="1"/>
  <c r="I786" i="1"/>
  <c r="K786" i="1" s="1"/>
  <c r="L786" i="1" s="1"/>
  <c r="E789" i="1"/>
  <c r="D789" i="1"/>
  <c r="F789" i="1" s="1"/>
  <c r="G789" i="1" s="1"/>
  <c r="O791" i="1"/>
  <c r="N791" i="1"/>
  <c r="P791" i="1" s="1"/>
  <c r="Q791" i="1" s="1"/>
  <c r="J794" i="1"/>
  <c r="I794" i="1"/>
  <c r="K794" i="1" s="1"/>
  <c r="L794" i="1" s="1"/>
  <c r="E797" i="1"/>
  <c r="D797" i="1"/>
  <c r="F797" i="1" s="1"/>
  <c r="G797" i="1" s="1"/>
  <c r="O799" i="1"/>
  <c r="N799" i="1"/>
  <c r="P799" i="1" s="1"/>
  <c r="Q799" i="1" s="1"/>
  <c r="J802" i="1"/>
  <c r="I802" i="1"/>
  <c r="K802" i="1" s="1"/>
  <c r="L802" i="1" s="1"/>
  <c r="E805" i="1"/>
  <c r="D805" i="1"/>
  <c r="F805" i="1" s="1"/>
  <c r="G805" i="1" s="1"/>
  <c r="O807" i="1"/>
  <c r="N807" i="1"/>
  <c r="P807" i="1" s="1"/>
  <c r="Q807" i="1" s="1"/>
  <c r="J810" i="1"/>
  <c r="I810" i="1"/>
  <c r="K810" i="1" s="1"/>
  <c r="L810" i="1" s="1"/>
  <c r="E813" i="1"/>
  <c r="D813" i="1"/>
  <c r="F813" i="1" s="1"/>
  <c r="G813" i="1" s="1"/>
  <c r="O815" i="1"/>
  <c r="N815" i="1"/>
  <c r="P815" i="1" s="1"/>
  <c r="Q815" i="1" s="1"/>
  <c r="J818" i="1"/>
  <c r="I818" i="1"/>
  <c r="K818" i="1" s="1"/>
  <c r="L818" i="1" s="1"/>
  <c r="I821" i="1"/>
  <c r="K821" i="1" s="1"/>
  <c r="L821" i="1" s="1"/>
  <c r="N853" i="1"/>
  <c r="P853" i="1" s="1"/>
  <c r="Q853" i="1" s="1"/>
  <c r="O869" i="1"/>
  <c r="N869" i="1"/>
  <c r="P869" i="1" s="1"/>
  <c r="Q869" i="1" s="1"/>
  <c r="E882" i="1"/>
  <c r="D882" i="1"/>
  <c r="F882" i="1" s="1"/>
  <c r="G882" i="1" s="1"/>
  <c r="D646" i="1"/>
  <c r="F646" i="1" s="1"/>
  <c r="G646" i="1" s="1"/>
  <c r="N648" i="1"/>
  <c r="P648" i="1" s="1"/>
  <c r="Q648" i="1" s="1"/>
  <c r="I651" i="1"/>
  <c r="K651" i="1" s="1"/>
  <c r="L651" i="1" s="1"/>
  <c r="D654" i="1"/>
  <c r="F654" i="1" s="1"/>
  <c r="G654" i="1" s="1"/>
  <c r="N656" i="1"/>
  <c r="P656" i="1" s="1"/>
  <c r="Q656" i="1" s="1"/>
  <c r="I659" i="1"/>
  <c r="K659" i="1" s="1"/>
  <c r="L659" i="1" s="1"/>
  <c r="D662" i="1"/>
  <c r="F662" i="1" s="1"/>
  <c r="G662" i="1" s="1"/>
  <c r="N664" i="1"/>
  <c r="P664" i="1" s="1"/>
  <c r="Q664" i="1" s="1"/>
  <c r="I667" i="1"/>
  <c r="K667" i="1" s="1"/>
  <c r="L667" i="1" s="1"/>
  <c r="D670" i="1"/>
  <c r="F670" i="1" s="1"/>
  <c r="G670" i="1" s="1"/>
  <c r="N672" i="1"/>
  <c r="P672" i="1" s="1"/>
  <c r="Q672" i="1" s="1"/>
  <c r="I675" i="1"/>
  <c r="K675" i="1" s="1"/>
  <c r="L675" i="1" s="1"/>
  <c r="D678" i="1"/>
  <c r="F678" i="1" s="1"/>
  <c r="G678" i="1" s="1"/>
  <c r="N680" i="1"/>
  <c r="P680" i="1" s="1"/>
  <c r="Q680" i="1" s="1"/>
  <c r="I683" i="1"/>
  <c r="K683" i="1" s="1"/>
  <c r="L683" i="1" s="1"/>
  <c r="D686" i="1"/>
  <c r="F686" i="1" s="1"/>
  <c r="G686" i="1" s="1"/>
  <c r="N688" i="1"/>
  <c r="P688" i="1" s="1"/>
  <c r="Q688" i="1" s="1"/>
  <c r="I691" i="1"/>
  <c r="K691" i="1" s="1"/>
  <c r="L691" i="1" s="1"/>
  <c r="D694" i="1"/>
  <c r="F694" i="1" s="1"/>
  <c r="G694" i="1" s="1"/>
  <c r="N696" i="1"/>
  <c r="P696" i="1" s="1"/>
  <c r="Q696" i="1" s="1"/>
  <c r="I699" i="1"/>
  <c r="K699" i="1" s="1"/>
  <c r="L699" i="1" s="1"/>
  <c r="D702" i="1"/>
  <c r="F702" i="1" s="1"/>
  <c r="G702" i="1" s="1"/>
  <c r="N704" i="1"/>
  <c r="P704" i="1" s="1"/>
  <c r="Q704" i="1" s="1"/>
  <c r="I707" i="1"/>
  <c r="K707" i="1" s="1"/>
  <c r="L707" i="1" s="1"/>
  <c r="D710" i="1"/>
  <c r="F710" i="1" s="1"/>
  <c r="G710" i="1" s="1"/>
  <c r="N712" i="1"/>
  <c r="P712" i="1" s="1"/>
  <c r="Q712" i="1" s="1"/>
  <c r="I715" i="1"/>
  <c r="K715" i="1" s="1"/>
  <c r="L715" i="1" s="1"/>
  <c r="D718" i="1"/>
  <c r="F718" i="1" s="1"/>
  <c r="G718" i="1" s="1"/>
  <c r="N720" i="1"/>
  <c r="P720" i="1" s="1"/>
  <c r="Q720" i="1" s="1"/>
  <c r="I723" i="1"/>
  <c r="K723" i="1" s="1"/>
  <c r="L723" i="1" s="1"/>
  <c r="I732" i="1"/>
  <c r="K732" i="1" s="1"/>
  <c r="L732" i="1" s="1"/>
  <c r="J735" i="1"/>
  <c r="N745" i="1"/>
  <c r="P745" i="1" s="1"/>
  <c r="Q745" i="1" s="1"/>
  <c r="I747" i="1"/>
  <c r="K747" i="1" s="1"/>
  <c r="L747" i="1" s="1"/>
  <c r="E749" i="1"/>
  <c r="D749" i="1"/>
  <c r="F749" i="1" s="1"/>
  <c r="G749" i="1" s="1"/>
  <c r="I756" i="1"/>
  <c r="K756" i="1" s="1"/>
  <c r="L756" i="1" s="1"/>
  <c r="D758" i="1"/>
  <c r="F758" i="1" s="1"/>
  <c r="G758" i="1" s="1"/>
  <c r="N760" i="1"/>
  <c r="P760" i="1" s="1"/>
  <c r="Q760" i="1" s="1"/>
  <c r="I763" i="1"/>
  <c r="K763" i="1" s="1"/>
  <c r="L763" i="1" s="1"/>
  <c r="D766" i="1"/>
  <c r="F766" i="1" s="1"/>
  <c r="G766" i="1" s="1"/>
  <c r="N768" i="1"/>
  <c r="P768" i="1" s="1"/>
  <c r="Q768" i="1" s="1"/>
  <c r="I771" i="1"/>
  <c r="K771" i="1" s="1"/>
  <c r="L771" i="1" s="1"/>
  <c r="D774" i="1"/>
  <c r="F774" i="1" s="1"/>
  <c r="G774" i="1" s="1"/>
  <c r="N776" i="1"/>
  <c r="P776" i="1" s="1"/>
  <c r="Q776" i="1" s="1"/>
  <c r="I779" i="1"/>
  <c r="K779" i="1" s="1"/>
  <c r="L779" i="1" s="1"/>
  <c r="D782" i="1"/>
  <c r="F782" i="1" s="1"/>
  <c r="G782" i="1" s="1"/>
  <c r="N784" i="1"/>
  <c r="P784" i="1" s="1"/>
  <c r="Q784" i="1" s="1"/>
  <c r="I787" i="1"/>
  <c r="K787" i="1" s="1"/>
  <c r="L787" i="1" s="1"/>
  <c r="D790" i="1"/>
  <c r="F790" i="1" s="1"/>
  <c r="G790" i="1" s="1"/>
  <c r="N792" i="1"/>
  <c r="P792" i="1" s="1"/>
  <c r="Q792" i="1" s="1"/>
  <c r="I795" i="1"/>
  <c r="K795" i="1" s="1"/>
  <c r="L795" i="1" s="1"/>
  <c r="D798" i="1"/>
  <c r="F798" i="1" s="1"/>
  <c r="G798" i="1" s="1"/>
  <c r="N800" i="1"/>
  <c r="P800" i="1" s="1"/>
  <c r="Q800" i="1" s="1"/>
  <c r="I803" i="1"/>
  <c r="K803" i="1" s="1"/>
  <c r="L803" i="1" s="1"/>
  <c r="D806" i="1"/>
  <c r="F806" i="1" s="1"/>
  <c r="G806" i="1" s="1"/>
  <c r="N808" i="1"/>
  <c r="P808" i="1" s="1"/>
  <c r="Q808" i="1" s="1"/>
  <c r="I811" i="1"/>
  <c r="K811" i="1" s="1"/>
  <c r="L811" i="1" s="1"/>
  <c r="D814" i="1"/>
  <c r="F814" i="1" s="1"/>
  <c r="G814" i="1" s="1"/>
  <c r="N816" i="1"/>
  <c r="P816" i="1" s="1"/>
  <c r="Q816" i="1" s="1"/>
  <c r="I819" i="1"/>
  <c r="K819" i="1" s="1"/>
  <c r="L819" i="1" s="1"/>
  <c r="N826" i="1"/>
  <c r="P826" i="1" s="1"/>
  <c r="Q826" i="1" s="1"/>
  <c r="E832" i="1"/>
  <c r="D832" i="1"/>
  <c r="F832" i="1" s="1"/>
  <c r="G832" i="1" s="1"/>
  <c r="O852" i="1"/>
  <c r="D726" i="1"/>
  <c r="F726" i="1" s="1"/>
  <c r="G726" i="1" s="1"/>
  <c r="J727" i="1"/>
  <c r="J730" i="1"/>
  <c r="I730" i="1"/>
  <c r="K730" i="1" s="1"/>
  <c r="L730" i="1" s="1"/>
  <c r="N820" i="1"/>
  <c r="P820" i="1" s="1"/>
  <c r="Q820" i="1" s="1"/>
  <c r="O820" i="1"/>
  <c r="J880" i="1"/>
  <c r="I880" i="1"/>
  <c r="K880" i="1" s="1"/>
  <c r="L880" i="1" s="1"/>
  <c r="O892" i="1"/>
  <c r="N892" i="1"/>
  <c r="P892" i="1" s="1"/>
  <c r="Q892" i="1" s="1"/>
  <c r="E823" i="1"/>
  <c r="D823" i="1"/>
  <c r="F823" i="1" s="1"/>
  <c r="G823" i="1" s="1"/>
  <c r="J828" i="1"/>
  <c r="I828" i="1"/>
  <c r="K828" i="1" s="1"/>
  <c r="L828" i="1" s="1"/>
  <c r="J845" i="1"/>
  <c r="I845" i="1"/>
  <c r="K845" i="1" s="1"/>
  <c r="L845" i="1" s="1"/>
  <c r="J863" i="1"/>
  <c r="I863" i="1"/>
  <c r="K863" i="1" s="1"/>
  <c r="L863" i="1" s="1"/>
  <c r="O842" i="1"/>
  <c r="N842" i="1"/>
  <c r="P842" i="1" s="1"/>
  <c r="Q842" i="1" s="1"/>
  <c r="E918" i="1"/>
  <c r="D918" i="1"/>
  <c r="F918" i="1" s="1"/>
  <c r="G918" i="1" s="1"/>
  <c r="E925" i="1"/>
  <c r="D925" i="1"/>
  <c r="F925" i="1" s="1"/>
  <c r="G925" i="1" s="1"/>
  <c r="O979" i="1"/>
  <c r="N979" i="1"/>
  <c r="P979" i="1" s="1"/>
  <c r="Q979" i="1" s="1"/>
  <c r="E840" i="1"/>
  <c r="D840" i="1"/>
  <c r="F840" i="1" s="1"/>
  <c r="G840" i="1" s="1"/>
  <c r="E856" i="1"/>
  <c r="D856" i="1"/>
  <c r="F856" i="1" s="1"/>
  <c r="G856" i="1" s="1"/>
  <c r="O858" i="1"/>
  <c r="N858" i="1"/>
  <c r="P858" i="1" s="1"/>
  <c r="Q858" i="1" s="1"/>
  <c r="O868" i="1"/>
  <c r="N868" i="1"/>
  <c r="P868" i="1" s="1"/>
  <c r="Q868" i="1" s="1"/>
  <c r="E874" i="1"/>
  <c r="D874" i="1"/>
  <c r="F874" i="1" s="1"/>
  <c r="G874" i="1" s="1"/>
  <c r="J879" i="1"/>
  <c r="I879" i="1"/>
  <c r="K879" i="1" s="1"/>
  <c r="L879" i="1" s="1"/>
  <c r="O884" i="1"/>
  <c r="N884" i="1"/>
  <c r="P884" i="1" s="1"/>
  <c r="Q884" i="1" s="1"/>
  <c r="E890" i="1"/>
  <c r="D890" i="1"/>
  <c r="F890" i="1" s="1"/>
  <c r="G890" i="1" s="1"/>
  <c r="J895" i="1"/>
  <c r="I895" i="1"/>
  <c r="K895" i="1" s="1"/>
  <c r="L895" i="1" s="1"/>
  <c r="O900" i="1"/>
  <c r="N900" i="1"/>
  <c r="P900" i="1" s="1"/>
  <c r="Q900" i="1" s="1"/>
  <c r="E906" i="1"/>
  <c r="D906" i="1"/>
  <c r="F906" i="1" s="1"/>
  <c r="G906" i="1" s="1"/>
  <c r="I759" i="1"/>
  <c r="K759" i="1" s="1"/>
  <c r="L759" i="1" s="1"/>
  <c r="D762" i="1"/>
  <c r="F762" i="1" s="1"/>
  <c r="G762" i="1" s="1"/>
  <c r="N764" i="1"/>
  <c r="P764" i="1" s="1"/>
  <c r="Q764" i="1" s="1"/>
  <c r="I767" i="1"/>
  <c r="K767" i="1" s="1"/>
  <c r="L767" i="1" s="1"/>
  <c r="D770" i="1"/>
  <c r="F770" i="1" s="1"/>
  <c r="G770" i="1" s="1"/>
  <c r="N772" i="1"/>
  <c r="P772" i="1" s="1"/>
  <c r="Q772" i="1" s="1"/>
  <c r="I775" i="1"/>
  <c r="K775" i="1" s="1"/>
  <c r="L775" i="1" s="1"/>
  <c r="D778" i="1"/>
  <c r="F778" i="1" s="1"/>
  <c r="G778" i="1" s="1"/>
  <c r="N780" i="1"/>
  <c r="P780" i="1" s="1"/>
  <c r="Q780" i="1" s="1"/>
  <c r="I783" i="1"/>
  <c r="K783" i="1" s="1"/>
  <c r="L783" i="1" s="1"/>
  <c r="D786" i="1"/>
  <c r="F786" i="1" s="1"/>
  <c r="G786" i="1" s="1"/>
  <c r="N788" i="1"/>
  <c r="P788" i="1" s="1"/>
  <c r="Q788" i="1" s="1"/>
  <c r="I791" i="1"/>
  <c r="K791" i="1" s="1"/>
  <c r="L791" i="1" s="1"/>
  <c r="D794" i="1"/>
  <c r="F794" i="1" s="1"/>
  <c r="G794" i="1" s="1"/>
  <c r="N796" i="1"/>
  <c r="P796" i="1" s="1"/>
  <c r="Q796" i="1" s="1"/>
  <c r="I799" i="1"/>
  <c r="K799" i="1" s="1"/>
  <c r="L799" i="1" s="1"/>
  <c r="D802" i="1"/>
  <c r="F802" i="1" s="1"/>
  <c r="G802" i="1" s="1"/>
  <c r="N804" i="1"/>
  <c r="P804" i="1" s="1"/>
  <c r="Q804" i="1" s="1"/>
  <c r="I807" i="1"/>
  <c r="K807" i="1" s="1"/>
  <c r="L807" i="1" s="1"/>
  <c r="D810" i="1"/>
  <c r="F810" i="1" s="1"/>
  <c r="G810" i="1" s="1"/>
  <c r="N812" i="1"/>
  <c r="P812" i="1" s="1"/>
  <c r="Q812" i="1" s="1"/>
  <c r="I815" i="1"/>
  <c r="K815" i="1" s="1"/>
  <c r="L815" i="1" s="1"/>
  <c r="D818" i="1"/>
  <c r="F818" i="1" s="1"/>
  <c r="G818" i="1" s="1"/>
  <c r="D824" i="1"/>
  <c r="F824" i="1" s="1"/>
  <c r="G824" i="1" s="1"/>
  <c r="I829" i="1"/>
  <c r="K829" i="1" s="1"/>
  <c r="L829" i="1" s="1"/>
  <c r="J837" i="1"/>
  <c r="I837" i="1"/>
  <c r="K837" i="1" s="1"/>
  <c r="L837" i="1" s="1"/>
  <c r="D843" i="1"/>
  <c r="F843" i="1" s="1"/>
  <c r="G843" i="1" s="1"/>
  <c r="O844" i="1"/>
  <c r="O860" i="1"/>
  <c r="N860" i="1"/>
  <c r="P860" i="1" s="1"/>
  <c r="Q860" i="1" s="1"/>
  <c r="J911" i="1"/>
  <c r="I911" i="1"/>
  <c r="K911" i="1" s="1"/>
  <c r="L911" i="1" s="1"/>
  <c r="N918" i="1"/>
  <c r="P918" i="1" s="1"/>
  <c r="Q918" i="1" s="1"/>
  <c r="O918" i="1"/>
  <c r="E921" i="1"/>
  <c r="D921" i="1"/>
  <c r="F921" i="1" s="1"/>
  <c r="G921" i="1" s="1"/>
  <c r="J820" i="1"/>
  <c r="I820" i="1"/>
  <c r="K820" i="1" s="1"/>
  <c r="L820" i="1" s="1"/>
  <c r="O825" i="1"/>
  <c r="N825" i="1"/>
  <c r="P825" i="1" s="1"/>
  <c r="Q825" i="1" s="1"/>
  <c r="E831" i="1"/>
  <c r="D831" i="1"/>
  <c r="F831" i="1" s="1"/>
  <c r="G831" i="1" s="1"/>
  <c r="O834" i="1"/>
  <c r="N834" i="1"/>
  <c r="P834" i="1" s="1"/>
  <c r="Q834" i="1" s="1"/>
  <c r="J853" i="1"/>
  <c r="I853" i="1"/>
  <c r="K853" i="1" s="1"/>
  <c r="L853" i="1" s="1"/>
  <c r="J934" i="1"/>
  <c r="I934" i="1"/>
  <c r="K934" i="1" s="1"/>
  <c r="L934" i="1" s="1"/>
  <c r="E937" i="1"/>
  <c r="D937" i="1"/>
  <c r="F937" i="1" s="1"/>
  <c r="G937" i="1" s="1"/>
  <c r="O939" i="1"/>
  <c r="N939" i="1"/>
  <c r="P939" i="1" s="1"/>
  <c r="Q939" i="1" s="1"/>
  <c r="J998" i="1"/>
  <c r="I998" i="1"/>
  <c r="K998" i="1" s="1"/>
  <c r="L998" i="1" s="1"/>
  <c r="J1022" i="1"/>
  <c r="I1022" i="1"/>
  <c r="K1022" i="1" s="1"/>
  <c r="L1022" i="1" s="1"/>
  <c r="J1031" i="1"/>
  <c r="I1031" i="1"/>
  <c r="K1031" i="1" s="1"/>
  <c r="L1031" i="1" s="1"/>
  <c r="J926" i="1"/>
  <c r="I926" i="1"/>
  <c r="K926" i="1" s="1"/>
  <c r="L926" i="1" s="1"/>
  <c r="J930" i="1"/>
  <c r="I930" i="1"/>
  <c r="K930" i="1" s="1"/>
  <c r="L930" i="1" s="1"/>
  <c r="J942" i="1"/>
  <c r="I942" i="1"/>
  <c r="K942" i="1" s="1"/>
  <c r="L942" i="1" s="1"/>
  <c r="E945" i="1"/>
  <c r="D945" i="1"/>
  <c r="F945" i="1" s="1"/>
  <c r="G945" i="1" s="1"/>
  <c r="O947" i="1"/>
  <c r="N947" i="1"/>
  <c r="P947" i="1" s="1"/>
  <c r="Q947" i="1" s="1"/>
  <c r="J950" i="1"/>
  <c r="I950" i="1"/>
  <c r="K950" i="1" s="1"/>
  <c r="L950" i="1" s="1"/>
  <c r="E953" i="1"/>
  <c r="D953" i="1"/>
  <c r="F953" i="1" s="1"/>
  <c r="G953" i="1" s="1"/>
  <c r="O955" i="1"/>
  <c r="N955" i="1"/>
  <c r="P955" i="1" s="1"/>
  <c r="Q955" i="1" s="1"/>
  <c r="J990" i="1"/>
  <c r="I990" i="1"/>
  <c r="K990" i="1" s="1"/>
  <c r="L990" i="1" s="1"/>
  <c r="E1009" i="1"/>
  <c r="D1009" i="1"/>
  <c r="F1009" i="1" s="1"/>
  <c r="G1009" i="1" s="1"/>
  <c r="E1017" i="1"/>
  <c r="D1017" i="1"/>
  <c r="F1017" i="1" s="1"/>
  <c r="G1017" i="1" s="1"/>
  <c r="I861" i="1"/>
  <c r="K861" i="1" s="1"/>
  <c r="L861" i="1" s="1"/>
  <c r="D864" i="1"/>
  <c r="F864" i="1" s="1"/>
  <c r="G864" i="1" s="1"/>
  <c r="N866" i="1"/>
  <c r="P866" i="1" s="1"/>
  <c r="Q866" i="1" s="1"/>
  <c r="I869" i="1"/>
  <c r="K869" i="1" s="1"/>
  <c r="L869" i="1" s="1"/>
  <c r="D872" i="1"/>
  <c r="F872" i="1" s="1"/>
  <c r="G872" i="1" s="1"/>
  <c r="N874" i="1"/>
  <c r="P874" i="1" s="1"/>
  <c r="Q874" i="1" s="1"/>
  <c r="I877" i="1"/>
  <c r="K877" i="1" s="1"/>
  <c r="L877" i="1" s="1"/>
  <c r="D880" i="1"/>
  <c r="F880" i="1" s="1"/>
  <c r="G880" i="1" s="1"/>
  <c r="N882" i="1"/>
  <c r="P882" i="1" s="1"/>
  <c r="Q882" i="1" s="1"/>
  <c r="I885" i="1"/>
  <c r="K885" i="1" s="1"/>
  <c r="L885" i="1" s="1"/>
  <c r="D888" i="1"/>
  <c r="F888" i="1" s="1"/>
  <c r="G888" i="1" s="1"/>
  <c r="N890" i="1"/>
  <c r="P890" i="1" s="1"/>
  <c r="Q890" i="1" s="1"/>
  <c r="I893" i="1"/>
  <c r="K893" i="1" s="1"/>
  <c r="L893" i="1" s="1"/>
  <c r="D896" i="1"/>
  <c r="F896" i="1" s="1"/>
  <c r="G896" i="1" s="1"/>
  <c r="N898" i="1"/>
  <c r="P898" i="1" s="1"/>
  <c r="Q898" i="1" s="1"/>
  <c r="I901" i="1"/>
  <c r="K901" i="1" s="1"/>
  <c r="L901" i="1" s="1"/>
  <c r="D904" i="1"/>
  <c r="F904" i="1" s="1"/>
  <c r="G904" i="1" s="1"/>
  <c r="N906" i="1"/>
  <c r="P906" i="1" s="1"/>
  <c r="Q906" i="1" s="1"/>
  <c r="I909" i="1"/>
  <c r="K909" i="1" s="1"/>
  <c r="L909" i="1" s="1"/>
  <c r="D912" i="1"/>
  <c r="F912" i="1" s="1"/>
  <c r="G912" i="1" s="1"/>
  <c r="N914" i="1"/>
  <c r="P914" i="1" s="1"/>
  <c r="Q914" i="1" s="1"/>
  <c r="N919" i="1"/>
  <c r="P919" i="1" s="1"/>
  <c r="Q919" i="1" s="1"/>
  <c r="J921" i="1"/>
  <c r="I921" i="1"/>
  <c r="K921" i="1" s="1"/>
  <c r="L921" i="1" s="1"/>
  <c r="J922" i="1"/>
  <c r="I922" i="1"/>
  <c r="K922" i="1" s="1"/>
  <c r="L922" i="1" s="1"/>
  <c r="I931" i="1"/>
  <c r="K931" i="1" s="1"/>
  <c r="L931" i="1" s="1"/>
  <c r="J958" i="1"/>
  <c r="I958" i="1"/>
  <c r="K958" i="1" s="1"/>
  <c r="L958" i="1" s="1"/>
  <c r="E961" i="1"/>
  <c r="D961" i="1"/>
  <c r="F961" i="1" s="1"/>
  <c r="G961" i="1" s="1"/>
  <c r="O963" i="1"/>
  <c r="N963" i="1"/>
  <c r="P963" i="1" s="1"/>
  <c r="Q963" i="1" s="1"/>
  <c r="J982" i="1"/>
  <c r="I982" i="1"/>
  <c r="K982" i="1" s="1"/>
  <c r="L982" i="1" s="1"/>
  <c r="E1001" i="1"/>
  <c r="D1001" i="1"/>
  <c r="F1001" i="1" s="1"/>
  <c r="G1001" i="1" s="1"/>
  <c r="N833" i="1"/>
  <c r="P833" i="1" s="1"/>
  <c r="Q833" i="1" s="1"/>
  <c r="I836" i="1"/>
  <c r="K836" i="1" s="1"/>
  <c r="L836" i="1" s="1"/>
  <c r="D839" i="1"/>
  <c r="F839" i="1" s="1"/>
  <c r="G839" i="1" s="1"/>
  <c r="N841" i="1"/>
  <c r="P841" i="1" s="1"/>
  <c r="Q841" i="1" s="1"/>
  <c r="I844" i="1"/>
  <c r="K844" i="1" s="1"/>
  <c r="L844" i="1" s="1"/>
  <c r="D847" i="1"/>
  <c r="F847" i="1" s="1"/>
  <c r="G847" i="1" s="1"/>
  <c r="N849" i="1"/>
  <c r="P849" i="1" s="1"/>
  <c r="Q849" i="1" s="1"/>
  <c r="I852" i="1"/>
  <c r="K852" i="1" s="1"/>
  <c r="L852" i="1" s="1"/>
  <c r="D855" i="1"/>
  <c r="F855" i="1" s="1"/>
  <c r="G855" i="1" s="1"/>
  <c r="N857" i="1"/>
  <c r="P857" i="1" s="1"/>
  <c r="Q857" i="1" s="1"/>
  <c r="I860" i="1"/>
  <c r="K860" i="1" s="1"/>
  <c r="L860" i="1" s="1"/>
  <c r="D863" i="1"/>
  <c r="F863" i="1" s="1"/>
  <c r="G863" i="1" s="1"/>
  <c r="N865" i="1"/>
  <c r="P865" i="1" s="1"/>
  <c r="Q865" i="1" s="1"/>
  <c r="I868" i="1"/>
  <c r="K868" i="1" s="1"/>
  <c r="L868" i="1" s="1"/>
  <c r="D871" i="1"/>
  <c r="F871" i="1" s="1"/>
  <c r="G871" i="1" s="1"/>
  <c r="N873" i="1"/>
  <c r="P873" i="1" s="1"/>
  <c r="Q873" i="1" s="1"/>
  <c r="I876" i="1"/>
  <c r="K876" i="1" s="1"/>
  <c r="L876" i="1" s="1"/>
  <c r="D879" i="1"/>
  <c r="F879" i="1" s="1"/>
  <c r="G879" i="1" s="1"/>
  <c r="N881" i="1"/>
  <c r="P881" i="1" s="1"/>
  <c r="Q881" i="1" s="1"/>
  <c r="I884" i="1"/>
  <c r="K884" i="1" s="1"/>
  <c r="L884" i="1" s="1"/>
  <c r="D887" i="1"/>
  <c r="F887" i="1" s="1"/>
  <c r="G887" i="1" s="1"/>
  <c r="N889" i="1"/>
  <c r="P889" i="1" s="1"/>
  <c r="Q889" i="1" s="1"/>
  <c r="I892" i="1"/>
  <c r="K892" i="1" s="1"/>
  <c r="L892" i="1" s="1"/>
  <c r="D895" i="1"/>
  <c r="F895" i="1" s="1"/>
  <c r="G895" i="1" s="1"/>
  <c r="N897" i="1"/>
  <c r="P897" i="1" s="1"/>
  <c r="Q897" i="1" s="1"/>
  <c r="I900" i="1"/>
  <c r="K900" i="1" s="1"/>
  <c r="L900" i="1" s="1"/>
  <c r="D903" i="1"/>
  <c r="F903" i="1" s="1"/>
  <c r="G903" i="1" s="1"/>
  <c r="N905" i="1"/>
  <c r="P905" i="1" s="1"/>
  <c r="Q905" i="1" s="1"/>
  <c r="I908" i="1"/>
  <c r="K908" i="1" s="1"/>
  <c r="L908" i="1" s="1"/>
  <c r="D911" i="1"/>
  <c r="F911" i="1" s="1"/>
  <c r="G911" i="1" s="1"/>
  <c r="N913" i="1"/>
  <c r="P913" i="1" s="1"/>
  <c r="Q913" i="1" s="1"/>
  <c r="I916" i="1"/>
  <c r="K916" i="1" s="1"/>
  <c r="L916" i="1" s="1"/>
  <c r="I923" i="1"/>
  <c r="K923" i="1" s="1"/>
  <c r="L923" i="1" s="1"/>
  <c r="O931" i="1"/>
  <c r="N931" i="1"/>
  <c r="P931" i="1" s="1"/>
  <c r="Q931" i="1" s="1"/>
  <c r="J966" i="1"/>
  <c r="I966" i="1"/>
  <c r="K966" i="1" s="1"/>
  <c r="L966" i="1" s="1"/>
  <c r="E969" i="1"/>
  <c r="D969" i="1"/>
  <c r="F969" i="1" s="1"/>
  <c r="G969" i="1" s="1"/>
  <c r="O971" i="1"/>
  <c r="N971" i="1"/>
  <c r="P971" i="1" s="1"/>
  <c r="Q971" i="1" s="1"/>
  <c r="J974" i="1"/>
  <c r="I974" i="1"/>
  <c r="K974" i="1" s="1"/>
  <c r="L974" i="1" s="1"/>
  <c r="E993" i="1"/>
  <c r="D993" i="1"/>
  <c r="F993" i="1" s="1"/>
  <c r="G993" i="1" s="1"/>
  <c r="O1011" i="1"/>
  <c r="N1011" i="1"/>
  <c r="P1011" i="1" s="1"/>
  <c r="Q1011" i="1" s="1"/>
  <c r="I851" i="1"/>
  <c r="K851" i="1" s="1"/>
  <c r="L851" i="1" s="1"/>
  <c r="D854" i="1"/>
  <c r="F854" i="1" s="1"/>
  <c r="G854" i="1" s="1"/>
  <c r="J918" i="1"/>
  <c r="I918" i="1"/>
  <c r="K918" i="1" s="1"/>
  <c r="L918" i="1" s="1"/>
  <c r="O923" i="1"/>
  <c r="N923" i="1"/>
  <c r="P923" i="1" s="1"/>
  <c r="Q923" i="1" s="1"/>
  <c r="O927" i="1"/>
  <c r="N927" i="1"/>
  <c r="P927" i="1" s="1"/>
  <c r="Q927" i="1" s="1"/>
  <c r="E985" i="1"/>
  <c r="D985" i="1"/>
  <c r="F985" i="1" s="1"/>
  <c r="G985" i="1" s="1"/>
  <c r="O1003" i="1"/>
  <c r="N1003" i="1"/>
  <c r="P1003" i="1" s="1"/>
  <c r="Q1003" i="1" s="1"/>
  <c r="O1019" i="1"/>
  <c r="N1019" i="1"/>
  <c r="P1019" i="1" s="1"/>
  <c r="Q1019" i="1" s="1"/>
  <c r="E977" i="1"/>
  <c r="D977" i="1"/>
  <c r="F977" i="1" s="1"/>
  <c r="G977" i="1" s="1"/>
  <c r="O995" i="1"/>
  <c r="N995" i="1"/>
  <c r="P995" i="1" s="1"/>
  <c r="Q995" i="1" s="1"/>
  <c r="E929" i="1"/>
  <c r="D929" i="1"/>
  <c r="F929" i="1" s="1"/>
  <c r="G929" i="1" s="1"/>
  <c r="E933" i="1"/>
  <c r="D933" i="1"/>
  <c r="F933" i="1" s="1"/>
  <c r="G933" i="1" s="1"/>
  <c r="O987" i="1"/>
  <c r="N987" i="1"/>
  <c r="P987" i="1" s="1"/>
  <c r="Q987" i="1" s="1"/>
  <c r="J1014" i="1"/>
  <c r="I1014" i="1"/>
  <c r="K1014" i="1" s="1"/>
  <c r="L1014" i="1" s="1"/>
  <c r="J1034" i="1"/>
  <c r="I1034" i="1"/>
  <c r="K1034" i="1" s="1"/>
  <c r="L1034" i="1" s="1"/>
  <c r="O1028" i="1"/>
  <c r="N1028" i="1"/>
  <c r="P1028" i="1" s="1"/>
  <c r="Q1028" i="1" s="1"/>
  <c r="O1039" i="1"/>
  <c r="N1039" i="1"/>
  <c r="P1039" i="1" s="1"/>
  <c r="Q1039" i="1" s="1"/>
  <c r="J1058" i="1"/>
  <c r="I1058" i="1"/>
  <c r="K1058" i="1" s="1"/>
  <c r="L1058" i="1" s="1"/>
  <c r="J1066" i="1"/>
  <c r="I1066" i="1"/>
  <c r="K1066" i="1" s="1"/>
  <c r="L1066" i="1" s="1"/>
  <c r="J1074" i="1"/>
  <c r="I1074" i="1"/>
  <c r="K1074" i="1" s="1"/>
  <c r="L1074" i="1" s="1"/>
  <c r="O1079" i="1"/>
  <c r="N1079" i="1"/>
  <c r="P1079" i="1" s="1"/>
  <c r="Q1079" i="1" s="1"/>
  <c r="J1090" i="1"/>
  <c r="I1090" i="1"/>
  <c r="K1090" i="1" s="1"/>
  <c r="L1090" i="1" s="1"/>
  <c r="N1131" i="1"/>
  <c r="P1131" i="1" s="1"/>
  <c r="Q1131" i="1" s="1"/>
  <c r="O1131" i="1"/>
  <c r="O1031" i="1"/>
  <c r="N1031" i="1"/>
  <c r="P1031" i="1" s="1"/>
  <c r="Q1031" i="1" s="1"/>
  <c r="O1095" i="1"/>
  <c r="N1095" i="1"/>
  <c r="P1095" i="1" s="1"/>
  <c r="Q1095" i="1" s="1"/>
  <c r="E1101" i="1"/>
  <c r="D1101" i="1"/>
  <c r="F1101" i="1" s="1"/>
  <c r="G1101" i="1" s="1"/>
  <c r="J1106" i="1"/>
  <c r="I1106" i="1"/>
  <c r="K1106" i="1" s="1"/>
  <c r="L1106" i="1" s="1"/>
  <c r="O1111" i="1"/>
  <c r="N1111" i="1"/>
  <c r="P1111" i="1" s="1"/>
  <c r="Q1111" i="1" s="1"/>
  <c r="E1117" i="1"/>
  <c r="D1117" i="1"/>
  <c r="F1117" i="1" s="1"/>
  <c r="G1117" i="1" s="1"/>
  <c r="O1129" i="1"/>
  <c r="N1129" i="1"/>
  <c r="P1129" i="1" s="1"/>
  <c r="Q1129" i="1" s="1"/>
  <c r="E1029" i="1"/>
  <c r="D1029" i="1"/>
  <c r="F1029" i="1" s="1"/>
  <c r="G1029" i="1" s="1"/>
  <c r="O1047" i="1"/>
  <c r="N1047" i="1"/>
  <c r="P1047" i="1" s="1"/>
  <c r="Q1047" i="1" s="1"/>
  <c r="E1053" i="1"/>
  <c r="D1053" i="1"/>
  <c r="F1053" i="1" s="1"/>
  <c r="G1053" i="1" s="1"/>
  <c r="E1061" i="1"/>
  <c r="D1061" i="1"/>
  <c r="F1061" i="1" s="1"/>
  <c r="G1061" i="1" s="1"/>
  <c r="O1087" i="1"/>
  <c r="N1087" i="1"/>
  <c r="P1087" i="1" s="1"/>
  <c r="Q1087" i="1" s="1"/>
  <c r="J1122" i="1"/>
  <c r="I1122" i="1"/>
  <c r="K1122" i="1" s="1"/>
  <c r="L1122" i="1" s="1"/>
  <c r="O1137" i="1"/>
  <c r="N1137" i="1"/>
  <c r="P1137" i="1" s="1"/>
  <c r="Q1137" i="1" s="1"/>
  <c r="N936" i="1"/>
  <c r="P936" i="1" s="1"/>
  <c r="Q936" i="1" s="1"/>
  <c r="I939" i="1"/>
  <c r="K939" i="1" s="1"/>
  <c r="L939" i="1" s="1"/>
  <c r="N944" i="1"/>
  <c r="P944" i="1" s="1"/>
  <c r="Q944" i="1" s="1"/>
  <c r="I947" i="1"/>
  <c r="K947" i="1" s="1"/>
  <c r="L947" i="1" s="1"/>
  <c r="D950" i="1"/>
  <c r="F950" i="1" s="1"/>
  <c r="G950" i="1" s="1"/>
  <c r="N952" i="1"/>
  <c r="P952" i="1" s="1"/>
  <c r="Q952" i="1" s="1"/>
  <c r="I955" i="1"/>
  <c r="K955" i="1" s="1"/>
  <c r="L955" i="1" s="1"/>
  <c r="N960" i="1"/>
  <c r="P960" i="1" s="1"/>
  <c r="Q960" i="1" s="1"/>
  <c r="I963" i="1"/>
  <c r="K963" i="1" s="1"/>
  <c r="L963" i="1" s="1"/>
  <c r="N968" i="1"/>
  <c r="P968" i="1" s="1"/>
  <c r="Q968" i="1" s="1"/>
  <c r="I971" i="1"/>
  <c r="K971" i="1" s="1"/>
  <c r="L971" i="1" s="1"/>
  <c r="D974" i="1"/>
  <c r="F974" i="1" s="1"/>
  <c r="G974" i="1" s="1"/>
  <c r="N976" i="1"/>
  <c r="P976" i="1" s="1"/>
  <c r="Q976" i="1" s="1"/>
  <c r="I979" i="1"/>
  <c r="K979" i="1" s="1"/>
  <c r="L979" i="1" s="1"/>
  <c r="N984" i="1"/>
  <c r="P984" i="1" s="1"/>
  <c r="Q984" i="1" s="1"/>
  <c r="I987" i="1"/>
  <c r="K987" i="1" s="1"/>
  <c r="L987" i="1" s="1"/>
  <c r="N992" i="1"/>
  <c r="P992" i="1" s="1"/>
  <c r="Q992" i="1" s="1"/>
  <c r="I995" i="1"/>
  <c r="K995" i="1" s="1"/>
  <c r="L995" i="1" s="1"/>
  <c r="N1000" i="1"/>
  <c r="P1000" i="1" s="1"/>
  <c r="Q1000" i="1" s="1"/>
  <c r="I1003" i="1"/>
  <c r="K1003" i="1" s="1"/>
  <c r="L1003" i="1" s="1"/>
  <c r="N1008" i="1"/>
  <c r="P1008" i="1" s="1"/>
  <c r="Q1008" i="1" s="1"/>
  <c r="I1011" i="1"/>
  <c r="K1011" i="1" s="1"/>
  <c r="L1011" i="1" s="1"/>
  <c r="D1030" i="1"/>
  <c r="F1030" i="1" s="1"/>
  <c r="G1030" i="1" s="1"/>
  <c r="E1069" i="1"/>
  <c r="D1069" i="1"/>
  <c r="F1069" i="1" s="1"/>
  <c r="G1069" i="1" s="1"/>
  <c r="E1077" i="1"/>
  <c r="D1077" i="1"/>
  <c r="F1077" i="1" s="1"/>
  <c r="G1077" i="1" s="1"/>
  <c r="J1153" i="1"/>
  <c r="I1153" i="1"/>
  <c r="K1153" i="1" s="1"/>
  <c r="L1153" i="1" s="1"/>
  <c r="N935" i="1"/>
  <c r="P935" i="1" s="1"/>
  <c r="Q935" i="1" s="1"/>
  <c r="I938" i="1"/>
  <c r="K938" i="1" s="1"/>
  <c r="L938" i="1" s="1"/>
  <c r="D941" i="1"/>
  <c r="F941" i="1" s="1"/>
  <c r="G941" i="1" s="1"/>
  <c r="N943" i="1"/>
  <c r="P943" i="1" s="1"/>
  <c r="Q943" i="1" s="1"/>
  <c r="I946" i="1"/>
  <c r="K946" i="1" s="1"/>
  <c r="L946" i="1" s="1"/>
  <c r="D949" i="1"/>
  <c r="F949" i="1" s="1"/>
  <c r="G949" i="1" s="1"/>
  <c r="N951" i="1"/>
  <c r="P951" i="1" s="1"/>
  <c r="Q951" i="1" s="1"/>
  <c r="I954" i="1"/>
  <c r="K954" i="1" s="1"/>
  <c r="L954" i="1" s="1"/>
  <c r="D957" i="1"/>
  <c r="F957" i="1" s="1"/>
  <c r="G957" i="1" s="1"/>
  <c r="N959" i="1"/>
  <c r="P959" i="1" s="1"/>
  <c r="Q959" i="1" s="1"/>
  <c r="I962" i="1"/>
  <c r="K962" i="1" s="1"/>
  <c r="L962" i="1" s="1"/>
  <c r="D965" i="1"/>
  <c r="F965" i="1" s="1"/>
  <c r="G965" i="1" s="1"/>
  <c r="N967" i="1"/>
  <c r="P967" i="1" s="1"/>
  <c r="Q967" i="1" s="1"/>
  <c r="I970" i="1"/>
  <c r="K970" i="1" s="1"/>
  <c r="L970" i="1" s="1"/>
  <c r="D973" i="1"/>
  <c r="F973" i="1" s="1"/>
  <c r="G973" i="1" s="1"/>
  <c r="N975" i="1"/>
  <c r="P975" i="1" s="1"/>
  <c r="Q975" i="1" s="1"/>
  <c r="I978" i="1"/>
  <c r="K978" i="1" s="1"/>
  <c r="L978" i="1" s="1"/>
  <c r="D981" i="1"/>
  <c r="F981" i="1" s="1"/>
  <c r="G981" i="1" s="1"/>
  <c r="N983" i="1"/>
  <c r="P983" i="1" s="1"/>
  <c r="Q983" i="1" s="1"/>
  <c r="I986" i="1"/>
  <c r="K986" i="1" s="1"/>
  <c r="L986" i="1" s="1"/>
  <c r="D989" i="1"/>
  <c r="F989" i="1" s="1"/>
  <c r="G989" i="1" s="1"/>
  <c r="N991" i="1"/>
  <c r="P991" i="1" s="1"/>
  <c r="Q991" i="1" s="1"/>
  <c r="I994" i="1"/>
  <c r="K994" i="1" s="1"/>
  <c r="L994" i="1" s="1"/>
  <c r="D997" i="1"/>
  <c r="F997" i="1" s="1"/>
  <c r="G997" i="1" s="1"/>
  <c r="N999" i="1"/>
  <c r="P999" i="1" s="1"/>
  <c r="Q999" i="1" s="1"/>
  <c r="I1002" i="1"/>
  <c r="K1002" i="1" s="1"/>
  <c r="L1002" i="1" s="1"/>
  <c r="D1005" i="1"/>
  <c r="F1005" i="1" s="1"/>
  <c r="G1005" i="1" s="1"/>
  <c r="N1007" i="1"/>
  <c r="P1007" i="1" s="1"/>
  <c r="Q1007" i="1" s="1"/>
  <c r="I1010" i="1"/>
  <c r="K1010" i="1" s="1"/>
  <c r="L1010" i="1" s="1"/>
  <c r="D1013" i="1"/>
  <c r="F1013" i="1" s="1"/>
  <c r="G1013" i="1" s="1"/>
  <c r="N1015" i="1"/>
  <c r="P1015" i="1" s="1"/>
  <c r="Q1015" i="1" s="1"/>
  <c r="I1018" i="1"/>
  <c r="K1018" i="1" s="1"/>
  <c r="L1018" i="1" s="1"/>
  <c r="D1021" i="1"/>
  <c r="F1021" i="1" s="1"/>
  <c r="G1021" i="1" s="1"/>
  <c r="N1023" i="1"/>
  <c r="P1023" i="1" s="1"/>
  <c r="Q1023" i="1" s="1"/>
  <c r="I1027" i="1"/>
  <c r="K1027" i="1" s="1"/>
  <c r="L1027" i="1" s="1"/>
  <c r="E1037" i="1"/>
  <c r="D1037" i="1"/>
  <c r="F1037" i="1" s="1"/>
  <c r="G1037" i="1" s="1"/>
  <c r="J1042" i="1"/>
  <c r="I1042" i="1"/>
  <c r="K1042" i="1" s="1"/>
  <c r="L1042" i="1" s="1"/>
  <c r="E1085" i="1"/>
  <c r="D1085" i="1"/>
  <c r="F1085" i="1" s="1"/>
  <c r="G1085" i="1" s="1"/>
  <c r="D924" i="1"/>
  <c r="F924" i="1" s="1"/>
  <c r="G924" i="1" s="1"/>
  <c r="N926" i="1"/>
  <c r="P926" i="1" s="1"/>
  <c r="Q926" i="1" s="1"/>
  <c r="I929" i="1"/>
  <c r="K929" i="1" s="1"/>
  <c r="L929" i="1" s="1"/>
  <c r="D932" i="1"/>
  <c r="F932" i="1" s="1"/>
  <c r="G932" i="1" s="1"/>
  <c r="N934" i="1"/>
  <c r="P934" i="1" s="1"/>
  <c r="Q934" i="1" s="1"/>
  <c r="I937" i="1"/>
  <c r="K937" i="1" s="1"/>
  <c r="L937" i="1" s="1"/>
  <c r="D940" i="1"/>
  <c r="F940" i="1" s="1"/>
  <c r="G940" i="1" s="1"/>
  <c r="N942" i="1"/>
  <c r="P942" i="1" s="1"/>
  <c r="Q942" i="1" s="1"/>
  <c r="I945" i="1"/>
  <c r="K945" i="1" s="1"/>
  <c r="L945" i="1" s="1"/>
  <c r="D948" i="1"/>
  <c r="F948" i="1" s="1"/>
  <c r="G948" i="1" s="1"/>
  <c r="N950" i="1"/>
  <c r="P950" i="1" s="1"/>
  <c r="Q950" i="1" s="1"/>
  <c r="I953" i="1"/>
  <c r="K953" i="1" s="1"/>
  <c r="L953" i="1" s="1"/>
  <c r="D956" i="1"/>
  <c r="F956" i="1" s="1"/>
  <c r="G956" i="1" s="1"/>
  <c r="N958" i="1"/>
  <c r="P958" i="1" s="1"/>
  <c r="Q958" i="1" s="1"/>
  <c r="I961" i="1"/>
  <c r="K961" i="1" s="1"/>
  <c r="L961" i="1" s="1"/>
  <c r="D964" i="1"/>
  <c r="F964" i="1" s="1"/>
  <c r="G964" i="1" s="1"/>
  <c r="N966" i="1"/>
  <c r="P966" i="1" s="1"/>
  <c r="Q966" i="1" s="1"/>
  <c r="I969" i="1"/>
  <c r="K969" i="1" s="1"/>
  <c r="L969" i="1" s="1"/>
  <c r="D972" i="1"/>
  <c r="F972" i="1" s="1"/>
  <c r="G972" i="1" s="1"/>
  <c r="N974" i="1"/>
  <c r="P974" i="1" s="1"/>
  <c r="Q974" i="1" s="1"/>
  <c r="I977" i="1"/>
  <c r="K977" i="1" s="1"/>
  <c r="L977" i="1" s="1"/>
  <c r="D980" i="1"/>
  <c r="F980" i="1" s="1"/>
  <c r="G980" i="1" s="1"/>
  <c r="N982" i="1"/>
  <c r="P982" i="1" s="1"/>
  <c r="Q982" i="1" s="1"/>
  <c r="I985" i="1"/>
  <c r="K985" i="1" s="1"/>
  <c r="L985" i="1" s="1"/>
  <c r="D988" i="1"/>
  <c r="F988" i="1" s="1"/>
  <c r="G988" i="1" s="1"/>
  <c r="N990" i="1"/>
  <c r="P990" i="1" s="1"/>
  <c r="Q990" i="1" s="1"/>
  <c r="I993" i="1"/>
  <c r="K993" i="1" s="1"/>
  <c r="L993" i="1" s="1"/>
  <c r="D996" i="1"/>
  <c r="F996" i="1" s="1"/>
  <c r="G996" i="1" s="1"/>
  <c r="N998" i="1"/>
  <c r="P998" i="1" s="1"/>
  <c r="Q998" i="1" s="1"/>
  <c r="I1001" i="1"/>
  <c r="K1001" i="1" s="1"/>
  <c r="L1001" i="1" s="1"/>
  <c r="D1004" i="1"/>
  <c r="F1004" i="1" s="1"/>
  <c r="G1004" i="1" s="1"/>
  <c r="N1006" i="1"/>
  <c r="P1006" i="1" s="1"/>
  <c r="Q1006" i="1" s="1"/>
  <c r="I1009" i="1"/>
  <c r="K1009" i="1" s="1"/>
  <c r="L1009" i="1" s="1"/>
  <c r="D1012" i="1"/>
  <c r="F1012" i="1" s="1"/>
  <c r="G1012" i="1" s="1"/>
  <c r="N1014" i="1"/>
  <c r="P1014" i="1" s="1"/>
  <c r="Q1014" i="1" s="1"/>
  <c r="I1017" i="1"/>
  <c r="K1017" i="1" s="1"/>
  <c r="L1017" i="1" s="1"/>
  <c r="N1022" i="1"/>
  <c r="P1022" i="1" s="1"/>
  <c r="Q1022" i="1" s="1"/>
  <c r="I1025" i="1"/>
  <c r="K1025" i="1" s="1"/>
  <c r="L1025" i="1" s="1"/>
  <c r="O1055" i="1"/>
  <c r="N1055" i="1"/>
  <c r="P1055" i="1" s="1"/>
  <c r="Q1055" i="1" s="1"/>
  <c r="O1063" i="1"/>
  <c r="N1063" i="1"/>
  <c r="P1063" i="1" s="1"/>
  <c r="Q1063" i="1" s="1"/>
  <c r="O1071" i="1"/>
  <c r="N1071" i="1"/>
  <c r="P1071" i="1" s="1"/>
  <c r="Q1071" i="1" s="1"/>
  <c r="E1093" i="1"/>
  <c r="D1093" i="1"/>
  <c r="F1093" i="1" s="1"/>
  <c r="G1093" i="1" s="1"/>
  <c r="J1098" i="1"/>
  <c r="I1098" i="1"/>
  <c r="K1098" i="1" s="1"/>
  <c r="L1098" i="1" s="1"/>
  <c r="O1103" i="1"/>
  <c r="N1103" i="1"/>
  <c r="P1103" i="1" s="1"/>
  <c r="Q1103" i="1" s="1"/>
  <c r="E1109" i="1"/>
  <c r="D1109" i="1"/>
  <c r="F1109" i="1" s="1"/>
  <c r="G1109" i="1" s="1"/>
  <c r="J1114" i="1"/>
  <c r="I1114" i="1"/>
  <c r="K1114" i="1" s="1"/>
  <c r="L1114" i="1" s="1"/>
  <c r="O1119" i="1"/>
  <c r="N1119" i="1"/>
  <c r="P1119" i="1" s="1"/>
  <c r="Q1119" i="1" s="1"/>
  <c r="E1045" i="1"/>
  <c r="D1045" i="1"/>
  <c r="F1045" i="1" s="1"/>
  <c r="G1045" i="1" s="1"/>
  <c r="J1050" i="1"/>
  <c r="I1050" i="1"/>
  <c r="K1050" i="1" s="1"/>
  <c r="L1050" i="1" s="1"/>
  <c r="J1082" i="1"/>
  <c r="I1082" i="1"/>
  <c r="K1082" i="1" s="1"/>
  <c r="L1082" i="1" s="1"/>
  <c r="E1125" i="1"/>
  <c r="D1125" i="1"/>
  <c r="F1125" i="1" s="1"/>
  <c r="G1125" i="1" s="1"/>
  <c r="N1134" i="1"/>
  <c r="P1134" i="1" s="1"/>
  <c r="Q1134" i="1" s="1"/>
  <c r="O1134" i="1"/>
  <c r="E1164" i="1"/>
  <c r="D1164" i="1"/>
  <c r="F1164" i="1" s="1"/>
  <c r="G1164" i="1" s="1"/>
  <c r="O1174" i="1"/>
  <c r="N1174" i="1"/>
  <c r="P1174" i="1" s="1"/>
  <c r="Q1174" i="1" s="1"/>
  <c r="E1188" i="1"/>
  <c r="D1188" i="1"/>
  <c r="F1188" i="1" s="1"/>
  <c r="G1188" i="1" s="1"/>
  <c r="O1198" i="1"/>
  <c r="N1198" i="1"/>
  <c r="P1198" i="1" s="1"/>
  <c r="Q1198" i="1" s="1"/>
  <c r="J1209" i="1"/>
  <c r="I1209" i="1"/>
  <c r="K1209" i="1" s="1"/>
  <c r="L1209" i="1" s="1"/>
  <c r="E1148" i="1"/>
  <c r="D1148" i="1"/>
  <c r="F1148" i="1" s="1"/>
  <c r="G1148" i="1" s="1"/>
  <c r="O1241" i="1"/>
  <c r="N1241" i="1"/>
  <c r="P1241" i="1" s="1"/>
  <c r="Q1241" i="1" s="1"/>
  <c r="E1156" i="1"/>
  <c r="D1156" i="1"/>
  <c r="F1156" i="1" s="1"/>
  <c r="G1156" i="1" s="1"/>
  <c r="O1166" i="1"/>
  <c r="N1166" i="1"/>
  <c r="P1166" i="1" s="1"/>
  <c r="Q1166" i="1" s="1"/>
  <c r="J1177" i="1"/>
  <c r="I1177" i="1"/>
  <c r="K1177" i="1" s="1"/>
  <c r="L1177" i="1" s="1"/>
  <c r="O1190" i="1"/>
  <c r="N1190" i="1"/>
  <c r="P1190" i="1" s="1"/>
  <c r="Q1190" i="1" s="1"/>
  <c r="J1201" i="1"/>
  <c r="I1201" i="1"/>
  <c r="K1201" i="1" s="1"/>
  <c r="L1201" i="1" s="1"/>
  <c r="E1212" i="1"/>
  <c r="D1212" i="1"/>
  <c r="F1212" i="1" s="1"/>
  <c r="G1212" i="1" s="1"/>
  <c r="D1034" i="1"/>
  <c r="F1034" i="1" s="1"/>
  <c r="G1034" i="1" s="1"/>
  <c r="N1036" i="1"/>
  <c r="P1036" i="1" s="1"/>
  <c r="Q1036" i="1" s="1"/>
  <c r="I1039" i="1"/>
  <c r="K1039" i="1" s="1"/>
  <c r="L1039" i="1" s="1"/>
  <c r="D1042" i="1"/>
  <c r="F1042" i="1" s="1"/>
  <c r="G1042" i="1" s="1"/>
  <c r="N1044" i="1"/>
  <c r="P1044" i="1" s="1"/>
  <c r="Q1044" i="1" s="1"/>
  <c r="I1047" i="1"/>
  <c r="K1047" i="1" s="1"/>
  <c r="L1047" i="1" s="1"/>
  <c r="D1050" i="1"/>
  <c r="F1050" i="1" s="1"/>
  <c r="G1050" i="1" s="1"/>
  <c r="N1052" i="1"/>
  <c r="P1052" i="1" s="1"/>
  <c r="Q1052" i="1" s="1"/>
  <c r="I1055" i="1"/>
  <c r="K1055" i="1" s="1"/>
  <c r="L1055" i="1" s="1"/>
  <c r="D1058" i="1"/>
  <c r="F1058" i="1" s="1"/>
  <c r="G1058" i="1" s="1"/>
  <c r="N1060" i="1"/>
  <c r="P1060" i="1" s="1"/>
  <c r="Q1060" i="1" s="1"/>
  <c r="I1063" i="1"/>
  <c r="K1063" i="1" s="1"/>
  <c r="L1063" i="1" s="1"/>
  <c r="D1066" i="1"/>
  <c r="F1066" i="1" s="1"/>
  <c r="G1066" i="1" s="1"/>
  <c r="N1068" i="1"/>
  <c r="P1068" i="1" s="1"/>
  <c r="Q1068" i="1" s="1"/>
  <c r="I1071" i="1"/>
  <c r="K1071" i="1" s="1"/>
  <c r="L1071" i="1" s="1"/>
  <c r="D1074" i="1"/>
  <c r="F1074" i="1" s="1"/>
  <c r="G1074" i="1" s="1"/>
  <c r="N1076" i="1"/>
  <c r="P1076" i="1" s="1"/>
  <c r="Q1076" i="1" s="1"/>
  <c r="I1079" i="1"/>
  <c r="K1079" i="1" s="1"/>
  <c r="L1079" i="1" s="1"/>
  <c r="D1082" i="1"/>
  <c r="F1082" i="1" s="1"/>
  <c r="G1082" i="1" s="1"/>
  <c r="N1084" i="1"/>
  <c r="P1084" i="1" s="1"/>
  <c r="Q1084" i="1" s="1"/>
  <c r="I1087" i="1"/>
  <c r="K1087" i="1" s="1"/>
  <c r="L1087" i="1" s="1"/>
  <c r="D1090" i="1"/>
  <c r="F1090" i="1" s="1"/>
  <c r="G1090" i="1" s="1"/>
  <c r="N1092" i="1"/>
  <c r="P1092" i="1" s="1"/>
  <c r="Q1092" i="1" s="1"/>
  <c r="I1095" i="1"/>
  <c r="K1095" i="1" s="1"/>
  <c r="L1095" i="1" s="1"/>
  <c r="D1098" i="1"/>
  <c r="F1098" i="1" s="1"/>
  <c r="G1098" i="1" s="1"/>
  <c r="N1100" i="1"/>
  <c r="P1100" i="1" s="1"/>
  <c r="Q1100" i="1" s="1"/>
  <c r="I1103" i="1"/>
  <c r="K1103" i="1" s="1"/>
  <c r="L1103" i="1" s="1"/>
  <c r="D1106" i="1"/>
  <c r="F1106" i="1" s="1"/>
  <c r="G1106" i="1" s="1"/>
  <c r="N1108" i="1"/>
  <c r="P1108" i="1" s="1"/>
  <c r="Q1108" i="1" s="1"/>
  <c r="I1111" i="1"/>
  <c r="K1111" i="1" s="1"/>
  <c r="L1111" i="1" s="1"/>
  <c r="D1114" i="1"/>
  <c r="F1114" i="1" s="1"/>
  <c r="G1114" i="1" s="1"/>
  <c r="N1116" i="1"/>
  <c r="P1116" i="1" s="1"/>
  <c r="Q1116" i="1" s="1"/>
  <c r="I1119" i="1"/>
  <c r="K1119" i="1" s="1"/>
  <c r="L1119" i="1" s="1"/>
  <c r="D1122" i="1"/>
  <c r="F1122" i="1" s="1"/>
  <c r="G1122" i="1" s="1"/>
  <c r="N1124" i="1"/>
  <c r="P1124" i="1" s="1"/>
  <c r="Q1124" i="1" s="1"/>
  <c r="I1127" i="1"/>
  <c r="K1127" i="1" s="1"/>
  <c r="L1127" i="1" s="1"/>
  <c r="E1132" i="1"/>
  <c r="D1135" i="1"/>
  <c r="F1135" i="1" s="1"/>
  <c r="G1135" i="1" s="1"/>
  <c r="D1138" i="1"/>
  <c r="F1138" i="1" s="1"/>
  <c r="G1138" i="1" s="1"/>
  <c r="E1180" i="1"/>
  <c r="D1180" i="1"/>
  <c r="F1180" i="1" s="1"/>
  <c r="G1180" i="1" s="1"/>
  <c r="O1139" i="1"/>
  <c r="N1139" i="1"/>
  <c r="P1139" i="1" s="1"/>
  <c r="Q1139" i="1" s="1"/>
  <c r="O1150" i="1"/>
  <c r="N1150" i="1"/>
  <c r="P1150" i="1" s="1"/>
  <c r="Q1150" i="1" s="1"/>
  <c r="O1158" i="1"/>
  <c r="N1158" i="1"/>
  <c r="P1158" i="1" s="1"/>
  <c r="Q1158" i="1" s="1"/>
  <c r="J1169" i="1"/>
  <c r="I1169" i="1"/>
  <c r="K1169" i="1" s="1"/>
  <c r="L1169" i="1" s="1"/>
  <c r="O1182" i="1"/>
  <c r="N1182" i="1"/>
  <c r="P1182" i="1" s="1"/>
  <c r="Q1182" i="1" s="1"/>
  <c r="J1193" i="1"/>
  <c r="I1193" i="1"/>
  <c r="K1193" i="1" s="1"/>
  <c r="L1193" i="1" s="1"/>
  <c r="E1204" i="1"/>
  <c r="D1204" i="1"/>
  <c r="F1204" i="1" s="1"/>
  <c r="G1204" i="1" s="1"/>
  <c r="O1214" i="1"/>
  <c r="N1214" i="1"/>
  <c r="P1214" i="1" s="1"/>
  <c r="Q1214" i="1" s="1"/>
  <c r="I1093" i="1"/>
  <c r="K1093" i="1" s="1"/>
  <c r="L1093" i="1" s="1"/>
  <c r="D1096" i="1"/>
  <c r="F1096" i="1" s="1"/>
  <c r="G1096" i="1" s="1"/>
  <c r="N1098" i="1"/>
  <c r="P1098" i="1" s="1"/>
  <c r="Q1098" i="1" s="1"/>
  <c r="I1101" i="1"/>
  <c r="K1101" i="1" s="1"/>
  <c r="L1101" i="1" s="1"/>
  <c r="D1104" i="1"/>
  <c r="F1104" i="1" s="1"/>
  <c r="G1104" i="1" s="1"/>
  <c r="N1106" i="1"/>
  <c r="P1106" i="1" s="1"/>
  <c r="Q1106" i="1" s="1"/>
  <c r="I1109" i="1"/>
  <c r="K1109" i="1" s="1"/>
  <c r="L1109" i="1" s="1"/>
  <c r="D1112" i="1"/>
  <c r="F1112" i="1" s="1"/>
  <c r="G1112" i="1" s="1"/>
  <c r="N1114" i="1"/>
  <c r="P1114" i="1" s="1"/>
  <c r="Q1114" i="1" s="1"/>
  <c r="I1117" i="1"/>
  <c r="K1117" i="1" s="1"/>
  <c r="L1117" i="1" s="1"/>
  <c r="D1120" i="1"/>
  <c r="F1120" i="1" s="1"/>
  <c r="G1120" i="1" s="1"/>
  <c r="N1122" i="1"/>
  <c r="P1122" i="1" s="1"/>
  <c r="Q1122" i="1" s="1"/>
  <c r="I1125" i="1"/>
  <c r="K1125" i="1" s="1"/>
  <c r="L1125" i="1" s="1"/>
  <c r="O1128" i="1"/>
  <c r="J1131" i="1"/>
  <c r="J1134" i="1"/>
  <c r="J1137" i="1"/>
  <c r="N1140" i="1"/>
  <c r="P1140" i="1" s="1"/>
  <c r="Q1140" i="1" s="1"/>
  <c r="E1145" i="1"/>
  <c r="D1145" i="1"/>
  <c r="F1145" i="1" s="1"/>
  <c r="G1145" i="1" s="1"/>
  <c r="J1142" i="1"/>
  <c r="I1142" i="1"/>
  <c r="K1142" i="1" s="1"/>
  <c r="L1142" i="1" s="1"/>
  <c r="J1145" i="1"/>
  <c r="I1145" i="1"/>
  <c r="K1145" i="1" s="1"/>
  <c r="L1145" i="1" s="1"/>
  <c r="J1161" i="1"/>
  <c r="I1161" i="1"/>
  <c r="K1161" i="1" s="1"/>
  <c r="L1161" i="1" s="1"/>
  <c r="E1172" i="1"/>
  <c r="D1172" i="1"/>
  <c r="F1172" i="1" s="1"/>
  <c r="G1172" i="1" s="1"/>
  <c r="J1185" i="1"/>
  <c r="I1185" i="1"/>
  <c r="K1185" i="1" s="1"/>
  <c r="L1185" i="1" s="1"/>
  <c r="E1196" i="1"/>
  <c r="D1196" i="1"/>
  <c r="F1196" i="1" s="1"/>
  <c r="G1196" i="1" s="1"/>
  <c r="O1206" i="1"/>
  <c r="N1206" i="1"/>
  <c r="P1206" i="1" s="1"/>
  <c r="Q1206" i="1" s="1"/>
  <c r="J1252" i="1"/>
  <c r="I1252" i="1"/>
  <c r="K1252" i="1" s="1"/>
  <c r="L1252" i="1" s="1"/>
  <c r="O1225" i="1"/>
  <c r="N1225" i="1"/>
  <c r="P1225" i="1" s="1"/>
  <c r="Q1225" i="1" s="1"/>
  <c r="E1263" i="1"/>
  <c r="D1263" i="1"/>
  <c r="F1263" i="1" s="1"/>
  <c r="G1263" i="1" s="1"/>
  <c r="J1276" i="1"/>
  <c r="I1276" i="1"/>
  <c r="K1276" i="1" s="1"/>
  <c r="L1276" i="1" s="1"/>
  <c r="E1220" i="1"/>
  <c r="D1220" i="1"/>
  <c r="F1220" i="1" s="1"/>
  <c r="G1220" i="1" s="1"/>
  <c r="O1233" i="1"/>
  <c r="N1233" i="1"/>
  <c r="P1233" i="1" s="1"/>
  <c r="Q1233" i="1" s="1"/>
  <c r="O1257" i="1"/>
  <c r="N1257" i="1"/>
  <c r="P1257" i="1" s="1"/>
  <c r="Q1257" i="1" s="1"/>
  <c r="O1265" i="1"/>
  <c r="N1265" i="1"/>
  <c r="P1265" i="1" s="1"/>
  <c r="Q1265" i="1" s="1"/>
  <c r="N1156" i="1"/>
  <c r="P1156" i="1" s="1"/>
  <c r="Q1156" i="1" s="1"/>
  <c r="I1159" i="1"/>
  <c r="K1159" i="1" s="1"/>
  <c r="L1159" i="1" s="1"/>
  <c r="D1162" i="1"/>
  <c r="F1162" i="1" s="1"/>
  <c r="G1162" i="1" s="1"/>
  <c r="N1164" i="1"/>
  <c r="P1164" i="1" s="1"/>
  <c r="Q1164" i="1" s="1"/>
  <c r="I1167" i="1"/>
  <c r="K1167" i="1" s="1"/>
  <c r="L1167" i="1" s="1"/>
  <c r="D1170" i="1"/>
  <c r="F1170" i="1" s="1"/>
  <c r="G1170" i="1" s="1"/>
  <c r="N1172" i="1"/>
  <c r="P1172" i="1" s="1"/>
  <c r="Q1172" i="1" s="1"/>
  <c r="I1175" i="1"/>
  <c r="K1175" i="1" s="1"/>
  <c r="L1175" i="1" s="1"/>
  <c r="D1178" i="1"/>
  <c r="F1178" i="1" s="1"/>
  <c r="G1178" i="1" s="1"/>
  <c r="N1180" i="1"/>
  <c r="P1180" i="1" s="1"/>
  <c r="Q1180" i="1" s="1"/>
  <c r="I1183" i="1"/>
  <c r="K1183" i="1" s="1"/>
  <c r="L1183" i="1" s="1"/>
  <c r="D1186" i="1"/>
  <c r="F1186" i="1" s="1"/>
  <c r="G1186" i="1" s="1"/>
  <c r="N1188" i="1"/>
  <c r="P1188" i="1" s="1"/>
  <c r="Q1188" i="1" s="1"/>
  <c r="I1191" i="1"/>
  <c r="K1191" i="1" s="1"/>
  <c r="L1191" i="1" s="1"/>
  <c r="D1194" i="1"/>
  <c r="F1194" i="1" s="1"/>
  <c r="G1194" i="1" s="1"/>
  <c r="N1196" i="1"/>
  <c r="P1196" i="1" s="1"/>
  <c r="Q1196" i="1" s="1"/>
  <c r="I1199" i="1"/>
  <c r="K1199" i="1" s="1"/>
  <c r="L1199" i="1" s="1"/>
  <c r="D1202" i="1"/>
  <c r="F1202" i="1" s="1"/>
  <c r="G1202" i="1" s="1"/>
  <c r="N1204" i="1"/>
  <c r="P1204" i="1" s="1"/>
  <c r="Q1204" i="1" s="1"/>
  <c r="I1207" i="1"/>
  <c r="K1207" i="1" s="1"/>
  <c r="L1207" i="1" s="1"/>
  <c r="D1210" i="1"/>
  <c r="F1210" i="1" s="1"/>
  <c r="G1210" i="1" s="1"/>
  <c r="N1212" i="1"/>
  <c r="P1212" i="1" s="1"/>
  <c r="Q1212" i="1" s="1"/>
  <c r="I1215" i="1"/>
  <c r="K1215" i="1" s="1"/>
  <c r="L1215" i="1" s="1"/>
  <c r="N1234" i="1"/>
  <c r="P1234" i="1" s="1"/>
  <c r="Q1234" i="1" s="1"/>
  <c r="J1244" i="1"/>
  <c r="I1244" i="1"/>
  <c r="K1244" i="1" s="1"/>
  <c r="L1244" i="1" s="1"/>
  <c r="O1249" i="1"/>
  <c r="N1249" i="1"/>
  <c r="P1249" i="1" s="1"/>
  <c r="Q1249" i="1" s="1"/>
  <c r="J1268" i="1"/>
  <c r="I1268" i="1"/>
  <c r="K1268" i="1" s="1"/>
  <c r="L1268" i="1" s="1"/>
  <c r="N1147" i="1"/>
  <c r="P1147" i="1" s="1"/>
  <c r="Q1147" i="1" s="1"/>
  <c r="I1150" i="1"/>
  <c r="K1150" i="1" s="1"/>
  <c r="L1150" i="1" s="1"/>
  <c r="D1153" i="1"/>
  <c r="F1153" i="1" s="1"/>
  <c r="G1153" i="1" s="1"/>
  <c r="N1155" i="1"/>
  <c r="P1155" i="1" s="1"/>
  <c r="Q1155" i="1" s="1"/>
  <c r="I1158" i="1"/>
  <c r="K1158" i="1" s="1"/>
  <c r="L1158" i="1" s="1"/>
  <c r="D1161" i="1"/>
  <c r="F1161" i="1" s="1"/>
  <c r="G1161" i="1" s="1"/>
  <c r="N1163" i="1"/>
  <c r="P1163" i="1" s="1"/>
  <c r="Q1163" i="1" s="1"/>
  <c r="I1166" i="1"/>
  <c r="K1166" i="1" s="1"/>
  <c r="L1166" i="1" s="1"/>
  <c r="D1169" i="1"/>
  <c r="F1169" i="1" s="1"/>
  <c r="G1169" i="1" s="1"/>
  <c r="N1171" i="1"/>
  <c r="P1171" i="1" s="1"/>
  <c r="Q1171" i="1" s="1"/>
  <c r="I1174" i="1"/>
  <c r="K1174" i="1" s="1"/>
  <c r="L1174" i="1" s="1"/>
  <c r="D1177" i="1"/>
  <c r="F1177" i="1" s="1"/>
  <c r="G1177" i="1" s="1"/>
  <c r="N1179" i="1"/>
  <c r="P1179" i="1" s="1"/>
  <c r="Q1179" i="1" s="1"/>
  <c r="I1182" i="1"/>
  <c r="K1182" i="1" s="1"/>
  <c r="L1182" i="1" s="1"/>
  <c r="J1228" i="1"/>
  <c r="I1228" i="1"/>
  <c r="K1228" i="1" s="1"/>
  <c r="L1228" i="1" s="1"/>
  <c r="J1236" i="1"/>
  <c r="I1236" i="1"/>
  <c r="K1236" i="1" s="1"/>
  <c r="L1236" i="1" s="1"/>
  <c r="E1304" i="1"/>
  <c r="D1304" i="1"/>
  <c r="F1304" i="1" s="1"/>
  <c r="G1304" i="1" s="1"/>
  <c r="E1255" i="1"/>
  <c r="D1255" i="1"/>
  <c r="F1255" i="1" s="1"/>
  <c r="G1255" i="1" s="1"/>
  <c r="E1271" i="1"/>
  <c r="D1271" i="1"/>
  <c r="F1271" i="1" s="1"/>
  <c r="G1271" i="1" s="1"/>
  <c r="J1333" i="1"/>
  <c r="I1333" i="1"/>
  <c r="K1333" i="1" s="1"/>
  <c r="L1333" i="1" s="1"/>
  <c r="N1177" i="1"/>
  <c r="P1177" i="1" s="1"/>
  <c r="Q1177" i="1" s="1"/>
  <c r="I1180" i="1"/>
  <c r="K1180" i="1" s="1"/>
  <c r="L1180" i="1" s="1"/>
  <c r="D1183" i="1"/>
  <c r="F1183" i="1" s="1"/>
  <c r="G1183" i="1" s="1"/>
  <c r="N1185" i="1"/>
  <c r="P1185" i="1" s="1"/>
  <c r="Q1185" i="1" s="1"/>
  <c r="I1188" i="1"/>
  <c r="K1188" i="1" s="1"/>
  <c r="L1188" i="1" s="1"/>
  <c r="D1191" i="1"/>
  <c r="F1191" i="1" s="1"/>
  <c r="G1191" i="1" s="1"/>
  <c r="N1193" i="1"/>
  <c r="P1193" i="1" s="1"/>
  <c r="Q1193" i="1" s="1"/>
  <c r="I1196" i="1"/>
  <c r="K1196" i="1" s="1"/>
  <c r="L1196" i="1" s="1"/>
  <c r="D1199" i="1"/>
  <c r="F1199" i="1" s="1"/>
  <c r="G1199" i="1" s="1"/>
  <c r="N1201" i="1"/>
  <c r="P1201" i="1" s="1"/>
  <c r="Q1201" i="1" s="1"/>
  <c r="I1204" i="1"/>
  <c r="K1204" i="1" s="1"/>
  <c r="L1204" i="1" s="1"/>
  <c r="D1207" i="1"/>
  <c r="F1207" i="1" s="1"/>
  <c r="G1207" i="1" s="1"/>
  <c r="N1209" i="1"/>
  <c r="P1209" i="1" s="1"/>
  <c r="Q1209" i="1" s="1"/>
  <c r="I1212" i="1"/>
  <c r="K1212" i="1" s="1"/>
  <c r="L1212" i="1" s="1"/>
  <c r="D1215" i="1"/>
  <c r="F1215" i="1" s="1"/>
  <c r="G1215" i="1" s="1"/>
  <c r="N1216" i="1"/>
  <c r="P1216" i="1" s="1"/>
  <c r="Q1216" i="1" s="1"/>
  <c r="N1218" i="1"/>
  <c r="P1218" i="1" s="1"/>
  <c r="Q1218" i="1" s="1"/>
  <c r="E1223" i="1"/>
  <c r="D1223" i="1"/>
  <c r="F1223" i="1" s="1"/>
  <c r="G1223" i="1" s="1"/>
  <c r="E1239" i="1"/>
  <c r="D1239" i="1"/>
  <c r="F1239" i="1" s="1"/>
  <c r="G1239" i="1" s="1"/>
  <c r="J1278" i="1"/>
  <c r="I1278" i="1"/>
  <c r="K1278" i="1" s="1"/>
  <c r="L1278" i="1" s="1"/>
  <c r="I1217" i="1"/>
  <c r="K1217" i="1" s="1"/>
  <c r="L1217" i="1" s="1"/>
  <c r="E1222" i="1"/>
  <c r="D1224" i="1"/>
  <c r="F1224" i="1" s="1"/>
  <c r="G1224" i="1" s="1"/>
  <c r="E1231" i="1"/>
  <c r="D1231" i="1"/>
  <c r="F1231" i="1" s="1"/>
  <c r="G1231" i="1" s="1"/>
  <c r="E1247" i="1"/>
  <c r="D1247" i="1"/>
  <c r="F1247" i="1" s="1"/>
  <c r="G1247" i="1" s="1"/>
  <c r="J1260" i="1"/>
  <c r="I1260" i="1"/>
  <c r="K1260" i="1" s="1"/>
  <c r="L1260" i="1" s="1"/>
  <c r="O1273" i="1"/>
  <c r="N1273" i="1"/>
  <c r="P1273" i="1" s="1"/>
  <c r="Q1273" i="1" s="1"/>
  <c r="E1280" i="1"/>
  <c r="D1280" i="1"/>
  <c r="F1280" i="1" s="1"/>
  <c r="G1280" i="1" s="1"/>
  <c r="O1306" i="1"/>
  <c r="N1306" i="1"/>
  <c r="P1306" i="1" s="1"/>
  <c r="Q1306" i="1" s="1"/>
  <c r="J1317" i="1"/>
  <c r="I1317" i="1"/>
  <c r="K1317" i="1" s="1"/>
  <c r="L1317" i="1" s="1"/>
  <c r="N1224" i="1"/>
  <c r="P1224" i="1" s="1"/>
  <c r="Q1224" i="1" s="1"/>
  <c r="I1227" i="1"/>
  <c r="K1227" i="1" s="1"/>
  <c r="L1227" i="1" s="1"/>
  <c r="D1230" i="1"/>
  <c r="F1230" i="1" s="1"/>
  <c r="G1230" i="1" s="1"/>
  <c r="N1232" i="1"/>
  <c r="P1232" i="1" s="1"/>
  <c r="Q1232" i="1" s="1"/>
  <c r="I1235" i="1"/>
  <c r="K1235" i="1" s="1"/>
  <c r="L1235" i="1" s="1"/>
  <c r="J1285" i="1"/>
  <c r="I1285" i="1"/>
  <c r="K1285" i="1" s="1"/>
  <c r="L1285" i="1" s="1"/>
  <c r="O1290" i="1"/>
  <c r="N1290" i="1"/>
  <c r="P1290" i="1" s="1"/>
  <c r="Q1290" i="1" s="1"/>
  <c r="E1320" i="1"/>
  <c r="D1320" i="1"/>
  <c r="F1320" i="1" s="1"/>
  <c r="G1320" i="1" s="1"/>
  <c r="J1281" i="1"/>
  <c r="I1281" i="1"/>
  <c r="K1281" i="1" s="1"/>
  <c r="L1281" i="1" s="1"/>
  <c r="J1293" i="1"/>
  <c r="I1293" i="1"/>
  <c r="K1293" i="1" s="1"/>
  <c r="L1293" i="1" s="1"/>
  <c r="J1309" i="1"/>
  <c r="I1309" i="1"/>
  <c r="K1309" i="1" s="1"/>
  <c r="L1309" i="1" s="1"/>
  <c r="O1322" i="1"/>
  <c r="N1322" i="1"/>
  <c r="P1322" i="1" s="1"/>
  <c r="Q1322" i="1" s="1"/>
  <c r="J1325" i="1"/>
  <c r="I1325" i="1"/>
  <c r="K1325" i="1" s="1"/>
  <c r="L1325" i="1" s="1"/>
  <c r="E1328" i="1"/>
  <c r="D1328" i="1"/>
  <c r="F1328" i="1" s="1"/>
  <c r="G1328" i="1" s="1"/>
  <c r="N1222" i="1"/>
  <c r="P1222" i="1" s="1"/>
  <c r="Q1222" i="1" s="1"/>
  <c r="I1225" i="1"/>
  <c r="K1225" i="1" s="1"/>
  <c r="L1225" i="1" s="1"/>
  <c r="D1228" i="1"/>
  <c r="F1228" i="1" s="1"/>
  <c r="G1228" i="1" s="1"/>
  <c r="N1230" i="1"/>
  <c r="P1230" i="1" s="1"/>
  <c r="Q1230" i="1" s="1"/>
  <c r="I1233" i="1"/>
  <c r="K1233" i="1" s="1"/>
  <c r="L1233" i="1" s="1"/>
  <c r="D1236" i="1"/>
  <c r="F1236" i="1" s="1"/>
  <c r="G1236" i="1" s="1"/>
  <c r="N1238" i="1"/>
  <c r="P1238" i="1" s="1"/>
  <c r="Q1238" i="1" s="1"/>
  <c r="I1241" i="1"/>
  <c r="K1241" i="1" s="1"/>
  <c r="L1241" i="1" s="1"/>
  <c r="D1244" i="1"/>
  <c r="F1244" i="1" s="1"/>
  <c r="G1244" i="1" s="1"/>
  <c r="N1246" i="1"/>
  <c r="P1246" i="1" s="1"/>
  <c r="Q1246" i="1" s="1"/>
  <c r="I1249" i="1"/>
  <c r="K1249" i="1" s="1"/>
  <c r="L1249" i="1" s="1"/>
  <c r="D1252" i="1"/>
  <c r="F1252" i="1" s="1"/>
  <c r="G1252" i="1" s="1"/>
  <c r="N1254" i="1"/>
  <c r="P1254" i="1" s="1"/>
  <c r="Q1254" i="1" s="1"/>
  <c r="I1257" i="1"/>
  <c r="K1257" i="1" s="1"/>
  <c r="L1257" i="1" s="1"/>
  <c r="D1260" i="1"/>
  <c r="F1260" i="1" s="1"/>
  <c r="G1260" i="1" s="1"/>
  <c r="N1262" i="1"/>
  <c r="P1262" i="1" s="1"/>
  <c r="Q1262" i="1" s="1"/>
  <c r="I1265" i="1"/>
  <c r="K1265" i="1" s="1"/>
  <c r="L1265" i="1" s="1"/>
  <c r="D1268" i="1"/>
  <c r="F1268" i="1" s="1"/>
  <c r="G1268" i="1" s="1"/>
  <c r="N1270" i="1"/>
  <c r="P1270" i="1" s="1"/>
  <c r="Q1270" i="1" s="1"/>
  <c r="I1273" i="1"/>
  <c r="K1273" i="1" s="1"/>
  <c r="L1273" i="1" s="1"/>
  <c r="D1276" i="1"/>
  <c r="F1276" i="1" s="1"/>
  <c r="G1276" i="1" s="1"/>
  <c r="O1278" i="1"/>
  <c r="N1278" i="1"/>
  <c r="P1278" i="1" s="1"/>
  <c r="Q1278" i="1" s="1"/>
  <c r="O1286" i="1"/>
  <c r="N1286" i="1"/>
  <c r="P1286" i="1" s="1"/>
  <c r="Q1286" i="1" s="1"/>
  <c r="D1219" i="1"/>
  <c r="F1219" i="1" s="1"/>
  <c r="G1219" i="1" s="1"/>
  <c r="N1221" i="1"/>
  <c r="P1221" i="1" s="1"/>
  <c r="Q1221" i="1" s="1"/>
  <c r="I1224" i="1"/>
  <c r="K1224" i="1" s="1"/>
  <c r="L1224" i="1" s="1"/>
  <c r="D1227" i="1"/>
  <c r="F1227" i="1" s="1"/>
  <c r="G1227" i="1" s="1"/>
  <c r="N1229" i="1"/>
  <c r="P1229" i="1" s="1"/>
  <c r="Q1229" i="1" s="1"/>
  <c r="I1232" i="1"/>
  <c r="K1232" i="1" s="1"/>
  <c r="L1232" i="1" s="1"/>
  <c r="D1235" i="1"/>
  <c r="F1235" i="1" s="1"/>
  <c r="G1235" i="1" s="1"/>
  <c r="N1237" i="1"/>
  <c r="P1237" i="1" s="1"/>
  <c r="Q1237" i="1" s="1"/>
  <c r="I1240" i="1"/>
  <c r="K1240" i="1" s="1"/>
  <c r="L1240" i="1" s="1"/>
  <c r="N1245" i="1"/>
  <c r="P1245" i="1" s="1"/>
  <c r="Q1245" i="1" s="1"/>
  <c r="I1248" i="1"/>
  <c r="K1248" i="1" s="1"/>
  <c r="L1248" i="1" s="1"/>
  <c r="E1296" i="1"/>
  <c r="D1296" i="1"/>
  <c r="F1296" i="1" s="1"/>
  <c r="G1296" i="1" s="1"/>
  <c r="O1282" i="1"/>
  <c r="N1282" i="1"/>
  <c r="P1282" i="1" s="1"/>
  <c r="Q1282" i="1" s="1"/>
  <c r="O1298" i="1"/>
  <c r="N1298" i="1"/>
  <c r="P1298" i="1" s="1"/>
  <c r="Q1298" i="1" s="1"/>
  <c r="E1312" i="1"/>
  <c r="D1312" i="1"/>
  <c r="F1312" i="1" s="1"/>
  <c r="G1312" i="1" s="1"/>
  <c r="O1330" i="1"/>
  <c r="N1330" i="1"/>
  <c r="P1330" i="1" s="1"/>
  <c r="Q1330" i="1" s="1"/>
  <c r="O1365" i="1"/>
  <c r="N1365" i="1"/>
  <c r="P1365" i="1" s="1"/>
  <c r="Q1365" i="1" s="1"/>
  <c r="J1277" i="1"/>
  <c r="E1284" i="1"/>
  <c r="D1284" i="1"/>
  <c r="F1284" i="1" s="1"/>
  <c r="G1284" i="1" s="1"/>
  <c r="E1288" i="1"/>
  <c r="D1288" i="1"/>
  <c r="F1288" i="1" s="1"/>
  <c r="G1288" i="1" s="1"/>
  <c r="J1301" i="1"/>
  <c r="I1301" i="1"/>
  <c r="K1301" i="1" s="1"/>
  <c r="L1301" i="1" s="1"/>
  <c r="O1314" i="1"/>
  <c r="N1314" i="1"/>
  <c r="P1314" i="1" s="1"/>
  <c r="Q1314" i="1" s="1"/>
  <c r="O1349" i="1"/>
  <c r="N1349" i="1"/>
  <c r="P1349" i="1" s="1"/>
  <c r="Q1349" i="1" s="1"/>
  <c r="J1352" i="1"/>
  <c r="I1352" i="1"/>
  <c r="K1352" i="1" s="1"/>
  <c r="L1352" i="1" s="1"/>
  <c r="E1371" i="1"/>
  <c r="D1371" i="1"/>
  <c r="F1371" i="1" s="1"/>
  <c r="G1371" i="1" s="1"/>
  <c r="E1392" i="1"/>
  <c r="D1392" i="1"/>
  <c r="F1392" i="1" s="1"/>
  <c r="G1392" i="1" s="1"/>
  <c r="N1396" i="1"/>
  <c r="P1396" i="1" s="1"/>
  <c r="Q1396" i="1" s="1"/>
  <c r="O1396" i="1"/>
  <c r="O1404" i="1"/>
  <c r="N1404" i="1"/>
  <c r="P1404" i="1" s="1"/>
  <c r="Q1404" i="1" s="1"/>
  <c r="I1421" i="1"/>
  <c r="K1421" i="1" s="1"/>
  <c r="L1421" i="1" s="1"/>
  <c r="J1421" i="1"/>
  <c r="J1336" i="1"/>
  <c r="I1336" i="1"/>
  <c r="K1336" i="1" s="1"/>
  <c r="L1336" i="1" s="1"/>
  <c r="I1291" i="1"/>
  <c r="K1291" i="1" s="1"/>
  <c r="L1291" i="1" s="1"/>
  <c r="E1339" i="1"/>
  <c r="D1339" i="1"/>
  <c r="F1339" i="1" s="1"/>
  <c r="G1339" i="1" s="1"/>
  <c r="I1290" i="1"/>
  <c r="K1290" i="1" s="1"/>
  <c r="L1290" i="1" s="1"/>
  <c r="D1293" i="1"/>
  <c r="F1293" i="1" s="1"/>
  <c r="G1293" i="1" s="1"/>
  <c r="N1295" i="1"/>
  <c r="P1295" i="1" s="1"/>
  <c r="Q1295" i="1" s="1"/>
  <c r="I1298" i="1"/>
  <c r="K1298" i="1" s="1"/>
  <c r="L1298" i="1" s="1"/>
  <c r="D1301" i="1"/>
  <c r="F1301" i="1" s="1"/>
  <c r="G1301" i="1" s="1"/>
  <c r="N1303" i="1"/>
  <c r="P1303" i="1" s="1"/>
  <c r="Q1303" i="1" s="1"/>
  <c r="I1306" i="1"/>
  <c r="K1306" i="1" s="1"/>
  <c r="L1306" i="1" s="1"/>
  <c r="D1309" i="1"/>
  <c r="F1309" i="1" s="1"/>
  <c r="G1309" i="1" s="1"/>
  <c r="N1311" i="1"/>
  <c r="P1311" i="1" s="1"/>
  <c r="Q1311" i="1" s="1"/>
  <c r="I1314" i="1"/>
  <c r="K1314" i="1" s="1"/>
  <c r="L1314" i="1" s="1"/>
  <c r="D1317" i="1"/>
  <c r="F1317" i="1" s="1"/>
  <c r="G1317" i="1" s="1"/>
  <c r="N1319" i="1"/>
  <c r="P1319" i="1" s="1"/>
  <c r="Q1319" i="1" s="1"/>
  <c r="I1322" i="1"/>
  <c r="K1322" i="1" s="1"/>
  <c r="L1322" i="1" s="1"/>
  <c r="D1325" i="1"/>
  <c r="F1325" i="1" s="1"/>
  <c r="G1325" i="1" s="1"/>
  <c r="N1327" i="1"/>
  <c r="P1327" i="1" s="1"/>
  <c r="Q1327" i="1" s="1"/>
  <c r="I1330" i="1"/>
  <c r="K1330" i="1" s="1"/>
  <c r="L1330" i="1" s="1"/>
  <c r="D1333" i="1"/>
  <c r="F1333" i="1" s="1"/>
  <c r="G1333" i="1" s="1"/>
  <c r="N1334" i="1"/>
  <c r="P1334" i="1" s="1"/>
  <c r="Q1334" i="1" s="1"/>
  <c r="O1341" i="1"/>
  <c r="N1341" i="1"/>
  <c r="P1341" i="1" s="1"/>
  <c r="Q1341" i="1" s="1"/>
  <c r="J1360" i="1"/>
  <c r="I1360" i="1"/>
  <c r="K1360" i="1" s="1"/>
  <c r="L1360" i="1" s="1"/>
  <c r="E1363" i="1"/>
  <c r="D1363" i="1"/>
  <c r="F1363" i="1" s="1"/>
  <c r="G1363" i="1" s="1"/>
  <c r="J1368" i="1"/>
  <c r="I1368" i="1"/>
  <c r="K1368" i="1" s="1"/>
  <c r="L1368" i="1" s="1"/>
  <c r="I1289" i="1"/>
  <c r="K1289" i="1" s="1"/>
  <c r="L1289" i="1" s="1"/>
  <c r="D1292" i="1"/>
  <c r="F1292" i="1" s="1"/>
  <c r="G1292" i="1" s="1"/>
  <c r="N1294" i="1"/>
  <c r="P1294" i="1" s="1"/>
  <c r="Q1294" i="1" s="1"/>
  <c r="I1297" i="1"/>
  <c r="K1297" i="1" s="1"/>
  <c r="L1297" i="1" s="1"/>
  <c r="D1300" i="1"/>
  <c r="F1300" i="1" s="1"/>
  <c r="G1300" i="1" s="1"/>
  <c r="N1302" i="1"/>
  <c r="P1302" i="1" s="1"/>
  <c r="Q1302" i="1" s="1"/>
  <c r="I1305" i="1"/>
  <c r="K1305" i="1" s="1"/>
  <c r="L1305" i="1" s="1"/>
  <c r="N1318" i="1"/>
  <c r="P1318" i="1" s="1"/>
  <c r="Q1318" i="1" s="1"/>
  <c r="N1326" i="1"/>
  <c r="P1326" i="1" s="1"/>
  <c r="Q1326" i="1" s="1"/>
  <c r="I1329" i="1"/>
  <c r="K1329" i="1" s="1"/>
  <c r="L1329" i="1" s="1"/>
  <c r="D1332" i="1"/>
  <c r="F1332" i="1" s="1"/>
  <c r="G1332" i="1" s="1"/>
  <c r="O1357" i="1"/>
  <c r="N1357" i="1"/>
  <c r="P1357" i="1" s="1"/>
  <c r="Q1357" i="1" s="1"/>
  <c r="O1373" i="1"/>
  <c r="N1373" i="1"/>
  <c r="P1373" i="1" s="1"/>
  <c r="Q1373" i="1" s="1"/>
  <c r="I1312" i="1"/>
  <c r="K1312" i="1" s="1"/>
  <c r="L1312" i="1" s="1"/>
  <c r="I1320" i="1"/>
  <c r="K1320" i="1" s="1"/>
  <c r="L1320" i="1" s="1"/>
  <c r="D1323" i="1"/>
  <c r="F1323" i="1" s="1"/>
  <c r="G1323" i="1" s="1"/>
  <c r="N1325" i="1"/>
  <c r="P1325" i="1" s="1"/>
  <c r="Q1325" i="1" s="1"/>
  <c r="I1328" i="1"/>
  <c r="K1328" i="1" s="1"/>
  <c r="L1328" i="1" s="1"/>
  <c r="J1344" i="1"/>
  <c r="I1344" i="1"/>
  <c r="K1344" i="1" s="1"/>
  <c r="L1344" i="1" s="1"/>
  <c r="E1355" i="1"/>
  <c r="D1355" i="1"/>
  <c r="F1355" i="1" s="1"/>
  <c r="G1355" i="1" s="1"/>
  <c r="J1376" i="1"/>
  <c r="I1376" i="1"/>
  <c r="K1376" i="1" s="1"/>
  <c r="L1376" i="1" s="1"/>
  <c r="E1379" i="1"/>
  <c r="D1379" i="1"/>
  <c r="F1379" i="1" s="1"/>
  <c r="G1379" i="1" s="1"/>
  <c r="O1381" i="1"/>
  <c r="N1381" i="1"/>
  <c r="P1381" i="1" s="1"/>
  <c r="Q1381" i="1" s="1"/>
  <c r="J1384" i="1"/>
  <c r="I1384" i="1"/>
  <c r="K1384" i="1" s="1"/>
  <c r="L1384" i="1" s="1"/>
  <c r="E1347" i="1"/>
  <c r="D1347" i="1"/>
  <c r="F1347" i="1" s="1"/>
  <c r="G1347" i="1" s="1"/>
  <c r="E1387" i="1"/>
  <c r="D1387" i="1"/>
  <c r="F1387" i="1" s="1"/>
  <c r="G1387" i="1" s="1"/>
  <c r="J1402" i="1"/>
  <c r="I1402" i="1"/>
  <c r="K1402" i="1" s="1"/>
  <c r="L1402" i="1" s="1"/>
  <c r="O1407" i="1"/>
  <c r="N1407" i="1"/>
  <c r="P1407" i="1" s="1"/>
  <c r="Q1407" i="1" s="1"/>
  <c r="J1410" i="1"/>
  <c r="I1410" i="1"/>
  <c r="K1410" i="1" s="1"/>
  <c r="L1410" i="1" s="1"/>
  <c r="E1413" i="1"/>
  <c r="D1413" i="1"/>
  <c r="F1413" i="1" s="1"/>
  <c r="G1413" i="1" s="1"/>
  <c r="D1432" i="1"/>
  <c r="F1432" i="1" s="1"/>
  <c r="G1432" i="1" s="1"/>
  <c r="E1432" i="1"/>
  <c r="E1446" i="1"/>
  <c r="D1446" i="1"/>
  <c r="F1446" i="1" s="1"/>
  <c r="G1446" i="1" s="1"/>
  <c r="E1451" i="1"/>
  <c r="D1451" i="1"/>
  <c r="F1451" i="1" s="1"/>
  <c r="G1451" i="1" s="1"/>
  <c r="N1458" i="1"/>
  <c r="P1458" i="1" s="1"/>
  <c r="Q1458" i="1" s="1"/>
  <c r="O1458" i="1"/>
  <c r="I1351" i="1"/>
  <c r="K1351" i="1" s="1"/>
  <c r="L1351" i="1" s="1"/>
  <c r="D1354" i="1"/>
  <c r="F1354" i="1" s="1"/>
  <c r="G1354" i="1" s="1"/>
  <c r="N1356" i="1"/>
  <c r="P1356" i="1" s="1"/>
  <c r="Q1356" i="1" s="1"/>
  <c r="N1364" i="1"/>
  <c r="P1364" i="1" s="1"/>
  <c r="Q1364" i="1" s="1"/>
  <c r="E1389" i="1"/>
  <c r="D1389" i="1"/>
  <c r="F1389" i="1" s="1"/>
  <c r="G1389" i="1" s="1"/>
  <c r="E1405" i="1"/>
  <c r="D1405" i="1"/>
  <c r="F1405" i="1" s="1"/>
  <c r="G1405" i="1" s="1"/>
  <c r="D1424" i="1"/>
  <c r="F1424" i="1" s="1"/>
  <c r="G1424" i="1" s="1"/>
  <c r="E1424" i="1"/>
  <c r="D1353" i="1"/>
  <c r="F1353" i="1" s="1"/>
  <c r="G1353" i="1" s="1"/>
  <c r="I1358" i="1"/>
  <c r="K1358" i="1" s="1"/>
  <c r="L1358" i="1" s="1"/>
  <c r="D1361" i="1"/>
  <c r="F1361" i="1" s="1"/>
  <c r="G1361" i="1" s="1"/>
  <c r="N1363" i="1"/>
  <c r="P1363" i="1" s="1"/>
  <c r="Q1363" i="1" s="1"/>
  <c r="D1377" i="1"/>
  <c r="F1377" i="1" s="1"/>
  <c r="G1377" i="1" s="1"/>
  <c r="N1379" i="1"/>
  <c r="P1379" i="1" s="1"/>
  <c r="Q1379" i="1" s="1"/>
  <c r="I1382" i="1"/>
  <c r="K1382" i="1" s="1"/>
  <c r="L1382" i="1" s="1"/>
  <c r="D1385" i="1"/>
  <c r="F1385" i="1" s="1"/>
  <c r="G1385" i="1" s="1"/>
  <c r="N1387" i="1"/>
  <c r="P1387" i="1" s="1"/>
  <c r="Q1387" i="1" s="1"/>
  <c r="O1393" i="1"/>
  <c r="E1397" i="1"/>
  <c r="D1397" i="1"/>
  <c r="F1397" i="1" s="1"/>
  <c r="G1397" i="1" s="1"/>
  <c r="E1399" i="1"/>
  <c r="I1429" i="1"/>
  <c r="K1429" i="1" s="1"/>
  <c r="L1429" i="1" s="1"/>
  <c r="J1429" i="1"/>
  <c r="N1338" i="1"/>
  <c r="P1338" i="1" s="1"/>
  <c r="Q1338" i="1" s="1"/>
  <c r="I1341" i="1"/>
  <c r="K1341" i="1" s="1"/>
  <c r="L1341" i="1" s="1"/>
  <c r="D1344" i="1"/>
  <c r="F1344" i="1" s="1"/>
  <c r="G1344" i="1" s="1"/>
  <c r="N1346" i="1"/>
  <c r="P1346" i="1" s="1"/>
  <c r="Q1346" i="1" s="1"/>
  <c r="I1349" i="1"/>
  <c r="K1349" i="1" s="1"/>
  <c r="L1349" i="1" s="1"/>
  <c r="D1352" i="1"/>
  <c r="F1352" i="1" s="1"/>
  <c r="G1352" i="1" s="1"/>
  <c r="N1354" i="1"/>
  <c r="P1354" i="1" s="1"/>
  <c r="Q1354" i="1" s="1"/>
  <c r="I1357" i="1"/>
  <c r="K1357" i="1" s="1"/>
  <c r="L1357" i="1" s="1"/>
  <c r="D1360" i="1"/>
  <c r="F1360" i="1" s="1"/>
  <c r="G1360" i="1" s="1"/>
  <c r="N1362" i="1"/>
  <c r="P1362" i="1" s="1"/>
  <c r="Q1362" i="1" s="1"/>
  <c r="I1365" i="1"/>
  <c r="K1365" i="1" s="1"/>
  <c r="L1365" i="1" s="1"/>
  <c r="D1368" i="1"/>
  <c r="F1368" i="1" s="1"/>
  <c r="G1368" i="1" s="1"/>
  <c r="N1370" i="1"/>
  <c r="P1370" i="1" s="1"/>
  <c r="Q1370" i="1" s="1"/>
  <c r="I1373" i="1"/>
  <c r="K1373" i="1" s="1"/>
  <c r="L1373" i="1" s="1"/>
  <c r="D1376" i="1"/>
  <c r="F1376" i="1" s="1"/>
  <c r="G1376" i="1" s="1"/>
  <c r="N1378" i="1"/>
  <c r="P1378" i="1" s="1"/>
  <c r="Q1378" i="1" s="1"/>
  <c r="I1381" i="1"/>
  <c r="K1381" i="1" s="1"/>
  <c r="L1381" i="1" s="1"/>
  <c r="D1384" i="1"/>
  <c r="F1384" i="1" s="1"/>
  <c r="G1384" i="1" s="1"/>
  <c r="N1386" i="1"/>
  <c r="P1386" i="1" s="1"/>
  <c r="Q1386" i="1" s="1"/>
  <c r="J1391" i="1"/>
  <c r="N1426" i="1"/>
  <c r="P1426" i="1" s="1"/>
  <c r="Q1426" i="1" s="1"/>
  <c r="O1426" i="1"/>
  <c r="N1337" i="1"/>
  <c r="P1337" i="1" s="1"/>
  <c r="Q1337" i="1" s="1"/>
  <c r="I1340" i="1"/>
  <c r="K1340" i="1" s="1"/>
  <c r="L1340" i="1" s="1"/>
  <c r="D1343" i="1"/>
  <c r="F1343" i="1" s="1"/>
  <c r="G1343" i="1" s="1"/>
  <c r="N1345" i="1"/>
  <c r="P1345" i="1" s="1"/>
  <c r="Q1345" i="1" s="1"/>
  <c r="I1348" i="1"/>
  <c r="K1348" i="1" s="1"/>
  <c r="L1348" i="1" s="1"/>
  <c r="D1351" i="1"/>
  <c r="F1351" i="1" s="1"/>
  <c r="G1351" i="1" s="1"/>
  <c r="N1353" i="1"/>
  <c r="P1353" i="1" s="1"/>
  <c r="Q1353" i="1" s="1"/>
  <c r="I1356" i="1"/>
  <c r="K1356" i="1" s="1"/>
  <c r="L1356" i="1" s="1"/>
  <c r="D1359" i="1"/>
  <c r="F1359" i="1" s="1"/>
  <c r="G1359" i="1" s="1"/>
  <c r="N1352" i="1"/>
  <c r="P1352" i="1" s="1"/>
  <c r="Q1352" i="1" s="1"/>
  <c r="I1355" i="1"/>
  <c r="K1355" i="1" s="1"/>
  <c r="L1355" i="1" s="1"/>
  <c r="D1358" i="1"/>
  <c r="F1358" i="1" s="1"/>
  <c r="G1358" i="1" s="1"/>
  <c r="N1360" i="1"/>
  <c r="P1360" i="1" s="1"/>
  <c r="Q1360" i="1" s="1"/>
  <c r="N1368" i="1"/>
  <c r="P1368" i="1" s="1"/>
  <c r="Q1368" i="1" s="1"/>
  <c r="I1371" i="1"/>
  <c r="K1371" i="1" s="1"/>
  <c r="L1371" i="1" s="1"/>
  <c r="D1374" i="1"/>
  <c r="F1374" i="1" s="1"/>
  <c r="G1374" i="1" s="1"/>
  <c r="N1376" i="1"/>
  <c r="P1376" i="1" s="1"/>
  <c r="Q1376" i="1" s="1"/>
  <c r="I1379" i="1"/>
  <c r="K1379" i="1" s="1"/>
  <c r="L1379" i="1" s="1"/>
  <c r="D1382" i="1"/>
  <c r="F1382" i="1" s="1"/>
  <c r="G1382" i="1" s="1"/>
  <c r="N1384" i="1"/>
  <c r="P1384" i="1" s="1"/>
  <c r="Q1384" i="1" s="1"/>
  <c r="I1387" i="1"/>
  <c r="K1387" i="1" s="1"/>
  <c r="L1387" i="1" s="1"/>
  <c r="I1389" i="1"/>
  <c r="K1389" i="1" s="1"/>
  <c r="L1389" i="1" s="1"/>
  <c r="O1391" i="1"/>
  <c r="N1391" i="1"/>
  <c r="P1391" i="1" s="1"/>
  <c r="Q1391" i="1" s="1"/>
  <c r="I1397" i="1"/>
  <c r="K1397" i="1" s="1"/>
  <c r="L1397" i="1" s="1"/>
  <c r="O1401" i="1"/>
  <c r="E1407" i="1"/>
  <c r="O1409" i="1"/>
  <c r="J1412" i="1"/>
  <c r="E1415" i="1"/>
  <c r="N1418" i="1"/>
  <c r="P1418" i="1" s="1"/>
  <c r="Q1418" i="1" s="1"/>
  <c r="O1418" i="1"/>
  <c r="I1469" i="1"/>
  <c r="K1469" i="1" s="1"/>
  <c r="L1469" i="1" s="1"/>
  <c r="J1469" i="1"/>
  <c r="J1394" i="1"/>
  <c r="I1394" i="1"/>
  <c r="K1394" i="1" s="1"/>
  <c r="L1394" i="1" s="1"/>
  <c r="O1399" i="1"/>
  <c r="N1399" i="1"/>
  <c r="P1399" i="1" s="1"/>
  <c r="Q1399" i="1" s="1"/>
  <c r="E1402" i="1"/>
  <c r="D1402" i="1"/>
  <c r="F1402" i="1" s="1"/>
  <c r="G1402" i="1" s="1"/>
  <c r="J1416" i="1"/>
  <c r="I1416" i="1"/>
  <c r="K1416" i="1" s="1"/>
  <c r="L1416" i="1" s="1"/>
  <c r="O1453" i="1"/>
  <c r="N1453" i="1"/>
  <c r="P1453" i="1" s="1"/>
  <c r="Q1453" i="1" s="1"/>
  <c r="E1462" i="1"/>
  <c r="D1462" i="1"/>
  <c r="F1462" i="1" s="1"/>
  <c r="G1462" i="1" s="1"/>
  <c r="J1467" i="1"/>
  <c r="I1467" i="1"/>
  <c r="K1467" i="1" s="1"/>
  <c r="L1467" i="1" s="1"/>
  <c r="J1456" i="1"/>
  <c r="I1456" i="1"/>
  <c r="K1456" i="1" s="1"/>
  <c r="L1456" i="1" s="1"/>
  <c r="I1407" i="1"/>
  <c r="K1407" i="1" s="1"/>
  <c r="L1407" i="1" s="1"/>
  <c r="D1410" i="1"/>
  <c r="F1410" i="1" s="1"/>
  <c r="G1410" i="1" s="1"/>
  <c r="N1412" i="1"/>
  <c r="P1412" i="1" s="1"/>
  <c r="Q1412" i="1" s="1"/>
  <c r="I1415" i="1"/>
  <c r="K1415" i="1" s="1"/>
  <c r="L1415" i="1" s="1"/>
  <c r="J1445" i="1"/>
  <c r="J1450" i="1"/>
  <c r="D1454" i="1"/>
  <c r="F1454" i="1" s="1"/>
  <c r="G1454" i="1" s="1"/>
  <c r="E1470" i="1"/>
  <c r="D1470" i="1"/>
  <c r="F1470" i="1" s="1"/>
  <c r="G1470" i="1" s="1"/>
  <c r="J1459" i="1"/>
  <c r="I1459" i="1"/>
  <c r="K1459" i="1" s="1"/>
  <c r="L1459" i="1" s="1"/>
  <c r="O1464" i="1"/>
  <c r="N1464" i="1"/>
  <c r="P1464" i="1" s="1"/>
  <c r="Q1464" i="1" s="1"/>
  <c r="O1445" i="1"/>
  <c r="N1445" i="1"/>
  <c r="P1445" i="1" s="1"/>
  <c r="Q1445" i="1" s="1"/>
  <c r="O1434" i="1"/>
  <c r="J1437" i="1"/>
  <c r="E1440" i="1"/>
  <c r="O1442" i="1"/>
  <c r="J1448" i="1"/>
  <c r="I1448" i="1"/>
  <c r="K1448" i="1" s="1"/>
  <c r="L1448" i="1" s="1"/>
  <c r="J1453" i="1"/>
  <c r="J1458" i="1"/>
  <c r="D1459" i="1"/>
  <c r="F1459" i="1" s="1"/>
  <c r="G1459" i="1" s="1"/>
  <c r="N1461" i="1"/>
  <c r="P1461" i="1" s="1"/>
  <c r="Q1461" i="1" s="1"/>
  <c r="I1464" i="1"/>
  <c r="K1464" i="1" s="1"/>
  <c r="L1464" i="1" s="1"/>
  <c r="D1467" i="1"/>
  <c r="F1467" i="1" s="1"/>
  <c r="G1467" i="1" s="1"/>
  <c r="N1469" i="1"/>
  <c r="P1469" i="1" s="1"/>
  <c r="Q1469" i="1" s="1"/>
  <c r="N1471" i="1"/>
  <c r="P1471" i="1" s="1"/>
  <c r="K85" i="20" l="1"/>
  <c r="G87" i="20"/>
  <c r="F88" i="20" s="1"/>
  <c r="H86" i="20"/>
  <c r="I86" i="20" s="1"/>
  <c r="K9" i="8"/>
  <c r="L9" i="8" s="1"/>
  <c r="C4" i="8"/>
  <c r="O10" i="8"/>
  <c r="D6" i="8" s="1"/>
  <c r="P10" i="8"/>
  <c r="Q10" i="8" s="1"/>
  <c r="D7" i="8" s="1"/>
  <c r="L11" i="8"/>
  <c r="I7" i="3"/>
  <c r="J6" i="3"/>
  <c r="P2" i="2"/>
  <c r="S3" i="2"/>
  <c r="O2" i="2"/>
  <c r="M4" i="2"/>
  <c r="N4" i="2" s="1"/>
  <c r="E5" i="2"/>
  <c r="O3" i="2"/>
  <c r="P3" i="2"/>
  <c r="Q3" i="2" s="1"/>
  <c r="L5" i="2"/>
  <c r="W8" i="1"/>
  <c r="X8" i="1"/>
  <c r="V8" i="1"/>
  <c r="X7" i="1"/>
  <c r="Q8" i="1"/>
  <c r="L5" i="1"/>
  <c r="W7" i="1"/>
  <c r="V7" i="1"/>
  <c r="Q2" i="2" l="1"/>
  <c r="K86" i="20"/>
  <c r="J86" i="20"/>
  <c r="L86" i="20" s="1"/>
  <c r="G88" i="20"/>
  <c r="F89" i="20" s="1"/>
  <c r="H87" i="20"/>
  <c r="I87" i="20" s="1"/>
  <c r="C7" i="8"/>
  <c r="C5" i="8"/>
  <c r="D5" i="8"/>
  <c r="C6" i="8"/>
  <c r="L6" i="3"/>
  <c r="K6" i="3"/>
  <c r="J7" i="3"/>
  <c r="I8" i="3"/>
  <c r="M5" i="2"/>
  <c r="N5" i="2" s="1"/>
  <c r="E6" i="2"/>
  <c r="P4" i="2"/>
  <c r="Q4" i="2" s="1"/>
  <c r="O4" i="2"/>
  <c r="S4" i="2"/>
  <c r="S5" i="2" l="1"/>
  <c r="K87" i="20"/>
  <c r="J87" i="20"/>
  <c r="L87" i="20" s="1"/>
  <c r="H88" i="20"/>
  <c r="I88" i="20" s="1"/>
  <c r="G89" i="20"/>
  <c r="F90" i="20" s="1"/>
  <c r="M6" i="3"/>
  <c r="J8" i="3"/>
  <c r="I9" i="3"/>
  <c r="K7" i="3"/>
  <c r="M7" i="3" s="1"/>
  <c r="L7" i="3"/>
  <c r="E7" i="2"/>
  <c r="M6" i="2"/>
  <c r="N6" i="2" s="1"/>
  <c r="P5" i="2"/>
  <c r="O5" i="2"/>
  <c r="S6" i="2" l="1"/>
  <c r="G90" i="20"/>
  <c r="F91" i="20" s="1"/>
  <c r="H89" i="20"/>
  <c r="I89" i="20" s="1"/>
  <c r="K88" i="20"/>
  <c r="J88" i="20"/>
  <c r="L88" i="20" s="1"/>
  <c r="I10" i="3"/>
  <c r="J9" i="3"/>
  <c r="L8" i="3"/>
  <c r="K8" i="3"/>
  <c r="M8" i="3" s="1"/>
  <c r="Q5" i="2"/>
  <c r="P6" i="2"/>
  <c r="O6" i="2"/>
  <c r="E8" i="2"/>
  <c r="M7" i="2"/>
  <c r="N7" i="2" s="1"/>
  <c r="S7" i="2" s="1"/>
  <c r="Q6" i="2" l="1"/>
  <c r="H90" i="20"/>
  <c r="I90" i="20" s="1"/>
  <c r="K90" i="20" s="1"/>
  <c r="K89" i="20"/>
  <c r="J89" i="20"/>
  <c r="L89" i="20" s="1"/>
  <c r="G91" i="20"/>
  <c r="F92" i="20" s="1"/>
  <c r="L9" i="3"/>
  <c r="K9" i="3"/>
  <c r="M9" i="3" s="1"/>
  <c r="J10" i="3"/>
  <c r="I11" i="3"/>
  <c r="P7" i="2"/>
  <c r="Q7" i="2" s="1"/>
  <c r="O7" i="2"/>
  <c r="E9" i="2"/>
  <c r="M8" i="2"/>
  <c r="N8" i="2" s="1"/>
  <c r="S8" i="2" s="1"/>
  <c r="J90" i="20" l="1"/>
  <c r="L90" i="20" s="1"/>
  <c r="G92" i="20"/>
  <c r="F93" i="20" s="1"/>
  <c r="H91" i="20"/>
  <c r="I91" i="20" s="1"/>
  <c r="I12" i="3"/>
  <c r="J11" i="3"/>
  <c r="K10" i="3"/>
  <c r="M10" i="3" s="1"/>
  <c r="L10" i="3"/>
  <c r="O8" i="2"/>
  <c r="P8" i="2"/>
  <c r="E10" i="2"/>
  <c r="M9" i="2"/>
  <c r="N9" i="2" s="1"/>
  <c r="K91" i="20" l="1"/>
  <c r="J91" i="20"/>
  <c r="L91" i="20" s="1"/>
  <c r="G93" i="20"/>
  <c r="F94" i="20" s="1"/>
  <c r="H92" i="20"/>
  <c r="I92" i="20" s="1"/>
  <c r="L11" i="3"/>
  <c r="K11" i="3"/>
  <c r="M11" i="3" s="1"/>
  <c r="I13" i="3"/>
  <c r="J12" i="3"/>
  <c r="Q8" i="2"/>
  <c r="S9" i="2"/>
  <c r="O9" i="2"/>
  <c r="P9" i="2"/>
  <c r="Q9" i="2" s="1"/>
  <c r="M10" i="2"/>
  <c r="N10" i="2" s="1"/>
  <c r="E11" i="2"/>
  <c r="G94" i="20" l="1"/>
  <c r="F95" i="20" s="1"/>
  <c r="K92" i="20"/>
  <c r="J92" i="20"/>
  <c r="L92" i="20" s="1"/>
  <c r="H93" i="20"/>
  <c r="I93" i="20" s="1"/>
  <c r="L12" i="3"/>
  <c r="K12" i="3"/>
  <c r="M12" i="3" s="1"/>
  <c r="J13" i="3"/>
  <c r="I14" i="3"/>
  <c r="P10" i="2"/>
  <c r="Q10" i="2" s="1"/>
  <c r="O10" i="2"/>
  <c r="E12" i="2"/>
  <c r="M11" i="2"/>
  <c r="N11" i="2" s="1"/>
  <c r="S10" i="2"/>
  <c r="G95" i="20" l="1"/>
  <c r="F96" i="20" s="1"/>
  <c r="J93" i="20"/>
  <c r="L93" i="20" s="1"/>
  <c r="K93" i="20"/>
  <c r="H94" i="20"/>
  <c r="I94" i="20" s="1"/>
  <c r="I15" i="3"/>
  <c r="J14" i="3"/>
  <c r="L13" i="3"/>
  <c r="K13" i="3"/>
  <c r="M13" i="3" s="1"/>
  <c r="P11" i="2"/>
  <c r="O11" i="2"/>
  <c r="M12" i="2"/>
  <c r="N12" i="2" s="1"/>
  <c r="S12" i="2" s="1"/>
  <c r="E13" i="2"/>
  <c r="S11" i="2"/>
  <c r="K94" i="20" l="1"/>
  <c r="J94" i="20"/>
  <c r="L94" i="20" s="1"/>
  <c r="G96" i="20"/>
  <c r="F97" i="20" s="1"/>
  <c r="H95" i="20"/>
  <c r="I95" i="20" s="1"/>
  <c r="L14" i="3"/>
  <c r="K14" i="3"/>
  <c r="M14" i="3" s="1"/>
  <c r="J15" i="3"/>
  <c r="I16" i="3"/>
  <c r="Q11" i="2"/>
  <c r="E14" i="2"/>
  <c r="M13" i="2"/>
  <c r="N13" i="2" s="1"/>
  <c r="O12" i="2"/>
  <c r="P12" i="2"/>
  <c r="Q12" i="2" s="1"/>
  <c r="K95" i="20" l="1"/>
  <c r="J95" i="20"/>
  <c r="L95" i="20" s="1"/>
  <c r="G97" i="20"/>
  <c r="F98" i="20" s="1"/>
  <c r="H96" i="20"/>
  <c r="I96" i="20" s="1"/>
  <c r="J16" i="3"/>
  <c r="I17" i="3"/>
  <c r="K15" i="3"/>
  <c r="M15" i="3" s="1"/>
  <c r="L15" i="3"/>
  <c r="S13" i="2"/>
  <c r="P13" i="2"/>
  <c r="Q13" i="2" s="1"/>
  <c r="O13" i="2"/>
  <c r="E15" i="2"/>
  <c r="M14" i="2"/>
  <c r="N14" i="2" s="1"/>
  <c r="S14" i="2" s="1"/>
  <c r="G98" i="20" l="1"/>
  <c r="F99" i="20" s="1"/>
  <c r="K96" i="20"/>
  <c r="J96" i="20"/>
  <c r="L96" i="20" s="1"/>
  <c r="H97" i="20"/>
  <c r="I97" i="20" s="1"/>
  <c r="I18" i="3"/>
  <c r="J17" i="3"/>
  <c r="L16" i="3"/>
  <c r="K16" i="3"/>
  <c r="M16" i="3" s="1"/>
  <c r="P14" i="2"/>
  <c r="Q14" i="2" s="1"/>
  <c r="O14" i="2"/>
  <c r="E16" i="2"/>
  <c r="M15" i="2"/>
  <c r="N15" i="2" s="1"/>
  <c r="S15" i="2" s="1"/>
  <c r="K97" i="20" l="1"/>
  <c r="J97" i="20"/>
  <c r="L97" i="20" s="1"/>
  <c r="G99" i="20"/>
  <c r="F100" i="20" s="1"/>
  <c r="H98" i="20"/>
  <c r="I98" i="20" s="1"/>
  <c r="L17" i="3"/>
  <c r="K17" i="3"/>
  <c r="M17" i="3" s="1"/>
  <c r="J18" i="3"/>
  <c r="I19" i="3"/>
  <c r="E17" i="2"/>
  <c r="M16" i="2"/>
  <c r="N16" i="2" s="1"/>
  <c r="S16" i="2" s="1"/>
  <c r="P15" i="2"/>
  <c r="Q15" i="2" s="1"/>
  <c r="O15" i="2"/>
  <c r="J98" i="20" l="1"/>
  <c r="L98" i="20" s="1"/>
  <c r="K98" i="20"/>
  <c r="G100" i="20"/>
  <c r="F101" i="20" s="1"/>
  <c r="H99" i="20"/>
  <c r="I99" i="20" s="1"/>
  <c r="I20" i="3"/>
  <c r="J19" i="3"/>
  <c r="K18" i="3"/>
  <c r="M18" i="3" s="1"/>
  <c r="L18" i="3"/>
  <c r="O16" i="2"/>
  <c r="P16" i="2"/>
  <c r="Q16" i="2" s="1"/>
  <c r="E18" i="2"/>
  <c r="M17" i="2"/>
  <c r="N17" i="2" s="1"/>
  <c r="H100" i="20" l="1"/>
  <c r="I100" i="20" s="1"/>
  <c r="K100" i="20" s="1"/>
  <c r="G101" i="20"/>
  <c r="F102" i="20" s="1"/>
  <c r="K99" i="20"/>
  <c r="J99" i="20"/>
  <c r="L99" i="20" s="1"/>
  <c r="L19" i="3"/>
  <c r="K19" i="3"/>
  <c r="M19" i="3" s="1"/>
  <c r="J20" i="3"/>
  <c r="I21" i="3"/>
  <c r="S17" i="2"/>
  <c r="P17" i="2"/>
  <c r="Q17" i="2" s="1"/>
  <c r="O17" i="2"/>
  <c r="E19" i="2"/>
  <c r="M18" i="2"/>
  <c r="N18" i="2" s="1"/>
  <c r="S18" i="2" s="1"/>
  <c r="J100" i="20" l="1"/>
  <c r="L100" i="20" s="1"/>
  <c r="G102" i="20"/>
  <c r="F103" i="20" s="1"/>
  <c r="H101" i="20"/>
  <c r="I101" i="20" s="1"/>
  <c r="J21" i="3"/>
  <c r="I22" i="3"/>
  <c r="L20" i="3"/>
  <c r="K20" i="3"/>
  <c r="M20" i="3" s="1"/>
  <c r="E20" i="2"/>
  <c r="M19" i="2"/>
  <c r="N19" i="2" s="1"/>
  <c r="P18" i="2"/>
  <c r="Q18" i="2" s="1"/>
  <c r="O18" i="2"/>
  <c r="K101" i="20" l="1"/>
  <c r="J101" i="20"/>
  <c r="L101" i="20" s="1"/>
  <c r="G103" i="20"/>
  <c r="F104" i="20" s="1"/>
  <c r="H102" i="20"/>
  <c r="I102" i="20" s="1"/>
  <c r="I23" i="3"/>
  <c r="J22" i="3"/>
  <c r="L21" i="3"/>
  <c r="K21" i="3"/>
  <c r="M21" i="3" s="1"/>
  <c r="P19" i="2"/>
  <c r="Q19" i="2" s="1"/>
  <c r="O19" i="2"/>
  <c r="S19" i="2"/>
  <c r="E21" i="2"/>
  <c r="M20" i="2"/>
  <c r="N20" i="2" s="1"/>
  <c r="S20" i="2" s="1"/>
  <c r="K102" i="20" l="1"/>
  <c r="J102" i="20"/>
  <c r="L102" i="20" s="1"/>
  <c r="H103" i="20"/>
  <c r="I103" i="20" s="1"/>
  <c r="G104" i="20"/>
  <c r="F105" i="20" s="1"/>
  <c r="L22" i="3"/>
  <c r="K22" i="3"/>
  <c r="M22" i="3" s="1"/>
  <c r="J23" i="3"/>
  <c r="I24" i="3"/>
  <c r="O20" i="2"/>
  <c r="P20" i="2"/>
  <c r="Q20" i="2" s="1"/>
  <c r="E22" i="2"/>
  <c r="M21" i="2"/>
  <c r="N21" i="2" s="1"/>
  <c r="G105" i="20" l="1"/>
  <c r="F106" i="20" s="1"/>
  <c r="H104" i="20"/>
  <c r="I104" i="20" s="1"/>
  <c r="J103" i="20"/>
  <c r="L103" i="20" s="1"/>
  <c r="K103" i="20"/>
  <c r="J24" i="3"/>
  <c r="I25" i="3"/>
  <c r="K23" i="3"/>
  <c r="M23" i="3" s="1"/>
  <c r="L23" i="3"/>
  <c r="P21" i="2"/>
  <c r="Q21" i="2" s="1"/>
  <c r="O21" i="2"/>
  <c r="E23" i="2"/>
  <c r="M22" i="2"/>
  <c r="N22" i="2" s="1"/>
  <c r="S21" i="2"/>
  <c r="G106" i="20" l="1"/>
  <c r="F107" i="20" s="1"/>
  <c r="K104" i="20"/>
  <c r="J104" i="20"/>
  <c r="L104" i="20" s="1"/>
  <c r="H105" i="20"/>
  <c r="I105" i="20" s="1"/>
  <c r="L24" i="3"/>
  <c r="K24" i="3"/>
  <c r="M24" i="3" s="1"/>
  <c r="I26" i="3"/>
  <c r="J25" i="3"/>
  <c r="P22" i="2"/>
  <c r="Q22" i="2" s="1"/>
  <c r="O22" i="2"/>
  <c r="E24" i="2"/>
  <c r="M23" i="2"/>
  <c r="N23" i="2" s="1"/>
  <c r="S23" i="2" s="1"/>
  <c r="S22" i="2"/>
  <c r="K105" i="20" l="1"/>
  <c r="J105" i="20"/>
  <c r="L105" i="20" s="1"/>
  <c r="H106" i="20"/>
  <c r="I106" i="20" s="1"/>
  <c r="G107" i="20"/>
  <c r="F108" i="20" s="1"/>
  <c r="L25" i="3"/>
  <c r="K25" i="3"/>
  <c r="M25" i="3" s="1"/>
  <c r="J26" i="3"/>
  <c r="I27" i="3"/>
  <c r="P23" i="2"/>
  <c r="Q23" i="2" s="1"/>
  <c r="O23" i="2"/>
  <c r="E25" i="2"/>
  <c r="M24" i="2"/>
  <c r="N24" i="2" s="1"/>
  <c r="S24" i="2" s="1"/>
  <c r="G108" i="20" l="1"/>
  <c r="F109" i="20" s="1"/>
  <c r="H107" i="20"/>
  <c r="I107" i="20" s="1"/>
  <c r="K106" i="20"/>
  <c r="J106" i="20"/>
  <c r="L106" i="20" s="1"/>
  <c r="I28" i="3"/>
  <c r="J27" i="3"/>
  <c r="K26" i="3"/>
  <c r="M26" i="3" s="1"/>
  <c r="L26" i="3"/>
  <c r="O24" i="2"/>
  <c r="P24" i="2"/>
  <c r="Q24" i="2" s="1"/>
  <c r="E26" i="2"/>
  <c r="M25" i="2"/>
  <c r="N25" i="2" s="1"/>
  <c r="S25" i="2" s="1"/>
  <c r="H108" i="20" l="1"/>
  <c r="I108" i="20" s="1"/>
  <c r="K108" i="20" s="1"/>
  <c r="K107" i="20"/>
  <c r="J107" i="20"/>
  <c r="L107" i="20" s="1"/>
  <c r="G109" i="20"/>
  <c r="F110" i="20" s="1"/>
  <c r="E9" i="7"/>
  <c r="L27" i="3"/>
  <c r="K27" i="3"/>
  <c r="M27" i="3" s="1"/>
  <c r="I29" i="3"/>
  <c r="J28" i="3"/>
  <c r="E27" i="2"/>
  <c r="M26" i="2"/>
  <c r="N26" i="2" s="1"/>
  <c r="S26" i="2" s="1"/>
  <c r="P25" i="2"/>
  <c r="Q25" i="2" s="1"/>
  <c r="O25" i="2"/>
  <c r="J108" i="20" l="1"/>
  <c r="L108" i="20" s="1"/>
  <c r="G110" i="20"/>
  <c r="F111" i="20" s="1"/>
  <c r="H109" i="20"/>
  <c r="I109" i="20" s="1"/>
  <c r="N25" i="7"/>
  <c r="N26" i="7"/>
  <c r="N27" i="7"/>
  <c r="E11" i="7"/>
  <c r="N28" i="7"/>
  <c r="L28" i="3"/>
  <c r="K28" i="3"/>
  <c r="M28" i="3" s="1"/>
  <c r="J29" i="3"/>
  <c r="I30" i="3"/>
  <c r="E28" i="2"/>
  <c r="M27" i="2"/>
  <c r="N27" i="2" s="1"/>
  <c r="O26" i="2"/>
  <c r="P26" i="2"/>
  <c r="Q26" i="2" s="1"/>
  <c r="K109" i="20" l="1"/>
  <c r="J109" i="20"/>
  <c r="L109" i="20" s="1"/>
  <c r="G111" i="20"/>
  <c r="F112" i="20" s="1"/>
  <c r="H110" i="20"/>
  <c r="I110" i="20" s="1"/>
  <c r="E10" i="7"/>
  <c r="I31" i="3"/>
  <c r="J30" i="3"/>
  <c r="L29" i="3"/>
  <c r="K29" i="3"/>
  <c r="M29" i="3" s="1"/>
  <c r="S27" i="2"/>
  <c r="O27" i="2"/>
  <c r="P27" i="2"/>
  <c r="Q27" i="2" s="1"/>
  <c r="E29" i="2"/>
  <c r="M28" i="2"/>
  <c r="N28" i="2" s="1"/>
  <c r="S28" i="2" s="1"/>
  <c r="H111" i="20" l="1"/>
  <c r="I111" i="20" s="1"/>
  <c r="K111" i="20" s="1"/>
  <c r="J110" i="20"/>
  <c r="L110" i="20" s="1"/>
  <c r="K110" i="20"/>
  <c r="G112" i="20"/>
  <c r="F113" i="20" s="1"/>
  <c r="L30" i="3"/>
  <c r="K30" i="3"/>
  <c r="M30" i="3" s="1"/>
  <c r="J31" i="3"/>
  <c r="I32" i="3"/>
  <c r="P28" i="2"/>
  <c r="Q28" i="2" s="1"/>
  <c r="O28" i="2"/>
  <c r="E30" i="2"/>
  <c r="M29" i="2"/>
  <c r="N29" i="2" s="1"/>
  <c r="J111" i="20" l="1"/>
  <c r="L111" i="20" s="1"/>
  <c r="H112" i="20"/>
  <c r="I112" i="20" s="1"/>
  <c r="J112" i="20" s="1"/>
  <c r="L112" i="20" s="1"/>
  <c r="G113" i="20"/>
  <c r="F114" i="20" s="1"/>
  <c r="I33" i="3"/>
  <c r="J32" i="3"/>
  <c r="K31" i="3"/>
  <c r="M31" i="3" s="1"/>
  <c r="L31" i="3"/>
  <c r="P29" i="2"/>
  <c r="Q29" i="2" s="1"/>
  <c r="O29" i="2"/>
  <c r="E31" i="2"/>
  <c r="M30" i="2"/>
  <c r="N30" i="2" s="1"/>
  <c r="S29" i="2"/>
  <c r="K112" i="20" l="1"/>
  <c r="G114" i="20"/>
  <c r="F115" i="20" s="1"/>
  <c r="H113" i="20"/>
  <c r="I113" i="20" s="1"/>
  <c r="L32" i="3"/>
  <c r="K32" i="3"/>
  <c r="M32" i="3" s="1"/>
  <c r="I34" i="3"/>
  <c r="J33" i="3"/>
  <c r="M31" i="2"/>
  <c r="N31" i="2" s="1"/>
  <c r="S31" i="2" s="1"/>
  <c r="E32" i="2"/>
  <c r="P30" i="2"/>
  <c r="Q30" i="2" s="1"/>
  <c r="O30" i="2"/>
  <c r="S30" i="2"/>
  <c r="H114" i="20" l="1"/>
  <c r="I114" i="20" s="1"/>
  <c r="K113" i="20"/>
  <c r="J113" i="20"/>
  <c r="L113" i="20" s="1"/>
  <c r="G115" i="20"/>
  <c r="F116" i="20" s="1"/>
  <c r="L33" i="3"/>
  <c r="K33" i="3"/>
  <c r="M33" i="3" s="1"/>
  <c r="J34" i="3"/>
  <c r="I35" i="3"/>
  <c r="M32" i="2"/>
  <c r="N32" i="2" s="1"/>
  <c r="S32" i="2" s="1"/>
  <c r="E33" i="2"/>
  <c r="O31" i="2"/>
  <c r="P31" i="2"/>
  <c r="Q31" i="2" s="1"/>
  <c r="H115" i="20" l="1"/>
  <c r="I115" i="20" s="1"/>
  <c r="K115" i="20" s="1"/>
  <c r="K114" i="20"/>
  <c r="J114" i="20"/>
  <c r="L114" i="20" s="1"/>
  <c r="G116" i="20"/>
  <c r="F117" i="20" s="1"/>
  <c r="I36" i="3"/>
  <c r="J35" i="3"/>
  <c r="K34" i="3"/>
  <c r="M34" i="3" s="1"/>
  <c r="L34" i="3"/>
  <c r="E34" i="2"/>
  <c r="M33" i="2"/>
  <c r="N33" i="2" s="1"/>
  <c r="S33" i="2" s="1"/>
  <c r="P32" i="2"/>
  <c r="Q32" i="2" s="1"/>
  <c r="O32" i="2"/>
  <c r="J115" i="20" l="1"/>
  <c r="L115" i="20" s="1"/>
  <c r="H116" i="20"/>
  <c r="I116" i="20" s="1"/>
  <c r="J116" i="20" s="1"/>
  <c r="L116" i="20" s="1"/>
  <c r="G117" i="20"/>
  <c r="F118" i="20" s="1"/>
  <c r="L35" i="3"/>
  <c r="K35" i="3"/>
  <c r="M35" i="3" s="1"/>
  <c r="I37" i="3"/>
  <c r="J36" i="3"/>
  <c r="O33" i="2"/>
  <c r="P33" i="2"/>
  <c r="Q33" i="2" s="1"/>
  <c r="E35" i="2"/>
  <c r="M34" i="2"/>
  <c r="N34" i="2" s="1"/>
  <c r="S34" i="2" s="1"/>
  <c r="K116" i="20" l="1"/>
  <c r="H117" i="20"/>
  <c r="I117" i="20" s="1"/>
  <c r="G118" i="20"/>
  <c r="F119" i="20" s="1"/>
  <c r="L36" i="3"/>
  <c r="K36" i="3"/>
  <c r="M36" i="3" s="1"/>
  <c r="J37" i="3"/>
  <c r="I38" i="3"/>
  <c r="E36" i="2"/>
  <c r="M35" i="2"/>
  <c r="N35" i="2" s="1"/>
  <c r="S35" i="2" s="1"/>
  <c r="P34" i="2"/>
  <c r="Q34" i="2" s="1"/>
  <c r="O34" i="2"/>
  <c r="K117" i="20" l="1"/>
  <c r="J117" i="20"/>
  <c r="L117" i="20" s="1"/>
  <c r="G119" i="20"/>
  <c r="F120" i="20" s="1"/>
  <c r="H118" i="20"/>
  <c r="I118" i="20" s="1"/>
  <c r="I39" i="3"/>
  <c r="J38" i="3"/>
  <c r="L37" i="3"/>
  <c r="K37" i="3"/>
  <c r="M37" i="3" s="1"/>
  <c r="P35" i="2"/>
  <c r="Q35" i="2" s="1"/>
  <c r="O35" i="2"/>
  <c r="M36" i="2"/>
  <c r="N36" i="2" s="1"/>
  <c r="E37" i="2"/>
  <c r="J118" i="20" l="1"/>
  <c r="L118" i="20" s="1"/>
  <c r="K118" i="20"/>
  <c r="G120" i="20"/>
  <c r="F121" i="20" s="1"/>
  <c r="H119" i="20"/>
  <c r="I119" i="20" s="1"/>
  <c r="L38" i="3"/>
  <c r="K38" i="3"/>
  <c r="M38" i="3" s="1"/>
  <c r="J39" i="3"/>
  <c r="I40" i="3"/>
  <c r="P36" i="2"/>
  <c r="Q36" i="2" s="1"/>
  <c r="O36" i="2"/>
  <c r="S36" i="2"/>
  <c r="M37" i="2"/>
  <c r="N37" i="2" s="1"/>
  <c r="E38" i="2"/>
  <c r="G121" i="20" l="1"/>
  <c r="F122" i="20" s="1"/>
  <c r="J119" i="20"/>
  <c r="L119" i="20" s="1"/>
  <c r="K119" i="20"/>
  <c r="H120" i="20"/>
  <c r="I120" i="20" s="1"/>
  <c r="I41" i="3"/>
  <c r="J40" i="3"/>
  <c r="K39" i="3"/>
  <c r="M39" i="3" s="1"/>
  <c r="L39" i="3"/>
  <c r="S37" i="2"/>
  <c r="M38" i="2"/>
  <c r="N38" i="2" s="1"/>
  <c r="E39" i="2"/>
  <c r="P37" i="2"/>
  <c r="Q37" i="2" s="1"/>
  <c r="O37" i="2"/>
  <c r="K120" i="20" l="1"/>
  <c r="J120" i="20"/>
  <c r="L120" i="20" s="1"/>
  <c r="H121" i="20"/>
  <c r="I121" i="20" s="1"/>
  <c r="G122" i="20"/>
  <c r="F123" i="20" s="1"/>
  <c r="L40" i="3"/>
  <c r="K40" i="3"/>
  <c r="M40" i="3" s="1"/>
  <c r="I42" i="3"/>
  <c r="J41" i="3"/>
  <c r="P38" i="2"/>
  <c r="Q38" i="2" s="1"/>
  <c r="O38" i="2"/>
  <c r="S38" i="2"/>
  <c r="M39" i="2"/>
  <c r="N39" i="2" s="1"/>
  <c r="E40" i="2"/>
  <c r="G123" i="20" l="1"/>
  <c r="F124" i="20" s="1"/>
  <c r="H122" i="20"/>
  <c r="I122" i="20" s="1"/>
  <c r="K121" i="20"/>
  <c r="J121" i="20"/>
  <c r="L121" i="20" s="1"/>
  <c r="J42" i="3"/>
  <c r="I43" i="3"/>
  <c r="L41" i="3"/>
  <c r="K41" i="3"/>
  <c r="M41" i="3" s="1"/>
  <c r="M40" i="2"/>
  <c r="N40" i="2" s="1"/>
  <c r="S40" i="2" s="1"/>
  <c r="E41" i="2"/>
  <c r="P39" i="2"/>
  <c r="Q39" i="2" s="1"/>
  <c r="O39" i="2"/>
  <c r="S39" i="2"/>
  <c r="H123" i="20" l="1"/>
  <c r="I123" i="20" s="1"/>
  <c r="J123" i="20" s="1"/>
  <c r="L123" i="20" s="1"/>
  <c r="J122" i="20"/>
  <c r="L122" i="20" s="1"/>
  <c r="K122" i="20"/>
  <c r="G124" i="20"/>
  <c r="F125" i="20" s="1"/>
  <c r="I44" i="3"/>
  <c r="J43" i="3"/>
  <c r="K42" i="3"/>
  <c r="M42" i="3" s="1"/>
  <c r="L42" i="3"/>
  <c r="M41" i="2"/>
  <c r="N41" i="2" s="1"/>
  <c r="S41" i="2" s="1"/>
  <c r="E42" i="2"/>
  <c r="P40" i="2"/>
  <c r="Q40" i="2" s="1"/>
  <c r="O40" i="2"/>
  <c r="K123" i="20" l="1"/>
  <c r="H124" i="20"/>
  <c r="I124" i="20" s="1"/>
  <c r="K124" i="20" s="1"/>
  <c r="G125" i="20"/>
  <c r="F126" i="20" s="1"/>
  <c r="L43" i="3"/>
  <c r="K43" i="3"/>
  <c r="M43" i="3" s="1"/>
  <c r="J44" i="3"/>
  <c r="I45" i="3"/>
  <c r="E43" i="2"/>
  <c r="M42" i="2"/>
  <c r="N42" i="2" s="1"/>
  <c r="S42" i="2" s="1"/>
  <c r="P41" i="2"/>
  <c r="Q41" i="2" s="1"/>
  <c r="O41" i="2"/>
  <c r="J124" i="20" l="1"/>
  <c r="L124" i="20" s="1"/>
  <c r="H125" i="20"/>
  <c r="I125" i="20" s="1"/>
  <c r="G126" i="20"/>
  <c r="F127" i="20" s="1"/>
  <c r="L44" i="3"/>
  <c r="K44" i="3"/>
  <c r="M44" i="3" s="1"/>
  <c r="J45" i="3"/>
  <c r="I46" i="3"/>
  <c r="O42" i="2"/>
  <c r="P42" i="2"/>
  <c r="Q42" i="2" s="1"/>
  <c r="M43" i="2"/>
  <c r="N43" i="2" s="1"/>
  <c r="E44" i="2"/>
  <c r="G127" i="20" l="1"/>
  <c r="F128" i="20" s="1"/>
  <c r="H126" i="20"/>
  <c r="I126" i="20" s="1"/>
  <c r="K125" i="20"/>
  <c r="J125" i="20"/>
  <c r="L125" i="20" s="1"/>
  <c r="I47" i="3"/>
  <c r="J46" i="3"/>
  <c r="L45" i="3"/>
  <c r="K45" i="3"/>
  <c r="M45" i="3" s="1"/>
  <c r="S43" i="2"/>
  <c r="M44" i="2"/>
  <c r="N44" i="2" s="1"/>
  <c r="S44" i="2" s="1"/>
  <c r="E45" i="2"/>
  <c r="O43" i="2"/>
  <c r="P43" i="2"/>
  <c r="Q43" i="2" s="1"/>
  <c r="H127" i="20" l="1"/>
  <c r="I127" i="20" s="1"/>
  <c r="J127" i="20" s="1"/>
  <c r="L127" i="20" s="1"/>
  <c r="K126" i="20"/>
  <c r="J126" i="20"/>
  <c r="L126" i="20" s="1"/>
  <c r="G128" i="20"/>
  <c r="F129" i="20" s="1"/>
  <c r="L46" i="3"/>
  <c r="K46" i="3"/>
  <c r="M46" i="3" s="1"/>
  <c r="J47" i="3"/>
  <c r="I48" i="3"/>
  <c r="M45" i="2"/>
  <c r="N45" i="2" s="1"/>
  <c r="E46" i="2"/>
  <c r="P44" i="2"/>
  <c r="Q44" i="2" s="1"/>
  <c r="O44" i="2"/>
  <c r="K127" i="20" l="1"/>
  <c r="G129" i="20"/>
  <c r="F130" i="20" s="1"/>
  <c r="H128" i="20"/>
  <c r="I128" i="20" s="1"/>
  <c r="I49" i="3"/>
  <c r="J48" i="3"/>
  <c r="K47" i="3"/>
  <c r="M47" i="3" s="1"/>
  <c r="L47" i="3"/>
  <c r="S45" i="2"/>
  <c r="M46" i="2"/>
  <c r="N46" i="2" s="1"/>
  <c r="E47" i="2"/>
  <c r="P45" i="2"/>
  <c r="Q45" i="2" s="1"/>
  <c r="O45" i="2"/>
  <c r="H129" i="20" l="1"/>
  <c r="I129" i="20" s="1"/>
  <c r="K129" i="20" s="1"/>
  <c r="K128" i="20"/>
  <c r="J128" i="20"/>
  <c r="L128" i="20" s="1"/>
  <c r="G130" i="20"/>
  <c r="F131" i="20" s="1"/>
  <c r="L48" i="3"/>
  <c r="K48" i="3"/>
  <c r="M48" i="3" s="1"/>
  <c r="J49" i="3"/>
  <c r="I50" i="3"/>
  <c r="M47" i="2"/>
  <c r="N47" i="2" s="1"/>
  <c r="S47" i="2" s="1"/>
  <c r="E48" i="2"/>
  <c r="S46" i="2"/>
  <c r="P46" i="2"/>
  <c r="Q46" i="2" s="1"/>
  <c r="O46" i="2"/>
  <c r="J129" i="20" l="1"/>
  <c r="L129" i="20" s="1"/>
  <c r="H130" i="20"/>
  <c r="I130" i="20" s="1"/>
  <c r="G131" i="20"/>
  <c r="F132" i="20" s="1"/>
  <c r="I51" i="3"/>
  <c r="J50" i="3"/>
  <c r="K49" i="3"/>
  <c r="M49" i="3" s="1"/>
  <c r="L49" i="3"/>
  <c r="M48" i="2"/>
  <c r="N48" i="2" s="1"/>
  <c r="S48" i="2" s="1"/>
  <c r="E49" i="2"/>
  <c r="P47" i="2"/>
  <c r="Q47" i="2" s="1"/>
  <c r="O47" i="2"/>
  <c r="G132" i="20" l="1"/>
  <c r="F133" i="20" s="1"/>
  <c r="K130" i="20"/>
  <c r="J130" i="20"/>
  <c r="L130" i="20" s="1"/>
  <c r="H131" i="20"/>
  <c r="I131" i="20" s="1"/>
  <c r="K50" i="3"/>
  <c r="M50" i="3" s="1"/>
  <c r="L50" i="3"/>
  <c r="I52" i="3"/>
  <c r="J51" i="3"/>
  <c r="M49" i="2"/>
  <c r="N49" i="2" s="1"/>
  <c r="S49" i="2" s="1"/>
  <c r="E50" i="2"/>
  <c r="P48" i="2"/>
  <c r="Q48" i="2" s="1"/>
  <c r="O48" i="2"/>
  <c r="G133" i="20" l="1"/>
  <c r="F134" i="20" s="1"/>
  <c r="K131" i="20"/>
  <c r="J131" i="20"/>
  <c r="L131" i="20" s="1"/>
  <c r="H132" i="20"/>
  <c r="I132" i="20" s="1"/>
  <c r="L51" i="3"/>
  <c r="K51" i="3"/>
  <c r="M51" i="3" s="1"/>
  <c r="I53" i="3"/>
  <c r="J52" i="3"/>
  <c r="E51" i="2"/>
  <c r="M50" i="2"/>
  <c r="N50" i="2" s="1"/>
  <c r="S50" i="2" s="1"/>
  <c r="P49" i="2"/>
  <c r="Q49" i="2" s="1"/>
  <c r="O49" i="2"/>
  <c r="G134" i="20" l="1"/>
  <c r="F135" i="20" s="1"/>
  <c r="K132" i="20"/>
  <c r="J132" i="20"/>
  <c r="L132" i="20" s="1"/>
  <c r="H133" i="20"/>
  <c r="I133" i="20" s="1"/>
  <c r="I54" i="3"/>
  <c r="J53" i="3"/>
  <c r="L52" i="3"/>
  <c r="K52" i="3"/>
  <c r="M52" i="3" s="1"/>
  <c r="O50" i="2"/>
  <c r="P50" i="2"/>
  <c r="Q50" i="2" s="1"/>
  <c r="M51" i="2"/>
  <c r="N51" i="2" s="1"/>
  <c r="S51" i="2" s="1"/>
  <c r="E52" i="2"/>
  <c r="K133" i="20" l="1"/>
  <c r="J133" i="20"/>
  <c r="L133" i="20" s="1"/>
  <c r="G135" i="20"/>
  <c r="F136" i="20" s="1"/>
  <c r="H134" i="20"/>
  <c r="I134" i="20" s="1"/>
  <c r="L53" i="3"/>
  <c r="K53" i="3"/>
  <c r="M53" i="3" s="1"/>
  <c r="J54" i="3"/>
  <c r="I55" i="3"/>
  <c r="M52" i="2"/>
  <c r="N52" i="2" s="1"/>
  <c r="E53" i="2"/>
  <c r="O51" i="2"/>
  <c r="P51" i="2"/>
  <c r="Q51" i="2" s="1"/>
  <c r="K134" i="20" l="1"/>
  <c r="J134" i="20"/>
  <c r="L134" i="20" s="1"/>
  <c r="H135" i="20"/>
  <c r="I135" i="20" s="1"/>
  <c r="G136" i="20"/>
  <c r="F137" i="20" s="1"/>
  <c r="J55" i="3"/>
  <c r="I56" i="3"/>
  <c r="K54" i="3"/>
  <c r="M54" i="3" s="1"/>
  <c r="L54" i="3"/>
  <c r="S52" i="2"/>
  <c r="M53" i="2"/>
  <c r="N53" i="2" s="1"/>
  <c r="S53" i="2" s="1"/>
  <c r="E54" i="2"/>
  <c r="P52" i="2"/>
  <c r="Q52" i="2" s="1"/>
  <c r="O52" i="2"/>
  <c r="G137" i="20" l="1"/>
  <c r="F138" i="20" s="1"/>
  <c r="J135" i="20"/>
  <c r="L135" i="20" s="1"/>
  <c r="K135" i="20"/>
  <c r="H136" i="20"/>
  <c r="I136" i="20" s="1"/>
  <c r="L55" i="3"/>
  <c r="K55" i="3"/>
  <c r="M55" i="3" s="1"/>
  <c r="I57" i="3"/>
  <c r="J56" i="3"/>
  <c r="P53" i="2"/>
  <c r="Q53" i="2" s="1"/>
  <c r="O53" i="2"/>
  <c r="M54" i="2"/>
  <c r="N54" i="2" s="1"/>
  <c r="E55" i="2"/>
  <c r="H137" i="20" l="1"/>
  <c r="I137" i="20" s="1"/>
  <c r="K136" i="20"/>
  <c r="J136" i="20"/>
  <c r="L136" i="20" s="1"/>
  <c r="G138" i="20"/>
  <c r="F139" i="20" s="1"/>
  <c r="L56" i="3"/>
  <c r="K56" i="3"/>
  <c r="M56" i="3" s="1"/>
  <c r="J57" i="3"/>
  <c r="I58" i="3"/>
  <c r="P54" i="2"/>
  <c r="Q54" i="2" s="1"/>
  <c r="O54" i="2"/>
  <c r="M55" i="2"/>
  <c r="N55" i="2" s="1"/>
  <c r="S55" i="2" s="1"/>
  <c r="E56" i="2"/>
  <c r="S54" i="2"/>
  <c r="K137" i="20" l="1"/>
  <c r="J137" i="20"/>
  <c r="L137" i="20" s="1"/>
  <c r="G139" i="20"/>
  <c r="F140" i="20" s="1"/>
  <c r="H138" i="20"/>
  <c r="I138" i="20" s="1"/>
  <c r="I59" i="3"/>
  <c r="J58" i="3"/>
  <c r="K57" i="3"/>
  <c r="M57" i="3" s="1"/>
  <c r="L57" i="3"/>
  <c r="M56" i="2"/>
  <c r="N56" i="2" s="1"/>
  <c r="S56" i="2" s="1"/>
  <c r="E57" i="2"/>
  <c r="P55" i="2"/>
  <c r="Q55" i="2" s="1"/>
  <c r="O55" i="2"/>
  <c r="H139" i="20" l="1"/>
  <c r="I139" i="20" s="1"/>
  <c r="K139" i="20" s="1"/>
  <c r="K138" i="20"/>
  <c r="J138" i="20"/>
  <c r="L138" i="20" s="1"/>
  <c r="G140" i="20"/>
  <c r="F141" i="20" s="1"/>
  <c r="K58" i="3"/>
  <c r="M58" i="3" s="1"/>
  <c r="L58" i="3"/>
  <c r="I60" i="3"/>
  <c r="J59" i="3"/>
  <c r="M57" i="2"/>
  <c r="N57" i="2" s="1"/>
  <c r="S57" i="2" s="1"/>
  <c r="E58" i="2"/>
  <c r="P56" i="2"/>
  <c r="Q56" i="2" s="1"/>
  <c r="O56" i="2"/>
  <c r="J139" i="20" l="1"/>
  <c r="L139" i="20" s="1"/>
  <c r="H140" i="20"/>
  <c r="I140" i="20" s="1"/>
  <c r="J140" i="20" s="1"/>
  <c r="L140" i="20" s="1"/>
  <c r="G141" i="20"/>
  <c r="F142" i="20" s="1"/>
  <c r="K59" i="3"/>
  <c r="M59" i="3" s="1"/>
  <c r="L59" i="3"/>
  <c r="I61" i="3"/>
  <c r="J60" i="3"/>
  <c r="E59" i="2"/>
  <c r="M58" i="2"/>
  <c r="N58" i="2" s="1"/>
  <c r="S58" i="2" s="1"/>
  <c r="P57" i="2"/>
  <c r="Q57" i="2" s="1"/>
  <c r="O57" i="2"/>
  <c r="K140" i="20" l="1"/>
  <c r="G142" i="20"/>
  <c r="F143" i="20" s="1"/>
  <c r="H141" i="20"/>
  <c r="I141" i="20" s="1"/>
  <c r="I62" i="3"/>
  <c r="J61" i="3"/>
  <c r="L60" i="3"/>
  <c r="K60" i="3"/>
  <c r="M60" i="3" s="1"/>
  <c r="O58" i="2"/>
  <c r="P58" i="2"/>
  <c r="Q58" i="2" s="1"/>
  <c r="M59" i="2"/>
  <c r="N59" i="2" s="1"/>
  <c r="E60" i="2"/>
  <c r="G143" i="20" l="1"/>
  <c r="F144" i="20" s="1"/>
  <c r="K141" i="20"/>
  <c r="J141" i="20"/>
  <c r="L141" i="20" s="1"/>
  <c r="H142" i="20"/>
  <c r="I142" i="20" s="1"/>
  <c r="L61" i="3"/>
  <c r="K61" i="3"/>
  <c r="M61" i="3" s="1"/>
  <c r="J62" i="3"/>
  <c r="I63" i="3"/>
  <c r="S59" i="2"/>
  <c r="M60" i="2"/>
  <c r="N60" i="2" s="1"/>
  <c r="E61" i="2"/>
  <c r="O59" i="2"/>
  <c r="P59" i="2"/>
  <c r="Q59" i="2" s="1"/>
  <c r="G144" i="20" l="1"/>
  <c r="F145" i="20" s="1"/>
  <c r="J142" i="20"/>
  <c r="L142" i="20" s="1"/>
  <c r="K142" i="20"/>
  <c r="H143" i="20"/>
  <c r="I143" i="20" s="1"/>
  <c r="J63" i="3"/>
  <c r="I64" i="3"/>
  <c r="L62" i="3"/>
  <c r="K62" i="3"/>
  <c r="M62" i="3" s="1"/>
  <c r="P60" i="2"/>
  <c r="Q60" i="2" s="1"/>
  <c r="O60" i="2"/>
  <c r="M61" i="2"/>
  <c r="N61" i="2" s="1"/>
  <c r="E62" i="2"/>
  <c r="S60" i="2"/>
  <c r="H144" i="20" l="1"/>
  <c r="I144" i="20" s="1"/>
  <c r="J144" i="20" s="1"/>
  <c r="L144" i="20" s="1"/>
  <c r="J143" i="20"/>
  <c r="L143" i="20" s="1"/>
  <c r="K143" i="20"/>
  <c r="G145" i="20"/>
  <c r="F146" i="20" s="1"/>
  <c r="J64" i="3"/>
  <c r="I65" i="3"/>
  <c r="L63" i="3"/>
  <c r="K63" i="3"/>
  <c r="M63" i="3" s="1"/>
  <c r="P61" i="2"/>
  <c r="Q61" i="2" s="1"/>
  <c r="O61" i="2"/>
  <c r="M62" i="2"/>
  <c r="N62" i="2" s="1"/>
  <c r="E63" i="2"/>
  <c r="S61" i="2"/>
  <c r="K144" i="20" l="1"/>
  <c r="H145" i="20"/>
  <c r="I145" i="20" s="1"/>
  <c r="G146" i="20"/>
  <c r="F147" i="20" s="1"/>
  <c r="J65" i="3"/>
  <c r="I66" i="3"/>
  <c r="K64" i="3"/>
  <c r="M64" i="3" s="1"/>
  <c r="L64" i="3"/>
  <c r="M63" i="2"/>
  <c r="N63" i="2" s="1"/>
  <c r="S63" i="2" s="1"/>
  <c r="E64" i="2"/>
  <c r="P62" i="2"/>
  <c r="Q62" i="2" s="1"/>
  <c r="O62" i="2"/>
  <c r="S62" i="2"/>
  <c r="K145" i="20" l="1"/>
  <c r="J145" i="20"/>
  <c r="L145" i="20" s="1"/>
  <c r="G147" i="20"/>
  <c r="F148" i="20" s="1"/>
  <c r="H146" i="20"/>
  <c r="I146" i="20" s="1"/>
  <c r="I67" i="3"/>
  <c r="J66" i="3"/>
  <c r="K65" i="3"/>
  <c r="M65" i="3" s="1"/>
  <c r="L65" i="3"/>
  <c r="M64" i="2"/>
  <c r="N64" i="2" s="1"/>
  <c r="S64" i="2" s="1"/>
  <c r="E65" i="2"/>
  <c r="P63" i="2"/>
  <c r="Q63" i="2" s="1"/>
  <c r="O63" i="2"/>
  <c r="H147" i="20" l="1"/>
  <c r="I147" i="20" s="1"/>
  <c r="K147" i="20" s="1"/>
  <c r="K146" i="20"/>
  <c r="J146" i="20"/>
  <c r="L146" i="20" s="1"/>
  <c r="G148" i="20"/>
  <c r="F149" i="20" s="1"/>
  <c r="K66" i="3"/>
  <c r="M66" i="3" s="1"/>
  <c r="L66" i="3"/>
  <c r="I68" i="3"/>
  <c r="J67" i="3"/>
  <c r="M65" i="2"/>
  <c r="N65" i="2" s="1"/>
  <c r="E66" i="2"/>
  <c r="P64" i="2"/>
  <c r="Q64" i="2" s="1"/>
  <c r="O64" i="2"/>
  <c r="J147" i="20" l="1"/>
  <c r="L147" i="20" s="1"/>
  <c r="H148" i="20"/>
  <c r="I148" i="20" s="1"/>
  <c r="G149" i="20"/>
  <c r="F150" i="20" s="1"/>
  <c r="K67" i="3"/>
  <c r="M67" i="3" s="1"/>
  <c r="L67" i="3"/>
  <c r="I69" i="3"/>
  <c r="J68" i="3"/>
  <c r="S65" i="2"/>
  <c r="E67" i="2"/>
  <c r="M66" i="2"/>
  <c r="N66" i="2" s="1"/>
  <c r="P65" i="2"/>
  <c r="Q65" i="2" s="1"/>
  <c r="O65" i="2"/>
  <c r="G150" i="20" l="1"/>
  <c r="F151" i="20" s="1"/>
  <c r="H149" i="20"/>
  <c r="I149" i="20" s="1"/>
  <c r="J148" i="20"/>
  <c r="L148" i="20" s="1"/>
  <c r="K148" i="20"/>
  <c r="L68" i="3"/>
  <c r="K68" i="3"/>
  <c r="M68" i="3" s="1"/>
  <c r="I70" i="3"/>
  <c r="J69" i="3"/>
  <c r="O66" i="2"/>
  <c r="P66" i="2"/>
  <c r="Q66" i="2" s="1"/>
  <c r="M67" i="2"/>
  <c r="N67" i="2" s="1"/>
  <c r="E68" i="2"/>
  <c r="S66" i="2"/>
  <c r="K149" i="20" l="1"/>
  <c r="J149" i="20"/>
  <c r="L149" i="20" s="1"/>
  <c r="G151" i="20"/>
  <c r="F152" i="20" s="1"/>
  <c r="H150" i="20"/>
  <c r="I150" i="20" s="1"/>
  <c r="L69" i="3"/>
  <c r="K69" i="3"/>
  <c r="M69" i="3" s="1"/>
  <c r="J70" i="3"/>
  <c r="I71" i="3"/>
  <c r="O67" i="2"/>
  <c r="P67" i="2"/>
  <c r="Q67" i="2" s="1"/>
  <c r="S67" i="2"/>
  <c r="M68" i="2"/>
  <c r="N68" i="2" s="1"/>
  <c r="E69" i="2"/>
  <c r="G152" i="20" l="1"/>
  <c r="F153" i="20" s="1"/>
  <c r="K150" i="20"/>
  <c r="J150" i="20"/>
  <c r="L150" i="20" s="1"/>
  <c r="H151" i="20"/>
  <c r="I151" i="20" s="1"/>
  <c r="J71" i="3"/>
  <c r="I72" i="3"/>
  <c r="L70" i="3"/>
  <c r="K70" i="3"/>
  <c r="M70" i="3" s="1"/>
  <c r="P68" i="2"/>
  <c r="Q68" i="2" s="1"/>
  <c r="O68" i="2"/>
  <c r="S68" i="2"/>
  <c r="M69" i="2"/>
  <c r="N69" i="2" s="1"/>
  <c r="E70" i="2"/>
  <c r="J151" i="20" l="1"/>
  <c r="L151" i="20" s="1"/>
  <c r="K151" i="20"/>
  <c r="G153" i="20"/>
  <c r="F154" i="20" s="1"/>
  <c r="H152" i="20"/>
  <c r="I152" i="20" s="1"/>
  <c r="J72" i="3"/>
  <c r="I73" i="3"/>
  <c r="L71" i="3"/>
  <c r="K71" i="3"/>
  <c r="M71" i="3" s="1"/>
  <c r="S69" i="2"/>
  <c r="M70" i="2"/>
  <c r="N70" i="2" s="1"/>
  <c r="S70" i="2" s="1"/>
  <c r="E71" i="2"/>
  <c r="P69" i="2"/>
  <c r="Q69" i="2" s="1"/>
  <c r="O69" i="2"/>
  <c r="K152" i="20" l="1"/>
  <c r="J152" i="20"/>
  <c r="L152" i="20" s="1"/>
  <c r="G154" i="20"/>
  <c r="F155" i="20" s="1"/>
  <c r="H153" i="20"/>
  <c r="I153" i="20" s="1"/>
  <c r="J73" i="3"/>
  <c r="I74" i="3"/>
  <c r="K72" i="3"/>
  <c r="M72" i="3" s="1"/>
  <c r="L72" i="3"/>
  <c r="M71" i="2"/>
  <c r="N71" i="2" s="1"/>
  <c r="S71" i="2" s="1"/>
  <c r="E72" i="2"/>
  <c r="P70" i="2"/>
  <c r="Q70" i="2" s="1"/>
  <c r="O70" i="2"/>
  <c r="G155" i="20" l="1"/>
  <c r="F156" i="20" s="1"/>
  <c r="K153" i="20"/>
  <c r="J153" i="20"/>
  <c r="L153" i="20" s="1"/>
  <c r="H154" i="20"/>
  <c r="I154" i="20" s="1"/>
  <c r="I75" i="3"/>
  <c r="J74" i="3"/>
  <c r="K73" i="3"/>
  <c r="M73" i="3" s="1"/>
  <c r="L73" i="3"/>
  <c r="M72" i="2"/>
  <c r="N72" i="2" s="1"/>
  <c r="S72" i="2" s="1"/>
  <c r="E73" i="2"/>
  <c r="P71" i="2"/>
  <c r="Q71" i="2" s="1"/>
  <c r="O71" i="2"/>
  <c r="H155" i="20" l="1"/>
  <c r="I155" i="20" s="1"/>
  <c r="J154" i="20"/>
  <c r="L154" i="20" s="1"/>
  <c r="K154" i="20"/>
  <c r="G156" i="20"/>
  <c r="F157" i="20" s="1"/>
  <c r="K74" i="3"/>
  <c r="M74" i="3" s="1"/>
  <c r="L74" i="3"/>
  <c r="I76" i="3"/>
  <c r="J75" i="3"/>
  <c r="E74" i="2"/>
  <c r="M73" i="2"/>
  <c r="N73" i="2" s="1"/>
  <c r="S73" i="2" s="1"/>
  <c r="P72" i="2"/>
  <c r="Q72" i="2" s="1"/>
  <c r="O72" i="2"/>
  <c r="G157" i="20" l="1"/>
  <c r="F158" i="20" s="1"/>
  <c r="H156" i="20"/>
  <c r="I156" i="20" s="1"/>
  <c r="K155" i="20"/>
  <c r="J155" i="20"/>
  <c r="L155" i="20" s="1"/>
  <c r="L75" i="3"/>
  <c r="K75" i="3"/>
  <c r="M75" i="3" s="1"/>
  <c r="I77" i="3"/>
  <c r="J76" i="3"/>
  <c r="P73" i="2"/>
  <c r="Q73" i="2" s="1"/>
  <c r="O73" i="2"/>
  <c r="E75" i="2"/>
  <c r="M74" i="2"/>
  <c r="N74" i="2" s="1"/>
  <c r="K156" i="20" l="1"/>
  <c r="J156" i="20"/>
  <c r="L156" i="20" s="1"/>
  <c r="G158" i="20"/>
  <c r="F159" i="20" s="1"/>
  <c r="H157" i="20"/>
  <c r="I157" i="20" s="1"/>
  <c r="L76" i="3"/>
  <c r="K76" i="3"/>
  <c r="M76" i="3" s="1"/>
  <c r="I78" i="3"/>
  <c r="J77" i="3"/>
  <c r="O74" i="2"/>
  <c r="P74" i="2"/>
  <c r="Q74" i="2" s="1"/>
  <c r="S74" i="2"/>
  <c r="M75" i="2"/>
  <c r="N75" i="2" s="1"/>
  <c r="E76" i="2"/>
  <c r="H158" i="20" l="1"/>
  <c r="I158" i="20" s="1"/>
  <c r="K157" i="20"/>
  <c r="J157" i="20"/>
  <c r="L157" i="20" s="1"/>
  <c r="G159" i="20"/>
  <c r="F160" i="20" s="1"/>
  <c r="J78" i="3"/>
  <c r="I79" i="3"/>
  <c r="L77" i="3"/>
  <c r="K77" i="3"/>
  <c r="M77" i="3" s="1"/>
  <c r="M76" i="2"/>
  <c r="N76" i="2" s="1"/>
  <c r="E77" i="2"/>
  <c r="S75" i="2"/>
  <c r="O75" i="2"/>
  <c r="P75" i="2"/>
  <c r="Q75" i="2" s="1"/>
  <c r="H159" i="20" l="1"/>
  <c r="I159" i="20" s="1"/>
  <c r="G160" i="20"/>
  <c r="F161" i="20" s="1"/>
  <c r="K158" i="20"/>
  <c r="J158" i="20"/>
  <c r="L158" i="20" s="1"/>
  <c r="L78" i="3"/>
  <c r="K78" i="3"/>
  <c r="M78" i="3" s="1"/>
  <c r="J79" i="3"/>
  <c r="I80" i="3"/>
  <c r="S76" i="2"/>
  <c r="M77" i="2"/>
  <c r="N77" i="2" s="1"/>
  <c r="E78" i="2"/>
  <c r="P76" i="2"/>
  <c r="Q76" i="2" s="1"/>
  <c r="O76" i="2"/>
  <c r="H160" i="20" l="1"/>
  <c r="I160" i="20" s="1"/>
  <c r="G161" i="20"/>
  <c r="F162" i="20" s="1"/>
  <c r="J159" i="20"/>
  <c r="L159" i="20" s="1"/>
  <c r="K159" i="20"/>
  <c r="J80" i="3"/>
  <c r="I81" i="3"/>
  <c r="L79" i="3"/>
  <c r="K79" i="3"/>
  <c r="M79" i="3" s="1"/>
  <c r="S77" i="2"/>
  <c r="M78" i="2"/>
  <c r="N78" i="2" s="1"/>
  <c r="S78" i="2" s="1"/>
  <c r="E79" i="2"/>
  <c r="P77" i="2"/>
  <c r="Q77" i="2" s="1"/>
  <c r="O77" i="2"/>
  <c r="G162" i="20" l="1"/>
  <c r="F163" i="20" s="1"/>
  <c r="H161" i="20"/>
  <c r="I161" i="20" s="1"/>
  <c r="K160" i="20"/>
  <c r="J160" i="20"/>
  <c r="L160" i="20" s="1"/>
  <c r="I82" i="3"/>
  <c r="J81" i="3"/>
  <c r="L80" i="3"/>
  <c r="K80" i="3"/>
  <c r="M80" i="3" s="1"/>
  <c r="M79" i="2"/>
  <c r="N79" i="2" s="1"/>
  <c r="S79" i="2" s="1"/>
  <c r="E80" i="2"/>
  <c r="P78" i="2"/>
  <c r="Q78" i="2" s="1"/>
  <c r="O78" i="2"/>
  <c r="K161" i="20" l="1"/>
  <c r="J161" i="20"/>
  <c r="L161" i="20" s="1"/>
  <c r="G163" i="20"/>
  <c r="F164" i="20" s="1"/>
  <c r="H162" i="20"/>
  <c r="I162" i="20" s="1"/>
  <c r="K81" i="3"/>
  <c r="M81" i="3" s="1"/>
  <c r="L81" i="3"/>
  <c r="I83" i="3"/>
  <c r="J82" i="3"/>
  <c r="M80" i="2"/>
  <c r="N80" i="2" s="1"/>
  <c r="S80" i="2" s="1"/>
  <c r="E81" i="2"/>
  <c r="P79" i="2"/>
  <c r="Q79" i="2" s="1"/>
  <c r="O79" i="2"/>
  <c r="J162" i="20" l="1"/>
  <c r="L162" i="20" s="1"/>
  <c r="K162" i="20"/>
  <c r="G164" i="20"/>
  <c r="F165" i="20" s="1"/>
  <c r="H163" i="20"/>
  <c r="I163" i="20" s="1"/>
  <c r="I84" i="3"/>
  <c r="J83" i="3"/>
  <c r="K82" i="3"/>
  <c r="M82" i="3" s="1"/>
  <c r="L82" i="3"/>
  <c r="E82" i="2"/>
  <c r="M81" i="2"/>
  <c r="N81" i="2" s="1"/>
  <c r="S81" i="2" s="1"/>
  <c r="P80" i="2"/>
  <c r="Q80" i="2" s="1"/>
  <c r="O80" i="2"/>
  <c r="H164" i="20" l="1"/>
  <c r="I164" i="20" s="1"/>
  <c r="K163" i="20"/>
  <c r="J163" i="20"/>
  <c r="L163" i="20" s="1"/>
  <c r="G165" i="20"/>
  <c r="F166" i="20" s="1"/>
  <c r="L83" i="3"/>
  <c r="K83" i="3"/>
  <c r="M83" i="3" s="1"/>
  <c r="I85" i="3"/>
  <c r="J84" i="3"/>
  <c r="P81" i="2"/>
  <c r="Q81" i="2" s="1"/>
  <c r="O81" i="2"/>
  <c r="E83" i="2"/>
  <c r="M82" i="2"/>
  <c r="N82" i="2" s="1"/>
  <c r="H165" i="20" l="1"/>
  <c r="I165" i="20" s="1"/>
  <c r="K164" i="20"/>
  <c r="J164" i="20"/>
  <c r="L164" i="20" s="1"/>
  <c r="G166" i="20"/>
  <c r="F167" i="20" s="1"/>
  <c r="L84" i="3"/>
  <c r="K84" i="3"/>
  <c r="M84" i="3" s="1"/>
  <c r="J85" i="3"/>
  <c r="I86" i="3"/>
  <c r="P82" i="2"/>
  <c r="Q82" i="2" s="1"/>
  <c r="O82" i="2"/>
  <c r="M83" i="2"/>
  <c r="N83" i="2" s="1"/>
  <c r="E84" i="2"/>
  <c r="S82" i="2"/>
  <c r="H166" i="20" l="1"/>
  <c r="I166" i="20" s="1"/>
  <c r="G167" i="20"/>
  <c r="F168" i="20" s="1"/>
  <c r="K165" i="20"/>
  <c r="J165" i="20"/>
  <c r="L165" i="20" s="1"/>
  <c r="L85" i="3"/>
  <c r="K85" i="3"/>
  <c r="M85" i="3" s="1"/>
  <c r="J86" i="3"/>
  <c r="I87" i="3"/>
  <c r="S83" i="2"/>
  <c r="M84" i="2"/>
  <c r="N84" i="2" s="1"/>
  <c r="E85" i="2"/>
  <c r="O83" i="2"/>
  <c r="P83" i="2"/>
  <c r="Q83" i="2" s="1"/>
  <c r="H167" i="20" l="1"/>
  <c r="I167" i="20" s="1"/>
  <c r="J167" i="20" s="1"/>
  <c r="L167" i="20" s="1"/>
  <c r="G168" i="20"/>
  <c r="F169" i="20" s="1"/>
  <c r="K166" i="20"/>
  <c r="J166" i="20"/>
  <c r="L166" i="20" s="1"/>
  <c r="J87" i="3"/>
  <c r="I88" i="3"/>
  <c r="L86" i="3"/>
  <c r="K86" i="3"/>
  <c r="M86" i="3" s="1"/>
  <c r="P84" i="2"/>
  <c r="Q84" i="2" s="1"/>
  <c r="O84" i="2"/>
  <c r="S84" i="2"/>
  <c r="M85" i="2"/>
  <c r="N85" i="2" s="1"/>
  <c r="E86" i="2"/>
  <c r="K167" i="20" l="1"/>
  <c r="G169" i="20"/>
  <c r="F170" i="20" s="1"/>
  <c r="H168" i="20"/>
  <c r="I168" i="20" s="1"/>
  <c r="J88" i="3"/>
  <c r="I89" i="3"/>
  <c r="L87" i="3"/>
  <c r="K87" i="3"/>
  <c r="M87" i="3" s="1"/>
  <c r="M86" i="2"/>
  <c r="N86" i="2" s="1"/>
  <c r="S86" i="2" s="1"/>
  <c r="E87" i="2"/>
  <c r="P85" i="2"/>
  <c r="Q85" i="2" s="1"/>
  <c r="O85" i="2"/>
  <c r="S85" i="2"/>
  <c r="H169" i="20" l="1"/>
  <c r="I169" i="20" s="1"/>
  <c r="K168" i="20"/>
  <c r="J168" i="20"/>
  <c r="L168" i="20" s="1"/>
  <c r="G170" i="20"/>
  <c r="F171" i="20" s="1"/>
  <c r="I90" i="3"/>
  <c r="J89" i="3"/>
  <c r="K88" i="3"/>
  <c r="M88" i="3" s="1"/>
  <c r="L88" i="3"/>
  <c r="P86" i="2"/>
  <c r="Q86" i="2" s="1"/>
  <c r="O86" i="2"/>
  <c r="E88" i="2"/>
  <c r="M87" i="2"/>
  <c r="N87" i="2" s="1"/>
  <c r="H170" i="20" l="1"/>
  <c r="I170" i="20" s="1"/>
  <c r="K170" i="20" s="1"/>
  <c r="G171" i="20"/>
  <c r="F172" i="20" s="1"/>
  <c r="K169" i="20"/>
  <c r="J169" i="20"/>
  <c r="L169" i="20" s="1"/>
  <c r="K89" i="3"/>
  <c r="M89" i="3" s="1"/>
  <c r="L89" i="3"/>
  <c r="I91" i="3"/>
  <c r="J90" i="3"/>
  <c r="P87" i="2"/>
  <c r="Q87" i="2" s="1"/>
  <c r="O87" i="2"/>
  <c r="M88" i="2"/>
  <c r="N88" i="2" s="1"/>
  <c r="S88" i="2" s="1"/>
  <c r="E89" i="2"/>
  <c r="S87" i="2"/>
  <c r="J170" i="20" l="1"/>
  <c r="L170" i="20" s="1"/>
  <c r="G172" i="20"/>
  <c r="F173" i="20" s="1"/>
  <c r="H171" i="20"/>
  <c r="I171" i="20" s="1"/>
  <c r="K90" i="3"/>
  <c r="M90" i="3" s="1"/>
  <c r="L90" i="3"/>
  <c r="I92" i="3"/>
  <c r="J91" i="3"/>
  <c r="E90" i="2"/>
  <c r="M89" i="2"/>
  <c r="N89" i="2" s="1"/>
  <c r="S89" i="2" s="1"/>
  <c r="O88" i="2"/>
  <c r="P88" i="2"/>
  <c r="Q88" i="2" s="1"/>
  <c r="H172" i="20" l="1"/>
  <c r="I172" i="20" s="1"/>
  <c r="K172" i="20" s="1"/>
  <c r="J171" i="20"/>
  <c r="L171" i="20" s="1"/>
  <c r="K171" i="20"/>
  <c r="G173" i="20"/>
  <c r="F174" i="20" s="1"/>
  <c r="L91" i="3"/>
  <c r="K91" i="3"/>
  <c r="M91" i="3" s="1"/>
  <c r="I93" i="3"/>
  <c r="J92" i="3"/>
  <c r="P89" i="2"/>
  <c r="Q89" i="2" s="1"/>
  <c r="O89" i="2"/>
  <c r="M90" i="2"/>
  <c r="N90" i="2" s="1"/>
  <c r="E91" i="2"/>
  <c r="J172" i="20" l="1"/>
  <c r="L172" i="20" s="1"/>
  <c r="G174" i="20"/>
  <c r="F175" i="20" s="1"/>
  <c r="H173" i="20"/>
  <c r="I173" i="20" s="1"/>
  <c r="L92" i="3"/>
  <c r="K92" i="3"/>
  <c r="M92" i="3" s="1"/>
  <c r="J93" i="3"/>
  <c r="I94" i="3"/>
  <c r="O90" i="2"/>
  <c r="P90" i="2"/>
  <c r="Q90" i="2" s="1"/>
  <c r="S90" i="2"/>
  <c r="M91" i="2"/>
  <c r="N91" i="2" s="1"/>
  <c r="S91" i="2" s="1"/>
  <c r="E92" i="2"/>
  <c r="K173" i="20" l="1"/>
  <c r="J173" i="20"/>
  <c r="L173" i="20" s="1"/>
  <c r="G175" i="20"/>
  <c r="F176" i="20" s="1"/>
  <c r="H174" i="20"/>
  <c r="I174" i="20" s="1"/>
  <c r="J94" i="3"/>
  <c r="I95" i="3"/>
  <c r="L93" i="3"/>
  <c r="K93" i="3"/>
  <c r="M93" i="3" s="1"/>
  <c r="P91" i="2"/>
  <c r="Q91" i="2" s="1"/>
  <c r="O91" i="2"/>
  <c r="M92" i="2"/>
  <c r="N92" i="2" s="1"/>
  <c r="E93" i="2"/>
  <c r="G176" i="20" l="1"/>
  <c r="F177" i="20" s="1"/>
  <c r="J174" i="20"/>
  <c r="L174" i="20" s="1"/>
  <c r="K174" i="20"/>
  <c r="H175" i="20"/>
  <c r="I175" i="20" s="1"/>
  <c r="J95" i="3"/>
  <c r="I96" i="3"/>
  <c r="L94" i="3"/>
  <c r="K94" i="3"/>
  <c r="M94" i="3" s="1"/>
  <c r="P92" i="2"/>
  <c r="Q92" i="2" s="1"/>
  <c r="O92" i="2"/>
  <c r="M93" i="2"/>
  <c r="N93" i="2" s="1"/>
  <c r="E94" i="2"/>
  <c r="S92" i="2"/>
  <c r="J175" i="20" l="1"/>
  <c r="L175" i="20" s="1"/>
  <c r="K175" i="20"/>
  <c r="G177" i="20"/>
  <c r="F178" i="20" s="1"/>
  <c r="H176" i="20"/>
  <c r="I176" i="20" s="1"/>
  <c r="J96" i="3"/>
  <c r="I97" i="3"/>
  <c r="L95" i="3"/>
  <c r="K95" i="3"/>
  <c r="M95" i="3" s="1"/>
  <c r="M94" i="2"/>
  <c r="N94" i="2" s="1"/>
  <c r="S94" i="2" s="1"/>
  <c r="E95" i="2"/>
  <c r="P93" i="2"/>
  <c r="Q93" i="2" s="1"/>
  <c r="O93" i="2"/>
  <c r="S93" i="2"/>
  <c r="G178" i="20" l="1"/>
  <c r="F179" i="20" s="1"/>
  <c r="H177" i="20"/>
  <c r="I177" i="20" s="1"/>
  <c r="K176" i="20"/>
  <c r="J176" i="20"/>
  <c r="L176" i="20" s="1"/>
  <c r="I98" i="3"/>
  <c r="J97" i="3"/>
  <c r="K96" i="3"/>
  <c r="M96" i="3" s="1"/>
  <c r="L96" i="3"/>
  <c r="E96" i="2"/>
  <c r="M95" i="2"/>
  <c r="N95" i="2" s="1"/>
  <c r="P94" i="2"/>
  <c r="Q94" i="2" s="1"/>
  <c r="O94" i="2"/>
  <c r="G179" i="20" l="1"/>
  <c r="F180" i="20" s="1"/>
  <c r="H178" i="20"/>
  <c r="I178" i="20" s="1"/>
  <c r="K177" i="20"/>
  <c r="J177" i="20"/>
  <c r="L177" i="20" s="1"/>
  <c r="K97" i="3"/>
  <c r="M97" i="3" s="1"/>
  <c r="L97" i="3"/>
  <c r="I99" i="3"/>
  <c r="J98" i="3"/>
  <c r="P95" i="2"/>
  <c r="Q95" i="2" s="1"/>
  <c r="O95" i="2"/>
  <c r="S95" i="2"/>
  <c r="M96" i="2"/>
  <c r="N96" i="2" s="1"/>
  <c r="E97" i="2"/>
  <c r="H179" i="20" l="1"/>
  <c r="I179" i="20" s="1"/>
  <c r="K179" i="20" s="1"/>
  <c r="K178" i="20"/>
  <c r="J178" i="20"/>
  <c r="L178" i="20" s="1"/>
  <c r="G180" i="20"/>
  <c r="F181" i="20" s="1"/>
  <c r="K98" i="3"/>
  <c r="M98" i="3" s="1"/>
  <c r="L98" i="3"/>
  <c r="I100" i="3"/>
  <c r="J99" i="3"/>
  <c r="E98" i="2"/>
  <c r="M97" i="2"/>
  <c r="N97" i="2" s="1"/>
  <c r="O96" i="2"/>
  <c r="P96" i="2"/>
  <c r="Q96" i="2" s="1"/>
  <c r="S96" i="2"/>
  <c r="J179" i="20" l="1"/>
  <c r="L179" i="20" s="1"/>
  <c r="H180" i="20"/>
  <c r="I180" i="20" s="1"/>
  <c r="K180" i="20" s="1"/>
  <c r="G181" i="20"/>
  <c r="F182" i="20" s="1"/>
  <c r="L99" i="3"/>
  <c r="K99" i="3"/>
  <c r="M99" i="3" s="1"/>
  <c r="I101" i="3"/>
  <c r="J100" i="3"/>
  <c r="S97" i="2"/>
  <c r="P97" i="2"/>
  <c r="Q97" i="2" s="1"/>
  <c r="O97" i="2"/>
  <c r="M98" i="2"/>
  <c r="N98" i="2" s="1"/>
  <c r="S98" i="2" s="1"/>
  <c r="E99" i="2"/>
  <c r="J180" i="20" l="1"/>
  <c r="L180" i="20" s="1"/>
  <c r="G182" i="20"/>
  <c r="F183" i="20" s="1"/>
  <c r="H181" i="20"/>
  <c r="I181" i="20" s="1"/>
  <c r="L100" i="3"/>
  <c r="K100" i="3"/>
  <c r="M100" i="3" s="1"/>
  <c r="J101" i="3"/>
  <c r="I102" i="3"/>
  <c r="M99" i="2"/>
  <c r="N99" i="2" s="1"/>
  <c r="E100" i="2"/>
  <c r="O98" i="2"/>
  <c r="P98" i="2"/>
  <c r="Q98" i="2" s="1"/>
  <c r="K181" i="20" l="1"/>
  <c r="J181" i="20"/>
  <c r="L181" i="20" s="1"/>
  <c r="H182" i="20"/>
  <c r="I182" i="20" s="1"/>
  <c r="G183" i="20"/>
  <c r="F184" i="20" s="1"/>
  <c r="J102" i="3"/>
  <c r="I103" i="3"/>
  <c r="L101" i="3"/>
  <c r="K101" i="3"/>
  <c r="M101" i="3" s="1"/>
  <c r="S99" i="2"/>
  <c r="M100" i="2"/>
  <c r="N100" i="2" s="1"/>
  <c r="S100" i="2" s="1"/>
  <c r="E101" i="2"/>
  <c r="P99" i="2"/>
  <c r="Q99" i="2" s="1"/>
  <c r="O99" i="2"/>
  <c r="G184" i="20" l="1"/>
  <c r="F185" i="20" s="1"/>
  <c r="K182" i="20"/>
  <c r="J182" i="20"/>
  <c r="L182" i="20" s="1"/>
  <c r="H183" i="20"/>
  <c r="I183" i="20" s="1"/>
  <c r="I104" i="3"/>
  <c r="J103" i="3"/>
  <c r="L102" i="3"/>
  <c r="K102" i="3"/>
  <c r="M102" i="3" s="1"/>
  <c r="M101" i="2"/>
  <c r="N101" i="2" s="1"/>
  <c r="S101" i="2" s="1"/>
  <c r="E102" i="2"/>
  <c r="P100" i="2"/>
  <c r="Q100" i="2" s="1"/>
  <c r="O100" i="2"/>
  <c r="J183" i="20" l="1"/>
  <c r="L183" i="20" s="1"/>
  <c r="K183" i="20"/>
  <c r="H184" i="20"/>
  <c r="I184" i="20" s="1"/>
  <c r="G185" i="20"/>
  <c r="F186" i="20" s="1"/>
  <c r="J104" i="3"/>
  <c r="I105" i="3"/>
  <c r="L103" i="3"/>
  <c r="K103" i="3"/>
  <c r="M103" i="3" s="1"/>
  <c r="M102" i="2"/>
  <c r="N102" i="2" s="1"/>
  <c r="S102" i="2" s="1"/>
  <c r="E103" i="2"/>
  <c r="P101" i="2"/>
  <c r="Q101" i="2" s="1"/>
  <c r="O101" i="2"/>
  <c r="G186" i="20" l="1"/>
  <c r="F187" i="20" s="1"/>
  <c r="H185" i="20"/>
  <c r="I185" i="20" s="1"/>
  <c r="K184" i="20"/>
  <c r="J184" i="20"/>
  <c r="L184" i="20" s="1"/>
  <c r="I106" i="3"/>
  <c r="J105" i="3"/>
  <c r="K104" i="3"/>
  <c r="M104" i="3" s="1"/>
  <c r="L104" i="3"/>
  <c r="E104" i="2"/>
  <c r="M103" i="2"/>
  <c r="N103" i="2" s="1"/>
  <c r="S103" i="2" s="1"/>
  <c r="P102" i="2"/>
  <c r="Q102" i="2" s="1"/>
  <c r="O102" i="2"/>
  <c r="G187" i="20" l="1"/>
  <c r="F188" i="20" s="1"/>
  <c r="H186" i="20"/>
  <c r="I186" i="20" s="1"/>
  <c r="K185" i="20"/>
  <c r="J185" i="20"/>
  <c r="L185" i="20" s="1"/>
  <c r="L105" i="3"/>
  <c r="K105" i="3"/>
  <c r="M105" i="3" s="1"/>
  <c r="I107" i="3"/>
  <c r="J106" i="3"/>
  <c r="P103" i="2"/>
  <c r="Q103" i="2" s="1"/>
  <c r="O103" i="2"/>
  <c r="M104" i="2"/>
  <c r="N104" i="2" s="1"/>
  <c r="S104" i="2" s="1"/>
  <c r="E105" i="2"/>
  <c r="H187" i="20" l="1"/>
  <c r="I187" i="20" s="1"/>
  <c r="J187" i="20" s="1"/>
  <c r="L187" i="20" s="1"/>
  <c r="J186" i="20"/>
  <c r="L186" i="20" s="1"/>
  <c r="K186" i="20"/>
  <c r="G188" i="20"/>
  <c r="F189" i="20" s="1"/>
  <c r="K106" i="3"/>
  <c r="M106" i="3" s="1"/>
  <c r="L106" i="3"/>
  <c r="J107" i="3"/>
  <c r="I108" i="3"/>
  <c r="E106" i="2"/>
  <c r="M105" i="2"/>
  <c r="N105" i="2" s="1"/>
  <c r="S105" i="2" s="1"/>
  <c r="O104" i="2"/>
  <c r="P104" i="2"/>
  <c r="Q104" i="2" s="1"/>
  <c r="K187" i="20" l="1"/>
  <c r="G189" i="20"/>
  <c r="F190" i="20" s="1"/>
  <c r="H188" i="20"/>
  <c r="I188" i="20" s="1"/>
  <c r="I109" i="3"/>
  <c r="J108" i="3"/>
  <c r="L107" i="3"/>
  <c r="K107" i="3"/>
  <c r="M107" i="3" s="1"/>
  <c r="P105" i="2"/>
  <c r="Q105" i="2" s="1"/>
  <c r="O105" i="2"/>
  <c r="M106" i="2"/>
  <c r="N106" i="2" s="1"/>
  <c r="E107" i="2"/>
  <c r="G190" i="20" l="1"/>
  <c r="F191" i="20" s="1"/>
  <c r="H189" i="20"/>
  <c r="I189" i="20" s="1"/>
  <c r="K188" i="20"/>
  <c r="J188" i="20"/>
  <c r="L188" i="20" s="1"/>
  <c r="L108" i="3"/>
  <c r="K108" i="3"/>
  <c r="M108" i="3" s="1"/>
  <c r="J109" i="3"/>
  <c r="I110" i="3"/>
  <c r="M107" i="2"/>
  <c r="N107" i="2" s="1"/>
  <c r="E108" i="2"/>
  <c r="O106" i="2"/>
  <c r="P106" i="2"/>
  <c r="Q106" i="2" s="1"/>
  <c r="S106" i="2"/>
  <c r="K189" i="20" l="1"/>
  <c r="J189" i="20"/>
  <c r="L189" i="20" s="1"/>
  <c r="H190" i="20"/>
  <c r="I190" i="20" s="1"/>
  <c r="G191" i="20"/>
  <c r="F192" i="20" s="1"/>
  <c r="J110" i="3"/>
  <c r="I111" i="3"/>
  <c r="L109" i="3"/>
  <c r="K109" i="3"/>
  <c r="M109" i="3" s="1"/>
  <c r="S107" i="2"/>
  <c r="M108" i="2"/>
  <c r="N108" i="2" s="1"/>
  <c r="S108" i="2" s="1"/>
  <c r="E109" i="2"/>
  <c r="P107" i="2"/>
  <c r="Q107" i="2" s="1"/>
  <c r="O107" i="2"/>
  <c r="H191" i="20" l="1"/>
  <c r="I191" i="20" s="1"/>
  <c r="J191" i="20" s="1"/>
  <c r="L191" i="20" s="1"/>
  <c r="G192" i="20"/>
  <c r="F193" i="20" s="1"/>
  <c r="K190" i="20"/>
  <c r="J190" i="20"/>
  <c r="L190" i="20" s="1"/>
  <c r="I112" i="3"/>
  <c r="J111" i="3"/>
  <c r="L110" i="3"/>
  <c r="K110" i="3"/>
  <c r="M110" i="3" s="1"/>
  <c r="M109" i="2"/>
  <c r="N109" i="2" s="1"/>
  <c r="S109" i="2" s="1"/>
  <c r="E110" i="2"/>
  <c r="P108" i="2"/>
  <c r="Q108" i="2" s="1"/>
  <c r="O108" i="2"/>
  <c r="K191" i="20" l="1"/>
  <c r="G193" i="20"/>
  <c r="F194" i="20" s="1"/>
  <c r="H192" i="20"/>
  <c r="I192" i="20" s="1"/>
  <c r="L111" i="3"/>
  <c r="K111" i="3"/>
  <c r="M111" i="3" s="1"/>
  <c r="J112" i="3"/>
  <c r="I113" i="3"/>
  <c r="M110" i="2"/>
  <c r="N110" i="2" s="1"/>
  <c r="E111" i="2"/>
  <c r="P109" i="2"/>
  <c r="Q109" i="2" s="1"/>
  <c r="O109" i="2"/>
  <c r="G194" i="20" l="1"/>
  <c r="F195" i="20" s="1"/>
  <c r="H193" i="20"/>
  <c r="I193" i="20" s="1"/>
  <c r="K192" i="20"/>
  <c r="J192" i="20"/>
  <c r="L192" i="20" s="1"/>
  <c r="I114" i="3"/>
  <c r="J113" i="3"/>
  <c r="K112" i="3"/>
  <c r="M112" i="3" s="1"/>
  <c r="L112" i="3"/>
  <c r="S110" i="2"/>
  <c r="E112" i="2"/>
  <c r="M111" i="2"/>
  <c r="N111" i="2" s="1"/>
  <c r="S111" i="2" s="1"/>
  <c r="P110" i="2"/>
  <c r="Q110" i="2" s="1"/>
  <c r="O110" i="2"/>
  <c r="K193" i="20" l="1"/>
  <c r="J193" i="20"/>
  <c r="L193" i="20" s="1"/>
  <c r="G195" i="20"/>
  <c r="F196" i="20" s="1"/>
  <c r="H194" i="20"/>
  <c r="I194" i="20" s="1"/>
  <c r="L113" i="3"/>
  <c r="K113" i="3"/>
  <c r="M113" i="3" s="1"/>
  <c r="I115" i="3"/>
  <c r="J114" i="3"/>
  <c r="P111" i="2"/>
  <c r="Q111" i="2" s="1"/>
  <c r="O111" i="2"/>
  <c r="M112" i="2"/>
  <c r="N112" i="2" s="1"/>
  <c r="E113" i="2"/>
  <c r="H195" i="20" l="1"/>
  <c r="I195" i="20" s="1"/>
  <c r="K194" i="20"/>
  <c r="J194" i="20"/>
  <c r="L194" i="20" s="1"/>
  <c r="G196" i="20"/>
  <c r="F197" i="20" s="1"/>
  <c r="K114" i="3"/>
  <c r="M114" i="3" s="1"/>
  <c r="L114" i="3"/>
  <c r="J115" i="3"/>
  <c r="I116" i="3"/>
  <c r="O112" i="2"/>
  <c r="P112" i="2"/>
  <c r="Q112" i="2" s="1"/>
  <c r="S112" i="2"/>
  <c r="E114" i="2"/>
  <c r="M113" i="2"/>
  <c r="N113" i="2" s="1"/>
  <c r="S113" i="2" s="1"/>
  <c r="H196" i="20" l="1"/>
  <c r="I196" i="20" s="1"/>
  <c r="K196" i="20" s="1"/>
  <c r="G197" i="20"/>
  <c r="F198" i="20" s="1"/>
  <c r="K195" i="20"/>
  <c r="J195" i="20"/>
  <c r="L195" i="20" s="1"/>
  <c r="L115" i="3"/>
  <c r="K115" i="3"/>
  <c r="M115" i="3" s="1"/>
  <c r="I117" i="3"/>
  <c r="J116" i="3"/>
  <c r="M114" i="2"/>
  <c r="N114" i="2" s="1"/>
  <c r="S114" i="2" s="1"/>
  <c r="E115" i="2"/>
  <c r="P113" i="2"/>
  <c r="Q113" i="2" s="1"/>
  <c r="O113" i="2"/>
  <c r="J196" i="20" l="1"/>
  <c r="L196" i="20" s="1"/>
  <c r="G198" i="20"/>
  <c r="F199" i="20" s="1"/>
  <c r="H197" i="20"/>
  <c r="I197" i="20" s="1"/>
  <c r="L116" i="3"/>
  <c r="K116" i="3"/>
  <c r="M116" i="3" s="1"/>
  <c r="J117" i="3"/>
  <c r="I118" i="3"/>
  <c r="M115" i="2"/>
  <c r="N115" i="2" s="1"/>
  <c r="S115" i="2" s="1"/>
  <c r="E116" i="2"/>
  <c r="O114" i="2"/>
  <c r="P114" i="2"/>
  <c r="Q114" i="2" s="1"/>
  <c r="K197" i="20" l="1"/>
  <c r="J197" i="20"/>
  <c r="L197" i="20" s="1"/>
  <c r="G199" i="20"/>
  <c r="F200" i="20" s="1"/>
  <c r="H198" i="20"/>
  <c r="I198" i="20" s="1"/>
  <c r="J118" i="3"/>
  <c r="I119" i="3"/>
  <c r="L117" i="3"/>
  <c r="K117" i="3"/>
  <c r="M117" i="3" s="1"/>
  <c r="M116" i="2"/>
  <c r="N116" i="2" s="1"/>
  <c r="S116" i="2" s="1"/>
  <c r="E117" i="2"/>
  <c r="P115" i="2"/>
  <c r="Q115" i="2" s="1"/>
  <c r="O115" i="2"/>
  <c r="H199" i="20" l="1"/>
  <c r="I199" i="20" s="1"/>
  <c r="K198" i="20"/>
  <c r="J198" i="20"/>
  <c r="L198" i="20" s="1"/>
  <c r="G200" i="20"/>
  <c r="F201" i="20" s="1"/>
  <c r="I120" i="3"/>
  <c r="J119" i="3"/>
  <c r="L118" i="3"/>
  <c r="K118" i="3"/>
  <c r="M118" i="3" s="1"/>
  <c r="M117" i="2"/>
  <c r="N117" i="2" s="1"/>
  <c r="S117" i="2" s="1"/>
  <c r="E118" i="2"/>
  <c r="P116" i="2"/>
  <c r="Q116" i="2" s="1"/>
  <c r="O116" i="2"/>
  <c r="G201" i="20" l="1"/>
  <c r="F202" i="20" s="1"/>
  <c r="H200" i="20"/>
  <c r="I200" i="20" s="1"/>
  <c r="J199" i="20"/>
  <c r="L199" i="20" s="1"/>
  <c r="K199" i="20"/>
  <c r="L119" i="3"/>
  <c r="K119" i="3"/>
  <c r="M119" i="3" s="1"/>
  <c r="J120" i="3"/>
  <c r="I121" i="3"/>
  <c r="M118" i="2"/>
  <c r="N118" i="2" s="1"/>
  <c r="S118" i="2" s="1"/>
  <c r="E119" i="2"/>
  <c r="P117" i="2"/>
  <c r="Q117" i="2" s="1"/>
  <c r="O117" i="2"/>
  <c r="H201" i="20" l="1"/>
  <c r="I201" i="20" s="1"/>
  <c r="K200" i="20"/>
  <c r="J200" i="20"/>
  <c r="L200" i="20" s="1"/>
  <c r="G202" i="20"/>
  <c r="F203" i="20" s="1"/>
  <c r="K120" i="3"/>
  <c r="M120" i="3" s="1"/>
  <c r="L120" i="3"/>
  <c r="I122" i="3"/>
  <c r="J121" i="3"/>
  <c r="E120" i="2"/>
  <c r="M119" i="2"/>
  <c r="N119" i="2" s="1"/>
  <c r="S119" i="2" s="1"/>
  <c r="P118" i="2"/>
  <c r="Q118" i="2" s="1"/>
  <c r="O118" i="2"/>
  <c r="H202" i="20" l="1"/>
  <c r="I202" i="20" s="1"/>
  <c r="K201" i="20"/>
  <c r="J201" i="20"/>
  <c r="L201" i="20" s="1"/>
  <c r="G203" i="20"/>
  <c r="F204" i="20" s="1"/>
  <c r="L121" i="3"/>
  <c r="K121" i="3"/>
  <c r="M121" i="3" s="1"/>
  <c r="I123" i="3"/>
  <c r="J122" i="3"/>
  <c r="P119" i="2"/>
  <c r="Q119" i="2" s="1"/>
  <c r="O119" i="2"/>
  <c r="M120" i="2"/>
  <c r="N120" i="2" s="1"/>
  <c r="S120" i="2" s="1"/>
  <c r="E121" i="2"/>
  <c r="G204" i="20" l="1"/>
  <c r="F205" i="20" s="1"/>
  <c r="H203" i="20"/>
  <c r="I203" i="20" s="1"/>
  <c r="K202" i="20"/>
  <c r="J202" i="20"/>
  <c r="L202" i="20" s="1"/>
  <c r="K122" i="3"/>
  <c r="M122" i="3" s="1"/>
  <c r="L122" i="3"/>
  <c r="J123" i="3"/>
  <c r="I124" i="3"/>
  <c r="E122" i="2"/>
  <c r="M121" i="2"/>
  <c r="N121" i="2" s="1"/>
  <c r="O120" i="2"/>
  <c r="P120" i="2"/>
  <c r="Q120" i="2" s="1"/>
  <c r="J203" i="20" l="1"/>
  <c r="L203" i="20" s="1"/>
  <c r="K203" i="20"/>
  <c r="G205" i="20"/>
  <c r="F206" i="20" s="1"/>
  <c r="H204" i="20"/>
  <c r="I204" i="20" s="1"/>
  <c r="I125" i="3"/>
  <c r="J124" i="3"/>
  <c r="L123" i="3"/>
  <c r="K123" i="3"/>
  <c r="M123" i="3" s="1"/>
  <c r="M122" i="2"/>
  <c r="N122" i="2" s="1"/>
  <c r="S122" i="2" s="1"/>
  <c r="E123" i="2"/>
  <c r="S121" i="2"/>
  <c r="P121" i="2"/>
  <c r="Q121" i="2" s="1"/>
  <c r="O121" i="2"/>
  <c r="G206" i="20" l="1"/>
  <c r="F207" i="20" s="1"/>
  <c r="H205" i="20"/>
  <c r="I205" i="20" s="1"/>
  <c r="K204" i="20"/>
  <c r="J204" i="20"/>
  <c r="L204" i="20" s="1"/>
  <c r="L124" i="3"/>
  <c r="K124" i="3"/>
  <c r="M124" i="3" s="1"/>
  <c r="J125" i="3"/>
  <c r="I126" i="3"/>
  <c r="M123" i="2"/>
  <c r="N123" i="2" s="1"/>
  <c r="S123" i="2" s="1"/>
  <c r="E124" i="2"/>
  <c r="O122" i="2"/>
  <c r="P122" i="2"/>
  <c r="Q122" i="2" s="1"/>
  <c r="G207" i="20" l="1"/>
  <c r="F208" i="20" s="1"/>
  <c r="K205" i="20"/>
  <c r="J205" i="20"/>
  <c r="L205" i="20" s="1"/>
  <c r="H206" i="20"/>
  <c r="I206" i="20" s="1"/>
  <c r="J126" i="3"/>
  <c r="I127" i="3"/>
  <c r="L125" i="3"/>
  <c r="K125" i="3"/>
  <c r="M125" i="3" s="1"/>
  <c r="M124" i="2"/>
  <c r="N124" i="2" s="1"/>
  <c r="S124" i="2" s="1"/>
  <c r="E125" i="2"/>
  <c r="P123" i="2"/>
  <c r="Q123" i="2" s="1"/>
  <c r="O123" i="2"/>
  <c r="J206" i="20" l="1"/>
  <c r="L206" i="20" s="1"/>
  <c r="K206" i="20"/>
  <c r="G208" i="20"/>
  <c r="F209" i="20" s="1"/>
  <c r="H207" i="20"/>
  <c r="I207" i="20" s="1"/>
  <c r="I128" i="3"/>
  <c r="J127" i="3"/>
  <c r="L126" i="3"/>
  <c r="K126" i="3"/>
  <c r="M126" i="3" s="1"/>
  <c r="M125" i="2"/>
  <c r="N125" i="2" s="1"/>
  <c r="S125" i="2" s="1"/>
  <c r="E126" i="2"/>
  <c r="P124" i="2"/>
  <c r="Q124" i="2" s="1"/>
  <c r="O124" i="2"/>
  <c r="J207" i="20" l="1"/>
  <c r="L207" i="20" s="1"/>
  <c r="K207" i="20"/>
  <c r="G209" i="20"/>
  <c r="F210" i="20" s="1"/>
  <c r="H208" i="20"/>
  <c r="I208" i="20" s="1"/>
  <c r="L127" i="3"/>
  <c r="K127" i="3"/>
  <c r="M127" i="3" s="1"/>
  <c r="J128" i="3"/>
  <c r="I129" i="3"/>
  <c r="M126" i="2"/>
  <c r="N126" i="2" s="1"/>
  <c r="E127" i="2"/>
  <c r="P125" i="2"/>
  <c r="Q125" i="2" s="1"/>
  <c r="O125" i="2"/>
  <c r="H209" i="20" l="1"/>
  <c r="I209" i="20" s="1"/>
  <c r="K208" i="20"/>
  <c r="J208" i="20"/>
  <c r="L208" i="20" s="1"/>
  <c r="G210" i="20"/>
  <c r="F211" i="20" s="1"/>
  <c r="I130" i="3"/>
  <c r="J129" i="3"/>
  <c r="K128" i="3"/>
  <c r="M128" i="3" s="1"/>
  <c r="L128" i="3"/>
  <c r="S126" i="2"/>
  <c r="E128" i="2"/>
  <c r="M127" i="2"/>
  <c r="N127" i="2" s="1"/>
  <c r="S127" i="2" s="1"/>
  <c r="P126" i="2"/>
  <c r="Q126" i="2" s="1"/>
  <c r="O126" i="2"/>
  <c r="G211" i="20" l="1"/>
  <c r="F212" i="20" s="1"/>
  <c r="H210" i="20"/>
  <c r="I210" i="20" s="1"/>
  <c r="K209" i="20"/>
  <c r="J209" i="20"/>
  <c r="L209" i="20" s="1"/>
  <c r="L129" i="3"/>
  <c r="K129" i="3"/>
  <c r="M129" i="3" s="1"/>
  <c r="I131" i="3"/>
  <c r="J130" i="3"/>
  <c r="M128" i="2"/>
  <c r="N128" i="2" s="1"/>
  <c r="S128" i="2" s="1"/>
  <c r="E129" i="2"/>
  <c r="P127" i="2"/>
  <c r="Q127" i="2" s="1"/>
  <c r="O127" i="2"/>
  <c r="G212" i="20" l="1"/>
  <c r="F213" i="20" s="1"/>
  <c r="K210" i="20"/>
  <c r="J210" i="20"/>
  <c r="L210" i="20" s="1"/>
  <c r="H211" i="20"/>
  <c r="I211" i="20" s="1"/>
  <c r="K130" i="3"/>
  <c r="M130" i="3" s="1"/>
  <c r="L130" i="3"/>
  <c r="J131" i="3"/>
  <c r="I132" i="3"/>
  <c r="E130" i="2"/>
  <c r="M129" i="2"/>
  <c r="N129" i="2" s="1"/>
  <c r="S129" i="2" s="1"/>
  <c r="O128" i="2"/>
  <c r="P128" i="2"/>
  <c r="Q128" i="2" s="1"/>
  <c r="H212" i="20" l="1"/>
  <c r="I212" i="20" s="1"/>
  <c r="J212" i="20" s="1"/>
  <c r="L212" i="20" s="1"/>
  <c r="K211" i="20"/>
  <c r="J211" i="20"/>
  <c r="L211" i="20" s="1"/>
  <c r="G213" i="20"/>
  <c r="F214" i="20" s="1"/>
  <c r="I133" i="3"/>
  <c r="J132" i="3"/>
  <c r="L131" i="3"/>
  <c r="K131" i="3"/>
  <c r="M131" i="3" s="1"/>
  <c r="P129" i="2"/>
  <c r="Q129" i="2" s="1"/>
  <c r="O129" i="2"/>
  <c r="M130" i="2"/>
  <c r="N130" i="2" s="1"/>
  <c r="E131" i="2"/>
  <c r="K212" i="20" l="1"/>
  <c r="H213" i="20"/>
  <c r="I213" i="20" s="1"/>
  <c r="G214" i="20"/>
  <c r="F215" i="20" s="1"/>
  <c r="L132" i="3"/>
  <c r="K132" i="3"/>
  <c r="M132" i="3" s="1"/>
  <c r="J133" i="3"/>
  <c r="I134" i="3"/>
  <c r="O130" i="2"/>
  <c r="P130" i="2"/>
  <c r="Q130" i="2" s="1"/>
  <c r="M131" i="2"/>
  <c r="N131" i="2" s="1"/>
  <c r="E132" i="2"/>
  <c r="S130" i="2"/>
  <c r="H214" i="20" l="1"/>
  <c r="I214" i="20" s="1"/>
  <c r="K213" i="20"/>
  <c r="J213" i="20"/>
  <c r="L213" i="20" s="1"/>
  <c r="G215" i="20"/>
  <c r="F216" i="20" s="1"/>
  <c r="L133" i="3"/>
  <c r="K133" i="3"/>
  <c r="M133" i="3" s="1"/>
  <c r="J134" i="3"/>
  <c r="I135" i="3"/>
  <c r="M132" i="2"/>
  <c r="N132" i="2" s="1"/>
  <c r="S132" i="2" s="1"/>
  <c r="E133" i="2"/>
  <c r="P131" i="2"/>
  <c r="Q131" i="2" s="1"/>
  <c r="O131" i="2"/>
  <c r="S131" i="2"/>
  <c r="G216" i="20" l="1"/>
  <c r="F217" i="20" s="1"/>
  <c r="K214" i="20"/>
  <c r="J214" i="20"/>
  <c r="L214" i="20" s="1"/>
  <c r="H215" i="20"/>
  <c r="I215" i="20" s="1"/>
  <c r="I136" i="3"/>
  <c r="J135" i="3"/>
  <c r="L134" i="3"/>
  <c r="K134" i="3"/>
  <c r="M134" i="3" s="1"/>
  <c r="M133" i="2"/>
  <c r="N133" i="2" s="1"/>
  <c r="E134" i="2"/>
  <c r="P132" i="2"/>
  <c r="Q132" i="2" s="1"/>
  <c r="O132" i="2"/>
  <c r="J215" i="20" l="1"/>
  <c r="L215" i="20" s="1"/>
  <c r="K215" i="20"/>
  <c r="H216" i="20"/>
  <c r="I216" i="20" s="1"/>
  <c r="G217" i="20"/>
  <c r="F218" i="20" s="1"/>
  <c r="J136" i="3"/>
  <c r="I137" i="3"/>
  <c r="L135" i="3"/>
  <c r="K135" i="3"/>
  <c r="M135" i="3" s="1"/>
  <c r="S133" i="2"/>
  <c r="M134" i="2"/>
  <c r="N134" i="2" s="1"/>
  <c r="S134" i="2" s="1"/>
  <c r="E135" i="2"/>
  <c r="P133" i="2"/>
  <c r="Q133" i="2" s="1"/>
  <c r="O133" i="2"/>
  <c r="H217" i="20" l="1"/>
  <c r="I217" i="20" s="1"/>
  <c r="J217" i="20" s="1"/>
  <c r="L217" i="20" s="1"/>
  <c r="K216" i="20"/>
  <c r="J216" i="20"/>
  <c r="L216" i="20" s="1"/>
  <c r="G218" i="20"/>
  <c r="F219" i="20" s="1"/>
  <c r="I138" i="3"/>
  <c r="J137" i="3"/>
  <c r="K136" i="3"/>
  <c r="M136" i="3" s="1"/>
  <c r="L136" i="3"/>
  <c r="E136" i="2"/>
  <c r="M135" i="2"/>
  <c r="N135" i="2" s="1"/>
  <c r="S135" i="2" s="1"/>
  <c r="P134" i="2"/>
  <c r="Q134" i="2" s="1"/>
  <c r="O134" i="2"/>
  <c r="K217" i="20" l="1"/>
  <c r="H218" i="20"/>
  <c r="I218" i="20" s="1"/>
  <c r="G219" i="20"/>
  <c r="F220" i="20" s="1"/>
  <c r="L137" i="3"/>
  <c r="K137" i="3"/>
  <c r="M137" i="3" s="1"/>
  <c r="I139" i="3"/>
  <c r="J138" i="3"/>
  <c r="P135" i="2"/>
  <c r="Q135" i="2" s="1"/>
  <c r="O135" i="2"/>
  <c r="M136" i="2"/>
  <c r="N136" i="2" s="1"/>
  <c r="E137" i="2"/>
  <c r="H219" i="20" l="1"/>
  <c r="I219" i="20" s="1"/>
  <c r="G220" i="20"/>
  <c r="F221" i="20" s="1"/>
  <c r="J218" i="20"/>
  <c r="L218" i="20" s="1"/>
  <c r="K218" i="20"/>
  <c r="J139" i="3"/>
  <c r="I140" i="3"/>
  <c r="K138" i="3"/>
  <c r="M138" i="3" s="1"/>
  <c r="L138" i="3"/>
  <c r="O136" i="2"/>
  <c r="P136" i="2"/>
  <c r="Q136" i="2" s="1"/>
  <c r="S136" i="2"/>
  <c r="E138" i="2"/>
  <c r="M137" i="2"/>
  <c r="N137" i="2" s="1"/>
  <c r="S137" i="2" s="1"/>
  <c r="H220" i="20" l="1"/>
  <c r="I220" i="20" s="1"/>
  <c r="J220" i="20" s="1"/>
  <c r="L220" i="20" s="1"/>
  <c r="G221" i="20"/>
  <c r="F222" i="20" s="1"/>
  <c r="K219" i="20"/>
  <c r="J219" i="20"/>
  <c r="L219" i="20" s="1"/>
  <c r="I141" i="3"/>
  <c r="J140" i="3"/>
  <c r="L139" i="3"/>
  <c r="K139" i="3"/>
  <c r="M139" i="3" s="1"/>
  <c r="P137" i="2"/>
  <c r="Q137" i="2" s="1"/>
  <c r="O137" i="2"/>
  <c r="M138" i="2"/>
  <c r="N138" i="2" s="1"/>
  <c r="E139" i="2"/>
  <c r="K220" i="20" l="1"/>
  <c r="G222" i="20"/>
  <c r="F223" i="20" s="1"/>
  <c r="H221" i="20"/>
  <c r="I221" i="20" s="1"/>
  <c r="L140" i="3"/>
  <c r="K140" i="3"/>
  <c r="M140" i="3" s="1"/>
  <c r="J141" i="3"/>
  <c r="I142" i="3"/>
  <c r="M139" i="2"/>
  <c r="N139" i="2" s="1"/>
  <c r="S139" i="2" s="1"/>
  <c r="E140" i="2"/>
  <c r="O138" i="2"/>
  <c r="P138" i="2"/>
  <c r="Q138" i="2" s="1"/>
  <c r="S138" i="2"/>
  <c r="K221" i="20" l="1"/>
  <c r="J221" i="20"/>
  <c r="L221" i="20" s="1"/>
  <c r="H222" i="20"/>
  <c r="I222" i="20" s="1"/>
  <c r="G223" i="20"/>
  <c r="F224" i="20" s="1"/>
  <c r="L141" i="3"/>
  <c r="K141" i="3"/>
  <c r="M141" i="3" s="1"/>
  <c r="J142" i="3"/>
  <c r="I143" i="3"/>
  <c r="M140" i="2"/>
  <c r="N140" i="2" s="1"/>
  <c r="S140" i="2" s="1"/>
  <c r="E141" i="2"/>
  <c r="P139" i="2"/>
  <c r="Q139" i="2" s="1"/>
  <c r="O139" i="2"/>
  <c r="H223" i="20" l="1"/>
  <c r="I223" i="20" s="1"/>
  <c r="G224" i="20"/>
  <c r="F225" i="20" s="1"/>
  <c r="K222" i="20"/>
  <c r="J222" i="20"/>
  <c r="L222" i="20" s="1"/>
  <c r="I144" i="3"/>
  <c r="J143" i="3"/>
  <c r="L142" i="3"/>
  <c r="K142" i="3"/>
  <c r="M142" i="3" s="1"/>
  <c r="M141" i="2"/>
  <c r="N141" i="2" s="1"/>
  <c r="E142" i="2"/>
  <c r="P140" i="2"/>
  <c r="Q140" i="2" s="1"/>
  <c r="O140" i="2"/>
  <c r="H224" i="20" l="1"/>
  <c r="I224" i="20" s="1"/>
  <c r="J223" i="20"/>
  <c r="L223" i="20" s="1"/>
  <c r="K223" i="20"/>
  <c r="G225" i="20"/>
  <c r="F226" i="20" s="1"/>
  <c r="L143" i="3"/>
  <c r="K143" i="3"/>
  <c r="M143" i="3" s="1"/>
  <c r="J144" i="3"/>
  <c r="I145" i="3"/>
  <c r="S141" i="2"/>
  <c r="M142" i="2"/>
  <c r="N142" i="2" s="1"/>
  <c r="S142" i="2" s="1"/>
  <c r="E143" i="2"/>
  <c r="P141" i="2"/>
  <c r="Q141" i="2" s="1"/>
  <c r="O141" i="2"/>
  <c r="H225" i="20" l="1"/>
  <c r="I225" i="20" s="1"/>
  <c r="K225" i="20" s="1"/>
  <c r="G226" i="20"/>
  <c r="F227" i="20" s="1"/>
  <c r="K224" i="20"/>
  <c r="J224" i="20"/>
  <c r="L224" i="20" s="1"/>
  <c r="I146" i="3"/>
  <c r="J145" i="3"/>
  <c r="K144" i="3"/>
  <c r="M144" i="3" s="1"/>
  <c r="L144" i="3"/>
  <c r="E144" i="2"/>
  <c r="M143" i="2"/>
  <c r="N143" i="2" s="1"/>
  <c r="S143" i="2" s="1"/>
  <c r="P142" i="2"/>
  <c r="Q142" i="2" s="1"/>
  <c r="O142" i="2"/>
  <c r="J225" i="20" l="1"/>
  <c r="L225" i="20" s="1"/>
  <c r="G227" i="20"/>
  <c r="F228" i="20" s="1"/>
  <c r="H226" i="20"/>
  <c r="I226" i="20" s="1"/>
  <c r="L145" i="3"/>
  <c r="K145" i="3"/>
  <c r="M145" i="3" s="1"/>
  <c r="I147" i="3"/>
  <c r="J146" i="3"/>
  <c r="P143" i="2"/>
  <c r="Q143" i="2" s="1"/>
  <c r="O143" i="2"/>
  <c r="M144" i="2"/>
  <c r="N144" i="2" s="1"/>
  <c r="S144" i="2" s="1"/>
  <c r="E145" i="2"/>
  <c r="J226" i="20" l="1"/>
  <c r="L226" i="20" s="1"/>
  <c r="K226" i="20"/>
  <c r="H227" i="20"/>
  <c r="I227" i="20" s="1"/>
  <c r="G228" i="20"/>
  <c r="F229" i="20" s="1"/>
  <c r="K146" i="3"/>
  <c r="M146" i="3" s="1"/>
  <c r="L146" i="3"/>
  <c r="J147" i="3"/>
  <c r="I148" i="3"/>
  <c r="E146" i="2"/>
  <c r="M145" i="2"/>
  <c r="N145" i="2" s="1"/>
  <c r="S145" i="2" s="1"/>
  <c r="O144" i="2"/>
  <c r="P144" i="2"/>
  <c r="Q144" i="2" s="1"/>
  <c r="H228" i="20" l="1"/>
  <c r="I228" i="20" s="1"/>
  <c r="J228" i="20" s="1"/>
  <c r="L228" i="20" s="1"/>
  <c r="G229" i="20"/>
  <c r="F230" i="20" s="1"/>
  <c r="K227" i="20"/>
  <c r="J227" i="20"/>
  <c r="L227" i="20" s="1"/>
  <c r="I149" i="3"/>
  <c r="J148" i="3"/>
  <c r="L147" i="3"/>
  <c r="K147" i="3"/>
  <c r="M147" i="3" s="1"/>
  <c r="P145" i="2"/>
  <c r="Q145" i="2" s="1"/>
  <c r="O145" i="2"/>
  <c r="M146" i="2"/>
  <c r="N146" i="2" s="1"/>
  <c r="E147" i="2"/>
  <c r="K228" i="20" l="1"/>
  <c r="G230" i="20"/>
  <c r="F231" i="20" s="1"/>
  <c r="H229" i="20"/>
  <c r="I229" i="20" s="1"/>
  <c r="L148" i="3"/>
  <c r="K148" i="3"/>
  <c r="M148" i="3" s="1"/>
  <c r="J149" i="3"/>
  <c r="I150" i="3"/>
  <c r="O146" i="2"/>
  <c r="P146" i="2"/>
  <c r="Q146" i="2" s="1"/>
  <c r="M147" i="2"/>
  <c r="N147" i="2" s="1"/>
  <c r="S147" i="2" s="1"/>
  <c r="E148" i="2"/>
  <c r="S146" i="2"/>
  <c r="K229" i="20" l="1"/>
  <c r="J229" i="20"/>
  <c r="L229" i="20" s="1"/>
  <c r="G231" i="20"/>
  <c r="F232" i="20" s="1"/>
  <c r="H230" i="20"/>
  <c r="I230" i="20" s="1"/>
  <c r="J150" i="3"/>
  <c r="I151" i="3"/>
  <c r="L149" i="3"/>
  <c r="K149" i="3"/>
  <c r="M149" i="3" s="1"/>
  <c r="M148" i="2"/>
  <c r="N148" i="2" s="1"/>
  <c r="S148" i="2" s="1"/>
  <c r="E149" i="2"/>
  <c r="P147" i="2"/>
  <c r="Q147" i="2" s="1"/>
  <c r="O147" i="2"/>
  <c r="G232" i="20" l="1"/>
  <c r="F233" i="20" s="1"/>
  <c r="H231" i="20"/>
  <c r="I231" i="20" s="1"/>
  <c r="K230" i="20"/>
  <c r="J230" i="20"/>
  <c r="L230" i="20" s="1"/>
  <c r="I152" i="3"/>
  <c r="J151" i="3"/>
  <c r="L150" i="3"/>
  <c r="K150" i="3"/>
  <c r="M150" i="3" s="1"/>
  <c r="M149" i="2"/>
  <c r="N149" i="2" s="1"/>
  <c r="S149" i="2" s="1"/>
  <c r="E150" i="2"/>
  <c r="P148" i="2"/>
  <c r="Q148" i="2" s="1"/>
  <c r="O148" i="2"/>
  <c r="J231" i="20" l="1"/>
  <c r="L231" i="20" s="1"/>
  <c r="K231" i="20"/>
  <c r="G233" i="20"/>
  <c r="F234" i="20" s="1"/>
  <c r="H232" i="20"/>
  <c r="I232" i="20" s="1"/>
  <c r="L151" i="3"/>
  <c r="K151" i="3"/>
  <c r="M151" i="3" s="1"/>
  <c r="J152" i="3"/>
  <c r="I153" i="3"/>
  <c r="M150" i="2"/>
  <c r="N150" i="2" s="1"/>
  <c r="S150" i="2" s="1"/>
  <c r="E151" i="2"/>
  <c r="P149" i="2"/>
  <c r="Q149" i="2" s="1"/>
  <c r="O149" i="2"/>
  <c r="K232" i="20" l="1"/>
  <c r="J232" i="20"/>
  <c r="L232" i="20" s="1"/>
  <c r="G234" i="20"/>
  <c r="F235" i="20" s="1"/>
  <c r="H233" i="20"/>
  <c r="I233" i="20" s="1"/>
  <c r="K152" i="3"/>
  <c r="M152" i="3" s="1"/>
  <c r="L152" i="3"/>
  <c r="I154" i="3"/>
  <c r="J153" i="3"/>
  <c r="E152" i="2"/>
  <c r="M151" i="2"/>
  <c r="N151" i="2" s="1"/>
  <c r="S151" i="2" s="1"/>
  <c r="P150" i="2"/>
  <c r="Q150" i="2" s="1"/>
  <c r="O150" i="2"/>
  <c r="G235" i="20" l="1"/>
  <c r="F236" i="20" s="1"/>
  <c r="H234" i="20"/>
  <c r="I234" i="20" s="1"/>
  <c r="K233" i="20"/>
  <c r="J233" i="20"/>
  <c r="L233" i="20" s="1"/>
  <c r="L153" i="3"/>
  <c r="K153" i="3"/>
  <c r="M153" i="3" s="1"/>
  <c r="I155" i="3"/>
  <c r="J154" i="3"/>
  <c r="P151" i="2"/>
  <c r="Q151" i="2" s="1"/>
  <c r="O151" i="2"/>
  <c r="M152" i="2"/>
  <c r="N152" i="2" s="1"/>
  <c r="S152" i="2" s="1"/>
  <c r="E153" i="2"/>
  <c r="K234" i="20" l="1"/>
  <c r="J234" i="20"/>
  <c r="L234" i="20" s="1"/>
  <c r="G236" i="20"/>
  <c r="F237" i="20" s="1"/>
  <c r="H235" i="20"/>
  <c r="I235" i="20" s="1"/>
  <c r="K154" i="3"/>
  <c r="M154" i="3" s="1"/>
  <c r="L154" i="3"/>
  <c r="J155" i="3"/>
  <c r="I156" i="3"/>
  <c r="E154" i="2"/>
  <c r="M153" i="2"/>
  <c r="N153" i="2" s="1"/>
  <c r="S153" i="2" s="1"/>
  <c r="O152" i="2"/>
  <c r="P152" i="2"/>
  <c r="Q152" i="2" s="1"/>
  <c r="H236" i="20" l="1"/>
  <c r="I236" i="20" s="1"/>
  <c r="G237" i="20"/>
  <c r="F238" i="20" s="1"/>
  <c r="K235" i="20"/>
  <c r="J235" i="20"/>
  <c r="L235" i="20" s="1"/>
  <c r="I157" i="3"/>
  <c r="J156" i="3"/>
  <c r="L155" i="3"/>
  <c r="K155" i="3"/>
  <c r="M155" i="3" s="1"/>
  <c r="P153" i="2"/>
  <c r="Q153" i="2" s="1"/>
  <c r="O153" i="2"/>
  <c r="M154" i="2"/>
  <c r="N154" i="2" s="1"/>
  <c r="E155" i="2"/>
  <c r="G238" i="20" l="1"/>
  <c r="F239" i="20" s="1"/>
  <c r="H237" i="20"/>
  <c r="I237" i="20" s="1"/>
  <c r="K236" i="20"/>
  <c r="J236" i="20"/>
  <c r="L236" i="20" s="1"/>
  <c r="L156" i="3"/>
  <c r="K156" i="3"/>
  <c r="M156" i="3" s="1"/>
  <c r="J157" i="3"/>
  <c r="I158" i="3"/>
  <c r="M155" i="2"/>
  <c r="N155" i="2" s="1"/>
  <c r="S155" i="2" s="1"/>
  <c r="E156" i="2"/>
  <c r="O154" i="2"/>
  <c r="P154" i="2"/>
  <c r="Q154" i="2" s="1"/>
  <c r="S154" i="2"/>
  <c r="K237" i="20" l="1"/>
  <c r="J237" i="20"/>
  <c r="L237" i="20" s="1"/>
  <c r="G239" i="20"/>
  <c r="F240" i="20" s="1"/>
  <c r="H238" i="20"/>
  <c r="I238" i="20" s="1"/>
  <c r="J158" i="3"/>
  <c r="I159" i="3"/>
  <c r="L157" i="3"/>
  <c r="K157" i="3"/>
  <c r="M157" i="3" s="1"/>
  <c r="M156" i="2"/>
  <c r="N156" i="2" s="1"/>
  <c r="S156" i="2" s="1"/>
  <c r="E157" i="2"/>
  <c r="P155" i="2"/>
  <c r="Q155" i="2" s="1"/>
  <c r="O155" i="2"/>
  <c r="G240" i="20" l="1"/>
  <c r="F241" i="20" s="1"/>
  <c r="J238" i="20"/>
  <c r="L238" i="20" s="1"/>
  <c r="K238" i="20"/>
  <c r="H239" i="20"/>
  <c r="I239" i="20" s="1"/>
  <c r="I160" i="3"/>
  <c r="J159" i="3"/>
  <c r="L158" i="3"/>
  <c r="K158" i="3"/>
  <c r="M158" i="3" s="1"/>
  <c r="M157" i="2"/>
  <c r="N157" i="2" s="1"/>
  <c r="S157" i="2" s="1"/>
  <c r="E158" i="2"/>
  <c r="P156" i="2"/>
  <c r="Q156" i="2" s="1"/>
  <c r="O156" i="2"/>
  <c r="H240" i="20" l="1"/>
  <c r="I240" i="20" s="1"/>
  <c r="K240" i="20" s="1"/>
  <c r="J239" i="20"/>
  <c r="L239" i="20" s="1"/>
  <c r="K239" i="20"/>
  <c r="G241" i="20"/>
  <c r="F242" i="20" s="1"/>
  <c r="L159" i="3"/>
  <c r="K159" i="3"/>
  <c r="M159" i="3" s="1"/>
  <c r="J160" i="3"/>
  <c r="I161" i="3"/>
  <c r="M158" i="2"/>
  <c r="N158" i="2" s="1"/>
  <c r="S158" i="2" s="1"/>
  <c r="E159" i="2"/>
  <c r="P157" i="2"/>
  <c r="Q157" i="2" s="1"/>
  <c r="O157" i="2"/>
  <c r="J240" i="20" l="1"/>
  <c r="L240" i="20" s="1"/>
  <c r="G242" i="20"/>
  <c r="F243" i="20" s="1"/>
  <c r="H241" i="20"/>
  <c r="I241" i="20" s="1"/>
  <c r="K160" i="3"/>
  <c r="M160" i="3" s="1"/>
  <c r="L160" i="3"/>
  <c r="I162" i="3"/>
  <c r="J161" i="3"/>
  <c r="E160" i="2"/>
  <c r="M159" i="2"/>
  <c r="N159" i="2" s="1"/>
  <c r="S159" i="2" s="1"/>
  <c r="P158" i="2"/>
  <c r="Q158" i="2" s="1"/>
  <c r="O158" i="2"/>
  <c r="K241" i="20" l="1"/>
  <c r="J241" i="20"/>
  <c r="L241" i="20" s="1"/>
  <c r="G243" i="20"/>
  <c r="F244" i="20" s="1"/>
  <c r="H242" i="20"/>
  <c r="I242" i="20" s="1"/>
  <c r="L161" i="3"/>
  <c r="K161" i="3"/>
  <c r="M161" i="3" s="1"/>
  <c r="I163" i="3"/>
  <c r="J162" i="3"/>
  <c r="P159" i="2"/>
  <c r="Q159" i="2" s="1"/>
  <c r="O159" i="2"/>
  <c r="M160" i="2"/>
  <c r="N160" i="2" s="1"/>
  <c r="E161" i="2"/>
  <c r="H243" i="20" l="1"/>
  <c r="I243" i="20" s="1"/>
  <c r="G244" i="20"/>
  <c r="F245" i="20" s="1"/>
  <c r="K242" i="20"/>
  <c r="J242" i="20"/>
  <c r="L242" i="20" s="1"/>
  <c r="K162" i="3"/>
  <c r="M162" i="3" s="1"/>
  <c r="L162" i="3"/>
  <c r="J163" i="3"/>
  <c r="I164" i="3"/>
  <c r="E162" i="2"/>
  <c r="M161" i="2"/>
  <c r="N161" i="2" s="1"/>
  <c r="S161" i="2" s="1"/>
  <c r="O160" i="2"/>
  <c r="P160" i="2"/>
  <c r="Q160" i="2" s="1"/>
  <c r="S160" i="2"/>
  <c r="K243" i="20" l="1"/>
  <c r="J243" i="20"/>
  <c r="L243" i="20" s="1"/>
  <c r="G245" i="20"/>
  <c r="F246" i="20" s="1"/>
  <c r="H244" i="20"/>
  <c r="I244" i="20" s="1"/>
  <c r="I165" i="3"/>
  <c r="J164" i="3"/>
  <c r="L163" i="3"/>
  <c r="K163" i="3"/>
  <c r="M163" i="3" s="1"/>
  <c r="P161" i="2"/>
  <c r="Q161" i="2" s="1"/>
  <c r="O161" i="2"/>
  <c r="M162" i="2"/>
  <c r="N162" i="2" s="1"/>
  <c r="E163" i="2"/>
  <c r="G246" i="20" l="1"/>
  <c r="F247" i="20" s="1"/>
  <c r="J244" i="20"/>
  <c r="L244" i="20" s="1"/>
  <c r="K244" i="20"/>
  <c r="H245" i="20"/>
  <c r="I245" i="20" s="1"/>
  <c r="L164" i="3"/>
  <c r="K164" i="3"/>
  <c r="M164" i="3" s="1"/>
  <c r="J165" i="3"/>
  <c r="I166" i="3"/>
  <c r="M163" i="2"/>
  <c r="N163" i="2" s="1"/>
  <c r="S163" i="2" s="1"/>
  <c r="E164" i="2"/>
  <c r="O162" i="2"/>
  <c r="P162" i="2"/>
  <c r="Q162" i="2" s="1"/>
  <c r="S162" i="2"/>
  <c r="G247" i="20" l="1"/>
  <c r="F248" i="20" s="1"/>
  <c r="K245" i="20"/>
  <c r="J245" i="20"/>
  <c r="L245" i="20" s="1"/>
  <c r="H246" i="20"/>
  <c r="I246" i="20" s="1"/>
  <c r="L165" i="3"/>
  <c r="K165" i="3"/>
  <c r="M165" i="3" s="1"/>
  <c r="J166" i="3"/>
  <c r="I167" i="3"/>
  <c r="M164" i="2"/>
  <c r="N164" i="2" s="1"/>
  <c r="S164" i="2" s="1"/>
  <c r="E165" i="2"/>
  <c r="P163" i="2"/>
  <c r="Q163" i="2" s="1"/>
  <c r="O163" i="2"/>
  <c r="J246" i="20" l="1"/>
  <c r="L246" i="20" s="1"/>
  <c r="K246" i="20"/>
  <c r="G248" i="20"/>
  <c r="F249" i="20" s="1"/>
  <c r="H247" i="20"/>
  <c r="I247" i="20" s="1"/>
  <c r="I168" i="3"/>
  <c r="J167" i="3"/>
  <c r="L166" i="3"/>
  <c r="K166" i="3"/>
  <c r="M166" i="3" s="1"/>
  <c r="M165" i="2"/>
  <c r="N165" i="2" s="1"/>
  <c r="S165" i="2" s="1"/>
  <c r="E166" i="2"/>
  <c r="P164" i="2"/>
  <c r="Q164" i="2" s="1"/>
  <c r="O164" i="2"/>
  <c r="G249" i="20" l="1"/>
  <c r="F250" i="20" s="1"/>
  <c r="J247" i="20"/>
  <c r="L247" i="20" s="1"/>
  <c r="K247" i="20"/>
  <c r="H248" i="20"/>
  <c r="I248" i="20" s="1"/>
  <c r="L167" i="3"/>
  <c r="K167" i="3"/>
  <c r="M167" i="3" s="1"/>
  <c r="J168" i="3"/>
  <c r="I169" i="3"/>
  <c r="M166" i="2"/>
  <c r="N166" i="2" s="1"/>
  <c r="S166" i="2" s="1"/>
  <c r="E167" i="2"/>
  <c r="P165" i="2"/>
  <c r="Q165" i="2" s="1"/>
  <c r="O165" i="2"/>
  <c r="G250" i="20" l="1"/>
  <c r="F251" i="20" s="1"/>
  <c r="K248" i="20"/>
  <c r="J248" i="20"/>
  <c r="L248" i="20" s="1"/>
  <c r="H249" i="20"/>
  <c r="I249" i="20" s="1"/>
  <c r="I170" i="3"/>
  <c r="J169" i="3"/>
  <c r="K168" i="3"/>
  <c r="M168" i="3" s="1"/>
  <c r="L168" i="3"/>
  <c r="E168" i="2"/>
  <c r="M167" i="2"/>
  <c r="N167" i="2" s="1"/>
  <c r="S167" i="2" s="1"/>
  <c r="P166" i="2"/>
  <c r="Q166" i="2" s="1"/>
  <c r="O166" i="2"/>
  <c r="G251" i="20" l="1"/>
  <c r="F252" i="20" s="1"/>
  <c r="H250" i="20"/>
  <c r="I250" i="20" s="1"/>
  <c r="K249" i="20"/>
  <c r="J249" i="20"/>
  <c r="L249" i="20" s="1"/>
  <c r="L169" i="3"/>
  <c r="K169" i="3"/>
  <c r="M169" i="3" s="1"/>
  <c r="I171" i="3"/>
  <c r="J170" i="3"/>
  <c r="P167" i="2"/>
  <c r="Q167" i="2" s="1"/>
  <c r="O167" i="2"/>
  <c r="M168" i="2"/>
  <c r="N168" i="2" s="1"/>
  <c r="E169" i="2"/>
  <c r="H251" i="20" l="1"/>
  <c r="I251" i="20" s="1"/>
  <c r="K251" i="20" s="1"/>
  <c r="J250" i="20"/>
  <c r="L250" i="20" s="1"/>
  <c r="K250" i="20"/>
  <c r="G252" i="20"/>
  <c r="F253" i="20" s="1"/>
  <c r="K170" i="3"/>
  <c r="M170" i="3" s="1"/>
  <c r="L170" i="3"/>
  <c r="J171" i="3"/>
  <c r="I172" i="3"/>
  <c r="O168" i="2"/>
  <c r="P168" i="2"/>
  <c r="Q168" i="2" s="1"/>
  <c r="S168" i="2"/>
  <c r="E170" i="2"/>
  <c r="M169" i="2"/>
  <c r="N169" i="2" s="1"/>
  <c r="J251" i="20" l="1"/>
  <c r="L251" i="20" s="1"/>
  <c r="G253" i="20"/>
  <c r="F254" i="20" s="1"/>
  <c r="H252" i="20"/>
  <c r="I252" i="20" s="1"/>
  <c r="L171" i="3"/>
  <c r="K171" i="3"/>
  <c r="M171" i="3" s="1"/>
  <c r="I173" i="3"/>
  <c r="J172" i="3"/>
  <c r="P169" i="2"/>
  <c r="Q169" i="2" s="1"/>
  <c r="O169" i="2"/>
  <c r="M170" i="2"/>
  <c r="N170" i="2" s="1"/>
  <c r="E171" i="2"/>
  <c r="S169" i="2"/>
  <c r="H253" i="20" l="1"/>
  <c r="I253" i="20" s="1"/>
  <c r="G254" i="20"/>
  <c r="F255" i="20" s="1"/>
  <c r="K252" i="20"/>
  <c r="J252" i="20"/>
  <c r="L252" i="20" s="1"/>
  <c r="L172" i="3"/>
  <c r="K172" i="3"/>
  <c r="M172" i="3" s="1"/>
  <c r="J173" i="3"/>
  <c r="I174" i="3"/>
  <c r="O170" i="2"/>
  <c r="P170" i="2"/>
  <c r="Q170" i="2" s="1"/>
  <c r="S170" i="2"/>
  <c r="M171" i="2"/>
  <c r="N171" i="2" s="1"/>
  <c r="E172" i="2"/>
  <c r="H254" i="20" l="1"/>
  <c r="I254" i="20" s="1"/>
  <c r="J254" i="20" s="1"/>
  <c r="L254" i="20" s="1"/>
  <c r="K253" i="20"/>
  <c r="J253" i="20"/>
  <c r="L253" i="20" s="1"/>
  <c r="G255" i="20"/>
  <c r="F256" i="20" s="1"/>
  <c r="J174" i="3"/>
  <c r="I175" i="3"/>
  <c r="L173" i="3"/>
  <c r="K173" i="3"/>
  <c r="M173" i="3" s="1"/>
  <c r="M172" i="2"/>
  <c r="N172" i="2" s="1"/>
  <c r="S172" i="2" s="1"/>
  <c r="E173" i="2"/>
  <c r="P171" i="2"/>
  <c r="Q171" i="2" s="1"/>
  <c r="O171" i="2"/>
  <c r="S171" i="2"/>
  <c r="K254" i="20" l="1"/>
  <c r="H255" i="20"/>
  <c r="I255" i="20" s="1"/>
  <c r="G256" i="20"/>
  <c r="F257" i="20" s="1"/>
  <c r="I176" i="3"/>
  <c r="J175" i="3"/>
  <c r="L174" i="3"/>
  <c r="K174" i="3"/>
  <c r="M174" i="3" s="1"/>
  <c r="M173" i="2"/>
  <c r="N173" i="2" s="1"/>
  <c r="S173" i="2" s="1"/>
  <c r="E174" i="2"/>
  <c r="P172" i="2"/>
  <c r="Q172" i="2" s="1"/>
  <c r="O172" i="2"/>
  <c r="H256" i="20" l="1"/>
  <c r="I256" i="20" s="1"/>
  <c r="K256" i="20" s="1"/>
  <c r="J255" i="20"/>
  <c r="L255" i="20" s="1"/>
  <c r="K255" i="20"/>
  <c r="G257" i="20"/>
  <c r="F258" i="20" s="1"/>
  <c r="L175" i="3"/>
  <c r="K175" i="3"/>
  <c r="M175" i="3" s="1"/>
  <c r="J176" i="3"/>
  <c r="I177" i="3"/>
  <c r="M174" i="2"/>
  <c r="N174" i="2" s="1"/>
  <c r="S174" i="2" s="1"/>
  <c r="E175" i="2"/>
  <c r="P173" i="2"/>
  <c r="Q173" i="2" s="1"/>
  <c r="O173" i="2"/>
  <c r="J256" i="20" l="1"/>
  <c r="L256" i="20" s="1"/>
  <c r="G258" i="20"/>
  <c r="F259" i="20" s="1"/>
  <c r="H257" i="20"/>
  <c r="I257" i="20" s="1"/>
  <c r="I178" i="3"/>
  <c r="J177" i="3"/>
  <c r="K176" i="3"/>
  <c r="M176" i="3" s="1"/>
  <c r="L176" i="3"/>
  <c r="E176" i="2"/>
  <c r="M175" i="2"/>
  <c r="N175" i="2" s="1"/>
  <c r="S175" i="2" s="1"/>
  <c r="P174" i="2"/>
  <c r="Q174" i="2" s="1"/>
  <c r="O174" i="2"/>
  <c r="H258" i="20" l="1"/>
  <c r="I258" i="20" s="1"/>
  <c r="K258" i="20" s="1"/>
  <c r="K257" i="20"/>
  <c r="J257" i="20"/>
  <c r="L257" i="20" s="1"/>
  <c r="G259" i="20"/>
  <c r="F260" i="20" s="1"/>
  <c r="L177" i="3"/>
  <c r="K177" i="3"/>
  <c r="M177" i="3" s="1"/>
  <c r="I179" i="3"/>
  <c r="J178" i="3"/>
  <c r="P175" i="2"/>
  <c r="Q175" i="2" s="1"/>
  <c r="O175" i="2"/>
  <c r="M176" i="2"/>
  <c r="N176" i="2" s="1"/>
  <c r="E177" i="2"/>
  <c r="J258" i="20" l="1"/>
  <c r="L258" i="20" s="1"/>
  <c r="H259" i="20"/>
  <c r="I259" i="20" s="1"/>
  <c r="G260" i="20"/>
  <c r="F261" i="20" s="1"/>
  <c r="J179" i="3"/>
  <c r="I180" i="3"/>
  <c r="K178" i="3"/>
  <c r="M178" i="3" s="1"/>
  <c r="L178" i="3"/>
  <c r="E178" i="2"/>
  <c r="M177" i="2"/>
  <c r="N177" i="2" s="1"/>
  <c r="S177" i="2" s="1"/>
  <c r="O176" i="2"/>
  <c r="P176" i="2"/>
  <c r="Q176" i="2" s="1"/>
  <c r="S176" i="2"/>
  <c r="K259" i="20" l="1"/>
  <c r="J259" i="20"/>
  <c r="L259" i="20" s="1"/>
  <c r="H260" i="20"/>
  <c r="I260" i="20" s="1"/>
  <c r="G261" i="20"/>
  <c r="F262" i="20" s="1"/>
  <c r="I181" i="3"/>
  <c r="J180" i="3"/>
  <c r="L179" i="3"/>
  <c r="K179" i="3"/>
  <c r="M179" i="3" s="1"/>
  <c r="P177" i="2"/>
  <c r="Q177" i="2" s="1"/>
  <c r="O177" i="2"/>
  <c r="M178" i="2"/>
  <c r="N178" i="2" s="1"/>
  <c r="S178" i="2" s="1"/>
  <c r="E179" i="2"/>
  <c r="G262" i="20" l="1"/>
  <c r="F263" i="20" s="1"/>
  <c r="H261" i="20"/>
  <c r="I261" i="20" s="1"/>
  <c r="K260" i="20"/>
  <c r="J260" i="20"/>
  <c r="L260" i="20" s="1"/>
  <c r="L180" i="3"/>
  <c r="K180" i="3"/>
  <c r="M180" i="3" s="1"/>
  <c r="J181" i="3"/>
  <c r="I182" i="3"/>
  <c r="M179" i="2"/>
  <c r="N179" i="2" s="1"/>
  <c r="S179" i="2" s="1"/>
  <c r="E180" i="2"/>
  <c r="O178" i="2"/>
  <c r="P178" i="2"/>
  <c r="Q178" i="2" s="1"/>
  <c r="H262" i="20" l="1"/>
  <c r="I262" i="20" s="1"/>
  <c r="K262" i="20" s="1"/>
  <c r="J261" i="20"/>
  <c r="L261" i="20" s="1"/>
  <c r="K261" i="20"/>
  <c r="G263" i="20"/>
  <c r="F264" i="20" s="1"/>
  <c r="L181" i="3"/>
  <c r="K181" i="3"/>
  <c r="M181" i="3" s="1"/>
  <c r="J182" i="3"/>
  <c r="I183" i="3"/>
  <c r="M180" i="2"/>
  <c r="N180" i="2" s="1"/>
  <c r="S180" i="2" s="1"/>
  <c r="E181" i="2"/>
  <c r="P179" i="2"/>
  <c r="Q179" i="2" s="1"/>
  <c r="O179" i="2"/>
  <c r="J262" i="20" l="1"/>
  <c r="L262" i="20" s="1"/>
  <c r="G264" i="20"/>
  <c r="F265" i="20" s="1"/>
  <c r="H263" i="20"/>
  <c r="I263" i="20" s="1"/>
  <c r="L182" i="3"/>
  <c r="K182" i="3"/>
  <c r="M182" i="3" s="1"/>
  <c r="I184" i="3"/>
  <c r="J183" i="3"/>
  <c r="M181" i="2"/>
  <c r="N181" i="2" s="1"/>
  <c r="S181" i="2" s="1"/>
  <c r="E182" i="2"/>
  <c r="P180" i="2"/>
  <c r="Q180" i="2" s="1"/>
  <c r="O180" i="2"/>
  <c r="H264" i="20" l="1"/>
  <c r="I264" i="20" s="1"/>
  <c r="J263" i="20"/>
  <c r="L263" i="20" s="1"/>
  <c r="K263" i="20"/>
  <c r="G265" i="20"/>
  <c r="F266" i="20" s="1"/>
  <c r="L183" i="3"/>
  <c r="K183" i="3"/>
  <c r="M183" i="3" s="1"/>
  <c r="J184" i="3"/>
  <c r="I185" i="3"/>
  <c r="M182" i="2"/>
  <c r="N182" i="2" s="1"/>
  <c r="S182" i="2" s="1"/>
  <c r="E183" i="2"/>
  <c r="P181" i="2"/>
  <c r="Q181" i="2" s="1"/>
  <c r="O181" i="2"/>
  <c r="H265" i="20" l="1"/>
  <c r="I265" i="20" s="1"/>
  <c r="K265" i="20" s="1"/>
  <c r="G266" i="20"/>
  <c r="F267" i="20" s="1"/>
  <c r="K264" i="20"/>
  <c r="J264" i="20"/>
  <c r="L264" i="20" s="1"/>
  <c r="I186" i="3"/>
  <c r="J185" i="3"/>
  <c r="K184" i="3"/>
  <c r="M184" i="3" s="1"/>
  <c r="L184" i="3"/>
  <c r="E184" i="2"/>
  <c r="M183" i="2"/>
  <c r="N183" i="2" s="1"/>
  <c r="S183" i="2" s="1"/>
  <c r="P182" i="2"/>
  <c r="Q182" i="2" s="1"/>
  <c r="O182" i="2"/>
  <c r="J265" i="20" l="1"/>
  <c r="L265" i="20" s="1"/>
  <c r="G267" i="20"/>
  <c r="F268" i="20" s="1"/>
  <c r="H266" i="20"/>
  <c r="I266" i="20" s="1"/>
  <c r="L185" i="3"/>
  <c r="K185" i="3"/>
  <c r="M185" i="3" s="1"/>
  <c r="I187" i="3"/>
  <c r="J186" i="3"/>
  <c r="P183" i="2"/>
  <c r="Q183" i="2" s="1"/>
  <c r="O183" i="2"/>
  <c r="M184" i="2"/>
  <c r="N184" i="2" s="1"/>
  <c r="E185" i="2"/>
  <c r="G268" i="20" l="1"/>
  <c r="F269" i="20" s="1"/>
  <c r="K266" i="20"/>
  <c r="J266" i="20"/>
  <c r="L266" i="20" s="1"/>
  <c r="H267" i="20"/>
  <c r="I267" i="20" s="1"/>
  <c r="J187" i="3"/>
  <c r="I188" i="3"/>
  <c r="K186" i="3"/>
  <c r="M186" i="3" s="1"/>
  <c r="L186" i="3"/>
  <c r="O184" i="2"/>
  <c r="P184" i="2"/>
  <c r="Q184" i="2" s="1"/>
  <c r="S184" i="2"/>
  <c r="E186" i="2"/>
  <c r="M185" i="2"/>
  <c r="N185" i="2" s="1"/>
  <c r="J267" i="20" l="1"/>
  <c r="L267" i="20" s="1"/>
  <c r="K267" i="20"/>
  <c r="G269" i="20"/>
  <c r="F270" i="20" s="1"/>
  <c r="H268" i="20"/>
  <c r="I268" i="20" s="1"/>
  <c r="I189" i="3"/>
  <c r="J188" i="3"/>
  <c r="L187" i="3"/>
  <c r="K187" i="3"/>
  <c r="M187" i="3" s="1"/>
  <c r="S185" i="2"/>
  <c r="M186" i="2"/>
  <c r="N186" i="2" s="1"/>
  <c r="S186" i="2" s="1"/>
  <c r="E187" i="2"/>
  <c r="P185" i="2"/>
  <c r="Q185" i="2" s="1"/>
  <c r="O185" i="2"/>
  <c r="H269" i="20" l="1"/>
  <c r="I269" i="20" s="1"/>
  <c r="J269" i="20" s="1"/>
  <c r="L269" i="20" s="1"/>
  <c r="K268" i="20"/>
  <c r="J268" i="20"/>
  <c r="L268" i="20" s="1"/>
  <c r="G270" i="20"/>
  <c r="F271" i="20" s="1"/>
  <c r="L188" i="3"/>
  <c r="K188" i="3"/>
  <c r="M188" i="3" s="1"/>
  <c r="J189" i="3"/>
  <c r="I190" i="3"/>
  <c r="M187" i="2"/>
  <c r="N187" i="2" s="1"/>
  <c r="S187" i="2" s="1"/>
  <c r="E188" i="2"/>
  <c r="O186" i="2"/>
  <c r="P186" i="2"/>
  <c r="Q186" i="2" s="1"/>
  <c r="K269" i="20" l="1"/>
  <c r="G271" i="20"/>
  <c r="F272" i="20" s="1"/>
  <c r="H270" i="20"/>
  <c r="I270" i="20" s="1"/>
  <c r="J190" i="3"/>
  <c r="I191" i="3"/>
  <c r="L189" i="3"/>
  <c r="K189" i="3"/>
  <c r="M189" i="3" s="1"/>
  <c r="M188" i="2"/>
  <c r="N188" i="2" s="1"/>
  <c r="S188" i="2" s="1"/>
  <c r="E189" i="2"/>
  <c r="P187" i="2"/>
  <c r="Q187" i="2" s="1"/>
  <c r="O187" i="2"/>
  <c r="G272" i="20" l="1"/>
  <c r="F273" i="20" s="1"/>
  <c r="J270" i="20"/>
  <c r="L270" i="20" s="1"/>
  <c r="K270" i="20"/>
  <c r="H271" i="20"/>
  <c r="I271" i="20" s="1"/>
  <c r="I192" i="3"/>
  <c r="J191" i="3"/>
  <c r="L190" i="3"/>
  <c r="K190" i="3"/>
  <c r="M190" i="3" s="1"/>
  <c r="M189" i="2"/>
  <c r="N189" i="2" s="1"/>
  <c r="S189" i="2" s="1"/>
  <c r="E190" i="2"/>
  <c r="P188" i="2"/>
  <c r="Q188" i="2" s="1"/>
  <c r="O188" i="2"/>
  <c r="G273" i="20" l="1"/>
  <c r="F274" i="20" s="1"/>
  <c r="H272" i="20"/>
  <c r="I272" i="20" s="1"/>
  <c r="J271" i="20"/>
  <c r="L271" i="20" s="1"/>
  <c r="K271" i="20"/>
  <c r="L191" i="3"/>
  <c r="K191" i="3"/>
  <c r="M191" i="3" s="1"/>
  <c r="J192" i="3"/>
  <c r="I193" i="3"/>
  <c r="M190" i="2"/>
  <c r="N190" i="2" s="1"/>
  <c r="S190" i="2" s="1"/>
  <c r="E191" i="2"/>
  <c r="P189" i="2"/>
  <c r="Q189" i="2" s="1"/>
  <c r="O189" i="2"/>
  <c r="G274" i="20" l="1"/>
  <c r="F275" i="20" s="1"/>
  <c r="K272" i="20"/>
  <c r="J272" i="20"/>
  <c r="L272" i="20" s="1"/>
  <c r="H273" i="20"/>
  <c r="I273" i="20" s="1"/>
  <c r="I194" i="3"/>
  <c r="J193" i="3"/>
  <c r="K192" i="3"/>
  <c r="M192" i="3" s="1"/>
  <c r="L192" i="3"/>
  <c r="E192" i="2"/>
  <c r="M191" i="2"/>
  <c r="N191" i="2" s="1"/>
  <c r="S191" i="2" s="1"/>
  <c r="P190" i="2"/>
  <c r="Q190" i="2" s="1"/>
  <c r="O190" i="2"/>
  <c r="G275" i="20" l="1"/>
  <c r="F276" i="20" s="1"/>
  <c r="K273" i="20"/>
  <c r="J273" i="20"/>
  <c r="L273" i="20" s="1"/>
  <c r="H274" i="20"/>
  <c r="I274" i="20" s="1"/>
  <c r="L193" i="3"/>
  <c r="K193" i="3"/>
  <c r="M193" i="3" s="1"/>
  <c r="I195" i="3"/>
  <c r="J194" i="3"/>
  <c r="P191" i="2"/>
  <c r="Q191" i="2" s="1"/>
  <c r="O191" i="2"/>
  <c r="M192" i="2"/>
  <c r="N192" i="2" s="1"/>
  <c r="E193" i="2"/>
  <c r="H275" i="20" l="1"/>
  <c r="I275" i="20" s="1"/>
  <c r="K275" i="20" s="1"/>
  <c r="K274" i="20"/>
  <c r="J274" i="20"/>
  <c r="L274" i="20" s="1"/>
  <c r="G276" i="20"/>
  <c r="F277" i="20" s="1"/>
  <c r="J195" i="3"/>
  <c r="I196" i="3"/>
  <c r="K194" i="3"/>
  <c r="M194" i="3" s="1"/>
  <c r="L194" i="3"/>
  <c r="O192" i="2"/>
  <c r="P192" i="2"/>
  <c r="Q192" i="2" s="1"/>
  <c r="S192" i="2"/>
  <c r="E194" i="2"/>
  <c r="M193" i="2"/>
  <c r="N193" i="2" s="1"/>
  <c r="J275" i="20" l="1"/>
  <c r="L275" i="20" s="1"/>
  <c r="G277" i="20"/>
  <c r="F278" i="20" s="1"/>
  <c r="H276" i="20"/>
  <c r="I276" i="20" s="1"/>
  <c r="I197" i="3"/>
  <c r="J196" i="3"/>
  <c r="L195" i="3"/>
  <c r="K195" i="3"/>
  <c r="M195" i="3" s="1"/>
  <c r="P193" i="2"/>
  <c r="Q193" i="2" s="1"/>
  <c r="O193" i="2"/>
  <c r="S193" i="2"/>
  <c r="M194" i="2"/>
  <c r="N194" i="2" s="1"/>
  <c r="E195" i="2"/>
  <c r="J276" i="20" l="1"/>
  <c r="L276" i="20" s="1"/>
  <c r="K276" i="20"/>
  <c r="G278" i="20"/>
  <c r="F279" i="20" s="1"/>
  <c r="H277" i="20"/>
  <c r="I277" i="20" s="1"/>
  <c r="L196" i="3"/>
  <c r="K196" i="3"/>
  <c r="M196" i="3" s="1"/>
  <c r="J197" i="3"/>
  <c r="I198" i="3"/>
  <c r="O194" i="2"/>
  <c r="P194" i="2"/>
  <c r="Q194" i="2" s="1"/>
  <c r="S194" i="2"/>
  <c r="M195" i="2"/>
  <c r="N195" i="2" s="1"/>
  <c r="E196" i="2"/>
  <c r="K277" i="20" l="1"/>
  <c r="J277" i="20"/>
  <c r="L277" i="20" s="1"/>
  <c r="G279" i="20"/>
  <c r="F280" i="20" s="1"/>
  <c r="H278" i="20"/>
  <c r="I278" i="20" s="1"/>
  <c r="J198" i="3"/>
  <c r="I199" i="3"/>
  <c r="L197" i="3"/>
  <c r="K197" i="3"/>
  <c r="M197" i="3" s="1"/>
  <c r="P195" i="2"/>
  <c r="Q195" i="2" s="1"/>
  <c r="O195" i="2"/>
  <c r="S195" i="2"/>
  <c r="M196" i="2"/>
  <c r="N196" i="2" s="1"/>
  <c r="S196" i="2" s="1"/>
  <c r="E197" i="2"/>
  <c r="H279" i="20" l="1"/>
  <c r="I279" i="20" s="1"/>
  <c r="K278" i="20"/>
  <c r="J278" i="20"/>
  <c r="L278" i="20" s="1"/>
  <c r="G280" i="20"/>
  <c r="F281" i="20" s="1"/>
  <c r="I200" i="3"/>
  <c r="J199" i="3"/>
  <c r="L198" i="3"/>
  <c r="K198" i="3"/>
  <c r="M198" i="3" s="1"/>
  <c r="M197" i="2"/>
  <c r="N197" i="2" s="1"/>
  <c r="S197" i="2" s="1"/>
  <c r="E198" i="2"/>
  <c r="P196" i="2"/>
  <c r="Q196" i="2" s="1"/>
  <c r="O196" i="2"/>
  <c r="H280" i="20" l="1"/>
  <c r="I280" i="20" s="1"/>
  <c r="J280" i="20" s="1"/>
  <c r="L280" i="20" s="1"/>
  <c r="G281" i="20"/>
  <c r="F282" i="20" s="1"/>
  <c r="J279" i="20"/>
  <c r="L279" i="20" s="1"/>
  <c r="K279" i="20"/>
  <c r="L199" i="3"/>
  <c r="K199" i="3"/>
  <c r="M199" i="3" s="1"/>
  <c r="J200" i="3"/>
  <c r="I201" i="3"/>
  <c r="M198" i="2"/>
  <c r="N198" i="2" s="1"/>
  <c r="S198" i="2" s="1"/>
  <c r="E199" i="2"/>
  <c r="P197" i="2"/>
  <c r="Q197" i="2" s="1"/>
  <c r="O197" i="2"/>
  <c r="H281" i="20" l="1"/>
  <c r="I281" i="20" s="1"/>
  <c r="K281" i="20" s="1"/>
  <c r="K280" i="20"/>
  <c r="G282" i="20"/>
  <c r="F283" i="20" s="1"/>
  <c r="I202" i="3"/>
  <c r="J201" i="3"/>
  <c r="K200" i="3"/>
  <c r="M200" i="3" s="1"/>
  <c r="L200" i="3"/>
  <c r="E200" i="2"/>
  <c r="M199" i="2"/>
  <c r="N199" i="2" s="1"/>
  <c r="S199" i="2" s="1"/>
  <c r="P198" i="2"/>
  <c r="Q198" i="2" s="1"/>
  <c r="O198" i="2"/>
  <c r="J281" i="20" l="1"/>
  <c r="L281" i="20" s="1"/>
  <c r="G283" i="20"/>
  <c r="F284" i="20" s="1"/>
  <c r="H282" i="20"/>
  <c r="I282" i="20" s="1"/>
  <c r="L201" i="3"/>
  <c r="K201" i="3"/>
  <c r="M201" i="3" s="1"/>
  <c r="I203" i="3"/>
  <c r="J202" i="3"/>
  <c r="P199" i="2"/>
  <c r="Q199" i="2" s="1"/>
  <c r="O199" i="2"/>
  <c r="M200" i="2"/>
  <c r="N200" i="2" s="1"/>
  <c r="S200" i="2" s="1"/>
  <c r="E201" i="2"/>
  <c r="J282" i="20" l="1"/>
  <c r="L282" i="20" s="1"/>
  <c r="K282" i="20"/>
  <c r="H283" i="20"/>
  <c r="I283" i="20" s="1"/>
  <c r="G284" i="20"/>
  <c r="F285" i="20" s="1"/>
  <c r="K202" i="3"/>
  <c r="M202" i="3" s="1"/>
  <c r="L202" i="3"/>
  <c r="J203" i="3"/>
  <c r="I204" i="3"/>
  <c r="E202" i="2"/>
  <c r="M201" i="2"/>
  <c r="N201" i="2" s="1"/>
  <c r="S201" i="2" s="1"/>
  <c r="O200" i="2"/>
  <c r="P200" i="2"/>
  <c r="Q200" i="2" s="1"/>
  <c r="H284" i="20" l="1"/>
  <c r="I284" i="20" s="1"/>
  <c r="J284" i="20" s="1"/>
  <c r="L284" i="20" s="1"/>
  <c r="K283" i="20"/>
  <c r="J283" i="20"/>
  <c r="L283" i="20" s="1"/>
  <c r="G285" i="20"/>
  <c r="F286" i="20" s="1"/>
  <c r="I205" i="3"/>
  <c r="J204" i="3"/>
  <c r="L203" i="3"/>
  <c r="K203" i="3"/>
  <c r="M203" i="3" s="1"/>
  <c r="P201" i="2"/>
  <c r="Q201" i="2" s="1"/>
  <c r="O201" i="2"/>
  <c r="M202" i="2"/>
  <c r="N202" i="2" s="1"/>
  <c r="S202" i="2" s="1"/>
  <c r="E203" i="2"/>
  <c r="K284" i="20" l="1"/>
  <c r="G286" i="20"/>
  <c r="F287" i="20" s="1"/>
  <c r="H285" i="20"/>
  <c r="I285" i="20" s="1"/>
  <c r="L204" i="3"/>
  <c r="K204" i="3"/>
  <c r="M204" i="3" s="1"/>
  <c r="J205" i="3"/>
  <c r="I206" i="3"/>
  <c r="M203" i="2"/>
  <c r="N203" i="2" s="1"/>
  <c r="S203" i="2" s="1"/>
  <c r="E204" i="2"/>
  <c r="O202" i="2"/>
  <c r="P202" i="2"/>
  <c r="Q202" i="2" s="1"/>
  <c r="K285" i="20" l="1"/>
  <c r="J285" i="20"/>
  <c r="L285" i="20" s="1"/>
  <c r="H286" i="20"/>
  <c r="I286" i="20" s="1"/>
  <c r="G287" i="20"/>
  <c r="F288" i="20" s="1"/>
  <c r="J206" i="3"/>
  <c r="I207" i="3"/>
  <c r="L205" i="3"/>
  <c r="K205" i="3"/>
  <c r="M205" i="3" s="1"/>
  <c r="M204" i="2"/>
  <c r="N204" i="2" s="1"/>
  <c r="S204" i="2" s="1"/>
  <c r="E205" i="2"/>
  <c r="P203" i="2"/>
  <c r="Q203" i="2" s="1"/>
  <c r="O203" i="2"/>
  <c r="K286" i="20" l="1"/>
  <c r="J286" i="20"/>
  <c r="L286" i="20" s="1"/>
  <c r="H287" i="20"/>
  <c r="I287" i="20" s="1"/>
  <c r="G288" i="20"/>
  <c r="F289" i="20" s="1"/>
  <c r="I208" i="3"/>
  <c r="J207" i="3"/>
  <c r="L206" i="3"/>
  <c r="K206" i="3"/>
  <c r="M206" i="3" s="1"/>
  <c r="M205" i="2"/>
  <c r="N205" i="2" s="1"/>
  <c r="S205" i="2" s="1"/>
  <c r="E206" i="2"/>
  <c r="P204" i="2"/>
  <c r="Q204" i="2" s="1"/>
  <c r="O204" i="2"/>
  <c r="G289" i="20" l="1"/>
  <c r="F290" i="20" s="1"/>
  <c r="H288" i="20"/>
  <c r="I288" i="20" s="1"/>
  <c r="J287" i="20"/>
  <c r="L287" i="20" s="1"/>
  <c r="K287" i="20"/>
  <c r="L207" i="3"/>
  <c r="K207" i="3"/>
  <c r="M207" i="3" s="1"/>
  <c r="J208" i="3"/>
  <c r="I209" i="3"/>
  <c r="M206" i="2"/>
  <c r="N206" i="2" s="1"/>
  <c r="S206" i="2" s="1"/>
  <c r="E207" i="2"/>
  <c r="P205" i="2"/>
  <c r="Q205" i="2" s="1"/>
  <c r="O205" i="2"/>
  <c r="G290" i="20" l="1"/>
  <c r="F291" i="20" s="1"/>
  <c r="K288" i="20"/>
  <c r="J288" i="20"/>
  <c r="L288" i="20" s="1"/>
  <c r="H289" i="20"/>
  <c r="I289" i="20" s="1"/>
  <c r="K208" i="3"/>
  <c r="M208" i="3" s="1"/>
  <c r="L208" i="3"/>
  <c r="I210" i="3"/>
  <c r="J209" i="3"/>
  <c r="E208" i="2"/>
  <c r="M207" i="2"/>
  <c r="N207" i="2" s="1"/>
  <c r="S207" i="2" s="1"/>
  <c r="P206" i="2"/>
  <c r="Q206" i="2" s="1"/>
  <c r="O206" i="2"/>
  <c r="G291" i="20" l="1"/>
  <c r="F292" i="20" s="1"/>
  <c r="K289" i="20"/>
  <c r="J289" i="20"/>
  <c r="L289" i="20" s="1"/>
  <c r="H290" i="20"/>
  <c r="I290" i="20" s="1"/>
  <c r="L209" i="3"/>
  <c r="K209" i="3"/>
  <c r="M209" i="3" s="1"/>
  <c r="I211" i="3"/>
  <c r="J210" i="3"/>
  <c r="P207" i="2"/>
  <c r="Q207" i="2" s="1"/>
  <c r="O207" i="2"/>
  <c r="M208" i="2"/>
  <c r="N208" i="2" s="1"/>
  <c r="E209" i="2"/>
  <c r="G292" i="20" l="1"/>
  <c r="F293" i="20" s="1"/>
  <c r="K290" i="20"/>
  <c r="J290" i="20"/>
  <c r="L290" i="20" s="1"/>
  <c r="H291" i="20"/>
  <c r="I291" i="20" s="1"/>
  <c r="K210" i="3"/>
  <c r="M210" i="3" s="1"/>
  <c r="L210" i="3"/>
  <c r="J211" i="3"/>
  <c r="I212" i="3"/>
  <c r="O208" i="2"/>
  <c r="P208" i="2"/>
  <c r="Q208" i="2" s="1"/>
  <c r="E210" i="2"/>
  <c r="M209" i="2"/>
  <c r="N209" i="2" s="1"/>
  <c r="S209" i="2" s="1"/>
  <c r="S208" i="2"/>
  <c r="H292" i="20" l="1"/>
  <c r="I292" i="20" s="1"/>
  <c r="G293" i="20"/>
  <c r="F294" i="20" s="1"/>
  <c r="K291" i="20"/>
  <c r="J291" i="20"/>
  <c r="L291" i="20" s="1"/>
  <c r="I213" i="3"/>
  <c r="J212" i="3"/>
  <c r="L211" i="3"/>
  <c r="K211" i="3"/>
  <c r="M211" i="3" s="1"/>
  <c r="P209" i="2"/>
  <c r="Q209" i="2" s="1"/>
  <c r="O209" i="2"/>
  <c r="M210" i="2"/>
  <c r="N210" i="2" s="1"/>
  <c r="E211" i="2"/>
  <c r="H293" i="20" l="1"/>
  <c r="I293" i="20" s="1"/>
  <c r="J293" i="20" s="1"/>
  <c r="L293" i="20" s="1"/>
  <c r="K292" i="20"/>
  <c r="J292" i="20"/>
  <c r="L292" i="20" s="1"/>
  <c r="G294" i="20"/>
  <c r="F295" i="20" s="1"/>
  <c r="L212" i="3"/>
  <c r="K212" i="3"/>
  <c r="M212" i="3" s="1"/>
  <c r="J213" i="3"/>
  <c r="I214" i="3"/>
  <c r="O210" i="2"/>
  <c r="P210" i="2"/>
  <c r="Q210" i="2" s="1"/>
  <c r="M211" i="2"/>
  <c r="N211" i="2" s="1"/>
  <c r="S211" i="2" s="1"/>
  <c r="E212" i="2"/>
  <c r="S210" i="2"/>
  <c r="K293" i="20" l="1"/>
  <c r="H294" i="20"/>
  <c r="I294" i="20" s="1"/>
  <c r="K294" i="20" s="1"/>
  <c r="G295" i="20"/>
  <c r="F296" i="20" s="1"/>
  <c r="J214" i="3"/>
  <c r="I215" i="3"/>
  <c r="L213" i="3"/>
  <c r="K213" i="3"/>
  <c r="M213" i="3" s="1"/>
  <c r="M212" i="2"/>
  <c r="N212" i="2" s="1"/>
  <c r="S212" i="2" s="1"/>
  <c r="E213" i="2"/>
  <c r="P211" i="2"/>
  <c r="Q211" i="2" s="1"/>
  <c r="O211" i="2"/>
  <c r="J294" i="20" l="1"/>
  <c r="L294" i="20" s="1"/>
  <c r="G296" i="20"/>
  <c r="F297" i="20" s="1"/>
  <c r="H295" i="20"/>
  <c r="I295" i="20" s="1"/>
  <c r="I216" i="3"/>
  <c r="J215" i="3"/>
  <c r="L214" i="3"/>
  <c r="K214" i="3"/>
  <c r="M214" i="3" s="1"/>
  <c r="M213" i="2"/>
  <c r="N213" i="2" s="1"/>
  <c r="S213" i="2" s="1"/>
  <c r="E214" i="2"/>
  <c r="P212" i="2"/>
  <c r="Q212" i="2" s="1"/>
  <c r="O212" i="2"/>
  <c r="H296" i="20" l="1"/>
  <c r="I296" i="20" s="1"/>
  <c r="J295" i="20"/>
  <c r="L295" i="20" s="1"/>
  <c r="K295" i="20"/>
  <c r="G297" i="20"/>
  <c r="F298" i="20" s="1"/>
  <c r="L215" i="3"/>
  <c r="K215" i="3"/>
  <c r="M215" i="3" s="1"/>
  <c r="J216" i="3"/>
  <c r="I217" i="3"/>
  <c r="M214" i="2"/>
  <c r="N214" i="2" s="1"/>
  <c r="S214" i="2" s="1"/>
  <c r="E215" i="2"/>
  <c r="P213" i="2"/>
  <c r="Q213" i="2" s="1"/>
  <c r="O213" i="2"/>
  <c r="G298" i="20" l="1"/>
  <c r="F299" i="20" s="1"/>
  <c r="H297" i="20"/>
  <c r="I297" i="20" s="1"/>
  <c r="K296" i="20"/>
  <c r="J296" i="20"/>
  <c r="L296" i="20" s="1"/>
  <c r="K216" i="3"/>
  <c r="M216" i="3" s="1"/>
  <c r="L216" i="3"/>
  <c r="I218" i="3"/>
  <c r="J217" i="3"/>
  <c r="E216" i="2"/>
  <c r="M215" i="2"/>
  <c r="N215" i="2" s="1"/>
  <c r="S215" i="2" s="1"/>
  <c r="P214" i="2"/>
  <c r="Q214" i="2" s="1"/>
  <c r="O214" i="2"/>
  <c r="K297" i="20" l="1"/>
  <c r="J297" i="20"/>
  <c r="L297" i="20" s="1"/>
  <c r="G299" i="20"/>
  <c r="F300" i="20" s="1"/>
  <c r="H298" i="20"/>
  <c r="I298" i="20" s="1"/>
  <c r="I219" i="3"/>
  <c r="J218" i="3"/>
  <c r="L217" i="3"/>
  <c r="K217" i="3"/>
  <c r="M217" i="3" s="1"/>
  <c r="P215" i="2"/>
  <c r="Q215" i="2" s="1"/>
  <c r="O215" i="2"/>
  <c r="M216" i="2"/>
  <c r="N216" i="2" s="1"/>
  <c r="S216" i="2" s="1"/>
  <c r="E217" i="2"/>
  <c r="K298" i="20" l="1"/>
  <c r="J298" i="20"/>
  <c r="L298" i="20" s="1"/>
  <c r="G300" i="20"/>
  <c r="F301" i="20" s="1"/>
  <c r="H299" i="20"/>
  <c r="I299" i="20" s="1"/>
  <c r="K218" i="3"/>
  <c r="M218" i="3" s="1"/>
  <c r="L218" i="3"/>
  <c r="J219" i="3"/>
  <c r="I220" i="3"/>
  <c r="E218" i="2"/>
  <c r="M217" i="2"/>
  <c r="N217" i="2" s="1"/>
  <c r="S217" i="2" s="1"/>
  <c r="O216" i="2"/>
  <c r="P216" i="2"/>
  <c r="Q216" i="2" s="1"/>
  <c r="G301" i="20" l="1"/>
  <c r="F302" i="20" s="1"/>
  <c r="K299" i="20"/>
  <c r="J299" i="20"/>
  <c r="L299" i="20" s="1"/>
  <c r="H300" i="20"/>
  <c r="I300" i="20" s="1"/>
  <c r="L219" i="3"/>
  <c r="K219" i="3"/>
  <c r="M219" i="3" s="1"/>
  <c r="I221" i="3"/>
  <c r="J220" i="3"/>
  <c r="P217" i="2"/>
  <c r="Q217" i="2" s="1"/>
  <c r="O217" i="2"/>
  <c r="M218" i="2"/>
  <c r="N218" i="2" s="1"/>
  <c r="E219" i="2"/>
  <c r="G302" i="20" l="1"/>
  <c r="F303" i="20" s="1"/>
  <c r="K300" i="20"/>
  <c r="J300" i="20"/>
  <c r="L300" i="20" s="1"/>
  <c r="H301" i="20"/>
  <c r="I301" i="20" s="1"/>
  <c r="J221" i="3"/>
  <c r="I222" i="3"/>
  <c r="L220" i="3"/>
  <c r="K220" i="3"/>
  <c r="M220" i="3" s="1"/>
  <c r="O218" i="2"/>
  <c r="P218" i="2"/>
  <c r="Q218" i="2" s="1"/>
  <c r="S218" i="2"/>
  <c r="M219" i="2"/>
  <c r="N219" i="2" s="1"/>
  <c r="E220" i="2"/>
  <c r="K301" i="20" l="1"/>
  <c r="J301" i="20"/>
  <c r="L301" i="20" s="1"/>
  <c r="G303" i="20"/>
  <c r="F304" i="20" s="1"/>
  <c r="H302" i="20"/>
  <c r="I302" i="20" s="1"/>
  <c r="J222" i="3"/>
  <c r="I223" i="3"/>
  <c r="L221" i="3"/>
  <c r="K221" i="3"/>
  <c r="M221" i="3" s="1"/>
  <c r="M220" i="2"/>
  <c r="N220" i="2" s="1"/>
  <c r="S220" i="2" s="1"/>
  <c r="E221" i="2"/>
  <c r="P219" i="2"/>
  <c r="Q219" i="2" s="1"/>
  <c r="O219" i="2"/>
  <c r="S219" i="2"/>
  <c r="J302" i="20" l="1"/>
  <c r="L302" i="20" s="1"/>
  <c r="K302" i="20"/>
  <c r="G304" i="20"/>
  <c r="F305" i="20" s="1"/>
  <c r="H303" i="20"/>
  <c r="I303" i="20" s="1"/>
  <c r="I224" i="3"/>
  <c r="J223" i="3"/>
  <c r="L222" i="3"/>
  <c r="K222" i="3"/>
  <c r="M222" i="3" s="1"/>
  <c r="M221" i="2"/>
  <c r="N221" i="2" s="1"/>
  <c r="S221" i="2" s="1"/>
  <c r="E222" i="2"/>
  <c r="P220" i="2"/>
  <c r="Q220" i="2" s="1"/>
  <c r="O220" i="2"/>
  <c r="J303" i="20" l="1"/>
  <c r="L303" i="20" s="1"/>
  <c r="K303" i="20"/>
  <c r="H304" i="20"/>
  <c r="I304" i="20" s="1"/>
  <c r="G305" i="20"/>
  <c r="F306" i="20" s="1"/>
  <c r="L223" i="3"/>
  <c r="K223" i="3"/>
  <c r="M223" i="3" s="1"/>
  <c r="J224" i="3"/>
  <c r="I225" i="3"/>
  <c r="M222" i="2"/>
  <c r="N222" i="2" s="1"/>
  <c r="S222" i="2" s="1"/>
  <c r="E223" i="2"/>
  <c r="P221" i="2"/>
  <c r="Q221" i="2" s="1"/>
  <c r="O221" i="2"/>
  <c r="H305" i="20" l="1"/>
  <c r="I305" i="20" s="1"/>
  <c r="K305" i="20" s="1"/>
  <c r="K304" i="20"/>
  <c r="J304" i="20"/>
  <c r="L304" i="20" s="1"/>
  <c r="G306" i="20"/>
  <c r="F307" i="20" s="1"/>
  <c r="I226" i="3"/>
  <c r="J225" i="3"/>
  <c r="K224" i="3"/>
  <c r="M224" i="3" s="1"/>
  <c r="L224" i="3"/>
  <c r="E224" i="2"/>
  <c r="M223" i="2"/>
  <c r="N223" i="2" s="1"/>
  <c r="S223" i="2" s="1"/>
  <c r="P222" i="2"/>
  <c r="Q222" i="2" s="1"/>
  <c r="O222" i="2"/>
  <c r="J305" i="20" l="1"/>
  <c r="L305" i="20" s="1"/>
  <c r="G307" i="20"/>
  <c r="F308" i="20" s="1"/>
  <c r="H306" i="20"/>
  <c r="I306" i="20" s="1"/>
  <c r="L225" i="3"/>
  <c r="K225" i="3"/>
  <c r="M225" i="3" s="1"/>
  <c r="I227" i="3"/>
  <c r="J226" i="3"/>
  <c r="P223" i="2"/>
  <c r="Q223" i="2" s="1"/>
  <c r="O223" i="2"/>
  <c r="M224" i="2"/>
  <c r="N224" i="2" s="1"/>
  <c r="E225" i="2"/>
  <c r="G308" i="20" l="1"/>
  <c r="F309" i="20" s="1"/>
  <c r="H307" i="20"/>
  <c r="I307" i="20" s="1"/>
  <c r="K306" i="20"/>
  <c r="J306" i="20"/>
  <c r="L306" i="20" s="1"/>
  <c r="J227" i="3"/>
  <c r="I228" i="3"/>
  <c r="K226" i="3"/>
  <c r="M226" i="3" s="1"/>
  <c r="L226" i="3"/>
  <c r="O224" i="2"/>
  <c r="P224" i="2"/>
  <c r="Q224" i="2" s="1"/>
  <c r="S224" i="2"/>
  <c r="E226" i="2"/>
  <c r="M225" i="2"/>
  <c r="N225" i="2" s="1"/>
  <c r="G309" i="20" l="1"/>
  <c r="F310" i="20" s="1"/>
  <c r="H308" i="20"/>
  <c r="I308" i="20" s="1"/>
  <c r="K307" i="20"/>
  <c r="J307" i="20"/>
  <c r="L307" i="20" s="1"/>
  <c r="I229" i="3"/>
  <c r="J228" i="3"/>
  <c r="L227" i="3"/>
  <c r="K227" i="3"/>
  <c r="M227" i="3" s="1"/>
  <c r="M226" i="2"/>
  <c r="N226" i="2" s="1"/>
  <c r="S226" i="2" s="1"/>
  <c r="E227" i="2"/>
  <c r="P225" i="2"/>
  <c r="Q225" i="2" s="1"/>
  <c r="O225" i="2"/>
  <c r="S225" i="2"/>
  <c r="H309" i="20" l="1"/>
  <c r="I309" i="20" s="1"/>
  <c r="J308" i="20"/>
  <c r="L308" i="20" s="1"/>
  <c r="K308" i="20"/>
  <c r="G310" i="20"/>
  <c r="F311" i="20" s="1"/>
  <c r="L228" i="3"/>
  <c r="K228" i="3"/>
  <c r="M228" i="3" s="1"/>
  <c r="J229" i="3"/>
  <c r="I230" i="3"/>
  <c r="M227" i="2"/>
  <c r="N227" i="2" s="1"/>
  <c r="S227" i="2" s="1"/>
  <c r="E228" i="2"/>
  <c r="O226" i="2"/>
  <c r="P226" i="2"/>
  <c r="Q226" i="2" s="1"/>
  <c r="K309" i="20" l="1"/>
  <c r="J309" i="20"/>
  <c r="L309" i="20" s="1"/>
  <c r="G311" i="20"/>
  <c r="F312" i="20" s="1"/>
  <c r="H310" i="20"/>
  <c r="I310" i="20" s="1"/>
  <c r="L229" i="3"/>
  <c r="K229" i="3"/>
  <c r="M229" i="3" s="1"/>
  <c r="J230" i="3"/>
  <c r="I231" i="3"/>
  <c r="M228" i="2"/>
  <c r="N228" i="2" s="1"/>
  <c r="S228" i="2" s="1"/>
  <c r="E229" i="2"/>
  <c r="P227" i="2"/>
  <c r="Q227" i="2" s="1"/>
  <c r="O227" i="2"/>
  <c r="K310" i="20" l="1"/>
  <c r="J310" i="20"/>
  <c r="L310" i="20" s="1"/>
  <c r="G312" i="20"/>
  <c r="F313" i="20" s="1"/>
  <c r="H311" i="20"/>
  <c r="I311" i="20" s="1"/>
  <c r="I232" i="3"/>
  <c r="J231" i="3"/>
  <c r="L230" i="3"/>
  <c r="K230" i="3"/>
  <c r="M230" i="3" s="1"/>
  <c r="M229" i="2"/>
  <c r="N229" i="2" s="1"/>
  <c r="S229" i="2" s="1"/>
  <c r="E230" i="2"/>
  <c r="P228" i="2"/>
  <c r="Q228" i="2" s="1"/>
  <c r="O228" i="2"/>
  <c r="H312" i="20" l="1"/>
  <c r="I312" i="20" s="1"/>
  <c r="K312" i="20" s="1"/>
  <c r="J311" i="20"/>
  <c r="L311" i="20" s="1"/>
  <c r="K311" i="20"/>
  <c r="G313" i="20"/>
  <c r="F314" i="20" s="1"/>
  <c r="L231" i="3"/>
  <c r="K231" i="3"/>
  <c r="M231" i="3" s="1"/>
  <c r="J232" i="3"/>
  <c r="I233" i="3"/>
  <c r="M230" i="2"/>
  <c r="N230" i="2" s="1"/>
  <c r="S230" i="2" s="1"/>
  <c r="E231" i="2"/>
  <c r="P229" i="2"/>
  <c r="Q229" i="2" s="1"/>
  <c r="O229" i="2"/>
  <c r="J312" i="20" l="1"/>
  <c r="L312" i="20" s="1"/>
  <c r="H313" i="20"/>
  <c r="I313" i="20" s="1"/>
  <c r="K313" i="20" s="1"/>
  <c r="G314" i="20"/>
  <c r="F315" i="20" s="1"/>
  <c r="I234" i="3"/>
  <c r="J233" i="3"/>
  <c r="K232" i="3"/>
  <c r="M232" i="3" s="1"/>
  <c r="L232" i="3"/>
  <c r="E232" i="2"/>
  <c r="M231" i="2"/>
  <c r="N231" i="2" s="1"/>
  <c r="S231" i="2" s="1"/>
  <c r="P230" i="2"/>
  <c r="Q230" i="2" s="1"/>
  <c r="O230" i="2"/>
  <c r="J313" i="20" l="1"/>
  <c r="L313" i="20" s="1"/>
  <c r="G315" i="20"/>
  <c r="F316" i="20" s="1"/>
  <c r="H314" i="20"/>
  <c r="I314" i="20" s="1"/>
  <c r="L233" i="3"/>
  <c r="K233" i="3"/>
  <c r="M233" i="3" s="1"/>
  <c r="I235" i="3"/>
  <c r="J234" i="3"/>
  <c r="P231" i="2"/>
  <c r="Q231" i="2" s="1"/>
  <c r="O231" i="2"/>
  <c r="M232" i="2"/>
  <c r="N232" i="2" s="1"/>
  <c r="S232" i="2" s="1"/>
  <c r="E233" i="2"/>
  <c r="G316" i="20" l="1"/>
  <c r="F317" i="20" s="1"/>
  <c r="H315" i="20"/>
  <c r="I315" i="20" s="1"/>
  <c r="J314" i="20"/>
  <c r="L314" i="20" s="1"/>
  <c r="K314" i="20"/>
  <c r="J235" i="3"/>
  <c r="I236" i="3"/>
  <c r="K234" i="3"/>
  <c r="M234" i="3" s="1"/>
  <c r="L234" i="3"/>
  <c r="E234" i="2"/>
  <c r="M233" i="2"/>
  <c r="N233" i="2" s="1"/>
  <c r="S233" i="2" s="1"/>
  <c r="O232" i="2"/>
  <c r="P232" i="2"/>
  <c r="Q232" i="2" s="1"/>
  <c r="G317" i="20" l="1"/>
  <c r="F318" i="20" s="1"/>
  <c r="K315" i="20"/>
  <c r="J315" i="20"/>
  <c r="L315" i="20" s="1"/>
  <c r="H316" i="20"/>
  <c r="I316" i="20" s="1"/>
  <c r="I237" i="3"/>
  <c r="J236" i="3"/>
  <c r="L235" i="3"/>
  <c r="K235" i="3"/>
  <c r="M235" i="3" s="1"/>
  <c r="P233" i="2"/>
  <c r="Q233" i="2" s="1"/>
  <c r="O233" i="2"/>
  <c r="M234" i="2"/>
  <c r="N234" i="2" s="1"/>
  <c r="E235" i="2"/>
  <c r="H317" i="20" l="1"/>
  <c r="I317" i="20" s="1"/>
  <c r="J317" i="20" s="1"/>
  <c r="L317" i="20" s="1"/>
  <c r="K316" i="20"/>
  <c r="J316" i="20"/>
  <c r="L316" i="20" s="1"/>
  <c r="G318" i="20"/>
  <c r="F319" i="20" s="1"/>
  <c r="L236" i="3"/>
  <c r="K236" i="3"/>
  <c r="M236" i="3" s="1"/>
  <c r="J237" i="3"/>
  <c r="I238" i="3"/>
  <c r="M235" i="2"/>
  <c r="N235" i="2" s="1"/>
  <c r="S235" i="2" s="1"/>
  <c r="E236" i="2"/>
  <c r="O234" i="2"/>
  <c r="P234" i="2"/>
  <c r="Q234" i="2" s="1"/>
  <c r="S234" i="2"/>
  <c r="K317" i="20" l="1"/>
  <c r="G319" i="20"/>
  <c r="F320" i="20" s="1"/>
  <c r="H318" i="20"/>
  <c r="I318" i="20" s="1"/>
  <c r="J238" i="3"/>
  <c r="I239" i="3"/>
  <c r="L237" i="3"/>
  <c r="K237" i="3"/>
  <c r="M237" i="3" s="1"/>
  <c r="M236" i="2"/>
  <c r="N236" i="2" s="1"/>
  <c r="S236" i="2" s="1"/>
  <c r="E237" i="2"/>
  <c r="P235" i="2"/>
  <c r="Q235" i="2" s="1"/>
  <c r="O235" i="2"/>
  <c r="H319" i="20" l="1"/>
  <c r="I319" i="20" s="1"/>
  <c r="K319" i="20" s="1"/>
  <c r="K318" i="20"/>
  <c r="J318" i="20"/>
  <c r="L318" i="20" s="1"/>
  <c r="G320" i="20"/>
  <c r="F321" i="20" s="1"/>
  <c r="I240" i="3"/>
  <c r="J239" i="3"/>
  <c r="L238" i="3"/>
  <c r="K238" i="3"/>
  <c r="M238" i="3" s="1"/>
  <c r="M237" i="2"/>
  <c r="N237" i="2" s="1"/>
  <c r="S237" i="2" s="1"/>
  <c r="E238" i="2"/>
  <c r="P236" i="2"/>
  <c r="Q236" i="2" s="1"/>
  <c r="O236" i="2"/>
  <c r="J319" i="20" l="1"/>
  <c r="L319" i="20" s="1"/>
  <c r="H320" i="20"/>
  <c r="I320" i="20" s="1"/>
  <c r="G321" i="20"/>
  <c r="F322" i="20" s="1"/>
  <c r="L239" i="3"/>
  <c r="K239" i="3"/>
  <c r="M239" i="3" s="1"/>
  <c r="J240" i="3"/>
  <c r="I241" i="3"/>
  <c r="M238" i="2"/>
  <c r="N238" i="2" s="1"/>
  <c r="S238" i="2" s="1"/>
  <c r="E239" i="2"/>
  <c r="P237" i="2"/>
  <c r="Q237" i="2" s="1"/>
  <c r="O237" i="2"/>
  <c r="H321" i="20" l="1"/>
  <c r="I321" i="20" s="1"/>
  <c r="J321" i="20" s="1"/>
  <c r="L321" i="20" s="1"/>
  <c r="K320" i="20"/>
  <c r="J320" i="20"/>
  <c r="L320" i="20" s="1"/>
  <c r="G322" i="20"/>
  <c r="F323" i="20" s="1"/>
  <c r="K240" i="3"/>
  <c r="M240" i="3" s="1"/>
  <c r="L240" i="3"/>
  <c r="I242" i="3"/>
  <c r="J241" i="3"/>
  <c r="E240" i="2"/>
  <c r="M239" i="2"/>
  <c r="N239" i="2" s="1"/>
  <c r="S239" i="2" s="1"/>
  <c r="P238" i="2"/>
  <c r="Q238" i="2" s="1"/>
  <c r="O238" i="2"/>
  <c r="K321" i="20" l="1"/>
  <c r="G323" i="20"/>
  <c r="F324" i="20" s="1"/>
  <c r="H322" i="20"/>
  <c r="I322" i="20" s="1"/>
  <c r="I243" i="3"/>
  <c r="J242" i="3"/>
  <c r="L241" i="3"/>
  <c r="K241" i="3"/>
  <c r="M241" i="3" s="1"/>
  <c r="P239" i="2"/>
  <c r="Q239" i="2" s="1"/>
  <c r="O239" i="2"/>
  <c r="M240" i="2"/>
  <c r="N240" i="2" s="1"/>
  <c r="S240" i="2" s="1"/>
  <c r="E241" i="2"/>
  <c r="G324" i="20" l="1"/>
  <c r="F325" i="20" s="1"/>
  <c r="H323" i="20"/>
  <c r="I323" i="20" s="1"/>
  <c r="K322" i="20"/>
  <c r="J322" i="20"/>
  <c r="L322" i="20" s="1"/>
  <c r="K242" i="3"/>
  <c r="M242" i="3" s="1"/>
  <c r="L242" i="3"/>
  <c r="J243" i="3"/>
  <c r="I244" i="3"/>
  <c r="O240" i="2"/>
  <c r="P240" i="2"/>
  <c r="Q240" i="2" s="1"/>
  <c r="E242" i="2"/>
  <c r="M241" i="2"/>
  <c r="N241" i="2" s="1"/>
  <c r="S241" i="2" s="1"/>
  <c r="G325" i="20" l="1"/>
  <c r="F326" i="20" s="1"/>
  <c r="K323" i="20"/>
  <c r="J323" i="20"/>
  <c r="L323" i="20" s="1"/>
  <c r="H324" i="20"/>
  <c r="I324" i="20" s="1"/>
  <c r="L243" i="3"/>
  <c r="K243" i="3"/>
  <c r="M243" i="3" s="1"/>
  <c r="I245" i="3"/>
  <c r="J244" i="3"/>
  <c r="P241" i="2"/>
  <c r="Q241" i="2" s="1"/>
  <c r="O241" i="2"/>
  <c r="M242" i="2"/>
  <c r="N242" i="2" s="1"/>
  <c r="E243" i="2"/>
  <c r="G326" i="20" l="1"/>
  <c r="F327" i="20" s="1"/>
  <c r="H325" i="20"/>
  <c r="I325" i="20" s="1"/>
  <c r="K324" i="20"/>
  <c r="J324" i="20"/>
  <c r="L324" i="20" s="1"/>
  <c r="J245" i="3"/>
  <c r="I246" i="3"/>
  <c r="L244" i="3"/>
  <c r="K244" i="3"/>
  <c r="M244" i="3" s="1"/>
  <c r="O242" i="2"/>
  <c r="P242" i="2"/>
  <c r="Q242" i="2" s="1"/>
  <c r="M243" i="2"/>
  <c r="N243" i="2" s="1"/>
  <c r="E244" i="2"/>
  <c r="S242" i="2"/>
  <c r="K325" i="20" l="1"/>
  <c r="J325" i="20"/>
  <c r="L325" i="20" s="1"/>
  <c r="H326" i="20"/>
  <c r="I326" i="20" s="1"/>
  <c r="G327" i="20"/>
  <c r="F328" i="20" s="1"/>
  <c r="J246" i="3"/>
  <c r="I247" i="3"/>
  <c r="L245" i="3"/>
  <c r="K245" i="3"/>
  <c r="M245" i="3" s="1"/>
  <c r="S243" i="2"/>
  <c r="M244" i="2"/>
  <c r="N244" i="2" s="1"/>
  <c r="S244" i="2" s="1"/>
  <c r="E245" i="2"/>
  <c r="P243" i="2"/>
  <c r="Q243" i="2" s="1"/>
  <c r="O243" i="2"/>
  <c r="G328" i="20" l="1"/>
  <c r="F329" i="20" s="1"/>
  <c r="K326" i="20"/>
  <c r="J326" i="20"/>
  <c r="L326" i="20" s="1"/>
  <c r="H327" i="20"/>
  <c r="I327" i="20" s="1"/>
  <c r="I248" i="3"/>
  <c r="J247" i="3"/>
  <c r="L246" i="3"/>
  <c r="K246" i="3"/>
  <c r="M246" i="3" s="1"/>
  <c r="M245" i="2"/>
  <c r="N245" i="2" s="1"/>
  <c r="S245" i="2" s="1"/>
  <c r="E246" i="2"/>
  <c r="P244" i="2"/>
  <c r="Q244" i="2" s="1"/>
  <c r="O244" i="2"/>
  <c r="J327" i="20" l="1"/>
  <c r="L327" i="20" s="1"/>
  <c r="K327" i="20"/>
  <c r="G329" i="20"/>
  <c r="F330" i="20" s="1"/>
  <c r="H328" i="20"/>
  <c r="I328" i="20" s="1"/>
  <c r="L247" i="3"/>
  <c r="K247" i="3"/>
  <c r="M247" i="3" s="1"/>
  <c r="J248" i="3"/>
  <c r="I249" i="3"/>
  <c r="M246" i="2"/>
  <c r="N246" i="2" s="1"/>
  <c r="S246" i="2" s="1"/>
  <c r="E247" i="2"/>
  <c r="P245" i="2"/>
  <c r="Q245" i="2" s="1"/>
  <c r="O245" i="2"/>
  <c r="K328" i="20" l="1"/>
  <c r="J328" i="20"/>
  <c r="L328" i="20" s="1"/>
  <c r="G330" i="20"/>
  <c r="F331" i="20" s="1"/>
  <c r="H329" i="20"/>
  <c r="I329" i="20" s="1"/>
  <c r="K248" i="3"/>
  <c r="M248" i="3" s="1"/>
  <c r="L248" i="3"/>
  <c r="I250" i="3"/>
  <c r="J249" i="3"/>
  <c r="E248" i="2"/>
  <c r="M247" i="2"/>
  <c r="N247" i="2" s="1"/>
  <c r="S247" i="2" s="1"/>
  <c r="P246" i="2"/>
  <c r="Q246" i="2" s="1"/>
  <c r="O246" i="2"/>
  <c r="H330" i="20" l="1"/>
  <c r="I330" i="20" s="1"/>
  <c r="K330" i="20" s="1"/>
  <c r="K329" i="20"/>
  <c r="J329" i="20"/>
  <c r="L329" i="20" s="1"/>
  <c r="G331" i="20"/>
  <c r="F332" i="20" s="1"/>
  <c r="L249" i="3"/>
  <c r="K249" i="3"/>
  <c r="M249" i="3" s="1"/>
  <c r="I251" i="3"/>
  <c r="J250" i="3"/>
  <c r="P247" i="2"/>
  <c r="Q247" i="2" s="1"/>
  <c r="O247" i="2"/>
  <c r="M248" i="2"/>
  <c r="N248" i="2" s="1"/>
  <c r="E249" i="2"/>
  <c r="J330" i="20" l="1"/>
  <c r="L330" i="20" s="1"/>
  <c r="H331" i="20"/>
  <c r="I331" i="20" s="1"/>
  <c r="G332" i="20"/>
  <c r="F333" i="20" s="1"/>
  <c r="K250" i="3"/>
  <c r="M250" i="3" s="1"/>
  <c r="L250" i="3"/>
  <c r="J251" i="3"/>
  <c r="I252" i="3"/>
  <c r="O248" i="2"/>
  <c r="P248" i="2"/>
  <c r="Q248" i="2" s="1"/>
  <c r="S248" i="2"/>
  <c r="E250" i="2"/>
  <c r="M249" i="2"/>
  <c r="N249" i="2" s="1"/>
  <c r="K331" i="20" l="1"/>
  <c r="J331" i="20"/>
  <c r="L331" i="20" s="1"/>
  <c r="H332" i="20"/>
  <c r="I332" i="20" s="1"/>
  <c r="G333" i="20"/>
  <c r="F334" i="20" s="1"/>
  <c r="I253" i="3"/>
  <c r="J252" i="3"/>
  <c r="L251" i="3"/>
  <c r="K251" i="3"/>
  <c r="M251" i="3" s="1"/>
  <c r="P249" i="2"/>
  <c r="Q249" i="2" s="1"/>
  <c r="O249" i="2"/>
  <c r="S249" i="2"/>
  <c r="M250" i="2"/>
  <c r="N250" i="2" s="1"/>
  <c r="E251" i="2"/>
  <c r="G334" i="20" l="1"/>
  <c r="F335" i="20" s="1"/>
  <c r="H333" i="20"/>
  <c r="I333" i="20" s="1"/>
  <c r="K332" i="20"/>
  <c r="J332" i="20"/>
  <c r="L332" i="20" s="1"/>
  <c r="L252" i="3"/>
  <c r="K252" i="3"/>
  <c r="M252" i="3" s="1"/>
  <c r="J253" i="3"/>
  <c r="I254" i="3"/>
  <c r="M251" i="2"/>
  <c r="N251" i="2" s="1"/>
  <c r="S251" i="2" s="1"/>
  <c r="E252" i="2"/>
  <c r="O250" i="2"/>
  <c r="P250" i="2"/>
  <c r="Q250" i="2" s="1"/>
  <c r="S250" i="2"/>
  <c r="H334" i="20" l="1"/>
  <c r="I334" i="20" s="1"/>
  <c r="J334" i="20" s="1"/>
  <c r="L334" i="20" s="1"/>
  <c r="K333" i="20"/>
  <c r="J333" i="20"/>
  <c r="L333" i="20" s="1"/>
  <c r="G335" i="20"/>
  <c r="F336" i="20" s="1"/>
  <c r="J254" i="3"/>
  <c r="I255" i="3"/>
  <c r="L253" i="3"/>
  <c r="K253" i="3"/>
  <c r="M253" i="3" s="1"/>
  <c r="M252" i="2"/>
  <c r="N252" i="2" s="1"/>
  <c r="S252" i="2" s="1"/>
  <c r="E253" i="2"/>
  <c r="P251" i="2"/>
  <c r="Q251" i="2" s="1"/>
  <c r="O251" i="2"/>
  <c r="K334" i="20" l="1"/>
  <c r="G336" i="20"/>
  <c r="F337" i="20" s="1"/>
  <c r="H335" i="20"/>
  <c r="I335" i="20" s="1"/>
  <c r="I256" i="3"/>
  <c r="J255" i="3"/>
  <c r="L254" i="3"/>
  <c r="K254" i="3"/>
  <c r="M254" i="3" s="1"/>
  <c r="M253" i="2"/>
  <c r="N253" i="2" s="1"/>
  <c r="S253" i="2" s="1"/>
  <c r="E254" i="2"/>
  <c r="P252" i="2"/>
  <c r="Q252" i="2" s="1"/>
  <c r="O252" i="2"/>
  <c r="J335" i="20" l="1"/>
  <c r="L335" i="20" s="1"/>
  <c r="K335" i="20"/>
  <c r="G337" i="20"/>
  <c r="F338" i="20" s="1"/>
  <c r="H336" i="20"/>
  <c r="I336" i="20" s="1"/>
  <c r="L255" i="3"/>
  <c r="K255" i="3"/>
  <c r="M255" i="3" s="1"/>
  <c r="J256" i="3"/>
  <c r="I257" i="3"/>
  <c r="M254" i="2"/>
  <c r="N254" i="2" s="1"/>
  <c r="S254" i="2" s="1"/>
  <c r="E255" i="2"/>
  <c r="P253" i="2"/>
  <c r="Q253" i="2" s="1"/>
  <c r="O253" i="2"/>
  <c r="H337" i="20" l="1"/>
  <c r="I337" i="20" s="1"/>
  <c r="K337" i="20" s="1"/>
  <c r="K336" i="20"/>
  <c r="J336" i="20"/>
  <c r="L336" i="20" s="1"/>
  <c r="G338" i="20"/>
  <c r="F339" i="20" s="1"/>
  <c r="K256" i="3"/>
  <c r="M256" i="3" s="1"/>
  <c r="L256" i="3"/>
  <c r="I258" i="3"/>
  <c r="J257" i="3"/>
  <c r="E256" i="2"/>
  <c r="M255" i="2"/>
  <c r="N255" i="2" s="1"/>
  <c r="S255" i="2" s="1"/>
  <c r="P254" i="2"/>
  <c r="Q254" i="2" s="1"/>
  <c r="O254" i="2"/>
  <c r="J337" i="20" l="1"/>
  <c r="L337" i="20" s="1"/>
  <c r="G339" i="20"/>
  <c r="F340" i="20" s="1"/>
  <c r="H338" i="20"/>
  <c r="I338" i="20" s="1"/>
  <c r="I259" i="3"/>
  <c r="J258" i="3"/>
  <c r="L257" i="3"/>
  <c r="K257" i="3"/>
  <c r="M257" i="3" s="1"/>
  <c r="O255" i="2"/>
  <c r="P255" i="2"/>
  <c r="Q255" i="2" s="1"/>
  <c r="E257" i="2"/>
  <c r="M256" i="2"/>
  <c r="N256" i="2" s="1"/>
  <c r="H339" i="20" l="1"/>
  <c r="I339" i="20" s="1"/>
  <c r="K339" i="20" s="1"/>
  <c r="K338" i="20"/>
  <c r="J338" i="20"/>
  <c r="L338" i="20" s="1"/>
  <c r="G340" i="20"/>
  <c r="F341" i="20" s="1"/>
  <c r="J259" i="3"/>
  <c r="I260" i="3"/>
  <c r="K258" i="3"/>
  <c r="M258" i="3" s="1"/>
  <c r="L258" i="3"/>
  <c r="O256" i="2"/>
  <c r="P256" i="2"/>
  <c r="Q256" i="2" s="1"/>
  <c r="E258" i="2"/>
  <c r="M257" i="2"/>
  <c r="N257" i="2" s="1"/>
  <c r="S256" i="2"/>
  <c r="H340" i="20" l="1"/>
  <c r="I340" i="20" s="1"/>
  <c r="J340" i="20" s="1"/>
  <c r="L340" i="20" s="1"/>
  <c r="J339" i="20"/>
  <c r="L339" i="20" s="1"/>
  <c r="G341" i="20"/>
  <c r="F342" i="20" s="1"/>
  <c r="I261" i="3"/>
  <c r="J260" i="3"/>
  <c r="L259" i="3"/>
  <c r="K259" i="3"/>
  <c r="M259" i="3" s="1"/>
  <c r="O257" i="2"/>
  <c r="P257" i="2"/>
  <c r="Q257" i="2" s="1"/>
  <c r="M258" i="2"/>
  <c r="N258" i="2" s="1"/>
  <c r="E259" i="2"/>
  <c r="S257" i="2"/>
  <c r="K340" i="20" l="1"/>
  <c r="G342" i="20"/>
  <c r="F343" i="20" s="1"/>
  <c r="H341" i="20"/>
  <c r="I341" i="20" s="1"/>
  <c r="L260" i="3"/>
  <c r="K260" i="3"/>
  <c r="M260" i="3" s="1"/>
  <c r="J261" i="3"/>
  <c r="I262" i="3"/>
  <c r="S258" i="2"/>
  <c r="P258" i="2"/>
  <c r="Q258" i="2" s="1"/>
  <c r="O258" i="2"/>
  <c r="M259" i="2"/>
  <c r="N259" i="2" s="1"/>
  <c r="S259" i="2" s="1"/>
  <c r="E260" i="2"/>
  <c r="K341" i="20" l="1"/>
  <c r="J341" i="20"/>
  <c r="L341" i="20" s="1"/>
  <c r="G343" i="20"/>
  <c r="F344" i="20" s="1"/>
  <c r="H342" i="20"/>
  <c r="I342" i="20" s="1"/>
  <c r="J262" i="3"/>
  <c r="I263" i="3"/>
  <c r="L261" i="3"/>
  <c r="K261" i="3"/>
  <c r="M261" i="3" s="1"/>
  <c r="E261" i="2"/>
  <c r="M260" i="2"/>
  <c r="N260" i="2" s="1"/>
  <c r="S260" i="2" s="1"/>
  <c r="P259" i="2"/>
  <c r="Q259" i="2" s="1"/>
  <c r="O259" i="2"/>
  <c r="K342" i="20" l="1"/>
  <c r="J342" i="20"/>
  <c r="L342" i="20" s="1"/>
  <c r="G344" i="20"/>
  <c r="F345" i="20" s="1"/>
  <c r="H343" i="20"/>
  <c r="I343" i="20" s="1"/>
  <c r="I264" i="3"/>
  <c r="J263" i="3"/>
  <c r="L262" i="3"/>
  <c r="K262" i="3"/>
  <c r="M262" i="3" s="1"/>
  <c r="P260" i="2"/>
  <c r="Q260" i="2" s="1"/>
  <c r="O260" i="2"/>
  <c r="E262" i="2"/>
  <c r="M261" i="2"/>
  <c r="N261" i="2" s="1"/>
  <c r="G345" i="20" l="1"/>
  <c r="F346" i="20" s="1"/>
  <c r="J343" i="20"/>
  <c r="L343" i="20" s="1"/>
  <c r="K343" i="20"/>
  <c r="H344" i="20"/>
  <c r="I344" i="20" s="1"/>
  <c r="L263" i="3"/>
  <c r="K263" i="3"/>
  <c r="M263" i="3" s="1"/>
  <c r="J264" i="3"/>
  <c r="I265" i="3"/>
  <c r="M262" i="2"/>
  <c r="N262" i="2" s="1"/>
  <c r="S262" i="2" s="1"/>
  <c r="E263" i="2"/>
  <c r="P261" i="2"/>
  <c r="Q261" i="2" s="1"/>
  <c r="O261" i="2"/>
  <c r="S261" i="2"/>
  <c r="K344" i="20" l="1"/>
  <c r="J344" i="20"/>
  <c r="L344" i="20" s="1"/>
  <c r="H345" i="20"/>
  <c r="I345" i="20" s="1"/>
  <c r="G346" i="20"/>
  <c r="F347" i="20" s="1"/>
  <c r="K264" i="3"/>
  <c r="M264" i="3" s="1"/>
  <c r="L264" i="3"/>
  <c r="I266" i="3"/>
  <c r="J265" i="3"/>
  <c r="E264" i="2"/>
  <c r="M263" i="2"/>
  <c r="N263" i="2" s="1"/>
  <c r="S263" i="2" s="1"/>
  <c r="P262" i="2"/>
  <c r="Q262" i="2" s="1"/>
  <c r="O262" i="2"/>
  <c r="G347" i="20" l="1"/>
  <c r="F348" i="20" s="1"/>
  <c r="H346" i="20"/>
  <c r="I346" i="20" s="1"/>
  <c r="K345" i="20"/>
  <c r="J345" i="20"/>
  <c r="L345" i="20" s="1"/>
  <c r="I267" i="3"/>
  <c r="J266" i="3"/>
  <c r="L265" i="3"/>
  <c r="K265" i="3"/>
  <c r="M265" i="3" s="1"/>
  <c r="P263" i="2"/>
  <c r="Q263" i="2" s="1"/>
  <c r="O263" i="2"/>
  <c r="E265" i="2"/>
  <c r="M264" i="2"/>
  <c r="N264" i="2" s="1"/>
  <c r="H347" i="20" l="1"/>
  <c r="I347" i="20" s="1"/>
  <c r="G348" i="20"/>
  <c r="F349" i="20" s="1"/>
  <c r="J346" i="20"/>
  <c r="L346" i="20" s="1"/>
  <c r="K346" i="20"/>
  <c r="K266" i="3"/>
  <c r="M266" i="3" s="1"/>
  <c r="L266" i="3"/>
  <c r="J267" i="3"/>
  <c r="I268" i="3"/>
  <c r="O264" i="2"/>
  <c r="P264" i="2"/>
  <c r="Q264" i="2" s="1"/>
  <c r="M265" i="2"/>
  <c r="N265" i="2" s="1"/>
  <c r="E266" i="2"/>
  <c r="S264" i="2"/>
  <c r="G349" i="20" l="1"/>
  <c r="F350" i="20" s="1"/>
  <c r="H348" i="20"/>
  <c r="I348" i="20" s="1"/>
  <c r="K347" i="20"/>
  <c r="J347" i="20"/>
  <c r="L347" i="20" s="1"/>
  <c r="L267" i="3"/>
  <c r="K267" i="3"/>
  <c r="M267" i="3" s="1"/>
  <c r="I269" i="3"/>
  <c r="J268" i="3"/>
  <c r="O265" i="2"/>
  <c r="P265" i="2"/>
  <c r="Q265" i="2" s="1"/>
  <c r="S265" i="2"/>
  <c r="M266" i="2"/>
  <c r="N266" i="2" s="1"/>
  <c r="E267" i="2"/>
  <c r="J348" i="20" l="1"/>
  <c r="L348" i="20" s="1"/>
  <c r="K348" i="20"/>
  <c r="G350" i="20"/>
  <c r="F351" i="20" s="1"/>
  <c r="H349" i="20"/>
  <c r="I349" i="20" s="1"/>
  <c r="L268" i="3"/>
  <c r="K268" i="3"/>
  <c r="M268" i="3" s="1"/>
  <c r="J269" i="3"/>
  <c r="I270" i="3"/>
  <c r="M267" i="2"/>
  <c r="N267" i="2" s="1"/>
  <c r="S267" i="2" s="1"/>
  <c r="E268" i="2"/>
  <c r="P266" i="2"/>
  <c r="Q266" i="2" s="1"/>
  <c r="O266" i="2"/>
  <c r="S266" i="2"/>
  <c r="G351" i="20" l="1"/>
  <c r="F352" i="20" s="1"/>
  <c r="K349" i="20"/>
  <c r="J349" i="20"/>
  <c r="L349" i="20" s="1"/>
  <c r="H350" i="20"/>
  <c r="I350" i="20" s="1"/>
  <c r="J270" i="3"/>
  <c r="I271" i="3"/>
  <c r="L269" i="3"/>
  <c r="K269" i="3"/>
  <c r="M269" i="3" s="1"/>
  <c r="M268" i="2"/>
  <c r="N268" i="2" s="1"/>
  <c r="S268" i="2" s="1"/>
  <c r="E269" i="2"/>
  <c r="P267" i="2"/>
  <c r="Q267" i="2" s="1"/>
  <c r="O267" i="2"/>
  <c r="K350" i="20" l="1"/>
  <c r="J350" i="20"/>
  <c r="L350" i="20" s="1"/>
  <c r="H351" i="20"/>
  <c r="I351" i="20" s="1"/>
  <c r="G352" i="20"/>
  <c r="F353" i="20" s="1"/>
  <c r="I272" i="3"/>
  <c r="J271" i="3"/>
  <c r="L270" i="3"/>
  <c r="K270" i="3"/>
  <c r="M270" i="3" s="1"/>
  <c r="E270" i="2"/>
  <c r="M269" i="2"/>
  <c r="N269" i="2" s="1"/>
  <c r="S269" i="2" s="1"/>
  <c r="P268" i="2"/>
  <c r="Q268" i="2" s="1"/>
  <c r="O268" i="2"/>
  <c r="G353" i="20" l="1"/>
  <c r="F354" i="20" s="1"/>
  <c r="H352" i="20"/>
  <c r="I352" i="20" s="1"/>
  <c r="J351" i="20"/>
  <c r="L351" i="20" s="1"/>
  <c r="K351" i="20"/>
  <c r="L271" i="3"/>
  <c r="K271" i="3"/>
  <c r="M271" i="3" s="1"/>
  <c r="J272" i="3"/>
  <c r="I273" i="3"/>
  <c r="P269" i="2"/>
  <c r="Q269" i="2" s="1"/>
  <c r="O269" i="2"/>
  <c r="M270" i="2"/>
  <c r="N270" i="2" s="1"/>
  <c r="S270" i="2" s="1"/>
  <c r="E271" i="2"/>
  <c r="K352" i="20" l="1"/>
  <c r="J352" i="20"/>
  <c r="L352" i="20" s="1"/>
  <c r="G354" i="20"/>
  <c r="F355" i="20" s="1"/>
  <c r="H353" i="20"/>
  <c r="I353" i="20" s="1"/>
  <c r="K272" i="3"/>
  <c r="M272" i="3" s="1"/>
  <c r="L272" i="3"/>
  <c r="I274" i="3"/>
  <c r="J273" i="3"/>
  <c r="E272" i="2"/>
  <c r="M271" i="2"/>
  <c r="N271" i="2" s="1"/>
  <c r="S271" i="2" s="1"/>
  <c r="P270" i="2"/>
  <c r="Q270" i="2" s="1"/>
  <c r="O270" i="2"/>
  <c r="K353" i="20" l="1"/>
  <c r="J353" i="20"/>
  <c r="L353" i="20" s="1"/>
  <c r="G355" i="20"/>
  <c r="F356" i="20" s="1"/>
  <c r="H354" i="20"/>
  <c r="I354" i="20" s="1"/>
  <c r="L273" i="3"/>
  <c r="K273" i="3"/>
  <c r="M273" i="3" s="1"/>
  <c r="I275" i="3"/>
  <c r="J274" i="3"/>
  <c r="P271" i="2"/>
  <c r="Q271" i="2" s="1"/>
  <c r="O271" i="2"/>
  <c r="E273" i="2"/>
  <c r="M272" i="2"/>
  <c r="N272" i="2" s="1"/>
  <c r="J354" i="20" l="1"/>
  <c r="L354" i="20" s="1"/>
  <c r="K354" i="20"/>
  <c r="G356" i="20"/>
  <c r="F357" i="20" s="1"/>
  <c r="H355" i="20"/>
  <c r="I355" i="20" s="1"/>
  <c r="K274" i="3"/>
  <c r="M274" i="3" s="1"/>
  <c r="L274" i="3"/>
  <c r="J275" i="3"/>
  <c r="I276" i="3"/>
  <c r="M273" i="2"/>
  <c r="N273" i="2" s="1"/>
  <c r="S273" i="2" s="1"/>
  <c r="E274" i="2"/>
  <c r="O272" i="2"/>
  <c r="P272" i="2"/>
  <c r="Q272" i="2" s="1"/>
  <c r="S272" i="2"/>
  <c r="K355" i="20" l="1"/>
  <c r="J355" i="20"/>
  <c r="L355" i="20" s="1"/>
  <c r="H356" i="20"/>
  <c r="I356" i="20" s="1"/>
  <c r="G357" i="20"/>
  <c r="F358" i="20" s="1"/>
  <c r="I277" i="3"/>
  <c r="J276" i="3"/>
  <c r="L275" i="3"/>
  <c r="K275" i="3"/>
  <c r="M275" i="3" s="1"/>
  <c r="M274" i="2"/>
  <c r="N274" i="2" s="1"/>
  <c r="S274" i="2" s="1"/>
  <c r="E275" i="2"/>
  <c r="O273" i="2"/>
  <c r="P273" i="2"/>
  <c r="Q273" i="2" s="1"/>
  <c r="G358" i="20" l="1"/>
  <c r="F359" i="20" s="1"/>
  <c r="K356" i="20"/>
  <c r="J356" i="20"/>
  <c r="L356" i="20" s="1"/>
  <c r="H357" i="20"/>
  <c r="I357" i="20" s="1"/>
  <c r="L276" i="3"/>
  <c r="K276" i="3"/>
  <c r="M276" i="3" s="1"/>
  <c r="J277" i="3"/>
  <c r="I278" i="3"/>
  <c r="M275" i="2"/>
  <c r="N275" i="2" s="1"/>
  <c r="S275" i="2" s="1"/>
  <c r="E276" i="2"/>
  <c r="P274" i="2"/>
  <c r="Q274" i="2" s="1"/>
  <c r="O274" i="2"/>
  <c r="K357" i="20" l="1"/>
  <c r="J357" i="20"/>
  <c r="L357" i="20" s="1"/>
  <c r="G359" i="20"/>
  <c r="F360" i="20" s="1"/>
  <c r="H358" i="20"/>
  <c r="I358" i="20" s="1"/>
  <c r="J278" i="3"/>
  <c r="I279" i="3"/>
  <c r="L277" i="3"/>
  <c r="K277" i="3"/>
  <c r="M277" i="3" s="1"/>
  <c r="M276" i="2"/>
  <c r="N276" i="2" s="1"/>
  <c r="S276" i="2" s="1"/>
  <c r="E277" i="2"/>
  <c r="P275" i="2"/>
  <c r="Q275" i="2" s="1"/>
  <c r="O275" i="2"/>
  <c r="K358" i="20" l="1"/>
  <c r="J358" i="20"/>
  <c r="L358" i="20" s="1"/>
  <c r="G360" i="20"/>
  <c r="F361" i="20" s="1"/>
  <c r="H359" i="20"/>
  <c r="I359" i="20" s="1"/>
  <c r="I280" i="3"/>
  <c r="J279" i="3"/>
  <c r="L278" i="3"/>
  <c r="K278" i="3"/>
  <c r="M278" i="3" s="1"/>
  <c r="E278" i="2"/>
  <c r="M277" i="2"/>
  <c r="N277" i="2" s="1"/>
  <c r="S277" i="2" s="1"/>
  <c r="P276" i="2"/>
  <c r="Q276" i="2" s="1"/>
  <c r="O276" i="2"/>
  <c r="H360" i="20" l="1"/>
  <c r="I360" i="20" s="1"/>
  <c r="K360" i="20" s="1"/>
  <c r="J359" i="20"/>
  <c r="L359" i="20" s="1"/>
  <c r="K359" i="20"/>
  <c r="G361" i="20"/>
  <c r="F362" i="20" s="1"/>
  <c r="L279" i="3"/>
  <c r="K279" i="3"/>
  <c r="M279" i="3" s="1"/>
  <c r="J280" i="3"/>
  <c r="I281" i="3"/>
  <c r="P277" i="2"/>
  <c r="Q277" i="2" s="1"/>
  <c r="O277" i="2"/>
  <c r="M278" i="2"/>
  <c r="N278" i="2" s="1"/>
  <c r="E279" i="2"/>
  <c r="J360" i="20" l="1"/>
  <c r="L360" i="20" s="1"/>
  <c r="H361" i="20"/>
  <c r="I361" i="20" s="1"/>
  <c r="G362" i="20"/>
  <c r="F363" i="20" s="1"/>
  <c r="I282" i="3"/>
  <c r="J281" i="3"/>
  <c r="K280" i="3"/>
  <c r="M280" i="3" s="1"/>
  <c r="L280" i="3"/>
  <c r="O278" i="2"/>
  <c r="P278" i="2"/>
  <c r="Q278" i="2" s="1"/>
  <c r="S278" i="2"/>
  <c r="E280" i="2"/>
  <c r="M279" i="2"/>
  <c r="N279" i="2" s="1"/>
  <c r="K361" i="20" l="1"/>
  <c r="J361" i="20"/>
  <c r="L361" i="20" s="1"/>
  <c r="G363" i="20"/>
  <c r="F364" i="20" s="1"/>
  <c r="H362" i="20"/>
  <c r="I362" i="20" s="1"/>
  <c r="L281" i="3"/>
  <c r="K281" i="3"/>
  <c r="M281" i="3" s="1"/>
  <c r="I283" i="3"/>
  <c r="J282" i="3"/>
  <c r="E281" i="2"/>
  <c r="M280" i="2"/>
  <c r="N280" i="2" s="1"/>
  <c r="S280" i="2" s="1"/>
  <c r="P279" i="2"/>
  <c r="Q279" i="2" s="1"/>
  <c r="O279" i="2"/>
  <c r="S279" i="2"/>
  <c r="H363" i="20" l="1"/>
  <c r="I363" i="20" s="1"/>
  <c r="K363" i="20" s="1"/>
  <c r="K362" i="20"/>
  <c r="J362" i="20"/>
  <c r="L362" i="20" s="1"/>
  <c r="G364" i="20"/>
  <c r="F365" i="20" s="1"/>
  <c r="K282" i="3"/>
  <c r="M282" i="3" s="1"/>
  <c r="L282" i="3"/>
  <c r="J283" i="3"/>
  <c r="I284" i="3"/>
  <c r="O280" i="2"/>
  <c r="P280" i="2"/>
  <c r="Q280" i="2" s="1"/>
  <c r="M281" i="2"/>
  <c r="N281" i="2" s="1"/>
  <c r="E282" i="2"/>
  <c r="J363" i="20" l="1"/>
  <c r="L363" i="20" s="1"/>
  <c r="H364" i="20"/>
  <c r="I364" i="20" s="1"/>
  <c r="K364" i="20" s="1"/>
  <c r="G365" i="20"/>
  <c r="F366" i="20" s="1"/>
  <c r="I285" i="3"/>
  <c r="J284" i="3"/>
  <c r="L283" i="3"/>
  <c r="K283" i="3"/>
  <c r="M283" i="3" s="1"/>
  <c r="S281" i="2"/>
  <c r="M282" i="2"/>
  <c r="N282" i="2" s="1"/>
  <c r="S282" i="2" s="1"/>
  <c r="E283" i="2"/>
  <c r="O281" i="2"/>
  <c r="P281" i="2"/>
  <c r="Q281" i="2" s="1"/>
  <c r="J364" i="20" l="1"/>
  <c r="L364" i="20" s="1"/>
  <c r="G366" i="20"/>
  <c r="F367" i="20" s="1"/>
  <c r="H365" i="20"/>
  <c r="I365" i="20" s="1"/>
  <c r="L284" i="3"/>
  <c r="K284" i="3"/>
  <c r="M284" i="3" s="1"/>
  <c r="J285" i="3"/>
  <c r="I286" i="3"/>
  <c r="M283" i="2"/>
  <c r="N283" i="2" s="1"/>
  <c r="S283" i="2" s="1"/>
  <c r="E284" i="2"/>
  <c r="P282" i="2"/>
  <c r="Q282" i="2" s="1"/>
  <c r="O282" i="2"/>
  <c r="K365" i="20" l="1"/>
  <c r="J365" i="20"/>
  <c r="L365" i="20" s="1"/>
  <c r="G367" i="20"/>
  <c r="F368" i="20" s="1"/>
  <c r="H366" i="20"/>
  <c r="I366" i="20" s="1"/>
  <c r="J286" i="3"/>
  <c r="I287" i="3"/>
  <c r="L285" i="3"/>
  <c r="K285" i="3"/>
  <c r="M285" i="3" s="1"/>
  <c r="M284" i="2"/>
  <c r="N284" i="2" s="1"/>
  <c r="S284" i="2" s="1"/>
  <c r="E285" i="2"/>
  <c r="P283" i="2"/>
  <c r="Q283" i="2" s="1"/>
  <c r="O283" i="2"/>
  <c r="H367" i="20" l="1"/>
  <c r="I367" i="20" s="1"/>
  <c r="J366" i="20"/>
  <c r="L366" i="20" s="1"/>
  <c r="K366" i="20"/>
  <c r="G368" i="20"/>
  <c r="F369" i="20" s="1"/>
  <c r="I288" i="3"/>
  <c r="J287" i="3"/>
  <c r="L286" i="3"/>
  <c r="K286" i="3"/>
  <c r="M286" i="3" s="1"/>
  <c r="E286" i="2"/>
  <c r="M285" i="2"/>
  <c r="N285" i="2" s="1"/>
  <c r="S285" i="2" s="1"/>
  <c r="P284" i="2"/>
  <c r="Q284" i="2" s="1"/>
  <c r="O284" i="2"/>
  <c r="H368" i="20" l="1"/>
  <c r="I368" i="20" s="1"/>
  <c r="J367" i="20"/>
  <c r="L367" i="20" s="1"/>
  <c r="K367" i="20"/>
  <c r="G369" i="20"/>
  <c r="F370" i="20" s="1"/>
  <c r="L287" i="3"/>
  <c r="K287" i="3"/>
  <c r="M287" i="3" s="1"/>
  <c r="J288" i="3"/>
  <c r="I289" i="3"/>
  <c r="P285" i="2"/>
  <c r="Q285" i="2" s="1"/>
  <c r="O285" i="2"/>
  <c r="M286" i="2"/>
  <c r="N286" i="2" s="1"/>
  <c r="E287" i="2"/>
  <c r="H369" i="20" l="1"/>
  <c r="I369" i="20" s="1"/>
  <c r="K369" i="20" s="1"/>
  <c r="K368" i="20"/>
  <c r="J368" i="20"/>
  <c r="L368" i="20" s="1"/>
  <c r="G370" i="20"/>
  <c r="F371" i="20" s="1"/>
  <c r="K288" i="3"/>
  <c r="M288" i="3" s="1"/>
  <c r="L288" i="3"/>
  <c r="I290" i="3"/>
  <c r="J289" i="3"/>
  <c r="M287" i="2"/>
  <c r="N287" i="2" s="1"/>
  <c r="S287" i="2" s="1"/>
  <c r="E288" i="2"/>
  <c r="P286" i="2"/>
  <c r="Q286" i="2" s="1"/>
  <c r="O286" i="2"/>
  <c r="S286" i="2"/>
  <c r="J369" i="20" l="1"/>
  <c r="L369" i="20" s="1"/>
  <c r="G371" i="20"/>
  <c r="F372" i="20" s="1"/>
  <c r="H370" i="20"/>
  <c r="I370" i="20" s="1"/>
  <c r="I291" i="3"/>
  <c r="J290" i="3"/>
  <c r="L289" i="3"/>
  <c r="K289" i="3"/>
  <c r="M289" i="3" s="1"/>
  <c r="E289" i="2"/>
  <c r="M288" i="2"/>
  <c r="N288" i="2" s="1"/>
  <c r="S288" i="2" s="1"/>
  <c r="P287" i="2"/>
  <c r="Q287" i="2" s="1"/>
  <c r="O287" i="2"/>
  <c r="H371" i="20" l="1"/>
  <c r="I371" i="20" s="1"/>
  <c r="J371" i="20" s="1"/>
  <c r="L371" i="20" s="1"/>
  <c r="K370" i="20"/>
  <c r="J370" i="20"/>
  <c r="L370" i="20" s="1"/>
  <c r="G372" i="20"/>
  <c r="F373" i="20" s="1"/>
  <c r="K290" i="3"/>
  <c r="M290" i="3" s="1"/>
  <c r="L290" i="3"/>
  <c r="J291" i="3"/>
  <c r="I292" i="3"/>
  <c r="P288" i="2"/>
  <c r="Q288" i="2" s="1"/>
  <c r="O288" i="2"/>
  <c r="M289" i="2"/>
  <c r="N289" i="2" s="1"/>
  <c r="E290" i="2"/>
  <c r="K371" i="20" l="1"/>
  <c r="G373" i="20"/>
  <c r="F374" i="20" s="1"/>
  <c r="H372" i="20"/>
  <c r="I372" i="20" s="1"/>
  <c r="I293" i="3"/>
  <c r="J292" i="3"/>
  <c r="L291" i="3"/>
  <c r="K291" i="3"/>
  <c r="M291" i="3" s="1"/>
  <c r="O289" i="2"/>
  <c r="P289" i="2"/>
  <c r="Q289" i="2" s="1"/>
  <c r="S289" i="2"/>
  <c r="M290" i="2"/>
  <c r="N290" i="2" s="1"/>
  <c r="E291" i="2"/>
  <c r="G374" i="20" l="1"/>
  <c r="F375" i="20" s="1"/>
  <c r="J372" i="20"/>
  <c r="L372" i="20" s="1"/>
  <c r="K372" i="20"/>
  <c r="H373" i="20"/>
  <c r="I373" i="20" s="1"/>
  <c r="L292" i="3"/>
  <c r="K292" i="3"/>
  <c r="M292" i="3" s="1"/>
  <c r="J293" i="3"/>
  <c r="I294" i="3"/>
  <c r="M291" i="2"/>
  <c r="N291" i="2" s="1"/>
  <c r="S291" i="2" s="1"/>
  <c r="E292" i="2"/>
  <c r="P290" i="2"/>
  <c r="Q290" i="2" s="1"/>
  <c r="O290" i="2"/>
  <c r="S290" i="2"/>
  <c r="K373" i="20" l="1"/>
  <c r="J373" i="20"/>
  <c r="L373" i="20" s="1"/>
  <c r="G375" i="20"/>
  <c r="F376" i="20" s="1"/>
  <c r="H374" i="20"/>
  <c r="I374" i="20" s="1"/>
  <c r="J294" i="3"/>
  <c r="I295" i="3"/>
  <c r="L293" i="3"/>
  <c r="K293" i="3"/>
  <c r="M293" i="3" s="1"/>
  <c r="M292" i="2"/>
  <c r="N292" i="2" s="1"/>
  <c r="S292" i="2" s="1"/>
  <c r="E293" i="2"/>
  <c r="P291" i="2"/>
  <c r="Q291" i="2" s="1"/>
  <c r="O291" i="2"/>
  <c r="G376" i="20" l="1"/>
  <c r="F377" i="20" s="1"/>
  <c r="J374" i="20"/>
  <c r="L374" i="20" s="1"/>
  <c r="K374" i="20"/>
  <c r="H375" i="20"/>
  <c r="I375" i="20" s="1"/>
  <c r="I296" i="3"/>
  <c r="J295" i="3"/>
  <c r="L294" i="3"/>
  <c r="K294" i="3"/>
  <c r="M294" i="3" s="1"/>
  <c r="E294" i="2"/>
  <c r="M293" i="2"/>
  <c r="N293" i="2" s="1"/>
  <c r="S293" i="2" s="1"/>
  <c r="P292" i="2"/>
  <c r="Q292" i="2" s="1"/>
  <c r="O292" i="2"/>
  <c r="H376" i="20" l="1"/>
  <c r="I376" i="20" s="1"/>
  <c r="J376" i="20" s="1"/>
  <c r="L376" i="20" s="1"/>
  <c r="K375" i="20"/>
  <c r="J375" i="20"/>
  <c r="L375" i="20" s="1"/>
  <c r="G377" i="20"/>
  <c r="F378" i="20" s="1"/>
  <c r="L295" i="3"/>
  <c r="K295" i="3"/>
  <c r="M295" i="3" s="1"/>
  <c r="J296" i="3"/>
  <c r="I297" i="3"/>
  <c r="P293" i="2"/>
  <c r="Q293" i="2" s="1"/>
  <c r="O293" i="2"/>
  <c r="M294" i="2"/>
  <c r="N294" i="2" s="1"/>
  <c r="E295" i="2"/>
  <c r="K376" i="20" l="1"/>
  <c r="H377" i="20"/>
  <c r="I377" i="20" s="1"/>
  <c r="K377" i="20" s="1"/>
  <c r="G378" i="20"/>
  <c r="F379" i="20" s="1"/>
  <c r="I298" i="3"/>
  <c r="J297" i="3"/>
  <c r="K296" i="3"/>
  <c r="M296" i="3" s="1"/>
  <c r="L296" i="3"/>
  <c r="P294" i="2"/>
  <c r="Q294" i="2" s="1"/>
  <c r="O294" i="2"/>
  <c r="S294" i="2"/>
  <c r="M295" i="2"/>
  <c r="N295" i="2" s="1"/>
  <c r="E296" i="2"/>
  <c r="J377" i="20" l="1"/>
  <c r="L377" i="20" s="1"/>
  <c r="G379" i="20"/>
  <c r="F380" i="20" s="1"/>
  <c r="H378" i="20"/>
  <c r="I378" i="20" s="1"/>
  <c r="L297" i="3"/>
  <c r="K297" i="3"/>
  <c r="M297" i="3" s="1"/>
  <c r="I299" i="3"/>
  <c r="J298" i="3"/>
  <c r="E297" i="2"/>
  <c r="M296" i="2"/>
  <c r="N296" i="2" s="1"/>
  <c r="S296" i="2" s="1"/>
  <c r="P295" i="2"/>
  <c r="Q295" i="2" s="1"/>
  <c r="O295" i="2"/>
  <c r="S295" i="2"/>
  <c r="H379" i="20" l="1"/>
  <c r="I379" i="20" s="1"/>
  <c r="K379" i="20" s="1"/>
  <c r="K378" i="20"/>
  <c r="J378" i="20"/>
  <c r="L378" i="20" s="1"/>
  <c r="G380" i="20"/>
  <c r="F381" i="20" s="1"/>
  <c r="K298" i="3"/>
  <c r="M298" i="3" s="1"/>
  <c r="L298" i="3"/>
  <c r="J299" i="3"/>
  <c r="I300" i="3"/>
  <c r="P296" i="2"/>
  <c r="Q296" i="2" s="1"/>
  <c r="O296" i="2"/>
  <c r="M297" i="2"/>
  <c r="N297" i="2" s="1"/>
  <c r="E298" i="2"/>
  <c r="J379" i="20" l="1"/>
  <c r="L379" i="20" s="1"/>
  <c r="G381" i="20"/>
  <c r="F382" i="20" s="1"/>
  <c r="H380" i="20"/>
  <c r="I380" i="20" s="1"/>
  <c r="I301" i="3"/>
  <c r="J300" i="3"/>
  <c r="L299" i="3"/>
  <c r="K299" i="3"/>
  <c r="M299" i="3" s="1"/>
  <c r="M298" i="2"/>
  <c r="N298" i="2" s="1"/>
  <c r="S298" i="2" s="1"/>
  <c r="E299" i="2"/>
  <c r="O297" i="2"/>
  <c r="P297" i="2"/>
  <c r="Q297" i="2" s="1"/>
  <c r="S297" i="2"/>
  <c r="H381" i="20" l="1"/>
  <c r="I381" i="20" s="1"/>
  <c r="J380" i="20"/>
  <c r="L380" i="20" s="1"/>
  <c r="K380" i="20"/>
  <c r="G382" i="20"/>
  <c r="F383" i="20" s="1"/>
  <c r="L300" i="3"/>
  <c r="K300" i="3"/>
  <c r="M300" i="3" s="1"/>
  <c r="J301" i="3"/>
  <c r="I302" i="3"/>
  <c r="M299" i="2"/>
  <c r="N299" i="2" s="1"/>
  <c r="S299" i="2" s="1"/>
  <c r="E300" i="2"/>
  <c r="P298" i="2"/>
  <c r="Q298" i="2" s="1"/>
  <c r="O298" i="2"/>
  <c r="H382" i="20" l="1"/>
  <c r="I382" i="20" s="1"/>
  <c r="J382" i="20" s="1"/>
  <c r="L382" i="20" s="1"/>
  <c r="G383" i="20"/>
  <c r="F384" i="20" s="1"/>
  <c r="K381" i="20"/>
  <c r="J381" i="20"/>
  <c r="L381" i="20" s="1"/>
  <c r="L301" i="3"/>
  <c r="K301" i="3"/>
  <c r="M301" i="3" s="1"/>
  <c r="J302" i="3"/>
  <c r="I303" i="3"/>
  <c r="M300" i="2"/>
  <c r="N300" i="2" s="1"/>
  <c r="S300" i="2" s="1"/>
  <c r="E301" i="2"/>
  <c r="P299" i="2"/>
  <c r="Q299" i="2" s="1"/>
  <c r="O299" i="2"/>
  <c r="K382" i="20" l="1"/>
  <c r="H383" i="20"/>
  <c r="I383" i="20" s="1"/>
  <c r="G384" i="20"/>
  <c r="F385" i="20" s="1"/>
  <c r="I304" i="3"/>
  <c r="J303" i="3"/>
  <c r="L302" i="3"/>
  <c r="K302" i="3"/>
  <c r="M302" i="3" s="1"/>
  <c r="M301" i="2"/>
  <c r="N301" i="2" s="1"/>
  <c r="S301" i="2" s="1"/>
  <c r="E302" i="2"/>
  <c r="P300" i="2"/>
  <c r="Q300" i="2" s="1"/>
  <c r="O300" i="2"/>
  <c r="G385" i="20" l="1"/>
  <c r="F386" i="20" s="1"/>
  <c r="H384" i="20"/>
  <c r="I384" i="20" s="1"/>
  <c r="K383" i="20"/>
  <c r="J383" i="20"/>
  <c r="L383" i="20" s="1"/>
  <c r="J304" i="3"/>
  <c r="I305" i="3"/>
  <c r="L303" i="3"/>
  <c r="K303" i="3"/>
  <c r="M303" i="3" s="1"/>
  <c r="M302" i="2"/>
  <c r="N302" i="2" s="1"/>
  <c r="S302" i="2" s="1"/>
  <c r="E303" i="2"/>
  <c r="P301" i="2"/>
  <c r="Q301" i="2" s="1"/>
  <c r="O301" i="2"/>
  <c r="H385" i="20" l="1"/>
  <c r="I385" i="20" s="1"/>
  <c r="K385" i="20" s="1"/>
  <c r="K384" i="20"/>
  <c r="J384" i="20"/>
  <c r="L384" i="20" s="1"/>
  <c r="G386" i="20"/>
  <c r="F387" i="20" s="1"/>
  <c r="I306" i="3"/>
  <c r="J305" i="3"/>
  <c r="K304" i="3"/>
  <c r="M304" i="3" s="1"/>
  <c r="L304" i="3"/>
  <c r="M303" i="2"/>
  <c r="N303" i="2" s="1"/>
  <c r="S303" i="2" s="1"/>
  <c r="E304" i="2"/>
  <c r="P302" i="2"/>
  <c r="Q302" i="2" s="1"/>
  <c r="O302" i="2"/>
  <c r="J385" i="20" l="1"/>
  <c r="L385" i="20" s="1"/>
  <c r="G387" i="20"/>
  <c r="F388" i="20" s="1"/>
  <c r="H386" i="20"/>
  <c r="I386" i="20" s="1"/>
  <c r="L305" i="3"/>
  <c r="K305" i="3"/>
  <c r="M305" i="3" s="1"/>
  <c r="I307" i="3"/>
  <c r="J306" i="3"/>
  <c r="E305" i="2"/>
  <c r="M304" i="2"/>
  <c r="N304" i="2" s="1"/>
  <c r="S304" i="2" s="1"/>
  <c r="P303" i="2"/>
  <c r="Q303" i="2" s="1"/>
  <c r="O303" i="2"/>
  <c r="K386" i="20" l="1"/>
  <c r="J386" i="20"/>
  <c r="L386" i="20" s="1"/>
  <c r="H387" i="20"/>
  <c r="I387" i="20" s="1"/>
  <c r="G388" i="20"/>
  <c r="F389" i="20" s="1"/>
  <c r="J307" i="3"/>
  <c r="I308" i="3"/>
  <c r="K306" i="3"/>
  <c r="M306" i="3" s="1"/>
  <c r="L306" i="3"/>
  <c r="P304" i="2"/>
  <c r="Q304" i="2" s="1"/>
  <c r="O304" i="2"/>
  <c r="M305" i="2"/>
  <c r="N305" i="2" s="1"/>
  <c r="E306" i="2"/>
  <c r="K387" i="20" l="1"/>
  <c r="J387" i="20"/>
  <c r="L387" i="20" s="1"/>
  <c r="G389" i="20"/>
  <c r="F390" i="20" s="1"/>
  <c r="H388" i="20"/>
  <c r="I388" i="20" s="1"/>
  <c r="I309" i="3"/>
  <c r="J308" i="3"/>
  <c r="L307" i="3"/>
  <c r="K307" i="3"/>
  <c r="M307" i="3" s="1"/>
  <c r="O305" i="2"/>
  <c r="P305" i="2"/>
  <c r="Q305" i="2" s="1"/>
  <c r="S305" i="2"/>
  <c r="M306" i="2"/>
  <c r="N306" i="2" s="1"/>
  <c r="S306" i="2" s="1"/>
  <c r="E307" i="2"/>
  <c r="G390" i="20" l="1"/>
  <c r="F391" i="20" s="1"/>
  <c r="H389" i="20"/>
  <c r="I389" i="20" s="1"/>
  <c r="J388" i="20"/>
  <c r="L388" i="20" s="1"/>
  <c r="K388" i="20"/>
  <c r="L308" i="3"/>
  <c r="K308" i="3"/>
  <c r="M308" i="3" s="1"/>
  <c r="J309" i="3"/>
  <c r="I310" i="3"/>
  <c r="M307" i="2"/>
  <c r="N307" i="2" s="1"/>
  <c r="S307" i="2" s="1"/>
  <c r="E308" i="2"/>
  <c r="P306" i="2"/>
  <c r="Q306" i="2" s="1"/>
  <c r="O306" i="2"/>
  <c r="K389" i="20" l="1"/>
  <c r="J389" i="20"/>
  <c r="L389" i="20" s="1"/>
  <c r="G391" i="20"/>
  <c r="F392" i="20" s="1"/>
  <c r="H390" i="20"/>
  <c r="I390" i="20" s="1"/>
  <c r="J310" i="3"/>
  <c r="I311" i="3"/>
  <c r="L309" i="3"/>
  <c r="K309" i="3"/>
  <c r="M309" i="3" s="1"/>
  <c r="M308" i="2"/>
  <c r="N308" i="2" s="1"/>
  <c r="S308" i="2" s="1"/>
  <c r="E309" i="2"/>
  <c r="P307" i="2"/>
  <c r="Q307" i="2" s="1"/>
  <c r="O307" i="2"/>
  <c r="H391" i="20" l="1"/>
  <c r="I391" i="20" s="1"/>
  <c r="K391" i="20" s="1"/>
  <c r="J390" i="20"/>
  <c r="L390" i="20" s="1"/>
  <c r="K390" i="20"/>
  <c r="G392" i="20"/>
  <c r="F393" i="20" s="1"/>
  <c r="I312" i="3"/>
  <c r="J311" i="3"/>
  <c r="L310" i="3"/>
  <c r="K310" i="3"/>
  <c r="M310" i="3" s="1"/>
  <c r="E310" i="2"/>
  <c r="M309" i="2"/>
  <c r="N309" i="2" s="1"/>
  <c r="S309" i="2" s="1"/>
  <c r="P308" i="2"/>
  <c r="Q308" i="2" s="1"/>
  <c r="O308" i="2"/>
  <c r="J391" i="20" l="1"/>
  <c r="L391" i="20" s="1"/>
  <c r="H392" i="20"/>
  <c r="I392" i="20" s="1"/>
  <c r="G393" i="20"/>
  <c r="F394" i="20" s="1"/>
  <c r="L311" i="3"/>
  <c r="K311" i="3"/>
  <c r="M311" i="3" s="1"/>
  <c r="J312" i="3"/>
  <c r="I313" i="3"/>
  <c r="P309" i="2"/>
  <c r="Q309" i="2" s="1"/>
  <c r="O309" i="2"/>
  <c r="M310" i="2"/>
  <c r="N310" i="2" s="1"/>
  <c r="S310" i="2" s="1"/>
  <c r="E311" i="2"/>
  <c r="H393" i="20" l="1"/>
  <c r="I393" i="20" s="1"/>
  <c r="G394" i="20"/>
  <c r="F395" i="20" s="1"/>
  <c r="K392" i="20"/>
  <c r="J392" i="20"/>
  <c r="L392" i="20" s="1"/>
  <c r="I314" i="3"/>
  <c r="J313" i="3"/>
  <c r="K312" i="3"/>
  <c r="M312" i="3" s="1"/>
  <c r="L312" i="3"/>
  <c r="M311" i="2"/>
  <c r="N311" i="2" s="1"/>
  <c r="S311" i="2" s="1"/>
  <c r="E312" i="2"/>
  <c r="P310" i="2"/>
  <c r="Q310" i="2" s="1"/>
  <c r="O310" i="2"/>
  <c r="G395" i="20" l="1"/>
  <c r="F396" i="20" s="1"/>
  <c r="H394" i="20"/>
  <c r="I394" i="20" s="1"/>
  <c r="K393" i="20"/>
  <c r="J393" i="20"/>
  <c r="L393" i="20" s="1"/>
  <c r="K313" i="3"/>
  <c r="M313" i="3" s="1"/>
  <c r="L313" i="3"/>
  <c r="J314" i="3"/>
  <c r="I315" i="3"/>
  <c r="E313" i="2"/>
  <c r="M312" i="2"/>
  <c r="N312" i="2" s="1"/>
  <c r="S312" i="2" s="1"/>
  <c r="P311" i="2"/>
  <c r="Q311" i="2" s="1"/>
  <c r="O311" i="2"/>
  <c r="K394" i="20" l="1"/>
  <c r="J394" i="20"/>
  <c r="L394" i="20" s="1"/>
  <c r="H395" i="20"/>
  <c r="I395" i="20" s="1"/>
  <c r="G396" i="20"/>
  <c r="F397" i="20" s="1"/>
  <c r="K314" i="3"/>
  <c r="M314" i="3" s="1"/>
  <c r="L314" i="3"/>
  <c r="I316" i="3"/>
  <c r="J315" i="3"/>
  <c r="P312" i="2"/>
  <c r="Q312" i="2" s="1"/>
  <c r="O312" i="2"/>
  <c r="M313" i="2"/>
  <c r="N313" i="2" s="1"/>
  <c r="E314" i="2"/>
  <c r="H396" i="20" l="1"/>
  <c r="I396" i="20" s="1"/>
  <c r="J396" i="20" s="1"/>
  <c r="L396" i="20" s="1"/>
  <c r="G397" i="20"/>
  <c r="F398" i="20" s="1"/>
  <c r="K395" i="20"/>
  <c r="J395" i="20"/>
  <c r="L395" i="20" s="1"/>
  <c r="L315" i="3"/>
  <c r="K315" i="3"/>
  <c r="M315" i="3" s="1"/>
  <c r="I317" i="3"/>
  <c r="J316" i="3"/>
  <c r="M314" i="2"/>
  <c r="N314" i="2" s="1"/>
  <c r="S314" i="2" s="1"/>
  <c r="E315" i="2"/>
  <c r="O313" i="2"/>
  <c r="P313" i="2"/>
  <c r="Q313" i="2" s="1"/>
  <c r="S313" i="2"/>
  <c r="H397" i="20" l="1"/>
  <c r="I397" i="20" s="1"/>
  <c r="J397" i="20" s="1"/>
  <c r="L397" i="20" s="1"/>
  <c r="K396" i="20"/>
  <c r="G398" i="20"/>
  <c r="F399" i="20" s="1"/>
  <c r="J317" i="3"/>
  <c r="I318" i="3"/>
  <c r="K316" i="3"/>
  <c r="M316" i="3" s="1"/>
  <c r="L316" i="3"/>
  <c r="M315" i="2"/>
  <c r="N315" i="2" s="1"/>
  <c r="S315" i="2" s="1"/>
  <c r="E316" i="2"/>
  <c r="P314" i="2"/>
  <c r="Q314" i="2" s="1"/>
  <c r="O314" i="2"/>
  <c r="K397" i="20" l="1"/>
  <c r="G399" i="20"/>
  <c r="F400" i="20" s="1"/>
  <c r="H398" i="20"/>
  <c r="I398" i="20" s="1"/>
  <c r="I319" i="3"/>
  <c r="J318" i="3"/>
  <c r="L317" i="3"/>
  <c r="K317" i="3"/>
  <c r="M317" i="3" s="1"/>
  <c r="M316" i="2"/>
  <c r="N316" i="2" s="1"/>
  <c r="S316" i="2" s="1"/>
  <c r="E317" i="2"/>
  <c r="P315" i="2"/>
  <c r="Q315" i="2" s="1"/>
  <c r="O315" i="2"/>
  <c r="H399" i="20" l="1"/>
  <c r="I399" i="20" s="1"/>
  <c r="K399" i="20" s="1"/>
  <c r="J398" i="20"/>
  <c r="L398" i="20" s="1"/>
  <c r="K398" i="20"/>
  <c r="G400" i="20"/>
  <c r="F401" i="20" s="1"/>
  <c r="L318" i="3"/>
  <c r="K318" i="3"/>
  <c r="M318" i="3" s="1"/>
  <c r="J319" i="3"/>
  <c r="I320" i="3"/>
  <c r="M317" i="2"/>
  <c r="N317" i="2" s="1"/>
  <c r="S317" i="2" s="1"/>
  <c r="E318" i="2"/>
  <c r="P316" i="2"/>
  <c r="Q316" i="2" s="1"/>
  <c r="O316" i="2"/>
  <c r="J399" i="20" l="1"/>
  <c r="L399" i="20" s="1"/>
  <c r="H400" i="20"/>
  <c r="I400" i="20" s="1"/>
  <c r="K400" i="20" s="1"/>
  <c r="G401" i="20"/>
  <c r="F402" i="20" s="1"/>
  <c r="J320" i="3"/>
  <c r="I321" i="3"/>
  <c r="L319" i="3"/>
  <c r="K319" i="3"/>
  <c r="M319" i="3" s="1"/>
  <c r="M318" i="2"/>
  <c r="N318" i="2" s="1"/>
  <c r="S318" i="2" s="1"/>
  <c r="E319" i="2"/>
  <c r="P317" i="2"/>
  <c r="Q317" i="2" s="1"/>
  <c r="O317" i="2"/>
  <c r="J400" i="20" l="1"/>
  <c r="L400" i="20" s="1"/>
  <c r="G402" i="20"/>
  <c r="F403" i="20" s="1"/>
  <c r="H401" i="20"/>
  <c r="I401" i="20" s="1"/>
  <c r="I322" i="3"/>
  <c r="J321" i="3"/>
  <c r="L320" i="3"/>
  <c r="K320" i="3"/>
  <c r="M320" i="3" s="1"/>
  <c r="M319" i="2"/>
  <c r="N319" i="2" s="1"/>
  <c r="S319" i="2" s="1"/>
  <c r="E320" i="2"/>
  <c r="P318" i="2"/>
  <c r="Q318" i="2" s="1"/>
  <c r="O318" i="2"/>
  <c r="G403" i="20" l="1"/>
  <c r="F404" i="20" s="1"/>
  <c r="K401" i="20"/>
  <c r="J401" i="20"/>
  <c r="L401" i="20" s="1"/>
  <c r="H402" i="20"/>
  <c r="I402" i="20" s="1"/>
  <c r="L321" i="3"/>
  <c r="K321" i="3"/>
  <c r="M321" i="3" s="1"/>
  <c r="J322" i="3"/>
  <c r="I323" i="3"/>
  <c r="E321" i="2"/>
  <c r="M320" i="2"/>
  <c r="N320" i="2" s="1"/>
  <c r="S320" i="2" s="1"/>
  <c r="P319" i="2"/>
  <c r="Q319" i="2" s="1"/>
  <c r="O319" i="2"/>
  <c r="K402" i="20" l="1"/>
  <c r="J402" i="20"/>
  <c r="L402" i="20" s="1"/>
  <c r="H403" i="20"/>
  <c r="I403" i="20" s="1"/>
  <c r="G404" i="20"/>
  <c r="F405" i="20" s="1"/>
  <c r="I324" i="3"/>
  <c r="J323" i="3"/>
  <c r="K322" i="3"/>
  <c r="M322" i="3" s="1"/>
  <c r="L322" i="3"/>
  <c r="P320" i="2"/>
  <c r="Q320" i="2" s="1"/>
  <c r="O320" i="2"/>
  <c r="M321" i="2"/>
  <c r="N321" i="2" s="1"/>
  <c r="S321" i="2" s="1"/>
  <c r="E322" i="2"/>
  <c r="H404" i="20" l="1"/>
  <c r="I404" i="20" s="1"/>
  <c r="G405" i="20"/>
  <c r="F406" i="20" s="1"/>
  <c r="J403" i="20"/>
  <c r="L403" i="20" s="1"/>
  <c r="K403" i="20"/>
  <c r="L323" i="3"/>
  <c r="K323" i="3"/>
  <c r="M323" i="3" s="1"/>
  <c r="I325" i="3"/>
  <c r="J324" i="3"/>
  <c r="M322" i="2"/>
  <c r="N322" i="2" s="1"/>
  <c r="S322" i="2" s="1"/>
  <c r="E323" i="2"/>
  <c r="O321" i="2"/>
  <c r="P321" i="2"/>
  <c r="Q321" i="2" s="1"/>
  <c r="G406" i="20" l="1"/>
  <c r="F407" i="20" s="1"/>
  <c r="H405" i="20"/>
  <c r="I405" i="20" s="1"/>
  <c r="J404" i="20"/>
  <c r="L404" i="20" s="1"/>
  <c r="K404" i="20"/>
  <c r="K324" i="3"/>
  <c r="M324" i="3" s="1"/>
  <c r="L324" i="3"/>
  <c r="J325" i="3"/>
  <c r="I326" i="3"/>
  <c r="M323" i="2"/>
  <c r="N323" i="2" s="1"/>
  <c r="S323" i="2" s="1"/>
  <c r="E324" i="2"/>
  <c r="P322" i="2"/>
  <c r="Q322" i="2" s="1"/>
  <c r="O322" i="2"/>
  <c r="G407" i="20" l="1"/>
  <c r="F408" i="20" s="1"/>
  <c r="K405" i="20"/>
  <c r="J405" i="20"/>
  <c r="L405" i="20" s="1"/>
  <c r="H406" i="20"/>
  <c r="I406" i="20" s="1"/>
  <c r="I327" i="3"/>
  <c r="J326" i="3"/>
  <c r="L325" i="3"/>
  <c r="K325" i="3"/>
  <c r="M325" i="3" s="1"/>
  <c r="M324" i="2"/>
  <c r="N324" i="2" s="1"/>
  <c r="S324" i="2" s="1"/>
  <c r="E325" i="2"/>
  <c r="P323" i="2"/>
  <c r="Q323" i="2" s="1"/>
  <c r="O323" i="2"/>
  <c r="H407" i="20" l="1"/>
  <c r="I407" i="20" s="1"/>
  <c r="J406" i="20"/>
  <c r="L406" i="20" s="1"/>
  <c r="K406" i="20"/>
  <c r="G408" i="20"/>
  <c r="F409" i="20" s="1"/>
  <c r="L326" i="3"/>
  <c r="K326" i="3"/>
  <c r="M326" i="3" s="1"/>
  <c r="J327" i="3"/>
  <c r="I328" i="3"/>
  <c r="E326" i="2"/>
  <c r="M325" i="2"/>
  <c r="N325" i="2" s="1"/>
  <c r="S325" i="2" s="1"/>
  <c r="P324" i="2"/>
  <c r="Q324" i="2" s="1"/>
  <c r="O324" i="2"/>
  <c r="K407" i="20" l="1"/>
  <c r="J407" i="20"/>
  <c r="L407" i="20" s="1"/>
  <c r="G409" i="20"/>
  <c r="F410" i="20" s="1"/>
  <c r="H408" i="20"/>
  <c r="I408" i="20" s="1"/>
  <c r="J328" i="3"/>
  <c r="I329" i="3"/>
  <c r="L327" i="3"/>
  <c r="K327" i="3"/>
  <c r="M327" i="3" s="1"/>
  <c r="P325" i="2"/>
  <c r="Q325" i="2" s="1"/>
  <c r="O325" i="2"/>
  <c r="M326" i="2"/>
  <c r="N326" i="2" s="1"/>
  <c r="E327" i="2"/>
  <c r="G410" i="20" l="1"/>
  <c r="F411" i="20" s="1"/>
  <c r="K408" i="20"/>
  <c r="J408" i="20"/>
  <c r="L408" i="20" s="1"/>
  <c r="H409" i="20"/>
  <c r="I409" i="20" s="1"/>
  <c r="I330" i="3"/>
  <c r="J329" i="3"/>
  <c r="L328" i="3"/>
  <c r="K328" i="3"/>
  <c r="M328" i="3" s="1"/>
  <c r="M327" i="2"/>
  <c r="N327" i="2" s="1"/>
  <c r="S327" i="2" s="1"/>
  <c r="E328" i="2"/>
  <c r="P326" i="2"/>
  <c r="Q326" i="2" s="1"/>
  <c r="O326" i="2"/>
  <c r="S326" i="2"/>
  <c r="K409" i="20" l="1"/>
  <c r="J409" i="20"/>
  <c r="L409" i="20" s="1"/>
  <c r="G411" i="20"/>
  <c r="F412" i="20" s="1"/>
  <c r="H410" i="20"/>
  <c r="I410" i="20" s="1"/>
  <c r="L329" i="3"/>
  <c r="K329" i="3"/>
  <c r="M329" i="3" s="1"/>
  <c r="J330" i="3"/>
  <c r="I331" i="3"/>
  <c r="E329" i="2"/>
  <c r="M328" i="2"/>
  <c r="N328" i="2" s="1"/>
  <c r="S328" i="2" s="1"/>
  <c r="P327" i="2"/>
  <c r="Q327" i="2" s="1"/>
  <c r="O327" i="2"/>
  <c r="H411" i="20" l="1"/>
  <c r="I411" i="20" s="1"/>
  <c r="K411" i="20" s="1"/>
  <c r="K410" i="20"/>
  <c r="J410" i="20"/>
  <c r="L410" i="20" s="1"/>
  <c r="G412" i="20"/>
  <c r="F413" i="20" s="1"/>
  <c r="I332" i="3"/>
  <c r="J331" i="3"/>
  <c r="K330" i="3"/>
  <c r="M330" i="3" s="1"/>
  <c r="L330" i="3"/>
  <c r="P328" i="2"/>
  <c r="Q328" i="2" s="1"/>
  <c r="O328" i="2"/>
  <c r="M329" i="2"/>
  <c r="N329" i="2" s="1"/>
  <c r="E330" i="2"/>
  <c r="J411" i="20" l="1"/>
  <c r="L411" i="20" s="1"/>
  <c r="H412" i="20"/>
  <c r="I412" i="20" s="1"/>
  <c r="G413" i="20"/>
  <c r="F414" i="20" s="1"/>
  <c r="L331" i="3"/>
  <c r="K331" i="3"/>
  <c r="M331" i="3" s="1"/>
  <c r="I333" i="3"/>
  <c r="J332" i="3"/>
  <c r="O329" i="2"/>
  <c r="P329" i="2"/>
  <c r="Q329" i="2" s="1"/>
  <c r="S329" i="2"/>
  <c r="M330" i="2"/>
  <c r="N330" i="2" s="1"/>
  <c r="E331" i="2"/>
  <c r="J412" i="20" l="1"/>
  <c r="L412" i="20" s="1"/>
  <c r="K412" i="20"/>
  <c r="G414" i="20"/>
  <c r="F415" i="20" s="1"/>
  <c r="H413" i="20"/>
  <c r="I413" i="20" s="1"/>
  <c r="K332" i="3"/>
  <c r="M332" i="3" s="1"/>
  <c r="L332" i="3"/>
  <c r="J333" i="3"/>
  <c r="I334" i="3"/>
  <c r="M331" i="2"/>
  <c r="N331" i="2" s="1"/>
  <c r="S331" i="2" s="1"/>
  <c r="E332" i="2"/>
  <c r="P330" i="2"/>
  <c r="Q330" i="2" s="1"/>
  <c r="O330" i="2"/>
  <c r="S330" i="2"/>
  <c r="H414" i="20" l="1"/>
  <c r="I414" i="20" s="1"/>
  <c r="K413" i="20"/>
  <c r="J413" i="20"/>
  <c r="L413" i="20" s="1"/>
  <c r="G415" i="20"/>
  <c r="F416" i="20" s="1"/>
  <c r="L333" i="3"/>
  <c r="K333" i="3"/>
  <c r="M333" i="3" s="1"/>
  <c r="I335" i="3"/>
  <c r="J334" i="3"/>
  <c r="M332" i="2"/>
  <c r="N332" i="2" s="1"/>
  <c r="S332" i="2" s="1"/>
  <c r="E333" i="2"/>
  <c r="P331" i="2"/>
  <c r="Q331" i="2" s="1"/>
  <c r="O331" i="2"/>
  <c r="H415" i="20" l="1"/>
  <c r="I415" i="20" s="1"/>
  <c r="J414" i="20"/>
  <c r="L414" i="20" s="1"/>
  <c r="K414" i="20"/>
  <c r="G416" i="20"/>
  <c r="F417" i="20" s="1"/>
  <c r="L334" i="3"/>
  <c r="K334" i="3"/>
  <c r="M334" i="3" s="1"/>
  <c r="J335" i="3"/>
  <c r="I336" i="3"/>
  <c r="E334" i="2"/>
  <c r="M333" i="2"/>
  <c r="N333" i="2" s="1"/>
  <c r="S333" i="2" s="1"/>
  <c r="P332" i="2"/>
  <c r="Q332" i="2" s="1"/>
  <c r="O332" i="2"/>
  <c r="H416" i="20" l="1"/>
  <c r="I416" i="20" s="1"/>
  <c r="J416" i="20" s="1"/>
  <c r="L416" i="20" s="1"/>
  <c r="G417" i="20"/>
  <c r="F418" i="20" s="1"/>
  <c r="K415" i="20"/>
  <c r="J415" i="20"/>
  <c r="L415" i="20" s="1"/>
  <c r="J336" i="3"/>
  <c r="I337" i="3"/>
  <c r="L335" i="3"/>
  <c r="K335" i="3"/>
  <c r="M335" i="3" s="1"/>
  <c r="P333" i="2"/>
  <c r="Q333" i="2" s="1"/>
  <c r="O333" i="2"/>
  <c r="M334" i="2"/>
  <c r="N334" i="2" s="1"/>
  <c r="E335" i="2"/>
  <c r="K416" i="20" l="1"/>
  <c r="G418" i="20"/>
  <c r="F419" i="20" s="1"/>
  <c r="H417" i="20"/>
  <c r="I417" i="20" s="1"/>
  <c r="I338" i="3"/>
  <c r="J337" i="3"/>
  <c r="L336" i="3"/>
  <c r="K336" i="3"/>
  <c r="M336" i="3" s="1"/>
  <c r="M335" i="2"/>
  <c r="N335" i="2" s="1"/>
  <c r="S335" i="2" s="1"/>
  <c r="E336" i="2"/>
  <c r="P334" i="2"/>
  <c r="Q334" i="2" s="1"/>
  <c r="O334" i="2"/>
  <c r="S334" i="2"/>
  <c r="K417" i="20" l="1"/>
  <c r="J417" i="20"/>
  <c r="L417" i="20" s="1"/>
  <c r="G419" i="20"/>
  <c r="F420" i="20" s="1"/>
  <c r="H418" i="20"/>
  <c r="I418" i="20" s="1"/>
  <c r="L337" i="3"/>
  <c r="K337" i="3"/>
  <c r="M337" i="3" s="1"/>
  <c r="J338" i="3"/>
  <c r="I339" i="3"/>
  <c r="E337" i="2"/>
  <c r="M336" i="2"/>
  <c r="N336" i="2" s="1"/>
  <c r="S336" i="2" s="1"/>
  <c r="P335" i="2"/>
  <c r="Q335" i="2" s="1"/>
  <c r="O335" i="2"/>
  <c r="H419" i="20" l="1"/>
  <c r="I419" i="20" s="1"/>
  <c r="J419" i="20" s="1"/>
  <c r="L419" i="20" s="1"/>
  <c r="K418" i="20"/>
  <c r="J418" i="20"/>
  <c r="L418" i="20" s="1"/>
  <c r="G420" i="20"/>
  <c r="F421" i="20" s="1"/>
  <c r="K338" i="3"/>
  <c r="M338" i="3" s="1"/>
  <c r="L338" i="3"/>
  <c r="I340" i="3"/>
  <c r="J339" i="3"/>
  <c r="P336" i="2"/>
  <c r="Q336" i="2" s="1"/>
  <c r="O336" i="2"/>
  <c r="M337" i="2"/>
  <c r="N337" i="2" s="1"/>
  <c r="E338" i="2"/>
  <c r="K419" i="20" l="1"/>
  <c r="G421" i="20"/>
  <c r="F422" i="20" s="1"/>
  <c r="H420" i="20"/>
  <c r="I420" i="20" s="1"/>
  <c r="I341" i="3"/>
  <c r="J340" i="3"/>
  <c r="L339" i="3"/>
  <c r="K339" i="3"/>
  <c r="M339" i="3" s="1"/>
  <c r="O337" i="2"/>
  <c r="P337" i="2"/>
  <c r="Q337" i="2" s="1"/>
  <c r="S337" i="2"/>
  <c r="M338" i="2"/>
  <c r="N338" i="2" s="1"/>
  <c r="E339" i="2"/>
  <c r="J420" i="20" l="1"/>
  <c r="L420" i="20" s="1"/>
  <c r="K420" i="20"/>
  <c r="G422" i="20"/>
  <c r="F423" i="20" s="1"/>
  <c r="H421" i="20"/>
  <c r="I421" i="20" s="1"/>
  <c r="K340" i="3"/>
  <c r="M340" i="3" s="1"/>
  <c r="L340" i="3"/>
  <c r="J341" i="3"/>
  <c r="I342" i="3"/>
  <c r="M339" i="2"/>
  <c r="N339" i="2" s="1"/>
  <c r="S339" i="2" s="1"/>
  <c r="E340" i="2"/>
  <c r="P338" i="2"/>
  <c r="Q338" i="2" s="1"/>
  <c r="O338" i="2"/>
  <c r="S338" i="2"/>
  <c r="K421" i="20" l="1"/>
  <c r="J421" i="20"/>
  <c r="L421" i="20" s="1"/>
  <c r="G423" i="20"/>
  <c r="F424" i="20" s="1"/>
  <c r="H422" i="20"/>
  <c r="I422" i="20" s="1"/>
  <c r="L341" i="3"/>
  <c r="K341" i="3"/>
  <c r="M341" i="3" s="1"/>
  <c r="I343" i="3"/>
  <c r="J342" i="3"/>
  <c r="M340" i="2"/>
  <c r="N340" i="2" s="1"/>
  <c r="S340" i="2" s="1"/>
  <c r="E341" i="2"/>
  <c r="P339" i="2"/>
  <c r="Q339" i="2" s="1"/>
  <c r="O339" i="2"/>
  <c r="G424" i="20" l="1"/>
  <c r="F425" i="20" s="1"/>
  <c r="H423" i="20"/>
  <c r="I423" i="20" s="1"/>
  <c r="J422" i="20"/>
  <c r="L422" i="20" s="1"/>
  <c r="K422" i="20"/>
  <c r="L342" i="3"/>
  <c r="K342" i="3"/>
  <c r="M342" i="3" s="1"/>
  <c r="J343" i="3"/>
  <c r="I344" i="3"/>
  <c r="E342" i="2"/>
  <c r="M341" i="2"/>
  <c r="N341" i="2" s="1"/>
  <c r="S341" i="2" s="1"/>
  <c r="P340" i="2"/>
  <c r="Q340" i="2" s="1"/>
  <c r="O340" i="2"/>
  <c r="G425" i="20" l="1"/>
  <c r="F426" i="20" s="1"/>
  <c r="H424" i="20"/>
  <c r="I424" i="20" s="1"/>
  <c r="K423" i="20"/>
  <c r="J423" i="20"/>
  <c r="L423" i="20" s="1"/>
  <c r="L343" i="3"/>
  <c r="K343" i="3"/>
  <c r="M343" i="3" s="1"/>
  <c r="J344" i="3"/>
  <c r="I345" i="3"/>
  <c r="P341" i="2"/>
  <c r="Q341" i="2" s="1"/>
  <c r="O341" i="2"/>
  <c r="M342" i="2"/>
  <c r="N342" i="2" s="1"/>
  <c r="S342" i="2" s="1"/>
  <c r="E343" i="2"/>
  <c r="G426" i="20" l="1"/>
  <c r="F427" i="20" s="1"/>
  <c r="K424" i="20"/>
  <c r="J424" i="20"/>
  <c r="L424" i="20" s="1"/>
  <c r="H425" i="20"/>
  <c r="I425" i="20" s="1"/>
  <c r="I346" i="3"/>
  <c r="J345" i="3"/>
  <c r="L344" i="3"/>
  <c r="K344" i="3"/>
  <c r="M344" i="3" s="1"/>
  <c r="M343" i="2"/>
  <c r="N343" i="2" s="1"/>
  <c r="S343" i="2" s="1"/>
  <c r="E344" i="2"/>
  <c r="O342" i="2"/>
  <c r="P342" i="2"/>
  <c r="Q342" i="2" s="1"/>
  <c r="H426" i="20" l="1"/>
  <c r="I426" i="20" s="1"/>
  <c r="K426" i="20" s="1"/>
  <c r="K425" i="20"/>
  <c r="J425" i="20"/>
  <c r="L425" i="20" s="1"/>
  <c r="G427" i="20"/>
  <c r="F428" i="20" s="1"/>
  <c r="L345" i="3"/>
  <c r="K345" i="3"/>
  <c r="M345" i="3" s="1"/>
  <c r="J346" i="3"/>
  <c r="I347" i="3"/>
  <c r="E345" i="2"/>
  <c r="M344" i="2"/>
  <c r="N344" i="2" s="1"/>
  <c r="S344" i="2" s="1"/>
  <c r="P343" i="2"/>
  <c r="Q343" i="2" s="1"/>
  <c r="O343" i="2"/>
  <c r="J426" i="20" l="1"/>
  <c r="L426" i="20" s="1"/>
  <c r="H427" i="20"/>
  <c r="I427" i="20" s="1"/>
  <c r="K427" i="20" s="1"/>
  <c r="G428" i="20"/>
  <c r="F429" i="20" s="1"/>
  <c r="K346" i="3"/>
  <c r="M346" i="3" s="1"/>
  <c r="L346" i="3"/>
  <c r="I348" i="3"/>
  <c r="J347" i="3"/>
  <c r="P344" i="2"/>
  <c r="Q344" i="2" s="1"/>
  <c r="O344" i="2"/>
  <c r="M345" i="2"/>
  <c r="N345" i="2" s="1"/>
  <c r="E346" i="2"/>
  <c r="J427" i="20" l="1"/>
  <c r="L427" i="20" s="1"/>
  <c r="G429" i="20"/>
  <c r="F430" i="20" s="1"/>
  <c r="H428" i="20"/>
  <c r="I428" i="20" s="1"/>
  <c r="L347" i="3"/>
  <c r="K347" i="3"/>
  <c r="M347" i="3" s="1"/>
  <c r="I349" i="3"/>
  <c r="J348" i="3"/>
  <c r="M346" i="2"/>
  <c r="N346" i="2" s="1"/>
  <c r="S346" i="2" s="1"/>
  <c r="E347" i="2"/>
  <c r="O345" i="2"/>
  <c r="P345" i="2"/>
  <c r="Q345" i="2" s="1"/>
  <c r="S345" i="2"/>
  <c r="J428" i="20" l="1"/>
  <c r="L428" i="20" s="1"/>
  <c r="K428" i="20"/>
  <c r="G430" i="20"/>
  <c r="F431" i="20" s="1"/>
  <c r="H429" i="20"/>
  <c r="I429" i="20" s="1"/>
  <c r="J349" i="3"/>
  <c r="I350" i="3"/>
  <c r="K348" i="3"/>
  <c r="M348" i="3" s="1"/>
  <c r="L348" i="3"/>
  <c r="M347" i="2"/>
  <c r="N347" i="2" s="1"/>
  <c r="S347" i="2" s="1"/>
  <c r="E348" i="2"/>
  <c r="P346" i="2"/>
  <c r="Q346" i="2" s="1"/>
  <c r="O346" i="2"/>
  <c r="H430" i="20" l="1"/>
  <c r="I430" i="20" s="1"/>
  <c r="J430" i="20" s="1"/>
  <c r="L430" i="20" s="1"/>
  <c r="G431" i="20"/>
  <c r="F432" i="20" s="1"/>
  <c r="K429" i="20"/>
  <c r="J429" i="20"/>
  <c r="L429" i="20" s="1"/>
  <c r="I351" i="3"/>
  <c r="J350" i="3"/>
  <c r="L349" i="3"/>
  <c r="K349" i="3"/>
  <c r="M349" i="3" s="1"/>
  <c r="M348" i="2"/>
  <c r="N348" i="2" s="1"/>
  <c r="S348" i="2" s="1"/>
  <c r="E349" i="2"/>
  <c r="P347" i="2"/>
  <c r="Q347" i="2" s="1"/>
  <c r="O347" i="2"/>
  <c r="K430" i="20" l="1"/>
  <c r="G432" i="20"/>
  <c r="F433" i="20" s="1"/>
  <c r="H431" i="20"/>
  <c r="I431" i="20" s="1"/>
  <c r="L350" i="3"/>
  <c r="K350" i="3"/>
  <c r="M350" i="3" s="1"/>
  <c r="J351" i="3"/>
  <c r="I352" i="3"/>
  <c r="M349" i="2"/>
  <c r="N349" i="2" s="1"/>
  <c r="S349" i="2" s="1"/>
  <c r="E350" i="2"/>
  <c r="P348" i="2"/>
  <c r="Q348" i="2" s="1"/>
  <c r="O348" i="2"/>
  <c r="K431" i="20" l="1"/>
  <c r="J431" i="20"/>
  <c r="L431" i="20" s="1"/>
  <c r="G433" i="20"/>
  <c r="F434" i="20" s="1"/>
  <c r="H432" i="20"/>
  <c r="I432" i="20" s="1"/>
  <c r="J352" i="3"/>
  <c r="I353" i="3"/>
  <c r="L351" i="3"/>
  <c r="K351" i="3"/>
  <c r="M351" i="3" s="1"/>
  <c r="M350" i="2"/>
  <c r="N350" i="2" s="1"/>
  <c r="S350" i="2" s="1"/>
  <c r="E351" i="2"/>
  <c r="P349" i="2"/>
  <c r="Q349" i="2" s="1"/>
  <c r="O349" i="2"/>
  <c r="G434" i="20" l="1"/>
  <c r="F435" i="20" s="1"/>
  <c r="K432" i="20"/>
  <c r="J432" i="20"/>
  <c r="L432" i="20" s="1"/>
  <c r="H433" i="20"/>
  <c r="I433" i="20" s="1"/>
  <c r="I354" i="3"/>
  <c r="J353" i="3"/>
  <c r="L352" i="3"/>
  <c r="K352" i="3"/>
  <c r="M352" i="3" s="1"/>
  <c r="M351" i="2"/>
  <c r="N351" i="2" s="1"/>
  <c r="S351" i="2" s="1"/>
  <c r="E352" i="2"/>
  <c r="P350" i="2"/>
  <c r="Q350" i="2" s="1"/>
  <c r="O350" i="2"/>
  <c r="K433" i="20" l="1"/>
  <c r="J433" i="20"/>
  <c r="L433" i="20" s="1"/>
  <c r="G435" i="20"/>
  <c r="F436" i="20" s="1"/>
  <c r="H434" i="20"/>
  <c r="I434" i="20" s="1"/>
  <c r="L353" i="3"/>
  <c r="K353" i="3"/>
  <c r="M353" i="3" s="1"/>
  <c r="J354" i="3"/>
  <c r="I355" i="3"/>
  <c r="E353" i="2"/>
  <c r="M352" i="2"/>
  <c r="N352" i="2" s="1"/>
  <c r="S352" i="2" s="1"/>
  <c r="P351" i="2"/>
  <c r="Q351" i="2" s="1"/>
  <c r="O351" i="2"/>
  <c r="H435" i="20" l="1"/>
  <c r="I435" i="20" s="1"/>
  <c r="K434" i="20"/>
  <c r="J434" i="20"/>
  <c r="L434" i="20" s="1"/>
  <c r="G436" i="20"/>
  <c r="F437" i="20" s="1"/>
  <c r="K354" i="3"/>
  <c r="M354" i="3" s="1"/>
  <c r="L354" i="3"/>
  <c r="I356" i="3"/>
  <c r="J355" i="3"/>
  <c r="P352" i="2"/>
  <c r="Q352" i="2" s="1"/>
  <c r="O352" i="2"/>
  <c r="M353" i="2"/>
  <c r="N353" i="2" s="1"/>
  <c r="S353" i="2" s="1"/>
  <c r="E354" i="2"/>
  <c r="K435" i="20" l="1"/>
  <c r="J435" i="20"/>
  <c r="L435" i="20" s="1"/>
  <c r="G437" i="20"/>
  <c r="F438" i="20" s="1"/>
  <c r="H436" i="20"/>
  <c r="I436" i="20" s="1"/>
  <c r="I357" i="3"/>
  <c r="J356" i="3"/>
  <c r="L355" i="3"/>
  <c r="K355" i="3"/>
  <c r="M355" i="3" s="1"/>
  <c r="M354" i="2"/>
  <c r="N354" i="2" s="1"/>
  <c r="S354" i="2" s="1"/>
  <c r="E355" i="2"/>
  <c r="O353" i="2"/>
  <c r="P353" i="2"/>
  <c r="Q353" i="2" s="1"/>
  <c r="G438" i="20" l="1"/>
  <c r="F439" i="20" s="1"/>
  <c r="J436" i="20"/>
  <c r="L436" i="20" s="1"/>
  <c r="K436" i="20"/>
  <c r="H437" i="20"/>
  <c r="I437" i="20" s="1"/>
  <c r="K356" i="3"/>
  <c r="M356" i="3" s="1"/>
  <c r="L356" i="3"/>
  <c r="J357" i="3"/>
  <c r="I358" i="3"/>
  <c r="M355" i="2"/>
  <c r="N355" i="2" s="1"/>
  <c r="S355" i="2" s="1"/>
  <c r="E356" i="2"/>
  <c r="P354" i="2"/>
  <c r="Q354" i="2" s="1"/>
  <c r="O354" i="2"/>
  <c r="K437" i="20" l="1"/>
  <c r="J437" i="20"/>
  <c r="L437" i="20" s="1"/>
  <c r="H438" i="20"/>
  <c r="I438" i="20" s="1"/>
  <c r="G439" i="20"/>
  <c r="F440" i="20" s="1"/>
  <c r="I359" i="3"/>
  <c r="J358" i="3"/>
  <c r="L357" i="3"/>
  <c r="K357" i="3"/>
  <c r="M357" i="3" s="1"/>
  <c r="M356" i="2"/>
  <c r="N356" i="2" s="1"/>
  <c r="S356" i="2" s="1"/>
  <c r="E357" i="2"/>
  <c r="P355" i="2"/>
  <c r="Q355" i="2" s="1"/>
  <c r="O355" i="2"/>
  <c r="H439" i="20" l="1"/>
  <c r="I439" i="20" s="1"/>
  <c r="G440" i="20"/>
  <c r="F441" i="20" s="1"/>
  <c r="J438" i="20"/>
  <c r="L438" i="20" s="1"/>
  <c r="K438" i="20"/>
  <c r="L358" i="3"/>
  <c r="K358" i="3"/>
  <c r="M358" i="3" s="1"/>
  <c r="J359" i="3"/>
  <c r="I360" i="3"/>
  <c r="E358" i="2"/>
  <c r="M357" i="2"/>
  <c r="N357" i="2" s="1"/>
  <c r="S357" i="2" s="1"/>
  <c r="P356" i="2"/>
  <c r="Q356" i="2" s="1"/>
  <c r="O356" i="2"/>
  <c r="H440" i="20" l="1"/>
  <c r="I440" i="20" s="1"/>
  <c r="G441" i="20"/>
  <c r="F442" i="20" s="1"/>
  <c r="K439" i="20"/>
  <c r="J439" i="20"/>
  <c r="L439" i="20" s="1"/>
  <c r="J360" i="3"/>
  <c r="I361" i="3"/>
  <c r="L359" i="3"/>
  <c r="K359" i="3"/>
  <c r="M359" i="3" s="1"/>
  <c r="P357" i="2"/>
  <c r="Q357" i="2" s="1"/>
  <c r="O357" i="2"/>
  <c r="M358" i="2"/>
  <c r="N358" i="2" s="1"/>
  <c r="E359" i="2"/>
  <c r="G442" i="20" l="1"/>
  <c r="F443" i="20" s="1"/>
  <c r="K440" i="20"/>
  <c r="J440" i="20"/>
  <c r="L440" i="20" s="1"/>
  <c r="H441" i="20"/>
  <c r="I441" i="20" s="1"/>
  <c r="I362" i="3"/>
  <c r="J361" i="3"/>
  <c r="L360" i="3"/>
  <c r="K360" i="3"/>
  <c r="M360" i="3" s="1"/>
  <c r="M359" i="2"/>
  <c r="N359" i="2" s="1"/>
  <c r="S359" i="2" s="1"/>
  <c r="E360" i="2"/>
  <c r="P358" i="2"/>
  <c r="Q358" i="2" s="1"/>
  <c r="O358" i="2"/>
  <c r="S358" i="2"/>
  <c r="G443" i="20" l="1"/>
  <c r="F444" i="20" s="1"/>
  <c r="K441" i="20"/>
  <c r="J441" i="20"/>
  <c r="L441" i="20" s="1"/>
  <c r="H442" i="20"/>
  <c r="I442" i="20" s="1"/>
  <c r="L361" i="3"/>
  <c r="K361" i="3"/>
  <c r="M361" i="3" s="1"/>
  <c r="J362" i="3"/>
  <c r="I363" i="3"/>
  <c r="E361" i="2"/>
  <c r="M360" i="2"/>
  <c r="N360" i="2" s="1"/>
  <c r="S360" i="2" s="1"/>
  <c r="P359" i="2"/>
  <c r="Q359" i="2" s="1"/>
  <c r="O359" i="2"/>
  <c r="H443" i="20" l="1"/>
  <c r="I443" i="20" s="1"/>
  <c r="K443" i="20" s="1"/>
  <c r="K442" i="20"/>
  <c r="J442" i="20"/>
  <c r="L442" i="20" s="1"/>
  <c r="G444" i="20"/>
  <c r="F445" i="20" s="1"/>
  <c r="I364" i="3"/>
  <c r="J363" i="3"/>
  <c r="K362" i="3"/>
  <c r="M362" i="3" s="1"/>
  <c r="L362" i="3"/>
  <c r="P360" i="2"/>
  <c r="Q360" i="2" s="1"/>
  <c r="O360" i="2"/>
  <c r="M361" i="2"/>
  <c r="N361" i="2" s="1"/>
  <c r="E362" i="2"/>
  <c r="J443" i="20" l="1"/>
  <c r="L443" i="20" s="1"/>
  <c r="H444" i="20"/>
  <c r="I444" i="20" s="1"/>
  <c r="G445" i="20"/>
  <c r="F446" i="20" s="1"/>
  <c r="L363" i="3"/>
  <c r="K363" i="3"/>
  <c r="M363" i="3" s="1"/>
  <c r="I365" i="3"/>
  <c r="J364" i="3"/>
  <c r="M362" i="2"/>
  <c r="N362" i="2" s="1"/>
  <c r="S362" i="2" s="1"/>
  <c r="E363" i="2"/>
  <c r="O361" i="2"/>
  <c r="P361" i="2"/>
  <c r="Q361" i="2" s="1"/>
  <c r="S361" i="2"/>
  <c r="G446" i="20" l="1"/>
  <c r="F447" i="20" s="1"/>
  <c r="H445" i="20"/>
  <c r="I445" i="20" s="1"/>
  <c r="J444" i="20"/>
  <c r="L444" i="20" s="1"/>
  <c r="K444" i="20"/>
  <c r="K364" i="3"/>
  <c r="M364" i="3" s="1"/>
  <c r="L364" i="3"/>
  <c r="J365" i="3"/>
  <c r="I366" i="3"/>
  <c r="M363" i="2"/>
  <c r="N363" i="2" s="1"/>
  <c r="S363" i="2" s="1"/>
  <c r="E364" i="2"/>
  <c r="P362" i="2"/>
  <c r="Q362" i="2" s="1"/>
  <c r="O362" i="2"/>
  <c r="G447" i="20" l="1"/>
  <c r="F448" i="20" s="1"/>
  <c r="H446" i="20"/>
  <c r="I446" i="20" s="1"/>
  <c r="K445" i="20"/>
  <c r="J445" i="20"/>
  <c r="L445" i="20" s="1"/>
  <c r="I367" i="3"/>
  <c r="J366" i="3"/>
  <c r="L365" i="3"/>
  <c r="K365" i="3"/>
  <c r="M365" i="3" s="1"/>
  <c r="M364" i="2"/>
  <c r="N364" i="2" s="1"/>
  <c r="S364" i="2" s="1"/>
  <c r="E365" i="2"/>
  <c r="P363" i="2"/>
  <c r="Q363" i="2" s="1"/>
  <c r="O363" i="2"/>
  <c r="H447" i="20" l="1"/>
  <c r="I447" i="20" s="1"/>
  <c r="G448" i="20"/>
  <c r="F449" i="20" s="1"/>
  <c r="J446" i="20"/>
  <c r="L446" i="20" s="1"/>
  <c r="K446" i="20"/>
  <c r="L366" i="3"/>
  <c r="K366" i="3"/>
  <c r="M366" i="3" s="1"/>
  <c r="J367" i="3"/>
  <c r="I368" i="3"/>
  <c r="E366" i="2"/>
  <c r="M365" i="2"/>
  <c r="N365" i="2" s="1"/>
  <c r="S365" i="2" s="1"/>
  <c r="P364" i="2"/>
  <c r="Q364" i="2" s="1"/>
  <c r="O364" i="2"/>
  <c r="H448" i="20" l="1"/>
  <c r="I448" i="20" s="1"/>
  <c r="G449" i="20"/>
  <c r="F450" i="20" s="1"/>
  <c r="K447" i="20"/>
  <c r="J447" i="20"/>
  <c r="L447" i="20" s="1"/>
  <c r="L367" i="3"/>
  <c r="K367" i="3"/>
  <c r="M367" i="3" s="1"/>
  <c r="J368" i="3"/>
  <c r="I369" i="3"/>
  <c r="P365" i="2"/>
  <c r="Q365" i="2" s="1"/>
  <c r="O365" i="2"/>
  <c r="M366" i="2"/>
  <c r="N366" i="2" s="1"/>
  <c r="E367" i="2"/>
  <c r="G450" i="20" l="1"/>
  <c r="F451" i="20" s="1"/>
  <c r="H449" i="20"/>
  <c r="I449" i="20" s="1"/>
  <c r="K448" i="20"/>
  <c r="J448" i="20"/>
  <c r="L448" i="20" s="1"/>
  <c r="L368" i="3"/>
  <c r="K368" i="3"/>
  <c r="M368" i="3" s="1"/>
  <c r="I370" i="3"/>
  <c r="J369" i="3"/>
  <c r="M367" i="2"/>
  <c r="N367" i="2" s="1"/>
  <c r="S367" i="2" s="1"/>
  <c r="E368" i="2"/>
  <c r="P366" i="2"/>
  <c r="Q366" i="2" s="1"/>
  <c r="O366" i="2"/>
  <c r="S366" i="2"/>
  <c r="G451" i="20" l="1"/>
  <c r="F452" i="20" s="1"/>
  <c r="K449" i="20"/>
  <c r="J449" i="20"/>
  <c r="L449" i="20" s="1"/>
  <c r="H450" i="20"/>
  <c r="I450" i="20" s="1"/>
  <c r="J370" i="3"/>
  <c r="I371" i="3"/>
  <c r="L369" i="3"/>
  <c r="K369" i="3"/>
  <c r="M369" i="3" s="1"/>
  <c r="E369" i="2"/>
  <c r="M368" i="2"/>
  <c r="N368" i="2" s="1"/>
  <c r="S368" i="2" s="1"/>
  <c r="P367" i="2"/>
  <c r="Q367" i="2" s="1"/>
  <c r="O367" i="2"/>
  <c r="H451" i="20" l="1"/>
  <c r="I451" i="20" s="1"/>
  <c r="K451" i="20" s="1"/>
  <c r="G452" i="20"/>
  <c r="F453" i="20" s="1"/>
  <c r="K450" i="20"/>
  <c r="J450" i="20"/>
  <c r="L450" i="20" s="1"/>
  <c r="I372" i="3"/>
  <c r="J371" i="3"/>
  <c r="K370" i="3"/>
  <c r="M370" i="3" s="1"/>
  <c r="L370" i="3"/>
  <c r="P368" i="2"/>
  <c r="Q368" i="2" s="1"/>
  <c r="O368" i="2"/>
  <c r="M369" i="2"/>
  <c r="N369" i="2" s="1"/>
  <c r="E370" i="2"/>
  <c r="J451" i="20" l="1"/>
  <c r="L451" i="20" s="1"/>
  <c r="G453" i="20"/>
  <c r="F454" i="20" s="1"/>
  <c r="H452" i="20"/>
  <c r="I452" i="20" s="1"/>
  <c r="L371" i="3"/>
  <c r="K371" i="3"/>
  <c r="M371" i="3" s="1"/>
  <c r="I373" i="3"/>
  <c r="J372" i="3"/>
  <c r="O369" i="2"/>
  <c r="P369" i="2"/>
  <c r="Q369" i="2" s="1"/>
  <c r="S369" i="2"/>
  <c r="M370" i="2"/>
  <c r="N370" i="2" s="1"/>
  <c r="S370" i="2" s="1"/>
  <c r="E371" i="2"/>
  <c r="J452" i="20" l="1"/>
  <c r="L452" i="20" s="1"/>
  <c r="K452" i="20"/>
  <c r="H453" i="20"/>
  <c r="I453" i="20" s="1"/>
  <c r="G454" i="20"/>
  <c r="F455" i="20" s="1"/>
  <c r="K372" i="3"/>
  <c r="M372" i="3" s="1"/>
  <c r="L372" i="3"/>
  <c r="J373" i="3"/>
  <c r="I374" i="3"/>
  <c r="M371" i="2"/>
  <c r="N371" i="2" s="1"/>
  <c r="S371" i="2" s="1"/>
  <c r="E372" i="2"/>
  <c r="P370" i="2"/>
  <c r="Q370" i="2" s="1"/>
  <c r="O370" i="2"/>
  <c r="H454" i="20" l="1"/>
  <c r="I454" i="20" s="1"/>
  <c r="J454" i="20" s="1"/>
  <c r="L454" i="20" s="1"/>
  <c r="G455" i="20"/>
  <c r="F456" i="20" s="1"/>
  <c r="K453" i="20"/>
  <c r="J453" i="20"/>
  <c r="L453" i="20" s="1"/>
  <c r="L373" i="3"/>
  <c r="K373" i="3"/>
  <c r="M373" i="3" s="1"/>
  <c r="I375" i="3"/>
  <c r="J374" i="3"/>
  <c r="M372" i="2"/>
  <c r="N372" i="2" s="1"/>
  <c r="S372" i="2" s="1"/>
  <c r="E373" i="2"/>
  <c r="P371" i="2"/>
  <c r="Q371" i="2" s="1"/>
  <c r="O371" i="2"/>
  <c r="K454" i="20" l="1"/>
  <c r="G456" i="20"/>
  <c r="F457" i="20" s="1"/>
  <c r="H455" i="20"/>
  <c r="I455" i="20" s="1"/>
  <c r="J375" i="3"/>
  <c r="I376" i="3"/>
  <c r="L374" i="3"/>
  <c r="K374" i="3"/>
  <c r="M374" i="3" s="1"/>
  <c r="E374" i="2"/>
  <c r="M373" i="2"/>
  <c r="N373" i="2" s="1"/>
  <c r="S373" i="2" s="1"/>
  <c r="P372" i="2"/>
  <c r="Q372" i="2" s="1"/>
  <c r="O372" i="2"/>
  <c r="H456" i="20" l="1"/>
  <c r="I456" i="20" s="1"/>
  <c r="K456" i="20" s="1"/>
  <c r="K455" i="20"/>
  <c r="J455" i="20"/>
  <c r="L455" i="20" s="1"/>
  <c r="G457" i="20"/>
  <c r="F458" i="20" s="1"/>
  <c r="J376" i="3"/>
  <c r="I377" i="3"/>
  <c r="L375" i="3"/>
  <c r="K375" i="3"/>
  <c r="M375" i="3" s="1"/>
  <c r="P373" i="2"/>
  <c r="Q373" i="2" s="1"/>
  <c r="O373" i="2"/>
  <c r="M374" i="2"/>
  <c r="N374" i="2" s="1"/>
  <c r="E375" i="2"/>
  <c r="J456" i="20" l="1"/>
  <c r="L456" i="20" s="1"/>
  <c r="H457" i="20"/>
  <c r="I457" i="20" s="1"/>
  <c r="J457" i="20" s="1"/>
  <c r="L457" i="20" s="1"/>
  <c r="G458" i="20"/>
  <c r="F459" i="20" s="1"/>
  <c r="I378" i="3"/>
  <c r="J377" i="3"/>
  <c r="L376" i="3"/>
  <c r="K376" i="3"/>
  <c r="M376" i="3" s="1"/>
  <c r="M375" i="2"/>
  <c r="N375" i="2" s="1"/>
  <c r="S375" i="2" s="1"/>
  <c r="E376" i="2"/>
  <c r="O374" i="2"/>
  <c r="P374" i="2"/>
  <c r="Q374" i="2" s="1"/>
  <c r="S374" i="2"/>
  <c r="K457" i="20" l="1"/>
  <c r="G459" i="20"/>
  <c r="F460" i="20" s="1"/>
  <c r="H458" i="20"/>
  <c r="I458" i="20" s="1"/>
  <c r="L377" i="3"/>
  <c r="K377" i="3"/>
  <c r="M377" i="3" s="1"/>
  <c r="J378" i="3"/>
  <c r="I379" i="3"/>
  <c r="E377" i="2"/>
  <c r="M376" i="2"/>
  <c r="N376" i="2" s="1"/>
  <c r="S376" i="2" s="1"/>
  <c r="P375" i="2"/>
  <c r="Q375" i="2" s="1"/>
  <c r="O375" i="2"/>
  <c r="H459" i="20" l="1"/>
  <c r="I459" i="20" s="1"/>
  <c r="J459" i="20" s="1"/>
  <c r="L459" i="20" s="1"/>
  <c r="K458" i="20"/>
  <c r="J458" i="20"/>
  <c r="L458" i="20" s="1"/>
  <c r="G460" i="20"/>
  <c r="F461" i="20" s="1"/>
  <c r="I380" i="3"/>
  <c r="J379" i="3"/>
  <c r="K378" i="3"/>
  <c r="M378" i="3" s="1"/>
  <c r="L378" i="3"/>
  <c r="P376" i="2"/>
  <c r="Q376" i="2" s="1"/>
  <c r="O376" i="2"/>
  <c r="M377" i="2"/>
  <c r="N377" i="2" s="1"/>
  <c r="E378" i="2"/>
  <c r="K459" i="20" l="1"/>
  <c r="G461" i="20"/>
  <c r="F462" i="20" s="1"/>
  <c r="H460" i="20"/>
  <c r="I460" i="20" s="1"/>
  <c r="L379" i="3"/>
  <c r="K379" i="3"/>
  <c r="M379" i="3" s="1"/>
  <c r="I381" i="3"/>
  <c r="J380" i="3"/>
  <c r="O377" i="2"/>
  <c r="P377" i="2"/>
  <c r="Q377" i="2" s="1"/>
  <c r="S377" i="2"/>
  <c r="M378" i="2"/>
  <c r="N378" i="2" s="1"/>
  <c r="S378" i="2" s="1"/>
  <c r="E379" i="2"/>
  <c r="J460" i="20" l="1"/>
  <c r="L460" i="20" s="1"/>
  <c r="K460" i="20"/>
  <c r="H461" i="20"/>
  <c r="I461" i="20" s="1"/>
  <c r="G462" i="20"/>
  <c r="F463" i="20" s="1"/>
  <c r="J381" i="3"/>
  <c r="I382" i="3"/>
  <c r="K380" i="3"/>
  <c r="M380" i="3" s="1"/>
  <c r="L380" i="3"/>
  <c r="P378" i="2"/>
  <c r="Q378" i="2" s="1"/>
  <c r="O378" i="2"/>
  <c r="M379" i="2"/>
  <c r="N379" i="2" s="1"/>
  <c r="E380" i="2"/>
  <c r="G463" i="20" l="1"/>
  <c r="F464" i="20" s="1"/>
  <c r="K461" i="20"/>
  <c r="J461" i="20"/>
  <c r="L461" i="20" s="1"/>
  <c r="H462" i="20"/>
  <c r="I462" i="20" s="1"/>
  <c r="I383" i="3"/>
  <c r="J382" i="3"/>
  <c r="L381" i="3"/>
  <c r="K381" i="3"/>
  <c r="M381" i="3" s="1"/>
  <c r="P379" i="2"/>
  <c r="Q379" i="2" s="1"/>
  <c r="O379" i="2"/>
  <c r="S379" i="2"/>
  <c r="M380" i="2"/>
  <c r="N380" i="2" s="1"/>
  <c r="E381" i="2"/>
  <c r="H463" i="20" l="1"/>
  <c r="I463" i="20" s="1"/>
  <c r="J462" i="20"/>
  <c r="L462" i="20" s="1"/>
  <c r="K462" i="20"/>
  <c r="G464" i="20"/>
  <c r="F465" i="20" s="1"/>
  <c r="L382" i="3"/>
  <c r="K382" i="3"/>
  <c r="M382" i="3" s="1"/>
  <c r="J383" i="3"/>
  <c r="I384" i="3"/>
  <c r="E382" i="2"/>
  <c r="M381" i="2"/>
  <c r="N381" i="2" s="1"/>
  <c r="S381" i="2" s="1"/>
  <c r="P380" i="2"/>
  <c r="Q380" i="2" s="1"/>
  <c r="O380" i="2"/>
  <c r="S380" i="2"/>
  <c r="G465" i="20" l="1"/>
  <c r="F466" i="20" s="1"/>
  <c r="H464" i="20"/>
  <c r="I464" i="20" s="1"/>
  <c r="K463" i="20"/>
  <c r="J463" i="20"/>
  <c r="L463" i="20" s="1"/>
  <c r="L383" i="3"/>
  <c r="K383" i="3"/>
  <c r="M383" i="3" s="1"/>
  <c r="J384" i="3"/>
  <c r="I385" i="3"/>
  <c r="P381" i="2"/>
  <c r="Q381" i="2" s="1"/>
  <c r="O381" i="2"/>
  <c r="M382" i="2"/>
  <c r="N382" i="2" s="1"/>
  <c r="S382" i="2" s="1"/>
  <c r="E383" i="2"/>
  <c r="H465" i="20" l="1"/>
  <c r="I465" i="20" s="1"/>
  <c r="J465" i="20" s="1"/>
  <c r="L465" i="20" s="1"/>
  <c r="K464" i="20"/>
  <c r="J464" i="20"/>
  <c r="L464" i="20" s="1"/>
  <c r="G466" i="20"/>
  <c r="F467" i="20" s="1"/>
  <c r="I386" i="3"/>
  <c r="J385" i="3"/>
  <c r="L384" i="3"/>
  <c r="K384" i="3"/>
  <c r="M384" i="3" s="1"/>
  <c r="M383" i="2"/>
  <c r="N383" i="2" s="1"/>
  <c r="S383" i="2" s="1"/>
  <c r="E384" i="2"/>
  <c r="P382" i="2"/>
  <c r="Q382" i="2" s="1"/>
  <c r="O382" i="2"/>
  <c r="K465" i="20" l="1"/>
  <c r="H466" i="20"/>
  <c r="I466" i="20" s="1"/>
  <c r="G467" i="20"/>
  <c r="F468" i="20" s="1"/>
  <c r="L385" i="3"/>
  <c r="K385" i="3"/>
  <c r="M385" i="3" s="1"/>
  <c r="J386" i="3"/>
  <c r="I387" i="3"/>
  <c r="E385" i="2"/>
  <c r="M384" i="2"/>
  <c r="N384" i="2" s="1"/>
  <c r="S384" i="2" s="1"/>
  <c r="P383" i="2"/>
  <c r="Q383" i="2" s="1"/>
  <c r="O383" i="2"/>
  <c r="G468" i="20" l="1"/>
  <c r="F469" i="20" s="1"/>
  <c r="K466" i="20"/>
  <c r="J466" i="20"/>
  <c r="L466" i="20" s="1"/>
  <c r="H467" i="20"/>
  <c r="I467" i="20" s="1"/>
  <c r="I388" i="3"/>
  <c r="J387" i="3"/>
  <c r="K386" i="3"/>
  <c r="M386" i="3" s="1"/>
  <c r="L386" i="3"/>
  <c r="P384" i="2"/>
  <c r="Q384" i="2" s="1"/>
  <c r="O384" i="2"/>
  <c r="M385" i="2"/>
  <c r="N385" i="2" s="1"/>
  <c r="S385" i="2" s="1"/>
  <c r="E386" i="2"/>
  <c r="J467" i="20" l="1"/>
  <c r="L467" i="20" s="1"/>
  <c r="K467" i="20"/>
  <c r="G469" i="20"/>
  <c r="F470" i="20" s="1"/>
  <c r="H468" i="20"/>
  <c r="I468" i="20" s="1"/>
  <c r="L387" i="3"/>
  <c r="K387" i="3"/>
  <c r="M387" i="3" s="1"/>
  <c r="I389" i="3"/>
  <c r="J388" i="3"/>
  <c r="M386" i="2"/>
  <c r="N386" i="2" s="1"/>
  <c r="S386" i="2" s="1"/>
  <c r="E387" i="2"/>
  <c r="O385" i="2"/>
  <c r="P385" i="2"/>
  <c r="Q385" i="2" s="1"/>
  <c r="G470" i="20" l="1"/>
  <c r="F471" i="20" s="1"/>
  <c r="J468" i="20"/>
  <c r="L468" i="20" s="1"/>
  <c r="K468" i="20"/>
  <c r="H469" i="20"/>
  <c r="I469" i="20" s="1"/>
  <c r="J389" i="3"/>
  <c r="I390" i="3"/>
  <c r="K388" i="3"/>
  <c r="M388" i="3" s="1"/>
  <c r="L388" i="3"/>
  <c r="M387" i="2"/>
  <c r="N387" i="2" s="1"/>
  <c r="S387" i="2" s="1"/>
  <c r="E388" i="2"/>
  <c r="P386" i="2"/>
  <c r="Q386" i="2" s="1"/>
  <c r="O386" i="2"/>
  <c r="K469" i="20" l="1"/>
  <c r="J469" i="20"/>
  <c r="L469" i="20" s="1"/>
  <c r="G471" i="20"/>
  <c r="F472" i="20" s="1"/>
  <c r="H470" i="20"/>
  <c r="I470" i="20" s="1"/>
  <c r="I391" i="3"/>
  <c r="J390" i="3"/>
  <c r="L389" i="3"/>
  <c r="K389" i="3"/>
  <c r="M389" i="3" s="1"/>
  <c r="M388" i="2"/>
  <c r="N388" i="2" s="1"/>
  <c r="S388" i="2" s="1"/>
  <c r="E389" i="2"/>
  <c r="P387" i="2"/>
  <c r="Q387" i="2" s="1"/>
  <c r="O387" i="2"/>
  <c r="J470" i="20" l="1"/>
  <c r="L470" i="20" s="1"/>
  <c r="K470" i="20"/>
  <c r="G472" i="20"/>
  <c r="F473" i="20" s="1"/>
  <c r="H471" i="20"/>
  <c r="I471" i="20" s="1"/>
  <c r="L390" i="3"/>
  <c r="K390" i="3"/>
  <c r="M390" i="3" s="1"/>
  <c r="J391" i="3"/>
  <c r="I392" i="3"/>
  <c r="M389" i="2"/>
  <c r="N389" i="2" s="1"/>
  <c r="S389" i="2" s="1"/>
  <c r="E390" i="2"/>
  <c r="P388" i="2"/>
  <c r="Q388" i="2" s="1"/>
  <c r="O388" i="2"/>
  <c r="G473" i="20" l="1"/>
  <c r="F474" i="20" s="1"/>
  <c r="K471" i="20"/>
  <c r="J471" i="20"/>
  <c r="L471" i="20" s="1"/>
  <c r="H472" i="20"/>
  <c r="I472" i="20" s="1"/>
  <c r="J392" i="3"/>
  <c r="I393" i="3"/>
  <c r="L391" i="3"/>
  <c r="K391" i="3"/>
  <c r="M391" i="3" s="1"/>
  <c r="M390" i="2"/>
  <c r="N390" i="2" s="1"/>
  <c r="S390" i="2" s="1"/>
  <c r="E391" i="2"/>
  <c r="P389" i="2"/>
  <c r="Q389" i="2" s="1"/>
  <c r="O389" i="2"/>
  <c r="H473" i="20" l="1"/>
  <c r="I473" i="20" s="1"/>
  <c r="K473" i="20" s="1"/>
  <c r="K472" i="20"/>
  <c r="J472" i="20"/>
  <c r="L472" i="20" s="1"/>
  <c r="G474" i="20"/>
  <c r="F475" i="20" s="1"/>
  <c r="I394" i="3"/>
  <c r="J393" i="3"/>
  <c r="L392" i="3"/>
  <c r="K392" i="3"/>
  <c r="M392" i="3" s="1"/>
  <c r="M391" i="2"/>
  <c r="N391" i="2" s="1"/>
  <c r="S391" i="2" s="1"/>
  <c r="E392" i="2"/>
  <c r="P390" i="2"/>
  <c r="Q390" i="2" s="1"/>
  <c r="O390" i="2"/>
  <c r="J473" i="20" l="1"/>
  <c r="L473" i="20" s="1"/>
  <c r="G475" i="20"/>
  <c r="F476" i="20" s="1"/>
  <c r="H474" i="20"/>
  <c r="I474" i="20" s="1"/>
  <c r="L393" i="3"/>
  <c r="K393" i="3"/>
  <c r="M393" i="3" s="1"/>
  <c r="J394" i="3"/>
  <c r="I395" i="3"/>
  <c r="E393" i="2"/>
  <c r="M392" i="2"/>
  <c r="N392" i="2" s="1"/>
  <c r="S392" i="2" s="1"/>
  <c r="P391" i="2"/>
  <c r="Q391" i="2" s="1"/>
  <c r="O391" i="2"/>
  <c r="H475" i="20" l="1"/>
  <c r="I475" i="20" s="1"/>
  <c r="K475" i="20" s="1"/>
  <c r="K474" i="20"/>
  <c r="J474" i="20"/>
  <c r="L474" i="20" s="1"/>
  <c r="G476" i="20"/>
  <c r="F477" i="20" s="1"/>
  <c r="I396" i="3"/>
  <c r="J395" i="3"/>
  <c r="K394" i="3"/>
  <c r="M394" i="3" s="1"/>
  <c r="L394" i="3"/>
  <c r="P392" i="2"/>
  <c r="Q392" i="2" s="1"/>
  <c r="O392" i="2"/>
  <c r="M393" i="2"/>
  <c r="N393" i="2" s="1"/>
  <c r="E394" i="2"/>
  <c r="J475" i="20" l="1"/>
  <c r="L475" i="20" s="1"/>
  <c r="H476" i="20"/>
  <c r="I476" i="20" s="1"/>
  <c r="G477" i="20"/>
  <c r="F478" i="20" s="1"/>
  <c r="L395" i="3"/>
  <c r="K395" i="3"/>
  <c r="M395" i="3" s="1"/>
  <c r="I397" i="3"/>
  <c r="J396" i="3"/>
  <c r="O393" i="2"/>
  <c r="P393" i="2"/>
  <c r="Q393" i="2" s="1"/>
  <c r="S393" i="2"/>
  <c r="M394" i="2"/>
  <c r="N394" i="2" s="1"/>
  <c r="S394" i="2" s="1"/>
  <c r="E395" i="2"/>
  <c r="H477" i="20" l="1"/>
  <c r="I477" i="20" s="1"/>
  <c r="J476" i="20"/>
  <c r="L476" i="20" s="1"/>
  <c r="K476" i="20"/>
  <c r="G478" i="20"/>
  <c r="F479" i="20" s="1"/>
  <c r="K396" i="3"/>
  <c r="M396" i="3" s="1"/>
  <c r="L396" i="3"/>
  <c r="J397" i="3"/>
  <c r="I398" i="3"/>
  <c r="M395" i="2"/>
  <c r="N395" i="2" s="1"/>
  <c r="S395" i="2" s="1"/>
  <c r="E396" i="2"/>
  <c r="P394" i="2"/>
  <c r="Q394" i="2" s="1"/>
  <c r="O394" i="2"/>
  <c r="G479" i="20" l="1"/>
  <c r="F480" i="20" s="1"/>
  <c r="H478" i="20"/>
  <c r="I478" i="20" s="1"/>
  <c r="K477" i="20"/>
  <c r="J477" i="20"/>
  <c r="L477" i="20" s="1"/>
  <c r="I399" i="3"/>
  <c r="J398" i="3"/>
  <c r="L397" i="3"/>
  <c r="K397" i="3"/>
  <c r="M397" i="3" s="1"/>
  <c r="M396" i="2"/>
  <c r="N396" i="2" s="1"/>
  <c r="S396" i="2" s="1"/>
  <c r="E397" i="2"/>
  <c r="P395" i="2"/>
  <c r="Q395" i="2" s="1"/>
  <c r="O395" i="2"/>
  <c r="G480" i="20" l="1"/>
  <c r="F481" i="20" s="1"/>
  <c r="J478" i="20"/>
  <c r="L478" i="20" s="1"/>
  <c r="K478" i="20"/>
  <c r="H479" i="20"/>
  <c r="I479" i="20" s="1"/>
  <c r="L398" i="3"/>
  <c r="K398" i="3"/>
  <c r="M398" i="3" s="1"/>
  <c r="J399" i="3"/>
  <c r="I400" i="3"/>
  <c r="E398" i="2"/>
  <c r="M397" i="2"/>
  <c r="N397" i="2" s="1"/>
  <c r="S397" i="2" s="1"/>
  <c r="P396" i="2"/>
  <c r="Q396" i="2" s="1"/>
  <c r="O396" i="2"/>
  <c r="H480" i="20" l="1"/>
  <c r="I480" i="20" s="1"/>
  <c r="K480" i="20" s="1"/>
  <c r="K479" i="20"/>
  <c r="J479" i="20"/>
  <c r="L479" i="20" s="1"/>
  <c r="G481" i="20"/>
  <c r="F482" i="20" s="1"/>
  <c r="L399" i="3"/>
  <c r="K399" i="3"/>
  <c r="M399" i="3" s="1"/>
  <c r="J400" i="3"/>
  <c r="I401" i="3"/>
  <c r="P397" i="2"/>
  <c r="Q397" i="2" s="1"/>
  <c r="O397" i="2"/>
  <c r="M398" i="2"/>
  <c r="N398" i="2" s="1"/>
  <c r="E399" i="2"/>
  <c r="H481" i="20" l="1"/>
  <c r="I481" i="20" s="1"/>
  <c r="K481" i="20" s="1"/>
  <c r="J480" i="20"/>
  <c r="L480" i="20" s="1"/>
  <c r="G482" i="20"/>
  <c r="F483" i="20" s="1"/>
  <c r="I402" i="3"/>
  <c r="J401" i="3"/>
  <c r="L400" i="3"/>
  <c r="K400" i="3"/>
  <c r="M400" i="3" s="1"/>
  <c r="M399" i="2"/>
  <c r="N399" i="2" s="1"/>
  <c r="S399" i="2" s="1"/>
  <c r="E400" i="2"/>
  <c r="P398" i="2"/>
  <c r="Q398" i="2" s="1"/>
  <c r="O398" i="2"/>
  <c r="S398" i="2"/>
  <c r="J481" i="20" l="1"/>
  <c r="L481" i="20" s="1"/>
  <c r="H482" i="20"/>
  <c r="I482" i="20" s="1"/>
  <c r="G483" i="20"/>
  <c r="F484" i="20" s="1"/>
  <c r="L401" i="3"/>
  <c r="K401" i="3"/>
  <c r="M401" i="3" s="1"/>
  <c r="J402" i="3"/>
  <c r="I403" i="3"/>
  <c r="E401" i="2"/>
  <c r="M400" i="2"/>
  <c r="N400" i="2" s="1"/>
  <c r="S400" i="2" s="1"/>
  <c r="P399" i="2"/>
  <c r="Q399" i="2" s="1"/>
  <c r="O399" i="2"/>
  <c r="H483" i="20" l="1"/>
  <c r="I483" i="20" s="1"/>
  <c r="K483" i="20" s="1"/>
  <c r="G484" i="20"/>
  <c r="F485" i="20" s="1"/>
  <c r="K482" i="20"/>
  <c r="J482" i="20"/>
  <c r="L482" i="20" s="1"/>
  <c r="I404" i="3"/>
  <c r="J403" i="3"/>
  <c r="K402" i="3"/>
  <c r="M402" i="3" s="1"/>
  <c r="L402" i="3"/>
  <c r="P400" i="2"/>
  <c r="Q400" i="2" s="1"/>
  <c r="O400" i="2"/>
  <c r="M401" i="2"/>
  <c r="N401" i="2" s="1"/>
  <c r="E402" i="2"/>
  <c r="J483" i="20" l="1"/>
  <c r="L483" i="20" s="1"/>
  <c r="G485" i="20"/>
  <c r="F486" i="20" s="1"/>
  <c r="H484" i="20"/>
  <c r="I484" i="20" s="1"/>
  <c r="L403" i="3"/>
  <c r="K403" i="3"/>
  <c r="M403" i="3" s="1"/>
  <c r="I405" i="3"/>
  <c r="J404" i="3"/>
  <c r="O401" i="2"/>
  <c r="P401" i="2"/>
  <c r="Q401" i="2" s="1"/>
  <c r="S401" i="2"/>
  <c r="M402" i="2"/>
  <c r="N402" i="2" s="1"/>
  <c r="E403" i="2"/>
  <c r="H485" i="20" l="1"/>
  <c r="I485" i="20" s="1"/>
  <c r="K485" i="20" s="1"/>
  <c r="G486" i="20"/>
  <c r="F487" i="20" s="1"/>
  <c r="J484" i="20"/>
  <c r="L484" i="20" s="1"/>
  <c r="K484" i="20"/>
  <c r="J405" i="3"/>
  <c r="I406" i="3"/>
  <c r="K404" i="3"/>
  <c r="M404" i="3" s="1"/>
  <c r="L404" i="3"/>
  <c r="M403" i="2"/>
  <c r="N403" i="2" s="1"/>
  <c r="S403" i="2" s="1"/>
  <c r="E404" i="2"/>
  <c r="P402" i="2"/>
  <c r="Q402" i="2" s="1"/>
  <c r="O402" i="2"/>
  <c r="S402" i="2"/>
  <c r="J485" i="20" l="1"/>
  <c r="L485" i="20" s="1"/>
  <c r="G487" i="20"/>
  <c r="F488" i="20" s="1"/>
  <c r="H486" i="20"/>
  <c r="I486" i="20" s="1"/>
  <c r="I407" i="3"/>
  <c r="J406" i="3"/>
  <c r="L405" i="3"/>
  <c r="K405" i="3"/>
  <c r="M405" i="3" s="1"/>
  <c r="M404" i="2"/>
  <c r="N404" i="2" s="1"/>
  <c r="S404" i="2" s="1"/>
  <c r="E405" i="2"/>
  <c r="P403" i="2"/>
  <c r="Q403" i="2" s="1"/>
  <c r="O403" i="2"/>
  <c r="J486" i="20" l="1"/>
  <c r="L486" i="20" s="1"/>
  <c r="K486" i="20"/>
  <c r="G488" i="20"/>
  <c r="F489" i="20" s="1"/>
  <c r="H487" i="20"/>
  <c r="I487" i="20" s="1"/>
  <c r="L406" i="3"/>
  <c r="K406" i="3"/>
  <c r="M406" i="3" s="1"/>
  <c r="J407" i="3"/>
  <c r="I408" i="3"/>
  <c r="E406" i="2"/>
  <c r="M405" i="2"/>
  <c r="N405" i="2" s="1"/>
  <c r="S405" i="2" s="1"/>
  <c r="P404" i="2"/>
  <c r="Q404" i="2" s="1"/>
  <c r="O404" i="2"/>
  <c r="H488" i="20" l="1"/>
  <c r="I488" i="20" s="1"/>
  <c r="K487" i="20"/>
  <c r="J487" i="20"/>
  <c r="L487" i="20" s="1"/>
  <c r="G489" i="20"/>
  <c r="F490" i="20" s="1"/>
  <c r="J408" i="3"/>
  <c r="I409" i="3"/>
  <c r="L407" i="3"/>
  <c r="K407" i="3"/>
  <c r="M407" i="3" s="1"/>
  <c r="P405" i="2"/>
  <c r="Q405" i="2" s="1"/>
  <c r="O405" i="2"/>
  <c r="M406" i="2"/>
  <c r="N406" i="2" s="1"/>
  <c r="E407" i="2"/>
  <c r="H489" i="20" l="1"/>
  <c r="I489" i="20" s="1"/>
  <c r="K489" i="20" s="1"/>
  <c r="K488" i="20"/>
  <c r="J488" i="20"/>
  <c r="L488" i="20" s="1"/>
  <c r="G490" i="20"/>
  <c r="F491" i="20" s="1"/>
  <c r="I410" i="3"/>
  <c r="J409" i="3"/>
  <c r="L408" i="3"/>
  <c r="K408" i="3"/>
  <c r="M408" i="3" s="1"/>
  <c r="M407" i="2"/>
  <c r="N407" i="2" s="1"/>
  <c r="S407" i="2" s="1"/>
  <c r="E408" i="2"/>
  <c r="P406" i="2"/>
  <c r="Q406" i="2" s="1"/>
  <c r="O406" i="2"/>
  <c r="S406" i="2"/>
  <c r="J489" i="20" l="1"/>
  <c r="L489" i="20" s="1"/>
  <c r="H490" i="20"/>
  <c r="I490" i="20" s="1"/>
  <c r="G491" i="20"/>
  <c r="F492" i="20" s="1"/>
  <c r="L409" i="3"/>
  <c r="K409" i="3"/>
  <c r="M409" i="3" s="1"/>
  <c r="J410" i="3"/>
  <c r="I411" i="3"/>
  <c r="E409" i="2"/>
  <c r="M408" i="2"/>
  <c r="N408" i="2" s="1"/>
  <c r="S408" i="2" s="1"/>
  <c r="P407" i="2"/>
  <c r="Q407" i="2" s="1"/>
  <c r="O407" i="2"/>
  <c r="H491" i="20" l="1"/>
  <c r="I491" i="20" s="1"/>
  <c r="K491" i="20" s="1"/>
  <c r="G492" i="20"/>
  <c r="F493" i="20" s="1"/>
  <c r="K490" i="20"/>
  <c r="J490" i="20"/>
  <c r="L490" i="20" s="1"/>
  <c r="K410" i="3"/>
  <c r="M410" i="3" s="1"/>
  <c r="L410" i="3"/>
  <c r="I412" i="3"/>
  <c r="J411" i="3"/>
  <c r="P408" i="2"/>
  <c r="Q408" i="2" s="1"/>
  <c r="O408" i="2"/>
  <c r="M409" i="2"/>
  <c r="N409" i="2" s="1"/>
  <c r="S409" i="2" s="1"/>
  <c r="E410" i="2"/>
  <c r="J491" i="20" l="1"/>
  <c r="L491" i="20" s="1"/>
  <c r="G493" i="20"/>
  <c r="F494" i="20" s="1"/>
  <c r="H492" i="20"/>
  <c r="I492" i="20" s="1"/>
  <c r="L411" i="3"/>
  <c r="K411" i="3"/>
  <c r="M411" i="3" s="1"/>
  <c r="I413" i="3"/>
  <c r="J412" i="3"/>
  <c r="M410" i="2"/>
  <c r="N410" i="2" s="1"/>
  <c r="S410" i="2" s="1"/>
  <c r="E411" i="2"/>
  <c r="O409" i="2"/>
  <c r="P409" i="2"/>
  <c r="Q409" i="2" s="1"/>
  <c r="J492" i="20" l="1"/>
  <c r="L492" i="20" s="1"/>
  <c r="K492" i="20"/>
  <c r="G494" i="20"/>
  <c r="F495" i="20" s="1"/>
  <c r="H493" i="20"/>
  <c r="I493" i="20" s="1"/>
  <c r="K412" i="3"/>
  <c r="M412" i="3" s="1"/>
  <c r="L412" i="3"/>
  <c r="J413" i="3"/>
  <c r="I414" i="3"/>
  <c r="M411" i="2"/>
  <c r="N411" i="2" s="1"/>
  <c r="S411" i="2" s="1"/>
  <c r="E412" i="2"/>
  <c r="P410" i="2"/>
  <c r="Q410" i="2" s="1"/>
  <c r="O410" i="2"/>
  <c r="K493" i="20" l="1"/>
  <c r="J493" i="20"/>
  <c r="L493" i="20" s="1"/>
  <c r="G495" i="20"/>
  <c r="F496" i="20" s="1"/>
  <c r="H494" i="20"/>
  <c r="I494" i="20" s="1"/>
  <c r="L413" i="3"/>
  <c r="K413" i="3"/>
  <c r="M413" i="3" s="1"/>
  <c r="I415" i="3"/>
  <c r="J414" i="3"/>
  <c r="M412" i="2"/>
  <c r="N412" i="2" s="1"/>
  <c r="S412" i="2" s="1"/>
  <c r="E413" i="2"/>
  <c r="P411" i="2"/>
  <c r="Q411" i="2" s="1"/>
  <c r="O411" i="2"/>
  <c r="J494" i="20" l="1"/>
  <c r="L494" i="20" s="1"/>
  <c r="K494" i="20"/>
  <c r="H495" i="20"/>
  <c r="I495" i="20" s="1"/>
  <c r="G496" i="20"/>
  <c r="F497" i="20" s="1"/>
  <c r="J415" i="3"/>
  <c r="I416" i="3"/>
  <c r="L414" i="3"/>
  <c r="K414" i="3"/>
  <c r="M414" i="3" s="1"/>
  <c r="M413" i="2"/>
  <c r="N413" i="2" s="1"/>
  <c r="S413" i="2" s="1"/>
  <c r="E414" i="2"/>
  <c r="P412" i="2"/>
  <c r="Q412" i="2" s="1"/>
  <c r="O412" i="2"/>
  <c r="H496" i="20" l="1"/>
  <c r="I496" i="20" s="1"/>
  <c r="K496" i="20" s="1"/>
  <c r="G497" i="20"/>
  <c r="F498" i="20" s="1"/>
  <c r="K495" i="20"/>
  <c r="J495" i="20"/>
  <c r="L495" i="20" s="1"/>
  <c r="J416" i="3"/>
  <c r="I417" i="3"/>
  <c r="L415" i="3"/>
  <c r="K415" i="3"/>
  <c r="M415" i="3" s="1"/>
  <c r="M414" i="2"/>
  <c r="N414" i="2" s="1"/>
  <c r="S414" i="2" s="1"/>
  <c r="E415" i="2"/>
  <c r="P413" i="2"/>
  <c r="Q413" i="2" s="1"/>
  <c r="O413" i="2"/>
  <c r="J496" i="20" l="1"/>
  <c r="L496" i="20" s="1"/>
  <c r="H497" i="20"/>
  <c r="I497" i="20" s="1"/>
  <c r="G498" i="20"/>
  <c r="F499" i="20" s="1"/>
  <c r="I418" i="3"/>
  <c r="J417" i="3"/>
  <c r="L416" i="3"/>
  <c r="K416" i="3"/>
  <c r="M416" i="3" s="1"/>
  <c r="M415" i="2"/>
  <c r="N415" i="2" s="1"/>
  <c r="S415" i="2" s="1"/>
  <c r="E416" i="2"/>
  <c r="P414" i="2"/>
  <c r="Q414" i="2" s="1"/>
  <c r="O414" i="2"/>
  <c r="G499" i="20" l="1"/>
  <c r="F500" i="20" s="1"/>
  <c r="K497" i="20"/>
  <c r="J497" i="20"/>
  <c r="L497" i="20" s="1"/>
  <c r="H498" i="20"/>
  <c r="I498" i="20" s="1"/>
  <c r="L417" i="3"/>
  <c r="K417" i="3"/>
  <c r="M417" i="3" s="1"/>
  <c r="J418" i="3"/>
  <c r="I419" i="3"/>
  <c r="E417" i="2"/>
  <c r="M416" i="2"/>
  <c r="N416" i="2" s="1"/>
  <c r="S416" i="2" s="1"/>
  <c r="P415" i="2"/>
  <c r="Q415" i="2" s="1"/>
  <c r="O415" i="2"/>
  <c r="H499" i="20" l="1"/>
  <c r="I499" i="20" s="1"/>
  <c r="K499" i="20" s="1"/>
  <c r="K498" i="20"/>
  <c r="J498" i="20"/>
  <c r="L498" i="20" s="1"/>
  <c r="G500" i="20"/>
  <c r="F501" i="20" s="1"/>
  <c r="I420" i="3"/>
  <c r="J419" i="3"/>
  <c r="K418" i="3"/>
  <c r="M418" i="3" s="1"/>
  <c r="L418" i="3"/>
  <c r="P416" i="2"/>
  <c r="Q416" i="2" s="1"/>
  <c r="O416" i="2"/>
  <c r="E418" i="2"/>
  <c r="M417" i="2"/>
  <c r="N417" i="2" s="1"/>
  <c r="S417" i="2" s="1"/>
  <c r="J499" i="20" l="1"/>
  <c r="L499" i="20" s="1"/>
  <c r="G501" i="20"/>
  <c r="F502" i="20" s="1"/>
  <c r="H500" i="20"/>
  <c r="I500" i="20" s="1"/>
  <c r="L419" i="3"/>
  <c r="K419" i="3"/>
  <c r="M419" i="3" s="1"/>
  <c r="I421" i="3"/>
  <c r="J420" i="3"/>
  <c r="M418" i="2"/>
  <c r="N418" i="2" s="1"/>
  <c r="S418" i="2" s="1"/>
  <c r="E419" i="2"/>
  <c r="O417" i="2"/>
  <c r="P417" i="2"/>
  <c r="Q417" i="2" s="1"/>
  <c r="H501" i="20" l="1"/>
  <c r="I501" i="20" s="1"/>
  <c r="J501" i="20" s="1"/>
  <c r="L501" i="20" s="1"/>
  <c r="J500" i="20"/>
  <c r="L500" i="20" s="1"/>
  <c r="K500" i="20"/>
  <c r="G502" i="20"/>
  <c r="F503" i="20" s="1"/>
  <c r="K420" i="3"/>
  <c r="M420" i="3" s="1"/>
  <c r="L420" i="3"/>
  <c r="J421" i="3"/>
  <c r="I422" i="3"/>
  <c r="E420" i="2"/>
  <c r="M419" i="2"/>
  <c r="N419" i="2" s="1"/>
  <c r="S419" i="2" s="1"/>
  <c r="O418" i="2"/>
  <c r="P418" i="2"/>
  <c r="Q418" i="2" s="1"/>
  <c r="K501" i="20" l="1"/>
  <c r="G503" i="20"/>
  <c r="F504" i="20" s="1"/>
  <c r="H502" i="20"/>
  <c r="I502" i="20" s="1"/>
  <c r="L421" i="3"/>
  <c r="K421" i="3"/>
  <c r="M421" i="3" s="1"/>
  <c r="I423" i="3"/>
  <c r="J422" i="3"/>
  <c r="P419" i="2"/>
  <c r="Q419" i="2" s="1"/>
  <c r="O419" i="2"/>
  <c r="M420" i="2"/>
  <c r="N420" i="2" s="1"/>
  <c r="E421" i="2"/>
  <c r="G504" i="20" l="1"/>
  <c r="F505" i="20" s="1"/>
  <c r="J502" i="20"/>
  <c r="L502" i="20" s="1"/>
  <c r="K502" i="20"/>
  <c r="H503" i="20"/>
  <c r="I503" i="20" s="1"/>
  <c r="L422" i="3"/>
  <c r="K422" i="3"/>
  <c r="M422" i="3" s="1"/>
  <c r="J423" i="3"/>
  <c r="I424" i="3"/>
  <c r="M421" i="2"/>
  <c r="N421" i="2" s="1"/>
  <c r="S421" i="2" s="1"/>
  <c r="E422" i="2"/>
  <c r="P420" i="2"/>
  <c r="Q420" i="2" s="1"/>
  <c r="O420" i="2"/>
  <c r="S420" i="2"/>
  <c r="K503" i="20" l="1"/>
  <c r="J503" i="20"/>
  <c r="L503" i="20" s="1"/>
  <c r="H504" i="20"/>
  <c r="I504" i="20" s="1"/>
  <c r="G505" i="20"/>
  <c r="F506" i="20" s="1"/>
  <c r="J424" i="3"/>
  <c r="I425" i="3"/>
  <c r="L423" i="3"/>
  <c r="K423" i="3"/>
  <c r="M423" i="3" s="1"/>
  <c r="M422" i="2"/>
  <c r="N422" i="2" s="1"/>
  <c r="S422" i="2" s="1"/>
  <c r="E423" i="2"/>
  <c r="P421" i="2"/>
  <c r="Q421" i="2" s="1"/>
  <c r="O421" i="2"/>
  <c r="H505" i="20" l="1"/>
  <c r="I505" i="20" s="1"/>
  <c r="K505" i="20" s="1"/>
  <c r="G506" i="20"/>
  <c r="F507" i="20" s="1"/>
  <c r="K504" i="20"/>
  <c r="J504" i="20"/>
  <c r="L504" i="20" s="1"/>
  <c r="I426" i="3"/>
  <c r="J425" i="3"/>
  <c r="L424" i="3"/>
  <c r="K424" i="3"/>
  <c r="M424" i="3" s="1"/>
  <c r="M423" i="2"/>
  <c r="N423" i="2" s="1"/>
  <c r="S423" i="2" s="1"/>
  <c r="E424" i="2"/>
  <c r="P422" i="2"/>
  <c r="Q422" i="2" s="1"/>
  <c r="O422" i="2"/>
  <c r="J505" i="20" l="1"/>
  <c r="L505" i="20" s="1"/>
  <c r="G507" i="20"/>
  <c r="F508" i="20" s="1"/>
  <c r="H506" i="20"/>
  <c r="I506" i="20" s="1"/>
  <c r="L425" i="3"/>
  <c r="K425" i="3"/>
  <c r="M425" i="3" s="1"/>
  <c r="J426" i="3"/>
  <c r="I427" i="3"/>
  <c r="M424" i="2"/>
  <c r="N424" i="2" s="1"/>
  <c r="S424" i="2" s="1"/>
  <c r="E425" i="2"/>
  <c r="P423" i="2"/>
  <c r="Q423" i="2" s="1"/>
  <c r="O423" i="2"/>
  <c r="H507" i="20" l="1"/>
  <c r="I507" i="20" s="1"/>
  <c r="K507" i="20" s="1"/>
  <c r="K506" i="20"/>
  <c r="J506" i="20"/>
  <c r="L506" i="20" s="1"/>
  <c r="G508" i="20"/>
  <c r="F509" i="20" s="1"/>
  <c r="I428" i="3"/>
  <c r="J427" i="3"/>
  <c r="K426" i="3"/>
  <c r="M426" i="3" s="1"/>
  <c r="L426" i="3"/>
  <c r="E426" i="2"/>
  <c r="M425" i="2"/>
  <c r="N425" i="2" s="1"/>
  <c r="S425" i="2" s="1"/>
  <c r="P424" i="2"/>
  <c r="Q424" i="2" s="1"/>
  <c r="O424" i="2"/>
  <c r="J507" i="20" l="1"/>
  <c r="L507" i="20" s="1"/>
  <c r="H508" i="20"/>
  <c r="I508" i="20" s="1"/>
  <c r="G509" i="20"/>
  <c r="F510" i="20" s="1"/>
  <c r="L427" i="3"/>
  <c r="K427" i="3"/>
  <c r="M427" i="3" s="1"/>
  <c r="I429" i="3"/>
  <c r="J428" i="3"/>
  <c r="P425" i="2"/>
  <c r="Q425" i="2" s="1"/>
  <c r="O425" i="2"/>
  <c r="M426" i="2"/>
  <c r="N426" i="2" s="1"/>
  <c r="S426" i="2" s="1"/>
  <c r="E427" i="2"/>
  <c r="G510" i="20" l="1"/>
  <c r="F511" i="20" s="1"/>
  <c r="H509" i="20"/>
  <c r="I509" i="20" s="1"/>
  <c r="J508" i="20"/>
  <c r="L508" i="20" s="1"/>
  <c r="K508" i="20"/>
  <c r="K428" i="3"/>
  <c r="M428" i="3" s="1"/>
  <c r="L428" i="3"/>
  <c r="J429" i="3"/>
  <c r="I430" i="3"/>
  <c r="E428" i="2"/>
  <c r="M427" i="2"/>
  <c r="N427" i="2" s="1"/>
  <c r="S427" i="2" s="1"/>
  <c r="O426" i="2"/>
  <c r="P426" i="2"/>
  <c r="Q426" i="2" s="1"/>
  <c r="K509" i="20" l="1"/>
  <c r="J509" i="20"/>
  <c r="L509" i="20" s="1"/>
  <c r="G511" i="20"/>
  <c r="F512" i="20" s="1"/>
  <c r="H510" i="20"/>
  <c r="I510" i="20" s="1"/>
  <c r="I431" i="3"/>
  <c r="J430" i="3"/>
  <c r="L429" i="3"/>
  <c r="K429" i="3"/>
  <c r="M429" i="3" s="1"/>
  <c r="P427" i="2"/>
  <c r="Q427" i="2" s="1"/>
  <c r="O427" i="2"/>
  <c r="M428" i="2"/>
  <c r="N428" i="2" s="1"/>
  <c r="E429" i="2"/>
  <c r="H511" i="20" l="1"/>
  <c r="I511" i="20" s="1"/>
  <c r="K511" i="20" s="1"/>
  <c r="J510" i="20"/>
  <c r="L510" i="20" s="1"/>
  <c r="K510" i="20"/>
  <c r="G512" i="20"/>
  <c r="F513" i="20" s="1"/>
  <c r="L430" i="3"/>
  <c r="K430" i="3"/>
  <c r="M430" i="3" s="1"/>
  <c r="J431" i="3"/>
  <c r="I432" i="3"/>
  <c r="P428" i="2"/>
  <c r="Q428" i="2" s="1"/>
  <c r="O428" i="2"/>
  <c r="S428" i="2"/>
  <c r="M429" i="2"/>
  <c r="N429" i="2" s="1"/>
  <c r="E430" i="2"/>
  <c r="H512" i="20" l="1"/>
  <c r="I512" i="20" s="1"/>
  <c r="K512" i="20" s="1"/>
  <c r="J511" i="20"/>
  <c r="L511" i="20" s="1"/>
  <c r="G513" i="20"/>
  <c r="F514" i="20" s="1"/>
  <c r="J432" i="3"/>
  <c r="I433" i="3"/>
  <c r="L431" i="3"/>
  <c r="K431" i="3"/>
  <c r="M431" i="3" s="1"/>
  <c r="M430" i="2"/>
  <c r="N430" i="2" s="1"/>
  <c r="S430" i="2" s="1"/>
  <c r="E431" i="2"/>
  <c r="P429" i="2"/>
  <c r="Q429" i="2" s="1"/>
  <c r="O429" i="2"/>
  <c r="S429" i="2"/>
  <c r="J512" i="20" l="1"/>
  <c r="L512" i="20" s="1"/>
  <c r="G514" i="20"/>
  <c r="F515" i="20" s="1"/>
  <c r="H513" i="20"/>
  <c r="I513" i="20" s="1"/>
  <c r="I434" i="3"/>
  <c r="J433" i="3"/>
  <c r="L432" i="3"/>
  <c r="K432" i="3"/>
  <c r="M432" i="3" s="1"/>
  <c r="M431" i="2"/>
  <c r="N431" i="2" s="1"/>
  <c r="S431" i="2" s="1"/>
  <c r="E432" i="2"/>
  <c r="P430" i="2"/>
  <c r="Q430" i="2" s="1"/>
  <c r="O430" i="2"/>
  <c r="K513" i="20" l="1"/>
  <c r="J513" i="20"/>
  <c r="L513" i="20" s="1"/>
  <c r="G515" i="20"/>
  <c r="F516" i="20" s="1"/>
  <c r="H514" i="20"/>
  <c r="I514" i="20" s="1"/>
  <c r="L433" i="3"/>
  <c r="K433" i="3"/>
  <c r="M433" i="3" s="1"/>
  <c r="J434" i="3"/>
  <c r="I435" i="3"/>
  <c r="M432" i="2"/>
  <c r="N432" i="2" s="1"/>
  <c r="S432" i="2" s="1"/>
  <c r="E433" i="2"/>
  <c r="P431" i="2"/>
  <c r="Q431" i="2" s="1"/>
  <c r="O431" i="2"/>
  <c r="K514" i="20" l="1"/>
  <c r="J514" i="20"/>
  <c r="L514" i="20" s="1"/>
  <c r="H515" i="20"/>
  <c r="I515" i="20" s="1"/>
  <c r="G516" i="20"/>
  <c r="F517" i="20" s="1"/>
  <c r="I436" i="3"/>
  <c r="J435" i="3"/>
  <c r="K434" i="3"/>
  <c r="M434" i="3" s="1"/>
  <c r="L434" i="3"/>
  <c r="E434" i="2"/>
  <c r="M433" i="2"/>
  <c r="N433" i="2" s="1"/>
  <c r="S433" i="2" s="1"/>
  <c r="P432" i="2"/>
  <c r="Q432" i="2" s="1"/>
  <c r="O432" i="2"/>
  <c r="G517" i="20" l="1"/>
  <c r="F518" i="20" s="1"/>
  <c r="H516" i="20"/>
  <c r="I516" i="20" s="1"/>
  <c r="K515" i="20"/>
  <c r="J515" i="20"/>
  <c r="L515" i="20" s="1"/>
  <c r="L435" i="3"/>
  <c r="K435" i="3"/>
  <c r="M435" i="3" s="1"/>
  <c r="I437" i="3"/>
  <c r="J436" i="3"/>
  <c r="P433" i="2"/>
  <c r="Q433" i="2" s="1"/>
  <c r="O433" i="2"/>
  <c r="M434" i="2"/>
  <c r="N434" i="2" s="1"/>
  <c r="E435" i="2"/>
  <c r="H517" i="20" l="1"/>
  <c r="I517" i="20" s="1"/>
  <c r="K517" i="20" s="1"/>
  <c r="J516" i="20"/>
  <c r="L516" i="20" s="1"/>
  <c r="K516" i="20"/>
  <c r="G518" i="20"/>
  <c r="F519" i="20" s="1"/>
  <c r="J437" i="3"/>
  <c r="I438" i="3"/>
  <c r="K436" i="3"/>
  <c r="M436" i="3" s="1"/>
  <c r="L436" i="3"/>
  <c r="O434" i="2"/>
  <c r="P434" i="2"/>
  <c r="Q434" i="2" s="1"/>
  <c r="E436" i="2"/>
  <c r="M435" i="2"/>
  <c r="N435" i="2" s="1"/>
  <c r="S434" i="2"/>
  <c r="J517" i="20" l="1"/>
  <c r="L517" i="20" s="1"/>
  <c r="G519" i="20"/>
  <c r="F520" i="20" s="1"/>
  <c r="H518" i="20"/>
  <c r="I518" i="20" s="1"/>
  <c r="I439" i="3"/>
  <c r="J438" i="3"/>
  <c r="L437" i="3"/>
  <c r="K437" i="3"/>
  <c r="M437" i="3" s="1"/>
  <c r="P435" i="2"/>
  <c r="Q435" i="2" s="1"/>
  <c r="O435" i="2"/>
  <c r="S435" i="2"/>
  <c r="M436" i="2"/>
  <c r="N436" i="2" s="1"/>
  <c r="E437" i="2"/>
  <c r="J518" i="20" l="1"/>
  <c r="L518" i="20" s="1"/>
  <c r="K518" i="20"/>
  <c r="G520" i="20"/>
  <c r="F521" i="20" s="1"/>
  <c r="H519" i="20"/>
  <c r="I519" i="20" s="1"/>
  <c r="L438" i="3"/>
  <c r="K438" i="3"/>
  <c r="M438" i="3" s="1"/>
  <c r="J439" i="3"/>
  <c r="I440" i="3"/>
  <c r="M437" i="2"/>
  <c r="N437" i="2" s="1"/>
  <c r="S437" i="2" s="1"/>
  <c r="E438" i="2"/>
  <c r="P436" i="2"/>
  <c r="Q436" i="2" s="1"/>
  <c r="O436" i="2"/>
  <c r="S436" i="2"/>
  <c r="K519" i="20" l="1"/>
  <c r="J519" i="20"/>
  <c r="L519" i="20" s="1"/>
  <c r="G521" i="20"/>
  <c r="F522" i="20" s="1"/>
  <c r="H520" i="20"/>
  <c r="I520" i="20" s="1"/>
  <c r="J440" i="3"/>
  <c r="I441" i="3"/>
  <c r="L439" i="3"/>
  <c r="K439" i="3"/>
  <c r="M439" i="3" s="1"/>
  <c r="M438" i="2"/>
  <c r="N438" i="2" s="1"/>
  <c r="S438" i="2" s="1"/>
  <c r="E439" i="2"/>
  <c r="P437" i="2"/>
  <c r="Q437" i="2" s="1"/>
  <c r="O437" i="2"/>
  <c r="G522" i="20" l="1"/>
  <c r="F523" i="20" s="1"/>
  <c r="K520" i="20"/>
  <c r="J520" i="20"/>
  <c r="L520" i="20" s="1"/>
  <c r="H521" i="20"/>
  <c r="I521" i="20" s="1"/>
  <c r="I442" i="3"/>
  <c r="J441" i="3"/>
  <c r="L440" i="3"/>
  <c r="K440" i="3"/>
  <c r="M440" i="3" s="1"/>
  <c r="M439" i="2"/>
  <c r="N439" i="2" s="1"/>
  <c r="S439" i="2" s="1"/>
  <c r="E440" i="2"/>
  <c r="P438" i="2"/>
  <c r="Q438" i="2" s="1"/>
  <c r="O438" i="2"/>
  <c r="G523" i="20" l="1"/>
  <c r="F524" i="20" s="1"/>
  <c r="H522" i="20"/>
  <c r="I522" i="20" s="1"/>
  <c r="K521" i="20"/>
  <c r="J521" i="20"/>
  <c r="L521" i="20" s="1"/>
  <c r="L441" i="3"/>
  <c r="K441" i="3"/>
  <c r="M441" i="3" s="1"/>
  <c r="J442" i="3"/>
  <c r="I443" i="3"/>
  <c r="M440" i="2"/>
  <c r="N440" i="2" s="1"/>
  <c r="S440" i="2" s="1"/>
  <c r="E441" i="2"/>
  <c r="P439" i="2"/>
  <c r="Q439" i="2" s="1"/>
  <c r="O439" i="2"/>
  <c r="H523" i="20" l="1"/>
  <c r="I523" i="20" s="1"/>
  <c r="K523" i="20" s="1"/>
  <c r="K522" i="20"/>
  <c r="J522" i="20"/>
  <c r="L522" i="20" s="1"/>
  <c r="G524" i="20"/>
  <c r="F525" i="20" s="1"/>
  <c r="K442" i="3"/>
  <c r="M442" i="3" s="1"/>
  <c r="L442" i="3"/>
  <c r="I444" i="3"/>
  <c r="J443" i="3"/>
  <c r="E442" i="2"/>
  <c r="M441" i="2"/>
  <c r="N441" i="2" s="1"/>
  <c r="S441" i="2" s="1"/>
  <c r="P440" i="2"/>
  <c r="Q440" i="2" s="1"/>
  <c r="O440" i="2"/>
  <c r="J523" i="20" l="1"/>
  <c r="L523" i="20" s="1"/>
  <c r="G525" i="20"/>
  <c r="F526" i="20" s="1"/>
  <c r="H524" i="20"/>
  <c r="I524" i="20" s="1"/>
  <c r="L443" i="3"/>
  <c r="K443" i="3"/>
  <c r="M443" i="3" s="1"/>
  <c r="I445" i="3"/>
  <c r="J444" i="3"/>
  <c r="P441" i="2"/>
  <c r="Q441" i="2" s="1"/>
  <c r="O441" i="2"/>
  <c r="M442" i="2"/>
  <c r="N442" i="2" s="1"/>
  <c r="S442" i="2" s="1"/>
  <c r="E443" i="2"/>
  <c r="G526" i="20" l="1"/>
  <c r="F527" i="20" s="1"/>
  <c r="H525" i="20"/>
  <c r="I525" i="20" s="1"/>
  <c r="J524" i="20"/>
  <c r="L524" i="20" s="1"/>
  <c r="K524" i="20"/>
  <c r="J445" i="3"/>
  <c r="I446" i="3"/>
  <c r="K444" i="3"/>
  <c r="M444" i="3" s="1"/>
  <c r="L444" i="3"/>
  <c r="E444" i="2"/>
  <c r="M443" i="2"/>
  <c r="N443" i="2" s="1"/>
  <c r="S443" i="2" s="1"/>
  <c r="O442" i="2"/>
  <c r="P442" i="2"/>
  <c r="Q442" i="2" s="1"/>
  <c r="H526" i="20" l="1"/>
  <c r="I526" i="20" s="1"/>
  <c r="J526" i="20" s="1"/>
  <c r="L526" i="20" s="1"/>
  <c r="K525" i="20"/>
  <c r="J525" i="20"/>
  <c r="L525" i="20" s="1"/>
  <c r="G527" i="20"/>
  <c r="F528" i="20" s="1"/>
  <c r="I447" i="3"/>
  <c r="J446" i="3"/>
  <c r="L445" i="3"/>
  <c r="K445" i="3"/>
  <c r="M445" i="3" s="1"/>
  <c r="P443" i="2"/>
  <c r="Q443" i="2" s="1"/>
  <c r="O443" i="2"/>
  <c r="M444" i="2"/>
  <c r="N444" i="2" s="1"/>
  <c r="E445" i="2"/>
  <c r="K526" i="20" l="1"/>
  <c r="H527" i="20"/>
  <c r="I527" i="20" s="1"/>
  <c r="G528" i="20"/>
  <c r="F529" i="20" s="1"/>
  <c r="L446" i="3"/>
  <c r="K446" i="3"/>
  <c r="M446" i="3" s="1"/>
  <c r="J447" i="3"/>
  <c r="I448" i="3"/>
  <c r="P444" i="2"/>
  <c r="Q444" i="2" s="1"/>
  <c r="O444" i="2"/>
  <c r="M445" i="2"/>
  <c r="N445" i="2" s="1"/>
  <c r="E446" i="2"/>
  <c r="S444" i="2"/>
  <c r="G529" i="20" l="1"/>
  <c r="F530" i="20" s="1"/>
  <c r="H528" i="20"/>
  <c r="I528" i="20" s="1"/>
  <c r="K527" i="20"/>
  <c r="J527" i="20"/>
  <c r="L527" i="20" s="1"/>
  <c r="J448" i="3"/>
  <c r="I449" i="3"/>
  <c r="L447" i="3"/>
  <c r="K447" i="3"/>
  <c r="M447" i="3" s="1"/>
  <c r="M446" i="2"/>
  <c r="N446" i="2" s="1"/>
  <c r="S446" i="2" s="1"/>
  <c r="E447" i="2"/>
  <c r="P445" i="2"/>
  <c r="Q445" i="2" s="1"/>
  <c r="O445" i="2"/>
  <c r="S445" i="2"/>
  <c r="K528" i="20" l="1"/>
  <c r="J528" i="20"/>
  <c r="L528" i="20" s="1"/>
  <c r="H529" i="20"/>
  <c r="I529" i="20" s="1"/>
  <c r="G530" i="20"/>
  <c r="F531" i="20" s="1"/>
  <c r="I450" i="3"/>
  <c r="J449" i="3"/>
  <c r="L448" i="3"/>
  <c r="K448" i="3"/>
  <c r="M448" i="3" s="1"/>
  <c r="M447" i="2"/>
  <c r="N447" i="2" s="1"/>
  <c r="S447" i="2" s="1"/>
  <c r="E448" i="2"/>
  <c r="P446" i="2"/>
  <c r="Q446" i="2" s="1"/>
  <c r="O446" i="2"/>
  <c r="G531" i="20" l="1"/>
  <c r="F532" i="20" s="1"/>
  <c r="K529" i="20"/>
  <c r="J529" i="20"/>
  <c r="L529" i="20" s="1"/>
  <c r="H530" i="20"/>
  <c r="I530" i="20" s="1"/>
  <c r="L449" i="3"/>
  <c r="K449" i="3"/>
  <c r="M449" i="3" s="1"/>
  <c r="J450" i="3"/>
  <c r="I451" i="3"/>
  <c r="M448" i="2"/>
  <c r="N448" i="2" s="1"/>
  <c r="S448" i="2" s="1"/>
  <c r="E449" i="2"/>
  <c r="P447" i="2"/>
  <c r="Q447" i="2" s="1"/>
  <c r="O447" i="2"/>
  <c r="G532" i="20" l="1"/>
  <c r="F533" i="20" s="1"/>
  <c r="K530" i="20"/>
  <c r="J530" i="20"/>
  <c r="L530" i="20" s="1"/>
  <c r="H531" i="20"/>
  <c r="I531" i="20" s="1"/>
  <c r="K450" i="3"/>
  <c r="M450" i="3" s="1"/>
  <c r="L450" i="3"/>
  <c r="I452" i="3"/>
  <c r="J451" i="3"/>
  <c r="E450" i="2"/>
  <c r="M449" i="2"/>
  <c r="N449" i="2" s="1"/>
  <c r="S449" i="2" s="1"/>
  <c r="P448" i="2"/>
  <c r="Q448" i="2" s="1"/>
  <c r="O448" i="2"/>
  <c r="G533" i="20" l="1"/>
  <c r="F534" i="20" s="1"/>
  <c r="H532" i="20"/>
  <c r="I532" i="20" s="1"/>
  <c r="J531" i="20"/>
  <c r="L531" i="20" s="1"/>
  <c r="K531" i="20"/>
  <c r="L451" i="3"/>
  <c r="K451" i="3"/>
  <c r="M451" i="3" s="1"/>
  <c r="I453" i="3"/>
  <c r="J452" i="3"/>
  <c r="P449" i="2"/>
  <c r="Q449" i="2" s="1"/>
  <c r="O449" i="2"/>
  <c r="M450" i="2"/>
  <c r="N450" i="2" s="1"/>
  <c r="E451" i="2"/>
  <c r="J532" i="20" l="1"/>
  <c r="L532" i="20" s="1"/>
  <c r="K532" i="20"/>
  <c r="G534" i="20"/>
  <c r="F535" i="20" s="1"/>
  <c r="H533" i="20"/>
  <c r="I533" i="20" s="1"/>
  <c r="K452" i="3"/>
  <c r="M452" i="3" s="1"/>
  <c r="L452" i="3"/>
  <c r="J453" i="3"/>
  <c r="I454" i="3"/>
  <c r="O450" i="2"/>
  <c r="P450" i="2"/>
  <c r="Q450" i="2" s="1"/>
  <c r="S450" i="2"/>
  <c r="E452" i="2"/>
  <c r="M451" i="2"/>
  <c r="N451" i="2" s="1"/>
  <c r="K533" i="20" l="1"/>
  <c r="J533" i="20"/>
  <c r="L533" i="20" s="1"/>
  <c r="G535" i="20"/>
  <c r="F536" i="20" s="1"/>
  <c r="H534" i="20"/>
  <c r="I534" i="20" s="1"/>
  <c r="L453" i="3"/>
  <c r="K453" i="3"/>
  <c r="M453" i="3" s="1"/>
  <c r="I455" i="3"/>
  <c r="J454" i="3"/>
  <c r="P451" i="2"/>
  <c r="Q451" i="2" s="1"/>
  <c r="O451" i="2"/>
  <c r="S451" i="2"/>
  <c r="M452" i="2"/>
  <c r="N452" i="2" s="1"/>
  <c r="S452" i="2" s="1"/>
  <c r="E453" i="2"/>
  <c r="H535" i="20" l="1"/>
  <c r="I535" i="20" s="1"/>
  <c r="J535" i="20" s="1"/>
  <c r="L535" i="20" s="1"/>
  <c r="J534" i="20"/>
  <c r="L534" i="20" s="1"/>
  <c r="K534" i="20"/>
  <c r="G536" i="20"/>
  <c r="F537" i="20" s="1"/>
  <c r="L454" i="3"/>
  <c r="K454" i="3"/>
  <c r="M454" i="3" s="1"/>
  <c r="J455" i="3"/>
  <c r="I456" i="3"/>
  <c r="M453" i="2"/>
  <c r="N453" i="2" s="1"/>
  <c r="S453" i="2" s="1"/>
  <c r="E454" i="2"/>
  <c r="P452" i="2"/>
  <c r="Q452" i="2" s="1"/>
  <c r="O452" i="2"/>
  <c r="K535" i="20" l="1"/>
  <c r="G537" i="20"/>
  <c r="F538" i="20" s="1"/>
  <c r="H536" i="20"/>
  <c r="I536" i="20" s="1"/>
  <c r="L455" i="3"/>
  <c r="K455" i="3"/>
  <c r="M455" i="3" s="1"/>
  <c r="J456" i="3"/>
  <c r="I457" i="3"/>
  <c r="E455" i="2"/>
  <c r="M454" i="2"/>
  <c r="N454" i="2" s="1"/>
  <c r="S454" i="2" s="1"/>
  <c r="P453" i="2"/>
  <c r="Q453" i="2" s="1"/>
  <c r="O453" i="2"/>
  <c r="K536" i="20" l="1"/>
  <c r="J536" i="20"/>
  <c r="L536" i="20" s="1"/>
  <c r="G538" i="20"/>
  <c r="F539" i="20" s="1"/>
  <c r="H537" i="20"/>
  <c r="I537" i="20" s="1"/>
  <c r="I458" i="3"/>
  <c r="J457" i="3"/>
  <c r="L456" i="3"/>
  <c r="K456" i="3"/>
  <c r="M456" i="3" s="1"/>
  <c r="P454" i="2"/>
  <c r="Q454" i="2" s="1"/>
  <c r="O454" i="2"/>
  <c r="M455" i="2"/>
  <c r="N455" i="2" s="1"/>
  <c r="E456" i="2"/>
  <c r="H538" i="20" l="1"/>
  <c r="I538" i="20" s="1"/>
  <c r="K537" i="20"/>
  <c r="J537" i="20"/>
  <c r="L537" i="20" s="1"/>
  <c r="G539" i="20"/>
  <c r="F540" i="20" s="1"/>
  <c r="L457" i="3"/>
  <c r="K457" i="3"/>
  <c r="M457" i="3" s="1"/>
  <c r="J458" i="3"/>
  <c r="I459" i="3"/>
  <c r="M456" i="2"/>
  <c r="N456" i="2" s="1"/>
  <c r="S456" i="2" s="1"/>
  <c r="E457" i="2"/>
  <c r="O455" i="2"/>
  <c r="P455" i="2"/>
  <c r="Q455" i="2" s="1"/>
  <c r="S455" i="2"/>
  <c r="H539" i="20" l="1"/>
  <c r="I539" i="20" s="1"/>
  <c r="J539" i="20" s="1"/>
  <c r="L539" i="20" s="1"/>
  <c r="K538" i="20"/>
  <c r="J538" i="20"/>
  <c r="L538" i="20" s="1"/>
  <c r="G540" i="20"/>
  <c r="F541" i="20" s="1"/>
  <c r="K458" i="3"/>
  <c r="M458" i="3" s="1"/>
  <c r="L458" i="3"/>
  <c r="I460" i="3"/>
  <c r="J459" i="3"/>
  <c r="E458" i="2"/>
  <c r="M457" i="2"/>
  <c r="N457" i="2" s="1"/>
  <c r="S457" i="2" s="1"/>
  <c r="P456" i="2"/>
  <c r="Q456" i="2" s="1"/>
  <c r="O456" i="2"/>
  <c r="K539" i="20" l="1"/>
  <c r="H540" i="20"/>
  <c r="I540" i="20" s="1"/>
  <c r="G541" i="20"/>
  <c r="F542" i="20" s="1"/>
  <c r="L459" i="3"/>
  <c r="K459" i="3"/>
  <c r="M459" i="3" s="1"/>
  <c r="I461" i="3"/>
  <c r="J460" i="3"/>
  <c r="P457" i="2"/>
  <c r="Q457" i="2" s="1"/>
  <c r="O457" i="2"/>
  <c r="M458" i="2"/>
  <c r="N458" i="2" s="1"/>
  <c r="S458" i="2" s="1"/>
  <c r="E459" i="2"/>
  <c r="H541" i="20" l="1"/>
  <c r="I541" i="20" s="1"/>
  <c r="J541" i="20" s="1"/>
  <c r="L541" i="20" s="1"/>
  <c r="G542" i="20"/>
  <c r="F543" i="20" s="1"/>
  <c r="J540" i="20"/>
  <c r="L540" i="20" s="1"/>
  <c r="K540" i="20"/>
  <c r="K460" i="3"/>
  <c r="M460" i="3" s="1"/>
  <c r="L460" i="3"/>
  <c r="J461" i="3"/>
  <c r="I462" i="3"/>
  <c r="P458" i="2"/>
  <c r="Q458" i="2" s="1"/>
  <c r="O458" i="2"/>
  <c r="E460" i="2"/>
  <c r="M459" i="2"/>
  <c r="N459" i="2" s="1"/>
  <c r="K541" i="20" l="1"/>
  <c r="G543" i="20"/>
  <c r="F544" i="20" s="1"/>
  <c r="H542" i="20"/>
  <c r="I542" i="20" s="1"/>
  <c r="L461" i="3"/>
  <c r="K461" i="3"/>
  <c r="M461" i="3" s="1"/>
  <c r="I463" i="3"/>
  <c r="J462" i="3"/>
  <c r="P459" i="2"/>
  <c r="Q459" i="2" s="1"/>
  <c r="O459" i="2"/>
  <c r="M460" i="2"/>
  <c r="N460" i="2" s="1"/>
  <c r="E461" i="2"/>
  <c r="S459" i="2"/>
  <c r="H543" i="20" l="1"/>
  <c r="I543" i="20" s="1"/>
  <c r="J542" i="20"/>
  <c r="L542" i="20" s="1"/>
  <c r="K542" i="20"/>
  <c r="G544" i="20"/>
  <c r="F545" i="20" s="1"/>
  <c r="J463" i="3"/>
  <c r="I464" i="3"/>
  <c r="L462" i="3"/>
  <c r="K462" i="3"/>
  <c r="M462" i="3" s="1"/>
  <c r="M461" i="2"/>
  <c r="N461" i="2" s="1"/>
  <c r="S461" i="2" s="1"/>
  <c r="E462" i="2"/>
  <c r="P460" i="2"/>
  <c r="Q460" i="2" s="1"/>
  <c r="O460" i="2"/>
  <c r="S460" i="2"/>
  <c r="H544" i="20" l="1"/>
  <c r="I544" i="20" s="1"/>
  <c r="K544" i="20" s="1"/>
  <c r="G545" i="20"/>
  <c r="F546" i="20" s="1"/>
  <c r="K543" i="20"/>
  <c r="J543" i="20"/>
  <c r="L543" i="20" s="1"/>
  <c r="J464" i="3"/>
  <c r="I465" i="3"/>
  <c r="L463" i="3"/>
  <c r="K463" i="3"/>
  <c r="M463" i="3" s="1"/>
  <c r="E463" i="2"/>
  <c r="M462" i="2"/>
  <c r="N462" i="2" s="1"/>
  <c r="S462" i="2" s="1"/>
  <c r="P461" i="2"/>
  <c r="Q461" i="2" s="1"/>
  <c r="O461" i="2"/>
  <c r="J544" i="20" l="1"/>
  <c r="L544" i="20" s="1"/>
  <c r="H545" i="20"/>
  <c r="I545" i="20" s="1"/>
  <c r="K545" i="20" s="1"/>
  <c r="G546" i="20"/>
  <c r="F547" i="20" s="1"/>
  <c r="I466" i="3"/>
  <c r="J465" i="3"/>
  <c r="L464" i="3"/>
  <c r="K464" i="3"/>
  <c r="M464" i="3" s="1"/>
  <c r="P462" i="2"/>
  <c r="Q462" i="2" s="1"/>
  <c r="O462" i="2"/>
  <c r="M463" i="2"/>
  <c r="N463" i="2" s="1"/>
  <c r="E464" i="2"/>
  <c r="J545" i="20" l="1"/>
  <c r="L545" i="20" s="1"/>
  <c r="H546" i="20"/>
  <c r="I546" i="20" s="1"/>
  <c r="K546" i="20" s="1"/>
  <c r="G547" i="20"/>
  <c r="F548" i="20" s="1"/>
  <c r="L465" i="3"/>
  <c r="K465" i="3"/>
  <c r="M465" i="3" s="1"/>
  <c r="J466" i="3"/>
  <c r="I467" i="3"/>
  <c r="M464" i="2"/>
  <c r="N464" i="2" s="1"/>
  <c r="S464" i="2" s="1"/>
  <c r="E465" i="2"/>
  <c r="O463" i="2"/>
  <c r="P463" i="2"/>
  <c r="Q463" i="2" s="1"/>
  <c r="S463" i="2"/>
  <c r="J546" i="20" l="1"/>
  <c r="L546" i="20" s="1"/>
  <c r="H547" i="20"/>
  <c r="I547" i="20" s="1"/>
  <c r="J547" i="20" s="1"/>
  <c r="L547" i="20" s="1"/>
  <c r="G548" i="20"/>
  <c r="F549" i="20" s="1"/>
  <c r="K466" i="3"/>
  <c r="M466" i="3" s="1"/>
  <c r="L466" i="3"/>
  <c r="I468" i="3"/>
  <c r="J467" i="3"/>
  <c r="M465" i="2"/>
  <c r="N465" i="2" s="1"/>
  <c r="S465" i="2" s="1"/>
  <c r="E466" i="2"/>
  <c r="P464" i="2"/>
  <c r="Q464" i="2" s="1"/>
  <c r="O464" i="2"/>
  <c r="K547" i="20" l="1"/>
  <c r="H548" i="20"/>
  <c r="I548" i="20" s="1"/>
  <c r="G549" i="20"/>
  <c r="F550" i="20" s="1"/>
  <c r="I469" i="3"/>
  <c r="J468" i="3"/>
  <c r="L467" i="3"/>
  <c r="K467" i="3"/>
  <c r="M467" i="3" s="1"/>
  <c r="M466" i="2"/>
  <c r="N466" i="2" s="1"/>
  <c r="S466" i="2" s="1"/>
  <c r="E467" i="2"/>
  <c r="P465" i="2"/>
  <c r="Q465" i="2" s="1"/>
  <c r="O465" i="2"/>
  <c r="G550" i="20" l="1"/>
  <c r="F551" i="20" s="1"/>
  <c r="J548" i="20"/>
  <c r="L548" i="20" s="1"/>
  <c r="K548" i="20"/>
  <c r="H549" i="20"/>
  <c r="I549" i="20" s="1"/>
  <c r="K468" i="3"/>
  <c r="M468" i="3" s="1"/>
  <c r="L468" i="3"/>
  <c r="J469" i="3"/>
  <c r="I470" i="3"/>
  <c r="E468" i="2"/>
  <c r="M467" i="2"/>
  <c r="N467" i="2" s="1"/>
  <c r="S467" i="2" s="1"/>
  <c r="P466" i="2"/>
  <c r="Q466" i="2" s="1"/>
  <c r="O466" i="2"/>
  <c r="K549" i="20" l="1"/>
  <c r="J549" i="20"/>
  <c r="L549" i="20" s="1"/>
  <c r="G551" i="20"/>
  <c r="F552" i="20" s="1"/>
  <c r="H550" i="20"/>
  <c r="I550" i="20" s="1"/>
  <c r="I471" i="3"/>
  <c r="J470" i="3"/>
  <c r="L469" i="3"/>
  <c r="K469" i="3"/>
  <c r="M469" i="3" s="1"/>
  <c r="P467" i="2"/>
  <c r="Q467" i="2" s="1"/>
  <c r="O467" i="2"/>
  <c r="M468" i="2"/>
  <c r="N468" i="2" s="1"/>
  <c r="E469" i="2"/>
  <c r="H551" i="20" l="1"/>
  <c r="I551" i="20" s="1"/>
  <c r="K551" i="20" s="1"/>
  <c r="J550" i="20"/>
  <c r="L550" i="20" s="1"/>
  <c r="K550" i="20"/>
  <c r="G552" i="20"/>
  <c r="F553" i="20" s="1"/>
  <c r="L470" i="3"/>
  <c r="K470" i="3"/>
  <c r="M470" i="3" s="1"/>
  <c r="J471" i="3"/>
  <c r="I472" i="3"/>
  <c r="P468" i="2"/>
  <c r="Q468" i="2" s="1"/>
  <c r="O468" i="2"/>
  <c r="S468" i="2"/>
  <c r="M469" i="2"/>
  <c r="N469" i="2" s="1"/>
  <c r="S469" i="2" s="1"/>
  <c r="E470" i="2"/>
  <c r="J551" i="20" l="1"/>
  <c r="L551" i="20" s="1"/>
  <c r="H552" i="20"/>
  <c r="I552" i="20" s="1"/>
  <c r="J552" i="20" s="1"/>
  <c r="L552" i="20" s="1"/>
  <c r="G553" i="20"/>
  <c r="F554" i="20" s="1"/>
  <c r="J472" i="3"/>
  <c r="I473" i="3"/>
  <c r="L471" i="3"/>
  <c r="K471" i="3"/>
  <c r="M471" i="3" s="1"/>
  <c r="E471" i="2"/>
  <c r="M470" i="2"/>
  <c r="N470" i="2" s="1"/>
  <c r="S470" i="2" s="1"/>
  <c r="P469" i="2"/>
  <c r="Q469" i="2" s="1"/>
  <c r="O469" i="2"/>
  <c r="K552" i="20" l="1"/>
  <c r="H553" i="20"/>
  <c r="I553" i="20" s="1"/>
  <c r="G554" i="20"/>
  <c r="F555" i="20" s="1"/>
  <c r="I474" i="3"/>
  <c r="J473" i="3"/>
  <c r="L472" i="3"/>
  <c r="K472" i="3"/>
  <c r="M472" i="3" s="1"/>
  <c r="P470" i="2"/>
  <c r="Q470" i="2" s="1"/>
  <c r="O470" i="2"/>
  <c r="M471" i="2"/>
  <c r="N471" i="2" s="1"/>
  <c r="E472" i="2"/>
  <c r="G555" i="20" l="1"/>
  <c r="F556" i="20" s="1"/>
  <c r="H554" i="20"/>
  <c r="I554" i="20" s="1"/>
  <c r="K553" i="20"/>
  <c r="J553" i="20"/>
  <c r="L553" i="20" s="1"/>
  <c r="L473" i="3"/>
  <c r="K473" i="3"/>
  <c r="M473" i="3" s="1"/>
  <c r="J474" i="3"/>
  <c r="I475" i="3"/>
  <c r="M472" i="2"/>
  <c r="N472" i="2" s="1"/>
  <c r="S472" i="2" s="1"/>
  <c r="E473" i="2"/>
  <c r="O471" i="2"/>
  <c r="P471" i="2"/>
  <c r="Q471" i="2" s="1"/>
  <c r="S471" i="2"/>
  <c r="H555" i="20" l="1"/>
  <c r="I555" i="20" s="1"/>
  <c r="J555" i="20" s="1"/>
  <c r="L555" i="20" s="1"/>
  <c r="K554" i="20"/>
  <c r="J554" i="20"/>
  <c r="L554" i="20" s="1"/>
  <c r="G556" i="20"/>
  <c r="F557" i="20" s="1"/>
  <c r="I476" i="3"/>
  <c r="J475" i="3"/>
  <c r="K474" i="3"/>
  <c r="M474" i="3" s="1"/>
  <c r="L474" i="3"/>
  <c r="M473" i="2"/>
  <c r="N473" i="2" s="1"/>
  <c r="S473" i="2" s="1"/>
  <c r="E474" i="2"/>
  <c r="P472" i="2"/>
  <c r="Q472" i="2" s="1"/>
  <c r="O472" i="2"/>
  <c r="K555" i="20" l="1"/>
  <c r="H556" i="20"/>
  <c r="I556" i="20" s="1"/>
  <c r="J556" i="20" s="1"/>
  <c r="L556" i="20" s="1"/>
  <c r="G557" i="20"/>
  <c r="F558" i="20" s="1"/>
  <c r="L475" i="3"/>
  <c r="K475" i="3"/>
  <c r="M475" i="3" s="1"/>
  <c r="I477" i="3"/>
  <c r="J476" i="3"/>
  <c r="M474" i="2"/>
  <c r="N474" i="2" s="1"/>
  <c r="S474" i="2" s="1"/>
  <c r="E475" i="2"/>
  <c r="P473" i="2"/>
  <c r="Q473" i="2" s="1"/>
  <c r="O473" i="2"/>
  <c r="K556" i="20" l="1"/>
  <c r="G558" i="20"/>
  <c r="F559" i="20" s="1"/>
  <c r="H557" i="20"/>
  <c r="I557" i="20" s="1"/>
  <c r="K476" i="3"/>
  <c r="M476" i="3" s="1"/>
  <c r="L476" i="3"/>
  <c r="J477" i="3"/>
  <c r="I478" i="3"/>
  <c r="E476" i="2"/>
  <c r="M475" i="2"/>
  <c r="N475" i="2" s="1"/>
  <c r="S475" i="2" s="1"/>
  <c r="P474" i="2"/>
  <c r="Q474" i="2" s="1"/>
  <c r="O474" i="2"/>
  <c r="K557" i="20" l="1"/>
  <c r="J557" i="20"/>
  <c r="L557" i="20" s="1"/>
  <c r="G559" i="20"/>
  <c r="F560" i="20" s="1"/>
  <c r="H558" i="20"/>
  <c r="I558" i="20" s="1"/>
  <c r="I479" i="3"/>
  <c r="J478" i="3"/>
  <c r="L477" i="3"/>
  <c r="K477" i="3"/>
  <c r="M477" i="3" s="1"/>
  <c r="P475" i="2"/>
  <c r="Q475" i="2" s="1"/>
  <c r="O475" i="2"/>
  <c r="M476" i="2"/>
  <c r="N476" i="2" s="1"/>
  <c r="E477" i="2"/>
  <c r="J558" i="20" l="1"/>
  <c r="L558" i="20" s="1"/>
  <c r="K558" i="20"/>
  <c r="H559" i="20"/>
  <c r="I559" i="20" s="1"/>
  <c r="G560" i="20"/>
  <c r="F561" i="20" s="1"/>
  <c r="L478" i="3"/>
  <c r="K478" i="3"/>
  <c r="M478" i="3" s="1"/>
  <c r="J479" i="3"/>
  <c r="I480" i="3"/>
  <c r="P476" i="2"/>
  <c r="Q476" i="2" s="1"/>
  <c r="O476" i="2"/>
  <c r="S476" i="2"/>
  <c r="M477" i="2"/>
  <c r="N477" i="2" s="1"/>
  <c r="S477" i="2" s="1"/>
  <c r="E478" i="2"/>
  <c r="G561" i="20" l="1"/>
  <c r="F562" i="20" s="1"/>
  <c r="K559" i="20"/>
  <c r="J559" i="20"/>
  <c r="L559" i="20" s="1"/>
  <c r="H560" i="20"/>
  <c r="I560" i="20" s="1"/>
  <c r="J480" i="3"/>
  <c r="I481" i="3"/>
  <c r="L479" i="3"/>
  <c r="K479" i="3"/>
  <c r="M479" i="3" s="1"/>
  <c r="E479" i="2"/>
  <c r="M478" i="2"/>
  <c r="N478" i="2" s="1"/>
  <c r="S478" i="2" s="1"/>
  <c r="P477" i="2"/>
  <c r="Q477" i="2" s="1"/>
  <c r="O477" i="2"/>
  <c r="H561" i="20" l="1"/>
  <c r="I561" i="20" s="1"/>
  <c r="K561" i="20" s="1"/>
  <c r="G562" i="20"/>
  <c r="F563" i="20" s="1"/>
  <c r="K560" i="20"/>
  <c r="J560" i="20"/>
  <c r="L560" i="20" s="1"/>
  <c r="I482" i="3"/>
  <c r="J481" i="3"/>
  <c r="L480" i="3"/>
  <c r="K480" i="3"/>
  <c r="M480" i="3" s="1"/>
  <c r="P478" i="2"/>
  <c r="Q478" i="2" s="1"/>
  <c r="O478" i="2"/>
  <c r="M479" i="2"/>
  <c r="N479" i="2" s="1"/>
  <c r="E480" i="2"/>
  <c r="J561" i="20" l="1"/>
  <c r="L561" i="20" s="1"/>
  <c r="G563" i="20"/>
  <c r="F564" i="20" s="1"/>
  <c r="H562" i="20"/>
  <c r="I562" i="20" s="1"/>
  <c r="L481" i="3"/>
  <c r="K481" i="3"/>
  <c r="M481" i="3" s="1"/>
  <c r="J482" i="3"/>
  <c r="I483" i="3"/>
  <c r="M480" i="2"/>
  <c r="N480" i="2" s="1"/>
  <c r="S480" i="2" s="1"/>
  <c r="E481" i="2"/>
  <c r="O479" i="2"/>
  <c r="P479" i="2"/>
  <c r="Q479" i="2" s="1"/>
  <c r="S479" i="2"/>
  <c r="K562" i="20" l="1"/>
  <c r="J562" i="20"/>
  <c r="L562" i="20" s="1"/>
  <c r="H563" i="20"/>
  <c r="I563" i="20" s="1"/>
  <c r="G564" i="20"/>
  <c r="F565" i="20" s="1"/>
  <c r="I484" i="3"/>
  <c r="J483" i="3"/>
  <c r="K482" i="3"/>
  <c r="M482" i="3" s="1"/>
  <c r="L482" i="3"/>
  <c r="M481" i="2"/>
  <c r="N481" i="2" s="1"/>
  <c r="S481" i="2" s="1"/>
  <c r="E482" i="2"/>
  <c r="P480" i="2"/>
  <c r="Q480" i="2" s="1"/>
  <c r="O480" i="2"/>
  <c r="G565" i="20" l="1"/>
  <c r="F566" i="20" s="1"/>
  <c r="H564" i="20"/>
  <c r="I564" i="20" s="1"/>
  <c r="K563" i="20"/>
  <c r="J563" i="20"/>
  <c r="L563" i="20" s="1"/>
  <c r="L483" i="3"/>
  <c r="K483" i="3"/>
  <c r="M483" i="3" s="1"/>
  <c r="I485" i="3"/>
  <c r="J484" i="3"/>
  <c r="M482" i="2"/>
  <c r="N482" i="2" s="1"/>
  <c r="S482" i="2" s="1"/>
  <c r="E483" i="2"/>
  <c r="P481" i="2"/>
  <c r="Q481" i="2" s="1"/>
  <c r="O481" i="2"/>
  <c r="J564" i="20" l="1"/>
  <c r="L564" i="20" s="1"/>
  <c r="K564" i="20"/>
  <c r="G566" i="20"/>
  <c r="F567" i="20" s="1"/>
  <c r="H565" i="20"/>
  <c r="I565" i="20" s="1"/>
  <c r="K484" i="3"/>
  <c r="M484" i="3" s="1"/>
  <c r="L484" i="3"/>
  <c r="J485" i="3"/>
  <c r="I486" i="3"/>
  <c r="E484" i="2"/>
  <c r="M483" i="2"/>
  <c r="N483" i="2" s="1"/>
  <c r="S483" i="2" s="1"/>
  <c r="P482" i="2"/>
  <c r="Q482" i="2" s="1"/>
  <c r="O482" i="2"/>
  <c r="G567" i="20" l="1"/>
  <c r="F568" i="20" s="1"/>
  <c r="K565" i="20"/>
  <c r="J565" i="20"/>
  <c r="L565" i="20" s="1"/>
  <c r="H566" i="20"/>
  <c r="I566" i="20" s="1"/>
  <c r="L485" i="3"/>
  <c r="K485" i="3"/>
  <c r="M485" i="3" s="1"/>
  <c r="I487" i="3"/>
  <c r="J486" i="3"/>
  <c r="P483" i="2"/>
  <c r="Q483" i="2" s="1"/>
  <c r="O483" i="2"/>
  <c r="M484" i="2"/>
  <c r="N484" i="2" s="1"/>
  <c r="E485" i="2"/>
  <c r="J566" i="20" l="1"/>
  <c r="L566" i="20" s="1"/>
  <c r="K566" i="20"/>
  <c r="G568" i="20"/>
  <c r="F569" i="20" s="1"/>
  <c r="H567" i="20"/>
  <c r="I567" i="20" s="1"/>
  <c r="L486" i="3"/>
  <c r="K486" i="3"/>
  <c r="M486" i="3" s="1"/>
  <c r="J487" i="3"/>
  <c r="I488" i="3"/>
  <c r="P484" i="2"/>
  <c r="Q484" i="2" s="1"/>
  <c r="O484" i="2"/>
  <c r="S484" i="2"/>
  <c r="M485" i="2"/>
  <c r="N485" i="2" s="1"/>
  <c r="S485" i="2" s="1"/>
  <c r="E486" i="2"/>
  <c r="H568" i="20" l="1"/>
  <c r="I568" i="20" s="1"/>
  <c r="J568" i="20" s="1"/>
  <c r="L568" i="20" s="1"/>
  <c r="G569" i="20"/>
  <c r="F570" i="20" s="1"/>
  <c r="K567" i="20"/>
  <c r="J567" i="20"/>
  <c r="L567" i="20" s="1"/>
  <c r="J488" i="3"/>
  <c r="I489" i="3"/>
  <c r="L487" i="3"/>
  <c r="K487" i="3"/>
  <c r="M487" i="3" s="1"/>
  <c r="E487" i="2"/>
  <c r="M486" i="2"/>
  <c r="N486" i="2" s="1"/>
  <c r="S486" i="2" s="1"/>
  <c r="P485" i="2"/>
  <c r="Q485" i="2" s="1"/>
  <c r="O485" i="2"/>
  <c r="H569" i="20" l="1"/>
  <c r="I569" i="20" s="1"/>
  <c r="J569" i="20" s="1"/>
  <c r="L569" i="20" s="1"/>
  <c r="K568" i="20"/>
  <c r="G570" i="20"/>
  <c r="F571" i="20" s="1"/>
  <c r="I490" i="3"/>
  <c r="J489" i="3"/>
  <c r="L488" i="3"/>
  <c r="K488" i="3"/>
  <c r="M488" i="3" s="1"/>
  <c r="P486" i="2"/>
  <c r="Q486" i="2" s="1"/>
  <c r="O486" i="2"/>
  <c r="M487" i="2"/>
  <c r="N487" i="2" s="1"/>
  <c r="E488" i="2"/>
  <c r="K569" i="20" l="1"/>
  <c r="G571" i="20"/>
  <c r="F572" i="20" s="1"/>
  <c r="H570" i="20"/>
  <c r="I570" i="20" s="1"/>
  <c r="L489" i="3"/>
  <c r="K489" i="3"/>
  <c r="M489" i="3" s="1"/>
  <c r="J490" i="3"/>
  <c r="I491" i="3"/>
  <c r="M488" i="2"/>
  <c r="N488" i="2" s="1"/>
  <c r="S488" i="2" s="1"/>
  <c r="E489" i="2"/>
  <c r="O487" i="2"/>
  <c r="P487" i="2"/>
  <c r="Q487" i="2" s="1"/>
  <c r="S487" i="2"/>
  <c r="K570" i="20" l="1"/>
  <c r="J570" i="20"/>
  <c r="L570" i="20" s="1"/>
  <c r="H571" i="20"/>
  <c r="I571" i="20" s="1"/>
  <c r="G572" i="20"/>
  <c r="F573" i="20" s="1"/>
  <c r="I492" i="3"/>
  <c r="J491" i="3"/>
  <c r="K490" i="3"/>
  <c r="M490" i="3" s="1"/>
  <c r="L490" i="3"/>
  <c r="M489" i="2"/>
  <c r="N489" i="2" s="1"/>
  <c r="S489" i="2" s="1"/>
  <c r="E490" i="2"/>
  <c r="P488" i="2"/>
  <c r="Q488" i="2" s="1"/>
  <c r="O488" i="2"/>
  <c r="H572" i="20" l="1"/>
  <c r="I572" i="20" s="1"/>
  <c r="J572" i="20" s="1"/>
  <c r="L572" i="20" s="1"/>
  <c r="K571" i="20"/>
  <c r="J571" i="20"/>
  <c r="L571" i="20" s="1"/>
  <c r="G573" i="20"/>
  <c r="F574" i="20" s="1"/>
  <c r="L491" i="3"/>
  <c r="K491" i="3"/>
  <c r="M491" i="3" s="1"/>
  <c r="I493" i="3"/>
  <c r="J492" i="3"/>
  <c r="M490" i="2"/>
  <c r="N490" i="2" s="1"/>
  <c r="S490" i="2" s="1"/>
  <c r="E491" i="2"/>
  <c r="P489" i="2"/>
  <c r="Q489" i="2" s="1"/>
  <c r="O489" i="2"/>
  <c r="K572" i="20" l="1"/>
  <c r="H573" i="20"/>
  <c r="I573" i="20" s="1"/>
  <c r="G574" i="20"/>
  <c r="F575" i="20" s="1"/>
  <c r="J493" i="3"/>
  <c r="I494" i="3"/>
  <c r="K492" i="3"/>
  <c r="M492" i="3" s="1"/>
  <c r="L492" i="3"/>
  <c r="E492" i="2"/>
  <c r="M491" i="2"/>
  <c r="N491" i="2" s="1"/>
  <c r="S491" i="2" s="1"/>
  <c r="P490" i="2"/>
  <c r="Q490" i="2" s="1"/>
  <c r="O490" i="2"/>
  <c r="G575" i="20" l="1"/>
  <c r="F576" i="20" s="1"/>
  <c r="H574" i="20"/>
  <c r="I574" i="20" s="1"/>
  <c r="K573" i="20"/>
  <c r="J573" i="20"/>
  <c r="L573" i="20" s="1"/>
  <c r="I495" i="3"/>
  <c r="J494" i="3"/>
  <c r="L493" i="3"/>
  <c r="K493" i="3"/>
  <c r="M493" i="3" s="1"/>
  <c r="P491" i="2"/>
  <c r="Q491" i="2" s="1"/>
  <c r="O491" i="2"/>
  <c r="M492" i="2"/>
  <c r="N492" i="2" s="1"/>
  <c r="S492" i="2" s="1"/>
  <c r="E493" i="2"/>
  <c r="J574" i="20" l="1"/>
  <c r="L574" i="20" s="1"/>
  <c r="K574" i="20"/>
  <c r="G576" i="20"/>
  <c r="F577" i="20" s="1"/>
  <c r="H575" i="20"/>
  <c r="I575" i="20" s="1"/>
  <c r="L494" i="3"/>
  <c r="K494" i="3"/>
  <c r="M494" i="3" s="1"/>
  <c r="J495" i="3"/>
  <c r="I496" i="3"/>
  <c r="M493" i="2"/>
  <c r="N493" i="2" s="1"/>
  <c r="S493" i="2" s="1"/>
  <c r="E494" i="2"/>
  <c r="O492" i="2"/>
  <c r="P492" i="2"/>
  <c r="Q492" i="2" s="1"/>
  <c r="K575" i="20" l="1"/>
  <c r="J575" i="20"/>
  <c r="L575" i="20" s="1"/>
  <c r="G577" i="20"/>
  <c r="F578" i="20" s="1"/>
  <c r="H576" i="20"/>
  <c r="I576" i="20" s="1"/>
  <c r="L495" i="3"/>
  <c r="K495" i="3"/>
  <c r="M495" i="3" s="1"/>
  <c r="J496" i="3"/>
  <c r="I497" i="3"/>
  <c r="E495" i="2"/>
  <c r="M494" i="2"/>
  <c r="N494" i="2" s="1"/>
  <c r="S494" i="2" s="1"/>
  <c r="P493" i="2"/>
  <c r="Q493" i="2" s="1"/>
  <c r="O493" i="2"/>
  <c r="H577" i="20" l="1"/>
  <c r="I577" i="20" s="1"/>
  <c r="K577" i="20" s="1"/>
  <c r="G578" i="20"/>
  <c r="F579" i="20" s="1"/>
  <c r="K576" i="20"/>
  <c r="J576" i="20"/>
  <c r="L576" i="20" s="1"/>
  <c r="L496" i="3"/>
  <c r="K496" i="3"/>
  <c r="M496" i="3" s="1"/>
  <c r="I498" i="3"/>
  <c r="J497" i="3"/>
  <c r="P494" i="2"/>
  <c r="Q494" i="2" s="1"/>
  <c r="O494" i="2"/>
  <c r="M495" i="2"/>
  <c r="N495" i="2" s="1"/>
  <c r="S495" i="2" s="1"/>
  <c r="E496" i="2"/>
  <c r="J577" i="20" l="1"/>
  <c r="L577" i="20" s="1"/>
  <c r="G579" i="20"/>
  <c r="F580" i="20" s="1"/>
  <c r="H578" i="20"/>
  <c r="I578" i="20" s="1"/>
  <c r="L497" i="3"/>
  <c r="K497" i="3"/>
  <c r="M497" i="3" s="1"/>
  <c r="J498" i="3"/>
  <c r="I499" i="3"/>
  <c r="M496" i="2"/>
  <c r="N496" i="2" s="1"/>
  <c r="S496" i="2" s="1"/>
  <c r="E497" i="2"/>
  <c r="O495" i="2"/>
  <c r="P495" i="2"/>
  <c r="Q495" i="2" s="1"/>
  <c r="K578" i="20" l="1"/>
  <c r="J578" i="20"/>
  <c r="L578" i="20" s="1"/>
  <c r="H579" i="20"/>
  <c r="I579" i="20" s="1"/>
  <c r="G580" i="20"/>
  <c r="F581" i="20" s="1"/>
  <c r="I500" i="3"/>
  <c r="J499" i="3"/>
  <c r="K498" i="3"/>
  <c r="M498" i="3" s="1"/>
  <c r="L498" i="3"/>
  <c r="M497" i="2"/>
  <c r="N497" i="2" s="1"/>
  <c r="S497" i="2" s="1"/>
  <c r="E498" i="2"/>
  <c r="P496" i="2"/>
  <c r="Q496" i="2" s="1"/>
  <c r="O496" i="2"/>
  <c r="G581" i="20" l="1"/>
  <c r="F582" i="20" s="1"/>
  <c r="H580" i="20"/>
  <c r="I580" i="20" s="1"/>
  <c r="J579" i="20"/>
  <c r="L579" i="20" s="1"/>
  <c r="K579" i="20"/>
  <c r="L499" i="3"/>
  <c r="K499" i="3"/>
  <c r="M499" i="3" s="1"/>
  <c r="I501" i="3"/>
  <c r="J500" i="3"/>
  <c r="M498" i="2"/>
  <c r="N498" i="2" s="1"/>
  <c r="S498" i="2" s="1"/>
  <c r="E499" i="2"/>
  <c r="P497" i="2"/>
  <c r="Q497" i="2" s="1"/>
  <c r="O497" i="2"/>
  <c r="J580" i="20" l="1"/>
  <c r="L580" i="20" s="1"/>
  <c r="K580" i="20"/>
  <c r="G582" i="20"/>
  <c r="F583" i="20" s="1"/>
  <c r="H581" i="20"/>
  <c r="I581" i="20" s="1"/>
  <c r="J501" i="3"/>
  <c r="I502" i="3"/>
  <c r="K500" i="3"/>
  <c r="M500" i="3" s="1"/>
  <c r="L500" i="3"/>
  <c r="E500" i="2"/>
  <c r="M499" i="2"/>
  <c r="N499" i="2" s="1"/>
  <c r="S499" i="2" s="1"/>
  <c r="P498" i="2"/>
  <c r="Q498" i="2" s="1"/>
  <c r="O498" i="2"/>
  <c r="G583" i="20" l="1"/>
  <c r="F584" i="20" s="1"/>
  <c r="H582" i="20"/>
  <c r="I582" i="20" s="1"/>
  <c r="K581" i="20"/>
  <c r="J581" i="20"/>
  <c r="L581" i="20" s="1"/>
  <c r="I503" i="3"/>
  <c r="J502" i="3"/>
  <c r="L501" i="3"/>
  <c r="K501" i="3"/>
  <c r="M501" i="3" s="1"/>
  <c r="P499" i="2"/>
  <c r="Q499" i="2" s="1"/>
  <c r="O499" i="2"/>
  <c r="M500" i="2"/>
  <c r="N500" i="2" s="1"/>
  <c r="E501" i="2"/>
  <c r="J582" i="20" l="1"/>
  <c r="L582" i="20" s="1"/>
  <c r="K582" i="20"/>
  <c r="G584" i="20"/>
  <c r="F585" i="20" s="1"/>
  <c r="H583" i="20"/>
  <c r="I583" i="20" s="1"/>
  <c r="L502" i="3"/>
  <c r="K502" i="3"/>
  <c r="M502" i="3" s="1"/>
  <c r="J503" i="3"/>
  <c r="I504" i="3"/>
  <c r="P500" i="2"/>
  <c r="Q500" i="2" s="1"/>
  <c r="O500" i="2"/>
  <c r="M501" i="2"/>
  <c r="N501" i="2" s="1"/>
  <c r="S501" i="2" s="1"/>
  <c r="E502" i="2"/>
  <c r="S500" i="2"/>
  <c r="K583" i="20" l="1"/>
  <c r="J583" i="20"/>
  <c r="L583" i="20" s="1"/>
  <c r="H584" i="20"/>
  <c r="I584" i="20" s="1"/>
  <c r="G585" i="20"/>
  <c r="F586" i="20" s="1"/>
  <c r="L503" i="3"/>
  <c r="K503" i="3"/>
  <c r="M503" i="3" s="1"/>
  <c r="J504" i="3"/>
  <c r="I505" i="3"/>
  <c r="E503" i="2"/>
  <c r="M502" i="2"/>
  <c r="N502" i="2" s="1"/>
  <c r="S502" i="2" s="1"/>
  <c r="P501" i="2"/>
  <c r="Q501" i="2" s="1"/>
  <c r="O501" i="2"/>
  <c r="G586" i="20" l="1"/>
  <c r="F587" i="20" s="1"/>
  <c r="H585" i="20"/>
  <c r="I585" i="20" s="1"/>
  <c r="K584" i="20"/>
  <c r="J584" i="20"/>
  <c r="L584" i="20" s="1"/>
  <c r="I506" i="3"/>
  <c r="J505" i="3"/>
  <c r="L504" i="3"/>
  <c r="K504" i="3"/>
  <c r="M504" i="3" s="1"/>
  <c r="P502" i="2"/>
  <c r="Q502" i="2" s="1"/>
  <c r="O502" i="2"/>
  <c r="M503" i="2"/>
  <c r="N503" i="2" s="1"/>
  <c r="S503" i="2" s="1"/>
  <c r="E504" i="2"/>
  <c r="K585" i="20" l="1"/>
  <c r="J585" i="20"/>
  <c r="L585" i="20" s="1"/>
  <c r="G587" i="20"/>
  <c r="F588" i="20" s="1"/>
  <c r="H586" i="20"/>
  <c r="I586" i="20" s="1"/>
  <c r="L505" i="3"/>
  <c r="K505" i="3"/>
  <c r="M505" i="3" s="1"/>
  <c r="J506" i="3"/>
  <c r="I507" i="3"/>
  <c r="M504" i="2"/>
  <c r="N504" i="2" s="1"/>
  <c r="S504" i="2" s="1"/>
  <c r="E505" i="2"/>
  <c r="O503" i="2"/>
  <c r="P503" i="2"/>
  <c r="Q503" i="2" s="1"/>
  <c r="H587" i="20" l="1"/>
  <c r="I587" i="20" s="1"/>
  <c r="K587" i="20" s="1"/>
  <c r="K586" i="20"/>
  <c r="J586" i="20"/>
  <c r="L586" i="20" s="1"/>
  <c r="G588" i="20"/>
  <c r="F589" i="20" s="1"/>
  <c r="I508" i="3"/>
  <c r="J507" i="3"/>
  <c r="K506" i="3"/>
  <c r="M506" i="3" s="1"/>
  <c r="L506" i="3"/>
  <c r="M505" i="2"/>
  <c r="N505" i="2" s="1"/>
  <c r="S505" i="2" s="1"/>
  <c r="E506" i="2"/>
  <c r="P504" i="2"/>
  <c r="Q504" i="2" s="1"/>
  <c r="O504" i="2"/>
  <c r="J587" i="20" l="1"/>
  <c r="L587" i="20" s="1"/>
  <c r="H588" i="20"/>
  <c r="I588" i="20" s="1"/>
  <c r="J588" i="20" s="1"/>
  <c r="L588" i="20" s="1"/>
  <c r="G589" i="20"/>
  <c r="F590" i="20" s="1"/>
  <c r="L507" i="3"/>
  <c r="K507" i="3"/>
  <c r="M507" i="3" s="1"/>
  <c r="I509" i="3"/>
  <c r="J508" i="3"/>
  <c r="M506" i="2"/>
  <c r="N506" i="2" s="1"/>
  <c r="S506" i="2" s="1"/>
  <c r="E507" i="2"/>
  <c r="P505" i="2"/>
  <c r="Q505" i="2" s="1"/>
  <c r="O505" i="2"/>
  <c r="K588" i="20" l="1"/>
  <c r="G590" i="20"/>
  <c r="F591" i="20" s="1"/>
  <c r="H589" i="20"/>
  <c r="I589" i="20" s="1"/>
  <c r="K508" i="3"/>
  <c r="M508" i="3" s="1"/>
  <c r="L508" i="3"/>
  <c r="J509" i="3"/>
  <c r="I510" i="3"/>
  <c r="E508" i="2"/>
  <c r="M507" i="2"/>
  <c r="N507" i="2" s="1"/>
  <c r="S507" i="2" s="1"/>
  <c r="P506" i="2"/>
  <c r="Q506" i="2" s="1"/>
  <c r="O506" i="2"/>
  <c r="G591" i="20" l="1"/>
  <c r="F592" i="20" s="1"/>
  <c r="K589" i="20"/>
  <c r="J589" i="20"/>
  <c r="L589" i="20" s="1"/>
  <c r="H590" i="20"/>
  <c r="I590" i="20" s="1"/>
  <c r="I511" i="3"/>
  <c r="J510" i="3"/>
  <c r="L509" i="3"/>
  <c r="K509" i="3"/>
  <c r="M509" i="3" s="1"/>
  <c r="P507" i="2"/>
  <c r="Q507" i="2" s="1"/>
  <c r="O507" i="2"/>
  <c r="M508" i="2"/>
  <c r="N508" i="2" s="1"/>
  <c r="S508" i="2" s="1"/>
  <c r="E509" i="2"/>
  <c r="J590" i="20" l="1"/>
  <c r="L590" i="20" s="1"/>
  <c r="K590" i="20"/>
  <c r="G592" i="20"/>
  <c r="F593" i="20" s="1"/>
  <c r="H591" i="20"/>
  <c r="I591" i="20" s="1"/>
  <c r="L510" i="3"/>
  <c r="K510" i="3"/>
  <c r="M510" i="3" s="1"/>
  <c r="J511" i="3"/>
  <c r="I512" i="3"/>
  <c r="M509" i="2"/>
  <c r="N509" i="2" s="1"/>
  <c r="S509" i="2" s="1"/>
  <c r="E510" i="2"/>
  <c r="P508" i="2"/>
  <c r="Q508" i="2" s="1"/>
  <c r="O508" i="2"/>
  <c r="H592" i="20" l="1"/>
  <c r="I592" i="20" s="1"/>
  <c r="K592" i="20" s="1"/>
  <c r="K591" i="20"/>
  <c r="J591" i="20"/>
  <c r="L591" i="20" s="1"/>
  <c r="G593" i="20"/>
  <c r="F594" i="20" s="1"/>
  <c r="J512" i="3"/>
  <c r="I513" i="3"/>
  <c r="L511" i="3"/>
  <c r="K511" i="3"/>
  <c r="M511" i="3" s="1"/>
  <c r="E511" i="2"/>
  <c r="M510" i="2"/>
  <c r="N510" i="2" s="1"/>
  <c r="S510" i="2" s="1"/>
  <c r="P509" i="2"/>
  <c r="Q509" i="2" s="1"/>
  <c r="O509" i="2"/>
  <c r="H593" i="20" l="1"/>
  <c r="I593" i="20" s="1"/>
  <c r="J593" i="20" s="1"/>
  <c r="L593" i="20" s="1"/>
  <c r="J592" i="20"/>
  <c r="L592" i="20" s="1"/>
  <c r="G594" i="20"/>
  <c r="F595" i="20" s="1"/>
  <c r="I514" i="3"/>
  <c r="J513" i="3"/>
  <c r="L512" i="3"/>
  <c r="K512" i="3"/>
  <c r="M512" i="3" s="1"/>
  <c r="P510" i="2"/>
  <c r="Q510" i="2" s="1"/>
  <c r="O510" i="2"/>
  <c r="M511" i="2"/>
  <c r="N511" i="2" s="1"/>
  <c r="S511" i="2" s="1"/>
  <c r="E512" i="2"/>
  <c r="K593" i="20" l="1"/>
  <c r="G595" i="20"/>
  <c r="F596" i="20" s="1"/>
  <c r="H594" i="20"/>
  <c r="I594" i="20" s="1"/>
  <c r="L513" i="3"/>
  <c r="K513" i="3"/>
  <c r="M513" i="3" s="1"/>
  <c r="J514" i="3"/>
  <c r="I515" i="3"/>
  <c r="M512" i="2"/>
  <c r="N512" i="2" s="1"/>
  <c r="S512" i="2" s="1"/>
  <c r="E513" i="2"/>
  <c r="O511" i="2"/>
  <c r="P511" i="2"/>
  <c r="Q511" i="2" s="1"/>
  <c r="H595" i="20" l="1"/>
  <c r="I595" i="20" s="1"/>
  <c r="K595" i="20" s="1"/>
  <c r="K594" i="20"/>
  <c r="J594" i="20"/>
  <c r="L594" i="20" s="1"/>
  <c r="G596" i="20"/>
  <c r="F597" i="20" s="1"/>
  <c r="I516" i="3"/>
  <c r="J515" i="3"/>
  <c r="K514" i="3"/>
  <c r="M514" i="3" s="1"/>
  <c r="L514" i="3"/>
  <c r="M513" i="2"/>
  <c r="N513" i="2" s="1"/>
  <c r="S513" i="2" s="1"/>
  <c r="E514" i="2"/>
  <c r="P512" i="2"/>
  <c r="Q512" i="2" s="1"/>
  <c r="O512" i="2"/>
  <c r="J595" i="20" l="1"/>
  <c r="L595" i="20" s="1"/>
  <c r="H596" i="20"/>
  <c r="I596" i="20" s="1"/>
  <c r="G597" i="20"/>
  <c r="F598" i="20" s="1"/>
  <c r="L515" i="3"/>
  <c r="K515" i="3"/>
  <c r="M515" i="3" s="1"/>
  <c r="I517" i="3"/>
  <c r="J516" i="3"/>
  <c r="M514" i="2"/>
  <c r="N514" i="2" s="1"/>
  <c r="S514" i="2" s="1"/>
  <c r="E515" i="2"/>
  <c r="P513" i="2"/>
  <c r="Q513" i="2" s="1"/>
  <c r="O513" i="2"/>
  <c r="G598" i="20" l="1"/>
  <c r="F599" i="20" s="1"/>
  <c r="H597" i="20"/>
  <c r="I597" i="20" s="1"/>
  <c r="J596" i="20"/>
  <c r="L596" i="20" s="1"/>
  <c r="K596" i="20"/>
  <c r="K516" i="3"/>
  <c r="M516" i="3" s="1"/>
  <c r="L516" i="3"/>
  <c r="J517" i="3"/>
  <c r="I518" i="3"/>
  <c r="E516" i="2"/>
  <c r="M515" i="2"/>
  <c r="N515" i="2" s="1"/>
  <c r="S515" i="2" s="1"/>
  <c r="P514" i="2"/>
  <c r="Q514" i="2" s="1"/>
  <c r="O514" i="2"/>
  <c r="K597" i="20" l="1"/>
  <c r="J597" i="20"/>
  <c r="L597" i="20" s="1"/>
  <c r="G599" i="20"/>
  <c r="F600" i="20" s="1"/>
  <c r="H598" i="20"/>
  <c r="I598" i="20" s="1"/>
  <c r="L517" i="3"/>
  <c r="K517" i="3"/>
  <c r="M517" i="3" s="1"/>
  <c r="I519" i="3"/>
  <c r="J518" i="3"/>
  <c r="P515" i="2"/>
  <c r="Q515" i="2" s="1"/>
  <c r="O515" i="2"/>
  <c r="M516" i="2"/>
  <c r="N516" i="2" s="1"/>
  <c r="S516" i="2" s="1"/>
  <c r="E517" i="2"/>
  <c r="G600" i="20" l="1"/>
  <c r="F601" i="20" s="1"/>
  <c r="J598" i="20"/>
  <c r="L598" i="20" s="1"/>
  <c r="K598" i="20"/>
  <c r="H599" i="20"/>
  <c r="I599" i="20" s="1"/>
  <c r="J519" i="3"/>
  <c r="I520" i="3"/>
  <c r="L518" i="3"/>
  <c r="K518" i="3"/>
  <c r="M518" i="3" s="1"/>
  <c r="M517" i="2"/>
  <c r="N517" i="2" s="1"/>
  <c r="S517" i="2" s="1"/>
  <c r="E518" i="2"/>
  <c r="P516" i="2"/>
  <c r="Q516" i="2" s="1"/>
  <c r="O516" i="2"/>
  <c r="K599" i="20" l="1"/>
  <c r="J599" i="20"/>
  <c r="L599" i="20" s="1"/>
  <c r="H600" i="20"/>
  <c r="I600" i="20" s="1"/>
  <c r="G601" i="20"/>
  <c r="F602" i="20" s="1"/>
  <c r="J520" i="3"/>
  <c r="I521" i="3"/>
  <c r="L519" i="3"/>
  <c r="K519" i="3"/>
  <c r="M519" i="3" s="1"/>
  <c r="E519" i="2"/>
  <c r="M518" i="2"/>
  <c r="N518" i="2" s="1"/>
  <c r="S518" i="2" s="1"/>
  <c r="P517" i="2"/>
  <c r="Q517" i="2" s="1"/>
  <c r="O517" i="2"/>
  <c r="H601" i="20" l="1"/>
  <c r="I601" i="20" s="1"/>
  <c r="K601" i="20" s="1"/>
  <c r="K600" i="20"/>
  <c r="J600" i="20"/>
  <c r="L600" i="20" s="1"/>
  <c r="G602" i="20"/>
  <c r="F603" i="20" s="1"/>
  <c r="I522" i="3"/>
  <c r="J521" i="3"/>
  <c r="L520" i="3"/>
  <c r="K520" i="3"/>
  <c r="M520" i="3" s="1"/>
  <c r="P518" i="2"/>
  <c r="Q518" i="2" s="1"/>
  <c r="O518" i="2"/>
  <c r="M519" i="2"/>
  <c r="N519" i="2" s="1"/>
  <c r="S519" i="2" s="1"/>
  <c r="E520" i="2"/>
  <c r="J601" i="20" l="1"/>
  <c r="L601" i="20" s="1"/>
  <c r="G603" i="20"/>
  <c r="F604" i="20" s="1"/>
  <c r="H602" i="20"/>
  <c r="I602" i="20" s="1"/>
  <c r="L521" i="3"/>
  <c r="K521" i="3"/>
  <c r="M521" i="3" s="1"/>
  <c r="J522" i="3"/>
  <c r="I523" i="3"/>
  <c r="M520" i="2"/>
  <c r="N520" i="2" s="1"/>
  <c r="S520" i="2" s="1"/>
  <c r="E521" i="2"/>
  <c r="O519" i="2"/>
  <c r="P519" i="2"/>
  <c r="Q519" i="2" s="1"/>
  <c r="H603" i="20" l="1"/>
  <c r="I603" i="20" s="1"/>
  <c r="K603" i="20" s="1"/>
  <c r="K602" i="20"/>
  <c r="J602" i="20"/>
  <c r="L602" i="20" s="1"/>
  <c r="G604" i="20"/>
  <c r="F605" i="20" s="1"/>
  <c r="I524" i="3"/>
  <c r="J523" i="3"/>
  <c r="K522" i="3"/>
  <c r="M522" i="3" s="1"/>
  <c r="L522" i="3"/>
  <c r="M521" i="2"/>
  <c r="N521" i="2" s="1"/>
  <c r="S521" i="2" s="1"/>
  <c r="E522" i="2"/>
  <c r="P520" i="2"/>
  <c r="Q520" i="2" s="1"/>
  <c r="O520" i="2"/>
  <c r="J603" i="20" l="1"/>
  <c r="L603" i="20" s="1"/>
  <c r="H604" i="20"/>
  <c r="I604" i="20" s="1"/>
  <c r="G605" i="20"/>
  <c r="F606" i="20" s="1"/>
  <c r="L523" i="3"/>
  <c r="K523" i="3"/>
  <c r="M523" i="3" s="1"/>
  <c r="I525" i="3"/>
  <c r="J524" i="3"/>
  <c r="M522" i="2"/>
  <c r="N522" i="2" s="1"/>
  <c r="S522" i="2" s="1"/>
  <c r="E523" i="2"/>
  <c r="P521" i="2"/>
  <c r="Q521" i="2" s="1"/>
  <c r="O521" i="2"/>
  <c r="G606" i="20" l="1"/>
  <c r="F607" i="20" s="1"/>
  <c r="H605" i="20"/>
  <c r="I605" i="20" s="1"/>
  <c r="J604" i="20"/>
  <c r="L604" i="20" s="1"/>
  <c r="K604" i="20"/>
  <c r="J525" i="3"/>
  <c r="I526" i="3"/>
  <c r="K524" i="3"/>
  <c r="M524" i="3" s="1"/>
  <c r="L524" i="3"/>
  <c r="E524" i="2"/>
  <c r="M523" i="2"/>
  <c r="N523" i="2" s="1"/>
  <c r="S523" i="2" s="1"/>
  <c r="P522" i="2"/>
  <c r="Q522" i="2" s="1"/>
  <c r="O522" i="2"/>
  <c r="K605" i="20" l="1"/>
  <c r="J605" i="20"/>
  <c r="L605" i="20" s="1"/>
  <c r="G607" i="20"/>
  <c r="F608" i="20" s="1"/>
  <c r="H606" i="20"/>
  <c r="I606" i="20" s="1"/>
  <c r="I527" i="3"/>
  <c r="J526" i="3"/>
  <c r="L525" i="3"/>
  <c r="K525" i="3"/>
  <c r="M525" i="3" s="1"/>
  <c r="P523" i="2"/>
  <c r="Q523" i="2" s="1"/>
  <c r="O523" i="2"/>
  <c r="M524" i="2"/>
  <c r="N524" i="2" s="1"/>
  <c r="S524" i="2" s="1"/>
  <c r="E525" i="2"/>
  <c r="G608" i="20" l="1"/>
  <c r="F609" i="20" s="1"/>
  <c r="J606" i="20"/>
  <c r="L606" i="20" s="1"/>
  <c r="K606" i="20"/>
  <c r="H607" i="20"/>
  <c r="I607" i="20" s="1"/>
  <c r="L526" i="3"/>
  <c r="K526" i="3"/>
  <c r="M526" i="3" s="1"/>
  <c r="J527" i="3"/>
  <c r="I528" i="3"/>
  <c r="M525" i="2"/>
  <c r="N525" i="2" s="1"/>
  <c r="S525" i="2" s="1"/>
  <c r="E526" i="2"/>
  <c r="O524" i="2"/>
  <c r="P524" i="2"/>
  <c r="Q524" i="2" s="1"/>
  <c r="G609" i="20" l="1"/>
  <c r="F610" i="20" s="1"/>
  <c r="K607" i="20"/>
  <c r="J607" i="20"/>
  <c r="L607" i="20" s="1"/>
  <c r="H608" i="20"/>
  <c r="I608" i="20" s="1"/>
  <c r="L527" i="3"/>
  <c r="K527" i="3"/>
  <c r="M527" i="3" s="1"/>
  <c r="J528" i="3"/>
  <c r="I529" i="3"/>
  <c r="E527" i="2"/>
  <c r="M526" i="2"/>
  <c r="N526" i="2" s="1"/>
  <c r="S526" i="2" s="1"/>
  <c r="P525" i="2"/>
  <c r="Q525" i="2" s="1"/>
  <c r="O525" i="2"/>
  <c r="K608" i="20" l="1"/>
  <c r="J608" i="20"/>
  <c r="L608" i="20" s="1"/>
  <c r="H609" i="20"/>
  <c r="I609" i="20" s="1"/>
  <c r="G610" i="20"/>
  <c r="F611" i="20" s="1"/>
  <c r="L528" i="3"/>
  <c r="K528" i="3"/>
  <c r="M528" i="3" s="1"/>
  <c r="I530" i="3"/>
  <c r="J529" i="3"/>
  <c r="P526" i="2"/>
  <c r="Q526" i="2" s="1"/>
  <c r="O526" i="2"/>
  <c r="M527" i="2"/>
  <c r="N527" i="2" s="1"/>
  <c r="S527" i="2" s="1"/>
  <c r="E528" i="2"/>
  <c r="H610" i="20" l="1"/>
  <c r="I610" i="20" s="1"/>
  <c r="K610" i="20" s="1"/>
  <c r="G611" i="20"/>
  <c r="F612" i="20" s="1"/>
  <c r="K609" i="20"/>
  <c r="J609" i="20"/>
  <c r="L609" i="20" s="1"/>
  <c r="L529" i="3"/>
  <c r="K529" i="3"/>
  <c r="M529" i="3" s="1"/>
  <c r="J530" i="3"/>
  <c r="I531" i="3"/>
  <c r="M528" i="2"/>
  <c r="N528" i="2" s="1"/>
  <c r="S528" i="2" s="1"/>
  <c r="E529" i="2"/>
  <c r="O527" i="2"/>
  <c r="P527" i="2"/>
  <c r="Q527" i="2" s="1"/>
  <c r="J610" i="20" l="1"/>
  <c r="L610" i="20" s="1"/>
  <c r="H611" i="20"/>
  <c r="I611" i="20" s="1"/>
  <c r="G612" i="20"/>
  <c r="F613" i="20" s="1"/>
  <c r="I532" i="3"/>
  <c r="J531" i="3"/>
  <c r="K530" i="3"/>
  <c r="M530" i="3" s="1"/>
  <c r="L530" i="3"/>
  <c r="M529" i="2"/>
  <c r="N529" i="2" s="1"/>
  <c r="S529" i="2" s="1"/>
  <c r="E530" i="2"/>
  <c r="P528" i="2"/>
  <c r="Q528" i="2" s="1"/>
  <c r="O528" i="2"/>
  <c r="H612" i="20" l="1"/>
  <c r="I612" i="20" s="1"/>
  <c r="G613" i="20"/>
  <c r="F614" i="20" s="1"/>
  <c r="K611" i="20"/>
  <c r="J611" i="20"/>
  <c r="L611" i="20" s="1"/>
  <c r="L531" i="3"/>
  <c r="K531" i="3"/>
  <c r="M531" i="3" s="1"/>
  <c r="I533" i="3"/>
  <c r="J532" i="3"/>
  <c r="M530" i="2"/>
  <c r="N530" i="2" s="1"/>
  <c r="S530" i="2" s="1"/>
  <c r="E531" i="2"/>
  <c r="P529" i="2"/>
  <c r="Q529" i="2" s="1"/>
  <c r="O529" i="2"/>
  <c r="G614" i="20" l="1"/>
  <c r="F615" i="20" s="1"/>
  <c r="H613" i="20"/>
  <c r="I613" i="20" s="1"/>
  <c r="J612" i="20"/>
  <c r="L612" i="20" s="1"/>
  <c r="K612" i="20"/>
  <c r="K532" i="3"/>
  <c r="M532" i="3" s="1"/>
  <c r="L532" i="3"/>
  <c r="J533" i="3"/>
  <c r="I534" i="3"/>
  <c r="E532" i="2"/>
  <c r="M531" i="2"/>
  <c r="N531" i="2" s="1"/>
  <c r="S531" i="2" s="1"/>
  <c r="P530" i="2"/>
  <c r="Q530" i="2" s="1"/>
  <c r="O530" i="2"/>
  <c r="H614" i="20" l="1"/>
  <c r="I614" i="20" s="1"/>
  <c r="J614" i="20" s="1"/>
  <c r="L614" i="20" s="1"/>
  <c r="K613" i="20"/>
  <c r="J613" i="20"/>
  <c r="L613" i="20" s="1"/>
  <c r="G615" i="20"/>
  <c r="F616" i="20" s="1"/>
  <c r="I535" i="3"/>
  <c r="J534" i="3"/>
  <c r="L533" i="3"/>
  <c r="K533" i="3"/>
  <c r="M533" i="3" s="1"/>
  <c r="P531" i="2"/>
  <c r="Q531" i="2" s="1"/>
  <c r="O531" i="2"/>
  <c r="M532" i="2"/>
  <c r="N532" i="2" s="1"/>
  <c r="S532" i="2" s="1"/>
  <c r="E533" i="2"/>
  <c r="K614" i="20" l="1"/>
  <c r="G616" i="20"/>
  <c r="F617" i="20" s="1"/>
  <c r="H615" i="20"/>
  <c r="I615" i="20" s="1"/>
  <c r="L534" i="3"/>
  <c r="K534" i="3"/>
  <c r="M534" i="3" s="1"/>
  <c r="J535" i="3"/>
  <c r="I536" i="3"/>
  <c r="M533" i="2"/>
  <c r="N533" i="2" s="1"/>
  <c r="S533" i="2" s="1"/>
  <c r="E534" i="2"/>
  <c r="O532" i="2"/>
  <c r="P532" i="2"/>
  <c r="Q532" i="2" s="1"/>
  <c r="H616" i="20" l="1"/>
  <c r="I616" i="20" s="1"/>
  <c r="K615" i="20"/>
  <c r="J615" i="20"/>
  <c r="L615" i="20" s="1"/>
  <c r="G617" i="20"/>
  <c r="F618" i="20" s="1"/>
  <c r="J536" i="3"/>
  <c r="I537" i="3"/>
  <c r="L535" i="3"/>
  <c r="K535" i="3"/>
  <c r="M535" i="3" s="1"/>
  <c r="E535" i="2"/>
  <c r="M534" i="2"/>
  <c r="N534" i="2" s="1"/>
  <c r="S534" i="2" s="1"/>
  <c r="P533" i="2"/>
  <c r="Q533" i="2" s="1"/>
  <c r="O533" i="2"/>
  <c r="G618" i="20" l="1"/>
  <c r="F619" i="20" s="1"/>
  <c r="H617" i="20"/>
  <c r="I617" i="20" s="1"/>
  <c r="K616" i="20"/>
  <c r="J616" i="20"/>
  <c r="L616" i="20" s="1"/>
  <c r="I538" i="3"/>
  <c r="J537" i="3"/>
  <c r="L536" i="3"/>
  <c r="K536" i="3"/>
  <c r="M536" i="3" s="1"/>
  <c r="P534" i="2"/>
  <c r="Q534" i="2" s="1"/>
  <c r="O534" i="2"/>
  <c r="M535" i="2"/>
  <c r="N535" i="2" s="1"/>
  <c r="S535" i="2" s="1"/>
  <c r="E536" i="2"/>
  <c r="G619" i="20" l="1"/>
  <c r="F620" i="20" s="1"/>
  <c r="K617" i="20"/>
  <c r="J617" i="20"/>
  <c r="L617" i="20" s="1"/>
  <c r="H618" i="20"/>
  <c r="I618" i="20" s="1"/>
  <c r="L537" i="3"/>
  <c r="K537" i="3"/>
  <c r="M537" i="3" s="1"/>
  <c r="J538" i="3"/>
  <c r="I539" i="3"/>
  <c r="M536" i="2"/>
  <c r="N536" i="2" s="1"/>
  <c r="S536" i="2" s="1"/>
  <c r="E537" i="2"/>
  <c r="O535" i="2"/>
  <c r="P535" i="2"/>
  <c r="Q535" i="2" s="1"/>
  <c r="K618" i="20" l="1"/>
  <c r="J618" i="20"/>
  <c r="L618" i="20" s="1"/>
  <c r="H619" i="20"/>
  <c r="I619" i="20" s="1"/>
  <c r="G620" i="20"/>
  <c r="F621" i="20" s="1"/>
  <c r="I540" i="3"/>
  <c r="J539" i="3"/>
  <c r="K538" i="3"/>
  <c r="M538" i="3" s="1"/>
  <c r="L538" i="3"/>
  <c r="M537" i="2"/>
  <c r="N537" i="2" s="1"/>
  <c r="S537" i="2" s="1"/>
  <c r="E538" i="2"/>
  <c r="P536" i="2"/>
  <c r="Q536" i="2" s="1"/>
  <c r="O536" i="2"/>
  <c r="H620" i="20" l="1"/>
  <c r="I620" i="20" s="1"/>
  <c r="J620" i="20" s="1"/>
  <c r="L620" i="20" s="1"/>
  <c r="G621" i="20"/>
  <c r="F622" i="20" s="1"/>
  <c r="K619" i="20"/>
  <c r="J619" i="20"/>
  <c r="L619" i="20" s="1"/>
  <c r="L539" i="3"/>
  <c r="K539" i="3"/>
  <c r="M539" i="3" s="1"/>
  <c r="I541" i="3"/>
  <c r="J540" i="3"/>
  <c r="M538" i="2"/>
  <c r="N538" i="2" s="1"/>
  <c r="S538" i="2" s="1"/>
  <c r="E539" i="2"/>
  <c r="P537" i="2"/>
  <c r="Q537" i="2" s="1"/>
  <c r="O537" i="2"/>
  <c r="K620" i="20" l="1"/>
  <c r="G622" i="20"/>
  <c r="F623" i="20" s="1"/>
  <c r="H621" i="20"/>
  <c r="I621" i="20" s="1"/>
  <c r="K540" i="3"/>
  <c r="M540" i="3" s="1"/>
  <c r="L540" i="3"/>
  <c r="J541" i="3"/>
  <c r="I542" i="3"/>
  <c r="M539" i="2"/>
  <c r="N539" i="2" s="1"/>
  <c r="S539" i="2" s="1"/>
  <c r="E540" i="2"/>
  <c r="P538" i="2"/>
  <c r="Q538" i="2" s="1"/>
  <c r="O538" i="2"/>
  <c r="G623" i="20" l="1"/>
  <c r="F624" i="20" s="1"/>
  <c r="K621" i="20"/>
  <c r="J621" i="20"/>
  <c r="L621" i="20" s="1"/>
  <c r="H622" i="20"/>
  <c r="I622" i="20" s="1"/>
  <c r="I543" i="3"/>
  <c r="J542" i="3"/>
  <c r="L541" i="3"/>
  <c r="K541" i="3"/>
  <c r="M541" i="3" s="1"/>
  <c r="M540" i="2"/>
  <c r="N540" i="2" s="1"/>
  <c r="S540" i="2" s="1"/>
  <c r="E541" i="2"/>
  <c r="P539" i="2"/>
  <c r="Q539" i="2" s="1"/>
  <c r="O539" i="2"/>
  <c r="J622" i="20" l="1"/>
  <c r="L622" i="20" s="1"/>
  <c r="K622" i="20"/>
  <c r="G624" i="20"/>
  <c r="F625" i="20" s="1"/>
  <c r="H623" i="20"/>
  <c r="I623" i="20" s="1"/>
  <c r="L542" i="3"/>
  <c r="K542" i="3"/>
  <c r="M542" i="3" s="1"/>
  <c r="J543" i="3"/>
  <c r="I544" i="3"/>
  <c r="M541" i="2"/>
  <c r="N541" i="2" s="1"/>
  <c r="S541" i="2" s="1"/>
  <c r="E542" i="2"/>
  <c r="P540" i="2"/>
  <c r="Q540" i="2" s="1"/>
  <c r="O540" i="2"/>
  <c r="G625" i="20" l="1"/>
  <c r="F626" i="20" s="1"/>
  <c r="H624" i="20"/>
  <c r="I624" i="20" s="1"/>
  <c r="K623" i="20"/>
  <c r="J623" i="20"/>
  <c r="L623" i="20" s="1"/>
  <c r="J544" i="3"/>
  <c r="I545" i="3"/>
  <c r="L543" i="3"/>
  <c r="K543" i="3"/>
  <c r="M543" i="3" s="1"/>
  <c r="E543" i="2"/>
  <c r="M542" i="2"/>
  <c r="N542" i="2" s="1"/>
  <c r="S542" i="2" s="1"/>
  <c r="P541" i="2"/>
  <c r="Q541" i="2" s="1"/>
  <c r="O541" i="2"/>
  <c r="H625" i="20" l="1"/>
  <c r="I625" i="20" s="1"/>
  <c r="K624" i="20"/>
  <c r="J624" i="20"/>
  <c r="L624" i="20" s="1"/>
  <c r="G626" i="20"/>
  <c r="F627" i="20" s="1"/>
  <c r="I546" i="3"/>
  <c r="J545" i="3"/>
  <c r="L544" i="3"/>
  <c r="K544" i="3"/>
  <c r="M544" i="3" s="1"/>
  <c r="P542" i="2"/>
  <c r="Q542" i="2" s="1"/>
  <c r="O542" i="2"/>
  <c r="M543" i="2"/>
  <c r="N543" i="2" s="1"/>
  <c r="E544" i="2"/>
  <c r="G627" i="20" l="1"/>
  <c r="F628" i="20" s="1"/>
  <c r="H626" i="20"/>
  <c r="I626" i="20" s="1"/>
  <c r="K625" i="20"/>
  <c r="J625" i="20"/>
  <c r="L625" i="20" s="1"/>
  <c r="L545" i="3"/>
  <c r="K545" i="3"/>
  <c r="M545" i="3" s="1"/>
  <c r="J546" i="3"/>
  <c r="I547" i="3"/>
  <c r="M544" i="2"/>
  <c r="N544" i="2" s="1"/>
  <c r="S544" i="2" s="1"/>
  <c r="E545" i="2"/>
  <c r="O543" i="2"/>
  <c r="P543" i="2"/>
  <c r="Q543" i="2" s="1"/>
  <c r="S543" i="2"/>
  <c r="K626" i="20" l="1"/>
  <c r="J626" i="20"/>
  <c r="L626" i="20" s="1"/>
  <c r="H627" i="20"/>
  <c r="I627" i="20" s="1"/>
  <c r="G628" i="20"/>
  <c r="F629" i="20" s="1"/>
  <c r="I548" i="3"/>
  <c r="J547" i="3"/>
  <c r="K546" i="3"/>
  <c r="M546" i="3" s="1"/>
  <c r="L546" i="3"/>
  <c r="M545" i="2"/>
  <c r="N545" i="2" s="1"/>
  <c r="S545" i="2" s="1"/>
  <c r="E546" i="2"/>
  <c r="P544" i="2"/>
  <c r="Q544" i="2" s="1"/>
  <c r="O544" i="2"/>
  <c r="H628" i="20" l="1"/>
  <c r="I628" i="20" s="1"/>
  <c r="J627" i="20"/>
  <c r="L627" i="20" s="1"/>
  <c r="K627" i="20"/>
  <c r="G629" i="20"/>
  <c r="F630" i="20" s="1"/>
  <c r="L547" i="3"/>
  <c r="K547" i="3"/>
  <c r="M547" i="3" s="1"/>
  <c r="I549" i="3"/>
  <c r="J548" i="3"/>
  <c r="M546" i="2"/>
  <c r="N546" i="2" s="1"/>
  <c r="S546" i="2" s="1"/>
  <c r="E547" i="2"/>
  <c r="P545" i="2"/>
  <c r="Q545" i="2" s="1"/>
  <c r="O545" i="2"/>
  <c r="H629" i="20" l="1"/>
  <c r="I629" i="20" s="1"/>
  <c r="K629" i="20" s="1"/>
  <c r="G630" i="20"/>
  <c r="F631" i="20" s="1"/>
  <c r="J628" i="20"/>
  <c r="L628" i="20" s="1"/>
  <c r="K628" i="20"/>
  <c r="J549" i="3"/>
  <c r="I550" i="3"/>
  <c r="K548" i="3"/>
  <c r="M548" i="3" s="1"/>
  <c r="L548" i="3"/>
  <c r="E548" i="2"/>
  <c r="M547" i="2"/>
  <c r="N547" i="2" s="1"/>
  <c r="S547" i="2" s="1"/>
  <c r="P546" i="2"/>
  <c r="Q546" i="2" s="1"/>
  <c r="O546" i="2"/>
  <c r="J629" i="20" l="1"/>
  <c r="L629" i="20" s="1"/>
  <c r="G631" i="20"/>
  <c r="F632" i="20" s="1"/>
  <c r="H630" i="20"/>
  <c r="I630" i="20" s="1"/>
  <c r="I551" i="3"/>
  <c r="J550" i="3"/>
  <c r="L549" i="3"/>
  <c r="K549" i="3"/>
  <c r="M549" i="3" s="1"/>
  <c r="P547" i="2"/>
  <c r="Q547" i="2" s="1"/>
  <c r="O547" i="2"/>
  <c r="M548" i="2"/>
  <c r="N548" i="2" s="1"/>
  <c r="E549" i="2"/>
  <c r="G632" i="20" l="1"/>
  <c r="F633" i="20" s="1"/>
  <c r="H631" i="20"/>
  <c r="I631" i="20" s="1"/>
  <c r="J630" i="20"/>
  <c r="L630" i="20" s="1"/>
  <c r="K630" i="20"/>
  <c r="I552" i="3"/>
  <c r="J551" i="3"/>
  <c r="L550" i="3"/>
  <c r="K550" i="3"/>
  <c r="M550" i="3" s="1"/>
  <c r="M549" i="2"/>
  <c r="N549" i="2" s="1"/>
  <c r="S549" i="2" s="1"/>
  <c r="E550" i="2"/>
  <c r="P548" i="2"/>
  <c r="Q548" i="2" s="1"/>
  <c r="O548" i="2"/>
  <c r="S548" i="2"/>
  <c r="H632" i="20" l="1"/>
  <c r="I632" i="20" s="1"/>
  <c r="K631" i="20"/>
  <c r="J631" i="20"/>
  <c r="L631" i="20" s="1"/>
  <c r="G633" i="20"/>
  <c r="F634" i="20" s="1"/>
  <c r="L551" i="3"/>
  <c r="K551" i="3"/>
  <c r="M551" i="3" s="1"/>
  <c r="I553" i="3"/>
  <c r="J552" i="3"/>
  <c r="E551" i="2"/>
  <c r="M550" i="2"/>
  <c r="N550" i="2" s="1"/>
  <c r="S550" i="2" s="1"/>
  <c r="P549" i="2"/>
  <c r="Q549" i="2" s="1"/>
  <c r="O549" i="2"/>
  <c r="H633" i="20" l="1"/>
  <c r="I633" i="20" s="1"/>
  <c r="G634" i="20"/>
  <c r="F635" i="20" s="1"/>
  <c r="K632" i="20"/>
  <c r="J632" i="20"/>
  <c r="L632" i="20" s="1"/>
  <c r="I554" i="3"/>
  <c r="J553" i="3"/>
  <c r="L552" i="3"/>
  <c r="K552" i="3"/>
  <c r="M552" i="3" s="1"/>
  <c r="P550" i="2"/>
  <c r="Q550" i="2" s="1"/>
  <c r="O550" i="2"/>
  <c r="M551" i="2"/>
  <c r="N551" i="2" s="1"/>
  <c r="E552" i="2"/>
  <c r="H634" i="20" l="1"/>
  <c r="I634" i="20" s="1"/>
  <c r="G635" i="20"/>
  <c r="F636" i="20" s="1"/>
  <c r="K633" i="20"/>
  <c r="J633" i="20"/>
  <c r="L633" i="20" s="1"/>
  <c r="I555" i="3"/>
  <c r="J554" i="3"/>
  <c r="L553" i="3"/>
  <c r="K553" i="3"/>
  <c r="M553" i="3" s="1"/>
  <c r="O551" i="2"/>
  <c r="P551" i="2"/>
  <c r="Q551" i="2" s="1"/>
  <c r="S551" i="2"/>
  <c r="M552" i="2"/>
  <c r="N552" i="2" s="1"/>
  <c r="E553" i="2"/>
  <c r="G636" i="20" l="1"/>
  <c r="F637" i="20" s="1"/>
  <c r="H635" i="20"/>
  <c r="I635" i="20" s="1"/>
  <c r="K634" i="20"/>
  <c r="J634" i="20"/>
  <c r="L634" i="20" s="1"/>
  <c r="L554" i="3"/>
  <c r="K554" i="3"/>
  <c r="M554" i="3" s="1"/>
  <c r="J555" i="3"/>
  <c r="I556" i="3"/>
  <c r="M553" i="2"/>
  <c r="N553" i="2" s="1"/>
  <c r="S553" i="2" s="1"/>
  <c r="E554" i="2"/>
  <c r="P552" i="2"/>
  <c r="Q552" i="2" s="1"/>
  <c r="O552" i="2"/>
  <c r="S552" i="2"/>
  <c r="G637" i="20" l="1"/>
  <c r="F638" i="20" s="1"/>
  <c r="K635" i="20"/>
  <c r="J635" i="20"/>
  <c r="L635" i="20" s="1"/>
  <c r="H636" i="20"/>
  <c r="I636" i="20" s="1"/>
  <c r="J556" i="3"/>
  <c r="I557" i="3"/>
  <c r="L555" i="3"/>
  <c r="K555" i="3"/>
  <c r="M555" i="3" s="1"/>
  <c r="M554" i="2"/>
  <c r="N554" i="2" s="1"/>
  <c r="S554" i="2" s="1"/>
  <c r="E555" i="2"/>
  <c r="P553" i="2"/>
  <c r="Q553" i="2" s="1"/>
  <c r="O553" i="2"/>
  <c r="H637" i="20" l="1"/>
  <c r="I637" i="20" s="1"/>
  <c r="K637" i="20" s="1"/>
  <c r="G638" i="20"/>
  <c r="F639" i="20" s="1"/>
  <c r="J636" i="20"/>
  <c r="L636" i="20" s="1"/>
  <c r="K636" i="20"/>
  <c r="J557" i="3"/>
  <c r="I558" i="3"/>
  <c r="L556" i="3"/>
  <c r="K556" i="3"/>
  <c r="M556" i="3" s="1"/>
  <c r="E556" i="2"/>
  <c r="M555" i="2"/>
  <c r="N555" i="2" s="1"/>
  <c r="S555" i="2" s="1"/>
  <c r="P554" i="2"/>
  <c r="Q554" i="2" s="1"/>
  <c r="O554" i="2"/>
  <c r="J637" i="20" l="1"/>
  <c r="L637" i="20" s="1"/>
  <c r="G639" i="20"/>
  <c r="F640" i="20" s="1"/>
  <c r="H638" i="20"/>
  <c r="I638" i="20" s="1"/>
  <c r="I559" i="3"/>
  <c r="J558" i="3"/>
  <c r="L557" i="3"/>
  <c r="K557" i="3"/>
  <c r="M557" i="3" s="1"/>
  <c r="P555" i="2"/>
  <c r="Q555" i="2" s="1"/>
  <c r="O555" i="2"/>
  <c r="M556" i="2"/>
  <c r="N556" i="2" s="1"/>
  <c r="E557" i="2"/>
  <c r="J638" i="20" l="1"/>
  <c r="L638" i="20" s="1"/>
  <c r="K638" i="20"/>
  <c r="G640" i="20"/>
  <c r="F641" i="20" s="1"/>
  <c r="H639" i="20"/>
  <c r="I639" i="20" s="1"/>
  <c r="K558" i="3"/>
  <c r="M558" i="3" s="1"/>
  <c r="L558" i="3"/>
  <c r="I560" i="3"/>
  <c r="J559" i="3"/>
  <c r="M557" i="2"/>
  <c r="N557" i="2" s="1"/>
  <c r="S557" i="2" s="1"/>
  <c r="E558" i="2"/>
  <c r="P556" i="2"/>
  <c r="Q556" i="2" s="1"/>
  <c r="O556" i="2"/>
  <c r="S556" i="2"/>
  <c r="G641" i="20" l="1"/>
  <c r="F642" i="20" s="1"/>
  <c r="K639" i="20"/>
  <c r="J639" i="20"/>
  <c r="L639" i="20" s="1"/>
  <c r="H640" i="20"/>
  <c r="I640" i="20" s="1"/>
  <c r="K559" i="3"/>
  <c r="M559" i="3" s="1"/>
  <c r="L559" i="3"/>
  <c r="I561" i="3"/>
  <c r="J560" i="3"/>
  <c r="E559" i="2"/>
  <c r="M558" i="2"/>
  <c r="N558" i="2" s="1"/>
  <c r="S558" i="2" s="1"/>
  <c r="P557" i="2"/>
  <c r="Q557" i="2" s="1"/>
  <c r="O557" i="2"/>
  <c r="K640" i="20" l="1"/>
  <c r="J640" i="20"/>
  <c r="L640" i="20" s="1"/>
  <c r="H641" i="20"/>
  <c r="I641" i="20" s="1"/>
  <c r="G642" i="20"/>
  <c r="F643" i="20" s="1"/>
  <c r="K560" i="3"/>
  <c r="M560" i="3" s="1"/>
  <c r="L560" i="3"/>
  <c r="J561" i="3"/>
  <c r="I562" i="3"/>
  <c r="P558" i="2"/>
  <c r="Q558" i="2" s="1"/>
  <c r="O558" i="2"/>
  <c r="M559" i="2"/>
  <c r="N559" i="2" s="1"/>
  <c r="E560" i="2"/>
  <c r="H642" i="20" l="1"/>
  <c r="I642" i="20" s="1"/>
  <c r="G643" i="20"/>
  <c r="F644" i="20" s="1"/>
  <c r="K641" i="20"/>
  <c r="J641" i="20"/>
  <c r="L641" i="20" s="1"/>
  <c r="I563" i="3"/>
  <c r="J562" i="3"/>
  <c r="L561" i="3"/>
  <c r="K561" i="3"/>
  <c r="M561" i="3" s="1"/>
  <c r="O559" i="2"/>
  <c r="P559" i="2"/>
  <c r="Q559" i="2" s="1"/>
  <c r="S559" i="2"/>
  <c r="M560" i="2"/>
  <c r="N560" i="2" s="1"/>
  <c r="S560" i="2" s="1"/>
  <c r="E561" i="2"/>
  <c r="H643" i="20" l="1"/>
  <c r="I643" i="20" s="1"/>
  <c r="J643" i="20" s="1"/>
  <c r="L643" i="20" s="1"/>
  <c r="G644" i="20"/>
  <c r="F645" i="20" s="1"/>
  <c r="K642" i="20"/>
  <c r="J642" i="20"/>
  <c r="L642" i="20" s="1"/>
  <c r="L562" i="3"/>
  <c r="K562" i="3"/>
  <c r="M562" i="3" s="1"/>
  <c r="J563" i="3"/>
  <c r="I564" i="3"/>
  <c r="M561" i="2"/>
  <c r="N561" i="2" s="1"/>
  <c r="S561" i="2" s="1"/>
  <c r="E562" i="2"/>
  <c r="P560" i="2"/>
  <c r="Q560" i="2" s="1"/>
  <c r="O560" i="2"/>
  <c r="K643" i="20" l="1"/>
  <c r="G645" i="20"/>
  <c r="F646" i="20" s="1"/>
  <c r="H644" i="20"/>
  <c r="I644" i="20" s="1"/>
  <c r="J564" i="3"/>
  <c r="I565" i="3"/>
  <c r="L563" i="3"/>
  <c r="K563" i="3"/>
  <c r="M563" i="3" s="1"/>
  <c r="M562" i="2"/>
  <c r="N562" i="2" s="1"/>
  <c r="S562" i="2" s="1"/>
  <c r="E563" i="2"/>
  <c r="P561" i="2"/>
  <c r="Q561" i="2" s="1"/>
  <c r="O561" i="2"/>
  <c r="G646" i="20" l="1"/>
  <c r="F647" i="20" s="1"/>
  <c r="J644" i="20"/>
  <c r="L644" i="20" s="1"/>
  <c r="K644" i="20"/>
  <c r="H645" i="20"/>
  <c r="I645" i="20" s="1"/>
  <c r="I566" i="3"/>
  <c r="J565" i="3"/>
  <c r="L564" i="3"/>
  <c r="K564" i="3"/>
  <c r="M564" i="3" s="1"/>
  <c r="E564" i="2"/>
  <c r="M563" i="2"/>
  <c r="N563" i="2" s="1"/>
  <c r="S563" i="2" s="1"/>
  <c r="P562" i="2"/>
  <c r="Q562" i="2" s="1"/>
  <c r="O562" i="2"/>
  <c r="K645" i="20" l="1"/>
  <c r="J645" i="20"/>
  <c r="L645" i="20" s="1"/>
  <c r="G647" i="20"/>
  <c r="F648" i="20" s="1"/>
  <c r="H646" i="20"/>
  <c r="I646" i="20" s="1"/>
  <c r="L565" i="3"/>
  <c r="K565" i="3"/>
  <c r="M565" i="3" s="1"/>
  <c r="J566" i="3"/>
  <c r="I567" i="3"/>
  <c r="P563" i="2"/>
  <c r="Q563" i="2" s="1"/>
  <c r="O563" i="2"/>
  <c r="M564" i="2"/>
  <c r="N564" i="2" s="1"/>
  <c r="E565" i="2"/>
  <c r="J646" i="20" l="1"/>
  <c r="L646" i="20" s="1"/>
  <c r="K646" i="20"/>
  <c r="G648" i="20"/>
  <c r="F649" i="20" s="1"/>
  <c r="H647" i="20"/>
  <c r="I647" i="20" s="1"/>
  <c r="I568" i="3"/>
  <c r="J567" i="3"/>
  <c r="K566" i="3"/>
  <c r="M566" i="3" s="1"/>
  <c r="L566" i="3"/>
  <c r="M565" i="2"/>
  <c r="N565" i="2" s="1"/>
  <c r="S565" i="2" s="1"/>
  <c r="E566" i="2"/>
  <c r="O564" i="2"/>
  <c r="P564" i="2"/>
  <c r="Q564" i="2" s="1"/>
  <c r="S564" i="2"/>
  <c r="G649" i="20" l="1"/>
  <c r="F650" i="20" s="1"/>
  <c r="H648" i="20"/>
  <c r="I648" i="20" s="1"/>
  <c r="K647" i="20"/>
  <c r="J647" i="20"/>
  <c r="L647" i="20" s="1"/>
  <c r="L567" i="3"/>
  <c r="K567" i="3"/>
  <c r="M567" i="3" s="1"/>
  <c r="I569" i="3"/>
  <c r="J568" i="3"/>
  <c r="E567" i="2"/>
  <c r="M566" i="2"/>
  <c r="N566" i="2" s="1"/>
  <c r="S566" i="2" s="1"/>
  <c r="P565" i="2"/>
  <c r="Q565" i="2" s="1"/>
  <c r="O565" i="2"/>
  <c r="H649" i="20" l="1"/>
  <c r="I649" i="20" s="1"/>
  <c r="K649" i="20" s="1"/>
  <c r="K648" i="20"/>
  <c r="J648" i="20"/>
  <c r="L648" i="20" s="1"/>
  <c r="G650" i="20"/>
  <c r="F651" i="20" s="1"/>
  <c r="J569" i="3"/>
  <c r="I570" i="3"/>
  <c r="K568" i="3"/>
  <c r="M568" i="3" s="1"/>
  <c r="L568" i="3"/>
  <c r="P566" i="2"/>
  <c r="Q566" i="2" s="1"/>
  <c r="O566" i="2"/>
  <c r="M567" i="2"/>
  <c r="N567" i="2" s="1"/>
  <c r="E568" i="2"/>
  <c r="J649" i="20" l="1"/>
  <c r="L649" i="20" s="1"/>
  <c r="G651" i="20"/>
  <c r="F652" i="20" s="1"/>
  <c r="H650" i="20"/>
  <c r="I650" i="20" s="1"/>
  <c r="L569" i="3"/>
  <c r="K569" i="3"/>
  <c r="M569" i="3" s="1"/>
  <c r="I571" i="3"/>
  <c r="J570" i="3"/>
  <c r="O567" i="2"/>
  <c r="P567" i="2"/>
  <c r="Q567" i="2" s="1"/>
  <c r="S567" i="2"/>
  <c r="M568" i="2"/>
  <c r="N568" i="2" s="1"/>
  <c r="S568" i="2" s="1"/>
  <c r="E569" i="2"/>
  <c r="H651" i="20" l="1"/>
  <c r="I651" i="20" s="1"/>
  <c r="K650" i="20"/>
  <c r="J650" i="20"/>
  <c r="L650" i="20" s="1"/>
  <c r="G652" i="20"/>
  <c r="F653" i="20" s="1"/>
  <c r="L570" i="3"/>
  <c r="K570" i="3"/>
  <c r="M570" i="3" s="1"/>
  <c r="J571" i="3"/>
  <c r="I572" i="3"/>
  <c r="M569" i="2"/>
  <c r="N569" i="2" s="1"/>
  <c r="S569" i="2" s="1"/>
  <c r="E570" i="2"/>
  <c r="P568" i="2"/>
  <c r="Q568" i="2" s="1"/>
  <c r="O568" i="2"/>
  <c r="K651" i="20" l="1"/>
  <c r="J651" i="20"/>
  <c r="L651" i="20" s="1"/>
  <c r="H652" i="20"/>
  <c r="I652" i="20" s="1"/>
  <c r="G653" i="20"/>
  <c r="F654" i="20" s="1"/>
  <c r="J572" i="3"/>
  <c r="I573" i="3"/>
  <c r="L571" i="3"/>
  <c r="K571" i="3"/>
  <c r="M571" i="3" s="1"/>
  <c r="M570" i="2"/>
  <c r="N570" i="2" s="1"/>
  <c r="S570" i="2" s="1"/>
  <c r="E571" i="2"/>
  <c r="P569" i="2"/>
  <c r="Q569" i="2" s="1"/>
  <c r="O569" i="2"/>
  <c r="J652" i="20" l="1"/>
  <c r="L652" i="20" s="1"/>
  <c r="K652" i="20"/>
  <c r="G654" i="20"/>
  <c r="F655" i="20" s="1"/>
  <c r="H653" i="20"/>
  <c r="I653" i="20" s="1"/>
  <c r="I574" i="3"/>
  <c r="J573" i="3"/>
  <c r="L572" i="3"/>
  <c r="K572" i="3"/>
  <c r="M572" i="3" s="1"/>
  <c r="E572" i="2"/>
  <c r="M571" i="2"/>
  <c r="N571" i="2" s="1"/>
  <c r="S571" i="2" s="1"/>
  <c r="P570" i="2"/>
  <c r="Q570" i="2" s="1"/>
  <c r="O570" i="2"/>
  <c r="K653" i="20" l="1"/>
  <c r="J653" i="20"/>
  <c r="L653" i="20" s="1"/>
  <c r="G655" i="20"/>
  <c r="F656" i="20" s="1"/>
  <c r="H654" i="20"/>
  <c r="I654" i="20" s="1"/>
  <c r="L573" i="3"/>
  <c r="K573" i="3"/>
  <c r="M573" i="3" s="1"/>
  <c r="J574" i="3"/>
  <c r="I575" i="3"/>
  <c r="P571" i="2"/>
  <c r="Q571" i="2" s="1"/>
  <c r="O571" i="2"/>
  <c r="M572" i="2"/>
  <c r="N572" i="2" s="1"/>
  <c r="E573" i="2"/>
  <c r="J654" i="20" l="1"/>
  <c r="L654" i="20" s="1"/>
  <c r="K654" i="20"/>
  <c r="G656" i="20"/>
  <c r="F657" i="20" s="1"/>
  <c r="H655" i="20"/>
  <c r="I655" i="20" s="1"/>
  <c r="K574" i="3"/>
  <c r="M574" i="3" s="1"/>
  <c r="L574" i="3"/>
  <c r="I576" i="3"/>
  <c r="J575" i="3"/>
  <c r="M573" i="2"/>
  <c r="N573" i="2" s="1"/>
  <c r="S573" i="2" s="1"/>
  <c r="E574" i="2"/>
  <c r="P572" i="2"/>
  <c r="Q572" i="2" s="1"/>
  <c r="O572" i="2"/>
  <c r="S572" i="2"/>
  <c r="G657" i="20" l="1"/>
  <c r="F658" i="20" s="1"/>
  <c r="H656" i="20"/>
  <c r="I656" i="20" s="1"/>
  <c r="K655" i="20"/>
  <c r="J655" i="20"/>
  <c r="L655" i="20" s="1"/>
  <c r="L575" i="3"/>
  <c r="K575" i="3"/>
  <c r="M575" i="3" s="1"/>
  <c r="I577" i="3"/>
  <c r="J576" i="3"/>
  <c r="E575" i="2"/>
  <c r="M574" i="2"/>
  <c r="N574" i="2" s="1"/>
  <c r="S574" i="2" s="1"/>
  <c r="P573" i="2"/>
  <c r="Q573" i="2" s="1"/>
  <c r="O573" i="2"/>
  <c r="G658" i="20" l="1"/>
  <c r="F659" i="20" s="1"/>
  <c r="K656" i="20"/>
  <c r="J656" i="20"/>
  <c r="L656" i="20" s="1"/>
  <c r="H657" i="20"/>
  <c r="I657" i="20" s="1"/>
  <c r="J577" i="3"/>
  <c r="I578" i="3"/>
  <c r="K576" i="3"/>
  <c r="M576" i="3" s="1"/>
  <c r="L576" i="3"/>
  <c r="P574" i="2"/>
  <c r="Q574" i="2" s="1"/>
  <c r="O574" i="2"/>
  <c r="M575" i="2"/>
  <c r="N575" i="2" s="1"/>
  <c r="E576" i="2"/>
  <c r="H658" i="20" l="1"/>
  <c r="I658" i="20" s="1"/>
  <c r="K658" i="20" s="1"/>
  <c r="K657" i="20"/>
  <c r="J657" i="20"/>
  <c r="L657" i="20" s="1"/>
  <c r="G659" i="20"/>
  <c r="F660" i="20" s="1"/>
  <c r="I579" i="3"/>
  <c r="J578" i="3"/>
  <c r="L577" i="3"/>
  <c r="K577" i="3"/>
  <c r="M577" i="3" s="1"/>
  <c r="O575" i="2"/>
  <c r="P575" i="2"/>
  <c r="Q575" i="2" s="1"/>
  <c r="S575" i="2"/>
  <c r="M576" i="2"/>
  <c r="N576" i="2" s="1"/>
  <c r="S576" i="2" s="1"/>
  <c r="E577" i="2"/>
  <c r="H659" i="20" l="1"/>
  <c r="I659" i="20" s="1"/>
  <c r="K659" i="20" s="1"/>
  <c r="J658" i="20"/>
  <c r="L658" i="20" s="1"/>
  <c r="G660" i="20"/>
  <c r="F661" i="20" s="1"/>
  <c r="L578" i="3"/>
  <c r="K578" i="3"/>
  <c r="M578" i="3" s="1"/>
  <c r="J579" i="3"/>
  <c r="I580" i="3"/>
  <c r="M577" i="2"/>
  <c r="N577" i="2" s="1"/>
  <c r="S577" i="2" s="1"/>
  <c r="E578" i="2"/>
  <c r="P576" i="2"/>
  <c r="Q576" i="2" s="1"/>
  <c r="O576" i="2"/>
  <c r="J659" i="20" l="1"/>
  <c r="L659" i="20" s="1"/>
  <c r="G661" i="20"/>
  <c r="F662" i="20" s="1"/>
  <c r="H660" i="20"/>
  <c r="I660" i="20" s="1"/>
  <c r="L579" i="3"/>
  <c r="K579" i="3"/>
  <c r="M579" i="3" s="1"/>
  <c r="J580" i="3"/>
  <c r="I581" i="3"/>
  <c r="M578" i="2"/>
  <c r="N578" i="2" s="1"/>
  <c r="S578" i="2" s="1"/>
  <c r="E579" i="2"/>
  <c r="P577" i="2"/>
  <c r="Q577" i="2" s="1"/>
  <c r="O577" i="2"/>
  <c r="H661" i="20" l="1"/>
  <c r="I661" i="20" s="1"/>
  <c r="J660" i="20"/>
  <c r="L660" i="20" s="1"/>
  <c r="K660" i="20"/>
  <c r="G662" i="20"/>
  <c r="F663" i="20" s="1"/>
  <c r="I582" i="3"/>
  <c r="J581" i="3"/>
  <c r="L580" i="3"/>
  <c r="K580" i="3"/>
  <c r="M580" i="3" s="1"/>
  <c r="M579" i="2"/>
  <c r="N579" i="2" s="1"/>
  <c r="S579" i="2" s="1"/>
  <c r="E580" i="2"/>
  <c r="P578" i="2"/>
  <c r="Q578" i="2" s="1"/>
  <c r="O578" i="2"/>
  <c r="G663" i="20" l="1"/>
  <c r="F664" i="20" s="1"/>
  <c r="H662" i="20"/>
  <c r="I662" i="20" s="1"/>
  <c r="K661" i="20"/>
  <c r="J661" i="20"/>
  <c r="L661" i="20" s="1"/>
  <c r="L581" i="3"/>
  <c r="K581" i="3"/>
  <c r="M581" i="3" s="1"/>
  <c r="J582" i="3"/>
  <c r="I583" i="3"/>
  <c r="M580" i="2"/>
  <c r="N580" i="2" s="1"/>
  <c r="S580" i="2" s="1"/>
  <c r="E581" i="2"/>
  <c r="P579" i="2"/>
  <c r="Q579" i="2" s="1"/>
  <c r="O579" i="2"/>
  <c r="H663" i="20" l="1"/>
  <c r="I663" i="20" s="1"/>
  <c r="J663" i="20" s="1"/>
  <c r="L663" i="20" s="1"/>
  <c r="J662" i="20"/>
  <c r="L662" i="20" s="1"/>
  <c r="K662" i="20"/>
  <c r="G664" i="20"/>
  <c r="F665" i="20" s="1"/>
  <c r="I584" i="3"/>
  <c r="J583" i="3"/>
  <c r="K582" i="3"/>
  <c r="M582" i="3" s="1"/>
  <c r="L582" i="3"/>
  <c r="M581" i="2"/>
  <c r="N581" i="2" s="1"/>
  <c r="S581" i="2" s="1"/>
  <c r="E582" i="2"/>
  <c r="P580" i="2"/>
  <c r="Q580" i="2" s="1"/>
  <c r="O580" i="2"/>
  <c r="K663" i="20" l="1"/>
  <c r="H664" i="20"/>
  <c r="I664" i="20" s="1"/>
  <c r="J664" i="20" s="1"/>
  <c r="L664" i="20" s="1"/>
  <c r="G665" i="20"/>
  <c r="F666" i="20" s="1"/>
  <c r="L583" i="3"/>
  <c r="K583" i="3"/>
  <c r="M583" i="3" s="1"/>
  <c r="I585" i="3"/>
  <c r="J584" i="3"/>
  <c r="E583" i="2"/>
  <c r="M582" i="2"/>
  <c r="N582" i="2" s="1"/>
  <c r="S582" i="2" s="1"/>
  <c r="P581" i="2"/>
  <c r="Q581" i="2" s="1"/>
  <c r="O581" i="2"/>
  <c r="K664" i="20" l="1"/>
  <c r="H665" i="20"/>
  <c r="I665" i="20" s="1"/>
  <c r="G666" i="20"/>
  <c r="F667" i="20" s="1"/>
  <c r="K584" i="3"/>
  <c r="M584" i="3" s="1"/>
  <c r="L584" i="3"/>
  <c r="J585" i="3"/>
  <c r="I586" i="3"/>
  <c r="P582" i="2"/>
  <c r="Q582" i="2" s="1"/>
  <c r="O582" i="2"/>
  <c r="M583" i="2"/>
  <c r="N583" i="2" s="1"/>
  <c r="E584" i="2"/>
  <c r="G667" i="20" l="1"/>
  <c r="F668" i="20" s="1"/>
  <c r="H666" i="20"/>
  <c r="I666" i="20" s="1"/>
  <c r="K665" i="20"/>
  <c r="J665" i="20"/>
  <c r="L665" i="20" s="1"/>
  <c r="I587" i="3"/>
  <c r="J586" i="3"/>
  <c r="L585" i="3"/>
  <c r="K585" i="3"/>
  <c r="M585" i="3" s="1"/>
  <c r="O583" i="2"/>
  <c r="P583" i="2"/>
  <c r="Q583" i="2" s="1"/>
  <c r="S583" i="2"/>
  <c r="M584" i="2"/>
  <c r="N584" i="2" s="1"/>
  <c r="S584" i="2" s="1"/>
  <c r="E585" i="2"/>
  <c r="H667" i="20" l="1"/>
  <c r="I667" i="20" s="1"/>
  <c r="K666" i="20"/>
  <c r="J666" i="20"/>
  <c r="L666" i="20" s="1"/>
  <c r="G668" i="20"/>
  <c r="F669" i="20" s="1"/>
  <c r="L586" i="3"/>
  <c r="K586" i="3"/>
  <c r="M586" i="3" s="1"/>
  <c r="J587" i="3"/>
  <c r="I588" i="3"/>
  <c r="M585" i="2"/>
  <c r="N585" i="2" s="1"/>
  <c r="S585" i="2" s="1"/>
  <c r="E586" i="2"/>
  <c r="P584" i="2"/>
  <c r="Q584" i="2" s="1"/>
  <c r="O584" i="2"/>
  <c r="H668" i="20" l="1"/>
  <c r="I668" i="20" s="1"/>
  <c r="J668" i="20" s="1"/>
  <c r="L668" i="20" s="1"/>
  <c r="G669" i="20"/>
  <c r="F670" i="20" s="1"/>
  <c r="K667" i="20"/>
  <c r="J667" i="20"/>
  <c r="L667" i="20" s="1"/>
  <c r="L587" i="3"/>
  <c r="K587" i="3"/>
  <c r="M587" i="3" s="1"/>
  <c r="J588" i="3"/>
  <c r="I589" i="3"/>
  <c r="M586" i="2"/>
  <c r="N586" i="2" s="1"/>
  <c r="S586" i="2" s="1"/>
  <c r="E587" i="2"/>
  <c r="P585" i="2"/>
  <c r="Q585" i="2" s="1"/>
  <c r="O585" i="2"/>
  <c r="K668" i="20" l="1"/>
  <c r="H669" i="20"/>
  <c r="I669" i="20" s="1"/>
  <c r="G670" i="20"/>
  <c r="F671" i="20" s="1"/>
  <c r="L588" i="3"/>
  <c r="K588" i="3"/>
  <c r="M588" i="3" s="1"/>
  <c r="I590" i="3"/>
  <c r="J589" i="3"/>
  <c r="E588" i="2"/>
  <c r="M587" i="2"/>
  <c r="N587" i="2" s="1"/>
  <c r="S587" i="2" s="1"/>
  <c r="P586" i="2"/>
  <c r="Q586" i="2" s="1"/>
  <c r="O586" i="2"/>
  <c r="H670" i="20" l="1"/>
  <c r="I670" i="20" s="1"/>
  <c r="G671" i="20"/>
  <c r="F672" i="20" s="1"/>
  <c r="K669" i="20"/>
  <c r="J669" i="20"/>
  <c r="L669" i="20" s="1"/>
  <c r="L589" i="3"/>
  <c r="K589" i="3"/>
  <c r="M589" i="3" s="1"/>
  <c r="J590" i="3"/>
  <c r="I591" i="3"/>
  <c r="P587" i="2"/>
  <c r="Q587" i="2" s="1"/>
  <c r="O587" i="2"/>
  <c r="M588" i="2"/>
  <c r="N588" i="2" s="1"/>
  <c r="E589" i="2"/>
  <c r="G672" i="20" l="1"/>
  <c r="F673" i="20" s="1"/>
  <c r="J670" i="20"/>
  <c r="L670" i="20" s="1"/>
  <c r="K670" i="20"/>
  <c r="H671" i="20"/>
  <c r="I671" i="20" s="1"/>
  <c r="I592" i="3"/>
  <c r="J591" i="3"/>
  <c r="K590" i="3"/>
  <c r="M590" i="3" s="1"/>
  <c r="L590" i="3"/>
  <c r="M589" i="2"/>
  <c r="N589" i="2" s="1"/>
  <c r="S589" i="2" s="1"/>
  <c r="E590" i="2"/>
  <c r="P588" i="2"/>
  <c r="Q588" i="2" s="1"/>
  <c r="O588" i="2"/>
  <c r="S588" i="2"/>
  <c r="G673" i="20" l="1"/>
  <c r="F674" i="20" s="1"/>
  <c r="K671" i="20"/>
  <c r="J671" i="20"/>
  <c r="L671" i="20" s="1"/>
  <c r="H672" i="20"/>
  <c r="I672" i="20" s="1"/>
  <c r="L591" i="3"/>
  <c r="K591" i="3"/>
  <c r="M591" i="3" s="1"/>
  <c r="I593" i="3"/>
  <c r="J592" i="3"/>
  <c r="E591" i="2"/>
  <c r="M590" i="2"/>
  <c r="N590" i="2" s="1"/>
  <c r="S590" i="2" s="1"/>
  <c r="P589" i="2"/>
  <c r="Q589" i="2" s="1"/>
  <c r="O589" i="2"/>
  <c r="H673" i="20" l="1"/>
  <c r="I673" i="20" s="1"/>
  <c r="K673" i="20" s="1"/>
  <c r="K672" i="20"/>
  <c r="J672" i="20"/>
  <c r="L672" i="20" s="1"/>
  <c r="G674" i="20"/>
  <c r="F675" i="20" s="1"/>
  <c r="K592" i="3"/>
  <c r="M592" i="3" s="1"/>
  <c r="L592" i="3"/>
  <c r="J593" i="3"/>
  <c r="I594" i="3"/>
  <c r="P590" i="2"/>
  <c r="Q590" i="2" s="1"/>
  <c r="O590" i="2"/>
  <c r="M591" i="2"/>
  <c r="N591" i="2" s="1"/>
  <c r="E592" i="2"/>
  <c r="J673" i="20" l="1"/>
  <c r="L673" i="20" s="1"/>
  <c r="H674" i="20"/>
  <c r="I674" i="20" s="1"/>
  <c r="G675" i="20"/>
  <c r="F676" i="20" s="1"/>
  <c r="I595" i="3"/>
  <c r="J594" i="3"/>
  <c r="L593" i="3"/>
  <c r="K593" i="3"/>
  <c r="M593" i="3" s="1"/>
  <c r="O591" i="2"/>
  <c r="P591" i="2"/>
  <c r="Q591" i="2" s="1"/>
  <c r="M592" i="2"/>
  <c r="N592" i="2" s="1"/>
  <c r="S592" i="2" s="1"/>
  <c r="E593" i="2"/>
  <c r="S591" i="2"/>
  <c r="H675" i="20" l="1"/>
  <c r="I675" i="20" s="1"/>
  <c r="G676" i="20"/>
  <c r="F677" i="20" s="1"/>
  <c r="K674" i="20"/>
  <c r="J674" i="20"/>
  <c r="L674" i="20" s="1"/>
  <c r="L594" i="3"/>
  <c r="K594" i="3"/>
  <c r="M594" i="3" s="1"/>
  <c r="J595" i="3"/>
  <c r="I596" i="3"/>
  <c r="M593" i="2"/>
  <c r="N593" i="2" s="1"/>
  <c r="S593" i="2" s="1"/>
  <c r="E594" i="2"/>
  <c r="P592" i="2"/>
  <c r="Q592" i="2" s="1"/>
  <c r="O592" i="2"/>
  <c r="H676" i="20" l="1"/>
  <c r="I676" i="20" s="1"/>
  <c r="G677" i="20"/>
  <c r="F678" i="20" s="1"/>
  <c r="K675" i="20"/>
  <c r="J675" i="20"/>
  <c r="L675" i="20" s="1"/>
  <c r="J596" i="3"/>
  <c r="I597" i="3"/>
  <c r="L595" i="3"/>
  <c r="K595" i="3"/>
  <c r="M595" i="3" s="1"/>
  <c r="M594" i="2"/>
  <c r="N594" i="2" s="1"/>
  <c r="S594" i="2" s="1"/>
  <c r="E595" i="2"/>
  <c r="P593" i="2"/>
  <c r="Q593" i="2" s="1"/>
  <c r="O593" i="2"/>
  <c r="H677" i="20" l="1"/>
  <c r="I677" i="20" s="1"/>
  <c r="G678" i="20"/>
  <c r="F679" i="20" s="1"/>
  <c r="J676" i="20"/>
  <c r="L676" i="20" s="1"/>
  <c r="K676" i="20"/>
  <c r="I598" i="3"/>
  <c r="J597" i="3"/>
  <c r="L596" i="3"/>
  <c r="K596" i="3"/>
  <c r="M596" i="3" s="1"/>
  <c r="E596" i="2"/>
  <c r="M595" i="2"/>
  <c r="N595" i="2" s="1"/>
  <c r="S595" i="2" s="1"/>
  <c r="P594" i="2"/>
  <c r="Q594" i="2" s="1"/>
  <c r="O594" i="2"/>
  <c r="G679" i="20" l="1"/>
  <c r="F680" i="20" s="1"/>
  <c r="H678" i="20"/>
  <c r="I678" i="20" s="1"/>
  <c r="K677" i="20"/>
  <c r="J677" i="20"/>
  <c r="L677" i="20" s="1"/>
  <c r="L597" i="3"/>
  <c r="K597" i="3"/>
  <c r="M597" i="3" s="1"/>
  <c r="J598" i="3"/>
  <c r="I599" i="3"/>
  <c r="P595" i="2"/>
  <c r="Q595" i="2" s="1"/>
  <c r="O595" i="2"/>
  <c r="M596" i="2"/>
  <c r="N596" i="2" s="1"/>
  <c r="E597" i="2"/>
  <c r="H679" i="20" l="1"/>
  <c r="I679" i="20" s="1"/>
  <c r="G680" i="20"/>
  <c r="F681" i="20" s="1"/>
  <c r="J678" i="20"/>
  <c r="L678" i="20" s="1"/>
  <c r="K678" i="20"/>
  <c r="K598" i="3"/>
  <c r="M598" i="3" s="1"/>
  <c r="L598" i="3"/>
  <c r="I600" i="3"/>
  <c r="J599" i="3"/>
  <c r="M597" i="2"/>
  <c r="N597" i="2" s="1"/>
  <c r="S597" i="2" s="1"/>
  <c r="E598" i="2"/>
  <c r="P596" i="2"/>
  <c r="Q596" i="2" s="1"/>
  <c r="O596" i="2"/>
  <c r="S596" i="2"/>
  <c r="G681" i="20" l="1"/>
  <c r="F682" i="20" s="1"/>
  <c r="H680" i="20"/>
  <c r="I680" i="20" s="1"/>
  <c r="K679" i="20"/>
  <c r="J679" i="20"/>
  <c r="L679" i="20" s="1"/>
  <c r="L599" i="3"/>
  <c r="K599" i="3"/>
  <c r="M599" i="3" s="1"/>
  <c r="I601" i="3"/>
  <c r="J600" i="3"/>
  <c r="E599" i="2"/>
  <c r="M598" i="2"/>
  <c r="N598" i="2" s="1"/>
  <c r="S598" i="2" s="1"/>
  <c r="P597" i="2"/>
  <c r="Q597" i="2" s="1"/>
  <c r="O597" i="2"/>
  <c r="H681" i="20" l="1"/>
  <c r="I681" i="20" s="1"/>
  <c r="K680" i="20"/>
  <c r="J680" i="20"/>
  <c r="L680" i="20" s="1"/>
  <c r="G682" i="20"/>
  <c r="F683" i="20" s="1"/>
  <c r="K600" i="3"/>
  <c r="M600" i="3" s="1"/>
  <c r="L600" i="3"/>
  <c r="J601" i="3"/>
  <c r="I602" i="3"/>
  <c r="P598" i="2"/>
  <c r="Q598" i="2" s="1"/>
  <c r="O598" i="2"/>
  <c r="M599" i="2"/>
  <c r="N599" i="2" s="1"/>
  <c r="E600" i="2"/>
  <c r="G683" i="20" l="1"/>
  <c r="F684" i="20" s="1"/>
  <c r="H682" i="20"/>
  <c r="I682" i="20" s="1"/>
  <c r="K681" i="20"/>
  <c r="J681" i="20"/>
  <c r="L681" i="20" s="1"/>
  <c r="I603" i="3"/>
  <c r="J602" i="3"/>
  <c r="L601" i="3"/>
  <c r="K601" i="3"/>
  <c r="M601" i="3" s="1"/>
  <c r="O599" i="2"/>
  <c r="P599" i="2"/>
  <c r="Q599" i="2" s="1"/>
  <c r="M600" i="2"/>
  <c r="N600" i="2" s="1"/>
  <c r="S600" i="2" s="1"/>
  <c r="E601" i="2"/>
  <c r="S599" i="2"/>
  <c r="H683" i="20" l="1"/>
  <c r="I683" i="20" s="1"/>
  <c r="K683" i="20" s="1"/>
  <c r="G684" i="20"/>
  <c r="F685" i="20" s="1"/>
  <c r="K682" i="20"/>
  <c r="J682" i="20"/>
  <c r="L682" i="20" s="1"/>
  <c r="L602" i="3"/>
  <c r="K602" i="3"/>
  <c r="M602" i="3" s="1"/>
  <c r="J603" i="3"/>
  <c r="I604" i="3"/>
  <c r="M601" i="2"/>
  <c r="N601" i="2" s="1"/>
  <c r="S601" i="2" s="1"/>
  <c r="E602" i="2"/>
  <c r="P600" i="2"/>
  <c r="Q600" i="2" s="1"/>
  <c r="O600" i="2"/>
  <c r="J683" i="20" l="1"/>
  <c r="L683" i="20" s="1"/>
  <c r="H684" i="20"/>
  <c r="I684" i="20" s="1"/>
  <c r="G685" i="20"/>
  <c r="F686" i="20" s="1"/>
  <c r="L603" i="3"/>
  <c r="K603" i="3"/>
  <c r="M603" i="3" s="1"/>
  <c r="J604" i="3"/>
  <c r="I605" i="3"/>
  <c r="M602" i="2"/>
  <c r="N602" i="2" s="1"/>
  <c r="S602" i="2" s="1"/>
  <c r="E603" i="2"/>
  <c r="P601" i="2"/>
  <c r="Q601" i="2" s="1"/>
  <c r="O601" i="2"/>
  <c r="G686" i="20" l="1"/>
  <c r="F687" i="20" s="1"/>
  <c r="J684" i="20"/>
  <c r="L684" i="20" s="1"/>
  <c r="K684" i="20"/>
  <c r="H685" i="20"/>
  <c r="I685" i="20" s="1"/>
  <c r="I606" i="3"/>
  <c r="J605" i="3"/>
  <c r="L604" i="3"/>
  <c r="K604" i="3"/>
  <c r="M604" i="3" s="1"/>
  <c r="E604" i="2"/>
  <c r="M603" i="2"/>
  <c r="N603" i="2" s="1"/>
  <c r="S603" i="2" s="1"/>
  <c r="P602" i="2"/>
  <c r="Q602" i="2" s="1"/>
  <c r="O602" i="2"/>
  <c r="G687" i="20" l="1"/>
  <c r="F688" i="20" s="1"/>
  <c r="H686" i="20"/>
  <c r="I686" i="20" s="1"/>
  <c r="K685" i="20"/>
  <c r="J685" i="20"/>
  <c r="L685" i="20" s="1"/>
  <c r="L605" i="3"/>
  <c r="K605" i="3"/>
  <c r="M605" i="3" s="1"/>
  <c r="J606" i="3"/>
  <c r="I607" i="3"/>
  <c r="P603" i="2"/>
  <c r="Q603" i="2" s="1"/>
  <c r="O603" i="2"/>
  <c r="M604" i="2"/>
  <c r="N604" i="2" s="1"/>
  <c r="E605" i="2"/>
  <c r="J686" i="20" l="1"/>
  <c r="L686" i="20" s="1"/>
  <c r="K686" i="20"/>
  <c r="G688" i="20"/>
  <c r="F689" i="20" s="1"/>
  <c r="H687" i="20"/>
  <c r="I687" i="20" s="1"/>
  <c r="I608" i="3"/>
  <c r="J607" i="3"/>
  <c r="K606" i="3"/>
  <c r="M606" i="3" s="1"/>
  <c r="L606" i="3"/>
  <c r="M605" i="2"/>
  <c r="N605" i="2" s="1"/>
  <c r="S605" i="2" s="1"/>
  <c r="E606" i="2"/>
  <c r="P604" i="2"/>
  <c r="Q604" i="2" s="1"/>
  <c r="O604" i="2"/>
  <c r="S604" i="2"/>
  <c r="H688" i="20" l="1"/>
  <c r="I688" i="20" s="1"/>
  <c r="J688" i="20" s="1"/>
  <c r="L688" i="20" s="1"/>
  <c r="K687" i="20"/>
  <c r="J687" i="20"/>
  <c r="L687" i="20" s="1"/>
  <c r="G689" i="20"/>
  <c r="F690" i="20" s="1"/>
  <c r="L607" i="3"/>
  <c r="K607" i="3"/>
  <c r="M607" i="3" s="1"/>
  <c r="I609" i="3"/>
  <c r="J608" i="3"/>
  <c r="E607" i="2"/>
  <c r="M606" i="2"/>
  <c r="N606" i="2" s="1"/>
  <c r="S606" i="2" s="1"/>
  <c r="P605" i="2"/>
  <c r="Q605" i="2" s="1"/>
  <c r="O605" i="2"/>
  <c r="K688" i="20" l="1"/>
  <c r="H689" i="20"/>
  <c r="I689" i="20" s="1"/>
  <c r="G690" i="20"/>
  <c r="F691" i="20" s="1"/>
  <c r="K608" i="3"/>
  <c r="M608" i="3" s="1"/>
  <c r="L608" i="3"/>
  <c r="J609" i="3"/>
  <c r="I610" i="3"/>
  <c r="P606" i="2"/>
  <c r="Q606" i="2" s="1"/>
  <c r="O606" i="2"/>
  <c r="M607" i="2"/>
  <c r="N607" i="2" s="1"/>
  <c r="S607" i="2" s="1"/>
  <c r="E608" i="2"/>
  <c r="H690" i="20" l="1"/>
  <c r="I690" i="20" s="1"/>
  <c r="K690" i="20" s="1"/>
  <c r="K689" i="20"/>
  <c r="J689" i="20"/>
  <c r="L689" i="20" s="1"/>
  <c r="G691" i="20"/>
  <c r="F692" i="20" s="1"/>
  <c r="I611" i="3"/>
  <c r="J610" i="3"/>
  <c r="L609" i="3"/>
  <c r="K609" i="3"/>
  <c r="M609" i="3" s="1"/>
  <c r="M608" i="2"/>
  <c r="N608" i="2" s="1"/>
  <c r="S608" i="2" s="1"/>
  <c r="E609" i="2"/>
  <c r="O607" i="2"/>
  <c r="P607" i="2"/>
  <c r="Q607" i="2" s="1"/>
  <c r="J690" i="20" l="1"/>
  <c r="L690" i="20" s="1"/>
  <c r="H691" i="20"/>
  <c r="I691" i="20" s="1"/>
  <c r="G692" i="20"/>
  <c r="F693" i="20" s="1"/>
  <c r="L610" i="3"/>
  <c r="K610" i="3"/>
  <c r="M610" i="3" s="1"/>
  <c r="J611" i="3"/>
  <c r="I612" i="3"/>
  <c r="M609" i="2"/>
  <c r="N609" i="2" s="1"/>
  <c r="S609" i="2" s="1"/>
  <c r="E610" i="2"/>
  <c r="P608" i="2"/>
  <c r="Q608" i="2" s="1"/>
  <c r="O608" i="2"/>
  <c r="G693" i="20" l="1"/>
  <c r="F694" i="20" s="1"/>
  <c r="H692" i="20"/>
  <c r="I692" i="20" s="1"/>
  <c r="K691" i="20"/>
  <c r="J691" i="20"/>
  <c r="L691" i="20" s="1"/>
  <c r="J612" i="3"/>
  <c r="I613" i="3"/>
  <c r="L611" i="3"/>
  <c r="K611" i="3"/>
  <c r="M611" i="3" s="1"/>
  <c r="M610" i="2"/>
  <c r="N610" i="2" s="1"/>
  <c r="S610" i="2" s="1"/>
  <c r="E611" i="2"/>
  <c r="P609" i="2"/>
  <c r="Q609" i="2" s="1"/>
  <c r="O609" i="2"/>
  <c r="J692" i="20" l="1"/>
  <c r="L692" i="20" s="1"/>
  <c r="K692" i="20"/>
  <c r="H693" i="20"/>
  <c r="I693" i="20" s="1"/>
  <c r="G694" i="20"/>
  <c r="F695" i="20" s="1"/>
  <c r="I614" i="3"/>
  <c r="J613" i="3"/>
  <c r="L612" i="3"/>
  <c r="K612" i="3"/>
  <c r="M612" i="3" s="1"/>
  <c r="E612" i="2"/>
  <c r="M611" i="2"/>
  <c r="N611" i="2" s="1"/>
  <c r="S611" i="2" s="1"/>
  <c r="P610" i="2"/>
  <c r="Q610" i="2" s="1"/>
  <c r="O610" i="2"/>
  <c r="K693" i="20" l="1"/>
  <c r="J693" i="20"/>
  <c r="L693" i="20" s="1"/>
  <c r="G695" i="20"/>
  <c r="F696" i="20" s="1"/>
  <c r="H694" i="20"/>
  <c r="I694" i="20" s="1"/>
  <c r="L613" i="3"/>
  <c r="K613" i="3"/>
  <c r="M613" i="3" s="1"/>
  <c r="J614" i="3"/>
  <c r="I615" i="3"/>
  <c r="P611" i="2"/>
  <c r="Q611" i="2" s="1"/>
  <c r="O611" i="2"/>
  <c r="M612" i="2"/>
  <c r="N612" i="2" s="1"/>
  <c r="S612" i="2" s="1"/>
  <c r="E613" i="2"/>
  <c r="G696" i="20" l="1"/>
  <c r="F697" i="20" s="1"/>
  <c r="H695" i="20"/>
  <c r="I695" i="20" s="1"/>
  <c r="J694" i="20"/>
  <c r="L694" i="20" s="1"/>
  <c r="K694" i="20"/>
  <c r="I616" i="3"/>
  <c r="J615" i="3"/>
  <c r="K614" i="3"/>
  <c r="M614" i="3" s="1"/>
  <c r="L614" i="3"/>
  <c r="M613" i="2"/>
  <c r="N613" i="2" s="1"/>
  <c r="S613" i="2" s="1"/>
  <c r="E614" i="2"/>
  <c r="O612" i="2"/>
  <c r="P612" i="2"/>
  <c r="Q612" i="2" s="1"/>
  <c r="H696" i="20" l="1"/>
  <c r="I696" i="20" s="1"/>
  <c r="J696" i="20" s="1"/>
  <c r="L696" i="20" s="1"/>
  <c r="K695" i="20"/>
  <c r="J695" i="20"/>
  <c r="L695" i="20" s="1"/>
  <c r="G697" i="20"/>
  <c r="F698" i="20" s="1"/>
  <c r="L615" i="3"/>
  <c r="K615" i="3"/>
  <c r="M615" i="3" s="1"/>
  <c r="I617" i="3"/>
  <c r="J616" i="3"/>
  <c r="E615" i="2"/>
  <c r="M614" i="2"/>
  <c r="N614" i="2" s="1"/>
  <c r="S614" i="2" s="1"/>
  <c r="P613" i="2"/>
  <c r="Q613" i="2" s="1"/>
  <c r="O613" i="2"/>
  <c r="K696" i="20" l="1"/>
  <c r="G698" i="20"/>
  <c r="F699" i="20" s="1"/>
  <c r="H697" i="20"/>
  <c r="I697" i="20" s="1"/>
  <c r="K616" i="3"/>
  <c r="M616" i="3" s="1"/>
  <c r="L616" i="3"/>
  <c r="J617" i="3"/>
  <c r="I618" i="3"/>
  <c r="P614" i="2"/>
  <c r="Q614" i="2" s="1"/>
  <c r="O614" i="2"/>
  <c r="M615" i="2"/>
  <c r="N615" i="2" s="1"/>
  <c r="E616" i="2"/>
  <c r="J697" i="20" l="1"/>
  <c r="L697" i="20" s="1"/>
  <c r="K697" i="20"/>
  <c r="G699" i="20"/>
  <c r="F700" i="20" s="1"/>
  <c r="H698" i="20"/>
  <c r="I698" i="20" s="1"/>
  <c r="I619" i="3"/>
  <c r="J618" i="3"/>
  <c r="L617" i="3"/>
  <c r="K617" i="3"/>
  <c r="M617" i="3" s="1"/>
  <c r="O615" i="2"/>
  <c r="P615" i="2"/>
  <c r="Q615" i="2" s="1"/>
  <c r="M616" i="2"/>
  <c r="N616" i="2" s="1"/>
  <c r="S616" i="2" s="1"/>
  <c r="E617" i="2"/>
  <c r="S615" i="2"/>
  <c r="G700" i="20" l="1"/>
  <c r="F701" i="20" s="1"/>
  <c r="K698" i="20"/>
  <c r="J698" i="20"/>
  <c r="L698" i="20" s="1"/>
  <c r="H699" i="20"/>
  <c r="I699" i="20" s="1"/>
  <c r="L618" i="3"/>
  <c r="K618" i="3"/>
  <c r="M618" i="3" s="1"/>
  <c r="J619" i="3"/>
  <c r="I620" i="3"/>
  <c r="M617" i="2"/>
  <c r="N617" i="2" s="1"/>
  <c r="S617" i="2" s="1"/>
  <c r="E618" i="2"/>
  <c r="P616" i="2"/>
  <c r="Q616" i="2" s="1"/>
  <c r="O616" i="2"/>
  <c r="H700" i="20" l="1"/>
  <c r="I700" i="20" s="1"/>
  <c r="K700" i="20" s="1"/>
  <c r="K699" i="20"/>
  <c r="J699" i="20"/>
  <c r="L699" i="20" s="1"/>
  <c r="G701" i="20"/>
  <c r="F702" i="20" s="1"/>
  <c r="J620" i="3"/>
  <c r="I621" i="3"/>
  <c r="L619" i="3"/>
  <c r="K619" i="3"/>
  <c r="M619" i="3" s="1"/>
  <c r="M618" i="2"/>
  <c r="N618" i="2" s="1"/>
  <c r="S618" i="2" s="1"/>
  <c r="E619" i="2"/>
  <c r="P617" i="2"/>
  <c r="Q617" i="2" s="1"/>
  <c r="O617" i="2"/>
  <c r="J700" i="20" l="1"/>
  <c r="L700" i="20" s="1"/>
  <c r="H701" i="20"/>
  <c r="I701" i="20" s="1"/>
  <c r="J701" i="20" s="1"/>
  <c r="L701" i="20" s="1"/>
  <c r="G702" i="20"/>
  <c r="F703" i="20" s="1"/>
  <c r="I622" i="3"/>
  <c r="J621" i="3"/>
  <c r="L620" i="3"/>
  <c r="K620" i="3"/>
  <c r="M620" i="3" s="1"/>
  <c r="E620" i="2"/>
  <c r="M619" i="2"/>
  <c r="N619" i="2" s="1"/>
  <c r="S619" i="2" s="1"/>
  <c r="P618" i="2"/>
  <c r="Q618" i="2" s="1"/>
  <c r="O618" i="2"/>
  <c r="K701" i="20" l="1"/>
  <c r="G703" i="20"/>
  <c r="F704" i="20" s="1"/>
  <c r="H702" i="20"/>
  <c r="I702" i="20" s="1"/>
  <c r="L621" i="3"/>
  <c r="K621" i="3"/>
  <c r="M621" i="3" s="1"/>
  <c r="J622" i="3"/>
  <c r="I623" i="3"/>
  <c r="P619" i="2"/>
  <c r="Q619" i="2" s="1"/>
  <c r="O619" i="2"/>
  <c r="E621" i="2"/>
  <c r="M620" i="2"/>
  <c r="N620" i="2" s="1"/>
  <c r="G704" i="20" l="1"/>
  <c r="F705" i="20" s="1"/>
  <c r="H703" i="20"/>
  <c r="I703" i="20" s="1"/>
  <c r="J702" i="20"/>
  <c r="L702" i="20" s="1"/>
  <c r="K702" i="20"/>
  <c r="I624" i="3"/>
  <c r="J623" i="3"/>
  <c r="K622" i="3"/>
  <c r="M622" i="3" s="1"/>
  <c r="L622" i="3"/>
  <c r="E622" i="2"/>
  <c r="M621" i="2"/>
  <c r="N621" i="2" s="1"/>
  <c r="S621" i="2" s="1"/>
  <c r="P620" i="2"/>
  <c r="Q620" i="2" s="1"/>
  <c r="O620" i="2"/>
  <c r="S620" i="2"/>
  <c r="K703" i="20" l="1"/>
  <c r="J703" i="20"/>
  <c r="L703" i="20" s="1"/>
  <c r="G705" i="20"/>
  <c r="F706" i="20" s="1"/>
  <c r="H704" i="20"/>
  <c r="I704" i="20" s="1"/>
  <c r="L623" i="3"/>
  <c r="K623" i="3"/>
  <c r="M623" i="3" s="1"/>
  <c r="I625" i="3"/>
  <c r="J624" i="3"/>
  <c r="O621" i="2"/>
  <c r="P621" i="2"/>
  <c r="Q621" i="2" s="1"/>
  <c r="M622" i="2"/>
  <c r="N622" i="2" s="1"/>
  <c r="S622" i="2" s="1"/>
  <c r="E623" i="2"/>
  <c r="J704" i="20" l="1"/>
  <c r="L704" i="20" s="1"/>
  <c r="K704" i="20"/>
  <c r="G706" i="20"/>
  <c r="F707" i="20" s="1"/>
  <c r="H705" i="20"/>
  <c r="I705" i="20" s="1"/>
  <c r="K624" i="3"/>
  <c r="M624" i="3" s="1"/>
  <c r="L624" i="3"/>
  <c r="J625" i="3"/>
  <c r="I626" i="3"/>
  <c r="M623" i="2"/>
  <c r="N623" i="2" s="1"/>
  <c r="S623" i="2" s="1"/>
  <c r="E624" i="2"/>
  <c r="O622" i="2"/>
  <c r="P622" i="2"/>
  <c r="Q622" i="2" s="1"/>
  <c r="K705" i="20" l="1"/>
  <c r="J705" i="20"/>
  <c r="L705" i="20" s="1"/>
  <c r="G707" i="20"/>
  <c r="F708" i="20" s="1"/>
  <c r="H706" i="20"/>
  <c r="I706" i="20" s="1"/>
  <c r="I627" i="3"/>
  <c r="J626" i="3"/>
  <c r="L625" i="3"/>
  <c r="K625" i="3"/>
  <c r="M625" i="3" s="1"/>
  <c r="M624" i="2"/>
  <c r="N624" i="2" s="1"/>
  <c r="S624" i="2" s="1"/>
  <c r="E625" i="2"/>
  <c r="P623" i="2"/>
  <c r="Q623" i="2" s="1"/>
  <c r="O623" i="2"/>
  <c r="H707" i="20" l="1"/>
  <c r="I707" i="20" s="1"/>
  <c r="K707" i="20" s="1"/>
  <c r="K706" i="20"/>
  <c r="J706" i="20"/>
  <c r="L706" i="20" s="1"/>
  <c r="G708" i="20"/>
  <c r="F709" i="20" s="1"/>
  <c r="L626" i="3"/>
  <c r="K626" i="3"/>
  <c r="M626" i="3" s="1"/>
  <c r="J627" i="3"/>
  <c r="I628" i="3"/>
  <c r="M625" i="2"/>
  <c r="N625" i="2" s="1"/>
  <c r="S625" i="2" s="1"/>
  <c r="E626" i="2"/>
  <c r="P624" i="2"/>
  <c r="Q624" i="2" s="1"/>
  <c r="O624" i="2"/>
  <c r="J707" i="20" l="1"/>
  <c r="L707" i="20" s="1"/>
  <c r="G709" i="20"/>
  <c r="F710" i="20" s="1"/>
  <c r="H708" i="20"/>
  <c r="I708" i="20" s="1"/>
  <c r="J628" i="3"/>
  <c r="I629" i="3"/>
  <c r="L627" i="3"/>
  <c r="K627" i="3"/>
  <c r="M627" i="3" s="1"/>
  <c r="M626" i="2"/>
  <c r="N626" i="2" s="1"/>
  <c r="S626" i="2" s="1"/>
  <c r="E627" i="2"/>
  <c r="P625" i="2"/>
  <c r="Q625" i="2" s="1"/>
  <c r="O625" i="2"/>
  <c r="H709" i="20" l="1"/>
  <c r="I709" i="20" s="1"/>
  <c r="J709" i="20" s="1"/>
  <c r="L709" i="20" s="1"/>
  <c r="K708" i="20"/>
  <c r="J708" i="20"/>
  <c r="L708" i="20" s="1"/>
  <c r="G710" i="20"/>
  <c r="F711" i="20" s="1"/>
  <c r="I630" i="3"/>
  <c r="J629" i="3"/>
  <c r="L628" i="3"/>
  <c r="K628" i="3"/>
  <c r="M628" i="3" s="1"/>
  <c r="M627" i="2"/>
  <c r="N627" i="2" s="1"/>
  <c r="S627" i="2" s="1"/>
  <c r="E628" i="2"/>
  <c r="P626" i="2"/>
  <c r="Q626" i="2" s="1"/>
  <c r="O626" i="2"/>
  <c r="K709" i="20" l="1"/>
  <c r="H710" i="20"/>
  <c r="I710" i="20" s="1"/>
  <c r="G711" i="20"/>
  <c r="F712" i="20" s="1"/>
  <c r="L629" i="3"/>
  <c r="K629" i="3"/>
  <c r="M629" i="3" s="1"/>
  <c r="J630" i="3"/>
  <c r="I631" i="3"/>
  <c r="E629" i="2"/>
  <c r="M628" i="2"/>
  <c r="N628" i="2" s="1"/>
  <c r="S628" i="2" s="1"/>
  <c r="P627" i="2"/>
  <c r="Q627" i="2" s="1"/>
  <c r="O627" i="2"/>
  <c r="G712" i="20" l="1"/>
  <c r="F713" i="20" s="1"/>
  <c r="H711" i="20"/>
  <c r="I711" i="20" s="1"/>
  <c r="J710" i="20"/>
  <c r="L710" i="20" s="1"/>
  <c r="K710" i="20"/>
  <c r="I632" i="3"/>
  <c r="J631" i="3"/>
  <c r="K630" i="3"/>
  <c r="M630" i="3" s="1"/>
  <c r="L630" i="3"/>
  <c r="P628" i="2"/>
  <c r="Q628" i="2" s="1"/>
  <c r="O628" i="2"/>
  <c r="E630" i="2"/>
  <c r="M629" i="2"/>
  <c r="N629" i="2" s="1"/>
  <c r="H712" i="20" l="1"/>
  <c r="I712" i="20" s="1"/>
  <c r="K712" i="20" s="1"/>
  <c r="K711" i="20"/>
  <c r="J711" i="20"/>
  <c r="L711" i="20" s="1"/>
  <c r="G713" i="20"/>
  <c r="F714" i="20" s="1"/>
  <c r="I633" i="3"/>
  <c r="J632" i="3"/>
  <c r="L631" i="3"/>
  <c r="K631" i="3"/>
  <c r="M631" i="3" s="1"/>
  <c r="O629" i="2"/>
  <c r="P629" i="2"/>
  <c r="Q629" i="2" s="1"/>
  <c r="M630" i="2"/>
  <c r="N630" i="2" s="1"/>
  <c r="E631" i="2"/>
  <c r="S629" i="2"/>
  <c r="J712" i="20" l="1"/>
  <c r="L712" i="20" s="1"/>
  <c r="G714" i="20"/>
  <c r="F715" i="20" s="1"/>
  <c r="H713" i="20"/>
  <c r="I713" i="20" s="1"/>
  <c r="K632" i="3"/>
  <c r="M632" i="3" s="1"/>
  <c r="L632" i="3"/>
  <c r="J633" i="3"/>
  <c r="I634" i="3"/>
  <c r="O630" i="2"/>
  <c r="P630" i="2"/>
  <c r="Q630" i="2" s="1"/>
  <c r="M631" i="2"/>
  <c r="N631" i="2" s="1"/>
  <c r="S631" i="2" s="1"/>
  <c r="E632" i="2"/>
  <c r="S630" i="2"/>
  <c r="H714" i="20" l="1"/>
  <c r="I714" i="20" s="1"/>
  <c r="J714" i="20" s="1"/>
  <c r="L714" i="20" s="1"/>
  <c r="K713" i="20"/>
  <c r="J713" i="20"/>
  <c r="L713" i="20" s="1"/>
  <c r="G715" i="20"/>
  <c r="F716" i="20" s="1"/>
  <c r="I635" i="3"/>
  <c r="J634" i="3"/>
  <c r="L633" i="3"/>
  <c r="K633" i="3"/>
  <c r="M633" i="3" s="1"/>
  <c r="M632" i="2"/>
  <c r="N632" i="2" s="1"/>
  <c r="S632" i="2" s="1"/>
  <c r="E633" i="2"/>
  <c r="P631" i="2"/>
  <c r="Q631" i="2" s="1"/>
  <c r="O631" i="2"/>
  <c r="K714" i="20" l="1"/>
  <c r="H715" i="20"/>
  <c r="I715" i="20" s="1"/>
  <c r="J715" i="20" s="1"/>
  <c r="L715" i="20" s="1"/>
  <c r="G716" i="20"/>
  <c r="F717" i="20" s="1"/>
  <c r="L634" i="3"/>
  <c r="K634" i="3"/>
  <c r="M634" i="3" s="1"/>
  <c r="J635" i="3"/>
  <c r="I636" i="3"/>
  <c r="M633" i="2"/>
  <c r="N633" i="2" s="1"/>
  <c r="S633" i="2" s="1"/>
  <c r="E634" i="2"/>
  <c r="P632" i="2"/>
  <c r="Q632" i="2" s="1"/>
  <c r="O632" i="2"/>
  <c r="K715" i="20" l="1"/>
  <c r="H716" i="20"/>
  <c r="I716" i="20" s="1"/>
  <c r="K716" i="20" s="1"/>
  <c r="G717" i="20"/>
  <c r="F718" i="20" s="1"/>
  <c r="J636" i="3"/>
  <c r="I637" i="3"/>
  <c r="L635" i="3"/>
  <c r="K635" i="3"/>
  <c r="M635" i="3" s="1"/>
  <c r="M634" i="2"/>
  <c r="N634" i="2" s="1"/>
  <c r="S634" i="2" s="1"/>
  <c r="E635" i="2"/>
  <c r="P633" i="2"/>
  <c r="Q633" i="2" s="1"/>
  <c r="O633" i="2"/>
  <c r="J716" i="20" l="1"/>
  <c r="L716" i="20" s="1"/>
  <c r="G718" i="20"/>
  <c r="F719" i="20" s="1"/>
  <c r="H717" i="20"/>
  <c r="I717" i="20" s="1"/>
  <c r="I638" i="3"/>
  <c r="J637" i="3"/>
  <c r="L636" i="3"/>
  <c r="K636" i="3"/>
  <c r="M636" i="3" s="1"/>
  <c r="M635" i="2"/>
  <c r="N635" i="2" s="1"/>
  <c r="S635" i="2" s="1"/>
  <c r="E636" i="2"/>
  <c r="P634" i="2"/>
  <c r="Q634" i="2" s="1"/>
  <c r="O634" i="2"/>
  <c r="K717" i="20" l="1"/>
  <c r="J717" i="20"/>
  <c r="L717" i="20" s="1"/>
  <c r="G719" i="20"/>
  <c r="F720" i="20" s="1"/>
  <c r="H718" i="20"/>
  <c r="I718" i="20" s="1"/>
  <c r="L637" i="3"/>
  <c r="K637" i="3"/>
  <c r="M637" i="3" s="1"/>
  <c r="J638" i="3"/>
  <c r="I639" i="3"/>
  <c r="E637" i="2"/>
  <c r="M636" i="2"/>
  <c r="N636" i="2" s="1"/>
  <c r="S636" i="2" s="1"/>
  <c r="P635" i="2"/>
  <c r="Q635" i="2" s="1"/>
  <c r="O635" i="2"/>
  <c r="J718" i="20" l="1"/>
  <c r="L718" i="20" s="1"/>
  <c r="K718" i="20"/>
  <c r="G720" i="20"/>
  <c r="F721" i="20" s="1"/>
  <c r="H719" i="20"/>
  <c r="I719" i="20" s="1"/>
  <c r="I640" i="3"/>
  <c r="J639" i="3"/>
  <c r="K638" i="3"/>
  <c r="M638" i="3" s="1"/>
  <c r="L638" i="3"/>
  <c r="P636" i="2"/>
  <c r="Q636" i="2" s="1"/>
  <c r="O636" i="2"/>
  <c r="E638" i="2"/>
  <c r="M637" i="2"/>
  <c r="N637" i="2" s="1"/>
  <c r="K719" i="20" l="1"/>
  <c r="J719" i="20"/>
  <c r="L719" i="20" s="1"/>
  <c r="G721" i="20"/>
  <c r="F722" i="20" s="1"/>
  <c r="H720" i="20"/>
  <c r="I720" i="20" s="1"/>
  <c r="L639" i="3"/>
  <c r="K639" i="3"/>
  <c r="M639" i="3" s="1"/>
  <c r="I641" i="3"/>
  <c r="J640" i="3"/>
  <c r="O637" i="2"/>
  <c r="P637" i="2"/>
  <c r="Q637" i="2" s="1"/>
  <c r="M638" i="2"/>
  <c r="N638" i="2" s="1"/>
  <c r="E639" i="2"/>
  <c r="S637" i="2"/>
  <c r="J720" i="20" l="1"/>
  <c r="L720" i="20" s="1"/>
  <c r="K720" i="20"/>
  <c r="G722" i="20"/>
  <c r="F723" i="20" s="1"/>
  <c r="H721" i="20"/>
  <c r="I721" i="20" s="1"/>
  <c r="K640" i="3"/>
  <c r="M640" i="3" s="1"/>
  <c r="L640" i="3"/>
  <c r="J641" i="3"/>
  <c r="I642" i="3"/>
  <c r="O638" i="2"/>
  <c r="P638" i="2"/>
  <c r="Q638" i="2" s="1"/>
  <c r="M639" i="2"/>
  <c r="N639" i="2" s="1"/>
  <c r="S639" i="2" s="1"/>
  <c r="E640" i="2"/>
  <c r="S638" i="2"/>
  <c r="K721" i="20" l="1"/>
  <c r="J721" i="20"/>
  <c r="L721" i="20" s="1"/>
  <c r="G723" i="20"/>
  <c r="F724" i="20" s="1"/>
  <c r="H722" i="20"/>
  <c r="I722" i="20" s="1"/>
  <c r="I643" i="3"/>
  <c r="J642" i="3"/>
  <c r="L641" i="3"/>
  <c r="K641" i="3"/>
  <c r="M641" i="3" s="1"/>
  <c r="M640" i="2"/>
  <c r="N640" i="2" s="1"/>
  <c r="S640" i="2" s="1"/>
  <c r="E641" i="2"/>
  <c r="P639" i="2"/>
  <c r="Q639" i="2" s="1"/>
  <c r="O639" i="2"/>
  <c r="H723" i="20" l="1"/>
  <c r="I723" i="20" s="1"/>
  <c r="J723" i="20" s="1"/>
  <c r="L723" i="20" s="1"/>
  <c r="K722" i="20"/>
  <c r="J722" i="20"/>
  <c r="L722" i="20" s="1"/>
  <c r="G724" i="20"/>
  <c r="F725" i="20" s="1"/>
  <c r="L642" i="3"/>
  <c r="K642" i="3"/>
  <c r="M642" i="3" s="1"/>
  <c r="J643" i="3"/>
  <c r="I644" i="3"/>
  <c r="M641" i="2"/>
  <c r="N641" i="2" s="1"/>
  <c r="S641" i="2" s="1"/>
  <c r="E642" i="2"/>
  <c r="P640" i="2"/>
  <c r="Q640" i="2" s="1"/>
  <c r="O640" i="2"/>
  <c r="K723" i="20" l="1"/>
  <c r="H724" i="20"/>
  <c r="I724" i="20" s="1"/>
  <c r="K724" i="20" s="1"/>
  <c r="G725" i="20"/>
  <c r="F726" i="20" s="1"/>
  <c r="J644" i="3"/>
  <c r="I645" i="3"/>
  <c r="L643" i="3"/>
  <c r="K643" i="3"/>
  <c r="M643" i="3" s="1"/>
  <c r="M642" i="2"/>
  <c r="N642" i="2" s="1"/>
  <c r="S642" i="2" s="1"/>
  <c r="E643" i="2"/>
  <c r="P641" i="2"/>
  <c r="Q641" i="2" s="1"/>
  <c r="O641" i="2"/>
  <c r="J724" i="20" l="1"/>
  <c r="L724" i="20" s="1"/>
  <c r="H725" i="20"/>
  <c r="I725" i="20" s="1"/>
  <c r="J725" i="20" s="1"/>
  <c r="L725" i="20" s="1"/>
  <c r="G726" i="20"/>
  <c r="F727" i="20" s="1"/>
  <c r="I646" i="3"/>
  <c r="J645" i="3"/>
  <c r="L644" i="3"/>
  <c r="K644" i="3"/>
  <c r="M644" i="3" s="1"/>
  <c r="M643" i="2"/>
  <c r="N643" i="2" s="1"/>
  <c r="S643" i="2" s="1"/>
  <c r="E644" i="2"/>
  <c r="P642" i="2"/>
  <c r="Q642" i="2" s="1"/>
  <c r="O642" i="2"/>
  <c r="K725" i="20" l="1"/>
  <c r="G727" i="20"/>
  <c r="F728" i="20" s="1"/>
  <c r="H726" i="20"/>
  <c r="I726" i="20" s="1"/>
  <c r="L645" i="3"/>
  <c r="K645" i="3"/>
  <c r="M645" i="3" s="1"/>
  <c r="J646" i="3"/>
  <c r="I647" i="3"/>
  <c r="E645" i="2"/>
  <c r="M644" i="2"/>
  <c r="N644" i="2" s="1"/>
  <c r="S644" i="2" s="1"/>
  <c r="P643" i="2"/>
  <c r="Q643" i="2" s="1"/>
  <c r="O643" i="2"/>
  <c r="J726" i="20" l="1"/>
  <c r="L726" i="20" s="1"/>
  <c r="K726" i="20"/>
  <c r="G728" i="20"/>
  <c r="F729" i="20" s="1"/>
  <c r="H727" i="20"/>
  <c r="I727" i="20" s="1"/>
  <c r="I648" i="3"/>
  <c r="J647" i="3"/>
  <c r="K646" i="3"/>
  <c r="M646" i="3" s="1"/>
  <c r="L646" i="3"/>
  <c r="P644" i="2"/>
  <c r="Q644" i="2" s="1"/>
  <c r="O644" i="2"/>
  <c r="E646" i="2"/>
  <c r="M645" i="2"/>
  <c r="N645" i="2" s="1"/>
  <c r="K727" i="20" l="1"/>
  <c r="J727" i="20"/>
  <c r="L727" i="20" s="1"/>
  <c r="G729" i="20"/>
  <c r="F730" i="20" s="1"/>
  <c r="H728" i="20"/>
  <c r="I728" i="20" s="1"/>
  <c r="L647" i="3"/>
  <c r="K647" i="3"/>
  <c r="M647" i="3" s="1"/>
  <c r="I649" i="3"/>
  <c r="J648" i="3"/>
  <c r="O645" i="2"/>
  <c r="P645" i="2"/>
  <c r="Q645" i="2" s="1"/>
  <c r="M646" i="2"/>
  <c r="N646" i="2" s="1"/>
  <c r="S646" i="2" s="1"/>
  <c r="E647" i="2"/>
  <c r="S645" i="2"/>
  <c r="J728" i="20" l="1"/>
  <c r="L728" i="20" s="1"/>
  <c r="K728" i="20"/>
  <c r="G730" i="20"/>
  <c r="F731" i="20" s="1"/>
  <c r="H729" i="20"/>
  <c r="I729" i="20" s="1"/>
  <c r="K648" i="3"/>
  <c r="M648" i="3" s="1"/>
  <c r="L648" i="3"/>
  <c r="J649" i="3"/>
  <c r="I650" i="3"/>
  <c r="M647" i="2"/>
  <c r="N647" i="2" s="1"/>
  <c r="S647" i="2" s="1"/>
  <c r="E648" i="2"/>
  <c r="O646" i="2"/>
  <c r="P646" i="2"/>
  <c r="Q646" i="2" s="1"/>
  <c r="H730" i="20" l="1"/>
  <c r="I730" i="20" s="1"/>
  <c r="K730" i="20" s="1"/>
  <c r="K729" i="20"/>
  <c r="J729" i="20"/>
  <c r="L729" i="20" s="1"/>
  <c r="G731" i="20"/>
  <c r="F732" i="20" s="1"/>
  <c r="I651" i="3"/>
  <c r="J650" i="3"/>
  <c r="L649" i="3"/>
  <c r="K649" i="3"/>
  <c r="M649" i="3" s="1"/>
  <c r="M648" i="2"/>
  <c r="N648" i="2" s="1"/>
  <c r="S648" i="2" s="1"/>
  <c r="E649" i="2"/>
  <c r="P647" i="2"/>
  <c r="Q647" i="2" s="1"/>
  <c r="O647" i="2"/>
  <c r="J730" i="20" l="1"/>
  <c r="L730" i="20" s="1"/>
  <c r="G732" i="20"/>
  <c r="F733" i="20" s="1"/>
  <c r="H731" i="20"/>
  <c r="I731" i="20" s="1"/>
  <c r="L650" i="3"/>
  <c r="K650" i="3"/>
  <c r="M650" i="3" s="1"/>
  <c r="J651" i="3"/>
  <c r="I652" i="3"/>
  <c r="M649" i="2"/>
  <c r="N649" i="2" s="1"/>
  <c r="S649" i="2" s="1"/>
  <c r="E650" i="2"/>
  <c r="P648" i="2"/>
  <c r="Q648" i="2" s="1"/>
  <c r="O648" i="2"/>
  <c r="K731" i="20" l="1"/>
  <c r="J731" i="20"/>
  <c r="L731" i="20" s="1"/>
  <c r="G733" i="20"/>
  <c r="F734" i="20" s="1"/>
  <c r="H732" i="20"/>
  <c r="I732" i="20" s="1"/>
  <c r="J652" i="3"/>
  <c r="I653" i="3"/>
  <c r="L651" i="3"/>
  <c r="K651" i="3"/>
  <c r="M651" i="3" s="1"/>
  <c r="M650" i="2"/>
  <c r="N650" i="2" s="1"/>
  <c r="S650" i="2" s="1"/>
  <c r="E651" i="2"/>
  <c r="P649" i="2"/>
  <c r="Q649" i="2" s="1"/>
  <c r="O649" i="2"/>
  <c r="H733" i="20" l="1"/>
  <c r="I733" i="20" s="1"/>
  <c r="J733" i="20" s="1"/>
  <c r="L733" i="20" s="1"/>
  <c r="K732" i="20"/>
  <c r="J732" i="20"/>
  <c r="L732" i="20" s="1"/>
  <c r="G734" i="20"/>
  <c r="F735" i="20" s="1"/>
  <c r="I654" i="3"/>
  <c r="J653" i="3"/>
  <c r="L652" i="3"/>
  <c r="K652" i="3"/>
  <c r="M652" i="3" s="1"/>
  <c r="M651" i="2"/>
  <c r="N651" i="2" s="1"/>
  <c r="S651" i="2" s="1"/>
  <c r="E652" i="2"/>
  <c r="P650" i="2"/>
  <c r="Q650" i="2" s="1"/>
  <c r="O650" i="2"/>
  <c r="K733" i="20" l="1"/>
  <c r="G735" i="20"/>
  <c r="F736" i="20" s="1"/>
  <c r="H734" i="20"/>
  <c r="I734" i="20" s="1"/>
  <c r="L653" i="3"/>
  <c r="K653" i="3"/>
  <c r="M653" i="3" s="1"/>
  <c r="J654" i="3"/>
  <c r="I655" i="3"/>
  <c r="E653" i="2"/>
  <c r="M652" i="2"/>
  <c r="N652" i="2" s="1"/>
  <c r="S652" i="2" s="1"/>
  <c r="P651" i="2"/>
  <c r="Q651" i="2" s="1"/>
  <c r="O651" i="2"/>
  <c r="J734" i="20" l="1"/>
  <c r="L734" i="20" s="1"/>
  <c r="K734" i="20"/>
  <c r="G736" i="20"/>
  <c r="F737" i="20" s="1"/>
  <c r="H735" i="20"/>
  <c r="I735" i="20" s="1"/>
  <c r="I656" i="3"/>
  <c r="J655" i="3"/>
  <c r="K654" i="3"/>
  <c r="M654" i="3" s="1"/>
  <c r="L654" i="3"/>
  <c r="P652" i="2"/>
  <c r="Q652" i="2" s="1"/>
  <c r="O652" i="2"/>
  <c r="E654" i="2"/>
  <c r="M653" i="2"/>
  <c r="N653" i="2" s="1"/>
  <c r="H736" i="20" l="1"/>
  <c r="I736" i="20" s="1"/>
  <c r="J736" i="20" s="1"/>
  <c r="L736" i="20" s="1"/>
  <c r="K735" i="20"/>
  <c r="J735" i="20"/>
  <c r="L735" i="20" s="1"/>
  <c r="G737" i="20"/>
  <c r="F738" i="20" s="1"/>
  <c r="L655" i="3"/>
  <c r="K655" i="3"/>
  <c r="M655" i="3" s="1"/>
  <c r="J656" i="3"/>
  <c r="I657" i="3"/>
  <c r="O653" i="2"/>
  <c r="P653" i="2"/>
  <c r="Q653" i="2" s="1"/>
  <c r="M654" i="2"/>
  <c r="N654" i="2" s="1"/>
  <c r="E655" i="2"/>
  <c r="S653" i="2"/>
  <c r="K736" i="20" l="1"/>
  <c r="H737" i="20"/>
  <c r="I737" i="20" s="1"/>
  <c r="K737" i="20" s="1"/>
  <c r="G738" i="20"/>
  <c r="F739" i="20" s="1"/>
  <c r="I658" i="3"/>
  <c r="J657" i="3"/>
  <c r="K656" i="3"/>
  <c r="M656" i="3" s="1"/>
  <c r="L656" i="3"/>
  <c r="M655" i="2"/>
  <c r="N655" i="2" s="1"/>
  <c r="S655" i="2" s="1"/>
  <c r="E656" i="2"/>
  <c r="O654" i="2"/>
  <c r="P654" i="2"/>
  <c r="Q654" i="2" s="1"/>
  <c r="S654" i="2"/>
  <c r="J737" i="20" l="1"/>
  <c r="L737" i="20" s="1"/>
  <c r="G739" i="20"/>
  <c r="F740" i="20" s="1"/>
  <c r="H738" i="20"/>
  <c r="I738" i="20" s="1"/>
  <c r="L657" i="3"/>
  <c r="K657" i="3"/>
  <c r="M657" i="3" s="1"/>
  <c r="J658" i="3"/>
  <c r="I659" i="3"/>
  <c r="M656" i="2"/>
  <c r="N656" i="2" s="1"/>
  <c r="S656" i="2" s="1"/>
  <c r="E657" i="2"/>
  <c r="P655" i="2"/>
  <c r="Q655" i="2" s="1"/>
  <c r="O655" i="2"/>
  <c r="H739" i="20" l="1"/>
  <c r="I739" i="20" s="1"/>
  <c r="K739" i="20" s="1"/>
  <c r="G740" i="20"/>
  <c r="F741" i="20" s="1"/>
  <c r="K738" i="20"/>
  <c r="J738" i="20"/>
  <c r="L738" i="20" s="1"/>
  <c r="L658" i="3"/>
  <c r="K658" i="3"/>
  <c r="M658" i="3" s="1"/>
  <c r="I660" i="3"/>
  <c r="J659" i="3"/>
  <c r="M657" i="2"/>
  <c r="N657" i="2" s="1"/>
  <c r="S657" i="2" s="1"/>
  <c r="E658" i="2"/>
  <c r="P656" i="2"/>
  <c r="Q656" i="2" s="1"/>
  <c r="O656" i="2"/>
  <c r="J739" i="20" l="1"/>
  <c r="L739" i="20" s="1"/>
  <c r="G741" i="20"/>
  <c r="F742" i="20" s="1"/>
  <c r="H740" i="20"/>
  <c r="I740" i="20" s="1"/>
  <c r="L659" i="3"/>
  <c r="K659" i="3"/>
  <c r="M659" i="3" s="1"/>
  <c r="I661" i="3"/>
  <c r="J660" i="3"/>
  <c r="M658" i="2"/>
  <c r="N658" i="2" s="1"/>
  <c r="S658" i="2" s="1"/>
  <c r="E659" i="2"/>
  <c r="P657" i="2"/>
  <c r="Q657" i="2" s="1"/>
  <c r="O657" i="2"/>
  <c r="H741" i="20" l="1"/>
  <c r="I741" i="20" s="1"/>
  <c r="K741" i="20" s="1"/>
  <c r="G742" i="20"/>
  <c r="F743" i="20" s="1"/>
  <c r="K740" i="20"/>
  <c r="J740" i="20"/>
  <c r="L740" i="20" s="1"/>
  <c r="K660" i="3"/>
  <c r="M660" i="3" s="1"/>
  <c r="L660" i="3"/>
  <c r="J661" i="3"/>
  <c r="I662" i="3"/>
  <c r="M659" i="2"/>
  <c r="N659" i="2" s="1"/>
  <c r="S659" i="2" s="1"/>
  <c r="E660" i="2"/>
  <c r="P658" i="2"/>
  <c r="Q658" i="2" s="1"/>
  <c r="O658" i="2"/>
  <c r="H742" i="20" l="1"/>
  <c r="I742" i="20" s="1"/>
  <c r="K742" i="20" s="1"/>
  <c r="J741" i="20"/>
  <c r="L741" i="20" s="1"/>
  <c r="G743" i="20"/>
  <c r="F744" i="20" s="1"/>
  <c r="I663" i="3"/>
  <c r="J662" i="3"/>
  <c r="L661" i="3"/>
  <c r="K661" i="3"/>
  <c r="M661" i="3" s="1"/>
  <c r="E661" i="2"/>
  <c r="M660" i="2"/>
  <c r="N660" i="2" s="1"/>
  <c r="S660" i="2" s="1"/>
  <c r="P659" i="2"/>
  <c r="Q659" i="2" s="1"/>
  <c r="O659" i="2"/>
  <c r="J742" i="20" l="1"/>
  <c r="L742" i="20" s="1"/>
  <c r="H743" i="20"/>
  <c r="I743" i="20" s="1"/>
  <c r="K743" i="20" s="1"/>
  <c r="G744" i="20"/>
  <c r="F745" i="20" s="1"/>
  <c r="L662" i="3"/>
  <c r="K662" i="3"/>
  <c r="M662" i="3" s="1"/>
  <c r="J663" i="3"/>
  <c r="I664" i="3"/>
  <c r="P660" i="2"/>
  <c r="Q660" i="2" s="1"/>
  <c r="O660" i="2"/>
  <c r="E662" i="2"/>
  <c r="M661" i="2"/>
  <c r="N661" i="2" s="1"/>
  <c r="J743" i="20" l="1"/>
  <c r="L743" i="20" s="1"/>
  <c r="H744" i="20"/>
  <c r="I744" i="20" s="1"/>
  <c r="G745" i="20"/>
  <c r="F746" i="20" s="1"/>
  <c r="L663" i="3"/>
  <c r="K663" i="3"/>
  <c r="M663" i="3" s="1"/>
  <c r="I665" i="3"/>
  <c r="J664" i="3"/>
  <c r="O661" i="2"/>
  <c r="P661" i="2"/>
  <c r="Q661" i="2" s="1"/>
  <c r="M662" i="2"/>
  <c r="N662" i="2" s="1"/>
  <c r="S662" i="2" s="1"/>
  <c r="E663" i="2"/>
  <c r="S661" i="2"/>
  <c r="G746" i="20" l="1"/>
  <c r="F747" i="20" s="1"/>
  <c r="H745" i="20"/>
  <c r="I745" i="20" s="1"/>
  <c r="J744" i="20"/>
  <c r="L744" i="20" s="1"/>
  <c r="K744" i="20"/>
  <c r="K664" i="3"/>
  <c r="M664" i="3" s="1"/>
  <c r="L664" i="3"/>
  <c r="I666" i="3"/>
  <c r="J665" i="3"/>
  <c r="M663" i="2"/>
  <c r="N663" i="2" s="1"/>
  <c r="S663" i="2" s="1"/>
  <c r="E664" i="2"/>
  <c r="O662" i="2"/>
  <c r="P662" i="2"/>
  <c r="Q662" i="2" s="1"/>
  <c r="K745" i="20" l="1"/>
  <c r="J745" i="20"/>
  <c r="L745" i="20" s="1"/>
  <c r="G747" i="20"/>
  <c r="F748" i="20" s="1"/>
  <c r="H746" i="20"/>
  <c r="I746" i="20" s="1"/>
  <c r="K665" i="3"/>
  <c r="M665" i="3" s="1"/>
  <c r="L665" i="3"/>
  <c r="I667" i="3"/>
  <c r="J666" i="3"/>
  <c r="M664" i="2"/>
  <c r="N664" i="2" s="1"/>
  <c r="S664" i="2" s="1"/>
  <c r="E665" i="2"/>
  <c r="P663" i="2"/>
  <c r="Q663" i="2" s="1"/>
  <c r="O663" i="2"/>
  <c r="G748" i="20" l="1"/>
  <c r="F749" i="20" s="1"/>
  <c r="K746" i="20"/>
  <c r="J746" i="20"/>
  <c r="L746" i="20" s="1"/>
  <c r="H747" i="20"/>
  <c r="I747" i="20" s="1"/>
  <c r="J667" i="3"/>
  <c r="I668" i="3"/>
  <c r="L666" i="3"/>
  <c r="K666" i="3"/>
  <c r="M666" i="3" s="1"/>
  <c r="M665" i="2"/>
  <c r="N665" i="2" s="1"/>
  <c r="S665" i="2" s="1"/>
  <c r="E666" i="2"/>
  <c r="P664" i="2"/>
  <c r="Q664" i="2" s="1"/>
  <c r="O664" i="2"/>
  <c r="H748" i="20" l="1"/>
  <c r="I748" i="20" s="1"/>
  <c r="G749" i="20"/>
  <c r="F750" i="20" s="1"/>
  <c r="K747" i="20"/>
  <c r="J747" i="20"/>
  <c r="L747" i="20" s="1"/>
  <c r="I669" i="3"/>
  <c r="J668" i="3"/>
  <c r="L667" i="3"/>
  <c r="K667" i="3"/>
  <c r="M667" i="3" s="1"/>
  <c r="E667" i="2"/>
  <c r="M666" i="2"/>
  <c r="N666" i="2" s="1"/>
  <c r="S666" i="2" s="1"/>
  <c r="P665" i="2"/>
  <c r="Q665" i="2" s="1"/>
  <c r="O665" i="2"/>
  <c r="H749" i="20" l="1"/>
  <c r="I749" i="20" s="1"/>
  <c r="K748" i="20"/>
  <c r="J748" i="20"/>
  <c r="L748" i="20" s="1"/>
  <c r="G750" i="20"/>
  <c r="F751" i="20" s="1"/>
  <c r="L668" i="3"/>
  <c r="K668" i="3"/>
  <c r="M668" i="3" s="1"/>
  <c r="J669" i="3"/>
  <c r="I670" i="3"/>
  <c r="O666" i="2"/>
  <c r="P666" i="2"/>
  <c r="Q666" i="2" s="1"/>
  <c r="M667" i="2"/>
  <c r="N667" i="2" s="1"/>
  <c r="E668" i="2"/>
  <c r="G751" i="20" l="1"/>
  <c r="F752" i="20" s="1"/>
  <c r="H750" i="20"/>
  <c r="I750" i="20" s="1"/>
  <c r="K749" i="20"/>
  <c r="J749" i="20"/>
  <c r="L749" i="20" s="1"/>
  <c r="I671" i="3"/>
  <c r="J670" i="3"/>
  <c r="L669" i="3"/>
  <c r="K669" i="3"/>
  <c r="M669" i="3" s="1"/>
  <c r="M668" i="2"/>
  <c r="N668" i="2" s="1"/>
  <c r="S668" i="2" s="1"/>
  <c r="E669" i="2"/>
  <c r="O667" i="2"/>
  <c r="P667" i="2"/>
  <c r="Q667" i="2" s="1"/>
  <c r="S667" i="2"/>
  <c r="G752" i="20" l="1"/>
  <c r="F753" i="20" s="1"/>
  <c r="H751" i="20"/>
  <c r="I751" i="20" s="1"/>
  <c r="J750" i="20"/>
  <c r="L750" i="20" s="1"/>
  <c r="K750" i="20"/>
  <c r="L670" i="3"/>
  <c r="K670" i="3"/>
  <c r="M670" i="3" s="1"/>
  <c r="I672" i="3"/>
  <c r="J671" i="3"/>
  <c r="M669" i="2"/>
  <c r="N669" i="2" s="1"/>
  <c r="S669" i="2" s="1"/>
  <c r="E670" i="2"/>
  <c r="P668" i="2"/>
  <c r="Q668" i="2" s="1"/>
  <c r="O668" i="2"/>
  <c r="G753" i="20" l="1"/>
  <c r="F754" i="20" s="1"/>
  <c r="H752" i="20"/>
  <c r="I752" i="20" s="1"/>
  <c r="K751" i="20"/>
  <c r="J751" i="20"/>
  <c r="L751" i="20" s="1"/>
  <c r="K671" i="3"/>
  <c r="M671" i="3" s="1"/>
  <c r="L671" i="3"/>
  <c r="J672" i="3"/>
  <c r="I673" i="3"/>
  <c r="E671" i="2"/>
  <c r="M670" i="2"/>
  <c r="N670" i="2" s="1"/>
  <c r="S670" i="2" s="1"/>
  <c r="P669" i="2"/>
  <c r="Q669" i="2" s="1"/>
  <c r="O669" i="2"/>
  <c r="J752" i="20" l="1"/>
  <c r="L752" i="20" s="1"/>
  <c r="K752" i="20"/>
  <c r="G754" i="20"/>
  <c r="F755" i="20" s="1"/>
  <c r="H753" i="20"/>
  <c r="I753" i="20" s="1"/>
  <c r="I674" i="3"/>
  <c r="J673" i="3"/>
  <c r="K672" i="3"/>
  <c r="M672" i="3" s="1"/>
  <c r="L672" i="3"/>
  <c r="P670" i="2"/>
  <c r="Q670" i="2" s="1"/>
  <c r="O670" i="2"/>
  <c r="E672" i="2"/>
  <c r="M671" i="2"/>
  <c r="N671" i="2" s="1"/>
  <c r="G755" i="20" l="1"/>
  <c r="F756" i="20" s="1"/>
  <c r="K753" i="20"/>
  <c r="J753" i="20"/>
  <c r="L753" i="20" s="1"/>
  <c r="H754" i="20"/>
  <c r="I754" i="20" s="1"/>
  <c r="L673" i="3"/>
  <c r="K673" i="3"/>
  <c r="M673" i="3" s="1"/>
  <c r="J674" i="3"/>
  <c r="I675" i="3"/>
  <c r="O671" i="2"/>
  <c r="P671" i="2"/>
  <c r="Q671" i="2" s="1"/>
  <c r="M672" i="2"/>
  <c r="N672" i="2" s="1"/>
  <c r="E673" i="2"/>
  <c r="S671" i="2"/>
  <c r="H755" i="20" l="1"/>
  <c r="I755" i="20" s="1"/>
  <c r="J755" i="20" s="1"/>
  <c r="L755" i="20" s="1"/>
  <c r="K754" i="20"/>
  <c r="J754" i="20"/>
  <c r="L754" i="20" s="1"/>
  <c r="G756" i="20"/>
  <c r="F757" i="20" s="1"/>
  <c r="I676" i="3"/>
  <c r="J675" i="3"/>
  <c r="L674" i="3"/>
  <c r="K674" i="3"/>
  <c r="M674" i="3" s="1"/>
  <c r="P672" i="2"/>
  <c r="Q672" i="2" s="1"/>
  <c r="O672" i="2"/>
  <c r="S672" i="2"/>
  <c r="M673" i="2"/>
  <c r="N673" i="2" s="1"/>
  <c r="S673" i="2" s="1"/>
  <c r="E674" i="2"/>
  <c r="K755" i="20" l="1"/>
  <c r="H756" i="20"/>
  <c r="I756" i="20" s="1"/>
  <c r="G757" i="20"/>
  <c r="F758" i="20" s="1"/>
  <c r="L675" i="3"/>
  <c r="K675" i="3"/>
  <c r="M675" i="3" s="1"/>
  <c r="J676" i="3"/>
  <c r="I677" i="3"/>
  <c r="E675" i="2"/>
  <c r="M674" i="2"/>
  <c r="N674" i="2" s="1"/>
  <c r="S674" i="2" s="1"/>
  <c r="P673" i="2"/>
  <c r="Q673" i="2" s="1"/>
  <c r="O673" i="2"/>
  <c r="H757" i="20" l="1"/>
  <c r="I757" i="20" s="1"/>
  <c r="K757" i="20" s="1"/>
  <c r="G758" i="20"/>
  <c r="F759" i="20" s="1"/>
  <c r="K756" i="20"/>
  <c r="J756" i="20"/>
  <c r="L756" i="20" s="1"/>
  <c r="J677" i="3"/>
  <c r="I678" i="3"/>
  <c r="K676" i="3"/>
  <c r="M676" i="3" s="1"/>
  <c r="L676" i="3"/>
  <c r="P674" i="2"/>
  <c r="Q674" i="2" s="1"/>
  <c r="O674" i="2"/>
  <c r="M675" i="2"/>
  <c r="N675" i="2" s="1"/>
  <c r="E676" i="2"/>
  <c r="J757" i="20" l="1"/>
  <c r="L757" i="20" s="1"/>
  <c r="G759" i="20"/>
  <c r="F760" i="20" s="1"/>
  <c r="H758" i="20"/>
  <c r="I758" i="20" s="1"/>
  <c r="J678" i="3"/>
  <c r="I679" i="3"/>
  <c r="L677" i="3"/>
  <c r="K677" i="3"/>
  <c r="M677" i="3" s="1"/>
  <c r="M676" i="2"/>
  <c r="N676" i="2" s="1"/>
  <c r="S676" i="2" s="1"/>
  <c r="E677" i="2"/>
  <c r="O675" i="2"/>
  <c r="P675" i="2"/>
  <c r="Q675" i="2" s="1"/>
  <c r="S675" i="2"/>
  <c r="G760" i="20" l="1"/>
  <c r="F761" i="20" s="1"/>
  <c r="J758" i="20"/>
  <c r="L758" i="20" s="1"/>
  <c r="K758" i="20"/>
  <c r="H759" i="20"/>
  <c r="I759" i="20" s="1"/>
  <c r="I680" i="3"/>
  <c r="J679" i="3"/>
  <c r="L678" i="3"/>
  <c r="K678" i="3"/>
  <c r="M678" i="3" s="1"/>
  <c r="M677" i="2"/>
  <c r="N677" i="2" s="1"/>
  <c r="S677" i="2" s="1"/>
  <c r="E678" i="2"/>
  <c r="P676" i="2"/>
  <c r="Q676" i="2" s="1"/>
  <c r="O676" i="2"/>
  <c r="K759" i="20" l="1"/>
  <c r="J759" i="20"/>
  <c r="L759" i="20" s="1"/>
  <c r="G761" i="20"/>
  <c r="F762" i="20" s="1"/>
  <c r="H760" i="20"/>
  <c r="I760" i="20" s="1"/>
  <c r="L679" i="3"/>
  <c r="K679" i="3"/>
  <c r="M679" i="3" s="1"/>
  <c r="I681" i="3"/>
  <c r="J680" i="3"/>
  <c r="E679" i="2"/>
  <c r="M678" i="2"/>
  <c r="N678" i="2" s="1"/>
  <c r="S678" i="2" s="1"/>
  <c r="P677" i="2"/>
  <c r="Q677" i="2" s="1"/>
  <c r="O677" i="2"/>
  <c r="J760" i="20" l="1"/>
  <c r="L760" i="20" s="1"/>
  <c r="K760" i="20"/>
  <c r="G762" i="20"/>
  <c r="F763" i="20" s="1"/>
  <c r="H761" i="20"/>
  <c r="I761" i="20" s="1"/>
  <c r="K680" i="3"/>
  <c r="M680" i="3" s="1"/>
  <c r="L680" i="3"/>
  <c r="I682" i="3"/>
  <c r="J681" i="3"/>
  <c r="P678" i="2"/>
  <c r="Q678" i="2" s="1"/>
  <c r="O678" i="2"/>
  <c r="M679" i="2"/>
  <c r="N679" i="2" s="1"/>
  <c r="E680" i="2"/>
  <c r="H762" i="20" l="1"/>
  <c r="I762" i="20" s="1"/>
  <c r="K761" i="20"/>
  <c r="J761" i="20"/>
  <c r="L761" i="20" s="1"/>
  <c r="G763" i="20"/>
  <c r="F764" i="20" s="1"/>
  <c r="L681" i="3"/>
  <c r="K681" i="3"/>
  <c r="M681" i="3" s="1"/>
  <c r="I683" i="3"/>
  <c r="J682" i="3"/>
  <c r="M680" i="2"/>
  <c r="N680" i="2" s="1"/>
  <c r="S680" i="2" s="1"/>
  <c r="E681" i="2"/>
  <c r="O679" i="2"/>
  <c r="P679" i="2"/>
  <c r="Q679" i="2" s="1"/>
  <c r="S679" i="2"/>
  <c r="G764" i="20" l="1"/>
  <c r="F765" i="20" s="1"/>
  <c r="H763" i="20"/>
  <c r="I763" i="20" s="1"/>
  <c r="K762" i="20"/>
  <c r="J762" i="20"/>
  <c r="L762" i="20" s="1"/>
  <c r="J683" i="3"/>
  <c r="I684" i="3"/>
  <c r="K682" i="3"/>
  <c r="M682" i="3" s="1"/>
  <c r="L682" i="3"/>
  <c r="M681" i="2"/>
  <c r="N681" i="2" s="1"/>
  <c r="S681" i="2" s="1"/>
  <c r="E682" i="2"/>
  <c r="P680" i="2"/>
  <c r="Q680" i="2" s="1"/>
  <c r="O680" i="2"/>
  <c r="G765" i="20" l="1"/>
  <c r="F766" i="20" s="1"/>
  <c r="K763" i="20"/>
  <c r="J763" i="20"/>
  <c r="L763" i="20" s="1"/>
  <c r="H764" i="20"/>
  <c r="I764" i="20" s="1"/>
  <c r="I685" i="3"/>
  <c r="J684" i="3"/>
  <c r="L683" i="3"/>
  <c r="K683" i="3"/>
  <c r="M683" i="3" s="1"/>
  <c r="E683" i="2"/>
  <c r="M682" i="2"/>
  <c r="N682" i="2" s="1"/>
  <c r="S682" i="2" s="1"/>
  <c r="P681" i="2"/>
  <c r="Q681" i="2" s="1"/>
  <c r="O681" i="2"/>
  <c r="H765" i="20" l="1"/>
  <c r="I765" i="20" s="1"/>
  <c r="J765" i="20" s="1"/>
  <c r="L765" i="20" s="1"/>
  <c r="K764" i="20"/>
  <c r="J764" i="20"/>
  <c r="L764" i="20" s="1"/>
  <c r="G766" i="20"/>
  <c r="F767" i="20" s="1"/>
  <c r="J685" i="3"/>
  <c r="I686" i="3"/>
  <c r="L684" i="3"/>
  <c r="K684" i="3"/>
  <c r="M684" i="3" s="1"/>
  <c r="P682" i="2"/>
  <c r="Q682" i="2" s="1"/>
  <c r="O682" i="2"/>
  <c r="M683" i="2"/>
  <c r="N683" i="2" s="1"/>
  <c r="S683" i="2" s="1"/>
  <c r="E684" i="2"/>
  <c r="K765" i="20" l="1"/>
  <c r="H766" i="20"/>
  <c r="I766" i="20" s="1"/>
  <c r="J766" i="20" s="1"/>
  <c r="L766" i="20" s="1"/>
  <c r="G767" i="20"/>
  <c r="F768" i="20" s="1"/>
  <c r="I687" i="3"/>
  <c r="J686" i="3"/>
  <c r="L685" i="3"/>
  <c r="K685" i="3"/>
  <c r="M685" i="3" s="1"/>
  <c r="M684" i="2"/>
  <c r="N684" i="2" s="1"/>
  <c r="S684" i="2" s="1"/>
  <c r="E685" i="2"/>
  <c r="O683" i="2"/>
  <c r="P683" i="2"/>
  <c r="Q683" i="2" s="1"/>
  <c r="K766" i="20" l="1"/>
  <c r="H767" i="20"/>
  <c r="I767" i="20" s="1"/>
  <c r="G768" i="20"/>
  <c r="F769" i="20" s="1"/>
  <c r="L686" i="3"/>
  <c r="K686" i="3"/>
  <c r="M686" i="3" s="1"/>
  <c r="J687" i="3"/>
  <c r="I688" i="3"/>
  <c r="M685" i="2"/>
  <c r="N685" i="2" s="1"/>
  <c r="S685" i="2" s="1"/>
  <c r="E686" i="2"/>
  <c r="P684" i="2"/>
  <c r="Q684" i="2" s="1"/>
  <c r="O684" i="2"/>
  <c r="H768" i="20" l="1"/>
  <c r="I768" i="20" s="1"/>
  <c r="K768" i="20" s="1"/>
  <c r="K767" i="20"/>
  <c r="J767" i="20"/>
  <c r="L767" i="20" s="1"/>
  <c r="G769" i="20"/>
  <c r="F770" i="20" s="1"/>
  <c r="I689" i="3"/>
  <c r="J688" i="3"/>
  <c r="K687" i="3"/>
  <c r="M687" i="3" s="1"/>
  <c r="L687" i="3"/>
  <c r="E687" i="2"/>
  <c r="M686" i="2"/>
  <c r="N686" i="2" s="1"/>
  <c r="S686" i="2" s="1"/>
  <c r="P685" i="2"/>
  <c r="Q685" i="2" s="1"/>
  <c r="O685" i="2"/>
  <c r="J768" i="20" l="1"/>
  <c r="L768" i="20" s="1"/>
  <c r="H769" i="20"/>
  <c r="I769" i="20" s="1"/>
  <c r="G770" i="20"/>
  <c r="F771" i="20" s="1"/>
  <c r="K688" i="3"/>
  <c r="M688" i="3" s="1"/>
  <c r="L688" i="3"/>
  <c r="I690" i="3"/>
  <c r="J689" i="3"/>
  <c r="P686" i="2"/>
  <c r="Q686" i="2" s="1"/>
  <c r="O686" i="2"/>
  <c r="E688" i="2"/>
  <c r="M687" i="2"/>
  <c r="N687" i="2" s="1"/>
  <c r="H770" i="20" l="1"/>
  <c r="I770" i="20" s="1"/>
  <c r="K769" i="20"/>
  <c r="J769" i="20"/>
  <c r="L769" i="20" s="1"/>
  <c r="G771" i="20"/>
  <c r="F772" i="20" s="1"/>
  <c r="I691" i="3"/>
  <c r="J690" i="3"/>
  <c r="L689" i="3"/>
  <c r="K689" i="3"/>
  <c r="M689" i="3" s="1"/>
  <c r="M688" i="2"/>
  <c r="N688" i="2" s="1"/>
  <c r="S688" i="2" s="1"/>
  <c r="E689" i="2"/>
  <c r="O687" i="2"/>
  <c r="P687" i="2"/>
  <c r="Q687" i="2" s="1"/>
  <c r="S687" i="2"/>
  <c r="H771" i="20" l="1"/>
  <c r="I771" i="20" s="1"/>
  <c r="K771" i="20" s="1"/>
  <c r="G772" i="20"/>
  <c r="F773" i="20" s="1"/>
  <c r="K770" i="20"/>
  <c r="J770" i="20"/>
  <c r="L770" i="20" s="1"/>
  <c r="K690" i="3"/>
  <c r="M690" i="3" s="1"/>
  <c r="L690" i="3"/>
  <c r="J691" i="3"/>
  <c r="I692" i="3"/>
  <c r="M689" i="2"/>
  <c r="N689" i="2" s="1"/>
  <c r="S689" i="2" s="1"/>
  <c r="E690" i="2"/>
  <c r="P688" i="2"/>
  <c r="Q688" i="2" s="1"/>
  <c r="O688" i="2"/>
  <c r="J771" i="20" l="1"/>
  <c r="L771" i="20" s="1"/>
  <c r="G773" i="20"/>
  <c r="F774" i="20" s="1"/>
  <c r="H772" i="20"/>
  <c r="I772" i="20" s="1"/>
  <c r="L691" i="3"/>
  <c r="K691" i="3"/>
  <c r="M691" i="3" s="1"/>
  <c r="I693" i="3"/>
  <c r="J692" i="3"/>
  <c r="E691" i="2"/>
  <c r="M690" i="2"/>
  <c r="N690" i="2" s="1"/>
  <c r="S690" i="2" s="1"/>
  <c r="P689" i="2"/>
  <c r="Q689" i="2" s="1"/>
  <c r="O689" i="2"/>
  <c r="H773" i="20" l="1"/>
  <c r="I773" i="20" s="1"/>
  <c r="K773" i="20" s="1"/>
  <c r="K772" i="20"/>
  <c r="J772" i="20"/>
  <c r="L772" i="20" s="1"/>
  <c r="G774" i="20"/>
  <c r="F775" i="20" s="1"/>
  <c r="L692" i="3"/>
  <c r="K692" i="3"/>
  <c r="M692" i="3" s="1"/>
  <c r="J693" i="3"/>
  <c r="I694" i="3"/>
  <c r="P690" i="2"/>
  <c r="Q690" i="2" s="1"/>
  <c r="O690" i="2"/>
  <c r="M691" i="2"/>
  <c r="N691" i="2" s="1"/>
  <c r="E692" i="2"/>
  <c r="J773" i="20" l="1"/>
  <c r="L773" i="20" s="1"/>
  <c r="G775" i="20"/>
  <c r="F776" i="20" s="1"/>
  <c r="H774" i="20"/>
  <c r="I774" i="20" s="1"/>
  <c r="L693" i="3"/>
  <c r="K693" i="3"/>
  <c r="M693" i="3" s="1"/>
  <c r="J694" i="3"/>
  <c r="I695" i="3"/>
  <c r="O691" i="2"/>
  <c r="P691" i="2"/>
  <c r="Q691" i="2" s="1"/>
  <c r="S691" i="2"/>
  <c r="M692" i="2"/>
  <c r="N692" i="2" s="1"/>
  <c r="S692" i="2" s="1"/>
  <c r="E693" i="2"/>
  <c r="G776" i="20" l="1"/>
  <c r="F777" i="20" s="1"/>
  <c r="J774" i="20"/>
  <c r="L774" i="20" s="1"/>
  <c r="K774" i="20"/>
  <c r="H775" i="20"/>
  <c r="I775" i="20" s="1"/>
  <c r="I696" i="3"/>
  <c r="J695" i="3"/>
  <c r="L694" i="3"/>
  <c r="K694" i="3"/>
  <c r="M694" i="3" s="1"/>
  <c r="M693" i="2"/>
  <c r="N693" i="2" s="1"/>
  <c r="S693" i="2" s="1"/>
  <c r="E694" i="2"/>
  <c r="P692" i="2"/>
  <c r="Q692" i="2" s="1"/>
  <c r="O692" i="2"/>
  <c r="H776" i="20" l="1"/>
  <c r="I776" i="20" s="1"/>
  <c r="K775" i="20"/>
  <c r="J775" i="20"/>
  <c r="L775" i="20" s="1"/>
  <c r="G777" i="20"/>
  <c r="F778" i="20" s="1"/>
  <c r="L695" i="3"/>
  <c r="K695" i="3"/>
  <c r="M695" i="3" s="1"/>
  <c r="J696" i="3"/>
  <c r="I697" i="3"/>
  <c r="E695" i="2"/>
  <c r="M694" i="2"/>
  <c r="N694" i="2" s="1"/>
  <c r="S694" i="2" s="1"/>
  <c r="P693" i="2"/>
  <c r="Q693" i="2" s="1"/>
  <c r="O693" i="2"/>
  <c r="G778" i="20" l="1"/>
  <c r="F779" i="20" s="1"/>
  <c r="J776" i="20"/>
  <c r="L776" i="20" s="1"/>
  <c r="K776" i="20"/>
  <c r="H777" i="20"/>
  <c r="I777" i="20" s="1"/>
  <c r="I698" i="3"/>
  <c r="J697" i="3"/>
  <c r="K696" i="3"/>
  <c r="M696" i="3" s="1"/>
  <c r="L696" i="3"/>
  <c r="P694" i="2"/>
  <c r="Q694" i="2" s="1"/>
  <c r="O694" i="2"/>
  <c r="M695" i="2"/>
  <c r="N695" i="2" s="1"/>
  <c r="E696" i="2"/>
  <c r="K777" i="20" l="1"/>
  <c r="J777" i="20"/>
  <c r="L777" i="20" s="1"/>
  <c r="G779" i="20"/>
  <c r="F780" i="20" s="1"/>
  <c r="H778" i="20"/>
  <c r="I778" i="20" s="1"/>
  <c r="L697" i="3"/>
  <c r="K697" i="3"/>
  <c r="M697" i="3" s="1"/>
  <c r="I699" i="3"/>
  <c r="J698" i="3"/>
  <c r="O695" i="2"/>
  <c r="P695" i="2"/>
  <c r="Q695" i="2" s="1"/>
  <c r="M696" i="2"/>
  <c r="N696" i="2" s="1"/>
  <c r="S696" i="2" s="1"/>
  <c r="E697" i="2"/>
  <c r="S695" i="2"/>
  <c r="H779" i="20" l="1"/>
  <c r="I779" i="20" s="1"/>
  <c r="K779" i="20" s="1"/>
  <c r="K778" i="20"/>
  <c r="J778" i="20"/>
  <c r="L778" i="20" s="1"/>
  <c r="G780" i="20"/>
  <c r="F781" i="20" s="1"/>
  <c r="L698" i="3"/>
  <c r="K698" i="3"/>
  <c r="M698" i="3" s="1"/>
  <c r="J699" i="3"/>
  <c r="I700" i="3"/>
  <c r="M697" i="2"/>
  <c r="N697" i="2" s="1"/>
  <c r="S697" i="2" s="1"/>
  <c r="E698" i="2"/>
  <c r="P696" i="2"/>
  <c r="Q696" i="2" s="1"/>
  <c r="O696" i="2"/>
  <c r="J779" i="20" l="1"/>
  <c r="L779" i="20" s="1"/>
  <c r="H780" i="20"/>
  <c r="I780" i="20" s="1"/>
  <c r="G781" i="20"/>
  <c r="F782" i="20" s="1"/>
  <c r="I701" i="3"/>
  <c r="J700" i="3"/>
  <c r="L699" i="3"/>
  <c r="K699" i="3"/>
  <c r="M699" i="3" s="1"/>
  <c r="E699" i="2"/>
  <c r="M698" i="2"/>
  <c r="N698" i="2" s="1"/>
  <c r="S698" i="2" s="1"/>
  <c r="P697" i="2"/>
  <c r="Q697" i="2" s="1"/>
  <c r="O697" i="2"/>
  <c r="H781" i="20" l="1"/>
  <c r="I781" i="20" s="1"/>
  <c r="J781" i="20" s="1"/>
  <c r="L781" i="20" s="1"/>
  <c r="G782" i="20"/>
  <c r="F783" i="20" s="1"/>
  <c r="K780" i="20"/>
  <c r="J780" i="20"/>
  <c r="L780" i="20" s="1"/>
  <c r="L700" i="3"/>
  <c r="K700" i="3"/>
  <c r="M700" i="3" s="1"/>
  <c r="J701" i="3"/>
  <c r="I702" i="3"/>
  <c r="P698" i="2"/>
  <c r="Q698" i="2" s="1"/>
  <c r="O698" i="2"/>
  <c r="M699" i="2"/>
  <c r="N699" i="2" s="1"/>
  <c r="E700" i="2"/>
  <c r="K781" i="20" l="1"/>
  <c r="H782" i="20"/>
  <c r="I782" i="20" s="1"/>
  <c r="G783" i="20"/>
  <c r="F784" i="20" s="1"/>
  <c r="J702" i="3"/>
  <c r="I703" i="3"/>
  <c r="L701" i="3"/>
  <c r="K701" i="3"/>
  <c r="M701" i="3" s="1"/>
  <c r="M700" i="2"/>
  <c r="N700" i="2" s="1"/>
  <c r="S700" i="2" s="1"/>
  <c r="E701" i="2"/>
  <c r="O699" i="2"/>
  <c r="P699" i="2"/>
  <c r="Q699" i="2" s="1"/>
  <c r="S699" i="2"/>
  <c r="J782" i="20" l="1"/>
  <c r="L782" i="20" s="1"/>
  <c r="K782" i="20"/>
  <c r="G784" i="20"/>
  <c r="F785" i="20" s="1"/>
  <c r="H783" i="20"/>
  <c r="I783" i="20" s="1"/>
  <c r="I704" i="3"/>
  <c r="J703" i="3"/>
  <c r="L702" i="3"/>
  <c r="K702" i="3"/>
  <c r="M702" i="3" s="1"/>
  <c r="M701" i="2"/>
  <c r="N701" i="2" s="1"/>
  <c r="S701" i="2" s="1"/>
  <c r="E702" i="2"/>
  <c r="P700" i="2"/>
  <c r="Q700" i="2" s="1"/>
  <c r="O700" i="2"/>
  <c r="G785" i="20" l="1"/>
  <c r="F786" i="20" s="1"/>
  <c r="H784" i="20"/>
  <c r="I784" i="20" s="1"/>
  <c r="K783" i="20"/>
  <c r="J783" i="20"/>
  <c r="L783" i="20" s="1"/>
  <c r="L703" i="3"/>
  <c r="K703" i="3"/>
  <c r="M703" i="3" s="1"/>
  <c r="J704" i="3"/>
  <c r="I705" i="3"/>
  <c r="E703" i="2"/>
  <c r="M702" i="2"/>
  <c r="N702" i="2" s="1"/>
  <c r="S702" i="2" s="1"/>
  <c r="P701" i="2"/>
  <c r="Q701" i="2" s="1"/>
  <c r="O701" i="2"/>
  <c r="G786" i="20" l="1"/>
  <c r="F787" i="20" s="1"/>
  <c r="J784" i="20"/>
  <c r="L784" i="20" s="1"/>
  <c r="K784" i="20"/>
  <c r="H785" i="20"/>
  <c r="I785" i="20" s="1"/>
  <c r="I706" i="3"/>
  <c r="J705" i="3"/>
  <c r="K704" i="3"/>
  <c r="M704" i="3" s="1"/>
  <c r="L704" i="3"/>
  <c r="P702" i="2"/>
  <c r="Q702" i="2" s="1"/>
  <c r="O702" i="2"/>
  <c r="E704" i="2"/>
  <c r="M703" i="2"/>
  <c r="N703" i="2" s="1"/>
  <c r="G787" i="20" l="1"/>
  <c r="F788" i="20" s="1"/>
  <c r="K785" i="20"/>
  <c r="J785" i="20"/>
  <c r="L785" i="20" s="1"/>
  <c r="H786" i="20"/>
  <c r="I786" i="20" s="1"/>
  <c r="L705" i="3"/>
  <c r="K705" i="3"/>
  <c r="M705" i="3" s="1"/>
  <c r="I707" i="3"/>
  <c r="J706" i="3"/>
  <c r="M704" i="2"/>
  <c r="N704" i="2" s="1"/>
  <c r="S704" i="2" s="1"/>
  <c r="E705" i="2"/>
  <c r="O703" i="2"/>
  <c r="P703" i="2"/>
  <c r="Q703" i="2" s="1"/>
  <c r="S703" i="2"/>
  <c r="H787" i="20" l="1"/>
  <c r="I787" i="20" s="1"/>
  <c r="K787" i="20" s="1"/>
  <c r="K786" i="20"/>
  <c r="J786" i="20"/>
  <c r="L786" i="20" s="1"/>
  <c r="G788" i="20"/>
  <c r="F789" i="20" s="1"/>
  <c r="J707" i="3"/>
  <c r="I708" i="3"/>
  <c r="K706" i="3"/>
  <c r="M706" i="3" s="1"/>
  <c r="L706" i="3"/>
  <c r="M705" i="2"/>
  <c r="N705" i="2" s="1"/>
  <c r="S705" i="2" s="1"/>
  <c r="E706" i="2"/>
  <c r="O704" i="2"/>
  <c r="P704" i="2"/>
  <c r="Q704" i="2" s="1"/>
  <c r="J787" i="20" l="1"/>
  <c r="L787" i="20" s="1"/>
  <c r="H788" i="20"/>
  <c r="I788" i="20" s="1"/>
  <c r="K788" i="20" s="1"/>
  <c r="G789" i="20"/>
  <c r="F790" i="20" s="1"/>
  <c r="I709" i="3"/>
  <c r="J708" i="3"/>
  <c r="L707" i="3"/>
  <c r="K707" i="3"/>
  <c r="M707" i="3" s="1"/>
  <c r="E707" i="2"/>
  <c r="M706" i="2"/>
  <c r="N706" i="2" s="1"/>
  <c r="S706" i="2" s="1"/>
  <c r="P705" i="2"/>
  <c r="Q705" i="2" s="1"/>
  <c r="O705" i="2"/>
  <c r="H789" i="20" l="1"/>
  <c r="I789" i="20" s="1"/>
  <c r="J789" i="20" s="1"/>
  <c r="L789" i="20" s="1"/>
  <c r="J788" i="20"/>
  <c r="L788" i="20" s="1"/>
  <c r="G790" i="20"/>
  <c r="F791" i="20" s="1"/>
  <c r="L708" i="3"/>
  <c r="K708" i="3"/>
  <c r="M708" i="3" s="1"/>
  <c r="J709" i="3"/>
  <c r="I710" i="3"/>
  <c r="P706" i="2"/>
  <c r="Q706" i="2" s="1"/>
  <c r="O706" i="2"/>
  <c r="M707" i="2"/>
  <c r="N707" i="2" s="1"/>
  <c r="E708" i="2"/>
  <c r="K789" i="20" l="1"/>
  <c r="H790" i="20"/>
  <c r="I790" i="20" s="1"/>
  <c r="G791" i="20"/>
  <c r="F792" i="20" s="1"/>
  <c r="J710" i="3"/>
  <c r="I711" i="3"/>
  <c r="L709" i="3"/>
  <c r="K709" i="3"/>
  <c r="M709" i="3" s="1"/>
  <c r="O707" i="2"/>
  <c r="P707" i="2"/>
  <c r="Q707" i="2" s="1"/>
  <c r="M708" i="2"/>
  <c r="N708" i="2" s="1"/>
  <c r="S708" i="2" s="1"/>
  <c r="E709" i="2"/>
  <c r="S707" i="2"/>
  <c r="J790" i="20" l="1"/>
  <c r="L790" i="20" s="1"/>
  <c r="K790" i="20"/>
  <c r="G792" i="20"/>
  <c r="F793" i="20" s="1"/>
  <c r="H791" i="20"/>
  <c r="I791" i="20" s="1"/>
  <c r="I712" i="3"/>
  <c r="J711" i="3"/>
  <c r="L710" i="3"/>
  <c r="K710" i="3"/>
  <c r="M710" i="3" s="1"/>
  <c r="M709" i="2"/>
  <c r="N709" i="2" s="1"/>
  <c r="S709" i="2" s="1"/>
  <c r="E710" i="2"/>
  <c r="P708" i="2"/>
  <c r="Q708" i="2" s="1"/>
  <c r="O708" i="2"/>
  <c r="H792" i="20" l="1"/>
  <c r="I792" i="20" s="1"/>
  <c r="K791" i="20"/>
  <c r="J791" i="20"/>
  <c r="L791" i="20" s="1"/>
  <c r="G793" i="20"/>
  <c r="F794" i="20" s="1"/>
  <c r="L711" i="3"/>
  <c r="K711" i="3"/>
  <c r="M711" i="3" s="1"/>
  <c r="J712" i="3"/>
  <c r="I713" i="3"/>
  <c r="E711" i="2"/>
  <c r="M710" i="2"/>
  <c r="N710" i="2" s="1"/>
  <c r="S710" i="2" s="1"/>
  <c r="P709" i="2"/>
  <c r="Q709" i="2" s="1"/>
  <c r="O709" i="2"/>
  <c r="H793" i="20" l="1"/>
  <c r="I793" i="20" s="1"/>
  <c r="G794" i="20"/>
  <c r="F795" i="20" s="1"/>
  <c r="J792" i="20"/>
  <c r="L792" i="20" s="1"/>
  <c r="K792" i="20"/>
  <c r="I714" i="3"/>
  <c r="J713" i="3"/>
  <c r="K712" i="3"/>
  <c r="M712" i="3" s="1"/>
  <c r="L712" i="3"/>
  <c r="P710" i="2"/>
  <c r="Q710" i="2" s="1"/>
  <c r="O710" i="2"/>
  <c r="E712" i="2"/>
  <c r="M711" i="2"/>
  <c r="N711" i="2" s="1"/>
  <c r="G795" i="20" l="1"/>
  <c r="F796" i="20" s="1"/>
  <c r="H794" i="20"/>
  <c r="I794" i="20" s="1"/>
  <c r="K793" i="20"/>
  <c r="J793" i="20"/>
  <c r="L793" i="20" s="1"/>
  <c r="L713" i="3"/>
  <c r="K713" i="3"/>
  <c r="M713" i="3" s="1"/>
  <c r="I715" i="3"/>
  <c r="J714" i="3"/>
  <c r="M712" i="2"/>
  <c r="N712" i="2" s="1"/>
  <c r="S712" i="2" s="1"/>
  <c r="E713" i="2"/>
  <c r="O711" i="2"/>
  <c r="P711" i="2"/>
  <c r="Q711" i="2" s="1"/>
  <c r="S711" i="2"/>
  <c r="H795" i="20" l="1"/>
  <c r="I795" i="20" s="1"/>
  <c r="J795" i="20" s="1"/>
  <c r="L795" i="20" s="1"/>
  <c r="K794" i="20"/>
  <c r="J794" i="20"/>
  <c r="L794" i="20" s="1"/>
  <c r="G796" i="20"/>
  <c r="F797" i="20" s="1"/>
  <c r="L714" i="3"/>
  <c r="K714" i="3"/>
  <c r="M714" i="3" s="1"/>
  <c r="J715" i="3"/>
  <c r="I716" i="3"/>
  <c r="M713" i="2"/>
  <c r="N713" i="2" s="1"/>
  <c r="S713" i="2" s="1"/>
  <c r="E714" i="2"/>
  <c r="O712" i="2"/>
  <c r="P712" i="2"/>
  <c r="Q712" i="2" s="1"/>
  <c r="K795" i="20" l="1"/>
  <c r="H796" i="20"/>
  <c r="I796" i="20" s="1"/>
  <c r="G797" i="20"/>
  <c r="F798" i="20" s="1"/>
  <c r="L715" i="3"/>
  <c r="K715" i="3"/>
  <c r="M715" i="3" s="1"/>
  <c r="I717" i="3"/>
  <c r="J716" i="3"/>
  <c r="E715" i="2"/>
  <c r="M714" i="2"/>
  <c r="N714" i="2" s="1"/>
  <c r="S714" i="2" s="1"/>
  <c r="P713" i="2"/>
  <c r="Q713" i="2" s="1"/>
  <c r="O713" i="2"/>
  <c r="H797" i="20" l="1"/>
  <c r="I797" i="20" s="1"/>
  <c r="K797" i="20" s="1"/>
  <c r="G798" i="20"/>
  <c r="F799" i="20" s="1"/>
  <c r="K796" i="20"/>
  <c r="J796" i="20"/>
  <c r="L796" i="20" s="1"/>
  <c r="L716" i="3"/>
  <c r="K716" i="3"/>
  <c r="M716" i="3" s="1"/>
  <c r="J717" i="3"/>
  <c r="I718" i="3"/>
  <c r="P714" i="2"/>
  <c r="Q714" i="2" s="1"/>
  <c r="O714" i="2"/>
  <c r="M715" i="2"/>
  <c r="N715" i="2" s="1"/>
  <c r="E716" i="2"/>
  <c r="J797" i="20" l="1"/>
  <c r="L797" i="20" s="1"/>
  <c r="G799" i="20"/>
  <c r="F800" i="20" s="1"/>
  <c r="H798" i="20"/>
  <c r="I798" i="20" s="1"/>
  <c r="J718" i="3"/>
  <c r="I719" i="3"/>
  <c r="L717" i="3"/>
  <c r="K717" i="3"/>
  <c r="M717" i="3" s="1"/>
  <c r="O715" i="2"/>
  <c r="P715" i="2"/>
  <c r="Q715" i="2" s="1"/>
  <c r="M716" i="2"/>
  <c r="N716" i="2" s="1"/>
  <c r="S716" i="2" s="1"/>
  <c r="E717" i="2"/>
  <c r="S715" i="2"/>
  <c r="J798" i="20" l="1"/>
  <c r="L798" i="20" s="1"/>
  <c r="K798" i="20"/>
  <c r="G800" i="20"/>
  <c r="F801" i="20" s="1"/>
  <c r="H799" i="20"/>
  <c r="I799" i="20" s="1"/>
  <c r="I720" i="3"/>
  <c r="J719" i="3"/>
  <c r="L718" i="3"/>
  <c r="K718" i="3"/>
  <c r="M718" i="3" s="1"/>
  <c r="M717" i="2"/>
  <c r="N717" i="2" s="1"/>
  <c r="S717" i="2" s="1"/>
  <c r="E718" i="2"/>
  <c r="P716" i="2"/>
  <c r="Q716" i="2" s="1"/>
  <c r="O716" i="2"/>
  <c r="G801" i="20" l="1"/>
  <c r="F802" i="20" s="1"/>
  <c r="H800" i="20"/>
  <c r="I800" i="20" s="1"/>
  <c r="K799" i="20"/>
  <c r="J799" i="20"/>
  <c r="L799" i="20" s="1"/>
  <c r="L719" i="3"/>
  <c r="K719" i="3"/>
  <c r="M719" i="3" s="1"/>
  <c r="J720" i="3"/>
  <c r="I721" i="3"/>
  <c r="E719" i="2"/>
  <c r="M718" i="2"/>
  <c r="N718" i="2" s="1"/>
  <c r="S718" i="2" s="1"/>
  <c r="P717" i="2"/>
  <c r="Q717" i="2" s="1"/>
  <c r="O717" i="2"/>
  <c r="J800" i="20" l="1"/>
  <c r="L800" i="20" s="1"/>
  <c r="K800" i="20"/>
  <c r="G802" i="20"/>
  <c r="F803" i="20" s="1"/>
  <c r="H801" i="20"/>
  <c r="I801" i="20" s="1"/>
  <c r="I722" i="3"/>
  <c r="J721" i="3"/>
  <c r="K720" i="3"/>
  <c r="M720" i="3" s="1"/>
  <c r="L720" i="3"/>
  <c r="P718" i="2"/>
  <c r="Q718" i="2" s="1"/>
  <c r="O718" i="2"/>
  <c r="M719" i="2"/>
  <c r="N719" i="2" s="1"/>
  <c r="E720" i="2"/>
  <c r="G803" i="20" l="1"/>
  <c r="F804" i="20" s="1"/>
  <c r="H802" i="20"/>
  <c r="I802" i="20" s="1"/>
  <c r="K801" i="20"/>
  <c r="J801" i="20"/>
  <c r="L801" i="20" s="1"/>
  <c r="L721" i="3"/>
  <c r="K721" i="3"/>
  <c r="M721" i="3" s="1"/>
  <c r="I723" i="3"/>
  <c r="J722" i="3"/>
  <c r="O719" i="2"/>
  <c r="P719" i="2"/>
  <c r="Q719" i="2" s="1"/>
  <c r="M720" i="2"/>
  <c r="N720" i="2" s="1"/>
  <c r="S720" i="2" s="1"/>
  <c r="E721" i="2"/>
  <c r="S719" i="2"/>
  <c r="K802" i="20" l="1"/>
  <c r="J802" i="20"/>
  <c r="L802" i="20" s="1"/>
  <c r="H803" i="20"/>
  <c r="I803" i="20" s="1"/>
  <c r="G804" i="20"/>
  <c r="F805" i="20" s="1"/>
  <c r="I724" i="3"/>
  <c r="J723" i="3"/>
  <c r="K722" i="3"/>
  <c r="M722" i="3" s="1"/>
  <c r="L722" i="3"/>
  <c r="M721" i="2"/>
  <c r="N721" i="2" s="1"/>
  <c r="S721" i="2" s="1"/>
  <c r="E722" i="2"/>
  <c r="P720" i="2"/>
  <c r="Q720" i="2" s="1"/>
  <c r="O720" i="2"/>
  <c r="G805" i="20" l="1"/>
  <c r="F806" i="20" s="1"/>
  <c r="H804" i="20"/>
  <c r="I804" i="20" s="1"/>
  <c r="K803" i="20"/>
  <c r="J803" i="20"/>
  <c r="L803" i="20" s="1"/>
  <c r="L723" i="3"/>
  <c r="K723" i="3"/>
  <c r="M723" i="3" s="1"/>
  <c r="I725" i="3"/>
  <c r="J724" i="3"/>
  <c r="E723" i="2"/>
  <c r="M722" i="2"/>
  <c r="N722" i="2" s="1"/>
  <c r="S722" i="2" s="1"/>
  <c r="P721" i="2"/>
  <c r="Q721" i="2" s="1"/>
  <c r="O721" i="2"/>
  <c r="K804" i="20" l="1"/>
  <c r="J804" i="20"/>
  <c r="L804" i="20" s="1"/>
  <c r="H805" i="20"/>
  <c r="I805" i="20" s="1"/>
  <c r="G806" i="20"/>
  <c r="F807" i="20" s="1"/>
  <c r="L724" i="3"/>
  <c r="K724" i="3"/>
  <c r="M724" i="3" s="1"/>
  <c r="J725" i="3"/>
  <c r="I726" i="3"/>
  <c r="P722" i="2"/>
  <c r="Q722" i="2" s="1"/>
  <c r="O722" i="2"/>
  <c r="M723" i="2"/>
  <c r="N723" i="2" s="1"/>
  <c r="E724" i="2"/>
  <c r="H806" i="20" l="1"/>
  <c r="I806" i="20" s="1"/>
  <c r="J806" i="20" s="1"/>
  <c r="L806" i="20" s="1"/>
  <c r="K805" i="20"/>
  <c r="J805" i="20"/>
  <c r="L805" i="20" s="1"/>
  <c r="G807" i="20"/>
  <c r="F808" i="20" s="1"/>
  <c r="I727" i="3"/>
  <c r="J726" i="3"/>
  <c r="L725" i="3"/>
  <c r="K725" i="3"/>
  <c r="M725" i="3" s="1"/>
  <c r="O723" i="2"/>
  <c r="P723" i="2"/>
  <c r="Q723" i="2" s="1"/>
  <c r="M724" i="2"/>
  <c r="N724" i="2" s="1"/>
  <c r="S724" i="2" s="1"/>
  <c r="E725" i="2"/>
  <c r="S723" i="2"/>
  <c r="K806" i="20" l="1"/>
  <c r="G808" i="20"/>
  <c r="F809" i="20" s="1"/>
  <c r="H807" i="20"/>
  <c r="I807" i="20" s="1"/>
  <c r="L726" i="3"/>
  <c r="K726" i="3"/>
  <c r="M726" i="3" s="1"/>
  <c r="J727" i="3"/>
  <c r="I728" i="3"/>
  <c r="M725" i="2"/>
  <c r="N725" i="2" s="1"/>
  <c r="S725" i="2" s="1"/>
  <c r="E726" i="2"/>
  <c r="P724" i="2"/>
  <c r="Q724" i="2" s="1"/>
  <c r="O724" i="2"/>
  <c r="G809" i="20" l="1"/>
  <c r="F810" i="20" s="1"/>
  <c r="K807" i="20"/>
  <c r="J807" i="20"/>
  <c r="L807" i="20" s="1"/>
  <c r="H808" i="20"/>
  <c r="I808" i="20" s="1"/>
  <c r="L727" i="3"/>
  <c r="K727" i="3"/>
  <c r="M727" i="3" s="1"/>
  <c r="J728" i="3"/>
  <c r="I729" i="3"/>
  <c r="E727" i="2"/>
  <c r="M726" i="2"/>
  <c r="N726" i="2" s="1"/>
  <c r="S726" i="2" s="1"/>
  <c r="P725" i="2"/>
  <c r="Q725" i="2" s="1"/>
  <c r="O725" i="2"/>
  <c r="G810" i="20" l="1"/>
  <c r="F811" i="20" s="1"/>
  <c r="J808" i="20"/>
  <c r="L808" i="20" s="1"/>
  <c r="K808" i="20"/>
  <c r="H809" i="20"/>
  <c r="I809" i="20" s="1"/>
  <c r="L728" i="3"/>
  <c r="K728" i="3"/>
  <c r="M728" i="3" s="1"/>
  <c r="I730" i="3"/>
  <c r="J729" i="3"/>
  <c r="P726" i="2"/>
  <c r="Q726" i="2" s="1"/>
  <c r="O726" i="2"/>
  <c r="E728" i="2"/>
  <c r="M727" i="2"/>
  <c r="N727" i="2" s="1"/>
  <c r="G811" i="20" l="1"/>
  <c r="F812" i="20" s="1"/>
  <c r="K809" i="20"/>
  <c r="J809" i="20"/>
  <c r="L809" i="20" s="1"/>
  <c r="H810" i="20"/>
  <c r="I810" i="20" s="1"/>
  <c r="L729" i="3"/>
  <c r="K729" i="3"/>
  <c r="M729" i="3" s="1"/>
  <c r="J730" i="3"/>
  <c r="I731" i="3"/>
  <c r="M728" i="2"/>
  <c r="N728" i="2" s="1"/>
  <c r="S728" i="2" s="1"/>
  <c r="E729" i="2"/>
  <c r="O727" i="2"/>
  <c r="P727" i="2"/>
  <c r="Q727" i="2" s="1"/>
  <c r="S727" i="2"/>
  <c r="H811" i="20" l="1"/>
  <c r="I811" i="20" s="1"/>
  <c r="K811" i="20" s="1"/>
  <c r="K810" i="20"/>
  <c r="J810" i="20"/>
  <c r="L810" i="20" s="1"/>
  <c r="G812" i="20"/>
  <c r="F813" i="20" s="1"/>
  <c r="I732" i="3"/>
  <c r="J731" i="3"/>
  <c r="K730" i="3"/>
  <c r="M730" i="3" s="1"/>
  <c r="L730" i="3"/>
  <c r="M729" i="2"/>
  <c r="N729" i="2" s="1"/>
  <c r="S729" i="2" s="1"/>
  <c r="E730" i="2"/>
  <c r="P728" i="2"/>
  <c r="Q728" i="2" s="1"/>
  <c r="O728" i="2"/>
  <c r="J811" i="20" l="1"/>
  <c r="L811" i="20" s="1"/>
  <c r="H812" i="20"/>
  <c r="I812" i="20" s="1"/>
  <c r="J812" i="20" s="1"/>
  <c r="L812" i="20" s="1"/>
  <c r="G813" i="20"/>
  <c r="F814" i="20" s="1"/>
  <c r="L731" i="3"/>
  <c r="K731" i="3"/>
  <c r="M731" i="3" s="1"/>
  <c r="I733" i="3"/>
  <c r="J732" i="3"/>
  <c r="E731" i="2"/>
  <c r="M730" i="2"/>
  <c r="N730" i="2" s="1"/>
  <c r="S730" i="2" s="1"/>
  <c r="P729" i="2"/>
  <c r="Q729" i="2" s="1"/>
  <c r="O729" i="2"/>
  <c r="K812" i="20" l="1"/>
  <c r="G814" i="20"/>
  <c r="F815" i="20" s="1"/>
  <c r="H813" i="20"/>
  <c r="I813" i="20" s="1"/>
  <c r="L732" i="3"/>
  <c r="K732" i="3"/>
  <c r="M732" i="3" s="1"/>
  <c r="J733" i="3"/>
  <c r="I734" i="3"/>
  <c r="P730" i="2"/>
  <c r="Q730" i="2" s="1"/>
  <c r="O730" i="2"/>
  <c r="M731" i="2"/>
  <c r="N731" i="2" s="1"/>
  <c r="E732" i="2"/>
  <c r="K813" i="20" l="1"/>
  <c r="J813" i="20"/>
  <c r="L813" i="20" s="1"/>
  <c r="G815" i="20"/>
  <c r="F816" i="20" s="1"/>
  <c r="H814" i="20"/>
  <c r="I814" i="20" s="1"/>
  <c r="I735" i="3"/>
  <c r="J734" i="3"/>
  <c r="L733" i="3"/>
  <c r="K733" i="3"/>
  <c r="M733" i="3" s="1"/>
  <c r="O731" i="2"/>
  <c r="P731" i="2"/>
  <c r="Q731" i="2" s="1"/>
  <c r="M732" i="2"/>
  <c r="N732" i="2" s="1"/>
  <c r="S732" i="2" s="1"/>
  <c r="E733" i="2"/>
  <c r="S731" i="2"/>
  <c r="G816" i="20" l="1"/>
  <c r="F817" i="20" s="1"/>
  <c r="J814" i="20"/>
  <c r="L814" i="20" s="1"/>
  <c r="K814" i="20"/>
  <c r="H815" i="20"/>
  <c r="I815" i="20" s="1"/>
  <c r="L734" i="3"/>
  <c r="K734" i="3"/>
  <c r="M734" i="3" s="1"/>
  <c r="J735" i="3"/>
  <c r="I736" i="3"/>
  <c r="M733" i="2"/>
  <c r="N733" i="2" s="1"/>
  <c r="S733" i="2" s="1"/>
  <c r="E734" i="2"/>
  <c r="P732" i="2"/>
  <c r="Q732" i="2" s="1"/>
  <c r="O732" i="2"/>
  <c r="G817" i="20" l="1"/>
  <c r="F818" i="20" s="1"/>
  <c r="K815" i="20"/>
  <c r="J815" i="20"/>
  <c r="L815" i="20" s="1"/>
  <c r="H816" i="20"/>
  <c r="I816" i="20" s="1"/>
  <c r="J736" i="3"/>
  <c r="I737" i="3"/>
  <c r="L735" i="3"/>
  <c r="K735" i="3"/>
  <c r="M735" i="3" s="1"/>
  <c r="E735" i="2"/>
  <c r="M734" i="2"/>
  <c r="N734" i="2" s="1"/>
  <c r="S734" i="2" s="1"/>
  <c r="P733" i="2"/>
  <c r="Q733" i="2" s="1"/>
  <c r="O733" i="2"/>
  <c r="G818" i="20" l="1"/>
  <c r="F819" i="20" s="1"/>
  <c r="J816" i="20"/>
  <c r="L816" i="20" s="1"/>
  <c r="K816" i="20"/>
  <c r="H817" i="20"/>
  <c r="I817" i="20" s="1"/>
  <c r="I738" i="3"/>
  <c r="J737" i="3"/>
  <c r="L736" i="3"/>
  <c r="K736" i="3"/>
  <c r="M736" i="3" s="1"/>
  <c r="P734" i="2"/>
  <c r="Q734" i="2" s="1"/>
  <c r="O734" i="2"/>
  <c r="M735" i="2"/>
  <c r="N735" i="2" s="1"/>
  <c r="E736" i="2"/>
  <c r="K817" i="20" l="1"/>
  <c r="J817" i="20"/>
  <c r="L817" i="20" s="1"/>
  <c r="G819" i="20"/>
  <c r="F820" i="20" s="1"/>
  <c r="H818" i="20"/>
  <c r="I818" i="20" s="1"/>
  <c r="L737" i="3"/>
  <c r="K737" i="3"/>
  <c r="M737" i="3" s="1"/>
  <c r="J738" i="3"/>
  <c r="I739" i="3"/>
  <c r="O735" i="2"/>
  <c r="P735" i="2"/>
  <c r="Q735" i="2" s="1"/>
  <c r="M736" i="2"/>
  <c r="N736" i="2" s="1"/>
  <c r="S736" i="2" s="1"/>
  <c r="E737" i="2"/>
  <c r="S735" i="2"/>
  <c r="G820" i="20" l="1"/>
  <c r="F821" i="20" s="1"/>
  <c r="K818" i="20"/>
  <c r="J818" i="20"/>
  <c r="L818" i="20" s="1"/>
  <c r="H819" i="20"/>
  <c r="I819" i="20" s="1"/>
  <c r="K738" i="3"/>
  <c r="M738" i="3" s="1"/>
  <c r="L738" i="3"/>
  <c r="I740" i="3"/>
  <c r="J739" i="3"/>
  <c r="M737" i="2"/>
  <c r="N737" i="2" s="1"/>
  <c r="S737" i="2" s="1"/>
  <c r="E738" i="2"/>
  <c r="P736" i="2"/>
  <c r="Q736" i="2" s="1"/>
  <c r="O736" i="2"/>
  <c r="K819" i="20" l="1"/>
  <c r="J819" i="20"/>
  <c r="L819" i="20" s="1"/>
  <c r="G821" i="20"/>
  <c r="F822" i="20" s="1"/>
  <c r="H820" i="20"/>
  <c r="I820" i="20" s="1"/>
  <c r="I741" i="3"/>
  <c r="J740" i="3"/>
  <c r="L739" i="3"/>
  <c r="K739" i="3"/>
  <c r="M739" i="3" s="1"/>
  <c r="E739" i="2"/>
  <c r="M738" i="2"/>
  <c r="N738" i="2" s="1"/>
  <c r="S738" i="2" s="1"/>
  <c r="P737" i="2"/>
  <c r="Q737" i="2" s="1"/>
  <c r="O737" i="2"/>
  <c r="H821" i="20" l="1"/>
  <c r="I821" i="20" s="1"/>
  <c r="K821" i="20" s="1"/>
  <c r="K820" i="20"/>
  <c r="J820" i="20"/>
  <c r="L820" i="20" s="1"/>
  <c r="G822" i="20"/>
  <c r="F823" i="20" s="1"/>
  <c r="L740" i="3"/>
  <c r="K740" i="3"/>
  <c r="M740" i="3" s="1"/>
  <c r="J741" i="3"/>
  <c r="I742" i="3"/>
  <c r="P738" i="2"/>
  <c r="Q738" i="2" s="1"/>
  <c r="O738" i="2"/>
  <c r="M739" i="2"/>
  <c r="N739" i="2" s="1"/>
  <c r="E740" i="2"/>
  <c r="J821" i="20" l="1"/>
  <c r="L821" i="20" s="1"/>
  <c r="H822" i="20"/>
  <c r="I822" i="20" s="1"/>
  <c r="G823" i="20"/>
  <c r="F824" i="20" s="1"/>
  <c r="I743" i="3"/>
  <c r="J742" i="3"/>
  <c r="L741" i="3"/>
  <c r="K741" i="3"/>
  <c r="M741" i="3" s="1"/>
  <c r="M740" i="2"/>
  <c r="N740" i="2" s="1"/>
  <c r="S740" i="2" s="1"/>
  <c r="E741" i="2"/>
  <c r="O739" i="2"/>
  <c r="P739" i="2"/>
  <c r="Q739" i="2" s="1"/>
  <c r="S739" i="2"/>
  <c r="J822" i="20" l="1"/>
  <c r="L822" i="20" s="1"/>
  <c r="K822" i="20"/>
  <c r="G824" i="20"/>
  <c r="F825" i="20" s="1"/>
  <c r="H823" i="20"/>
  <c r="I823" i="20" s="1"/>
  <c r="L742" i="3"/>
  <c r="K742" i="3"/>
  <c r="M742" i="3" s="1"/>
  <c r="J743" i="3"/>
  <c r="I744" i="3"/>
  <c r="M741" i="2"/>
  <c r="N741" i="2" s="1"/>
  <c r="S741" i="2" s="1"/>
  <c r="E742" i="2"/>
  <c r="P740" i="2"/>
  <c r="Q740" i="2" s="1"/>
  <c r="O740" i="2"/>
  <c r="H824" i="20" l="1"/>
  <c r="I824" i="20" s="1"/>
  <c r="K823" i="20"/>
  <c r="J823" i="20"/>
  <c r="L823" i="20" s="1"/>
  <c r="G825" i="20"/>
  <c r="F826" i="20" s="1"/>
  <c r="J744" i="3"/>
  <c r="I745" i="3"/>
  <c r="L743" i="3"/>
  <c r="K743" i="3"/>
  <c r="M743" i="3" s="1"/>
  <c r="E743" i="2"/>
  <c r="M742" i="2"/>
  <c r="N742" i="2" s="1"/>
  <c r="S742" i="2" s="1"/>
  <c r="P741" i="2"/>
  <c r="Q741" i="2" s="1"/>
  <c r="O741" i="2"/>
  <c r="H825" i="20" l="1"/>
  <c r="I825" i="20" s="1"/>
  <c r="J824" i="20"/>
  <c r="L824" i="20" s="1"/>
  <c r="K824" i="20"/>
  <c r="G826" i="20"/>
  <c r="F827" i="20" s="1"/>
  <c r="I746" i="3"/>
  <c r="J745" i="3"/>
  <c r="L744" i="3"/>
  <c r="K744" i="3"/>
  <c r="M744" i="3" s="1"/>
  <c r="P742" i="2"/>
  <c r="Q742" i="2" s="1"/>
  <c r="O742" i="2"/>
  <c r="M743" i="2"/>
  <c r="N743" i="2" s="1"/>
  <c r="E744" i="2"/>
  <c r="H826" i="20" l="1"/>
  <c r="I826" i="20" s="1"/>
  <c r="K825" i="20"/>
  <c r="J825" i="20"/>
  <c r="L825" i="20" s="1"/>
  <c r="G827" i="20"/>
  <c r="F828" i="20" s="1"/>
  <c r="L745" i="3"/>
  <c r="K745" i="3"/>
  <c r="M745" i="3" s="1"/>
  <c r="J746" i="3"/>
  <c r="I747" i="3"/>
  <c r="M744" i="2"/>
  <c r="N744" i="2" s="1"/>
  <c r="S744" i="2" s="1"/>
  <c r="E745" i="2"/>
  <c r="O743" i="2"/>
  <c r="P743" i="2"/>
  <c r="Q743" i="2" s="1"/>
  <c r="S743" i="2"/>
  <c r="H827" i="20" l="1"/>
  <c r="I827" i="20" s="1"/>
  <c r="J827" i="20" s="1"/>
  <c r="L827" i="20" s="1"/>
  <c r="G828" i="20"/>
  <c r="F829" i="20" s="1"/>
  <c r="K826" i="20"/>
  <c r="J826" i="20"/>
  <c r="L826" i="20" s="1"/>
  <c r="I748" i="3"/>
  <c r="J747" i="3"/>
  <c r="K746" i="3"/>
  <c r="M746" i="3" s="1"/>
  <c r="L746" i="3"/>
  <c r="M745" i="2"/>
  <c r="N745" i="2" s="1"/>
  <c r="S745" i="2" s="1"/>
  <c r="E746" i="2"/>
  <c r="P744" i="2"/>
  <c r="Q744" i="2" s="1"/>
  <c r="O744" i="2"/>
  <c r="K827" i="20" l="1"/>
  <c r="G829" i="20"/>
  <c r="F830" i="20" s="1"/>
  <c r="H828" i="20"/>
  <c r="I828" i="20" s="1"/>
  <c r="L747" i="3"/>
  <c r="K747" i="3"/>
  <c r="M747" i="3" s="1"/>
  <c r="I749" i="3"/>
  <c r="J748" i="3"/>
  <c r="E747" i="2"/>
  <c r="M746" i="2"/>
  <c r="N746" i="2" s="1"/>
  <c r="S746" i="2" s="1"/>
  <c r="P745" i="2"/>
  <c r="Q745" i="2" s="1"/>
  <c r="O745" i="2"/>
  <c r="K828" i="20" l="1"/>
  <c r="J828" i="20"/>
  <c r="L828" i="20" s="1"/>
  <c r="H829" i="20"/>
  <c r="I829" i="20" s="1"/>
  <c r="G830" i="20"/>
  <c r="F831" i="20" s="1"/>
  <c r="L748" i="3"/>
  <c r="K748" i="3"/>
  <c r="M748" i="3" s="1"/>
  <c r="J749" i="3"/>
  <c r="I750" i="3"/>
  <c r="P746" i="2"/>
  <c r="Q746" i="2" s="1"/>
  <c r="O746" i="2"/>
  <c r="M747" i="2"/>
  <c r="N747" i="2" s="1"/>
  <c r="E748" i="2"/>
  <c r="G831" i="20" l="1"/>
  <c r="F832" i="20" s="1"/>
  <c r="H830" i="20"/>
  <c r="I830" i="20" s="1"/>
  <c r="K829" i="20"/>
  <c r="J829" i="20"/>
  <c r="L829" i="20" s="1"/>
  <c r="I751" i="3"/>
  <c r="J750" i="3"/>
  <c r="L749" i="3"/>
  <c r="K749" i="3"/>
  <c r="M749" i="3" s="1"/>
  <c r="O747" i="2"/>
  <c r="P747" i="2"/>
  <c r="Q747" i="2" s="1"/>
  <c r="S747" i="2"/>
  <c r="M748" i="2"/>
  <c r="N748" i="2" s="1"/>
  <c r="S748" i="2" s="1"/>
  <c r="E749" i="2"/>
  <c r="J830" i="20" l="1"/>
  <c r="L830" i="20" s="1"/>
  <c r="K830" i="20"/>
  <c r="G832" i="20"/>
  <c r="F833" i="20" s="1"/>
  <c r="H831" i="20"/>
  <c r="I831" i="20" s="1"/>
  <c r="L750" i="3"/>
  <c r="K750" i="3"/>
  <c r="M750" i="3" s="1"/>
  <c r="J751" i="3"/>
  <c r="I752" i="3"/>
  <c r="M749" i="2"/>
  <c r="N749" i="2" s="1"/>
  <c r="S749" i="2" s="1"/>
  <c r="E750" i="2"/>
  <c r="P748" i="2"/>
  <c r="Q748" i="2" s="1"/>
  <c r="O748" i="2"/>
  <c r="K831" i="20" l="1"/>
  <c r="J831" i="20"/>
  <c r="L831" i="20" s="1"/>
  <c r="G833" i="20"/>
  <c r="F834" i="20" s="1"/>
  <c r="H832" i="20"/>
  <c r="I832" i="20" s="1"/>
  <c r="L751" i="3"/>
  <c r="K751" i="3"/>
  <c r="M751" i="3" s="1"/>
  <c r="J752" i="3"/>
  <c r="I753" i="3"/>
  <c r="E751" i="2"/>
  <c r="M750" i="2"/>
  <c r="N750" i="2" s="1"/>
  <c r="S750" i="2" s="1"/>
  <c r="P749" i="2"/>
  <c r="Q749" i="2" s="1"/>
  <c r="O749" i="2"/>
  <c r="H833" i="20" l="1"/>
  <c r="I833" i="20" s="1"/>
  <c r="J832" i="20"/>
  <c r="L832" i="20" s="1"/>
  <c r="K832" i="20"/>
  <c r="G834" i="20"/>
  <c r="F835" i="20" s="1"/>
  <c r="I754" i="3"/>
  <c r="J753" i="3"/>
  <c r="L752" i="3"/>
  <c r="K752" i="3"/>
  <c r="M752" i="3" s="1"/>
  <c r="P750" i="2"/>
  <c r="Q750" i="2" s="1"/>
  <c r="O750" i="2"/>
  <c r="E752" i="2"/>
  <c r="M751" i="2"/>
  <c r="N751" i="2" s="1"/>
  <c r="G835" i="20" l="1"/>
  <c r="F836" i="20" s="1"/>
  <c r="H834" i="20"/>
  <c r="I834" i="20" s="1"/>
  <c r="K833" i="20"/>
  <c r="J833" i="20"/>
  <c r="L833" i="20" s="1"/>
  <c r="L753" i="3"/>
  <c r="K753" i="3"/>
  <c r="M753" i="3" s="1"/>
  <c r="J754" i="3"/>
  <c r="I755" i="3"/>
  <c r="M752" i="2"/>
  <c r="N752" i="2" s="1"/>
  <c r="S752" i="2" s="1"/>
  <c r="E753" i="2"/>
  <c r="O751" i="2"/>
  <c r="P751" i="2"/>
  <c r="Q751" i="2" s="1"/>
  <c r="S751" i="2"/>
  <c r="H835" i="20" l="1"/>
  <c r="I835" i="20" s="1"/>
  <c r="K835" i="20" s="1"/>
  <c r="K834" i="20"/>
  <c r="J834" i="20"/>
  <c r="L834" i="20" s="1"/>
  <c r="G836" i="20"/>
  <c r="F837" i="20" s="1"/>
  <c r="I756" i="3"/>
  <c r="J755" i="3"/>
  <c r="K754" i="3"/>
  <c r="M754" i="3" s="1"/>
  <c r="L754" i="3"/>
  <c r="M753" i="2"/>
  <c r="N753" i="2" s="1"/>
  <c r="S753" i="2" s="1"/>
  <c r="E754" i="2"/>
  <c r="P752" i="2"/>
  <c r="Q752" i="2" s="1"/>
  <c r="O752" i="2"/>
  <c r="J835" i="20" l="1"/>
  <c r="L835" i="20" s="1"/>
  <c r="G837" i="20"/>
  <c r="F838" i="20" s="1"/>
  <c r="H836" i="20"/>
  <c r="I836" i="20" s="1"/>
  <c r="L755" i="3"/>
  <c r="K755" i="3"/>
  <c r="M755" i="3" s="1"/>
  <c r="I757" i="3"/>
  <c r="J756" i="3"/>
  <c r="E755" i="2"/>
  <c r="M754" i="2"/>
  <c r="N754" i="2" s="1"/>
  <c r="S754" i="2" s="1"/>
  <c r="P753" i="2"/>
  <c r="Q753" i="2" s="1"/>
  <c r="O753" i="2"/>
  <c r="H837" i="20" l="1"/>
  <c r="I837" i="20" s="1"/>
  <c r="K837" i="20" s="1"/>
  <c r="K836" i="20"/>
  <c r="J836" i="20"/>
  <c r="L836" i="20" s="1"/>
  <c r="G838" i="20"/>
  <c r="F839" i="20" s="1"/>
  <c r="J757" i="3"/>
  <c r="I758" i="3"/>
  <c r="L756" i="3"/>
  <c r="K756" i="3"/>
  <c r="M756" i="3" s="1"/>
  <c r="P754" i="2"/>
  <c r="Q754" i="2" s="1"/>
  <c r="O754" i="2"/>
  <c r="M755" i="2"/>
  <c r="N755" i="2" s="1"/>
  <c r="E756" i="2"/>
  <c r="J837" i="20" l="1"/>
  <c r="L837" i="20" s="1"/>
  <c r="H838" i="20"/>
  <c r="I838" i="20" s="1"/>
  <c r="G839" i="20"/>
  <c r="F840" i="20" s="1"/>
  <c r="I759" i="3"/>
  <c r="J758" i="3"/>
  <c r="L757" i="3"/>
  <c r="K757" i="3"/>
  <c r="M757" i="3" s="1"/>
  <c r="O755" i="2"/>
  <c r="P755" i="2"/>
  <c r="Q755" i="2" s="1"/>
  <c r="M756" i="2"/>
  <c r="N756" i="2" s="1"/>
  <c r="S756" i="2" s="1"/>
  <c r="E757" i="2"/>
  <c r="S755" i="2"/>
  <c r="H839" i="20" l="1"/>
  <c r="I839" i="20" s="1"/>
  <c r="G840" i="20"/>
  <c r="F841" i="20" s="1"/>
  <c r="J838" i="20"/>
  <c r="L838" i="20" s="1"/>
  <c r="K838" i="20"/>
  <c r="L758" i="3"/>
  <c r="K758" i="3"/>
  <c r="M758" i="3" s="1"/>
  <c r="J759" i="3"/>
  <c r="I760" i="3"/>
  <c r="M757" i="2"/>
  <c r="N757" i="2" s="1"/>
  <c r="S757" i="2" s="1"/>
  <c r="E758" i="2"/>
  <c r="P756" i="2"/>
  <c r="Q756" i="2" s="1"/>
  <c r="O756" i="2"/>
  <c r="G841" i="20" l="1"/>
  <c r="F842" i="20" s="1"/>
  <c r="K839" i="20"/>
  <c r="J839" i="20"/>
  <c r="L839" i="20" s="1"/>
  <c r="H840" i="20"/>
  <c r="I840" i="20" s="1"/>
  <c r="J760" i="3"/>
  <c r="I761" i="3"/>
  <c r="L759" i="3"/>
  <c r="K759" i="3"/>
  <c r="M759" i="3" s="1"/>
  <c r="E759" i="2"/>
  <c r="M758" i="2"/>
  <c r="N758" i="2" s="1"/>
  <c r="S758" i="2" s="1"/>
  <c r="P757" i="2"/>
  <c r="Q757" i="2" s="1"/>
  <c r="O757" i="2"/>
  <c r="J840" i="20" l="1"/>
  <c r="L840" i="20" s="1"/>
  <c r="K840" i="20"/>
  <c r="G842" i="20"/>
  <c r="F843" i="20" s="1"/>
  <c r="H841" i="20"/>
  <c r="I841" i="20" s="1"/>
  <c r="I762" i="3"/>
  <c r="J761" i="3"/>
  <c r="L760" i="3"/>
  <c r="K760" i="3"/>
  <c r="M760" i="3" s="1"/>
  <c r="P758" i="2"/>
  <c r="Q758" i="2" s="1"/>
  <c r="O758" i="2"/>
  <c r="E760" i="2"/>
  <c r="M759" i="2"/>
  <c r="N759" i="2" s="1"/>
  <c r="H842" i="20" l="1"/>
  <c r="I842" i="20" s="1"/>
  <c r="K842" i="20" s="1"/>
  <c r="K841" i="20"/>
  <c r="J841" i="20"/>
  <c r="L841" i="20" s="1"/>
  <c r="G843" i="20"/>
  <c r="F844" i="20" s="1"/>
  <c r="J762" i="3"/>
  <c r="I763" i="3"/>
  <c r="L761" i="3"/>
  <c r="K761" i="3"/>
  <c r="M761" i="3" s="1"/>
  <c r="M760" i="2"/>
  <c r="N760" i="2" s="1"/>
  <c r="S760" i="2" s="1"/>
  <c r="E761" i="2"/>
  <c r="O759" i="2"/>
  <c r="P759" i="2"/>
  <c r="Q759" i="2" s="1"/>
  <c r="S759" i="2"/>
  <c r="H843" i="20" l="1"/>
  <c r="I843" i="20" s="1"/>
  <c r="J843" i="20" s="1"/>
  <c r="L843" i="20" s="1"/>
  <c r="J842" i="20"/>
  <c r="L842" i="20" s="1"/>
  <c r="G844" i="20"/>
  <c r="F845" i="20" s="1"/>
  <c r="I764" i="3"/>
  <c r="J763" i="3"/>
  <c r="K762" i="3"/>
  <c r="M762" i="3" s="1"/>
  <c r="L762" i="3"/>
  <c r="M761" i="2"/>
  <c r="N761" i="2" s="1"/>
  <c r="S761" i="2" s="1"/>
  <c r="E762" i="2"/>
  <c r="O760" i="2"/>
  <c r="P760" i="2"/>
  <c r="Q760" i="2" s="1"/>
  <c r="K843" i="20" l="1"/>
  <c r="G845" i="20"/>
  <c r="F846" i="20" s="1"/>
  <c r="H844" i="20"/>
  <c r="I844" i="20" s="1"/>
  <c r="L763" i="3"/>
  <c r="K763" i="3"/>
  <c r="M763" i="3" s="1"/>
  <c r="I765" i="3"/>
  <c r="J764" i="3"/>
  <c r="E763" i="2"/>
  <c r="M762" i="2"/>
  <c r="N762" i="2" s="1"/>
  <c r="S762" i="2" s="1"/>
  <c r="P761" i="2"/>
  <c r="Q761" i="2" s="1"/>
  <c r="O761" i="2"/>
  <c r="G846" i="20" l="1"/>
  <c r="F847" i="20" s="1"/>
  <c r="H845" i="20"/>
  <c r="I845" i="20" s="1"/>
  <c r="K844" i="20"/>
  <c r="J844" i="20"/>
  <c r="L844" i="20" s="1"/>
  <c r="J765" i="3"/>
  <c r="I766" i="3"/>
  <c r="L764" i="3"/>
  <c r="K764" i="3"/>
  <c r="M764" i="3" s="1"/>
  <c r="P762" i="2"/>
  <c r="Q762" i="2" s="1"/>
  <c r="O762" i="2"/>
  <c r="M763" i="2"/>
  <c r="N763" i="2" s="1"/>
  <c r="E764" i="2"/>
  <c r="G847" i="20" l="1"/>
  <c r="F848" i="20" s="1"/>
  <c r="K845" i="20"/>
  <c r="J845" i="20"/>
  <c r="L845" i="20" s="1"/>
  <c r="H846" i="20"/>
  <c r="I846" i="20" s="1"/>
  <c r="I767" i="3"/>
  <c r="J766" i="3"/>
  <c r="L765" i="3"/>
  <c r="K765" i="3"/>
  <c r="M765" i="3" s="1"/>
  <c r="M764" i="2"/>
  <c r="N764" i="2" s="1"/>
  <c r="S764" i="2" s="1"/>
  <c r="E765" i="2"/>
  <c r="O763" i="2"/>
  <c r="P763" i="2"/>
  <c r="Q763" i="2" s="1"/>
  <c r="S763" i="2"/>
  <c r="J846" i="20" l="1"/>
  <c r="L846" i="20" s="1"/>
  <c r="K846" i="20"/>
  <c r="G848" i="20"/>
  <c r="F849" i="20" s="1"/>
  <c r="H847" i="20"/>
  <c r="I847" i="20" s="1"/>
  <c r="L766" i="3"/>
  <c r="K766" i="3"/>
  <c r="M766" i="3" s="1"/>
  <c r="J767" i="3"/>
  <c r="I768" i="3"/>
  <c r="M765" i="2"/>
  <c r="N765" i="2" s="1"/>
  <c r="S765" i="2" s="1"/>
  <c r="E766" i="2"/>
  <c r="P764" i="2"/>
  <c r="Q764" i="2" s="1"/>
  <c r="O764" i="2"/>
  <c r="H848" i="20" l="1"/>
  <c r="I848" i="20" s="1"/>
  <c r="J848" i="20" s="1"/>
  <c r="L848" i="20" s="1"/>
  <c r="G849" i="20"/>
  <c r="F850" i="20" s="1"/>
  <c r="K847" i="20"/>
  <c r="J847" i="20"/>
  <c r="L847" i="20" s="1"/>
  <c r="L767" i="3"/>
  <c r="K767" i="3"/>
  <c r="M767" i="3" s="1"/>
  <c r="J768" i="3"/>
  <c r="I769" i="3"/>
  <c r="M766" i="2"/>
  <c r="N766" i="2" s="1"/>
  <c r="S766" i="2" s="1"/>
  <c r="E767" i="2"/>
  <c r="P765" i="2"/>
  <c r="Q765" i="2" s="1"/>
  <c r="O765" i="2"/>
  <c r="K848" i="20" l="1"/>
  <c r="G850" i="20"/>
  <c r="F851" i="20" s="1"/>
  <c r="H849" i="20"/>
  <c r="I849" i="20" s="1"/>
  <c r="I770" i="3"/>
  <c r="J769" i="3"/>
  <c r="L768" i="3"/>
  <c r="K768" i="3"/>
  <c r="M768" i="3" s="1"/>
  <c r="E768" i="2"/>
  <c r="M767" i="2"/>
  <c r="N767" i="2" s="1"/>
  <c r="S767" i="2" s="1"/>
  <c r="P766" i="2"/>
  <c r="Q766" i="2" s="1"/>
  <c r="O766" i="2"/>
  <c r="G851" i="20" l="1"/>
  <c r="F852" i="20" s="1"/>
  <c r="K849" i="20"/>
  <c r="J849" i="20"/>
  <c r="L849" i="20" s="1"/>
  <c r="H850" i="20"/>
  <c r="I850" i="20" s="1"/>
  <c r="L769" i="3"/>
  <c r="K769" i="3"/>
  <c r="M769" i="3" s="1"/>
  <c r="J770" i="3"/>
  <c r="I771" i="3"/>
  <c r="P767" i="2"/>
  <c r="Q767" i="2" s="1"/>
  <c r="O767" i="2"/>
  <c r="M768" i="2"/>
  <c r="N768" i="2" s="1"/>
  <c r="E769" i="2"/>
  <c r="H851" i="20" l="1"/>
  <c r="I851" i="20" s="1"/>
  <c r="K851" i="20" s="1"/>
  <c r="G852" i="20"/>
  <c r="F853" i="20" s="1"/>
  <c r="K850" i="20"/>
  <c r="J850" i="20"/>
  <c r="L850" i="20" s="1"/>
  <c r="I772" i="3"/>
  <c r="J771" i="3"/>
  <c r="K770" i="3"/>
  <c r="M770" i="3" s="1"/>
  <c r="L770" i="3"/>
  <c r="O768" i="2"/>
  <c r="P768" i="2"/>
  <c r="Q768" i="2" s="1"/>
  <c r="M769" i="2"/>
  <c r="N769" i="2" s="1"/>
  <c r="E770" i="2"/>
  <c r="S768" i="2"/>
  <c r="J851" i="20" l="1"/>
  <c r="L851" i="20" s="1"/>
  <c r="G853" i="20"/>
  <c r="F854" i="20" s="1"/>
  <c r="H852" i="20"/>
  <c r="I852" i="20" s="1"/>
  <c r="L771" i="3"/>
  <c r="K771" i="3"/>
  <c r="M771" i="3" s="1"/>
  <c r="I773" i="3"/>
  <c r="J772" i="3"/>
  <c r="P769" i="2"/>
  <c r="Q769" i="2" s="1"/>
  <c r="O769" i="2"/>
  <c r="S769" i="2"/>
  <c r="E771" i="2"/>
  <c r="M770" i="2"/>
  <c r="N770" i="2" s="1"/>
  <c r="H853" i="20" l="1"/>
  <c r="I853" i="20" s="1"/>
  <c r="K853" i="20" s="1"/>
  <c r="K852" i="20"/>
  <c r="J852" i="20"/>
  <c r="L852" i="20" s="1"/>
  <c r="G854" i="20"/>
  <c r="F855" i="20" s="1"/>
  <c r="J773" i="3"/>
  <c r="I774" i="3"/>
  <c r="L772" i="3"/>
  <c r="K772" i="3"/>
  <c r="M772" i="3" s="1"/>
  <c r="P770" i="2"/>
  <c r="Q770" i="2" s="1"/>
  <c r="O770" i="2"/>
  <c r="M771" i="2"/>
  <c r="N771" i="2" s="1"/>
  <c r="E772" i="2"/>
  <c r="S770" i="2"/>
  <c r="J853" i="20" l="1"/>
  <c r="L853" i="20" s="1"/>
  <c r="H854" i="20"/>
  <c r="I854" i="20" s="1"/>
  <c r="G855" i="20"/>
  <c r="F856" i="20" s="1"/>
  <c r="I775" i="3"/>
  <c r="J774" i="3"/>
  <c r="L773" i="3"/>
  <c r="K773" i="3"/>
  <c r="M773" i="3" s="1"/>
  <c r="O771" i="2"/>
  <c r="P771" i="2"/>
  <c r="Q771" i="2" s="1"/>
  <c r="M772" i="2"/>
  <c r="N772" i="2" s="1"/>
  <c r="S772" i="2" s="1"/>
  <c r="E773" i="2"/>
  <c r="S771" i="2"/>
  <c r="G856" i="20" l="1"/>
  <c r="F857" i="20" s="1"/>
  <c r="H855" i="20"/>
  <c r="I855" i="20" s="1"/>
  <c r="J854" i="20"/>
  <c r="L854" i="20" s="1"/>
  <c r="K854" i="20"/>
  <c r="L774" i="3"/>
  <c r="K774" i="3"/>
  <c r="M774" i="3" s="1"/>
  <c r="J775" i="3"/>
  <c r="I776" i="3"/>
  <c r="M773" i="2"/>
  <c r="N773" i="2" s="1"/>
  <c r="S773" i="2" s="1"/>
  <c r="E774" i="2"/>
  <c r="P772" i="2"/>
  <c r="Q772" i="2" s="1"/>
  <c r="O772" i="2"/>
  <c r="K855" i="20" l="1"/>
  <c r="J855" i="20"/>
  <c r="L855" i="20" s="1"/>
  <c r="H856" i="20"/>
  <c r="I856" i="20" s="1"/>
  <c r="G857" i="20"/>
  <c r="F858" i="20" s="1"/>
  <c r="L775" i="3"/>
  <c r="K775" i="3"/>
  <c r="M775" i="3" s="1"/>
  <c r="J776" i="3"/>
  <c r="I777" i="3"/>
  <c r="M774" i="2"/>
  <c r="N774" i="2" s="1"/>
  <c r="S774" i="2" s="1"/>
  <c r="E775" i="2"/>
  <c r="P773" i="2"/>
  <c r="Q773" i="2" s="1"/>
  <c r="O773" i="2"/>
  <c r="H857" i="20" l="1"/>
  <c r="I857" i="20" s="1"/>
  <c r="K857" i="20" s="1"/>
  <c r="J856" i="20"/>
  <c r="L856" i="20" s="1"/>
  <c r="K856" i="20"/>
  <c r="G858" i="20"/>
  <c r="F859" i="20" s="1"/>
  <c r="L776" i="3"/>
  <c r="K776" i="3"/>
  <c r="M776" i="3" s="1"/>
  <c r="I778" i="3"/>
  <c r="J777" i="3"/>
  <c r="E776" i="2"/>
  <c r="M775" i="2"/>
  <c r="N775" i="2" s="1"/>
  <c r="S775" i="2" s="1"/>
  <c r="P774" i="2"/>
  <c r="Q774" i="2" s="1"/>
  <c r="O774" i="2"/>
  <c r="J857" i="20" l="1"/>
  <c r="L857" i="20" s="1"/>
  <c r="H858" i="20"/>
  <c r="I858" i="20" s="1"/>
  <c r="G859" i="20"/>
  <c r="F860" i="20" s="1"/>
  <c r="J778" i="3"/>
  <c r="I779" i="3"/>
  <c r="L777" i="3"/>
  <c r="K777" i="3"/>
  <c r="M777" i="3" s="1"/>
  <c r="P775" i="2"/>
  <c r="Q775" i="2" s="1"/>
  <c r="O775" i="2"/>
  <c r="M776" i="2"/>
  <c r="N776" i="2" s="1"/>
  <c r="E777" i="2"/>
  <c r="H859" i="20" l="1"/>
  <c r="I859" i="20" s="1"/>
  <c r="K858" i="20"/>
  <c r="J858" i="20"/>
  <c r="L858" i="20" s="1"/>
  <c r="G860" i="20"/>
  <c r="F861" i="20" s="1"/>
  <c r="I780" i="3"/>
  <c r="J779" i="3"/>
  <c r="K778" i="3"/>
  <c r="M778" i="3" s="1"/>
  <c r="L778" i="3"/>
  <c r="P776" i="2"/>
  <c r="Q776" i="2" s="1"/>
  <c r="O776" i="2"/>
  <c r="M777" i="2"/>
  <c r="N777" i="2" s="1"/>
  <c r="E778" i="2"/>
  <c r="S776" i="2"/>
  <c r="G861" i="20" l="1"/>
  <c r="F862" i="20" s="1"/>
  <c r="H860" i="20"/>
  <c r="I860" i="20" s="1"/>
  <c r="K859" i="20"/>
  <c r="J859" i="20"/>
  <c r="L859" i="20" s="1"/>
  <c r="L779" i="3"/>
  <c r="K779" i="3"/>
  <c r="M779" i="3" s="1"/>
  <c r="I781" i="3"/>
  <c r="J780" i="3"/>
  <c r="E779" i="2"/>
  <c r="M778" i="2"/>
  <c r="N778" i="2" s="1"/>
  <c r="S778" i="2" s="1"/>
  <c r="P777" i="2"/>
  <c r="Q777" i="2" s="1"/>
  <c r="O777" i="2"/>
  <c r="S777" i="2"/>
  <c r="H861" i="20" l="1"/>
  <c r="I861" i="20" s="1"/>
  <c r="K861" i="20" s="1"/>
  <c r="K860" i="20"/>
  <c r="J860" i="20"/>
  <c r="L860" i="20" s="1"/>
  <c r="G862" i="20"/>
  <c r="F863" i="20" s="1"/>
  <c r="L780" i="3"/>
  <c r="K780" i="3"/>
  <c r="M780" i="3" s="1"/>
  <c r="J781" i="3"/>
  <c r="I782" i="3"/>
  <c r="P778" i="2"/>
  <c r="Q778" i="2" s="1"/>
  <c r="O778" i="2"/>
  <c r="M779" i="2"/>
  <c r="N779" i="2" s="1"/>
  <c r="E780" i="2"/>
  <c r="J861" i="20" l="1"/>
  <c r="L861" i="20" s="1"/>
  <c r="H862" i="20"/>
  <c r="I862" i="20" s="1"/>
  <c r="K862" i="20" s="1"/>
  <c r="G863" i="20"/>
  <c r="F864" i="20" s="1"/>
  <c r="L781" i="3"/>
  <c r="K781" i="3"/>
  <c r="M781" i="3" s="1"/>
  <c r="I783" i="3"/>
  <c r="J782" i="3"/>
  <c r="M780" i="2"/>
  <c r="N780" i="2" s="1"/>
  <c r="S780" i="2" s="1"/>
  <c r="E781" i="2"/>
  <c r="O779" i="2"/>
  <c r="P779" i="2"/>
  <c r="Q779" i="2" s="1"/>
  <c r="S779" i="2"/>
  <c r="J862" i="20" l="1"/>
  <c r="L862" i="20" s="1"/>
  <c r="G864" i="20"/>
  <c r="F865" i="20" s="1"/>
  <c r="H863" i="20"/>
  <c r="I863" i="20" s="1"/>
  <c r="L782" i="3"/>
  <c r="K782" i="3"/>
  <c r="M782" i="3" s="1"/>
  <c r="J783" i="3"/>
  <c r="I784" i="3"/>
  <c r="M781" i="2"/>
  <c r="N781" i="2" s="1"/>
  <c r="S781" i="2" s="1"/>
  <c r="E782" i="2"/>
  <c r="P780" i="2"/>
  <c r="Q780" i="2" s="1"/>
  <c r="O780" i="2"/>
  <c r="K863" i="20" l="1"/>
  <c r="J863" i="20"/>
  <c r="L863" i="20" s="1"/>
  <c r="G865" i="20"/>
  <c r="F866" i="20" s="1"/>
  <c r="H864" i="20"/>
  <c r="I864" i="20" s="1"/>
  <c r="J784" i="3"/>
  <c r="I785" i="3"/>
  <c r="L783" i="3"/>
  <c r="K783" i="3"/>
  <c r="M783" i="3" s="1"/>
  <c r="M782" i="2"/>
  <c r="N782" i="2" s="1"/>
  <c r="S782" i="2" s="1"/>
  <c r="E783" i="2"/>
  <c r="P781" i="2"/>
  <c r="Q781" i="2" s="1"/>
  <c r="O781" i="2"/>
  <c r="G866" i="20" l="1"/>
  <c r="F867" i="20" s="1"/>
  <c r="J864" i="20"/>
  <c r="L864" i="20" s="1"/>
  <c r="K864" i="20"/>
  <c r="H865" i="20"/>
  <c r="I865" i="20" s="1"/>
  <c r="I786" i="3"/>
  <c r="J785" i="3"/>
  <c r="L784" i="3"/>
  <c r="K784" i="3"/>
  <c r="M784" i="3" s="1"/>
  <c r="E784" i="2"/>
  <c r="M783" i="2"/>
  <c r="N783" i="2" s="1"/>
  <c r="S783" i="2" s="1"/>
  <c r="P782" i="2"/>
  <c r="Q782" i="2" s="1"/>
  <c r="O782" i="2"/>
  <c r="K865" i="20" l="1"/>
  <c r="J865" i="20"/>
  <c r="L865" i="20" s="1"/>
  <c r="G867" i="20"/>
  <c r="F868" i="20" s="1"/>
  <c r="H866" i="20"/>
  <c r="I866" i="20" s="1"/>
  <c r="L785" i="3"/>
  <c r="K785" i="3"/>
  <c r="M785" i="3" s="1"/>
  <c r="J786" i="3"/>
  <c r="I787" i="3"/>
  <c r="P783" i="2"/>
  <c r="Q783" i="2" s="1"/>
  <c r="O783" i="2"/>
  <c r="M784" i="2"/>
  <c r="N784" i="2" s="1"/>
  <c r="E785" i="2"/>
  <c r="G868" i="20" l="1"/>
  <c r="F869" i="20" s="1"/>
  <c r="H867" i="20"/>
  <c r="I867" i="20" s="1"/>
  <c r="K866" i="20"/>
  <c r="J866" i="20"/>
  <c r="L866" i="20" s="1"/>
  <c r="K786" i="3"/>
  <c r="M786" i="3" s="1"/>
  <c r="L786" i="3"/>
  <c r="I788" i="3"/>
  <c r="J787" i="3"/>
  <c r="O784" i="2"/>
  <c r="P784" i="2"/>
  <c r="Q784" i="2" s="1"/>
  <c r="S784" i="2"/>
  <c r="M785" i="2"/>
  <c r="N785" i="2" s="1"/>
  <c r="S785" i="2" s="1"/>
  <c r="E786" i="2"/>
  <c r="K867" i="20" l="1"/>
  <c r="J867" i="20"/>
  <c r="L867" i="20" s="1"/>
  <c r="G869" i="20"/>
  <c r="F870" i="20" s="1"/>
  <c r="H868" i="20"/>
  <c r="I868" i="20" s="1"/>
  <c r="L787" i="3"/>
  <c r="K787" i="3"/>
  <c r="M787" i="3" s="1"/>
  <c r="I789" i="3"/>
  <c r="J788" i="3"/>
  <c r="E787" i="2"/>
  <c r="M786" i="2"/>
  <c r="N786" i="2" s="1"/>
  <c r="S786" i="2" s="1"/>
  <c r="P785" i="2"/>
  <c r="Q785" i="2" s="1"/>
  <c r="O785" i="2"/>
  <c r="K868" i="20" l="1"/>
  <c r="J868" i="20"/>
  <c r="L868" i="20" s="1"/>
  <c r="G870" i="20"/>
  <c r="F871" i="20" s="1"/>
  <c r="H869" i="20"/>
  <c r="I869" i="20" s="1"/>
  <c r="L788" i="3"/>
  <c r="K788" i="3"/>
  <c r="M788" i="3" s="1"/>
  <c r="J789" i="3"/>
  <c r="I790" i="3"/>
  <c r="P786" i="2"/>
  <c r="Q786" i="2" s="1"/>
  <c r="O786" i="2"/>
  <c r="M787" i="2"/>
  <c r="N787" i="2" s="1"/>
  <c r="E788" i="2"/>
  <c r="G871" i="20" l="1"/>
  <c r="F872" i="20" s="1"/>
  <c r="H870" i="20"/>
  <c r="I870" i="20" s="1"/>
  <c r="K869" i="20"/>
  <c r="J869" i="20"/>
  <c r="L869" i="20" s="1"/>
  <c r="L789" i="3"/>
  <c r="K789" i="3"/>
  <c r="M789" i="3" s="1"/>
  <c r="I791" i="3"/>
  <c r="J790" i="3"/>
  <c r="M788" i="2"/>
  <c r="N788" i="2" s="1"/>
  <c r="S788" i="2" s="1"/>
  <c r="E789" i="2"/>
  <c r="O787" i="2"/>
  <c r="P787" i="2"/>
  <c r="Q787" i="2" s="1"/>
  <c r="S787" i="2"/>
  <c r="J870" i="20" l="1"/>
  <c r="L870" i="20" s="1"/>
  <c r="K870" i="20"/>
  <c r="G872" i="20"/>
  <c r="F873" i="20" s="1"/>
  <c r="H871" i="20"/>
  <c r="I871" i="20" s="1"/>
  <c r="L790" i="3"/>
  <c r="K790" i="3"/>
  <c r="M790" i="3" s="1"/>
  <c r="J791" i="3"/>
  <c r="I792" i="3"/>
  <c r="M789" i="2"/>
  <c r="N789" i="2" s="1"/>
  <c r="S789" i="2" s="1"/>
  <c r="E790" i="2"/>
  <c r="P788" i="2"/>
  <c r="Q788" i="2" s="1"/>
  <c r="O788" i="2"/>
  <c r="H872" i="20" l="1"/>
  <c r="I872" i="20" s="1"/>
  <c r="G873" i="20"/>
  <c r="F874" i="20" s="1"/>
  <c r="K871" i="20"/>
  <c r="J871" i="20"/>
  <c r="L871" i="20" s="1"/>
  <c r="J792" i="3"/>
  <c r="I793" i="3"/>
  <c r="L791" i="3"/>
  <c r="K791" i="3"/>
  <c r="M791" i="3" s="1"/>
  <c r="M790" i="2"/>
  <c r="N790" i="2" s="1"/>
  <c r="S790" i="2" s="1"/>
  <c r="E791" i="2"/>
  <c r="P789" i="2"/>
  <c r="Q789" i="2" s="1"/>
  <c r="O789" i="2"/>
  <c r="H873" i="20" l="1"/>
  <c r="I873" i="20" s="1"/>
  <c r="G874" i="20"/>
  <c r="F875" i="20" s="1"/>
  <c r="J872" i="20"/>
  <c r="L872" i="20" s="1"/>
  <c r="K872" i="20"/>
  <c r="I794" i="3"/>
  <c r="J793" i="3"/>
  <c r="L792" i="3"/>
  <c r="K792" i="3"/>
  <c r="M792" i="3" s="1"/>
  <c r="E792" i="2"/>
  <c r="M791" i="2"/>
  <c r="N791" i="2" s="1"/>
  <c r="S791" i="2" s="1"/>
  <c r="P790" i="2"/>
  <c r="Q790" i="2" s="1"/>
  <c r="O790" i="2"/>
  <c r="H874" i="20" l="1"/>
  <c r="I874" i="20" s="1"/>
  <c r="G875" i="20"/>
  <c r="F876" i="20" s="1"/>
  <c r="K873" i="20"/>
  <c r="J873" i="20"/>
  <c r="L873" i="20" s="1"/>
  <c r="L793" i="3"/>
  <c r="K793" i="3"/>
  <c r="M793" i="3" s="1"/>
  <c r="J794" i="3"/>
  <c r="I795" i="3"/>
  <c r="P791" i="2"/>
  <c r="Q791" i="2" s="1"/>
  <c r="O791" i="2"/>
  <c r="M792" i="2"/>
  <c r="N792" i="2" s="1"/>
  <c r="E793" i="2"/>
  <c r="G876" i="20" l="1"/>
  <c r="F877" i="20" s="1"/>
  <c r="H875" i="20"/>
  <c r="I875" i="20" s="1"/>
  <c r="K874" i="20"/>
  <c r="J874" i="20"/>
  <c r="L874" i="20" s="1"/>
  <c r="K794" i="3"/>
  <c r="M794" i="3" s="1"/>
  <c r="L794" i="3"/>
  <c r="I796" i="3"/>
  <c r="J795" i="3"/>
  <c r="M793" i="2"/>
  <c r="N793" i="2" s="1"/>
  <c r="S793" i="2" s="1"/>
  <c r="E794" i="2"/>
  <c r="P792" i="2"/>
  <c r="Q792" i="2" s="1"/>
  <c r="O792" i="2"/>
  <c r="S792" i="2"/>
  <c r="K875" i="20" l="1"/>
  <c r="J875" i="20"/>
  <c r="L875" i="20" s="1"/>
  <c r="G877" i="20"/>
  <c r="F878" i="20" s="1"/>
  <c r="H876" i="20"/>
  <c r="I876" i="20" s="1"/>
  <c r="I797" i="3"/>
  <c r="J796" i="3"/>
  <c r="L795" i="3"/>
  <c r="K795" i="3"/>
  <c r="M795" i="3" s="1"/>
  <c r="E795" i="2"/>
  <c r="M794" i="2"/>
  <c r="N794" i="2" s="1"/>
  <c r="S794" i="2" s="1"/>
  <c r="P793" i="2"/>
  <c r="Q793" i="2" s="1"/>
  <c r="O793" i="2"/>
  <c r="H877" i="20" l="1"/>
  <c r="I877" i="20" s="1"/>
  <c r="K877" i="20" s="1"/>
  <c r="K876" i="20"/>
  <c r="J876" i="20"/>
  <c r="L876" i="20" s="1"/>
  <c r="G878" i="20"/>
  <c r="F879" i="20" s="1"/>
  <c r="L796" i="3"/>
  <c r="K796" i="3"/>
  <c r="M796" i="3" s="1"/>
  <c r="J797" i="3"/>
  <c r="I798" i="3"/>
  <c r="P794" i="2"/>
  <c r="Q794" i="2" s="1"/>
  <c r="O794" i="2"/>
  <c r="M795" i="2"/>
  <c r="N795" i="2" s="1"/>
  <c r="E796" i="2"/>
  <c r="J877" i="20" l="1"/>
  <c r="L877" i="20" s="1"/>
  <c r="G879" i="20"/>
  <c r="F880" i="20" s="1"/>
  <c r="H878" i="20"/>
  <c r="I878" i="20" s="1"/>
  <c r="I799" i="3"/>
  <c r="J798" i="3"/>
  <c r="L797" i="3"/>
  <c r="K797" i="3"/>
  <c r="M797" i="3" s="1"/>
  <c r="O795" i="2"/>
  <c r="P795" i="2"/>
  <c r="Q795" i="2" s="1"/>
  <c r="M796" i="2"/>
  <c r="N796" i="2" s="1"/>
  <c r="S796" i="2" s="1"/>
  <c r="E797" i="2"/>
  <c r="S795" i="2"/>
  <c r="J878" i="20" l="1"/>
  <c r="L878" i="20" s="1"/>
  <c r="K878" i="20"/>
  <c r="G880" i="20"/>
  <c r="F881" i="20" s="1"/>
  <c r="H879" i="20"/>
  <c r="I879" i="20" s="1"/>
  <c r="L798" i="3"/>
  <c r="K798" i="3"/>
  <c r="M798" i="3" s="1"/>
  <c r="J799" i="3"/>
  <c r="I800" i="3"/>
  <c r="M797" i="2"/>
  <c r="N797" i="2" s="1"/>
  <c r="S797" i="2" s="1"/>
  <c r="E798" i="2"/>
  <c r="P796" i="2"/>
  <c r="Q796" i="2" s="1"/>
  <c r="O796" i="2"/>
  <c r="H880" i="20" l="1"/>
  <c r="I880" i="20" s="1"/>
  <c r="J880" i="20" s="1"/>
  <c r="L880" i="20" s="1"/>
  <c r="K879" i="20"/>
  <c r="J879" i="20"/>
  <c r="L879" i="20" s="1"/>
  <c r="G881" i="20"/>
  <c r="F882" i="20" s="1"/>
  <c r="J800" i="3"/>
  <c r="I801" i="3"/>
  <c r="L799" i="3"/>
  <c r="K799" i="3"/>
  <c r="M799" i="3" s="1"/>
  <c r="M798" i="2"/>
  <c r="N798" i="2" s="1"/>
  <c r="S798" i="2" s="1"/>
  <c r="E799" i="2"/>
  <c r="P797" i="2"/>
  <c r="Q797" i="2" s="1"/>
  <c r="O797" i="2"/>
  <c r="K880" i="20" l="1"/>
  <c r="H881" i="20"/>
  <c r="I881" i="20" s="1"/>
  <c r="G882" i="20"/>
  <c r="F883" i="20" s="1"/>
  <c r="I802" i="3"/>
  <c r="J801" i="3"/>
  <c r="L800" i="3"/>
  <c r="K800" i="3"/>
  <c r="M800" i="3" s="1"/>
  <c r="E800" i="2"/>
  <c r="M799" i="2"/>
  <c r="N799" i="2" s="1"/>
  <c r="S799" i="2" s="1"/>
  <c r="P798" i="2"/>
  <c r="Q798" i="2" s="1"/>
  <c r="O798" i="2"/>
  <c r="H882" i="20" l="1"/>
  <c r="I882" i="20" s="1"/>
  <c r="G883" i="20"/>
  <c r="F884" i="20" s="1"/>
  <c r="J881" i="20"/>
  <c r="L881" i="20" s="1"/>
  <c r="K881" i="20"/>
  <c r="L801" i="3"/>
  <c r="K801" i="3"/>
  <c r="M801" i="3" s="1"/>
  <c r="J802" i="3"/>
  <c r="I803" i="3"/>
  <c r="P799" i="2"/>
  <c r="Q799" i="2" s="1"/>
  <c r="O799" i="2"/>
  <c r="M800" i="2"/>
  <c r="N800" i="2" s="1"/>
  <c r="E801" i="2"/>
  <c r="G884" i="20" l="1"/>
  <c r="F885" i="20" s="1"/>
  <c r="H883" i="20"/>
  <c r="I883" i="20" s="1"/>
  <c r="K882" i="20"/>
  <c r="J882" i="20"/>
  <c r="L882" i="20" s="1"/>
  <c r="K802" i="3"/>
  <c r="M802" i="3" s="1"/>
  <c r="L802" i="3"/>
  <c r="I804" i="3"/>
  <c r="J803" i="3"/>
  <c r="M801" i="2"/>
  <c r="N801" i="2" s="1"/>
  <c r="S801" i="2" s="1"/>
  <c r="E802" i="2"/>
  <c r="P800" i="2"/>
  <c r="Q800" i="2" s="1"/>
  <c r="O800" i="2"/>
  <c r="S800" i="2"/>
  <c r="K883" i="20" l="1"/>
  <c r="J883" i="20"/>
  <c r="L883" i="20" s="1"/>
  <c r="H884" i="20"/>
  <c r="I884" i="20" s="1"/>
  <c r="G885" i="20"/>
  <c r="F886" i="20" s="1"/>
  <c r="I805" i="3"/>
  <c r="J804" i="3"/>
  <c r="L803" i="3"/>
  <c r="K803" i="3"/>
  <c r="M803" i="3" s="1"/>
  <c r="E803" i="2"/>
  <c r="M802" i="2"/>
  <c r="N802" i="2" s="1"/>
  <c r="S802" i="2" s="1"/>
  <c r="P801" i="2"/>
  <c r="Q801" i="2" s="1"/>
  <c r="O801" i="2"/>
  <c r="G886" i="20" l="1"/>
  <c r="F887" i="20" s="1"/>
  <c r="H885" i="20"/>
  <c r="I885" i="20" s="1"/>
  <c r="K884" i="20"/>
  <c r="J884" i="20"/>
  <c r="L884" i="20" s="1"/>
  <c r="L804" i="3"/>
  <c r="K804" i="3"/>
  <c r="M804" i="3" s="1"/>
  <c r="J805" i="3"/>
  <c r="I806" i="3"/>
  <c r="P802" i="2"/>
  <c r="Q802" i="2" s="1"/>
  <c r="O802" i="2"/>
  <c r="M803" i="2"/>
  <c r="N803" i="2" s="1"/>
  <c r="E804" i="2"/>
  <c r="J885" i="20" l="1"/>
  <c r="L885" i="20" s="1"/>
  <c r="K885" i="20"/>
  <c r="G887" i="20"/>
  <c r="F888" i="20" s="1"/>
  <c r="H886" i="20"/>
  <c r="I886" i="20" s="1"/>
  <c r="I807" i="3"/>
  <c r="J806" i="3"/>
  <c r="L805" i="3"/>
  <c r="K805" i="3"/>
  <c r="M805" i="3" s="1"/>
  <c r="M804" i="2"/>
  <c r="N804" i="2" s="1"/>
  <c r="S804" i="2" s="1"/>
  <c r="E805" i="2"/>
  <c r="O803" i="2"/>
  <c r="P803" i="2"/>
  <c r="Q803" i="2" s="1"/>
  <c r="S803" i="2"/>
  <c r="H887" i="20" l="1"/>
  <c r="I887" i="20" s="1"/>
  <c r="K887" i="20" s="1"/>
  <c r="K886" i="20"/>
  <c r="J886" i="20"/>
  <c r="L886" i="20" s="1"/>
  <c r="G888" i="20"/>
  <c r="F889" i="20" s="1"/>
  <c r="L806" i="3"/>
  <c r="K806" i="3"/>
  <c r="M806" i="3" s="1"/>
  <c r="J807" i="3"/>
  <c r="I808" i="3"/>
  <c r="M805" i="2"/>
  <c r="N805" i="2" s="1"/>
  <c r="S805" i="2" s="1"/>
  <c r="E806" i="2"/>
  <c r="P804" i="2"/>
  <c r="Q804" i="2" s="1"/>
  <c r="O804" i="2"/>
  <c r="J887" i="20" l="1"/>
  <c r="L887" i="20" s="1"/>
  <c r="G889" i="20"/>
  <c r="F890" i="20" s="1"/>
  <c r="H888" i="20"/>
  <c r="I888" i="20" s="1"/>
  <c r="J808" i="3"/>
  <c r="I809" i="3"/>
  <c r="L807" i="3"/>
  <c r="K807" i="3"/>
  <c r="M807" i="3" s="1"/>
  <c r="M806" i="2"/>
  <c r="N806" i="2" s="1"/>
  <c r="S806" i="2" s="1"/>
  <c r="E807" i="2"/>
  <c r="P805" i="2"/>
  <c r="Q805" i="2" s="1"/>
  <c r="O805" i="2"/>
  <c r="G890" i="20" l="1"/>
  <c r="F891" i="20" s="1"/>
  <c r="K888" i="20"/>
  <c r="J888" i="20"/>
  <c r="L888" i="20" s="1"/>
  <c r="H889" i="20"/>
  <c r="I889" i="20" s="1"/>
  <c r="I810" i="3"/>
  <c r="J809" i="3"/>
  <c r="L808" i="3"/>
  <c r="K808" i="3"/>
  <c r="M808" i="3" s="1"/>
  <c r="M807" i="2"/>
  <c r="N807" i="2" s="1"/>
  <c r="S807" i="2" s="1"/>
  <c r="E808" i="2"/>
  <c r="P806" i="2"/>
  <c r="Q806" i="2" s="1"/>
  <c r="O806" i="2"/>
  <c r="K889" i="20" l="1"/>
  <c r="J889" i="20"/>
  <c r="L889" i="20" s="1"/>
  <c r="H890" i="20"/>
  <c r="I890" i="20" s="1"/>
  <c r="G891" i="20"/>
  <c r="F892" i="20" s="1"/>
  <c r="L809" i="3"/>
  <c r="K809" i="3"/>
  <c r="M809" i="3" s="1"/>
  <c r="J810" i="3"/>
  <c r="I811" i="3"/>
  <c r="M808" i="2"/>
  <c r="N808" i="2" s="1"/>
  <c r="S808" i="2" s="1"/>
  <c r="E809" i="2"/>
  <c r="P807" i="2"/>
  <c r="Q807" i="2" s="1"/>
  <c r="O807" i="2"/>
  <c r="H891" i="20" l="1"/>
  <c r="I891" i="20" s="1"/>
  <c r="K890" i="20"/>
  <c r="J890" i="20"/>
  <c r="L890" i="20" s="1"/>
  <c r="G892" i="20"/>
  <c r="F893" i="20" s="1"/>
  <c r="I812" i="3"/>
  <c r="J811" i="3"/>
  <c r="K810" i="3"/>
  <c r="M810" i="3" s="1"/>
  <c r="L810" i="3"/>
  <c r="M809" i="2"/>
  <c r="N809" i="2" s="1"/>
  <c r="S809" i="2" s="1"/>
  <c r="E810" i="2"/>
  <c r="P808" i="2"/>
  <c r="Q808" i="2" s="1"/>
  <c r="O808" i="2"/>
  <c r="H892" i="20" l="1"/>
  <c r="I892" i="20" s="1"/>
  <c r="K892" i="20" s="1"/>
  <c r="G893" i="20"/>
  <c r="F894" i="20" s="1"/>
  <c r="K891" i="20"/>
  <c r="J891" i="20"/>
  <c r="L891" i="20" s="1"/>
  <c r="L811" i="3"/>
  <c r="K811" i="3"/>
  <c r="M811" i="3" s="1"/>
  <c r="I813" i="3"/>
  <c r="J812" i="3"/>
  <c r="E811" i="2"/>
  <c r="M810" i="2"/>
  <c r="N810" i="2" s="1"/>
  <c r="S810" i="2" s="1"/>
  <c r="P809" i="2"/>
  <c r="Q809" i="2" s="1"/>
  <c r="O809" i="2"/>
  <c r="J892" i="20" l="1"/>
  <c r="L892" i="20" s="1"/>
  <c r="G894" i="20"/>
  <c r="F895" i="20" s="1"/>
  <c r="H893" i="20"/>
  <c r="I893" i="20" s="1"/>
  <c r="L812" i="3"/>
  <c r="K812" i="3"/>
  <c r="M812" i="3" s="1"/>
  <c r="J813" i="3"/>
  <c r="I814" i="3"/>
  <c r="P810" i="2"/>
  <c r="Q810" i="2" s="1"/>
  <c r="O810" i="2"/>
  <c r="M811" i="2"/>
  <c r="N811" i="2" s="1"/>
  <c r="E812" i="2"/>
  <c r="J893" i="20" l="1"/>
  <c r="L893" i="20" s="1"/>
  <c r="K893" i="20"/>
  <c r="G895" i="20"/>
  <c r="F896" i="20" s="1"/>
  <c r="H894" i="20"/>
  <c r="I894" i="20" s="1"/>
  <c r="L813" i="3"/>
  <c r="K813" i="3"/>
  <c r="M813" i="3" s="1"/>
  <c r="I815" i="3"/>
  <c r="J814" i="3"/>
  <c r="O811" i="2"/>
  <c r="P811" i="2"/>
  <c r="Q811" i="2" s="1"/>
  <c r="M812" i="2"/>
  <c r="N812" i="2" s="1"/>
  <c r="S812" i="2" s="1"/>
  <c r="E813" i="2"/>
  <c r="S811" i="2"/>
  <c r="H895" i="20" l="1"/>
  <c r="I895" i="20" s="1"/>
  <c r="J895" i="20" s="1"/>
  <c r="L895" i="20" s="1"/>
  <c r="K894" i="20"/>
  <c r="J894" i="20"/>
  <c r="L894" i="20" s="1"/>
  <c r="G896" i="20"/>
  <c r="F897" i="20" s="1"/>
  <c r="J815" i="3"/>
  <c r="I816" i="3"/>
  <c r="L814" i="3"/>
  <c r="K814" i="3"/>
  <c r="M814" i="3" s="1"/>
  <c r="M813" i="2"/>
  <c r="N813" i="2" s="1"/>
  <c r="S813" i="2" s="1"/>
  <c r="E814" i="2"/>
  <c r="P812" i="2"/>
  <c r="Q812" i="2" s="1"/>
  <c r="O812" i="2"/>
  <c r="K895" i="20" l="1"/>
  <c r="H896" i="20"/>
  <c r="I896" i="20" s="1"/>
  <c r="G897" i="20"/>
  <c r="F898" i="20" s="1"/>
  <c r="J816" i="3"/>
  <c r="I817" i="3"/>
  <c r="L815" i="3"/>
  <c r="K815" i="3"/>
  <c r="M815" i="3" s="1"/>
  <c r="M814" i="2"/>
  <c r="N814" i="2" s="1"/>
  <c r="S814" i="2" s="1"/>
  <c r="E815" i="2"/>
  <c r="P813" i="2"/>
  <c r="Q813" i="2" s="1"/>
  <c r="O813" i="2"/>
  <c r="H897" i="20" l="1"/>
  <c r="I897" i="20" s="1"/>
  <c r="G898" i="20"/>
  <c r="F899" i="20" s="1"/>
  <c r="K896" i="20"/>
  <c r="J896" i="20"/>
  <c r="L896" i="20" s="1"/>
  <c r="I818" i="3"/>
  <c r="J817" i="3"/>
  <c r="L816" i="3"/>
  <c r="K816" i="3"/>
  <c r="M816" i="3" s="1"/>
  <c r="E816" i="2"/>
  <c r="M815" i="2"/>
  <c r="N815" i="2" s="1"/>
  <c r="S815" i="2" s="1"/>
  <c r="P814" i="2"/>
  <c r="Q814" i="2" s="1"/>
  <c r="O814" i="2"/>
  <c r="G899" i="20" l="1"/>
  <c r="F900" i="20" s="1"/>
  <c r="H898" i="20"/>
  <c r="I898" i="20" s="1"/>
  <c r="K897" i="20"/>
  <c r="J897" i="20"/>
  <c r="L897" i="20" s="1"/>
  <c r="L817" i="3"/>
  <c r="K817" i="3"/>
  <c r="M817" i="3" s="1"/>
  <c r="J818" i="3"/>
  <c r="I819" i="3"/>
  <c r="P815" i="2"/>
  <c r="Q815" i="2" s="1"/>
  <c r="O815" i="2"/>
  <c r="M816" i="2"/>
  <c r="N816" i="2" s="1"/>
  <c r="E817" i="2"/>
  <c r="G900" i="20" l="1"/>
  <c r="F901" i="20" s="1"/>
  <c r="K898" i="20"/>
  <c r="J898" i="20"/>
  <c r="L898" i="20" s="1"/>
  <c r="H899" i="20"/>
  <c r="I899" i="20" s="1"/>
  <c r="I820" i="3"/>
  <c r="J819" i="3"/>
  <c r="K818" i="3"/>
  <c r="M818" i="3" s="1"/>
  <c r="L818" i="3"/>
  <c r="M817" i="2"/>
  <c r="N817" i="2" s="1"/>
  <c r="S817" i="2" s="1"/>
  <c r="E818" i="2"/>
  <c r="P816" i="2"/>
  <c r="Q816" i="2" s="1"/>
  <c r="O816" i="2"/>
  <c r="S816" i="2"/>
  <c r="H900" i="20" l="1"/>
  <c r="I900" i="20" s="1"/>
  <c r="K899" i="20"/>
  <c r="J899" i="20"/>
  <c r="L899" i="20" s="1"/>
  <c r="G901" i="20"/>
  <c r="F902" i="20" s="1"/>
  <c r="L819" i="3"/>
  <c r="K819" i="3"/>
  <c r="M819" i="3" s="1"/>
  <c r="I821" i="3"/>
  <c r="J820" i="3"/>
  <c r="E819" i="2"/>
  <c r="M818" i="2"/>
  <c r="N818" i="2" s="1"/>
  <c r="S818" i="2" s="1"/>
  <c r="P817" i="2"/>
  <c r="Q817" i="2" s="1"/>
  <c r="O817" i="2"/>
  <c r="G902" i="20" l="1"/>
  <c r="F903" i="20" s="1"/>
  <c r="H901" i="20"/>
  <c r="I901" i="20" s="1"/>
  <c r="K900" i="20"/>
  <c r="J900" i="20"/>
  <c r="L900" i="20" s="1"/>
  <c r="J821" i="3"/>
  <c r="I822" i="3"/>
  <c r="L820" i="3"/>
  <c r="K820" i="3"/>
  <c r="M820" i="3" s="1"/>
  <c r="P818" i="2"/>
  <c r="Q818" i="2" s="1"/>
  <c r="O818" i="2"/>
  <c r="M819" i="2"/>
  <c r="N819" i="2" s="1"/>
  <c r="E820" i="2"/>
  <c r="J901" i="20" l="1"/>
  <c r="L901" i="20" s="1"/>
  <c r="K901" i="20"/>
  <c r="G903" i="20"/>
  <c r="F904" i="20" s="1"/>
  <c r="H902" i="20"/>
  <c r="I902" i="20" s="1"/>
  <c r="I823" i="3"/>
  <c r="J822" i="3"/>
  <c r="L821" i="3"/>
  <c r="K821" i="3"/>
  <c r="M821" i="3" s="1"/>
  <c r="M820" i="2"/>
  <c r="N820" i="2" s="1"/>
  <c r="S820" i="2" s="1"/>
  <c r="E821" i="2"/>
  <c r="O819" i="2"/>
  <c r="P819" i="2"/>
  <c r="Q819" i="2" s="1"/>
  <c r="S819" i="2"/>
  <c r="K902" i="20" l="1"/>
  <c r="J902" i="20"/>
  <c r="L902" i="20" s="1"/>
  <c r="H903" i="20"/>
  <c r="I903" i="20" s="1"/>
  <c r="G904" i="20"/>
  <c r="F905" i="20" s="1"/>
  <c r="L822" i="3"/>
  <c r="K822" i="3"/>
  <c r="M822" i="3" s="1"/>
  <c r="J823" i="3"/>
  <c r="I824" i="3"/>
  <c r="M821" i="2"/>
  <c r="N821" i="2" s="1"/>
  <c r="S821" i="2" s="1"/>
  <c r="E822" i="2"/>
  <c r="P820" i="2"/>
  <c r="Q820" i="2" s="1"/>
  <c r="O820" i="2"/>
  <c r="H904" i="20" l="1"/>
  <c r="I904" i="20" s="1"/>
  <c r="G905" i="20"/>
  <c r="F906" i="20" s="1"/>
  <c r="J903" i="20"/>
  <c r="L903" i="20" s="1"/>
  <c r="K903" i="20"/>
  <c r="J824" i="3"/>
  <c r="I825" i="3"/>
  <c r="L823" i="3"/>
  <c r="K823" i="3"/>
  <c r="M823" i="3" s="1"/>
  <c r="M822" i="2"/>
  <c r="N822" i="2" s="1"/>
  <c r="S822" i="2" s="1"/>
  <c r="E823" i="2"/>
  <c r="P821" i="2"/>
  <c r="Q821" i="2" s="1"/>
  <c r="O821" i="2"/>
  <c r="G906" i="20" l="1"/>
  <c r="F907" i="20" s="1"/>
  <c r="H905" i="20"/>
  <c r="I905" i="20" s="1"/>
  <c r="K904" i="20"/>
  <c r="J904" i="20"/>
  <c r="L904" i="20" s="1"/>
  <c r="I826" i="3"/>
  <c r="J825" i="3"/>
  <c r="L824" i="3"/>
  <c r="K824" i="3"/>
  <c r="M824" i="3" s="1"/>
  <c r="M823" i="2"/>
  <c r="N823" i="2" s="1"/>
  <c r="S823" i="2" s="1"/>
  <c r="E824" i="2"/>
  <c r="P822" i="2"/>
  <c r="Q822" i="2" s="1"/>
  <c r="O822" i="2"/>
  <c r="K905" i="20" l="1"/>
  <c r="J905" i="20"/>
  <c r="L905" i="20" s="1"/>
  <c r="H906" i="20"/>
  <c r="I906" i="20" s="1"/>
  <c r="G907" i="20"/>
  <c r="F908" i="20" s="1"/>
  <c r="L825" i="3"/>
  <c r="K825" i="3"/>
  <c r="M825" i="3" s="1"/>
  <c r="J826" i="3"/>
  <c r="I827" i="3"/>
  <c r="M824" i="2"/>
  <c r="N824" i="2" s="1"/>
  <c r="S824" i="2" s="1"/>
  <c r="E825" i="2"/>
  <c r="P823" i="2"/>
  <c r="Q823" i="2" s="1"/>
  <c r="O823" i="2"/>
  <c r="G908" i="20" l="1"/>
  <c r="F909" i="20" s="1"/>
  <c r="H907" i="20"/>
  <c r="I907" i="20" s="1"/>
  <c r="K906" i="20"/>
  <c r="J906" i="20"/>
  <c r="L906" i="20" s="1"/>
  <c r="K826" i="3"/>
  <c r="M826" i="3" s="1"/>
  <c r="L826" i="3"/>
  <c r="I828" i="3"/>
  <c r="J827" i="3"/>
  <c r="M825" i="2"/>
  <c r="N825" i="2" s="1"/>
  <c r="S825" i="2" s="1"/>
  <c r="E826" i="2"/>
  <c r="O824" i="2"/>
  <c r="P824" i="2"/>
  <c r="Q824" i="2" s="1"/>
  <c r="K907" i="20" l="1"/>
  <c r="J907" i="20"/>
  <c r="L907" i="20" s="1"/>
  <c r="H908" i="20"/>
  <c r="I908" i="20" s="1"/>
  <c r="G909" i="20"/>
  <c r="F910" i="20" s="1"/>
  <c r="L827" i="3"/>
  <c r="K827" i="3"/>
  <c r="M827" i="3" s="1"/>
  <c r="I829" i="3"/>
  <c r="J828" i="3"/>
  <c r="E827" i="2"/>
  <c r="M826" i="2"/>
  <c r="N826" i="2" s="1"/>
  <c r="S826" i="2" s="1"/>
  <c r="P825" i="2"/>
  <c r="Q825" i="2" s="1"/>
  <c r="O825" i="2"/>
  <c r="G910" i="20" l="1"/>
  <c r="F911" i="20" s="1"/>
  <c r="H909" i="20"/>
  <c r="I909" i="20" s="1"/>
  <c r="K908" i="20"/>
  <c r="J908" i="20"/>
  <c r="L908" i="20" s="1"/>
  <c r="J829" i="3"/>
  <c r="I830" i="3"/>
  <c r="L828" i="3"/>
  <c r="K828" i="3"/>
  <c r="M828" i="3" s="1"/>
  <c r="P826" i="2"/>
  <c r="Q826" i="2" s="1"/>
  <c r="O826" i="2"/>
  <c r="M827" i="2"/>
  <c r="N827" i="2" s="1"/>
  <c r="E828" i="2"/>
  <c r="G911" i="20" l="1"/>
  <c r="F912" i="20" s="1"/>
  <c r="J909" i="20"/>
  <c r="L909" i="20" s="1"/>
  <c r="K909" i="20"/>
  <c r="H910" i="20"/>
  <c r="I910" i="20" s="1"/>
  <c r="I831" i="3"/>
  <c r="J830" i="3"/>
  <c r="L829" i="3"/>
  <c r="K829" i="3"/>
  <c r="M829" i="3" s="1"/>
  <c r="O827" i="2"/>
  <c r="P827" i="2"/>
  <c r="Q827" i="2" s="1"/>
  <c r="M828" i="2"/>
  <c r="N828" i="2" s="1"/>
  <c r="S828" i="2" s="1"/>
  <c r="E829" i="2"/>
  <c r="S827" i="2"/>
  <c r="G912" i="20" l="1"/>
  <c r="F913" i="20" s="1"/>
  <c r="K910" i="20"/>
  <c r="J910" i="20"/>
  <c r="L910" i="20" s="1"/>
  <c r="H911" i="20"/>
  <c r="I911" i="20" s="1"/>
  <c r="L830" i="3"/>
  <c r="K830" i="3"/>
  <c r="M830" i="3" s="1"/>
  <c r="J831" i="3"/>
  <c r="I832" i="3"/>
  <c r="M829" i="2"/>
  <c r="N829" i="2" s="1"/>
  <c r="S829" i="2" s="1"/>
  <c r="E830" i="2"/>
  <c r="P828" i="2"/>
  <c r="Q828" i="2" s="1"/>
  <c r="O828" i="2"/>
  <c r="G913" i="20" l="1"/>
  <c r="F914" i="20" s="1"/>
  <c r="J911" i="20"/>
  <c r="L911" i="20" s="1"/>
  <c r="K911" i="20"/>
  <c r="H912" i="20"/>
  <c r="I912" i="20" s="1"/>
  <c r="J832" i="3"/>
  <c r="I833" i="3"/>
  <c r="L831" i="3"/>
  <c r="K831" i="3"/>
  <c r="M831" i="3" s="1"/>
  <c r="M830" i="2"/>
  <c r="N830" i="2" s="1"/>
  <c r="S830" i="2" s="1"/>
  <c r="E831" i="2"/>
  <c r="P829" i="2"/>
  <c r="Q829" i="2" s="1"/>
  <c r="O829" i="2"/>
  <c r="G914" i="20" l="1"/>
  <c r="F915" i="20" s="1"/>
  <c r="K912" i="20"/>
  <c r="J912" i="20"/>
  <c r="L912" i="20" s="1"/>
  <c r="H913" i="20"/>
  <c r="I913" i="20" s="1"/>
  <c r="I834" i="3"/>
  <c r="J833" i="3"/>
  <c r="L832" i="3"/>
  <c r="K832" i="3"/>
  <c r="M832" i="3" s="1"/>
  <c r="E832" i="2"/>
  <c r="M831" i="2"/>
  <c r="N831" i="2" s="1"/>
  <c r="S831" i="2" s="1"/>
  <c r="P830" i="2"/>
  <c r="Q830" i="2" s="1"/>
  <c r="O830" i="2"/>
  <c r="H914" i="20" l="1"/>
  <c r="I914" i="20" s="1"/>
  <c r="J914" i="20" s="1"/>
  <c r="L914" i="20" s="1"/>
  <c r="K913" i="20"/>
  <c r="J913" i="20"/>
  <c r="L913" i="20" s="1"/>
  <c r="G915" i="20"/>
  <c r="F916" i="20" s="1"/>
  <c r="L833" i="3"/>
  <c r="K833" i="3"/>
  <c r="M833" i="3" s="1"/>
  <c r="J834" i="3"/>
  <c r="I835" i="3"/>
  <c r="P831" i="2"/>
  <c r="Q831" i="2" s="1"/>
  <c r="O831" i="2"/>
  <c r="M832" i="2"/>
  <c r="N832" i="2" s="1"/>
  <c r="E833" i="2"/>
  <c r="K914" i="20" l="1"/>
  <c r="G916" i="20"/>
  <c r="F917" i="20" s="1"/>
  <c r="H915" i="20"/>
  <c r="I915" i="20" s="1"/>
  <c r="K834" i="3"/>
  <c r="M834" i="3" s="1"/>
  <c r="L834" i="3"/>
  <c r="I836" i="3"/>
  <c r="J835" i="3"/>
  <c r="O832" i="2"/>
  <c r="P832" i="2"/>
  <c r="Q832" i="2" s="1"/>
  <c r="M833" i="2"/>
  <c r="N833" i="2" s="1"/>
  <c r="E834" i="2"/>
  <c r="S832" i="2"/>
  <c r="H916" i="20" l="1"/>
  <c r="I916" i="20" s="1"/>
  <c r="J916" i="20" s="1"/>
  <c r="L916" i="20" s="1"/>
  <c r="K915" i="20"/>
  <c r="J915" i="20"/>
  <c r="L915" i="20" s="1"/>
  <c r="G917" i="20"/>
  <c r="F918" i="20" s="1"/>
  <c r="I837" i="3"/>
  <c r="J836" i="3"/>
  <c r="L835" i="3"/>
  <c r="K835" i="3"/>
  <c r="M835" i="3" s="1"/>
  <c r="P833" i="2"/>
  <c r="Q833" i="2" s="1"/>
  <c r="O833" i="2"/>
  <c r="S833" i="2"/>
  <c r="E835" i="2"/>
  <c r="M834" i="2"/>
  <c r="N834" i="2" s="1"/>
  <c r="K916" i="20" l="1"/>
  <c r="G918" i="20"/>
  <c r="F919" i="20" s="1"/>
  <c r="H917" i="20"/>
  <c r="I917" i="20" s="1"/>
  <c r="L836" i="3"/>
  <c r="K836" i="3"/>
  <c r="M836" i="3" s="1"/>
  <c r="J837" i="3"/>
  <c r="I838" i="3"/>
  <c r="P834" i="2"/>
  <c r="Q834" i="2" s="1"/>
  <c r="O834" i="2"/>
  <c r="M835" i="2"/>
  <c r="N835" i="2" s="1"/>
  <c r="E836" i="2"/>
  <c r="S834" i="2"/>
  <c r="G919" i="20" l="1"/>
  <c r="F920" i="20" s="1"/>
  <c r="J917" i="20"/>
  <c r="L917" i="20" s="1"/>
  <c r="K917" i="20"/>
  <c r="H918" i="20"/>
  <c r="I918" i="20" s="1"/>
  <c r="I839" i="3"/>
  <c r="J838" i="3"/>
  <c r="L837" i="3"/>
  <c r="K837" i="3"/>
  <c r="M837" i="3" s="1"/>
  <c r="O835" i="2"/>
  <c r="P835" i="2"/>
  <c r="Q835" i="2" s="1"/>
  <c r="M836" i="2"/>
  <c r="N836" i="2" s="1"/>
  <c r="S836" i="2" s="1"/>
  <c r="E837" i="2"/>
  <c r="S835" i="2"/>
  <c r="G920" i="20" l="1"/>
  <c r="F921" i="20" s="1"/>
  <c r="K918" i="20"/>
  <c r="J918" i="20"/>
  <c r="L918" i="20" s="1"/>
  <c r="H919" i="20"/>
  <c r="I919" i="20" s="1"/>
  <c r="L838" i="3"/>
  <c r="K838" i="3"/>
  <c r="M838" i="3" s="1"/>
  <c r="J839" i="3"/>
  <c r="I840" i="3"/>
  <c r="M837" i="2"/>
  <c r="N837" i="2" s="1"/>
  <c r="S837" i="2" s="1"/>
  <c r="E838" i="2"/>
  <c r="P836" i="2"/>
  <c r="Q836" i="2" s="1"/>
  <c r="O836" i="2"/>
  <c r="J919" i="20" l="1"/>
  <c r="L919" i="20" s="1"/>
  <c r="K919" i="20"/>
  <c r="G921" i="20"/>
  <c r="F922" i="20" s="1"/>
  <c r="H920" i="20"/>
  <c r="I920" i="20" s="1"/>
  <c r="J840" i="3"/>
  <c r="I841" i="3"/>
  <c r="L839" i="3"/>
  <c r="K839" i="3"/>
  <c r="M839" i="3" s="1"/>
  <c r="M838" i="2"/>
  <c r="N838" i="2" s="1"/>
  <c r="S838" i="2" s="1"/>
  <c r="E839" i="2"/>
  <c r="P837" i="2"/>
  <c r="Q837" i="2" s="1"/>
  <c r="O837" i="2"/>
  <c r="G922" i="20" l="1"/>
  <c r="F923" i="20" s="1"/>
  <c r="K920" i="20"/>
  <c r="J920" i="20"/>
  <c r="L920" i="20" s="1"/>
  <c r="H921" i="20"/>
  <c r="I921" i="20" s="1"/>
  <c r="I842" i="3"/>
  <c r="J841" i="3"/>
  <c r="L840" i="3"/>
  <c r="K840" i="3"/>
  <c r="M840" i="3" s="1"/>
  <c r="E840" i="2"/>
  <c r="M839" i="2"/>
  <c r="N839" i="2" s="1"/>
  <c r="S839" i="2" s="1"/>
  <c r="P838" i="2"/>
  <c r="Q838" i="2" s="1"/>
  <c r="O838" i="2"/>
  <c r="H922" i="20" l="1"/>
  <c r="I922" i="20" s="1"/>
  <c r="K921" i="20"/>
  <c r="J921" i="20"/>
  <c r="L921" i="20" s="1"/>
  <c r="G923" i="20"/>
  <c r="F924" i="20" s="1"/>
  <c r="L841" i="3"/>
  <c r="K841" i="3"/>
  <c r="M841" i="3" s="1"/>
  <c r="J842" i="3"/>
  <c r="I843" i="3"/>
  <c r="P839" i="2"/>
  <c r="Q839" i="2" s="1"/>
  <c r="O839" i="2"/>
  <c r="M840" i="2"/>
  <c r="N840" i="2" s="1"/>
  <c r="E841" i="2"/>
  <c r="G924" i="20" l="1"/>
  <c r="F925" i="20" s="1"/>
  <c r="H923" i="20"/>
  <c r="I923" i="20" s="1"/>
  <c r="K922" i="20"/>
  <c r="J922" i="20"/>
  <c r="L922" i="20" s="1"/>
  <c r="I844" i="3"/>
  <c r="J843" i="3"/>
  <c r="K842" i="3"/>
  <c r="M842" i="3" s="1"/>
  <c r="L842" i="3"/>
  <c r="P840" i="2"/>
  <c r="Q840" i="2" s="1"/>
  <c r="O840" i="2"/>
  <c r="M841" i="2"/>
  <c r="N841" i="2" s="1"/>
  <c r="S841" i="2" s="1"/>
  <c r="E842" i="2"/>
  <c r="S840" i="2"/>
  <c r="H924" i="20" l="1"/>
  <c r="I924" i="20" s="1"/>
  <c r="J924" i="20" s="1"/>
  <c r="L924" i="20" s="1"/>
  <c r="K923" i="20"/>
  <c r="J923" i="20"/>
  <c r="L923" i="20" s="1"/>
  <c r="G925" i="20"/>
  <c r="F926" i="20" s="1"/>
  <c r="L843" i="3"/>
  <c r="K843" i="3"/>
  <c r="M843" i="3" s="1"/>
  <c r="I845" i="3"/>
  <c r="J844" i="3"/>
  <c r="E843" i="2"/>
  <c r="M842" i="2"/>
  <c r="N842" i="2" s="1"/>
  <c r="S842" i="2" s="1"/>
  <c r="P841" i="2"/>
  <c r="Q841" i="2" s="1"/>
  <c r="O841" i="2"/>
  <c r="K924" i="20" l="1"/>
  <c r="G926" i="20"/>
  <c r="F927" i="20" s="1"/>
  <c r="H925" i="20"/>
  <c r="I925" i="20" s="1"/>
  <c r="L844" i="3"/>
  <c r="K844" i="3"/>
  <c r="M844" i="3" s="1"/>
  <c r="J845" i="3"/>
  <c r="I846" i="3"/>
  <c r="P842" i="2"/>
  <c r="Q842" i="2" s="1"/>
  <c r="O842" i="2"/>
  <c r="M843" i="2"/>
  <c r="N843" i="2" s="1"/>
  <c r="E844" i="2"/>
  <c r="J925" i="20" l="1"/>
  <c r="L925" i="20" s="1"/>
  <c r="K925" i="20"/>
  <c r="G927" i="20"/>
  <c r="F928" i="20" s="1"/>
  <c r="H926" i="20"/>
  <c r="I926" i="20" s="1"/>
  <c r="L845" i="3"/>
  <c r="K845" i="3"/>
  <c r="M845" i="3" s="1"/>
  <c r="I847" i="3"/>
  <c r="J846" i="3"/>
  <c r="O843" i="2"/>
  <c r="P843" i="2"/>
  <c r="Q843" i="2" s="1"/>
  <c r="M844" i="2"/>
  <c r="N844" i="2" s="1"/>
  <c r="S844" i="2" s="1"/>
  <c r="E845" i="2"/>
  <c r="S843" i="2"/>
  <c r="G928" i="20" l="1"/>
  <c r="F929" i="20" s="1"/>
  <c r="K926" i="20"/>
  <c r="J926" i="20"/>
  <c r="L926" i="20" s="1"/>
  <c r="H927" i="20"/>
  <c r="I927" i="20" s="1"/>
  <c r="L846" i="3"/>
  <c r="K846" i="3"/>
  <c r="M846" i="3" s="1"/>
  <c r="J847" i="3"/>
  <c r="I848" i="3"/>
  <c r="M845" i="2"/>
  <c r="N845" i="2" s="1"/>
  <c r="S845" i="2" s="1"/>
  <c r="E846" i="2"/>
  <c r="P844" i="2"/>
  <c r="Q844" i="2" s="1"/>
  <c r="O844" i="2"/>
  <c r="J927" i="20" l="1"/>
  <c r="L927" i="20" s="1"/>
  <c r="K927" i="20"/>
  <c r="G929" i="20"/>
  <c r="F930" i="20" s="1"/>
  <c r="H928" i="20"/>
  <c r="I928" i="20" s="1"/>
  <c r="J848" i="3"/>
  <c r="I849" i="3"/>
  <c r="L847" i="3"/>
  <c r="K847" i="3"/>
  <c r="M847" i="3" s="1"/>
  <c r="M846" i="2"/>
  <c r="N846" i="2" s="1"/>
  <c r="S846" i="2" s="1"/>
  <c r="E847" i="2"/>
  <c r="P845" i="2"/>
  <c r="Q845" i="2" s="1"/>
  <c r="O845" i="2"/>
  <c r="K928" i="20" l="1"/>
  <c r="J928" i="20"/>
  <c r="L928" i="20" s="1"/>
  <c r="G930" i="20"/>
  <c r="F931" i="20" s="1"/>
  <c r="H929" i="20"/>
  <c r="I929" i="20" s="1"/>
  <c r="I850" i="3"/>
  <c r="J849" i="3"/>
  <c r="L848" i="3"/>
  <c r="K848" i="3"/>
  <c r="M848" i="3" s="1"/>
  <c r="E848" i="2"/>
  <c r="M847" i="2"/>
  <c r="N847" i="2" s="1"/>
  <c r="S847" i="2" s="1"/>
  <c r="P846" i="2"/>
  <c r="Q846" i="2" s="1"/>
  <c r="O846" i="2"/>
  <c r="G931" i="20" l="1"/>
  <c r="F932" i="20" s="1"/>
  <c r="K929" i="20"/>
  <c r="J929" i="20"/>
  <c r="L929" i="20" s="1"/>
  <c r="H930" i="20"/>
  <c r="I930" i="20" s="1"/>
  <c r="L849" i="3"/>
  <c r="K849" i="3"/>
  <c r="M849" i="3" s="1"/>
  <c r="J850" i="3"/>
  <c r="I851" i="3"/>
  <c r="P847" i="2"/>
  <c r="Q847" i="2" s="1"/>
  <c r="O847" i="2"/>
  <c r="M848" i="2"/>
  <c r="N848" i="2" s="1"/>
  <c r="E849" i="2"/>
  <c r="K930" i="20" l="1"/>
  <c r="J930" i="20"/>
  <c r="L930" i="20" s="1"/>
  <c r="G932" i="20"/>
  <c r="F933" i="20" s="1"/>
  <c r="H931" i="20"/>
  <c r="I931" i="20" s="1"/>
  <c r="I852" i="3"/>
  <c r="J851" i="3"/>
  <c r="K850" i="3"/>
  <c r="M850" i="3" s="1"/>
  <c r="L850" i="3"/>
  <c r="O848" i="2"/>
  <c r="P848" i="2"/>
  <c r="Q848" i="2" s="1"/>
  <c r="M849" i="2"/>
  <c r="N849" i="2" s="1"/>
  <c r="E850" i="2"/>
  <c r="S848" i="2"/>
  <c r="G933" i="20" l="1"/>
  <c r="F934" i="20" s="1"/>
  <c r="K931" i="20"/>
  <c r="J931" i="20"/>
  <c r="L931" i="20" s="1"/>
  <c r="H932" i="20"/>
  <c r="I932" i="20" s="1"/>
  <c r="L851" i="3"/>
  <c r="K851" i="3"/>
  <c r="M851" i="3" s="1"/>
  <c r="I853" i="3"/>
  <c r="J852" i="3"/>
  <c r="P849" i="2"/>
  <c r="Q849" i="2" s="1"/>
  <c r="O849" i="2"/>
  <c r="E851" i="2"/>
  <c r="M850" i="2"/>
  <c r="N850" i="2" s="1"/>
  <c r="S849" i="2"/>
  <c r="K932" i="20" l="1"/>
  <c r="J932" i="20"/>
  <c r="L932" i="20" s="1"/>
  <c r="G934" i="20"/>
  <c r="F935" i="20" s="1"/>
  <c r="H933" i="20"/>
  <c r="I933" i="20" s="1"/>
  <c r="L852" i="3"/>
  <c r="K852" i="3"/>
  <c r="M852" i="3" s="1"/>
  <c r="J853" i="3"/>
  <c r="I854" i="3"/>
  <c r="M851" i="2"/>
  <c r="N851" i="2" s="1"/>
  <c r="S851" i="2" s="1"/>
  <c r="E852" i="2"/>
  <c r="P850" i="2"/>
  <c r="Q850" i="2" s="1"/>
  <c r="O850" i="2"/>
  <c r="S850" i="2"/>
  <c r="J933" i="20" l="1"/>
  <c r="L933" i="20" s="1"/>
  <c r="K933" i="20"/>
  <c r="H934" i="20"/>
  <c r="I934" i="20" s="1"/>
  <c r="G935" i="20"/>
  <c r="F936" i="20" s="1"/>
  <c r="L853" i="3"/>
  <c r="K853" i="3"/>
  <c r="M853" i="3" s="1"/>
  <c r="I855" i="3"/>
  <c r="J854" i="3"/>
  <c r="M852" i="2"/>
  <c r="N852" i="2" s="1"/>
  <c r="S852" i="2" s="1"/>
  <c r="E853" i="2"/>
  <c r="O851" i="2"/>
  <c r="P851" i="2"/>
  <c r="Q851" i="2" s="1"/>
  <c r="K934" i="20" l="1"/>
  <c r="J934" i="20"/>
  <c r="L934" i="20" s="1"/>
  <c r="G936" i="20"/>
  <c r="F937" i="20" s="1"/>
  <c r="H935" i="20"/>
  <c r="I935" i="20" s="1"/>
  <c r="L854" i="3"/>
  <c r="K854" i="3"/>
  <c r="M854" i="3" s="1"/>
  <c r="J855" i="3"/>
  <c r="I856" i="3"/>
  <c r="M853" i="2"/>
  <c r="N853" i="2" s="1"/>
  <c r="S853" i="2" s="1"/>
  <c r="E854" i="2"/>
  <c r="P852" i="2"/>
  <c r="Q852" i="2" s="1"/>
  <c r="O852" i="2"/>
  <c r="J935" i="20" l="1"/>
  <c r="L935" i="20" s="1"/>
  <c r="K935" i="20"/>
  <c r="H936" i="20"/>
  <c r="I936" i="20" s="1"/>
  <c r="G937" i="20"/>
  <c r="F938" i="20" s="1"/>
  <c r="L855" i="3"/>
  <c r="K855" i="3"/>
  <c r="M855" i="3" s="1"/>
  <c r="J856" i="3"/>
  <c r="I857" i="3"/>
  <c r="M854" i="2"/>
  <c r="N854" i="2" s="1"/>
  <c r="S854" i="2" s="1"/>
  <c r="E855" i="2"/>
  <c r="P853" i="2"/>
  <c r="Q853" i="2" s="1"/>
  <c r="O853" i="2"/>
  <c r="K936" i="20" l="1"/>
  <c r="J936" i="20"/>
  <c r="L936" i="20" s="1"/>
  <c r="G938" i="20"/>
  <c r="F939" i="20" s="1"/>
  <c r="H937" i="20"/>
  <c r="I937" i="20" s="1"/>
  <c r="I858" i="3"/>
  <c r="J857" i="3"/>
  <c r="L856" i="3"/>
  <c r="K856" i="3"/>
  <c r="M856" i="3" s="1"/>
  <c r="E856" i="2"/>
  <c r="M855" i="2"/>
  <c r="N855" i="2" s="1"/>
  <c r="S855" i="2" s="1"/>
  <c r="P854" i="2"/>
  <c r="Q854" i="2" s="1"/>
  <c r="O854" i="2"/>
  <c r="H938" i="20" l="1"/>
  <c r="I938" i="20" s="1"/>
  <c r="J938" i="20" s="1"/>
  <c r="L938" i="20" s="1"/>
  <c r="K937" i="20"/>
  <c r="J937" i="20"/>
  <c r="L937" i="20" s="1"/>
  <c r="G939" i="20"/>
  <c r="F940" i="20" s="1"/>
  <c r="L857" i="3"/>
  <c r="K857" i="3"/>
  <c r="M857" i="3" s="1"/>
  <c r="J858" i="3"/>
  <c r="I859" i="3"/>
  <c r="P855" i="2"/>
  <c r="Q855" i="2" s="1"/>
  <c r="O855" i="2"/>
  <c r="M856" i="2"/>
  <c r="N856" i="2" s="1"/>
  <c r="E857" i="2"/>
  <c r="K938" i="20" l="1"/>
  <c r="H939" i="20"/>
  <c r="I939" i="20" s="1"/>
  <c r="J939" i="20" s="1"/>
  <c r="L939" i="20" s="1"/>
  <c r="G940" i="20"/>
  <c r="F941" i="20" s="1"/>
  <c r="I860" i="3"/>
  <c r="J859" i="3"/>
  <c r="K858" i="3"/>
  <c r="M858" i="3" s="1"/>
  <c r="L858" i="3"/>
  <c r="P856" i="2"/>
  <c r="Q856" i="2" s="1"/>
  <c r="O856" i="2"/>
  <c r="M857" i="2"/>
  <c r="N857" i="2" s="1"/>
  <c r="E858" i="2"/>
  <c r="S856" i="2"/>
  <c r="K939" i="20" l="1"/>
  <c r="H940" i="20"/>
  <c r="I940" i="20" s="1"/>
  <c r="J940" i="20" s="1"/>
  <c r="L940" i="20" s="1"/>
  <c r="G941" i="20"/>
  <c r="F942" i="20" s="1"/>
  <c r="L859" i="3"/>
  <c r="K859" i="3"/>
  <c r="M859" i="3" s="1"/>
  <c r="I861" i="3"/>
  <c r="J860" i="3"/>
  <c r="P857" i="2"/>
  <c r="Q857" i="2" s="1"/>
  <c r="O857" i="2"/>
  <c r="S857" i="2"/>
  <c r="E859" i="2"/>
  <c r="M858" i="2"/>
  <c r="N858" i="2" s="1"/>
  <c r="K940" i="20" l="1"/>
  <c r="H941" i="20"/>
  <c r="I941" i="20" s="1"/>
  <c r="K941" i="20" s="1"/>
  <c r="G942" i="20"/>
  <c r="F943" i="20" s="1"/>
  <c r="L860" i="3"/>
  <c r="K860" i="3"/>
  <c r="M860" i="3" s="1"/>
  <c r="J861" i="3"/>
  <c r="I862" i="3"/>
  <c r="P858" i="2"/>
  <c r="Q858" i="2" s="1"/>
  <c r="O858" i="2"/>
  <c r="M859" i="2"/>
  <c r="N859" i="2" s="1"/>
  <c r="E860" i="2"/>
  <c r="S858" i="2"/>
  <c r="J941" i="20" l="1"/>
  <c r="L941" i="20" s="1"/>
  <c r="H942" i="20"/>
  <c r="I942" i="20" s="1"/>
  <c r="G943" i="20"/>
  <c r="F944" i="20" s="1"/>
  <c r="L861" i="3"/>
  <c r="K861" i="3"/>
  <c r="M861" i="3" s="1"/>
  <c r="I863" i="3"/>
  <c r="J862" i="3"/>
  <c r="O859" i="2"/>
  <c r="P859" i="2"/>
  <c r="Q859" i="2" s="1"/>
  <c r="M860" i="2"/>
  <c r="N860" i="2" s="1"/>
  <c r="E861" i="2"/>
  <c r="S859" i="2"/>
  <c r="G944" i="20" l="1"/>
  <c r="F945" i="20" s="1"/>
  <c r="H943" i="20"/>
  <c r="I943" i="20" s="1"/>
  <c r="K942" i="20"/>
  <c r="J942" i="20"/>
  <c r="L942" i="20" s="1"/>
  <c r="J863" i="3"/>
  <c r="I864" i="3"/>
  <c r="L862" i="3"/>
  <c r="K862" i="3"/>
  <c r="M862" i="3" s="1"/>
  <c r="P860" i="2"/>
  <c r="Q860" i="2" s="1"/>
  <c r="O860" i="2"/>
  <c r="M861" i="2"/>
  <c r="N861" i="2" s="1"/>
  <c r="E862" i="2"/>
  <c r="S860" i="2"/>
  <c r="J943" i="20" l="1"/>
  <c r="L943" i="20" s="1"/>
  <c r="K943" i="20"/>
  <c r="G945" i="20"/>
  <c r="F946" i="20" s="1"/>
  <c r="H944" i="20"/>
  <c r="I944" i="20" s="1"/>
  <c r="I865" i="3"/>
  <c r="J864" i="3"/>
  <c r="K863" i="3"/>
  <c r="M863" i="3" s="1"/>
  <c r="L863" i="3"/>
  <c r="M862" i="2"/>
  <c r="N862" i="2" s="1"/>
  <c r="S862" i="2" s="1"/>
  <c r="E863" i="2"/>
  <c r="P861" i="2"/>
  <c r="Q861" i="2" s="1"/>
  <c r="O861" i="2"/>
  <c r="S861" i="2"/>
  <c r="G946" i="20" l="1"/>
  <c r="F947" i="20" s="1"/>
  <c r="H945" i="20"/>
  <c r="I945" i="20" s="1"/>
  <c r="K944" i="20"/>
  <c r="J944" i="20"/>
  <c r="L944" i="20" s="1"/>
  <c r="K864" i="3"/>
  <c r="M864" i="3" s="1"/>
  <c r="L864" i="3"/>
  <c r="I866" i="3"/>
  <c r="J865" i="3"/>
  <c r="M863" i="2"/>
  <c r="N863" i="2" s="1"/>
  <c r="S863" i="2" s="1"/>
  <c r="E864" i="2"/>
  <c r="P862" i="2"/>
  <c r="Q862" i="2" s="1"/>
  <c r="O862" i="2"/>
  <c r="K945" i="20" l="1"/>
  <c r="J945" i="20"/>
  <c r="L945" i="20" s="1"/>
  <c r="H946" i="20"/>
  <c r="I946" i="20" s="1"/>
  <c r="G947" i="20"/>
  <c r="F948" i="20" s="1"/>
  <c r="L865" i="3"/>
  <c r="K865" i="3"/>
  <c r="M865" i="3" s="1"/>
  <c r="I867" i="3"/>
  <c r="J866" i="3"/>
  <c r="M864" i="2"/>
  <c r="N864" i="2" s="1"/>
  <c r="S864" i="2" s="1"/>
  <c r="E865" i="2"/>
  <c r="P863" i="2"/>
  <c r="Q863" i="2" s="1"/>
  <c r="O863" i="2"/>
  <c r="G948" i="20" l="1"/>
  <c r="F949" i="20" s="1"/>
  <c r="K946" i="20"/>
  <c r="J946" i="20"/>
  <c r="L946" i="20" s="1"/>
  <c r="H947" i="20"/>
  <c r="I947" i="20" s="1"/>
  <c r="L866" i="3"/>
  <c r="K866" i="3"/>
  <c r="M866" i="3" s="1"/>
  <c r="I868" i="3"/>
  <c r="J867" i="3"/>
  <c r="M865" i="2"/>
  <c r="N865" i="2" s="1"/>
  <c r="S865" i="2" s="1"/>
  <c r="E866" i="2"/>
  <c r="P864" i="2"/>
  <c r="Q864" i="2" s="1"/>
  <c r="O864" i="2"/>
  <c r="K947" i="20" l="1"/>
  <c r="J947" i="20"/>
  <c r="L947" i="20" s="1"/>
  <c r="H948" i="20"/>
  <c r="I948" i="20" s="1"/>
  <c r="G949" i="20"/>
  <c r="F950" i="20" s="1"/>
  <c r="L867" i="3"/>
  <c r="K867" i="3"/>
  <c r="M867" i="3" s="1"/>
  <c r="J868" i="3"/>
  <c r="I869" i="3"/>
  <c r="E867" i="2"/>
  <c r="M866" i="2"/>
  <c r="N866" i="2" s="1"/>
  <c r="S866" i="2" s="1"/>
  <c r="P865" i="2"/>
  <c r="Q865" i="2" s="1"/>
  <c r="O865" i="2"/>
  <c r="K948" i="20" l="1"/>
  <c r="J948" i="20"/>
  <c r="L948" i="20" s="1"/>
  <c r="H949" i="20"/>
  <c r="I949" i="20" s="1"/>
  <c r="G950" i="20"/>
  <c r="F951" i="20" s="1"/>
  <c r="J869" i="3"/>
  <c r="I870" i="3"/>
  <c r="L868" i="3"/>
  <c r="K868" i="3"/>
  <c r="M868" i="3" s="1"/>
  <c r="P866" i="2"/>
  <c r="Q866" i="2" s="1"/>
  <c r="O866" i="2"/>
  <c r="E868" i="2"/>
  <c r="M867" i="2"/>
  <c r="N867" i="2" s="1"/>
  <c r="G951" i="20" l="1"/>
  <c r="F952" i="20" s="1"/>
  <c r="H950" i="20"/>
  <c r="I950" i="20" s="1"/>
  <c r="J949" i="20"/>
  <c r="L949" i="20" s="1"/>
  <c r="K949" i="20"/>
  <c r="J870" i="3"/>
  <c r="I871" i="3"/>
  <c r="L869" i="3"/>
  <c r="K869" i="3"/>
  <c r="M869" i="3" s="1"/>
  <c r="E869" i="2"/>
  <c r="M868" i="2"/>
  <c r="N868" i="2" s="1"/>
  <c r="S868" i="2" s="1"/>
  <c r="P867" i="2"/>
  <c r="Q867" i="2" s="1"/>
  <c r="O867" i="2"/>
  <c r="S867" i="2"/>
  <c r="G952" i="20" l="1"/>
  <c r="F953" i="20" s="1"/>
  <c r="K950" i="20"/>
  <c r="J950" i="20"/>
  <c r="L950" i="20" s="1"/>
  <c r="H951" i="20"/>
  <c r="I951" i="20" s="1"/>
  <c r="I872" i="3"/>
  <c r="J871" i="3"/>
  <c r="L870" i="3"/>
  <c r="K870" i="3"/>
  <c r="M870" i="3" s="1"/>
  <c r="O868" i="2"/>
  <c r="P868" i="2"/>
  <c r="Q868" i="2" s="1"/>
  <c r="E870" i="2"/>
  <c r="M869" i="2"/>
  <c r="N869" i="2" s="1"/>
  <c r="J951" i="20" l="1"/>
  <c r="L951" i="20" s="1"/>
  <c r="K951" i="20"/>
  <c r="G953" i="20"/>
  <c r="F954" i="20" s="1"/>
  <c r="H952" i="20"/>
  <c r="I952" i="20" s="1"/>
  <c r="L871" i="3"/>
  <c r="K871" i="3"/>
  <c r="M871" i="3" s="1"/>
  <c r="J872" i="3"/>
  <c r="I873" i="3"/>
  <c r="O869" i="2"/>
  <c r="P869" i="2"/>
  <c r="Q869" i="2" s="1"/>
  <c r="S869" i="2"/>
  <c r="M870" i="2"/>
  <c r="N870" i="2" s="1"/>
  <c r="S870" i="2" s="1"/>
  <c r="E871" i="2"/>
  <c r="G954" i="20" l="1"/>
  <c r="F955" i="20" s="1"/>
  <c r="K952" i="20"/>
  <c r="J952" i="20"/>
  <c r="L952" i="20" s="1"/>
  <c r="H953" i="20"/>
  <c r="I953" i="20" s="1"/>
  <c r="K872" i="3"/>
  <c r="M872" i="3" s="1"/>
  <c r="L872" i="3"/>
  <c r="I874" i="3"/>
  <c r="J873" i="3"/>
  <c r="M871" i="2"/>
  <c r="N871" i="2" s="1"/>
  <c r="S871" i="2" s="1"/>
  <c r="E872" i="2"/>
  <c r="O870" i="2"/>
  <c r="P870" i="2"/>
  <c r="Q870" i="2" s="1"/>
  <c r="K953" i="20" l="1"/>
  <c r="J953" i="20"/>
  <c r="L953" i="20" s="1"/>
  <c r="H954" i="20"/>
  <c r="I954" i="20" s="1"/>
  <c r="G955" i="20"/>
  <c r="F956" i="20" s="1"/>
  <c r="L873" i="3"/>
  <c r="K873" i="3"/>
  <c r="M873" i="3" s="1"/>
  <c r="J874" i="3"/>
  <c r="I875" i="3"/>
  <c r="M872" i="2"/>
  <c r="N872" i="2" s="1"/>
  <c r="S872" i="2" s="1"/>
  <c r="E873" i="2"/>
  <c r="P871" i="2"/>
  <c r="Q871" i="2" s="1"/>
  <c r="O871" i="2"/>
  <c r="H955" i="20" l="1"/>
  <c r="I955" i="20" s="1"/>
  <c r="K955" i="20" s="1"/>
  <c r="K954" i="20"/>
  <c r="J954" i="20"/>
  <c r="L954" i="20" s="1"/>
  <c r="G956" i="20"/>
  <c r="F957" i="20" s="1"/>
  <c r="I876" i="3"/>
  <c r="J875" i="3"/>
  <c r="K874" i="3"/>
  <c r="M874" i="3" s="1"/>
  <c r="L874" i="3"/>
  <c r="M873" i="2"/>
  <c r="N873" i="2" s="1"/>
  <c r="S873" i="2" s="1"/>
  <c r="E874" i="2"/>
  <c r="P872" i="2"/>
  <c r="Q872" i="2" s="1"/>
  <c r="O872" i="2"/>
  <c r="H956" i="20" l="1"/>
  <c r="I956" i="20" s="1"/>
  <c r="K956" i="20" s="1"/>
  <c r="J955" i="20"/>
  <c r="L955" i="20" s="1"/>
  <c r="G957" i="20"/>
  <c r="F958" i="20" s="1"/>
  <c r="L875" i="3"/>
  <c r="K875" i="3"/>
  <c r="M875" i="3" s="1"/>
  <c r="J876" i="3"/>
  <c r="I877" i="3"/>
  <c r="E875" i="2"/>
  <c r="M874" i="2"/>
  <c r="N874" i="2" s="1"/>
  <c r="S874" i="2" s="1"/>
  <c r="P873" i="2"/>
  <c r="Q873" i="2" s="1"/>
  <c r="O873" i="2"/>
  <c r="J956" i="20" l="1"/>
  <c r="L956" i="20" s="1"/>
  <c r="G958" i="20"/>
  <c r="F959" i="20" s="1"/>
  <c r="H957" i="20"/>
  <c r="I957" i="20" s="1"/>
  <c r="J877" i="3"/>
  <c r="I878" i="3"/>
  <c r="L876" i="3"/>
  <c r="K876" i="3"/>
  <c r="M876" i="3" s="1"/>
  <c r="P874" i="2"/>
  <c r="Q874" i="2" s="1"/>
  <c r="O874" i="2"/>
  <c r="M875" i="2"/>
  <c r="N875" i="2" s="1"/>
  <c r="E876" i="2"/>
  <c r="J957" i="20" l="1"/>
  <c r="L957" i="20" s="1"/>
  <c r="K957" i="20"/>
  <c r="G959" i="20"/>
  <c r="F960" i="20" s="1"/>
  <c r="H958" i="20"/>
  <c r="I958" i="20" s="1"/>
  <c r="I879" i="3"/>
  <c r="J878" i="3"/>
  <c r="L877" i="3"/>
  <c r="K877" i="3"/>
  <c r="M877" i="3" s="1"/>
  <c r="M876" i="2"/>
  <c r="N876" i="2" s="1"/>
  <c r="S876" i="2" s="1"/>
  <c r="E877" i="2"/>
  <c r="P875" i="2"/>
  <c r="Q875" i="2" s="1"/>
  <c r="O875" i="2"/>
  <c r="S875" i="2"/>
  <c r="G960" i="20" l="1"/>
  <c r="F961" i="20" s="1"/>
  <c r="K958" i="20"/>
  <c r="J958" i="20"/>
  <c r="L958" i="20" s="1"/>
  <c r="H959" i="20"/>
  <c r="I959" i="20" s="1"/>
  <c r="L878" i="3"/>
  <c r="K878" i="3"/>
  <c r="M878" i="3" s="1"/>
  <c r="I880" i="3"/>
  <c r="J879" i="3"/>
  <c r="E878" i="2"/>
  <c r="M877" i="2"/>
  <c r="N877" i="2" s="1"/>
  <c r="S877" i="2" s="1"/>
  <c r="P876" i="2"/>
  <c r="Q876" i="2" s="1"/>
  <c r="O876" i="2"/>
  <c r="J959" i="20" l="1"/>
  <c r="L959" i="20" s="1"/>
  <c r="K959" i="20"/>
  <c r="G961" i="20"/>
  <c r="F962" i="20" s="1"/>
  <c r="H960" i="20"/>
  <c r="I960" i="20" s="1"/>
  <c r="J880" i="3"/>
  <c r="I881" i="3"/>
  <c r="L879" i="3"/>
  <c r="K879" i="3"/>
  <c r="M879" i="3" s="1"/>
  <c r="P877" i="2"/>
  <c r="Q877" i="2" s="1"/>
  <c r="O877" i="2"/>
  <c r="M878" i="2"/>
  <c r="N878" i="2" s="1"/>
  <c r="E879" i="2"/>
  <c r="G962" i="20" l="1"/>
  <c r="F963" i="20" s="1"/>
  <c r="K960" i="20"/>
  <c r="J960" i="20"/>
  <c r="L960" i="20" s="1"/>
  <c r="H961" i="20"/>
  <c r="I961" i="20" s="1"/>
  <c r="I882" i="3"/>
  <c r="J881" i="3"/>
  <c r="K880" i="3"/>
  <c r="M880" i="3" s="1"/>
  <c r="L880" i="3"/>
  <c r="O878" i="2"/>
  <c r="P878" i="2"/>
  <c r="Q878" i="2" s="1"/>
  <c r="M879" i="2"/>
  <c r="N879" i="2" s="1"/>
  <c r="S879" i="2" s="1"/>
  <c r="E880" i="2"/>
  <c r="S878" i="2"/>
  <c r="K961" i="20" l="1"/>
  <c r="J961" i="20"/>
  <c r="L961" i="20" s="1"/>
  <c r="H962" i="20"/>
  <c r="I962" i="20" s="1"/>
  <c r="G963" i="20"/>
  <c r="F964" i="20" s="1"/>
  <c r="L881" i="3"/>
  <c r="K881" i="3"/>
  <c r="M881" i="3" s="1"/>
  <c r="J882" i="3"/>
  <c r="I883" i="3"/>
  <c r="M880" i="2"/>
  <c r="N880" i="2" s="1"/>
  <c r="S880" i="2" s="1"/>
  <c r="E881" i="2"/>
  <c r="P879" i="2"/>
  <c r="Q879" i="2" s="1"/>
  <c r="O879" i="2"/>
  <c r="H963" i="20" l="1"/>
  <c r="I963" i="20" s="1"/>
  <c r="G964" i="20"/>
  <c r="F965" i="20" s="1"/>
  <c r="K962" i="20"/>
  <c r="J962" i="20"/>
  <c r="L962" i="20" s="1"/>
  <c r="I884" i="3"/>
  <c r="J883" i="3"/>
  <c r="K882" i="3"/>
  <c r="M882" i="3" s="1"/>
  <c r="L882" i="3"/>
  <c r="M881" i="2"/>
  <c r="N881" i="2" s="1"/>
  <c r="S881" i="2" s="1"/>
  <c r="E882" i="2"/>
  <c r="P880" i="2"/>
  <c r="Q880" i="2" s="1"/>
  <c r="O880" i="2"/>
  <c r="H964" i="20" l="1"/>
  <c r="I964" i="20" s="1"/>
  <c r="J964" i="20" s="1"/>
  <c r="L964" i="20" s="1"/>
  <c r="G965" i="20"/>
  <c r="F966" i="20" s="1"/>
  <c r="K963" i="20"/>
  <c r="J963" i="20"/>
  <c r="L963" i="20" s="1"/>
  <c r="L883" i="3"/>
  <c r="K883" i="3"/>
  <c r="M883" i="3" s="1"/>
  <c r="I885" i="3"/>
  <c r="J884" i="3"/>
  <c r="E883" i="2"/>
  <c r="M882" i="2"/>
  <c r="N882" i="2" s="1"/>
  <c r="S882" i="2" s="1"/>
  <c r="P881" i="2"/>
  <c r="Q881" i="2" s="1"/>
  <c r="O881" i="2"/>
  <c r="K964" i="20" l="1"/>
  <c r="G966" i="20"/>
  <c r="F967" i="20" s="1"/>
  <c r="H965" i="20"/>
  <c r="I965" i="20" s="1"/>
  <c r="K884" i="3"/>
  <c r="M884" i="3" s="1"/>
  <c r="L884" i="3"/>
  <c r="J885" i="3"/>
  <c r="I886" i="3"/>
  <c r="P882" i="2"/>
  <c r="Q882" i="2" s="1"/>
  <c r="O882" i="2"/>
  <c r="M883" i="2"/>
  <c r="N883" i="2" s="1"/>
  <c r="E884" i="2"/>
  <c r="G967" i="20" l="1"/>
  <c r="F968" i="20" s="1"/>
  <c r="J965" i="20"/>
  <c r="L965" i="20" s="1"/>
  <c r="K965" i="20"/>
  <c r="H966" i="20"/>
  <c r="I966" i="20" s="1"/>
  <c r="J886" i="3"/>
  <c r="I887" i="3"/>
  <c r="L885" i="3"/>
  <c r="K885" i="3"/>
  <c r="M885" i="3" s="1"/>
  <c r="M884" i="2"/>
  <c r="N884" i="2" s="1"/>
  <c r="S884" i="2" s="1"/>
  <c r="E885" i="2"/>
  <c r="P883" i="2"/>
  <c r="Q883" i="2" s="1"/>
  <c r="O883" i="2"/>
  <c r="S883" i="2"/>
  <c r="K966" i="20" l="1"/>
  <c r="J966" i="20"/>
  <c r="L966" i="20" s="1"/>
  <c r="G968" i="20"/>
  <c r="F969" i="20" s="1"/>
  <c r="H967" i="20"/>
  <c r="I967" i="20" s="1"/>
  <c r="I888" i="3"/>
  <c r="J887" i="3"/>
  <c r="L886" i="3"/>
  <c r="K886" i="3"/>
  <c r="M886" i="3" s="1"/>
  <c r="E886" i="2"/>
  <c r="M885" i="2"/>
  <c r="N885" i="2" s="1"/>
  <c r="S885" i="2" s="1"/>
  <c r="P884" i="2"/>
  <c r="Q884" i="2" s="1"/>
  <c r="O884" i="2"/>
  <c r="J967" i="20" l="1"/>
  <c r="L967" i="20" s="1"/>
  <c r="K967" i="20"/>
  <c r="G969" i="20"/>
  <c r="F970" i="20" s="1"/>
  <c r="H968" i="20"/>
  <c r="I968" i="20" s="1"/>
  <c r="L887" i="3"/>
  <c r="K887" i="3"/>
  <c r="M887" i="3" s="1"/>
  <c r="J888" i="3"/>
  <c r="I889" i="3"/>
  <c r="P885" i="2"/>
  <c r="Q885" i="2" s="1"/>
  <c r="O885" i="2"/>
  <c r="M886" i="2"/>
  <c r="N886" i="2" s="1"/>
  <c r="E887" i="2"/>
  <c r="H969" i="20" l="1"/>
  <c r="I969" i="20" s="1"/>
  <c r="K968" i="20"/>
  <c r="J968" i="20"/>
  <c r="L968" i="20" s="1"/>
  <c r="G970" i="20"/>
  <c r="F971" i="20" s="1"/>
  <c r="I890" i="3"/>
  <c r="J889" i="3"/>
  <c r="K888" i="3"/>
  <c r="M888" i="3" s="1"/>
  <c r="L888" i="3"/>
  <c r="M887" i="2"/>
  <c r="N887" i="2" s="1"/>
  <c r="S887" i="2" s="1"/>
  <c r="E888" i="2"/>
  <c r="O886" i="2"/>
  <c r="P886" i="2"/>
  <c r="Q886" i="2" s="1"/>
  <c r="S886" i="2"/>
  <c r="H970" i="20" l="1"/>
  <c r="I970" i="20" s="1"/>
  <c r="J970" i="20" s="1"/>
  <c r="L970" i="20" s="1"/>
  <c r="G971" i="20"/>
  <c r="F972" i="20" s="1"/>
  <c r="K969" i="20"/>
  <c r="J969" i="20"/>
  <c r="L969" i="20" s="1"/>
  <c r="L889" i="3"/>
  <c r="K889" i="3"/>
  <c r="M889" i="3" s="1"/>
  <c r="J890" i="3"/>
  <c r="I891" i="3"/>
  <c r="M888" i="2"/>
  <c r="N888" i="2" s="1"/>
  <c r="S888" i="2" s="1"/>
  <c r="E889" i="2"/>
  <c r="P887" i="2"/>
  <c r="Q887" i="2" s="1"/>
  <c r="O887" i="2"/>
  <c r="K970" i="20" l="1"/>
  <c r="G972" i="20"/>
  <c r="F973" i="20" s="1"/>
  <c r="H971" i="20"/>
  <c r="I971" i="20" s="1"/>
  <c r="I892" i="3"/>
  <c r="J891" i="3"/>
  <c r="L890" i="3"/>
  <c r="K890" i="3"/>
  <c r="M890" i="3" s="1"/>
  <c r="M889" i="2"/>
  <c r="N889" i="2" s="1"/>
  <c r="S889" i="2" s="1"/>
  <c r="E890" i="2"/>
  <c r="P888" i="2"/>
  <c r="Q888" i="2" s="1"/>
  <c r="O888" i="2"/>
  <c r="H972" i="20" l="1"/>
  <c r="I972" i="20" s="1"/>
  <c r="K972" i="20" s="1"/>
  <c r="K971" i="20"/>
  <c r="J971" i="20"/>
  <c r="L971" i="20" s="1"/>
  <c r="G973" i="20"/>
  <c r="F974" i="20" s="1"/>
  <c r="L891" i="3"/>
  <c r="K891" i="3"/>
  <c r="M891" i="3" s="1"/>
  <c r="I893" i="3"/>
  <c r="J892" i="3"/>
  <c r="M890" i="2"/>
  <c r="N890" i="2" s="1"/>
  <c r="S890" i="2" s="1"/>
  <c r="E891" i="2"/>
  <c r="P889" i="2"/>
  <c r="Q889" i="2" s="1"/>
  <c r="O889" i="2"/>
  <c r="J972" i="20" l="1"/>
  <c r="L972" i="20" s="1"/>
  <c r="G974" i="20"/>
  <c r="F975" i="20" s="1"/>
  <c r="H973" i="20"/>
  <c r="I973" i="20" s="1"/>
  <c r="L892" i="3"/>
  <c r="K892" i="3"/>
  <c r="M892" i="3" s="1"/>
  <c r="J893" i="3"/>
  <c r="I894" i="3"/>
  <c r="M891" i="2"/>
  <c r="N891" i="2" s="1"/>
  <c r="S891" i="2" s="1"/>
  <c r="E892" i="2"/>
  <c r="P890" i="2"/>
  <c r="Q890" i="2" s="1"/>
  <c r="O890" i="2"/>
  <c r="J973" i="20" l="1"/>
  <c r="L973" i="20" s="1"/>
  <c r="K973" i="20"/>
  <c r="G975" i="20"/>
  <c r="F976" i="20" s="1"/>
  <c r="H974" i="20"/>
  <c r="I974" i="20" s="1"/>
  <c r="I895" i="3"/>
  <c r="J894" i="3"/>
  <c r="L893" i="3"/>
  <c r="K893" i="3"/>
  <c r="M893" i="3" s="1"/>
  <c r="M892" i="2"/>
  <c r="N892" i="2" s="1"/>
  <c r="S892" i="2" s="1"/>
  <c r="E893" i="2"/>
  <c r="P891" i="2"/>
  <c r="Q891" i="2" s="1"/>
  <c r="O891" i="2"/>
  <c r="K974" i="20" l="1"/>
  <c r="J974" i="20"/>
  <c r="L974" i="20" s="1"/>
  <c r="G976" i="20"/>
  <c r="F977" i="20" s="1"/>
  <c r="H975" i="20"/>
  <c r="I975" i="20" s="1"/>
  <c r="L894" i="3"/>
  <c r="K894" i="3"/>
  <c r="M894" i="3" s="1"/>
  <c r="J895" i="3"/>
  <c r="I896" i="3"/>
  <c r="E894" i="2"/>
  <c r="M893" i="2"/>
  <c r="N893" i="2" s="1"/>
  <c r="S893" i="2" s="1"/>
  <c r="P892" i="2"/>
  <c r="Q892" i="2" s="1"/>
  <c r="O892" i="2"/>
  <c r="J975" i="20" l="1"/>
  <c r="L975" i="20" s="1"/>
  <c r="K975" i="20"/>
  <c r="H976" i="20"/>
  <c r="I976" i="20" s="1"/>
  <c r="G977" i="20"/>
  <c r="F978" i="20" s="1"/>
  <c r="J896" i="3"/>
  <c r="I897" i="3"/>
  <c r="L895" i="3"/>
  <c r="K895" i="3"/>
  <c r="M895" i="3" s="1"/>
  <c r="P893" i="2"/>
  <c r="Q893" i="2" s="1"/>
  <c r="O893" i="2"/>
  <c r="M894" i="2"/>
  <c r="N894" i="2" s="1"/>
  <c r="E895" i="2"/>
  <c r="G978" i="20" l="1"/>
  <c r="F979" i="20" s="1"/>
  <c r="H977" i="20"/>
  <c r="I977" i="20" s="1"/>
  <c r="K976" i="20"/>
  <c r="J976" i="20"/>
  <c r="L976" i="20" s="1"/>
  <c r="K896" i="3"/>
  <c r="M896" i="3" s="1"/>
  <c r="L896" i="3"/>
  <c r="I898" i="3"/>
  <c r="J897" i="3"/>
  <c r="O894" i="2"/>
  <c r="P894" i="2"/>
  <c r="Q894" i="2" s="1"/>
  <c r="M895" i="2"/>
  <c r="N895" i="2" s="1"/>
  <c r="S895" i="2" s="1"/>
  <c r="E896" i="2"/>
  <c r="S894" i="2"/>
  <c r="K977" i="20" l="1"/>
  <c r="J977" i="20"/>
  <c r="L977" i="20" s="1"/>
  <c r="H978" i="20"/>
  <c r="I978" i="20" s="1"/>
  <c r="G979" i="20"/>
  <c r="F980" i="20" s="1"/>
  <c r="K897" i="3"/>
  <c r="M897" i="3" s="1"/>
  <c r="L897" i="3"/>
  <c r="I899" i="3"/>
  <c r="J898" i="3"/>
  <c r="M896" i="2"/>
  <c r="N896" i="2" s="1"/>
  <c r="S896" i="2" s="1"/>
  <c r="E897" i="2"/>
  <c r="P895" i="2"/>
  <c r="Q895" i="2" s="1"/>
  <c r="O895" i="2"/>
  <c r="G980" i="20" l="1"/>
  <c r="F981" i="20" s="1"/>
  <c r="H979" i="20"/>
  <c r="I979" i="20" s="1"/>
  <c r="K978" i="20"/>
  <c r="J978" i="20"/>
  <c r="L978" i="20" s="1"/>
  <c r="L898" i="3"/>
  <c r="K898" i="3"/>
  <c r="M898" i="3" s="1"/>
  <c r="I900" i="3"/>
  <c r="J899" i="3"/>
  <c r="M897" i="2"/>
  <c r="N897" i="2" s="1"/>
  <c r="S897" i="2" s="1"/>
  <c r="E898" i="2"/>
  <c r="P896" i="2"/>
  <c r="Q896" i="2" s="1"/>
  <c r="O896" i="2"/>
  <c r="K979" i="20" l="1"/>
  <c r="J979" i="20"/>
  <c r="L979" i="20" s="1"/>
  <c r="H980" i="20"/>
  <c r="I980" i="20" s="1"/>
  <c r="G981" i="20"/>
  <c r="F982" i="20" s="1"/>
  <c r="L899" i="3"/>
  <c r="K899" i="3"/>
  <c r="M899" i="3" s="1"/>
  <c r="I901" i="3"/>
  <c r="J900" i="3"/>
  <c r="E899" i="2"/>
  <c r="M898" i="2"/>
  <c r="N898" i="2" s="1"/>
  <c r="S898" i="2" s="1"/>
  <c r="P897" i="2"/>
  <c r="Q897" i="2" s="1"/>
  <c r="O897" i="2"/>
  <c r="H981" i="20" l="1"/>
  <c r="I981" i="20" s="1"/>
  <c r="K980" i="20"/>
  <c r="J980" i="20"/>
  <c r="L980" i="20" s="1"/>
  <c r="G982" i="20"/>
  <c r="F983" i="20" s="1"/>
  <c r="L900" i="3"/>
  <c r="K900" i="3"/>
  <c r="M900" i="3" s="1"/>
  <c r="J901" i="3"/>
  <c r="I902" i="3"/>
  <c r="P898" i="2"/>
  <c r="Q898" i="2" s="1"/>
  <c r="O898" i="2"/>
  <c r="M899" i="2"/>
  <c r="N899" i="2" s="1"/>
  <c r="E900" i="2"/>
  <c r="G983" i="20" l="1"/>
  <c r="F984" i="20" s="1"/>
  <c r="H982" i="20"/>
  <c r="I982" i="20" s="1"/>
  <c r="J981" i="20"/>
  <c r="L981" i="20" s="1"/>
  <c r="K981" i="20"/>
  <c r="J902" i="3"/>
  <c r="I903" i="3"/>
  <c r="L901" i="3"/>
  <c r="K901" i="3"/>
  <c r="M901" i="3" s="1"/>
  <c r="M900" i="2"/>
  <c r="N900" i="2" s="1"/>
  <c r="S900" i="2" s="1"/>
  <c r="E901" i="2"/>
  <c r="P899" i="2"/>
  <c r="Q899" i="2" s="1"/>
  <c r="O899" i="2"/>
  <c r="S899" i="2"/>
  <c r="K982" i="20" l="1"/>
  <c r="J982" i="20"/>
  <c r="L982" i="20" s="1"/>
  <c r="G984" i="20"/>
  <c r="F985" i="20" s="1"/>
  <c r="H983" i="20"/>
  <c r="I983" i="20" s="1"/>
  <c r="I904" i="3"/>
  <c r="J903" i="3"/>
  <c r="L902" i="3"/>
  <c r="K902" i="3"/>
  <c r="M902" i="3" s="1"/>
  <c r="E902" i="2"/>
  <c r="M901" i="2"/>
  <c r="N901" i="2" s="1"/>
  <c r="S901" i="2" s="1"/>
  <c r="P900" i="2"/>
  <c r="Q900" i="2" s="1"/>
  <c r="O900" i="2"/>
  <c r="J983" i="20" l="1"/>
  <c r="L983" i="20" s="1"/>
  <c r="K983" i="20"/>
  <c r="G985" i="20"/>
  <c r="F986" i="20" s="1"/>
  <c r="H984" i="20"/>
  <c r="I984" i="20" s="1"/>
  <c r="L903" i="3"/>
  <c r="K903" i="3"/>
  <c r="M903" i="3" s="1"/>
  <c r="J904" i="3"/>
  <c r="I905" i="3"/>
  <c r="P901" i="2"/>
  <c r="Q901" i="2" s="1"/>
  <c r="O901" i="2"/>
  <c r="M902" i="2"/>
  <c r="N902" i="2" s="1"/>
  <c r="E903" i="2"/>
  <c r="K984" i="20" l="1"/>
  <c r="J984" i="20"/>
  <c r="L984" i="20" s="1"/>
  <c r="G986" i="20"/>
  <c r="F987" i="20" s="1"/>
  <c r="H985" i="20"/>
  <c r="I985" i="20" s="1"/>
  <c r="I906" i="3"/>
  <c r="J905" i="3"/>
  <c r="K904" i="3"/>
  <c r="M904" i="3" s="1"/>
  <c r="L904" i="3"/>
  <c r="M903" i="2"/>
  <c r="N903" i="2" s="1"/>
  <c r="S903" i="2" s="1"/>
  <c r="E904" i="2"/>
  <c r="O902" i="2"/>
  <c r="P902" i="2"/>
  <c r="Q902" i="2" s="1"/>
  <c r="S902" i="2"/>
  <c r="H986" i="20" l="1"/>
  <c r="I986" i="20" s="1"/>
  <c r="K986" i="20" s="1"/>
  <c r="K985" i="20"/>
  <c r="J985" i="20"/>
  <c r="L985" i="20" s="1"/>
  <c r="G987" i="20"/>
  <c r="F988" i="20" s="1"/>
  <c r="K905" i="3"/>
  <c r="M905" i="3" s="1"/>
  <c r="L905" i="3"/>
  <c r="I907" i="3"/>
  <c r="J906" i="3"/>
  <c r="M904" i="2"/>
  <c r="N904" i="2" s="1"/>
  <c r="S904" i="2" s="1"/>
  <c r="E905" i="2"/>
  <c r="P903" i="2"/>
  <c r="Q903" i="2" s="1"/>
  <c r="O903" i="2"/>
  <c r="J986" i="20" l="1"/>
  <c r="L986" i="20" s="1"/>
  <c r="G988" i="20"/>
  <c r="F989" i="20" s="1"/>
  <c r="H987" i="20"/>
  <c r="I987" i="20" s="1"/>
  <c r="L906" i="3"/>
  <c r="K906" i="3"/>
  <c r="M906" i="3" s="1"/>
  <c r="I908" i="3"/>
  <c r="J907" i="3"/>
  <c r="M905" i="2"/>
  <c r="N905" i="2" s="1"/>
  <c r="S905" i="2" s="1"/>
  <c r="E906" i="2"/>
  <c r="P904" i="2"/>
  <c r="Q904" i="2" s="1"/>
  <c r="O904" i="2"/>
  <c r="K987" i="20" l="1"/>
  <c r="J987" i="20"/>
  <c r="L987" i="20" s="1"/>
  <c r="H988" i="20"/>
  <c r="I988" i="20" s="1"/>
  <c r="G989" i="20"/>
  <c r="F990" i="20" s="1"/>
  <c r="L907" i="3"/>
  <c r="K907" i="3"/>
  <c r="M907" i="3" s="1"/>
  <c r="I909" i="3"/>
  <c r="J908" i="3"/>
  <c r="E907" i="2"/>
  <c r="M906" i="2"/>
  <c r="N906" i="2" s="1"/>
  <c r="S906" i="2" s="1"/>
  <c r="P905" i="2"/>
  <c r="Q905" i="2" s="1"/>
  <c r="O905" i="2"/>
  <c r="G990" i="20" l="1"/>
  <c r="F991" i="20" s="1"/>
  <c r="H989" i="20"/>
  <c r="I989" i="20" s="1"/>
  <c r="K988" i="20"/>
  <c r="J988" i="20"/>
  <c r="L988" i="20" s="1"/>
  <c r="L908" i="3"/>
  <c r="K908" i="3"/>
  <c r="M908" i="3" s="1"/>
  <c r="J909" i="3"/>
  <c r="I910" i="3"/>
  <c r="P906" i="2"/>
  <c r="Q906" i="2" s="1"/>
  <c r="O906" i="2"/>
  <c r="M907" i="2"/>
  <c r="N907" i="2" s="1"/>
  <c r="E908" i="2"/>
  <c r="G991" i="20" l="1"/>
  <c r="F992" i="20" s="1"/>
  <c r="J989" i="20"/>
  <c r="L989" i="20" s="1"/>
  <c r="K989" i="20"/>
  <c r="H990" i="20"/>
  <c r="I990" i="20" s="1"/>
  <c r="J910" i="3"/>
  <c r="I911" i="3"/>
  <c r="L909" i="3"/>
  <c r="K909" i="3"/>
  <c r="M909" i="3" s="1"/>
  <c r="P907" i="2"/>
  <c r="Q907" i="2" s="1"/>
  <c r="O907" i="2"/>
  <c r="M908" i="2"/>
  <c r="N908" i="2" s="1"/>
  <c r="E909" i="2"/>
  <c r="S907" i="2"/>
  <c r="K990" i="20" l="1"/>
  <c r="J990" i="20"/>
  <c r="L990" i="20" s="1"/>
  <c r="G992" i="20"/>
  <c r="F993" i="20" s="1"/>
  <c r="H991" i="20"/>
  <c r="I991" i="20" s="1"/>
  <c r="I912" i="3"/>
  <c r="J911" i="3"/>
  <c r="L910" i="3"/>
  <c r="K910" i="3"/>
  <c r="M910" i="3" s="1"/>
  <c r="P908" i="2"/>
  <c r="Q908" i="2" s="1"/>
  <c r="O908" i="2"/>
  <c r="S908" i="2"/>
  <c r="E910" i="2"/>
  <c r="M909" i="2"/>
  <c r="N909" i="2" s="1"/>
  <c r="J991" i="20" l="1"/>
  <c r="L991" i="20" s="1"/>
  <c r="K991" i="20"/>
  <c r="H992" i="20"/>
  <c r="I992" i="20" s="1"/>
  <c r="G993" i="20"/>
  <c r="F994" i="20" s="1"/>
  <c r="L911" i="3"/>
  <c r="K911" i="3"/>
  <c r="M911" i="3" s="1"/>
  <c r="J912" i="3"/>
  <c r="I913" i="3"/>
  <c r="P909" i="2"/>
  <c r="Q909" i="2" s="1"/>
  <c r="O909" i="2"/>
  <c r="M910" i="2"/>
  <c r="N910" i="2" s="1"/>
  <c r="E911" i="2"/>
  <c r="S909" i="2"/>
  <c r="K992" i="20" l="1"/>
  <c r="J992" i="20"/>
  <c r="L992" i="20" s="1"/>
  <c r="G994" i="20"/>
  <c r="F995" i="20" s="1"/>
  <c r="H993" i="20"/>
  <c r="I993" i="20" s="1"/>
  <c r="K912" i="3"/>
  <c r="M912" i="3" s="1"/>
  <c r="L912" i="3"/>
  <c r="I914" i="3"/>
  <c r="J913" i="3"/>
  <c r="M911" i="2"/>
  <c r="N911" i="2" s="1"/>
  <c r="S911" i="2" s="1"/>
  <c r="E912" i="2"/>
  <c r="O910" i="2"/>
  <c r="P910" i="2"/>
  <c r="Q910" i="2" s="1"/>
  <c r="S910" i="2"/>
  <c r="H994" i="20" l="1"/>
  <c r="I994" i="20" s="1"/>
  <c r="K994" i="20" s="1"/>
  <c r="K993" i="20"/>
  <c r="J993" i="20"/>
  <c r="L993" i="20" s="1"/>
  <c r="G995" i="20"/>
  <c r="F996" i="20" s="1"/>
  <c r="K913" i="3"/>
  <c r="M913" i="3" s="1"/>
  <c r="L913" i="3"/>
  <c r="I915" i="3"/>
  <c r="J914" i="3"/>
  <c r="M912" i="2"/>
  <c r="N912" i="2" s="1"/>
  <c r="S912" i="2" s="1"/>
  <c r="E913" i="2"/>
  <c r="P911" i="2"/>
  <c r="Q911" i="2" s="1"/>
  <c r="O911" i="2"/>
  <c r="J994" i="20" l="1"/>
  <c r="L994" i="20" s="1"/>
  <c r="H995" i="20"/>
  <c r="I995" i="20" s="1"/>
  <c r="G996" i="20"/>
  <c r="F997" i="20" s="1"/>
  <c r="L914" i="3"/>
  <c r="K914" i="3"/>
  <c r="M914" i="3" s="1"/>
  <c r="J915" i="3"/>
  <c r="I916" i="3"/>
  <c r="M913" i="2"/>
  <c r="N913" i="2" s="1"/>
  <c r="S913" i="2" s="1"/>
  <c r="E914" i="2"/>
  <c r="P912" i="2"/>
  <c r="Q912" i="2" s="1"/>
  <c r="O912" i="2"/>
  <c r="G997" i="20" l="1"/>
  <c r="F998" i="20" s="1"/>
  <c r="H996" i="20"/>
  <c r="I996" i="20" s="1"/>
  <c r="K995" i="20"/>
  <c r="J995" i="20"/>
  <c r="L995" i="20" s="1"/>
  <c r="L915" i="3"/>
  <c r="K915" i="3"/>
  <c r="M915" i="3" s="1"/>
  <c r="I917" i="3"/>
  <c r="J916" i="3"/>
  <c r="E915" i="2"/>
  <c r="M914" i="2"/>
  <c r="N914" i="2" s="1"/>
  <c r="S914" i="2" s="1"/>
  <c r="P913" i="2"/>
  <c r="Q913" i="2" s="1"/>
  <c r="O913" i="2"/>
  <c r="G998" i="20" l="1"/>
  <c r="F999" i="20" s="1"/>
  <c r="K996" i="20"/>
  <c r="J996" i="20"/>
  <c r="L996" i="20" s="1"/>
  <c r="H997" i="20"/>
  <c r="I997" i="20" s="1"/>
  <c r="L916" i="3"/>
  <c r="K916" i="3"/>
  <c r="M916" i="3" s="1"/>
  <c r="J917" i="3"/>
  <c r="I918" i="3"/>
  <c r="P914" i="2"/>
  <c r="Q914" i="2" s="1"/>
  <c r="O914" i="2"/>
  <c r="M915" i="2"/>
  <c r="N915" i="2" s="1"/>
  <c r="E916" i="2"/>
  <c r="G999" i="20" l="1"/>
  <c r="F1000" i="20" s="1"/>
  <c r="J997" i="20"/>
  <c r="L997" i="20" s="1"/>
  <c r="K997" i="20"/>
  <c r="H998" i="20"/>
  <c r="I998" i="20" s="1"/>
  <c r="L917" i="3"/>
  <c r="K917" i="3"/>
  <c r="M917" i="3" s="1"/>
  <c r="J918" i="3"/>
  <c r="I919" i="3"/>
  <c r="M916" i="2"/>
  <c r="N916" i="2" s="1"/>
  <c r="S916" i="2" s="1"/>
  <c r="E917" i="2"/>
  <c r="P915" i="2"/>
  <c r="Q915" i="2" s="1"/>
  <c r="O915" i="2"/>
  <c r="S915" i="2"/>
  <c r="K998" i="20" l="1"/>
  <c r="J998" i="20"/>
  <c r="L998" i="20" s="1"/>
  <c r="G1000" i="20"/>
  <c r="F1001" i="20" s="1"/>
  <c r="H999" i="20"/>
  <c r="I999" i="20" s="1"/>
  <c r="I920" i="3"/>
  <c r="J919" i="3"/>
  <c r="L918" i="3"/>
  <c r="K918" i="3"/>
  <c r="M918" i="3" s="1"/>
  <c r="E918" i="2"/>
  <c r="M917" i="2"/>
  <c r="N917" i="2" s="1"/>
  <c r="S917" i="2" s="1"/>
  <c r="P916" i="2"/>
  <c r="Q916" i="2" s="1"/>
  <c r="O916" i="2"/>
  <c r="G1001" i="20" l="1"/>
  <c r="F1002" i="20" s="1"/>
  <c r="J999" i="20"/>
  <c r="L999" i="20" s="1"/>
  <c r="K999" i="20"/>
  <c r="H1000" i="20"/>
  <c r="I1000" i="20" s="1"/>
  <c r="L919" i="3"/>
  <c r="K919" i="3"/>
  <c r="M919" i="3" s="1"/>
  <c r="J920" i="3"/>
  <c r="I921" i="3"/>
  <c r="P917" i="2"/>
  <c r="Q917" i="2" s="1"/>
  <c r="O917" i="2"/>
  <c r="M918" i="2"/>
  <c r="N918" i="2" s="1"/>
  <c r="E919" i="2"/>
  <c r="G1002" i="20" l="1"/>
  <c r="F1003" i="20" s="1"/>
  <c r="K1000" i="20"/>
  <c r="J1000" i="20"/>
  <c r="L1000" i="20" s="1"/>
  <c r="H1001" i="20"/>
  <c r="I1001" i="20" s="1"/>
  <c r="I922" i="3"/>
  <c r="J921" i="3"/>
  <c r="K920" i="3"/>
  <c r="M920" i="3" s="1"/>
  <c r="L920" i="3"/>
  <c r="O918" i="2"/>
  <c r="P918" i="2"/>
  <c r="Q918" i="2" s="1"/>
  <c r="M919" i="2"/>
  <c r="N919" i="2" s="1"/>
  <c r="S919" i="2" s="1"/>
  <c r="E920" i="2"/>
  <c r="S918" i="2"/>
  <c r="H1002" i="20" l="1"/>
  <c r="I1002" i="20" s="1"/>
  <c r="K1001" i="20"/>
  <c r="J1001" i="20"/>
  <c r="L1001" i="20" s="1"/>
  <c r="G1003" i="20"/>
  <c r="F1004" i="20" s="1"/>
  <c r="K921" i="3"/>
  <c r="M921" i="3" s="1"/>
  <c r="L921" i="3"/>
  <c r="I923" i="3"/>
  <c r="J922" i="3"/>
  <c r="M920" i="2"/>
  <c r="N920" i="2" s="1"/>
  <c r="S920" i="2" s="1"/>
  <c r="E921" i="2"/>
  <c r="P919" i="2"/>
  <c r="Q919" i="2" s="1"/>
  <c r="O919" i="2"/>
  <c r="G1004" i="20" l="1"/>
  <c r="F1005" i="20" s="1"/>
  <c r="H1003" i="20"/>
  <c r="I1003" i="20" s="1"/>
  <c r="K1002" i="20"/>
  <c r="J1002" i="20"/>
  <c r="L1002" i="20" s="1"/>
  <c r="L922" i="3"/>
  <c r="K922" i="3"/>
  <c r="M922" i="3" s="1"/>
  <c r="J923" i="3"/>
  <c r="I924" i="3"/>
  <c r="M921" i="2"/>
  <c r="N921" i="2" s="1"/>
  <c r="S921" i="2" s="1"/>
  <c r="E922" i="2"/>
  <c r="P920" i="2"/>
  <c r="Q920" i="2" s="1"/>
  <c r="O920" i="2"/>
  <c r="K1003" i="20" l="1"/>
  <c r="J1003" i="20"/>
  <c r="L1003" i="20" s="1"/>
  <c r="H1004" i="20"/>
  <c r="I1004" i="20" s="1"/>
  <c r="G1005" i="20"/>
  <c r="F1006" i="20" s="1"/>
  <c r="I925" i="3"/>
  <c r="J924" i="3"/>
  <c r="L923" i="3"/>
  <c r="K923" i="3"/>
  <c r="M923" i="3" s="1"/>
  <c r="M922" i="2"/>
  <c r="N922" i="2" s="1"/>
  <c r="S922" i="2" s="1"/>
  <c r="E923" i="2"/>
  <c r="P921" i="2"/>
  <c r="Q921" i="2" s="1"/>
  <c r="O921" i="2"/>
  <c r="G1006" i="20" l="1"/>
  <c r="F1007" i="20" s="1"/>
  <c r="H1005" i="20"/>
  <c r="I1005" i="20" s="1"/>
  <c r="K1004" i="20"/>
  <c r="J1004" i="20"/>
  <c r="L1004" i="20" s="1"/>
  <c r="L924" i="3"/>
  <c r="K924" i="3"/>
  <c r="M924" i="3" s="1"/>
  <c r="J925" i="3"/>
  <c r="I926" i="3"/>
  <c r="M923" i="2"/>
  <c r="N923" i="2" s="1"/>
  <c r="S923" i="2" s="1"/>
  <c r="E924" i="2"/>
  <c r="P922" i="2"/>
  <c r="Q922" i="2" s="1"/>
  <c r="O922" i="2"/>
  <c r="J1005" i="20" l="1"/>
  <c r="L1005" i="20" s="1"/>
  <c r="K1005" i="20"/>
  <c r="G1007" i="20"/>
  <c r="F1008" i="20" s="1"/>
  <c r="H1006" i="20"/>
  <c r="I1006" i="20" s="1"/>
  <c r="L925" i="3"/>
  <c r="K925" i="3"/>
  <c r="M925" i="3" s="1"/>
  <c r="J926" i="3"/>
  <c r="I927" i="3"/>
  <c r="M924" i="2"/>
  <c r="N924" i="2" s="1"/>
  <c r="S924" i="2" s="1"/>
  <c r="E925" i="2"/>
  <c r="P923" i="2"/>
  <c r="Q923" i="2" s="1"/>
  <c r="O923" i="2"/>
  <c r="K1006" i="20" l="1"/>
  <c r="J1006" i="20"/>
  <c r="L1006" i="20" s="1"/>
  <c r="H1007" i="20"/>
  <c r="I1007" i="20" s="1"/>
  <c r="G1008" i="20"/>
  <c r="F1009" i="20" s="1"/>
  <c r="L926" i="3"/>
  <c r="K926" i="3"/>
  <c r="M926" i="3" s="1"/>
  <c r="I928" i="3"/>
  <c r="J927" i="3"/>
  <c r="E926" i="2"/>
  <c r="M925" i="2"/>
  <c r="N925" i="2" s="1"/>
  <c r="S925" i="2" s="1"/>
  <c r="P924" i="2"/>
  <c r="Q924" i="2" s="1"/>
  <c r="O924" i="2"/>
  <c r="G1009" i="20" l="1"/>
  <c r="F1010" i="20" s="1"/>
  <c r="J1007" i="20"/>
  <c r="L1007" i="20" s="1"/>
  <c r="K1007" i="20"/>
  <c r="H1008" i="20"/>
  <c r="I1008" i="20" s="1"/>
  <c r="J928" i="3"/>
  <c r="I929" i="3"/>
  <c r="L927" i="3"/>
  <c r="K927" i="3"/>
  <c r="M927" i="3" s="1"/>
  <c r="P925" i="2"/>
  <c r="Q925" i="2" s="1"/>
  <c r="O925" i="2"/>
  <c r="M926" i="2"/>
  <c r="N926" i="2" s="1"/>
  <c r="E927" i="2"/>
  <c r="K1008" i="20" l="1"/>
  <c r="J1008" i="20"/>
  <c r="L1008" i="20" s="1"/>
  <c r="G1010" i="20"/>
  <c r="F1011" i="20" s="1"/>
  <c r="H1009" i="20"/>
  <c r="I1009" i="20" s="1"/>
  <c r="I930" i="3"/>
  <c r="J929" i="3"/>
  <c r="L928" i="3"/>
  <c r="K928" i="3"/>
  <c r="M928" i="3" s="1"/>
  <c r="O926" i="2"/>
  <c r="P926" i="2"/>
  <c r="Q926" i="2" s="1"/>
  <c r="M927" i="2"/>
  <c r="N927" i="2" s="1"/>
  <c r="S927" i="2" s="1"/>
  <c r="E928" i="2"/>
  <c r="S926" i="2"/>
  <c r="K1009" i="20" l="1"/>
  <c r="J1009" i="20"/>
  <c r="L1009" i="20" s="1"/>
  <c r="H1010" i="20"/>
  <c r="I1010" i="20" s="1"/>
  <c r="G1011" i="20"/>
  <c r="F1012" i="20" s="1"/>
  <c r="K929" i="3"/>
  <c r="M929" i="3" s="1"/>
  <c r="L929" i="3"/>
  <c r="J930" i="3"/>
  <c r="I931" i="3"/>
  <c r="M928" i="2"/>
  <c r="N928" i="2" s="1"/>
  <c r="S928" i="2" s="1"/>
  <c r="E929" i="2"/>
  <c r="P927" i="2"/>
  <c r="Q927" i="2" s="1"/>
  <c r="O927" i="2"/>
  <c r="G1012" i="20" l="1"/>
  <c r="F1013" i="20" s="1"/>
  <c r="K1010" i="20"/>
  <c r="J1010" i="20"/>
  <c r="L1010" i="20" s="1"/>
  <c r="H1011" i="20"/>
  <c r="I1011" i="20" s="1"/>
  <c r="I932" i="3"/>
  <c r="J931" i="3"/>
  <c r="K930" i="3"/>
  <c r="M930" i="3" s="1"/>
  <c r="L930" i="3"/>
  <c r="M929" i="2"/>
  <c r="N929" i="2" s="1"/>
  <c r="S929" i="2" s="1"/>
  <c r="E930" i="2"/>
  <c r="P928" i="2"/>
  <c r="Q928" i="2" s="1"/>
  <c r="O928" i="2"/>
  <c r="H1012" i="20" l="1"/>
  <c r="I1012" i="20" s="1"/>
  <c r="K1012" i="20" s="1"/>
  <c r="K1011" i="20"/>
  <c r="J1011" i="20"/>
  <c r="L1011" i="20" s="1"/>
  <c r="G1013" i="20"/>
  <c r="F1014" i="20" s="1"/>
  <c r="L931" i="3"/>
  <c r="K931" i="3"/>
  <c r="M931" i="3" s="1"/>
  <c r="I933" i="3"/>
  <c r="J932" i="3"/>
  <c r="E931" i="2"/>
  <c r="M930" i="2"/>
  <c r="N930" i="2" s="1"/>
  <c r="S930" i="2" s="1"/>
  <c r="P929" i="2"/>
  <c r="Q929" i="2" s="1"/>
  <c r="O929" i="2"/>
  <c r="J1012" i="20" l="1"/>
  <c r="L1012" i="20" s="1"/>
  <c r="G1014" i="20"/>
  <c r="F1015" i="20" s="1"/>
  <c r="H1013" i="20"/>
  <c r="I1013" i="20" s="1"/>
  <c r="J933" i="3"/>
  <c r="I934" i="3"/>
  <c r="L932" i="3"/>
  <c r="K932" i="3"/>
  <c r="M932" i="3" s="1"/>
  <c r="P930" i="2"/>
  <c r="Q930" i="2" s="1"/>
  <c r="O930" i="2"/>
  <c r="M931" i="2"/>
  <c r="N931" i="2" s="1"/>
  <c r="E932" i="2"/>
  <c r="J1013" i="20" l="1"/>
  <c r="L1013" i="20" s="1"/>
  <c r="K1013" i="20"/>
  <c r="G1015" i="20"/>
  <c r="F1016" i="20" s="1"/>
  <c r="H1014" i="20"/>
  <c r="I1014" i="20" s="1"/>
  <c r="I935" i="3"/>
  <c r="J934" i="3"/>
  <c r="L933" i="3"/>
  <c r="K933" i="3"/>
  <c r="M933" i="3" s="1"/>
  <c r="P931" i="2"/>
  <c r="Q931" i="2" s="1"/>
  <c r="O931" i="2"/>
  <c r="M932" i="2"/>
  <c r="N932" i="2" s="1"/>
  <c r="E933" i="2"/>
  <c r="S931" i="2"/>
  <c r="K1014" i="20" l="1"/>
  <c r="J1014" i="20"/>
  <c r="L1014" i="20" s="1"/>
  <c r="G1016" i="20"/>
  <c r="F1017" i="20" s="1"/>
  <c r="H1015" i="20"/>
  <c r="I1015" i="20" s="1"/>
  <c r="L934" i="3"/>
  <c r="K934" i="3"/>
  <c r="M934" i="3" s="1"/>
  <c r="J935" i="3"/>
  <c r="I936" i="3"/>
  <c r="P932" i="2"/>
  <c r="Q932" i="2" s="1"/>
  <c r="O932" i="2"/>
  <c r="S932" i="2"/>
  <c r="E934" i="2"/>
  <c r="M933" i="2"/>
  <c r="N933" i="2" s="1"/>
  <c r="J1015" i="20" l="1"/>
  <c r="L1015" i="20" s="1"/>
  <c r="K1015" i="20"/>
  <c r="G1017" i="20"/>
  <c r="F1018" i="20" s="1"/>
  <c r="H1016" i="20"/>
  <c r="I1016" i="20" s="1"/>
  <c r="J936" i="3"/>
  <c r="I937" i="3"/>
  <c r="L935" i="3"/>
  <c r="K935" i="3"/>
  <c r="M935" i="3" s="1"/>
  <c r="P933" i="2"/>
  <c r="Q933" i="2" s="1"/>
  <c r="O933" i="2"/>
  <c r="M934" i="2"/>
  <c r="N934" i="2" s="1"/>
  <c r="E935" i="2"/>
  <c r="S933" i="2"/>
  <c r="G1018" i="20" l="1"/>
  <c r="F1019" i="20" s="1"/>
  <c r="K1016" i="20"/>
  <c r="J1016" i="20"/>
  <c r="L1016" i="20" s="1"/>
  <c r="H1017" i="20"/>
  <c r="I1017" i="20" s="1"/>
  <c r="I938" i="3"/>
  <c r="J937" i="3"/>
  <c r="L936" i="3"/>
  <c r="K936" i="3"/>
  <c r="M936" i="3" s="1"/>
  <c r="O934" i="2"/>
  <c r="P934" i="2"/>
  <c r="Q934" i="2" s="1"/>
  <c r="M935" i="2"/>
  <c r="N935" i="2" s="1"/>
  <c r="S935" i="2" s="1"/>
  <c r="E936" i="2"/>
  <c r="S934" i="2"/>
  <c r="H1018" i="20" l="1"/>
  <c r="I1018" i="20" s="1"/>
  <c r="K1018" i="20" s="1"/>
  <c r="K1017" i="20"/>
  <c r="J1017" i="20"/>
  <c r="L1017" i="20" s="1"/>
  <c r="G1019" i="20"/>
  <c r="F1020" i="20" s="1"/>
  <c r="J938" i="3"/>
  <c r="I939" i="3"/>
  <c r="L937" i="3"/>
  <c r="K937" i="3"/>
  <c r="M937" i="3" s="1"/>
  <c r="M936" i="2"/>
  <c r="N936" i="2" s="1"/>
  <c r="S936" i="2" s="1"/>
  <c r="E937" i="2"/>
  <c r="P935" i="2"/>
  <c r="Q935" i="2" s="1"/>
  <c r="O935" i="2"/>
  <c r="J1018" i="20" l="1"/>
  <c r="L1018" i="20" s="1"/>
  <c r="G1020" i="20"/>
  <c r="F1021" i="20" s="1"/>
  <c r="H1019" i="20"/>
  <c r="I1019" i="20" s="1"/>
  <c r="I940" i="3"/>
  <c r="J939" i="3"/>
  <c r="K938" i="3"/>
  <c r="M938" i="3" s="1"/>
  <c r="L938" i="3"/>
  <c r="M937" i="2"/>
  <c r="N937" i="2" s="1"/>
  <c r="S937" i="2" s="1"/>
  <c r="E938" i="2"/>
  <c r="P936" i="2"/>
  <c r="Q936" i="2" s="1"/>
  <c r="O936" i="2"/>
  <c r="H1020" i="20" l="1"/>
  <c r="I1020" i="20" s="1"/>
  <c r="K1020" i="20" s="1"/>
  <c r="K1019" i="20"/>
  <c r="J1019" i="20"/>
  <c r="L1019" i="20" s="1"/>
  <c r="G1021" i="20"/>
  <c r="F1022" i="20" s="1"/>
  <c r="L939" i="3"/>
  <c r="K939" i="3"/>
  <c r="M939" i="3" s="1"/>
  <c r="I941" i="3"/>
  <c r="J940" i="3"/>
  <c r="E939" i="2"/>
  <c r="M938" i="2"/>
  <c r="N938" i="2" s="1"/>
  <c r="S938" i="2" s="1"/>
  <c r="P937" i="2"/>
  <c r="Q937" i="2" s="1"/>
  <c r="O937" i="2"/>
  <c r="J1020" i="20" l="1"/>
  <c r="L1020" i="20" s="1"/>
  <c r="H1021" i="20"/>
  <c r="I1021" i="20" s="1"/>
  <c r="G1022" i="20"/>
  <c r="F1023" i="20" s="1"/>
  <c r="L940" i="3"/>
  <c r="K940" i="3"/>
  <c r="M940" i="3" s="1"/>
  <c r="J941" i="3"/>
  <c r="I942" i="3"/>
  <c r="P938" i="2"/>
  <c r="Q938" i="2" s="1"/>
  <c r="O938" i="2"/>
  <c r="M939" i="2"/>
  <c r="N939" i="2" s="1"/>
  <c r="E940" i="2"/>
  <c r="G1023" i="20" l="1"/>
  <c r="F1024" i="20" s="1"/>
  <c r="H1022" i="20"/>
  <c r="I1022" i="20" s="1"/>
  <c r="J1021" i="20"/>
  <c r="L1021" i="20" s="1"/>
  <c r="K1021" i="20"/>
  <c r="L941" i="3"/>
  <c r="K941" i="3"/>
  <c r="M941" i="3" s="1"/>
  <c r="I943" i="3"/>
  <c r="J942" i="3"/>
  <c r="E941" i="2"/>
  <c r="M940" i="2"/>
  <c r="N940" i="2" s="1"/>
  <c r="S940" i="2" s="1"/>
  <c r="P939" i="2"/>
  <c r="Q939" i="2" s="1"/>
  <c r="O939" i="2"/>
  <c r="S939" i="2"/>
  <c r="K1022" i="20" l="1"/>
  <c r="J1022" i="20"/>
  <c r="L1022" i="20" s="1"/>
  <c r="G1024" i="20"/>
  <c r="F1025" i="20" s="1"/>
  <c r="H1023" i="20"/>
  <c r="I1023" i="20" s="1"/>
  <c r="L942" i="3"/>
  <c r="K942" i="3"/>
  <c r="M942" i="3" s="1"/>
  <c r="J943" i="3"/>
  <c r="I944" i="3"/>
  <c r="P940" i="2"/>
  <c r="Q940" i="2" s="1"/>
  <c r="O940" i="2"/>
  <c r="E942" i="2"/>
  <c r="M941" i="2"/>
  <c r="N941" i="2" s="1"/>
  <c r="H1024" i="20" l="1"/>
  <c r="I1024" i="20" s="1"/>
  <c r="G1025" i="20"/>
  <c r="F1026" i="20" s="1"/>
  <c r="J1023" i="20"/>
  <c r="L1023" i="20" s="1"/>
  <c r="K1023" i="20"/>
  <c r="J944" i="3"/>
  <c r="I945" i="3"/>
  <c r="L943" i="3"/>
  <c r="K943" i="3"/>
  <c r="M943" i="3" s="1"/>
  <c r="O941" i="2"/>
  <c r="P941" i="2"/>
  <c r="Q941" i="2" s="1"/>
  <c r="M942" i="2"/>
  <c r="N942" i="2" s="1"/>
  <c r="E943" i="2"/>
  <c r="S941" i="2"/>
  <c r="G1026" i="20" l="1"/>
  <c r="F1027" i="20" s="1"/>
  <c r="H1025" i="20"/>
  <c r="I1025" i="20" s="1"/>
  <c r="K1024" i="20"/>
  <c r="J1024" i="20"/>
  <c r="L1024" i="20" s="1"/>
  <c r="I946" i="3"/>
  <c r="J945" i="3"/>
  <c r="L944" i="3"/>
  <c r="K944" i="3"/>
  <c r="M944" i="3" s="1"/>
  <c r="O942" i="2"/>
  <c r="P942" i="2"/>
  <c r="Q942" i="2" s="1"/>
  <c r="S942" i="2"/>
  <c r="M943" i="2"/>
  <c r="N943" i="2" s="1"/>
  <c r="S943" i="2" s="1"/>
  <c r="E944" i="2"/>
  <c r="H1026" i="20" l="1"/>
  <c r="I1026" i="20" s="1"/>
  <c r="K1026" i="20" s="1"/>
  <c r="K1025" i="20"/>
  <c r="J1025" i="20"/>
  <c r="L1025" i="20" s="1"/>
  <c r="G1027" i="20"/>
  <c r="F1028" i="20" s="1"/>
  <c r="L945" i="3"/>
  <c r="K945" i="3"/>
  <c r="M945" i="3" s="1"/>
  <c r="J946" i="3"/>
  <c r="I947" i="3"/>
  <c r="M944" i="2"/>
  <c r="N944" i="2" s="1"/>
  <c r="S944" i="2" s="1"/>
  <c r="E945" i="2"/>
  <c r="O943" i="2"/>
  <c r="P943" i="2"/>
  <c r="Q943" i="2" s="1"/>
  <c r="J1026" i="20" l="1"/>
  <c r="L1026" i="20" s="1"/>
  <c r="H1027" i="20"/>
  <c r="I1027" i="20" s="1"/>
  <c r="G1028" i="20"/>
  <c r="F1029" i="20" s="1"/>
  <c r="K946" i="3"/>
  <c r="M946" i="3" s="1"/>
  <c r="L946" i="3"/>
  <c r="I948" i="3"/>
  <c r="J947" i="3"/>
  <c r="E946" i="2"/>
  <c r="M945" i="2"/>
  <c r="N945" i="2" s="1"/>
  <c r="S945" i="2" s="1"/>
  <c r="P944" i="2"/>
  <c r="Q944" i="2" s="1"/>
  <c r="O944" i="2"/>
  <c r="G1029" i="20" l="1"/>
  <c r="F1030" i="20" s="1"/>
  <c r="H1028" i="20"/>
  <c r="I1028" i="20" s="1"/>
  <c r="K1027" i="20"/>
  <c r="J1027" i="20"/>
  <c r="L1027" i="20" s="1"/>
  <c r="L947" i="3"/>
  <c r="K947" i="3"/>
  <c r="M947" i="3" s="1"/>
  <c r="I949" i="3"/>
  <c r="J948" i="3"/>
  <c r="P945" i="2"/>
  <c r="Q945" i="2" s="1"/>
  <c r="O945" i="2"/>
  <c r="E947" i="2"/>
  <c r="M946" i="2"/>
  <c r="N946" i="2" s="1"/>
  <c r="G1030" i="20" l="1"/>
  <c r="F1031" i="20" s="1"/>
  <c r="K1028" i="20"/>
  <c r="J1028" i="20"/>
  <c r="L1028" i="20" s="1"/>
  <c r="H1029" i="20"/>
  <c r="I1029" i="20" s="1"/>
  <c r="L948" i="3"/>
  <c r="K948" i="3"/>
  <c r="M948" i="3" s="1"/>
  <c r="J949" i="3"/>
  <c r="I950" i="3"/>
  <c r="P946" i="2"/>
  <c r="Q946" i="2" s="1"/>
  <c r="O946" i="2"/>
  <c r="M947" i="2"/>
  <c r="N947" i="2" s="1"/>
  <c r="S947" i="2" s="1"/>
  <c r="E948" i="2"/>
  <c r="S946" i="2"/>
  <c r="J1029" i="20" l="1"/>
  <c r="L1029" i="20" s="1"/>
  <c r="K1029" i="20"/>
  <c r="G1031" i="20"/>
  <c r="F1032" i="20" s="1"/>
  <c r="H1030" i="20"/>
  <c r="I1030" i="20" s="1"/>
  <c r="I951" i="3"/>
  <c r="J950" i="3"/>
  <c r="L949" i="3"/>
  <c r="K949" i="3"/>
  <c r="M949" i="3" s="1"/>
  <c r="E949" i="2"/>
  <c r="M948" i="2"/>
  <c r="N948" i="2" s="1"/>
  <c r="S948" i="2" s="1"/>
  <c r="P947" i="2"/>
  <c r="Q947" i="2" s="1"/>
  <c r="O947" i="2"/>
  <c r="K1030" i="20" l="1"/>
  <c r="J1030" i="20"/>
  <c r="L1030" i="20" s="1"/>
  <c r="G1032" i="20"/>
  <c r="F1033" i="20" s="1"/>
  <c r="H1031" i="20"/>
  <c r="I1031" i="20" s="1"/>
  <c r="L950" i="3"/>
  <c r="K950" i="3"/>
  <c r="M950" i="3" s="1"/>
  <c r="J951" i="3"/>
  <c r="I952" i="3"/>
  <c r="P948" i="2"/>
  <c r="Q948" i="2" s="1"/>
  <c r="O948" i="2"/>
  <c r="E950" i="2"/>
  <c r="M949" i="2"/>
  <c r="N949" i="2" s="1"/>
  <c r="J1031" i="20" l="1"/>
  <c r="L1031" i="20" s="1"/>
  <c r="K1031" i="20"/>
  <c r="G1033" i="20"/>
  <c r="F1034" i="20" s="1"/>
  <c r="H1032" i="20"/>
  <c r="I1032" i="20" s="1"/>
  <c r="J952" i="3"/>
  <c r="I953" i="3"/>
  <c r="L951" i="3"/>
  <c r="K951" i="3"/>
  <c r="M951" i="3" s="1"/>
  <c r="E951" i="2"/>
  <c r="M950" i="2"/>
  <c r="N950" i="2" s="1"/>
  <c r="S950" i="2" s="1"/>
  <c r="O949" i="2"/>
  <c r="P949" i="2"/>
  <c r="Q949" i="2" s="1"/>
  <c r="S949" i="2"/>
  <c r="G1034" i="20" l="1"/>
  <c r="F1035" i="20" s="1"/>
  <c r="K1032" i="20"/>
  <c r="J1032" i="20"/>
  <c r="L1032" i="20" s="1"/>
  <c r="H1033" i="20"/>
  <c r="I1033" i="20" s="1"/>
  <c r="I954" i="3"/>
  <c r="J953" i="3"/>
  <c r="L952" i="3"/>
  <c r="K952" i="3"/>
  <c r="M952" i="3" s="1"/>
  <c r="O950" i="2"/>
  <c r="P950" i="2"/>
  <c r="Q950" i="2" s="1"/>
  <c r="M951" i="2"/>
  <c r="N951" i="2" s="1"/>
  <c r="E952" i="2"/>
  <c r="K1033" i="20" l="1"/>
  <c r="J1033" i="20"/>
  <c r="L1033" i="20" s="1"/>
  <c r="H1034" i="20"/>
  <c r="I1034" i="20" s="1"/>
  <c r="G1035" i="20"/>
  <c r="F1036" i="20" s="1"/>
  <c r="L953" i="3"/>
  <c r="K953" i="3"/>
  <c r="M953" i="3" s="1"/>
  <c r="J954" i="3"/>
  <c r="I955" i="3"/>
  <c r="P951" i="2"/>
  <c r="Q951" i="2" s="1"/>
  <c r="O951" i="2"/>
  <c r="S951" i="2"/>
  <c r="M952" i="2"/>
  <c r="N952" i="2" s="1"/>
  <c r="E953" i="2"/>
  <c r="G1036" i="20" l="1"/>
  <c r="F1037" i="20" s="1"/>
  <c r="K1034" i="20"/>
  <c r="J1034" i="20"/>
  <c r="L1034" i="20" s="1"/>
  <c r="H1035" i="20"/>
  <c r="I1035" i="20" s="1"/>
  <c r="I956" i="3"/>
  <c r="J955" i="3"/>
  <c r="K954" i="3"/>
  <c r="M954" i="3" s="1"/>
  <c r="L954" i="3"/>
  <c r="M953" i="2"/>
  <c r="N953" i="2" s="1"/>
  <c r="S953" i="2" s="1"/>
  <c r="E954" i="2"/>
  <c r="P952" i="2"/>
  <c r="Q952" i="2" s="1"/>
  <c r="O952" i="2"/>
  <c r="S952" i="2"/>
  <c r="K1035" i="20" l="1"/>
  <c r="J1035" i="20"/>
  <c r="L1035" i="20" s="1"/>
  <c r="H1036" i="20"/>
  <c r="I1036" i="20" s="1"/>
  <c r="G1037" i="20"/>
  <c r="F1038" i="20" s="1"/>
  <c r="L955" i="3"/>
  <c r="K955" i="3"/>
  <c r="M955" i="3" s="1"/>
  <c r="I957" i="3"/>
  <c r="J956" i="3"/>
  <c r="M954" i="2"/>
  <c r="N954" i="2" s="1"/>
  <c r="S954" i="2" s="1"/>
  <c r="E955" i="2"/>
  <c r="P953" i="2"/>
  <c r="Q953" i="2" s="1"/>
  <c r="O953" i="2"/>
  <c r="G1038" i="20" l="1"/>
  <c r="F1039" i="20" s="1"/>
  <c r="H1037" i="20"/>
  <c r="I1037" i="20" s="1"/>
  <c r="K1036" i="20"/>
  <c r="J1036" i="20"/>
  <c r="L1036" i="20" s="1"/>
  <c r="L956" i="3"/>
  <c r="K956" i="3"/>
  <c r="M956" i="3" s="1"/>
  <c r="J957" i="3"/>
  <c r="I958" i="3"/>
  <c r="M955" i="2"/>
  <c r="N955" i="2" s="1"/>
  <c r="S955" i="2" s="1"/>
  <c r="E956" i="2"/>
  <c r="P954" i="2"/>
  <c r="Q954" i="2" s="1"/>
  <c r="O954" i="2"/>
  <c r="J1037" i="20" l="1"/>
  <c r="L1037" i="20" s="1"/>
  <c r="K1037" i="20"/>
  <c r="G1039" i="20"/>
  <c r="F1040" i="20" s="1"/>
  <c r="H1038" i="20"/>
  <c r="I1038" i="20" s="1"/>
  <c r="I959" i="3"/>
  <c r="J958" i="3"/>
  <c r="L957" i="3"/>
  <c r="K957" i="3"/>
  <c r="M957" i="3" s="1"/>
  <c r="E957" i="2"/>
  <c r="M956" i="2"/>
  <c r="N956" i="2" s="1"/>
  <c r="S956" i="2" s="1"/>
  <c r="P955" i="2"/>
  <c r="Q955" i="2" s="1"/>
  <c r="O955" i="2"/>
  <c r="K1038" i="20" l="1"/>
  <c r="J1038" i="20"/>
  <c r="L1038" i="20" s="1"/>
  <c r="G1040" i="20"/>
  <c r="F1041" i="20" s="1"/>
  <c r="H1039" i="20"/>
  <c r="I1039" i="20" s="1"/>
  <c r="L958" i="3"/>
  <c r="K958" i="3"/>
  <c r="M958" i="3" s="1"/>
  <c r="J959" i="3"/>
  <c r="I960" i="3"/>
  <c r="P956" i="2"/>
  <c r="Q956" i="2" s="1"/>
  <c r="O956" i="2"/>
  <c r="E958" i="2"/>
  <c r="M957" i="2"/>
  <c r="N957" i="2" s="1"/>
  <c r="J1039" i="20" l="1"/>
  <c r="L1039" i="20" s="1"/>
  <c r="K1039" i="20"/>
  <c r="H1040" i="20"/>
  <c r="I1040" i="20" s="1"/>
  <c r="G1041" i="20"/>
  <c r="F1042" i="20" s="1"/>
  <c r="J960" i="3"/>
  <c r="I961" i="3"/>
  <c r="L959" i="3"/>
  <c r="K959" i="3"/>
  <c r="M959" i="3" s="1"/>
  <c r="O957" i="2"/>
  <c r="P957" i="2"/>
  <c r="Q957" i="2" s="1"/>
  <c r="M958" i="2"/>
  <c r="N958" i="2" s="1"/>
  <c r="S958" i="2" s="1"/>
  <c r="E959" i="2"/>
  <c r="S957" i="2"/>
  <c r="G1042" i="20" l="1"/>
  <c r="F1043" i="20" s="1"/>
  <c r="K1040" i="20"/>
  <c r="J1040" i="20"/>
  <c r="L1040" i="20" s="1"/>
  <c r="H1041" i="20"/>
  <c r="I1041" i="20" s="1"/>
  <c r="I962" i="3"/>
  <c r="J961" i="3"/>
  <c r="L960" i="3"/>
  <c r="K960" i="3"/>
  <c r="M960" i="3" s="1"/>
  <c r="M959" i="2"/>
  <c r="N959" i="2" s="1"/>
  <c r="S959" i="2" s="1"/>
  <c r="E960" i="2"/>
  <c r="O958" i="2"/>
  <c r="P958" i="2"/>
  <c r="Q958" i="2" s="1"/>
  <c r="H1042" i="20" l="1"/>
  <c r="I1042" i="20" s="1"/>
  <c r="K1042" i="20" s="1"/>
  <c r="K1041" i="20"/>
  <c r="J1041" i="20"/>
  <c r="L1041" i="20" s="1"/>
  <c r="G1043" i="20"/>
  <c r="F1044" i="20" s="1"/>
  <c r="L961" i="3"/>
  <c r="K961" i="3"/>
  <c r="M961" i="3" s="1"/>
  <c r="J962" i="3"/>
  <c r="I963" i="3"/>
  <c r="M960" i="2"/>
  <c r="N960" i="2" s="1"/>
  <c r="S960" i="2" s="1"/>
  <c r="E961" i="2"/>
  <c r="P959" i="2"/>
  <c r="Q959" i="2" s="1"/>
  <c r="O959" i="2"/>
  <c r="J1042" i="20" l="1"/>
  <c r="L1042" i="20" s="1"/>
  <c r="H1043" i="20"/>
  <c r="I1043" i="20" s="1"/>
  <c r="J1043" i="20" s="1"/>
  <c r="L1043" i="20" s="1"/>
  <c r="G1044" i="20"/>
  <c r="F1045" i="20" s="1"/>
  <c r="I964" i="3"/>
  <c r="J963" i="3"/>
  <c r="K962" i="3"/>
  <c r="M962" i="3" s="1"/>
  <c r="L962" i="3"/>
  <c r="M961" i="2"/>
  <c r="N961" i="2" s="1"/>
  <c r="S961" i="2" s="1"/>
  <c r="E962" i="2"/>
  <c r="P960" i="2"/>
  <c r="Q960" i="2" s="1"/>
  <c r="O960" i="2"/>
  <c r="K1043" i="20" l="1"/>
  <c r="G1045" i="20"/>
  <c r="F1046" i="20" s="1"/>
  <c r="H1044" i="20"/>
  <c r="I1044" i="20" s="1"/>
  <c r="L963" i="3"/>
  <c r="K963" i="3"/>
  <c r="M963" i="3" s="1"/>
  <c r="I965" i="3"/>
  <c r="J964" i="3"/>
  <c r="E963" i="2"/>
  <c r="M962" i="2"/>
  <c r="N962" i="2" s="1"/>
  <c r="S962" i="2" s="1"/>
  <c r="P961" i="2"/>
  <c r="Q961" i="2" s="1"/>
  <c r="O961" i="2"/>
  <c r="G1046" i="20" l="1"/>
  <c r="F1047" i="20" s="1"/>
  <c r="K1044" i="20"/>
  <c r="J1044" i="20"/>
  <c r="L1044" i="20" s="1"/>
  <c r="H1045" i="20"/>
  <c r="I1045" i="20" s="1"/>
  <c r="J965" i="3"/>
  <c r="I966" i="3"/>
  <c r="L964" i="3"/>
  <c r="K964" i="3"/>
  <c r="M964" i="3" s="1"/>
  <c r="P962" i="2"/>
  <c r="Q962" i="2" s="1"/>
  <c r="O962" i="2"/>
  <c r="M963" i="2"/>
  <c r="N963" i="2" s="1"/>
  <c r="E964" i="2"/>
  <c r="J1045" i="20" l="1"/>
  <c r="L1045" i="20" s="1"/>
  <c r="K1045" i="20"/>
  <c r="G1047" i="20"/>
  <c r="F1048" i="20" s="1"/>
  <c r="H1046" i="20"/>
  <c r="I1046" i="20" s="1"/>
  <c r="I967" i="3"/>
  <c r="J966" i="3"/>
  <c r="L965" i="3"/>
  <c r="K965" i="3"/>
  <c r="M965" i="3" s="1"/>
  <c r="P963" i="2"/>
  <c r="Q963" i="2" s="1"/>
  <c r="O963" i="2"/>
  <c r="E965" i="2"/>
  <c r="M964" i="2"/>
  <c r="N964" i="2" s="1"/>
  <c r="S963" i="2"/>
  <c r="K1046" i="20" l="1"/>
  <c r="J1046" i="20"/>
  <c r="L1046" i="20" s="1"/>
  <c r="G1048" i="20"/>
  <c r="F1049" i="20" s="1"/>
  <c r="H1047" i="20"/>
  <c r="I1047" i="20" s="1"/>
  <c r="L966" i="3"/>
  <c r="K966" i="3"/>
  <c r="M966" i="3" s="1"/>
  <c r="J967" i="3"/>
  <c r="I968" i="3"/>
  <c r="P964" i="2"/>
  <c r="Q964" i="2" s="1"/>
  <c r="O964" i="2"/>
  <c r="E966" i="2"/>
  <c r="M965" i="2"/>
  <c r="N965" i="2" s="1"/>
  <c r="S964" i="2"/>
  <c r="K1047" i="20" l="1"/>
  <c r="J1047" i="20"/>
  <c r="L1047" i="20" s="1"/>
  <c r="G1049" i="20"/>
  <c r="F1050" i="20" s="1"/>
  <c r="H1048" i="20"/>
  <c r="I1048" i="20" s="1"/>
  <c r="L967" i="3"/>
  <c r="K967" i="3"/>
  <c r="M967" i="3" s="1"/>
  <c r="J968" i="3"/>
  <c r="I969" i="3"/>
  <c r="M966" i="2"/>
  <c r="N966" i="2" s="1"/>
  <c r="S966" i="2" s="1"/>
  <c r="E967" i="2"/>
  <c r="O965" i="2"/>
  <c r="P965" i="2"/>
  <c r="Q965" i="2" s="1"/>
  <c r="S965" i="2"/>
  <c r="H1049" i="20" l="1"/>
  <c r="I1049" i="20" s="1"/>
  <c r="J1049" i="20" s="1"/>
  <c r="L1049" i="20" s="1"/>
  <c r="K1048" i="20"/>
  <c r="J1048" i="20"/>
  <c r="L1048" i="20" s="1"/>
  <c r="G1050" i="20"/>
  <c r="F1051" i="20" s="1"/>
  <c r="L968" i="3"/>
  <c r="K968" i="3"/>
  <c r="M968" i="3" s="1"/>
  <c r="I970" i="3"/>
  <c r="J969" i="3"/>
  <c r="M967" i="2"/>
  <c r="N967" i="2" s="1"/>
  <c r="S967" i="2" s="1"/>
  <c r="E968" i="2"/>
  <c r="O966" i="2"/>
  <c r="P966" i="2"/>
  <c r="Q966" i="2" s="1"/>
  <c r="H1050" i="20" l="1"/>
  <c r="I1050" i="20" s="1"/>
  <c r="J1050" i="20" s="1"/>
  <c r="L1050" i="20" s="1"/>
  <c r="K1049" i="20"/>
  <c r="G1051" i="20"/>
  <c r="F1052" i="20" s="1"/>
  <c r="L969" i="3"/>
  <c r="K969" i="3"/>
  <c r="M969" i="3" s="1"/>
  <c r="J970" i="3"/>
  <c r="I971" i="3"/>
  <c r="M968" i="2"/>
  <c r="N968" i="2" s="1"/>
  <c r="S968" i="2" s="1"/>
  <c r="E969" i="2"/>
  <c r="P967" i="2"/>
  <c r="Q967" i="2" s="1"/>
  <c r="O967" i="2"/>
  <c r="K1050" i="20" l="1"/>
  <c r="H1051" i="20"/>
  <c r="I1051" i="20" s="1"/>
  <c r="G1052" i="20"/>
  <c r="F1053" i="20" s="1"/>
  <c r="I972" i="3"/>
  <c r="J971" i="3"/>
  <c r="K970" i="3"/>
  <c r="M970" i="3" s="1"/>
  <c r="L970" i="3"/>
  <c r="M969" i="2"/>
  <c r="N969" i="2" s="1"/>
  <c r="S969" i="2" s="1"/>
  <c r="E970" i="2"/>
  <c r="P968" i="2"/>
  <c r="Q968" i="2" s="1"/>
  <c r="O968" i="2"/>
  <c r="H1052" i="20" l="1"/>
  <c r="I1052" i="20" s="1"/>
  <c r="J1052" i="20" s="1"/>
  <c r="L1052" i="20" s="1"/>
  <c r="G1053" i="20"/>
  <c r="F1054" i="20" s="1"/>
  <c r="K1051" i="20"/>
  <c r="J1051" i="20"/>
  <c r="L1051" i="20" s="1"/>
  <c r="L971" i="3"/>
  <c r="K971" i="3"/>
  <c r="M971" i="3" s="1"/>
  <c r="I973" i="3"/>
  <c r="J972" i="3"/>
  <c r="E971" i="2"/>
  <c r="M970" i="2"/>
  <c r="N970" i="2" s="1"/>
  <c r="S970" i="2" s="1"/>
  <c r="P969" i="2"/>
  <c r="Q969" i="2" s="1"/>
  <c r="O969" i="2"/>
  <c r="K1052" i="20" l="1"/>
  <c r="G1054" i="20"/>
  <c r="F1055" i="20" s="1"/>
  <c r="H1053" i="20"/>
  <c r="I1053" i="20" s="1"/>
  <c r="J973" i="3"/>
  <c r="I974" i="3"/>
  <c r="L972" i="3"/>
  <c r="K972" i="3"/>
  <c r="M972" i="3" s="1"/>
  <c r="P970" i="2"/>
  <c r="Q970" i="2" s="1"/>
  <c r="O970" i="2"/>
  <c r="M971" i="2"/>
  <c r="N971" i="2" s="1"/>
  <c r="E972" i="2"/>
  <c r="J1053" i="20" l="1"/>
  <c r="L1053" i="20" s="1"/>
  <c r="K1053" i="20"/>
  <c r="G1055" i="20"/>
  <c r="F1056" i="20" s="1"/>
  <c r="H1054" i="20"/>
  <c r="I1054" i="20" s="1"/>
  <c r="L973" i="3"/>
  <c r="K973" i="3"/>
  <c r="M973" i="3" s="1"/>
  <c r="I975" i="3"/>
  <c r="J974" i="3"/>
  <c r="P971" i="2"/>
  <c r="Q971" i="2" s="1"/>
  <c r="O971" i="2"/>
  <c r="E973" i="2"/>
  <c r="M972" i="2"/>
  <c r="N972" i="2" s="1"/>
  <c r="S971" i="2"/>
  <c r="H1055" i="20" l="1"/>
  <c r="I1055" i="20" s="1"/>
  <c r="K1054" i="20"/>
  <c r="J1054" i="20"/>
  <c r="L1054" i="20" s="1"/>
  <c r="G1056" i="20"/>
  <c r="F1057" i="20" s="1"/>
  <c r="J975" i="3"/>
  <c r="I976" i="3"/>
  <c r="L974" i="3"/>
  <c r="K974" i="3"/>
  <c r="M974" i="3" s="1"/>
  <c r="P972" i="2"/>
  <c r="Q972" i="2" s="1"/>
  <c r="O972" i="2"/>
  <c r="E974" i="2"/>
  <c r="M973" i="2"/>
  <c r="N973" i="2" s="1"/>
  <c r="S972" i="2"/>
  <c r="G1057" i="20" l="1"/>
  <c r="F1058" i="20" s="1"/>
  <c r="H1056" i="20"/>
  <c r="I1056" i="20" s="1"/>
  <c r="K1055" i="20"/>
  <c r="J1055" i="20"/>
  <c r="L1055" i="20" s="1"/>
  <c r="J976" i="3"/>
  <c r="I977" i="3"/>
  <c r="L975" i="3"/>
  <c r="K975" i="3"/>
  <c r="M975" i="3" s="1"/>
  <c r="O973" i="2"/>
  <c r="P973" i="2"/>
  <c r="Q973" i="2" s="1"/>
  <c r="M974" i="2"/>
  <c r="N974" i="2" s="1"/>
  <c r="E975" i="2"/>
  <c r="S973" i="2"/>
  <c r="H1057" i="20" l="1"/>
  <c r="I1057" i="20" s="1"/>
  <c r="K1057" i="20" s="1"/>
  <c r="K1056" i="20"/>
  <c r="J1056" i="20"/>
  <c r="L1056" i="20" s="1"/>
  <c r="G1058" i="20"/>
  <c r="F1059" i="20" s="1"/>
  <c r="I978" i="3"/>
  <c r="J977" i="3"/>
  <c r="L976" i="3"/>
  <c r="K976" i="3"/>
  <c r="M976" i="3" s="1"/>
  <c r="O974" i="2"/>
  <c r="P974" i="2"/>
  <c r="Q974" i="2" s="1"/>
  <c r="S974" i="2"/>
  <c r="M975" i="2"/>
  <c r="N975" i="2" s="1"/>
  <c r="S975" i="2" s="1"/>
  <c r="E976" i="2"/>
  <c r="J1057" i="20" l="1"/>
  <c r="L1057" i="20" s="1"/>
  <c r="H1058" i="20"/>
  <c r="I1058" i="20" s="1"/>
  <c r="J1058" i="20" s="1"/>
  <c r="L1058" i="20" s="1"/>
  <c r="G1059" i="20"/>
  <c r="F1060" i="20" s="1"/>
  <c r="L977" i="3"/>
  <c r="K977" i="3"/>
  <c r="M977" i="3" s="1"/>
  <c r="J978" i="3"/>
  <c r="I979" i="3"/>
  <c r="M976" i="2"/>
  <c r="N976" i="2" s="1"/>
  <c r="S976" i="2" s="1"/>
  <c r="E977" i="2"/>
  <c r="P975" i="2"/>
  <c r="Q975" i="2" s="1"/>
  <c r="O975" i="2"/>
  <c r="K1058" i="20" l="1"/>
  <c r="G1060" i="20"/>
  <c r="F1061" i="20" s="1"/>
  <c r="H1059" i="20"/>
  <c r="I1059" i="20" s="1"/>
  <c r="I980" i="3"/>
  <c r="J979" i="3"/>
  <c r="K978" i="3"/>
  <c r="M978" i="3" s="1"/>
  <c r="L978" i="3"/>
  <c r="M977" i="2"/>
  <c r="N977" i="2" s="1"/>
  <c r="S977" i="2" s="1"/>
  <c r="E978" i="2"/>
  <c r="P976" i="2"/>
  <c r="Q976" i="2" s="1"/>
  <c r="O976" i="2"/>
  <c r="G1061" i="20" l="1"/>
  <c r="F1062" i="20" s="1"/>
  <c r="H1060" i="20"/>
  <c r="I1060" i="20" s="1"/>
  <c r="K1059" i="20"/>
  <c r="J1059" i="20"/>
  <c r="L1059" i="20" s="1"/>
  <c r="L979" i="3"/>
  <c r="K979" i="3"/>
  <c r="M979" i="3" s="1"/>
  <c r="I981" i="3"/>
  <c r="J980" i="3"/>
  <c r="E979" i="2"/>
  <c r="M978" i="2"/>
  <c r="N978" i="2" s="1"/>
  <c r="S978" i="2" s="1"/>
  <c r="P977" i="2"/>
  <c r="Q977" i="2" s="1"/>
  <c r="O977" i="2"/>
  <c r="G1062" i="20" l="1"/>
  <c r="F1063" i="20" s="1"/>
  <c r="H1061" i="20"/>
  <c r="I1061" i="20" s="1"/>
  <c r="J1060" i="20"/>
  <c r="L1060" i="20" s="1"/>
  <c r="K1060" i="20"/>
  <c r="L980" i="3"/>
  <c r="K980" i="3"/>
  <c r="M980" i="3" s="1"/>
  <c r="J981" i="3"/>
  <c r="I982" i="3"/>
  <c r="P978" i="2"/>
  <c r="Q978" i="2" s="1"/>
  <c r="O978" i="2"/>
  <c r="M979" i="2"/>
  <c r="N979" i="2" s="1"/>
  <c r="E980" i="2"/>
  <c r="H1062" i="20" l="1"/>
  <c r="I1062" i="20" s="1"/>
  <c r="K1062" i="20" s="1"/>
  <c r="J1061" i="20"/>
  <c r="L1061" i="20" s="1"/>
  <c r="K1061" i="20"/>
  <c r="G1063" i="20"/>
  <c r="F1064" i="20" s="1"/>
  <c r="I983" i="3"/>
  <c r="J982" i="3"/>
  <c r="L981" i="3"/>
  <c r="K981" i="3"/>
  <c r="M981" i="3" s="1"/>
  <c r="P979" i="2"/>
  <c r="Q979" i="2" s="1"/>
  <c r="O979" i="2"/>
  <c r="E981" i="2"/>
  <c r="M980" i="2"/>
  <c r="N980" i="2" s="1"/>
  <c r="S980" i="2" s="1"/>
  <c r="S979" i="2"/>
  <c r="J1062" i="20" l="1"/>
  <c r="L1062" i="20" s="1"/>
  <c r="G1064" i="20"/>
  <c r="F1065" i="20" s="1"/>
  <c r="H1063" i="20"/>
  <c r="I1063" i="20" s="1"/>
  <c r="L982" i="3"/>
  <c r="K982" i="3"/>
  <c r="M982" i="3" s="1"/>
  <c r="J983" i="3"/>
  <c r="I984" i="3"/>
  <c r="E982" i="2"/>
  <c r="M981" i="2"/>
  <c r="N981" i="2" s="1"/>
  <c r="S981" i="2" s="1"/>
  <c r="P980" i="2"/>
  <c r="Q980" i="2" s="1"/>
  <c r="O980" i="2"/>
  <c r="G1065" i="20" l="1"/>
  <c r="F1066" i="20" s="1"/>
  <c r="H1064" i="20"/>
  <c r="I1064" i="20" s="1"/>
  <c r="K1063" i="20"/>
  <c r="J1063" i="20"/>
  <c r="L1063" i="20" s="1"/>
  <c r="J984" i="3"/>
  <c r="I985" i="3"/>
  <c r="L983" i="3"/>
  <c r="K983" i="3"/>
  <c r="M983" i="3" s="1"/>
  <c r="P981" i="2"/>
  <c r="Q981" i="2" s="1"/>
  <c r="O981" i="2"/>
  <c r="M982" i="2"/>
  <c r="N982" i="2" s="1"/>
  <c r="E983" i="2"/>
  <c r="H1065" i="20" l="1"/>
  <c r="I1065" i="20" s="1"/>
  <c r="K1065" i="20" s="1"/>
  <c r="K1064" i="20"/>
  <c r="J1064" i="20"/>
  <c r="L1064" i="20" s="1"/>
  <c r="G1066" i="20"/>
  <c r="F1067" i="20" s="1"/>
  <c r="I986" i="3"/>
  <c r="J985" i="3"/>
  <c r="L984" i="3"/>
  <c r="K984" i="3"/>
  <c r="M984" i="3" s="1"/>
  <c r="M983" i="2"/>
  <c r="N983" i="2" s="1"/>
  <c r="S983" i="2" s="1"/>
  <c r="E984" i="2"/>
  <c r="O982" i="2"/>
  <c r="P982" i="2"/>
  <c r="Q982" i="2" s="1"/>
  <c r="S982" i="2"/>
  <c r="J1065" i="20" l="1"/>
  <c r="L1065" i="20" s="1"/>
  <c r="H1066" i="20"/>
  <c r="I1066" i="20" s="1"/>
  <c r="J1066" i="20" s="1"/>
  <c r="L1066" i="20" s="1"/>
  <c r="G1067" i="20"/>
  <c r="F1068" i="20" s="1"/>
  <c r="L985" i="3"/>
  <c r="K985" i="3"/>
  <c r="M985" i="3" s="1"/>
  <c r="J986" i="3"/>
  <c r="I987" i="3"/>
  <c r="M984" i="2"/>
  <c r="N984" i="2" s="1"/>
  <c r="S984" i="2" s="1"/>
  <c r="E985" i="2"/>
  <c r="P983" i="2"/>
  <c r="Q983" i="2" s="1"/>
  <c r="O983" i="2"/>
  <c r="K1066" i="20" l="1"/>
  <c r="G1068" i="20"/>
  <c r="F1069" i="20" s="1"/>
  <c r="H1067" i="20"/>
  <c r="I1067" i="20" s="1"/>
  <c r="I988" i="3"/>
  <c r="J987" i="3"/>
  <c r="K986" i="3"/>
  <c r="M986" i="3" s="1"/>
  <c r="L986" i="3"/>
  <c r="M985" i="2"/>
  <c r="N985" i="2" s="1"/>
  <c r="S985" i="2" s="1"/>
  <c r="E986" i="2"/>
  <c r="P984" i="2"/>
  <c r="Q984" i="2" s="1"/>
  <c r="O984" i="2"/>
  <c r="H1068" i="20" l="1"/>
  <c r="I1068" i="20" s="1"/>
  <c r="G1069" i="20"/>
  <c r="F1070" i="20" s="1"/>
  <c r="K1067" i="20"/>
  <c r="J1067" i="20"/>
  <c r="L1067" i="20" s="1"/>
  <c r="L987" i="3"/>
  <c r="K987" i="3"/>
  <c r="M987" i="3" s="1"/>
  <c r="I989" i="3"/>
  <c r="J988" i="3"/>
  <c r="E987" i="2"/>
  <c r="M986" i="2"/>
  <c r="N986" i="2" s="1"/>
  <c r="S986" i="2" s="1"/>
  <c r="P985" i="2"/>
  <c r="Q985" i="2" s="1"/>
  <c r="O985" i="2"/>
  <c r="G1070" i="20" l="1"/>
  <c r="F1071" i="20" s="1"/>
  <c r="H1069" i="20"/>
  <c r="I1069" i="20" s="1"/>
  <c r="J1068" i="20"/>
  <c r="L1068" i="20" s="1"/>
  <c r="K1068" i="20"/>
  <c r="L988" i="3"/>
  <c r="K988" i="3"/>
  <c r="M988" i="3" s="1"/>
  <c r="J989" i="3"/>
  <c r="I990" i="3"/>
  <c r="P986" i="2"/>
  <c r="Q986" i="2" s="1"/>
  <c r="O986" i="2"/>
  <c r="M987" i="2"/>
  <c r="N987" i="2" s="1"/>
  <c r="E988" i="2"/>
  <c r="J1069" i="20" l="1"/>
  <c r="L1069" i="20" s="1"/>
  <c r="K1069" i="20"/>
  <c r="G1071" i="20"/>
  <c r="F1072" i="20" s="1"/>
  <c r="H1070" i="20"/>
  <c r="I1070" i="20" s="1"/>
  <c r="I991" i="3"/>
  <c r="J990" i="3"/>
  <c r="L989" i="3"/>
  <c r="K989" i="3"/>
  <c r="M989" i="3" s="1"/>
  <c r="P987" i="2"/>
  <c r="Q987" i="2" s="1"/>
  <c r="O987" i="2"/>
  <c r="M988" i="2"/>
  <c r="N988" i="2" s="1"/>
  <c r="E989" i="2"/>
  <c r="S987" i="2"/>
  <c r="H1071" i="20" l="1"/>
  <c r="I1071" i="20" s="1"/>
  <c r="K1071" i="20" s="1"/>
  <c r="K1070" i="20"/>
  <c r="J1070" i="20"/>
  <c r="L1070" i="20" s="1"/>
  <c r="G1072" i="20"/>
  <c r="F1073" i="20" s="1"/>
  <c r="L990" i="3"/>
  <c r="K990" i="3"/>
  <c r="M990" i="3" s="1"/>
  <c r="J991" i="3"/>
  <c r="I992" i="3"/>
  <c r="P988" i="2"/>
  <c r="Q988" i="2" s="1"/>
  <c r="O988" i="2"/>
  <c r="S988" i="2"/>
  <c r="E990" i="2"/>
  <c r="M989" i="2"/>
  <c r="N989" i="2" s="1"/>
  <c r="J1071" i="20" l="1"/>
  <c r="L1071" i="20" s="1"/>
  <c r="G1073" i="20"/>
  <c r="F1074" i="20" s="1"/>
  <c r="H1072" i="20"/>
  <c r="I1072" i="20" s="1"/>
  <c r="L991" i="3"/>
  <c r="K991" i="3"/>
  <c r="M991" i="3" s="1"/>
  <c r="J992" i="3"/>
  <c r="I993" i="3"/>
  <c r="P989" i="2"/>
  <c r="Q989" i="2" s="1"/>
  <c r="O989" i="2"/>
  <c r="M990" i="2"/>
  <c r="N990" i="2" s="1"/>
  <c r="E991" i="2"/>
  <c r="S989" i="2"/>
  <c r="K1072" i="20" l="1"/>
  <c r="J1072" i="20"/>
  <c r="L1072" i="20" s="1"/>
  <c r="H1073" i="20"/>
  <c r="I1073" i="20" s="1"/>
  <c r="G1074" i="20"/>
  <c r="F1075" i="20" s="1"/>
  <c r="I994" i="3"/>
  <c r="J993" i="3"/>
  <c r="L992" i="3"/>
  <c r="K992" i="3"/>
  <c r="M992" i="3" s="1"/>
  <c r="O990" i="2"/>
  <c r="P990" i="2"/>
  <c r="Q990" i="2" s="1"/>
  <c r="M991" i="2"/>
  <c r="N991" i="2" s="1"/>
  <c r="S991" i="2" s="1"/>
  <c r="E992" i="2"/>
  <c r="S990" i="2"/>
  <c r="H1074" i="20" l="1"/>
  <c r="I1074" i="20" s="1"/>
  <c r="J1074" i="20" s="1"/>
  <c r="L1074" i="20" s="1"/>
  <c r="G1075" i="20"/>
  <c r="F1076" i="20" s="1"/>
  <c r="K1073" i="20"/>
  <c r="J1073" i="20"/>
  <c r="L1073" i="20" s="1"/>
  <c r="L993" i="3"/>
  <c r="K993" i="3"/>
  <c r="M993" i="3" s="1"/>
  <c r="J994" i="3"/>
  <c r="I995" i="3"/>
  <c r="M992" i="2"/>
  <c r="N992" i="2" s="1"/>
  <c r="S992" i="2" s="1"/>
  <c r="E993" i="2"/>
  <c r="P991" i="2"/>
  <c r="Q991" i="2" s="1"/>
  <c r="O991" i="2"/>
  <c r="K1074" i="20" l="1"/>
  <c r="G1076" i="20"/>
  <c r="F1077" i="20" s="1"/>
  <c r="H1075" i="20"/>
  <c r="I1075" i="20" s="1"/>
  <c r="I996" i="3"/>
  <c r="J995" i="3"/>
  <c r="K994" i="3"/>
  <c r="M994" i="3" s="1"/>
  <c r="L994" i="3"/>
  <c r="M993" i="2"/>
  <c r="N993" i="2" s="1"/>
  <c r="S993" i="2" s="1"/>
  <c r="E994" i="2"/>
  <c r="P992" i="2"/>
  <c r="Q992" i="2" s="1"/>
  <c r="O992" i="2"/>
  <c r="K1075" i="20" l="1"/>
  <c r="J1075" i="20"/>
  <c r="L1075" i="20" s="1"/>
  <c r="G1077" i="20"/>
  <c r="F1078" i="20" s="1"/>
  <c r="H1076" i="20"/>
  <c r="I1076" i="20" s="1"/>
  <c r="L995" i="3"/>
  <c r="K995" i="3"/>
  <c r="M995" i="3" s="1"/>
  <c r="I997" i="3"/>
  <c r="J996" i="3"/>
  <c r="E995" i="2"/>
  <c r="M994" i="2"/>
  <c r="N994" i="2" s="1"/>
  <c r="S994" i="2" s="1"/>
  <c r="P993" i="2"/>
  <c r="Q993" i="2" s="1"/>
  <c r="O993" i="2"/>
  <c r="H1077" i="20" l="1"/>
  <c r="I1077" i="20" s="1"/>
  <c r="K1077" i="20" s="1"/>
  <c r="J1076" i="20"/>
  <c r="L1076" i="20" s="1"/>
  <c r="K1076" i="20"/>
  <c r="G1078" i="20"/>
  <c r="F1079" i="20" s="1"/>
  <c r="L996" i="3"/>
  <c r="K996" i="3"/>
  <c r="M996" i="3" s="1"/>
  <c r="J997" i="3"/>
  <c r="I998" i="3"/>
  <c r="P994" i="2"/>
  <c r="Q994" i="2" s="1"/>
  <c r="O994" i="2"/>
  <c r="M995" i="2"/>
  <c r="N995" i="2" s="1"/>
  <c r="E996" i="2"/>
  <c r="J1077" i="20" l="1"/>
  <c r="L1077" i="20" s="1"/>
  <c r="H1078" i="20"/>
  <c r="I1078" i="20" s="1"/>
  <c r="G1079" i="20"/>
  <c r="F1080" i="20" s="1"/>
  <c r="I999" i="3"/>
  <c r="J998" i="3"/>
  <c r="L997" i="3"/>
  <c r="K997" i="3"/>
  <c r="M997" i="3" s="1"/>
  <c r="P995" i="2"/>
  <c r="Q995" i="2" s="1"/>
  <c r="O995" i="2"/>
  <c r="M996" i="2"/>
  <c r="N996" i="2" s="1"/>
  <c r="E997" i="2"/>
  <c r="S995" i="2"/>
  <c r="G1080" i="20" l="1"/>
  <c r="F1081" i="20" s="1"/>
  <c r="H1079" i="20"/>
  <c r="I1079" i="20" s="1"/>
  <c r="K1078" i="20"/>
  <c r="J1078" i="20"/>
  <c r="L1078" i="20" s="1"/>
  <c r="L998" i="3"/>
  <c r="K998" i="3"/>
  <c r="M998" i="3" s="1"/>
  <c r="J999" i="3"/>
  <c r="I1000" i="3"/>
  <c r="P996" i="2"/>
  <c r="Q996" i="2" s="1"/>
  <c r="O996" i="2"/>
  <c r="S996" i="2"/>
  <c r="E998" i="2"/>
  <c r="M997" i="2"/>
  <c r="N997" i="2" s="1"/>
  <c r="K1079" i="20" l="1"/>
  <c r="J1079" i="20"/>
  <c r="L1079" i="20" s="1"/>
  <c r="G1081" i="20"/>
  <c r="F1082" i="20" s="1"/>
  <c r="H1080" i="20"/>
  <c r="I1080" i="20" s="1"/>
  <c r="J1000" i="3"/>
  <c r="I1001" i="3"/>
  <c r="L999" i="3"/>
  <c r="K999" i="3"/>
  <c r="M999" i="3" s="1"/>
  <c r="P997" i="2"/>
  <c r="Q997" i="2" s="1"/>
  <c r="O997" i="2"/>
  <c r="M998" i="2"/>
  <c r="N998" i="2" s="1"/>
  <c r="E999" i="2"/>
  <c r="S997" i="2"/>
  <c r="K1080" i="20" l="1"/>
  <c r="J1080" i="20"/>
  <c r="L1080" i="20" s="1"/>
  <c r="H1081" i="20"/>
  <c r="I1081" i="20" s="1"/>
  <c r="G1082" i="20"/>
  <c r="F1083" i="20" s="1"/>
  <c r="I1002" i="3"/>
  <c r="J1001" i="3"/>
  <c r="L1000" i="3"/>
  <c r="K1000" i="3"/>
  <c r="M1000" i="3" s="1"/>
  <c r="O998" i="2"/>
  <c r="P998" i="2"/>
  <c r="Q998" i="2" s="1"/>
  <c r="M999" i="2"/>
  <c r="N999" i="2" s="1"/>
  <c r="S999" i="2" s="1"/>
  <c r="E1000" i="2"/>
  <c r="S998" i="2"/>
  <c r="H1082" i="20" l="1"/>
  <c r="I1082" i="20" s="1"/>
  <c r="G1083" i="20"/>
  <c r="F1084" i="20" s="1"/>
  <c r="K1081" i="20"/>
  <c r="J1081" i="20"/>
  <c r="L1081" i="20" s="1"/>
  <c r="L1001" i="3"/>
  <c r="K1001" i="3"/>
  <c r="M1001" i="3" s="1"/>
  <c r="J1002" i="3"/>
  <c r="I1003" i="3"/>
  <c r="M1000" i="2"/>
  <c r="N1000" i="2" s="1"/>
  <c r="S1000" i="2" s="1"/>
  <c r="E1001" i="2"/>
  <c r="P999" i="2"/>
  <c r="Q999" i="2" s="1"/>
  <c r="O999" i="2"/>
  <c r="H1083" i="20" l="1"/>
  <c r="I1083" i="20" s="1"/>
  <c r="G1084" i="20"/>
  <c r="F1085" i="20" s="1"/>
  <c r="K1082" i="20"/>
  <c r="J1082" i="20"/>
  <c r="L1082" i="20" s="1"/>
  <c r="I1004" i="3"/>
  <c r="J1003" i="3"/>
  <c r="K1002" i="3"/>
  <c r="M1002" i="3" s="1"/>
  <c r="L1002" i="3"/>
  <c r="M1001" i="2"/>
  <c r="N1001" i="2" s="1"/>
  <c r="S1001" i="2" s="1"/>
  <c r="E1002" i="2"/>
  <c r="P1000" i="2"/>
  <c r="Q1000" i="2" s="1"/>
  <c r="O1000" i="2"/>
  <c r="H1084" i="20" l="1"/>
  <c r="I1084" i="20" s="1"/>
  <c r="G1085" i="20"/>
  <c r="F1086" i="20" s="1"/>
  <c r="J1083" i="20"/>
  <c r="L1083" i="20" s="1"/>
  <c r="K1083" i="20"/>
  <c r="L1003" i="3"/>
  <c r="K1003" i="3"/>
  <c r="M1003" i="3" s="1"/>
  <c r="I1005" i="3"/>
  <c r="J1004" i="3"/>
  <c r="E1003" i="2"/>
  <c r="M1002" i="2"/>
  <c r="N1002" i="2" s="1"/>
  <c r="S1002" i="2" s="1"/>
  <c r="P1001" i="2"/>
  <c r="Q1001" i="2" s="1"/>
  <c r="O1001" i="2"/>
  <c r="H1085" i="20" l="1"/>
  <c r="I1085" i="20" s="1"/>
  <c r="G1086" i="20"/>
  <c r="F1087" i="20" s="1"/>
  <c r="J1084" i="20"/>
  <c r="L1084" i="20" s="1"/>
  <c r="K1084" i="20"/>
  <c r="L1004" i="3"/>
  <c r="K1004" i="3"/>
  <c r="M1004" i="3" s="1"/>
  <c r="J1005" i="3"/>
  <c r="I1006" i="3"/>
  <c r="P1002" i="2"/>
  <c r="Q1002" i="2" s="1"/>
  <c r="O1002" i="2"/>
  <c r="M1003" i="2"/>
  <c r="N1003" i="2" s="1"/>
  <c r="E1004" i="2"/>
  <c r="H1086" i="20" l="1"/>
  <c r="I1086" i="20" s="1"/>
  <c r="K1086" i="20" s="1"/>
  <c r="G1087" i="20"/>
  <c r="F1088" i="20" s="1"/>
  <c r="J1085" i="20"/>
  <c r="L1085" i="20" s="1"/>
  <c r="K1085" i="20"/>
  <c r="I1007" i="3"/>
  <c r="J1006" i="3"/>
  <c r="L1005" i="3"/>
  <c r="K1005" i="3"/>
  <c r="M1005" i="3" s="1"/>
  <c r="P1003" i="2"/>
  <c r="Q1003" i="2" s="1"/>
  <c r="O1003" i="2"/>
  <c r="M1004" i="2"/>
  <c r="N1004" i="2" s="1"/>
  <c r="E1005" i="2"/>
  <c r="S1003" i="2"/>
  <c r="J1086" i="20" l="1"/>
  <c r="L1086" i="20" s="1"/>
  <c r="G1088" i="20"/>
  <c r="F1089" i="20" s="1"/>
  <c r="H1087" i="20"/>
  <c r="I1087" i="20" s="1"/>
  <c r="L1006" i="3"/>
  <c r="K1006" i="3"/>
  <c r="M1006" i="3" s="1"/>
  <c r="J1007" i="3"/>
  <c r="I1008" i="3"/>
  <c r="P1004" i="2"/>
  <c r="Q1004" i="2" s="1"/>
  <c r="O1004" i="2"/>
  <c r="E1006" i="2"/>
  <c r="M1005" i="2"/>
  <c r="N1005" i="2" s="1"/>
  <c r="S1004" i="2"/>
  <c r="K1087" i="20" l="1"/>
  <c r="J1087" i="20"/>
  <c r="L1087" i="20" s="1"/>
  <c r="G1089" i="20"/>
  <c r="F1090" i="20" s="1"/>
  <c r="H1088" i="20"/>
  <c r="I1088" i="20" s="1"/>
  <c r="L1007" i="3"/>
  <c r="K1007" i="3"/>
  <c r="M1007" i="3" s="1"/>
  <c r="J1008" i="3"/>
  <c r="I1009" i="3"/>
  <c r="P1005" i="2"/>
  <c r="Q1005" i="2" s="1"/>
  <c r="O1005" i="2"/>
  <c r="M1006" i="2"/>
  <c r="N1006" i="2" s="1"/>
  <c r="E1007" i="2"/>
  <c r="S1005" i="2"/>
  <c r="K1088" i="20" l="1"/>
  <c r="J1088" i="20"/>
  <c r="L1088" i="20" s="1"/>
  <c r="H1089" i="20"/>
  <c r="I1089" i="20" s="1"/>
  <c r="G1090" i="20"/>
  <c r="F1091" i="20" s="1"/>
  <c r="L1008" i="3"/>
  <c r="K1008" i="3"/>
  <c r="M1008" i="3" s="1"/>
  <c r="I1010" i="3"/>
  <c r="J1009" i="3"/>
  <c r="O1006" i="2"/>
  <c r="P1006" i="2"/>
  <c r="Q1006" i="2" s="1"/>
  <c r="M1007" i="2"/>
  <c r="N1007" i="2" s="1"/>
  <c r="S1007" i="2" s="1"/>
  <c r="E1008" i="2"/>
  <c r="S1006" i="2"/>
  <c r="G1091" i="20" l="1"/>
  <c r="F1092" i="20" s="1"/>
  <c r="H1090" i="20"/>
  <c r="I1090" i="20" s="1"/>
  <c r="J1089" i="20"/>
  <c r="L1089" i="20" s="1"/>
  <c r="K1089" i="20"/>
  <c r="J1010" i="3"/>
  <c r="I1011" i="3"/>
  <c r="L1009" i="3"/>
  <c r="K1009" i="3"/>
  <c r="M1009" i="3" s="1"/>
  <c r="M1008" i="2"/>
  <c r="N1008" i="2" s="1"/>
  <c r="S1008" i="2" s="1"/>
  <c r="E1009" i="2"/>
  <c r="P1007" i="2"/>
  <c r="Q1007" i="2" s="1"/>
  <c r="O1007" i="2"/>
  <c r="J1090" i="20" l="1"/>
  <c r="L1090" i="20" s="1"/>
  <c r="K1090" i="20"/>
  <c r="G1092" i="20"/>
  <c r="F1093" i="20" s="1"/>
  <c r="H1091" i="20"/>
  <c r="I1091" i="20" s="1"/>
  <c r="I1012" i="3"/>
  <c r="J1011" i="3"/>
  <c r="K1010" i="3"/>
  <c r="M1010" i="3" s="1"/>
  <c r="L1010" i="3"/>
  <c r="M1009" i="2"/>
  <c r="N1009" i="2" s="1"/>
  <c r="S1009" i="2" s="1"/>
  <c r="E1010" i="2"/>
  <c r="P1008" i="2"/>
  <c r="Q1008" i="2" s="1"/>
  <c r="O1008" i="2"/>
  <c r="K1091" i="20" l="1"/>
  <c r="J1091" i="20"/>
  <c r="L1091" i="20" s="1"/>
  <c r="G1093" i="20"/>
  <c r="F1094" i="20" s="1"/>
  <c r="H1092" i="20"/>
  <c r="I1092" i="20" s="1"/>
  <c r="L1011" i="3"/>
  <c r="K1011" i="3"/>
  <c r="M1011" i="3" s="1"/>
  <c r="I1013" i="3"/>
  <c r="J1012" i="3"/>
  <c r="M1010" i="2"/>
  <c r="N1010" i="2" s="1"/>
  <c r="S1010" i="2" s="1"/>
  <c r="E1011" i="2"/>
  <c r="P1009" i="2"/>
  <c r="Q1009" i="2" s="1"/>
  <c r="O1009" i="2"/>
  <c r="G1094" i="20" l="1"/>
  <c r="F1095" i="20" s="1"/>
  <c r="K1092" i="20"/>
  <c r="J1092" i="20"/>
  <c r="L1092" i="20" s="1"/>
  <c r="H1093" i="20"/>
  <c r="I1093" i="20" s="1"/>
  <c r="L1012" i="3"/>
  <c r="K1012" i="3"/>
  <c r="M1012" i="3" s="1"/>
  <c r="J1013" i="3"/>
  <c r="I1014" i="3"/>
  <c r="M1011" i="2"/>
  <c r="N1011" i="2" s="1"/>
  <c r="S1011" i="2" s="1"/>
  <c r="E1012" i="2"/>
  <c r="P1010" i="2"/>
  <c r="Q1010" i="2" s="1"/>
  <c r="O1010" i="2"/>
  <c r="K1093" i="20" l="1"/>
  <c r="J1093" i="20"/>
  <c r="L1093" i="20" s="1"/>
  <c r="H1094" i="20"/>
  <c r="I1094" i="20" s="1"/>
  <c r="G1095" i="20"/>
  <c r="F1096" i="20" s="1"/>
  <c r="L1013" i="3"/>
  <c r="K1013" i="3"/>
  <c r="M1013" i="3" s="1"/>
  <c r="I1015" i="3"/>
  <c r="J1014" i="3"/>
  <c r="M1012" i="2"/>
  <c r="N1012" i="2" s="1"/>
  <c r="S1012" i="2" s="1"/>
  <c r="E1013" i="2"/>
  <c r="P1011" i="2"/>
  <c r="Q1011" i="2" s="1"/>
  <c r="O1011" i="2"/>
  <c r="H1095" i="20" l="1"/>
  <c r="I1095" i="20" s="1"/>
  <c r="J1095" i="20" s="1"/>
  <c r="L1095" i="20" s="1"/>
  <c r="K1094" i="20"/>
  <c r="J1094" i="20"/>
  <c r="L1094" i="20" s="1"/>
  <c r="G1096" i="20"/>
  <c r="F1097" i="20" s="1"/>
  <c r="L1014" i="3"/>
  <c r="K1014" i="3"/>
  <c r="M1014" i="3" s="1"/>
  <c r="J1015" i="3"/>
  <c r="I1016" i="3"/>
  <c r="E1014" i="2"/>
  <c r="M1013" i="2"/>
  <c r="N1013" i="2" s="1"/>
  <c r="S1013" i="2" s="1"/>
  <c r="P1012" i="2"/>
  <c r="Q1012" i="2" s="1"/>
  <c r="O1012" i="2"/>
  <c r="K1095" i="20" l="1"/>
  <c r="H1096" i="20"/>
  <c r="I1096" i="20" s="1"/>
  <c r="K1096" i="20" s="1"/>
  <c r="G1097" i="20"/>
  <c r="F1098" i="20" s="1"/>
  <c r="J1016" i="3"/>
  <c r="I1017" i="3"/>
  <c r="L1015" i="3"/>
  <c r="K1015" i="3"/>
  <c r="M1015" i="3" s="1"/>
  <c r="P1013" i="2"/>
  <c r="Q1013" i="2" s="1"/>
  <c r="O1013" i="2"/>
  <c r="M1014" i="2"/>
  <c r="N1014" i="2" s="1"/>
  <c r="E1015" i="2"/>
  <c r="J1096" i="20" l="1"/>
  <c r="L1096" i="20" s="1"/>
  <c r="H1097" i="20"/>
  <c r="I1097" i="20" s="1"/>
  <c r="G1098" i="20"/>
  <c r="F1099" i="20" s="1"/>
  <c r="I1018" i="3"/>
  <c r="J1017" i="3"/>
  <c r="L1016" i="3"/>
  <c r="K1016" i="3"/>
  <c r="M1016" i="3" s="1"/>
  <c r="O1014" i="2"/>
  <c r="P1014" i="2"/>
  <c r="Q1014" i="2" s="1"/>
  <c r="M1015" i="2"/>
  <c r="N1015" i="2" s="1"/>
  <c r="S1015" i="2" s="1"/>
  <c r="E1016" i="2"/>
  <c r="S1014" i="2"/>
  <c r="H1098" i="20" l="1"/>
  <c r="I1098" i="20" s="1"/>
  <c r="G1099" i="20"/>
  <c r="F1100" i="20" s="1"/>
  <c r="J1097" i="20"/>
  <c r="L1097" i="20" s="1"/>
  <c r="K1097" i="20"/>
  <c r="L1017" i="3"/>
  <c r="K1017" i="3"/>
  <c r="M1017" i="3" s="1"/>
  <c r="J1018" i="3"/>
  <c r="I1019" i="3"/>
  <c r="M1016" i="2"/>
  <c r="N1016" i="2" s="1"/>
  <c r="S1016" i="2" s="1"/>
  <c r="E1017" i="2"/>
  <c r="P1015" i="2"/>
  <c r="Q1015" i="2" s="1"/>
  <c r="O1015" i="2"/>
  <c r="G1100" i="20" l="1"/>
  <c r="F1101" i="20" s="1"/>
  <c r="H1099" i="20"/>
  <c r="I1099" i="20" s="1"/>
  <c r="J1098" i="20"/>
  <c r="L1098" i="20" s="1"/>
  <c r="K1098" i="20"/>
  <c r="I1020" i="3"/>
  <c r="J1019" i="3"/>
  <c r="K1018" i="3"/>
  <c r="M1018" i="3" s="1"/>
  <c r="L1018" i="3"/>
  <c r="M1017" i="2"/>
  <c r="N1017" i="2" s="1"/>
  <c r="S1017" i="2" s="1"/>
  <c r="E1018" i="2"/>
  <c r="P1016" i="2"/>
  <c r="Q1016" i="2" s="1"/>
  <c r="O1016" i="2"/>
  <c r="H1100" i="20" l="1"/>
  <c r="I1100" i="20" s="1"/>
  <c r="K1100" i="20" s="1"/>
  <c r="K1099" i="20"/>
  <c r="J1099" i="20"/>
  <c r="L1099" i="20" s="1"/>
  <c r="G1101" i="20"/>
  <c r="F1102" i="20" s="1"/>
  <c r="L1019" i="3"/>
  <c r="K1019" i="3"/>
  <c r="M1019" i="3" s="1"/>
  <c r="I1021" i="3"/>
  <c r="J1020" i="3"/>
  <c r="E1019" i="2"/>
  <c r="M1018" i="2"/>
  <c r="N1018" i="2" s="1"/>
  <c r="S1018" i="2" s="1"/>
  <c r="P1017" i="2"/>
  <c r="Q1017" i="2" s="1"/>
  <c r="O1017" i="2"/>
  <c r="J1100" i="20" l="1"/>
  <c r="L1100" i="20" s="1"/>
  <c r="G1102" i="20"/>
  <c r="F1103" i="20" s="1"/>
  <c r="H1101" i="20"/>
  <c r="I1101" i="20" s="1"/>
  <c r="L1020" i="3"/>
  <c r="K1020" i="3"/>
  <c r="M1020" i="3" s="1"/>
  <c r="J1021" i="3"/>
  <c r="I1022" i="3"/>
  <c r="P1018" i="2"/>
  <c r="Q1018" i="2" s="1"/>
  <c r="O1018" i="2"/>
  <c r="M1019" i="2"/>
  <c r="N1019" i="2" s="1"/>
  <c r="E1020" i="2"/>
  <c r="H1102" i="20" l="1"/>
  <c r="I1102" i="20" s="1"/>
  <c r="K1102" i="20" s="1"/>
  <c r="J1101" i="20"/>
  <c r="L1101" i="20" s="1"/>
  <c r="K1101" i="20"/>
  <c r="G1103" i="20"/>
  <c r="F1104" i="20" s="1"/>
  <c r="L1021" i="3"/>
  <c r="K1021" i="3"/>
  <c r="M1021" i="3" s="1"/>
  <c r="I1023" i="3"/>
  <c r="J1022" i="3"/>
  <c r="P1019" i="2"/>
  <c r="Q1019" i="2" s="1"/>
  <c r="O1019" i="2"/>
  <c r="M1020" i="2"/>
  <c r="N1020" i="2" s="1"/>
  <c r="S1020" i="2" s="1"/>
  <c r="E1021" i="2"/>
  <c r="S1019" i="2"/>
  <c r="J1102" i="20" l="1"/>
  <c r="L1102" i="20" s="1"/>
  <c r="H1103" i="20"/>
  <c r="I1103" i="20" s="1"/>
  <c r="J1103" i="20" s="1"/>
  <c r="L1103" i="20" s="1"/>
  <c r="G1104" i="20"/>
  <c r="F1105" i="20" s="1"/>
  <c r="L1022" i="3"/>
  <c r="K1022" i="3"/>
  <c r="M1022" i="3" s="1"/>
  <c r="J1023" i="3"/>
  <c r="I1024" i="3"/>
  <c r="P1020" i="2"/>
  <c r="Q1020" i="2" s="1"/>
  <c r="O1020" i="2"/>
  <c r="E1022" i="2"/>
  <c r="M1021" i="2"/>
  <c r="N1021" i="2" s="1"/>
  <c r="S1021" i="2" s="1"/>
  <c r="K1103" i="20" l="1"/>
  <c r="G1105" i="20"/>
  <c r="F1106" i="20" s="1"/>
  <c r="H1104" i="20"/>
  <c r="I1104" i="20" s="1"/>
  <c r="J1024" i="3"/>
  <c r="I1025" i="3"/>
  <c r="L1023" i="3"/>
  <c r="K1023" i="3"/>
  <c r="M1023" i="3" s="1"/>
  <c r="P1021" i="2"/>
  <c r="Q1021" i="2" s="1"/>
  <c r="O1021" i="2"/>
  <c r="M1022" i="2"/>
  <c r="N1022" i="2" s="1"/>
  <c r="E1023" i="2"/>
  <c r="G1106" i="20" l="1"/>
  <c r="F1107" i="20" s="1"/>
  <c r="J1104" i="20"/>
  <c r="L1104" i="20" s="1"/>
  <c r="K1104" i="20"/>
  <c r="H1105" i="20"/>
  <c r="I1105" i="20" s="1"/>
  <c r="I1026" i="3"/>
  <c r="J1025" i="3"/>
  <c r="L1024" i="3"/>
  <c r="K1024" i="3"/>
  <c r="M1024" i="3" s="1"/>
  <c r="P1022" i="2"/>
  <c r="Q1022" i="2" s="1"/>
  <c r="O1022" i="2"/>
  <c r="E1024" i="2"/>
  <c r="M1023" i="2"/>
  <c r="N1023" i="2" s="1"/>
  <c r="S1022" i="2"/>
  <c r="K1105" i="20" l="1"/>
  <c r="J1105" i="20"/>
  <c r="L1105" i="20" s="1"/>
  <c r="G1107" i="20"/>
  <c r="F1108" i="20" s="1"/>
  <c r="H1106" i="20"/>
  <c r="I1106" i="20" s="1"/>
  <c r="L1025" i="3"/>
  <c r="K1025" i="3"/>
  <c r="M1025" i="3" s="1"/>
  <c r="J1026" i="3"/>
  <c r="I1027" i="3"/>
  <c r="P1023" i="2"/>
  <c r="Q1023" i="2" s="1"/>
  <c r="O1023" i="2"/>
  <c r="E1025" i="2"/>
  <c r="M1024" i="2"/>
  <c r="N1024" i="2" s="1"/>
  <c r="S1023" i="2"/>
  <c r="H1107" i="20" l="1"/>
  <c r="I1107" i="20" s="1"/>
  <c r="K1107" i="20" s="1"/>
  <c r="J1106" i="20"/>
  <c r="L1106" i="20" s="1"/>
  <c r="K1106" i="20"/>
  <c r="G1108" i="20"/>
  <c r="F1109" i="20" s="1"/>
  <c r="K1026" i="3"/>
  <c r="M1026" i="3" s="1"/>
  <c r="L1026" i="3"/>
  <c r="I1028" i="3"/>
  <c r="J1027" i="3"/>
  <c r="O1024" i="2"/>
  <c r="P1024" i="2"/>
  <c r="Q1024" i="2" s="1"/>
  <c r="E1026" i="2"/>
  <c r="M1025" i="2"/>
  <c r="N1025" i="2" s="1"/>
  <c r="S1025" i="2" s="1"/>
  <c r="S1024" i="2"/>
  <c r="J1107" i="20" l="1"/>
  <c r="L1107" i="20" s="1"/>
  <c r="H1108" i="20"/>
  <c r="I1108" i="20" s="1"/>
  <c r="G1109" i="20"/>
  <c r="F1110" i="20" s="1"/>
  <c r="L1027" i="3"/>
  <c r="K1027" i="3"/>
  <c r="M1027" i="3" s="1"/>
  <c r="I1029" i="3"/>
  <c r="J1028" i="3"/>
  <c r="O1025" i="2"/>
  <c r="P1025" i="2"/>
  <c r="Q1025" i="2" s="1"/>
  <c r="M1026" i="2"/>
  <c r="N1026" i="2" s="1"/>
  <c r="S1026" i="2" s="1"/>
  <c r="E1027" i="2"/>
  <c r="H1109" i="20" l="1"/>
  <c r="I1109" i="20" s="1"/>
  <c r="K1109" i="20" s="1"/>
  <c r="G1110" i="20"/>
  <c r="F1111" i="20" s="1"/>
  <c r="K1108" i="20"/>
  <c r="J1108" i="20"/>
  <c r="L1108" i="20" s="1"/>
  <c r="J1029" i="3"/>
  <c r="I1030" i="3"/>
  <c r="L1028" i="3"/>
  <c r="K1028" i="3"/>
  <c r="M1028" i="3" s="1"/>
  <c r="O1026" i="2"/>
  <c r="P1026" i="2"/>
  <c r="Q1026" i="2" s="1"/>
  <c r="M1027" i="2"/>
  <c r="N1027" i="2" s="1"/>
  <c r="E1028" i="2"/>
  <c r="J1109" i="20" l="1"/>
  <c r="L1109" i="20" s="1"/>
  <c r="G1111" i="20"/>
  <c r="F1112" i="20" s="1"/>
  <c r="H1110" i="20"/>
  <c r="I1110" i="20" s="1"/>
  <c r="I1031" i="3"/>
  <c r="J1030" i="3"/>
  <c r="L1029" i="3"/>
  <c r="K1029" i="3"/>
  <c r="M1029" i="3" s="1"/>
  <c r="P1027" i="2"/>
  <c r="Q1027" i="2" s="1"/>
  <c r="O1027" i="2"/>
  <c r="S1027" i="2"/>
  <c r="E1029" i="2"/>
  <c r="M1028" i="2"/>
  <c r="N1028" i="2" s="1"/>
  <c r="H1111" i="20" l="1"/>
  <c r="I1111" i="20" s="1"/>
  <c r="K1110" i="20"/>
  <c r="J1110" i="20"/>
  <c r="L1110" i="20" s="1"/>
  <c r="G1112" i="20"/>
  <c r="F1113" i="20" s="1"/>
  <c r="L1030" i="3"/>
  <c r="K1030" i="3"/>
  <c r="M1030" i="3" s="1"/>
  <c r="J1031" i="3"/>
  <c r="I1032" i="3"/>
  <c r="P1028" i="2"/>
  <c r="Q1028" i="2" s="1"/>
  <c r="O1028" i="2"/>
  <c r="M1029" i="2"/>
  <c r="N1029" i="2" s="1"/>
  <c r="E1030" i="2"/>
  <c r="S1028" i="2"/>
  <c r="G1113" i="20" l="1"/>
  <c r="F1114" i="20" s="1"/>
  <c r="H1112" i="20"/>
  <c r="I1112" i="20" s="1"/>
  <c r="K1111" i="20"/>
  <c r="J1111" i="20"/>
  <c r="L1111" i="20" s="1"/>
  <c r="L1031" i="3"/>
  <c r="K1031" i="3"/>
  <c r="M1031" i="3" s="1"/>
  <c r="J1032" i="3"/>
  <c r="I1033" i="3"/>
  <c r="O1029" i="2"/>
  <c r="P1029" i="2"/>
  <c r="Q1029" i="2" s="1"/>
  <c r="M1030" i="2"/>
  <c r="N1030" i="2" s="1"/>
  <c r="S1030" i="2" s="1"/>
  <c r="E1031" i="2"/>
  <c r="S1029" i="2"/>
  <c r="G1114" i="20" l="1"/>
  <c r="F1115" i="20" s="1"/>
  <c r="J1112" i="20"/>
  <c r="L1112" i="20" s="1"/>
  <c r="K1112" i="20"/>
  <c r="H1113" i="20"/>
  <c r="I1113" i="20" s="1"/>
  <c r="I1034" i="3"/>
  <c r="J1033" i="3"/>
  <c r="L1032" i="3"/>
  <c r="K1032" i="3"/>
  <c r="M1032" i="3" s="1"/>
  <c r="M1031" i="2"/>
  <c r="N1031" i="2" s="1"/>
  <c r="S1031" i="2" s="1"/>
  <c r="E1032" i="2"/>
  <c r="P1030" i="2"/>
  <c r="Q1030" i="2" s="1"/>
  <c r="O1030" i="2"/>
  <c r="H1114" i="20" l="1"/>
  <c r="I1114" i="20" s="1"/>
  <c r="K1114" i="20" s="1"/>
  <c r="K1113" i="20"/>
  <c r="J1113" i="20"/>
  <c r="L1113" i="20" s="1"/>
  <c r="G1115" i="20"/>
  <c r="F1116" i="20" s="1"/>
  <c r="L1033" i="3"/>
  <c r="K1033" i="3"/>
  <c r="M1033" i="3" s="1"/>
  <c r="J1034" i="3"/>
  <c r="I1035" i="3"/>
  <c r="E1033" i="2"/>
  <c r="M1032" i="2"/>
  <c r="N1032" i="2" s="1"/>
  <c r="S1032" i="2" s="1"/>
  <c r="P1031" i="2"/>
  <c r="Q1031" i="2" s="1"/>
  <c r="O1031" i="2"/>
  <c r="J1114" i="20" l="1"/>
  <c r="L1114" i="20" s="1"/>
  <c r="G1116" i="20"/>
  <c r="F1117" i="20" s="1"/>
  <c r="H1115" i="20"/>
  <c r="I1115" i="20" s="1"/>
  <c r="I1036" i="3"/>
  <c r="J1035" i="3"/>
  <c r="K1034" i="3"/>
  <c r="M1034" i="3" s="1"/>
  <c r="L1034" i="3"/>
  <c r="P1032" i="2"/>
  <c r="Q1032" i="2" s="1"/>
  <c r="O1032" i="2"/>
  <c r="E1034" i="2"/>
  <c r="M1033" i="2"/>
  <c r="N1033" i="2" s="1"/>
  <c r="G1117" i="20" l="1"/>
  <c r="F1118" i="20" s="1"/>
  <c r="K1115" i="20"/>
  <c r="J1115" i="20"/>
  <c r="L1115" i="20" s="1"/>
  <c r="H1116" i="20"/>
  <c r="I1116" i="20" s="1"/>
  <c r="L1035" i="3"/>
  <c r="K1035" i="3"/>
  <c r="M1035" i="3" s="1"/>
  <c r="I1037" i="3"/>
  <c r="J1036" i="3"/>
  <c r="O1033" i="2"/>
  <c r="P1033" i="2"/>
  <c r="Q1033" i="2" s="1"/>
  <c r="M1034" i="2"/>
  <c r="N1034" i="2" s="1"/>
  <c r="E1035" i="2"/>
  <c r="S1033" i="2"/>
  <c r="H1117" i="20" l="1"/>
  <c r="I1117" i="20" s="1"/>
  <c r="K1117" i="20" s="1"/>
  <c r="K1116" i="20"/>
  <c r="J1116" i="20"/>
  <c r="L1116" i="20" s="1"/>
  <c r="G1118" i="20"/>
  <c r="F1119" i="20" s="1"/>
  <c r="L1036" i="3"/>
  <c r="K1036" i="3"/>
  <c r="M1036" i="3" s="1"/>
  <c r="J1037" i="3"/>
  <c r="I1038" i="3"/>
  <c r="P1034" i="2"/>
  <c r="Q1034" i="2" s="1"/>
  <c r="O1034" i="2"/>
  <c r="S1034" i="2"/>
  <c r="M1035" i="2"/>
  <c r="N1035" i="2" s="1"/>
  <c r="S1035" i="2" s="1"/>
  <c r="E1036" i="2"/>
  <c r="J1117" i="20" l="1"/>
  <c r="L1117" i="20" s="1"/>
  <c r="H1118" i="20"/>
  <c r="I1118" i="20" s="1"/>
  <c r="K1118" i="20" s="1"/>
  <c r="G1119" i="20"/>
  <c r="F1120" i="20" s="1"/>
  <c r="I1039" i="3"/>
  <c r="J1038" i="3"/>
  <c r="L1037" i="3"/>
  <c r="K1037" i="3"/>
  <c r="M1037" i="3" s="1"/>
  <c r="E1037" i="2"/>
  <c r="M1036" i="2"/>
  <c r="N1036" i="2" s="1"/>
  <c r="S1036" i="2" s="1"/>
  <c r="P1035" i="2"/>
  <c r="Q1035" i="2" s="1"/>
  <c r="O1035" i="2"/>
  <c r="J1118" i="20" l="1"/>
  <c r="L1118" i="20" s="1"/>
  <c r="G1120" i="20"/>
  <c r="F1121" i="20" s="1"/>
  <c r="H1119" i="20"/>
  <c r="I1119" i="20" s="1"/>
  <c r="L1038" i="3"/>
  <c r="K1038" i="3"/>
  <c r="M1038" i="3" s="1"/>
  <c r="J1039" i="3"/>
  <c r="I1040" i="3"/>
  <c r="P1036" i="2"/>
  <c r="Q1036" i="2" s="1"/>
  <c r="O1036" i="2"/>
  <c r="M1037" i="2"/>
  <c r="N1037" i="2" s="1"/>
  <c r="E1038" i="2"/>
  <c r="G1121" i="20" l="1"/>
  <c r="F1122" i="20" s="1"/>
  <c r="J1119" i="20"/>
  <c r="L1119" i="20" s="1"/>
  <c r="K1119" i="20"/>
  <c r="H1120" i="20"/>
  <c r="I1120" i="20" s="1"/>
  <c r="L1039" i="3"/>
  <c r="K1039" i="3"/>
  <c r="M1039" i="3" s="1"/>
  <c r="J1040" i="3"/>
  <c r="I1041" i="3"/>
  <c r="O1037" i="2"/>
  <c r="P1037" i="2"/>
  <c r="Q1037" i="2" s="1"/>
  <c r="M1038" i="2"/>
  <c r="N1038" i="2" s="1"/>
  <c r="S1038" i="2" s="1"/>
  <c r="E1039" i="2"/>
  <c r="S1037" i="2"/>
  <c r="G1122" i="20" l="1"/>
  <c r="F1123" i="20" s="1"/>
  <c r="J1120" i="20"/>
  <c r="L1120" i="20" s="1"/>
  <c r="K1120" i="20"/>
  <c r="H1121" i="20"/>
  <c r="I1121" i="20" s="1"/>
  <c r="L1040" i="3"/>
  <c r="K1040" i="3"/>
  <c r="M1040" i="3" s="1"/>
  <c r="I1042" i="3"/>
  <c r="J1041" i="3"/>
  <c r="M1039" i="2"/>
  <c r="N1039" i="2" s="1"/>
  <c r="S1039" i="2" s="1"/>
  <c r="E1040" i="2"/>
  <c r="P1038" i="2"/>
  <c r="Q1038" i="2" s="1"/>
  <c r="O1038" i="2"/>
  <c r="G1123" i="20" l="1"/>
  <c r="F1124" i="20" s="1"/>
  <c r="K1121" i="20"/>
  <c r="J1121" i="20"/>
  <c r="L1121" i="20" s="1"/>
  <c r="H1122" i="20"/>
  <c r="I1122" i="20" s="1"/>
  <c r="J1042" i="3"/>
  <c r="I1043" i="3"/>
  <c r="L1041" i="3"/>
  <c r="K1041" i="3"/>
  <c r="M1041" i="3" s="1"/>
  <c r="E1041" i="2"/>
  <c r="M1040" i="2"/>
  <c r="N1040" i="2" s="1"/>
  <c r="S1040" i="2" s="1"/>
  <c r="P1039" i="2"/>
  <c r="Q1039" i="2" s="1"/>
  <c r="O1039" i="2"/>
  <c r="G1124" i="20" l="1"/>
  <c r="F1125" i="20" s="1"/>
  <c r="K1122" i="20"/>
  <c r="J1122" i="20"/>
  <c r="L1122" i="20" s="1"/>
  <c r="H1123" i="20"/>
  <c r="I1123" i="20" s="1"/>
  <c r="I1044" i="3"/>
  <c r="J1043" i="3"/>
  <c r="K1042" i="3"/>
  <c r="M1042" i="3" s="1"/>
  <c r="L1042" i="3"/>
  <c r="P1040" i="2"/>
  <c r="Q1040" i="2" s="1"/>
  <c r="O1040" i="2"/>
  <c r="E1042" i="2"/>
  <c r="M1041" i="2"/>
  <c r="N1041" i="2" s="1"/>
  <c r="H1124" i="20" l="1"/>
  <c r="I1124" i="20" s="1"/>
  <c r="K1124" i="20" s="1"/>
  <c r="K1123" i="20"/>
  <c r="J1123" i="20"/>
  <c r="L1123" i="20" s="1"/>
  <c r="G1125" i="20"/>
  <c r="F1126" i="20" s="1"/>
  <c r="L1043" i="3"/>
  <c r="K1043" i="3"/>
  <c r="M1043" i="3" s="1"/>
  <c r="I1045" i="3"/>
  <c r="J1044" i="3"/>
  <c r="O1041" i="2"/>
  <c r="P1041" i="2"/>
  <c r="Q1041" i="2" s="1"/>
  <c r="M1042" i="2"/>
  <c r="N1042" i="2" s="1"/>
  <c r="S1042" i="2" s="1"/>
  <c r="E1043" i="2"/>
  <c r="S1041" i="2"/>
  <c r="J1124" i="20" l="1"/>
  <c r="L1124" i="20" s="1"/>
  <c r="H1125" i="20"/>
  <c r="I1125" i="20" s="1"/>
  <c r="G1126" i="20"/>
  <c r="F1127" i="20" s="1"/>
  <c r="J1045" i="3"/>
  <c r="I1046" i="3"/>
  <c r="L1044" i="3"/>
  <c r="K1044" i="3"/>
  <c r="M1044" i="3" s="1"/>
  <c r="P1042" i="2"/>
  <c r="Q1042" i="2" s="1"/>
  <c r="O1042" i="2"/>
  <c r="M1043" i="2"/>
  <c r="N1043" i="2" s="1"/>
  <c r="E1044" i="2"/>
  <c r="G1127" i="20" l="1"/>
  <c r="F1128" i="20" s="1"/>
  <c r="H1126" i="20"/>
  <c r="I1126" i="20" s="1"/>
  <c r="J1125" i="20"/>
  <c r="L1125" i="20" s="1"/>
  <c r="K1125" i="20"/>
  <c r="I1047" i="3"/>
  <c r="J1046" i="3"/>
  <c r="L1045" i="3"/>
  <c r="K1045" i="3"/>
  <c r="M1045" i="3" s="1"/>
  <c r="P1043" i="2"/>
  <c r="Q1043" i="2" s="1"/>
  <c r="O1043" i="2"/>
  <c r="S1043" i="2"/>
  <c r="E1045" i="2"/>
  <c r="M1044" i="2"/>
  <c r="N1044" i="2" s="1"/>
  <c r="K1126" i="20" l="1"/>
  <c r="J1126" i="20"/>
  <c r="L1126" i="20" s="1"/>
  <c r="G1128" i="20"/>
  <c r="F1129" i="20" s="1"/>
  <c r="H1127" i="20"/>
  <c r="I1127" i="20" s="1"/>
  <c r="J1047" i="3"/>
  <c r="I1048" i="3"/>
  <c r="L1046" i="3"/>
  <c r="K1046" i="3"/>
  <c r="M1046" i="3" s="1"/>
  <c r="P1044" i="2"/>
  <c r="Q1044" i="2" s="1"/>
  <c r="O1044" i="2"/>
  <c r="M1045" i="2"/>
  <c r="N1045" i="2" s="1"/>
  <c r="E1046" i="2"/>
  <c r="S1044" i="2"/>
  <c r="G1129" i="20" l="1"/>
  <c r="F1130" i="20" s="1"/>
  <c r="K1127" i="20"/>
  <c r="J1127" i="20"/>
  <c r="L1127" i="20" s="1"/>
  <c r="H1128" i="20"/>
  <c r="I1128" i="20" s="1"/>
  <c r="J1048" i="3"/>
  <c r="I1049" i="3"/>
  <c r="L1047" i="3"/>
  <c r="K1047" i="3"/>
  <c r="M1047" i="3" s="1"/>
  <c r="O1045" i="2"/>
  <c r="P1045" i="2"/>
  <c r="Q1045" i="2" s="1"/>
  <c r="M1046" i="2"/>
  <c r="N1046" i="2" s="1"/>
  <c r="S1046" i="2" s="1"/>
  <c r="E1047" i="2"/>
  <c r="S1045" i="2"/>
  <c r="J1128" i="20" l="1"/>
  <c r="L1128" i="20" s="1"/>
  <c r="K1128" i="20"/>
  <c r="G1130" i="20"/>
  <c r="F1131" i="20" s="1"/>
  <c r="H1129" i="20"/>
  <c r="I1129" i="20" s="1"/>
  <c r="I1050" i="3"/>
  <c r="J1049" i="3"/>
  <c r="L1048" i="3"/>
  <c r="K1048" i="3"/>
  <c r="M1048" i="3" s="1"/>
  <c r="M1047" i="2"/>
  <c r="N1047" i="2" s="1"/>
  <c r="S1047" i="2" s="1"/>
  <c r="E1048" i="2"/>
  <c r="P1046" i="2"/>
  <c r="Q1046" i="2" s="1"/>
  <c r="O1046" i="2"/>
  <c r="H1130" i="20" l="1"/>
  <c r="I1130" i="20" s="1"/>
  <c r="J1130" i="20" s="1"/>
  <c r="L1130" i="20" s="1"/>
  <c r="K1129" i="20"/>
  <c r="J1129" i="20"/>
  <c r="L1129" i="20" s="1"/>
  <c r="G1131" i="20"/>
  <c r="F1132" i="20" s="1"/>
  <c r="L1049" i="3"/>
  <c r="K1049" i="3"/>
  <c r="M1049" i="3" s="1"/>
  <c r="J1050" i="3"/>
  <c r="I1051" i="3"/>
  <c r="E1049" i="2"/>
  <c r="M1048" i="2"/>
  <c r="N1048" i="2" s="1"/>
  <c r="S1048" i="2" s="1"/>
  <c r="P1047" i="2"/>
  <c r="Q1047" i="2" s="1"/>
  <c r="O1047" i="2"/>
  <c r="K1130" i="20" l="1"/>
  <c r="G1132" i="20"/>
  <c r="F1133" i="20" s="1"/>
  <c r="H1131" i="20"/>
  <c r="I1131" i="20" s="1"/>
  <c r="K1050" i="3"/>
  <c r="M1050" i="3" s="1"/>
  <c r="L1050" i="3"/>
  <c r="I1052" i="3"/>
  <c r="J1051" i="3"/>
  <c r="P1048" i="2"/>
  <c r="Q1048" i="2" s="1"/>
  <c r="O1048" i="2"/>
  <c r="E1050" i="2"/>
  <c r="M1049" i="2"/>
  <c r="N1049" i="2" s="1"/>
  <c r="K1131" i="20" l="1"/>
  <c r="J1131" i="20"/>
  <c r="L1131" i="20" s="1"/>
  <c r="G1133" i="20"/>
  <c r="F1134" i="20" s="1"/>
  <c r="H1132" i="20"/>
  <c r="I1132" i="20" s="1"/>
  <c r="L1051" i="3"/>
  <c r="K1051" i="3"/>
  <c r="M1051" i="3" s="1"/>
  <c r="I1053" i="3"/>
  <c r="J1052" i="3"/>
  <c r="O1049" i="2"/>
  <c r="P1049" i="2"/>
  <c r="Q1049" i="2" s="1"/>
  <c r="M1050" i="2"/>
  <c r="N1050" i="2" s="1"/>
  <c r="E1051" i="2"/>
  <c r="S1049" i="2"/>
  <c r="H1133" i="20" l="1"/>
  <c r="I1133" i="20" s="1"/>
  <c r="J1133" i="20" s="1"/>
  <c r="L1133" i="20" s="1"/>
  <c r="K1132" i="20"/>
  <c r="J1132" i="20"/>
  <c r="L1132" i="20" s="1"/>
  <c r="G1134" i="20"/>
  <c r="F1135" i="20" s="1"/>
  <c r="L1052" i="3"/>
  <c r="K1052" i="3"/>
  <c r="M1052" i="3" s="1"/>
  <c r="J1053" i="3"/>
  <c r="I1054" i="3"/>
  <c r="P1050" i="2"/>
  <c r="Q1050" i="2" s="1"/>
  <c r="O1050" i="2"/>
  <c r="S1050" i="2"/>
  <c r="M1051" i="2"/>
  <c r="N1051" i="2" s="1"/>
  <c r="E1052" i="2"/>
  <c r="K1133" i="20" l="1"/>
  <c r="G1135" i="20"/>
  <c r="F1136" i="20" s="1"/>
  <c r="H1134" i="20"/>
  <c r="I1134" i="20" s="1"/>
  <c r="L1053" i="3"/>
  <c r="K1053" i="3"/>
  <c r="M1053" i="3" s="1"/>
  <c r="I1055" i="3"/>
  <c r="J1054" i="3"/>
  <c r="E1053" i="2"/>
  <c r="M1052" i="2"/>
  <c r="N1052" i="2" s="1"/>
  <c r="S1052" i="2" s="1"/>
  <c r="P1051" i="2"/>
  <c r="Q1051" i="2" s="1"/>
  <c r="O1051" i="2"/>
  <c r="S1051" i="2"/>
  <c r="G1136" i="20" l="1"/>
  <c r="F1137" i="20" s="1"/>
  <c r="K1134" i="20"/>
  <c r="J1134" i="20"/>
  <c r="L1134" i="20" s="1"/>
  <c r="H1135" i="20"/>
  <c r="I1135" i="20" s="1"/>
  <c r="L1054" i="3"/>
  <c r="K1054" i="3"/>
  <c r="M1054" i="3" s="1"/>
  <c r="J1055" i="3"/>
  <c r="I1056" i="3"/>
  <c r="P1052" i="2"/>
  <c r="Q1052" i="2" s="1"/>
  <c r="O1052" i="2"/>
  <c r="M1053" i="2"/>
  <c r="N1053" i="2" s="1"/>
  <c r="E1054" i="2"/>
  <c r="J1135" i="20" l="1"/>
  <c r="L1135" i="20" s="1"/>
  <c r="K1135" i="20"/>
  <c r="G1137" i="20"/>
  <c r="F1138" i="20" s="1"/>
  <c r="H1136" i="20"/>
  <c r="I1136" i="20" s="1"/>
  <c r="L1055" i="3"/>
  <c r="K1055" i="3"/>
  <c r="M1055" i="3" s="1"/>
  <c r="J1056" i="3"/>
  <c r="I1057" i="3"/>
  <c r="O1053" i="2"/>
  <c r="P1053" i="2"/>
  <c r="Q1053" i="2" s="1"/>
  <c r="M1054" i="2"/>
  <c r="N1054" i="2" s="1"/>
  <c r="S1054" i="2" s="1"/>
  <c r="E1055" i="2"/>
  <c r="S1053" i="2"/>
  <c r="G1138" i="20" l="1"/>
  <c r="F1139" i="20" s="1"/>
  <c r="J1136" i="20"/>
  <c r="L1136" i="20" s="1"/>
  <c r="K1136" i="20"/>
  <c r="H1137" i="20"/>
  <c r="I1137" i="20" s="1"/>
  <c r="I1058" i="3"/>
  <c r="J1057" i="3"/>
  <c r="L1056" i="3"/>
  <c r="K1056" i="3"/>
  <c r="M1056" i="3" s="1"/>
  <c r="M1055" i="2"/>
  <c r="N1055" i="2" s="1"/>
  <c r="S1055" i="2" s="1"/>
  <c r="E1056" i="2"/>
  <c r="P1054" i="2"/>
  <c r="Q1054" i="2" s="1"/>
  <c r="O1054" i="2"/>
  <c r="G1139" i="20" l="1"/>
  <c r="F1140" i="20" s="1"/>
  <c r="K1137" i="20"/>
  <c r="J1137" i="20"/>
  <c r="L1137" i="20" s="1"/>
  <c r="H1138" i="20"/>
  <c r="I1138" i="20" s="1"/>
  <c r="L1057" i="3"/>
  <c r="K1057" i="3"/>
  <c r="M1057" i="3" s="1"/>
  <c r="J1058" i="3"/>
  <c r="I1059" i="3"/>
  <c r="E1057" i="2"/>
  <c r="M1056" i="2"/>
  <c r="N1056" i="2" s="1"/>
  <c r="S1056" i="2" s="1"/>
  <c r="P1055" i="2"/>
  <c r="Q1055" i="2" s="1"/>
  <c r="O1055" i="2"/>
  <c r="K1138" i="20" l="1"/>
  <c r="J1138" i="20"/>
  <c r="L1138" i="20" s="1"/>
  <c r="G1140" i="20"/>
  <c r="F1141" i="20" s="1"/>
  <c r="H1139" i="20"/>
  <c r="I1139" i="20" s="1"/>
  <c r="I1060" i="3"/>
  <c r="J1059" i="3"/>
  <c r="K1058" i="3"/>
  <c r="M1058" i="3" s="1"/>
  <c r="L1058" i="3"/>
  <c r="P1056" i="2"/>
  <c r="Q1056" i="2" s="1"/>
  <c r="O1056" i="2"/>
  <c r="E1058" i="2"/>
  <c r="M1057" i="2"/>
  <c r="N1057" i="2" s="1"/>
  <c r="G1141" i="20" l="1"/>
  <c r="F1142" i="20" s="1"/>
  <c r="K1139" i="20"/>
  <c r="J1139" i="20"/>
  <c r="L1139" i="20" s="1"/>
  <c r="H1140" i="20"/>
  <c r="I1140" i="20" s="1"/>
  <c r="L1059" i="3"/>
  <c r="K1059" i="3"/>
  <c r="M1059" i="3" s="1"/>
  <c r="I1061" i="3"/>
  <c r="J1060" i="3"/>
  <c r="O1057" i="2"/>
  <c r="P1057" i="2"/>
  <c r="Q1057" i="2" s="1"/>
  <c r="M1058" i="2"/>
  <c r="N1058" i="2" s="1"/>
  <c r="E1059" i="2"/>
  <c r="S1057" i="2"/>
  <c r="H1141" i="20" l="1"/>
  <c r="I1141" i="20" s="1"/>
  <c r="K1140" i="20"/>
  <c r="J1140" i="20"/>
  <c r="L1140" i="20" s="1"/>
  <c r="G1142" i="20"/>
  <c r="F1143" i="20" s="1"/>
  <c r="J1061" i="3"/>
  <c r="I1062" i="3"/>
  <c r="L1060" i="3"/>
  <c r="K1060" i="3"/>
  <c r="M1060" i="3" s="1"/>
  <c r="P1058" i="2"/>
  <c r="Q1058" i="2" s="1"/>
  <c r="O1058" i="2"/>
  <c r="S1058" i="2"/>
  <c r="M1059" i="2"/>
  <c r="N1059" i="2" s="1"/>
  <c r="S1059" i="2" s="1"/>
  <c r="E1060" i="2"/>
  <c r="G1143" i="20" l="1"/>
  <c r="F1144" i="20" s="1"/>
  <c r="H1142" i="20"/>
  <c r="I1142" i="20" s="1"/>
  <c r="K1141" i="20"/>
  <c r="J1141" i="20"/>
  <c r="L1141" i="20" s="1"/>
  <c r="I1063" i="3"/>
  <c r="J1062" i="3"/>
  <c r="L1061" i="3"/>
  <c r="K1061" i="3"/>
  <c r="M1061" i="3" s="1"/>
  <c r="E1061" i="2"/>
  <c r="M1060" i="2"/>
  <c r="N1060" i="2" s="1"/>
  <c r="S1060" i="2" s="1"/>
  <c r="P1059" i="2"/>
  <c r="Q1059" i="2" s="1"/>
  <c r="O1059" i="2"/>
  <c r="G1144" i="20" l="1"/>
  <c r="F1145" i="20" s="1"/>
  <c r="K1142" i="20"/>
  <c r="J1142" i="20"/>
  <c r="L1142" i="20" s="1"/>
  <c r="H1143" i="20"/>
  <c r="I1143" i="20" s="1"/>
  <c r="L1062" i="3"/>
  <c r="K1062" i="3"/>
  <c r="M1062" i="3" s="1"/>
  <c r="J1063" i="3"/>
  <c r="I1064" i="3"/>
  <c r="P1060" i="2"/>
  <c r="Q1060" i="2" s="1"/>
  <c r="O1060" i="2"/>
  <c r="M1061" i="2"/>
  <c r="N1061" i="2" s="1"/>
  <c r="E1062" i="2"/>
  <c r="G1145" i="20" l="1"/>
  <c r="F1146" i="20" s="1"/>
  <c r="K1143" i="20"/>
  <c r="J1143" i="20"/>
  <c r="L1143" i="20" s="1"/>
  <c r="H1144" i="20"/>
  <c r="I1144" i="20" s="1"/>
  <c r="J1064" i="3"/>
  <c r="I1065" i="3"/>
  <c r="L1063" i="3"/>
  <c r="K1063" i="3"/>
  <c r="M1063" i="3" s="1"/>
  <c r="M1062" i="2"/>
  <c r="N1062" i="2" s="1"/>
  <c r="S1062" i="2" s="1"/>
  <c r="E1063" i="2"/>
  <c r="O1061" i="2"/>
  <c r="P1061" i="2"/>
  <c r="Q1061" i="2" s="1"/>
  <c r="S1061" i="2"/>
  <c r="J1144" i="20" l="1"/>
  <c r="L1144" i="20" s="1"/>
  <c r="K1144" i="20"/>
  <c r="G1146" i="20"/>
  <c r="F1147" i="20" s="1"/>
  <c r="H1145" i="20"/>
  <c r="I1145" i="20" s="1"/>
  <c r="I1066" i="3"/>
  <c r="J1065" i="3"/>
  <c r="L1064" i="3"/>
  <c r="K1064" i="3"/>
  <c r="M1064" i="3" s="1"/>
  <c r="M1063" i="2"/>
  <c r="N1063" i="2" s="1"/>
  <c r="S1063" i="2" s="1"/>
  <c r="E1064" i="2"/>
  <c r="P1062" i="2"/>
  <c r="Q1062" i="2" s="1"/>
  <c r="O1062" i="2"/>
  <c r="K1145" i="20" l="1"/>
  <c r="J1145" i="20"/>
  <c r="L1145" i="20" s="1"/>
  <c r="H1146" i="20"/>
  <c r="I1146" i="20" s="1"/>
  <c r="G1147" i="20"/>
  <c r="F1148" i="20" s="1"/>
  <c r="L1065" i="3"/>
  <c r="K1065" i="3"/>
  <c r="M1065" i="3" s="1"/>
  <c r="J1066" i="3"/>
  <c r="I1067" i="3"/>
  <c r="E1065" i="2"/>
  <c r="M1064" i="2"/>
  <c r="N1064" i="2" s="1"/>
  <c r="S1064" i="2" s="1"/>
  <c r="P1063" i="2"/>
  <c r="Q1063" i="2" s="1"/>
  <c r="O1063" i="2"/>
  <c r="H1147" i="20" l="1"/>
  <c r="I1147" i="20" s="1"/>
  <c r="G1148" i="20"/>
  <c r="F1149" i="20" s="1"/>
  <c r="K1146" i="20"/>
  <c r="J1146" i="20"/>
  <c r="L1146" i="20" s="1"/>
  <c r="I1068" i="3"/>
  <c r="J1067" i="3"/>
  <c r="K1066" i="3"/>
  <c r="M1066" i="3" s="1"/>
  <c r="L1066" i="3"/>
  <c r="P1064" i="2"/>
  <c r="Q1064" i="2" s="1"/>
  <c r="O1064" i="2"/>
  <c r="M1065" i="2"/>
  <c r="N1065" i="2" s="1"/>
  <c r="E1066" i="2"/>
  <c r="G1149" i="20" l="1"/>
  <c r="F1150" i="20" s="1"/>
  <c r="H1148" i="20"/>
  <c r="I1148" i="20" s="1"/>
  <c r="K1147" i="20"/>
  <c r="J1147" i="20"/>
  <c r="L1147" i="20" s="1"/>
  <c r="L1067" i="3"/>
  <c r="K1067" i="3"/>
  <c r="M1067" i="3" s="1"/>
  <c r="I1069" i="3"/>
  <c r="J1068" i="3"/>
  <c r="M1066" i="2"/>
  <c r="N1066" i="2" s="1"/>
  <c r="S1066" i="2" s="1"/>
  <c r="E1067" i="2"/>
  <c r="O1065" i="2"/>
  <c r="P1065" i="2"/>
  <c r="Q1065" i="2" s="1"/>
  <c r="S1065" i="2"/>
  <c r="H1149" i="20" l="1"/>
  <c r="I1149" i="20" s="1"/>
  <c r="K1149" i="20" s="1"/>
  <c r="K1148" i="20"/>
  <c r="J1148" i="20"/>
  <c r="L1148" i="20" s="1"/>
  <c r="G1150" i="20"/>
  <c r="F1151" i="20" s="1"/>
  <c r="L1068" i="3"/>
  <c r="K1068" i="3"/>
  <c r="M1068" i="3" s="1"/>
  <c r="J1069" i="3"/>
  <c r="I1070" i="3"/>
  <c r="M1067" i="2"/>
  <c r="N1067" i="2" s="1"/>
  <c r="S1067" i="2" s="1"/>
  <c r="E1068" i="2"/>
  <c r="P1066" i="2"/>
  <c r="Q1066" i="2" s="1"/>
  <c r="O1066" i="2"/>
  <c r="J1149" i="20" l="1"/>
  <c r="L1149" i="20" s="1"/>
  <c r="G1151" i="20"/>
  <c r="F1152" i="20" s="1"/>
  <c r="H1150" i="20"/>
  <c r="I1150" i="20" s="1"/>
  <c r="I1071" i="3"/>
  <c r="J1070" i="3"/>
  <c r="L1069" i="3"/>
  <c r="K1069" i="3"/>
  <c r="M1069" i="3" s="1"/>
  <c r="E1069" i="2"/>
  <c r="M1068" i="2"/>
  <c r="N1068" i="2" s="1"/>
  <c r="S1068" i="2" s="1"/>
  <c r="P1067" i="2"/>
  <c r="Q1067" i="2" s="1"/>
  <c r="O1067" i="2"/>
  <c r="J1150" i="20" l="1"/>
  <c r="L1150" i="20" s="1"/>
  <c r="K1150" i="20"/>
  <c r="G1152" i="20"/>
  <c r="F1153" i="20" s="1"/>
  <c r="H1151" i="20"/>
  <c r="I1151" i="20" s="1"/>
  <c r="L1070" i="3"/>
  <c r="K1070" i="3"/>
  <c r="M1070" i="3" s="1"/>
  <c r="J1071" i="3"/>
  <c r="I1072" i="3"/>
  <c r="P1068" i="2"/>
  <c r="Q1068" i="2" s="1"/>
  <c r="O1068" i="2"/>
  <c r="M1069" i="2"/>
  <c r="N1069" i="2" s="1"/>
  <c r="E1070" i="2"/>
  <c r="K1151" i="20" l="1"/>
  <c r="J1151" i="20"/>
  <c r="L1151" i="20" s="1"/>
  <c r="H1152" i="20"/>
  <c r="I1152" i="20" s="1"/>
  <c r="G1153" i="20"/>
  <c r="F1154" i="20" s="1"/>
  <c r="J1072" i="3"/>
  <c r="I1073" i="3"/>
  <c r="L1071" i="3"/>
  <c r="K1071" i="3"/>
  <c r="M1071" i="3" s="1"/>
  <c r="O1069" i="2"/>
  <c r="P1069" i="2"/>
  <c r="Q1069" i="2" s="1"/>
  <c r="M1070" i="2"/>
  <c r="N1070" i="2" s="1"/>
  <c r="S1070" i="2" s="1"/>
  <c r="E1071" i="2"/>
  <c r="S1069" i="2"/>
  <c r="H1153" i="20" l="1"/>
  <c r="I1153" i="20" s="1"/>
  <c r="K1153" i="20" s="1"/>
  <c r="G1154" i="20"/>
  <c r="F1155" i="20" s="1"/>
  <c r="J1152" i="20"/>
  <c r="L1152" i="20" s="1"/>
  <c r="K1152" i="20"/>
  <c r="I1074" i="3"/>
  <c r="J1073" i="3"/>
  <c r="L1072" i="3"/>
  <c r="K1072" i="3"/>
  <c r="M1072" i="3" s="1"/>
  <c r="M1071" i="2"/>
  <c r="N1071" i="2" s="1"/>
  <c r="S1071" i="2" s="1"/>
  <c r="E1072" i="2"/>
  <c r="P1070" i="2"/>
  <c r="Q1070" i="2" s="1"/>
  <c r="O1070" i="2"/>
  <c r="J1153" i="20" l="1"/>
  <c r="L1153" i="20" s="1"/>
  <c r="G1155" i="20"/>
  <c r="F1156" i="20" s="1"/>
  <c r="H1154" i="20"/>
  <c r="I1154" i="20" s="1"/>
  <c r="L1073" i="3"/>
  <c r="K1073" i="3"/>
  <c r="M1073" i="3" s="1"/>
  <c r="J1074" i="3"/>
  <c r="I1075" i="3"/>
  <c r="E1073" i="2"/>
  <c r="M1072" i="2"/>
  <c r="N1072" i="2" s="1"/>
  <c r="S1072" i="2" s="1"/>
  <c r="P1071" i="2"/>
  <c r="Q1071" i="2" s="1"/>
  <c r="O1071" i="2"/>
  <c r="K1154" i="20" l="1"/>
  <c r="J1154" i="20"/>
  <c r="L1154" i="20" s="1"/>
  <c r="G1156" i="20"/>
  <c r="F1157" i="20" s="1"/>
  <c r="H1155" i="20"/>
  <c r="I1155" i="20" s="1"/>
  <c r="I1076" i="3"/>
  <c r="J1075" i="3"/>
  <c r="K1074" i="3"/>
  <c r="M1074" i="3" s="1"/>
  <c r="L1074" i="3"/>
  <c r="P1072" i="2"/>
  <c r="Q1072" i="2" s="1"/>
  <c r="O1072" i="2"/>
  <c r="E1074" i="2"/>
  <c r="M1073" i="2"/>
  <c r="N1073" i="2" s="1"/>
  <c r="H1156" i="20" l="1"/>
  <c r="I1156" i="20" s="1"/>
  <c r="K1156" i="20" s="1"/>
  <c r="G1157" i="20"/>
  <c r="F1158" i="20" s="1"/>
  <c r="K1155" i="20"/>
  <c r="J1155" i="20"/>
  <c r="L1155" i="20" s="1"/>
  <c r="L1075" i="3"/>
  <c r="K1075" i="3"/>
  <c r="M1075" i="3" s="1"/>
  <c r="I1077" i="3"/>
  <c r="J1076" i="3"/>
  <c r="O1073" i="2"/>
  <c r="P1073" i="2"/>
  <c r="Q1073" i="2" s="1"/>
  <c r="M1074" i="2"/>
  <c r="N1074" i="2" s="1"/>
  <c r="S1074" i="2" s="1"/>
  <c r="E1075" i="2"/>
  <c r="S1073" i="2"/>
  <c r="J1156" i="20" l="1"/>
  <c r="L1156" i="20" s="1"/>
  <c r="H1157" i="20"/>
  <c r="I1157" i="20" s="1"/>
  <c r="K1157" i="20" s="1"/>
  <c r="G1158" i="20"/>
  <c r="F1159" i="20" s="1"/>
  <c r="L1076" i="3"/>
  <c r="K1076" i="3"/>
  <c r="M1076" i="3" s="1"/>
  <c r="J1077" i="3"/>
  <c r="I1078" i="3"/>
  <c r="P1074" i="2"/>
  <c r="Q1074" i="2" s="1"/>
  <c r="O1074" i="2"/>
  <c r="M1075" i="2"/>
  <c r="N1075" i="2" s="1"/>
  <c r="E1076" i="2"/>
  <c r="J1157" i="20" l="1"/>
  <c r="L1157" i="20" s="1"/>
  <c r="G1159" i="20"/>
  <c r="F1160" i="20" s="1"/>
  <c r="H1158" i="20"/>
  <c r="I1158" i="20" s="1"/>
  <c r="I1079" i="3"/>
  <c r="J1078" i="3"/>
  <c r="L1077" i="3"/>
  <c r="K1077" i="3"/>
  <c r="M1077" i="3" s="1"/>
  <c r="P1075" i="2"/>
  <c r="Q1075" i="2" s="1"/>
  <c r="O1075" i="2"/>
  <c r="E1077" i="2"/>
  <c r="M1076" i="2"/>
  <c r="N1076" i="2" s="1"/>
  <c r="S1075" i="2"/>
  <c r="G1160" i="20" l="1"/>
  <c r="F1161" i="20" s="1"/>
  <c r="K1158" i="20"/>
  <c r="J1158" i="20"/>
  <c r="L1158" i="20" s="1"/>
  <c r="H1159" i="20"/>
  <c r="I1159" i="20" s="1"/>
  <c r="L1078" i="3"/>
  <c r="K1078" i="3"/>
  <c r="M1078" i="3" s="1"/>
  <c r="J1079" i="3"/>
  <c r="I1080" i="3"/>
  <c r="P1076" i="2"/>
  <c r="Q1076" i="2" s="1"/>
  <c r="O1076" i="2"/>
  <c r="M1077" i="2"/>
  <c r="N1077" i="2" s="1"/>
  <c r="E1078" i="2"/>
  <c r="S1076" i="2"/>
  <c r="K1159" i="20" l="1"/>
  <c r="J1159" i="20"/>
  <c r="L1159" i="20" s="1"/>
  <c r="G1161" i="20"/>
  <c r="F1162" i="20" s="1"/>
  <c r="H1160" i="20"/>
  <c r="I1160" i="20" s="1"/>
  <c r="J1080" i="3"/>
  <c r="I1081" i="3"/>
  <c r="L1079" i="3"/>
  <c r="K1079" i="3"/>
  <c r="M1079" i="3" s="1"/>
  <c r="O1077" i="2"/>
  <c r="P1077" i="2"/>
  <c r="Q1077" i="2" s="1"/>
  <c r="M1078" i="2"/>
  <c r="N1078" i="2" s="1"/>
  <c r="S1078" i="2" s="1"/>
  <c r="E1079" i="2"/>
  <c r="S1077" i="2"/>
  <c r="G1162" i="20" l="1"/>
  <c r="F1163" i="20" s="1"/>
  <c r="J1160" i="20"/>
  <c r="L1160" i="20" s="1"/>
  <c r="K1160" i="20"/>
  <c r="H1161" i="20"/>
  <c r="I1161" i="20" s="1"/>
  <c r="I1082" i="3"/>
  <c r="J1081" i="3"/>
  <c r="L1080" i="3"/>
  <c r="K1080" i="3"/>
  <c r="M1080" i="3" s="1"/>
  <c r="M1079" i="2"/>
  <c r="N1079" i="2" s="1"/>
  <c r="S1079" i="2" s="1"/>
  <c r="E1080" i="2"/>
  <c r="P1078" i="2"/>
  <c r="Q1078" i="2" s="1"/>
  <c r="O1078" i="2"/>
  <c r="H1162" i="20" l="1"/>
  <c r="I1162" i="20" s="1"/>
  <c r="K1162" i="20" s="1"/>
  <c r="K1161" i="20"/>
  <c r="J1161" i="20"/>
  <c r="L1161" i="20" s="1"/>
  <c r="G1163" i="20"/>
  <c r="F1164" i="20" s="1"/>
  <c r="L1081" i="3"/>
  <c r="K1081" i="3"/>
  <c r="M1081" i="3" s="1"/>
  <c r="J1082" i="3"/>
  <c r="I1083" i="3"/>
  <c r="E1081" i="2"/>
  <c r="M1080" i="2"/>
  <c r="N1080" i="2" s="1"/>
  <c r="S1080" i="2" s="1"/>
  <c r="P1079" i="2"/>
  <c r="Q1079" i="2" s="1"/>
  <c r="O1079" i="2"/>
  <c r="J1162" i="20" l="1"/>
  <c r="L1162" i="20" s="1"/>
  <c r="H1163" i="20"/>
  <c r="I1163" i="20" s="1"/>
  <c r="K1163" i="20" s="1"/>
  <c r="G1164" i="20"/>
  <c r="F1165" i="20" s="1"/>
  <c r="I1084" i="3"/>
  <c r="J1083" i="3"/>
  <c r="K1082" i="3"/>
  <c r="M1082" i="3" s="1"/>
  <c r="L1082" i="3"/>
  <c r="P1080" i="2"/>
  <c r="Q1080" i="2" s="1"/>
  <c r="O1080" i="2"/>
  <c r="E1082" i="2"/>
  <c r="M1081" i="2"/>
  <c r="N1081" i="2" s="1"/>
  <c r="J1163" i="20" l="1"/>
  <c r="L1163" i="20" s="1"/>
  <c r="H1164" i="20"/>
  <c r="I1164" i="20" s="1"/>
  <c r="G1165" i="20"/>
  <c r="F1166" i="20" s="1"/>
  <c r="L1083" i="3"/>
  <c r="K1083" i="3"/>
  <c r="M1083" i="3" s="1"/>
  <c r="I1085" i="3"/>
  <c r="J1084" i="3"/>
  <c r="M1082" i="2"/>
  <c r="N1082" i="2" s="1"/>
  <c r="S1082" i="2" s="1"/>
  <c r="E1083" i="2"/>
  <c r="O1081" i="2"/>
  <c r="P1081" i="2"/>
  <c r="Q1081" i="2" s="1"/>
  <c r="S1081" i="2"/>
  <c r="H1165" i="20" l="1"/>
  <c r="I1165" i="20" s="1"/>
  <c r="J1165" i="20" s="1"/>
  <c r="L1165" i="20" s="1"/>
  <c r="G1166" i="20"/>
  <c r="F1167" i="20" s="1"/>
  <c r="J1164" i="20"/>
  <c r="L1164" i="20" s="1"/>
  <c r="K1164" i="20"/>
  <c r="L1084" i="3"/>
  <c r="K1084" i="3"/>
  <c r="M1084" i="3" s="1"/>
  <c r="J1085" i="3"/>
  <c r="I1086" i="3"/>
  <c r="M1083" i="2"/>
  <c r="N1083" i="2" s="1"/>
  <c r="S1083" i="2" s="1"/>
  <c r="E1084" i="2"/>
  <c r="P1082" i="2"/>
  <c r="Q1082" i="2" s="1"/>
  <c r="O1082" i="2"/>
  <c r="K1165" i="20" l="1"/>
  <c r="G1167" i="20"/>
  <c r="F1168" i="20" s="1"/>
  <c r="H1166" i="20"/>
  <c r="I1166" i="20" s="1"/>
  <c r="I1087" i="3"/>
  <c r="J1086" i="3"/>
  <c r="L1085" i="3"/>
  <c r="K1085" i="3"/>
  <c r="M1085" i="3" s="1"/>
  <c r="E1085" i="2"/>
  <c r="M1084" i="2"/>
  <c r="N1084" i="2" s="1"/>
  <c r="S1084" i="2" s="1"/>
  <c r="P1083" i="2"/>
  <c r="Q1083" i="2" s="1"/>
  <c r="O1083" i="2"/>
  <c r="H1167" i="20" l="1"/>
  <c r="I1167" i="20" s="1"/>
  <c r="J1167" i="20" s="1"/>
  <c r="L1167" i="20" s="1"/>
  <c r="K1166" i="20"/>
  <c r="J1166" i="20"/>
  <c r="L1166" i="20" s="1"/>
  <c r="G1168" i="20"/>
  <c r="F1169" i="20" s="1"/>
  <c r="L1086" i="3"/>
  <c r="K1086" i="3"/>
  <c r="M1086" i="3" s="1"/>
  <c r="J1087" i="3"/>
  <c r="I1088" i="3"/>
  <c r="P1084" i="2"/>
  <c r="Q1084" i="2" s="1"/>
  <c r="O1084" i="2"/>
  <c r="M1085" i="2"/>
  <c r="N1085" i="2" s="1"/>
  <c r="E1086" i="2"/>
  <c r="K1167" i="20" l="1"/>
  <c r="G1169" i="20"/>
  <c r="F1170" i="20" s="1"/>
  <c r="H1168" i="20"/>
  <c r="I1168" i="20" s="1"/>
  <c r="L1087" i="3"/>
  <c r="K1087" i="3"/>
  <c r="M1087" i="3" s="1"/>
  <c r="J1088" i="3"/>
  <c r="I1089" i="3"/>
  <c r="M1086" i="2"/>
  <c r="N1086" i="2" s="1"/>
  <c r="S1086" i="2" s="1"/>
  <c r="E1087" i="2"/>
  <c r="O1085" i="2"/>
  <c r="P1085" i="2"/>
  <c r="Q1085" i="2" s="1"/>
  <c r="S1085" i="2"/>
  <c r="K1168" i="20" l="1"/>
  <c r="J1168" i="20"/>
  <c r="L1168" i="20" s="1"/>
  <c r="G1170" i="20"/>
  <c r="F1171" i="20" s="1"/>
  <c r="H1169" i="20"/>
  <c r="I1169" i="20" s="1"/>
  <c r="J1089" i="3"/>
  <c r="I1090" i="3"/>
  <c r="L1088" i="3"/>
  <c r="K1088" i="3"/>
  <c r="M1088" i="3" s="1"/>
  <c r="M1087" i="2"/>
  <c r="N1087" i="2" s="1"/>
  <c r="S1087" i="2" s="1"/>
  <c r="E1088" i="2"/>
  <c r="P1086" i="2"/>
  <c r="Q1086" i="2" s="1"/>
  <c r="O1086" i="2"/>
  <c r="H1170" i="20" l="1"/>
  <c r="I1170" i="20" s="1"/>
  <c r="K1170" i="20" s="1"/>
  <c r="K1169" i="20"/>
  <c r="J1169" i="20"/>
  <c r="L1169" i="20" s="1"/>
  <c r="G1171" i="20"/>
  <c r="F1172" i="20" s="1"/>
  <c r="I1091" i="3"/>
  <c r="J1090" i="3"/>
  <c r="K1089" i="3"/>
  <c r="M1089" i="3" s="1"/>
  <c r="L1089" i="3"/>
  <c r="E1089" i="2"/>
  <c r="M1088" i="2"/>
  <c r="N1088" i="2" s="1"/>
  <c r="S1088" i="2" s="1"/>
  <c r="P1087" i="2"/>
  <c r="Q1087" i="2" s="1"/>
  <c r="O1087" i="2"/>
  <c r="J1170" i="20" l="1"/>
  <c r="L1170" i="20" s="1"/>
  <c r="G1172" i="20"/>
  <c r="F1173" i="20" s="1"/>
  <c r="H1171" i="20"/>
  <c r="I1171" i="20" s="1"/>
  <c r="L1090" i="3"/>
  <c r="K1090" i="3"/>
  <c r="M1090" i="3" s="1"/>
  <c r="J1091" i="3"/>
  <c r="I1092" i="3"/>
  <c r="P1088" i="2"/>
  <c r="Q1088" i="2" s="1"/>
  <c r="O1088" i="2"/>
  <c r="E1090" i="2"/>
  <c r="M1089" i="2"/>
  <c r="N1089" i="2" s="1"/>
  <c r="K1171" i="20" l="1"/>
  <c r="J1171" i="20"/>
  <c r="L1171" i="20" s="1"/>
  <c r="H1172" i="20"/>
  <c r="I1172" i="20" s="1"/>
  <c r="G1173" i="20"/>
  <c r="F1174" i="20" s="1"/>
  <c r="I1093" i="3"/>
  <c r="J1092" i="3"/>
  <c r="K1091" i="3"/>
  <c r="M1091" i="3" s="1"/>
  <c r="L1091" i="3"/>
  <c r="O1089" i="2"/>
  <c r="P1089" i="2"/>
  <c r="Q1089" i="2" s="1"/>
  <c r="M1090" i="2"/>
  <c r="N1090" i="2" s="1"/>
  <c r="E1091" i="2"/>
  <c r="S1089" i="2"/>
  <c r="H1173" i="20" l="1"/>
  <c r="I1173" i="20" s="1"/>
  <c r="G1174" i="20"/>
  <c r="F1175" i="20" s="1"/>
  <c r="K1172" i="20"/>
  <c r="J1172" i="20"/>
  <c r="L1172" i="20" s="1"/>
  <c r="L1092" i="3"/>
  <c r="K1092" i="3"/>
  <c r="M1092" i="3" s="1"/>
  <c r="J1093" i="3"/>
  <c r="I1094" i="3"/>
  <c r="P1090" i="2"/>
  <c r="Q1090" i="2" s="1"/>
  <c r="O1090" i="2"/>
  <c r="S1090" i="2"/>
  <c r="M1091" i="2"/>
  <c r="N1091" i="2" s="1"/>
  <c r="S1091" i="2" s="1"/>
  <c r="E1092" i="2"/>
  <c r="H1174" i="20" l="1"/>
  <c r="I1174" i="20" s="1"/>
  <c r="G1175" i="20"/>
  <c r="F1176" i="20" s="1"/>
  <c r="J1173" i="20"/>
  <c r="L1173" i="20" s="1"/>
  <c r="K1173" i="20"/>
  <c r="I1095" i="3"/>
  <c r="J1094" i="3"/>
  <c r="L1093" i="3"/>
  <c r="K1093" i="3"/>
  <c r="M1093" i="3" s="1"/>
  <c r="E1093" i="2"/>
  <c r="M1092" i="2"/>
  <c r="N1092" i="2" s="1"/>
  <c r="S1092" i="2" s="1"/>
  <c r="P1091" i="2"/>
  <c r="Q1091" i="2" s="1"/>
  <c r="O1091" i="2"/>
  <c r="G1176" i="20" l="1"/>
  <c r="F1177" i="20" s="1"/>
  <c r="H1175" i="20"/>
  <c r="I1175" i="20" s="1"/>
  <c r="K1174" i="20"/>
  <c r="J1174" i="20"/>
  <c r="L1174" i="20" s="1"/>
  <c r="L1094" i="3"/>
  <c r="K1094" i="3"/>
  <c r="M1094" i="3" s="1"/>
  <c r="I1096" i="3"/>
  <c r="J1095" i="3"/>
  <c r="P1092" i="2"/>
  <c r="Q1092" i="2" s="1"/>
  <c r="O1092" i="2"/>
  <c r="M1093" i="2"/>
  <c r="N1093" i="2" s="1"/>
  <c r="E1094" i="2"/>
  <c r="J1175" i="20" l="1"/>
  <c r="L1175" i="20" s="1"/>
  <c r="K1175" i="20"/>
  <c r="G1177" i="20"/>
  <c r="F1178" i="20" s="1"/>
  <c r="H1176" i="20"/>
  <c r="I1176" i="20" s="1"/>
  <c r="L1095" i="3"/>
  <c r="K1095" i="3"/>
  <c r="M1095" i="3" s="1"/>
  <c r="J1096" i="3"/>
  <c r="I1097" i="3"/>
  <c r="O1093" i="2"/>
  <c r="P1093" i="2"/>
  <c r="Q1093" i="2" s="1"/>
  <c r="M1094" i="2"/>
  <c r="N1094" i="2" s="1"/>
  <c r="S1094" i="2" s="1"/>
  <c r="E1095" i="2"/>
  <c r="S1093" i="2"/>
  <c r="G1178" i="20" l="1"/>
  <c r="F1179" i="20" s="1"/>
  <c r="K1176" i="20"/>
  <c r="J1176" i="20"/>
  <c r="L1176" i="20" s="1"/>
  <c r="H1177" i="20"/>
  <c r="I1177" i="20" s="1"/>
  <c r="I1098" i="3"/>
  <c r="J1097" i="3"/>
  <c r="L1096" i="3"/>
  <c r="K1096" i="3"/>
  <c r="M1096" i="3" s="1"/>
  <c r="M1095" i="2"/>
  <c r="N1095" i="2" s="1"/>
  <c r="S1095" i="2" s="1"/>
  <c r="E1096" i="2"/>
  <c r="P1094" i="2"/>
  <c r="Q1094" i="2" s="1"/>
  <c r="O1094" i="2"/>
  <c r="H1178" i="20" l="1"/>
  <c r="I1178" i="20" s="1"/>
  <c r="K1178" i="20" s="1"/>
  <c r="K1177" i="20"/>
  <c r="J1177" i="20"/>
  <c r="L1177" i="20" s="1"/>
  <c r="G1179" i="20"/>
  <c r="F1180" i="20" s="1"/>
  <c r="L1097" i="3"/>
  <c r="K1097" i="3"/>
  <c r="M1097" i="3" s="1"/>
  <c r="J1098" i="3"/>
  <c r="I1099" i="3"/>
  <c r="M1096" i="2"/>
  <c r="N1096" i="2" s="1"/>
  <c r="S1096" i="2" s="1"/>
  <c r="E1097" i="2"/>
  <c r="O1095" i="2"/>
  <c r="P1095" i="2"/>
  <c r="Q1095" i="2" s="1"/>
  <c r="J1178" i="20" l="1"/>
  <c r="L1178" i="20" s="1"/>
  <c r="G1180" i="20"/>
  <c r="F1181" i="20" s="1"/>
  <c r="H1179" i="20"/>
  <c r="I1179" i="20" s="1"/>
  <c r="L1098" i="3"/>
  <c r="K1098" i="3"/>
  <c r="M1098" i="3" s="1"/>
  <c r="I1100" i="3"/>
  <c r="J1099" i="3"/>
  <c r="E1098" i="2"/>
  <c r="M1097" i="2"/>
  <c r="N1097" i="2" s="1"/>
  <c r="S1097" i="2" s="1"/>
  <c r="P1096" i="2"/>
  <c r="Q1096" i="2" s="1"/>
  <c r="O1096" i="2"/>
  <c r="K1179" i="20" l="1"/>
  <c r="J1179" i="20"/>
  <c r="L1179" i="20" s="1"/>
  <c r="H1180" i="20"/>
  <c r="I1180" i="20" s="1"/>
  <c r="G1181" i="20"/>
  <c r="F1182" i="20" s="1"/>
  <c r="K1099" i="3"/>
  <c r="M1099" i="3" s="1"/>
  <c r="L1099" i="3"/>
  <c r="I1101" i="3"/>
  <c r="J1100" i="3"/>
  <c r="P1097" i="2"/>
  <c r="Q1097" i="2" s="1"/>
  <c r="O1097" i="2"/>
  <c r="M1098" i="2"/>
  <c r="N1098" i="2" s="1"/>
  <c r="E1099" i="2"/>
  <c r="K1180" i="20" l="1"/>
  <c r="J1180" i="20"/>
  <c r="L1180" i="20" s="1"/>
  <c r="G1182" i="20"/>
  <c r="F1183" i="20" s="1"/>
  <c r="H1181" i="20"/>
  <c r="I1181" i="20" s="1"/>
  <c r="K1100" i="3"/>
  <c r="M1100" i="3" s="1"/>
  <c r="L1100" i="3"/>
  <c r="I1102" i="3"/>
  <c r="J1101" i="3"/>
  <c r="M1099" i="2"/>
  <c r="N1099" i="2" s="1"/>
  <c r="S1099" i="2" s="1"/>
  <c r="E1100" i="2"/>
  <c r="O1098" i="2"/>
  <c r="P1098" i="2"/>
  <c r="Q1098" i="2" s="1"/>
  <c r="S1098" i="2"/>
  <c r="J1181" i="20" l="1"/>
  <c r="L1181" i="20" s="1"/>
  <c r="K1181" i="20"/>
  <c r="G1183" i="20"/>
  <c r="F1184" i="20" s="1"/>
  <c r="H1182" i="20"/>
  <c r="I1182" i="20" s="1"/>
  <c r="J1102" i="3"/>
  <c r="I1103" i="3"/>
  <c r="L1101" i="3"/>
  <c r="K1101" i="3"/>
  <c r="M1101" i="3" s="1"/>
  <c r="M1100" i="2"/>
  <c r="N1100" i="2" s="1"/>
  <c r="S1100" i="2" s="1"/>
  <c r="E1101" i="2"/>
  <c r="P1099" i="2"/>
  <c r="Q1099" i="2" s="1"/>
  <c r="O1099" i="2"/>
  <c r="K1182" i="20" l="1"/>
  <c r="J1182" i="20"/>
  <c r="L1182" i="20" s="1"/>
  <c r="H1183" i="20"/>
  <c r="I1183" i="20" s="1"/>
  <c r="G1184" i="20"/>
  <c r="F1185" i="20" s="1"/>
  <c r="I1104" i="3"/>
  <c r="J1103" i="3"/>
  <c r="L1102" i="3"/>
  <c r="K1102" i="3"/>
  <c r="M1102" i="3" s="1"/>
  <c r="E1102" i="2"/>
  <c r="M1101" i="2"/>
  <c r="N1101" i="2" s="1"/>
  <c r="S1101" i="2" s="1"/>
  <c r="P1100" i="2"/>
  <c r="Q1100" i="2" s="1"/>
  <c r="O1100" i="2"/>
  <c r="G1185" i="20" l="1"/>
  <c r="F1186" i="20" s="1"/>
  <c r="J1183" i="20"/>
  <c r="L1183" i="20" s="1"/>
  <c r="K1183" i="20"/>
  <c r="H1184" i="20"/>
  <c r="I1184" i="20" s="1"/>
  <c r="L1103" i="3"/>
  <c r="K1103" i="3"/>
  <c r="M1103" i="3" s="1"/>
  <c r="J1104" i="3"/>
  <c r="I1105" i="3"/>
  <c r="P1101" i="2"/>
  <c r="Q1101" i="2" s="1"/>
  <c r="O1101" i="2"/>
  <c r="M1102" i="2"/>
  <c r="N1102" i="2" s="1"/>
  <c r="E1103" i="2"/>
  <c r="K1184" i="20" l="1"/>
  <c r="J1184" i="20"/>
  <c r="L1184" i="20" s="1"/>
  <c r="G1186" i="20"/>
  <c r="F1187" i="20" s="1"/>
  <c r="H1185" i="20"/>
  <c r="I1185" i="20" s="1"/>
  <c r="I1106" i="3"/>
  <c r="J1105" i="3"/>
  <c r="L1104" i="3"/>
  <c r="K1104" i="3"/>
  <c r="M1104" i="3" s="1"/>
  <c r="O1102" i="2"/>
  <c r="P1102" i="2"/>
  <c r="Q1102" i="2" s="1"/>
  <c r="E1104" i="2"/>
  <c r="M1103" i="2"/>
  <c r="N1103" i="2" s="1"/>
  <c r="S1103" i="2" s="1"/>
  <c r="S1102" i="2"/>
  <c r="H1186" i="20" l="1"/>
  <c r="I1186" i="20" s="1"/>
  <c r="K1186" i="20" s="1"/>
  <c r="K1185" i="20"/>
  <c r="J1185" i="20"/>
  <c r="L1185" i="20" s="1"/>
  <c r="G1187" i="20"/>
  <c r="F1188" i="20" s="1"/>
  <c r="L1105" i="3"/>
  <c r="K1105" i="3"/>
  <c r="M1105" i="3" s="1"/>
  <c r="I1107" i="3"/>
  <c r="J1106" i="3"/>
  <c r="M1104" i="2"/>
  <c r="N1104" i="2" s="1"/>
  <c r="S1104" i="2" s="1"/>
  <c r="E1105" i="2"/>
  <c r="P1103" i="2"/>
  <c r="Q1103" i="2" s="1"/>
  <c r="O1103" i="2"/>
  <c r="J1186" i="20" l="1"/>
  <c r="L1186" i="20" s="1"/>
  <c r="H1187" i="20"/>
  <c r="I1187" i="20" s="1"/>
  <c r="G1188" i="20"/>
  <c r="F1189" i="20" s="1"/>
  <c r="J1107" i="3"/>
  <c r="I1108" i="3"/>
  <c r="L1106" i="3"/>
  <c r="K1106" i="3"/>
  <c r="M1106" i="3" s="1"/>
  <c r="E1106" i="2"/>
  <c r="M1105" i="2"/>
  <c r="N1105" i="2" s="1"/>
  <c r="P1104" i="2"/>
  <c r="Q1104" i="2" s="1"/>
  <c r="O1104" i="2"/>
  <c r="H1188" i="20" l="1"/>
  <c r="I1188" i="20" s="1"/>
  <c r="K1188" i="20" s="1"/>
  <c r="G1189" i="20"/>
  <c r="F1190" i="20" s="1"/>
  <c r="K1187" i="20"/>
  <c r="J1187" i="20"/>
  <c r="L1187" i="20" s="1"/>
  <c r="I1109" i="3"/>
  <c r="J1108" i="3"/>
  <c r="K1107" i="3"/>
  <c r="M1107" i="3" s="1"/>
  <c r="L1107" i="3"/>
  <c r="M1106" i="2"/>
  <c r="N1106" i="2" s="1"/>
  <c r="S1106" i="2" s="1"/>
  <c r="E1107" i="2"/>
  <c r="P1105" i="2"/>
  <c r="Q1105" i="2" s="1"/>
  <c r="O1105" i="2"/>
  <c r="S1105" i="2"/>
  <c r="J1188" i="20" l="1"/>
  <c r="L1188" i="20" s="1"/>
  <c r="G1190" i="20"/>
  <c r="F1191" i="20" s="1"/>
  <c r="H1189" i="20"/>
  <c r="I1189" i="20" s="1"/>
  <c r="L1108" i="3"/>
  <c r="K1108" i="3"/>
  <c r="M1108" i="3" s="1"/>
  <c r="I1110" i="3"/>
  <c r="J1109" i="3"/>
  <c r="M1107" i="2"/>
  <c r="N1107" i="2" s="1"/>
  <c r="S1107" i="2" s="1"/>
  <c r="E1108" i="2"/>
  <c r="O1106" i="2"/>
  <c r="P1106" i="2"/>
  <c r="Q1106" i="2" s="1"/>
  <c r="J1189" i="20" l="1"/>
  <c r="L1189" i="20" s="1"/>
  <c r="K1189" i="20"/>
  <c r="G1191" i="20"/>
  <c r="F1192" i="20" s="1"/>
  <c r="H1190" i="20"/>
  <c r="I1190" i="20" s="1"/>
  <c r="K1109" i="3"/>
  <c r="M1109" i="3" s="1"/>
  <c r="L1109" i="3"/>
  <c r="I1111" i="3"/>
  <c r="J1110" i="3"/>
  <c r="M1108" i="2"/>
  <c r="N1108" i="2" s="1"/>
  <c r="S1108" i="2" s="1"/>
  <c r="E1109" i="2"/>
  <c r="P1107" i="2"/>
  <c r="Q1107" i="2" s="1"/>
  <c r="O1107" i="2"/>
  <c r="H1191" i="20" l="1"/>
  <c r="I1191" i="20" s="1"/>
  <c r="K1191" i="20" s="1"/>
  <c r="K1190" i="20"/>
  <c r="J1190" i="20"/>
  <c r="L1190" i="20" s="1"/>
  <c r="G1192" i="20"/>
  <c r="F1193" i="20" s="1"/>
  <c r="L1110" i="3"/>
  <c r="K1110" i="3"/>
  <c r="M1110" i="3" s="1"/>
  <c r="I1112" i="3"/>
  <c r="J1111" i="3"/>
  <c r="E1110" i="2"/>
  <c r="M1109" i="2"/>
  <c r="N1109" i="2" s="1"/>
  <c r="S1109" i="2" s="1"/>
  <c r="P1108" i="2"/>
  <c r="Q1108" i="2" s="1"/>
  <c r="O1108" i="2"/>
  <c r="J1191" i="20" l="1"/>
  <c r="L1191" i="20" s="1"/>
  <c r="G1193" i="20"/>
  <c r="F1194" i="20" s="1"/>
  <c r="H1192" i="20"/>
  <c r="I1192" i="20" s="1"/>
  <c r="J1112" i="3"/>
  <c r="I1113" i="3"/>
  <c r="L1111" i="3"/>
  <c r="K1111" i="3"/>
  <c r="M1111" i="3" s="1"/>
  <c r="P1109" i="2"/>
  <c r="Q1109" i="2" s="1"/>
  <c r="O1109" i="2"/>
  <c r="M1110" i="2"/>
  <c r="N1110" i="2" s="1"/>
  <c r="E1111" i="2"/>
  <c r="G1194" i="20" l="1"/>
  <c r="F1195" i="20" s="1"/>
  <c r="K1192" i="20"/>
  <c r="J1192" i="20"/>
  <c r="L1192" i="20" s="1"/>
  <c r="H1193" i="20"/>
  <c r="I1193" i="20" s="1"/>
  <c r="I1114" i="3"/>
  <c r="J1113" i="3"/>
  <c r="L1112" i="3"/>
  <c r="K1112" i="3"/>
  <c r="M1112" i="3" s="1"/>
  <c r="M1111" i="2"/>
  <c r="N1111" i="2" s="1"/>
  <c r="E1112" i="2"/>
  <c r="O1110" i="2"/>
  <c r="P1110" i="2"/>
  <c r="Q1110" i="2" s="1"/>
  <c r="S1110" i="2"/>
  <c r="K1193" i="20" l="1"/>
  <c r="J1193" i="20"/>
  <c r="L1193" i="20" s="1"/>
  <c r="H1194" i="20"/>
  <c r="I1194" i="20" s="1"/>
  <c r="G1195" i="20"/>
  <c r="F1196" i="20" s="1"/>
  <c r="L1113" i="3"/>
  <c r="K1113" i="3"/>
  <c r="M1113" i="3" s="1"/>
  <c r="J1114" i="3"/>
  <c r="I1115" i="3"/>
  <c r="P1111" i="2"/>
  <c r="Q1111" i="2" s="1"/>
  <c r="O1111" i="2"/>
  <c r="S1111" i="2"/>
  <c r="M1112" i="2"/>
  <c r="N1112" i="2" s="1"/>
  <c r="E1113" i="2"/>
  <c r="G1196" i="20" l="1"/>
  <c r="F1197" i="20" s="1"/>
  <c r="H1195" i="20"/>
  <c r="I1195" i="20" s="1"/>
  <c r="K1194" i="20"/>
  <c r="J1194" i="20"/>
  <c r="L1194" i="20" s="1"/>
  <c r="J1115" i="3"/>
  <c r="I1116" i="3"/>
  <c r="L1114" i="3"/>
  <c r="K1114" i="3"/>
  <c r="M1114" i="3" s="1"/>
  <c r="M1113" i="2"/>
  <c r="N1113" i="2" s="1"/>
  <c r="S1113" i="2" s="1"/>
  <c r="E1114" i="2"/>
  <c r="O1112" i="2"/>
  <c r="P1112" i="2"/>
  <c r="Q1112" i="2" s="1"/>
  <c r="S1112" i="2"/>
  <c r="H1196" i="20" l="1"/>
  <c r="I1196" i="20" s="1"/>
  <c r="J1196" i="20" s="1"/>
  <c r="L1196" i="20" s="1"/>
  <c r="K1195" i="20"/>
  <c r="J1195" i="20"/>
  <c r="L1195" i="20" s="1"/>
  <c r="G1197" i="20"/>
  <c r="F1198" i="20" s="1"/>
  <c r="I1117" i="3"/>
  <c r="J1116" i="3"/>
  <c r="K1115" i="3"/>
  <c r="M1115" i="3" s="1"/>
  <c r="L1115" i="3"/>
  <c r="M1114" i="2"/>
  <c r="N1114" i="2" s="1"/>
  <c r="S1114" i="2" s="1"/>
  <c r="E1115" i="2"/>
  <c r="P1113" i="2"/>
  <c r="Q1113" i="2" s="1"/>
  <c r="O1113" i="2"/>
  <c r="K1196" i="20" l="1"/>
  <c r="G1198" i="20"/>
  <c r="F1199" i="20" s="1"/>
  <c r="H1197" i="20"/>
  <c r="I1197" i="20" s="1"/>
  <c r="L1116" i="3"/>
  <c r="K1116" i="3"/>
  <c r="M1116" i="3" s="1"/>
  <c r="J1117" i="3"/>
  <c r="I1118" i="3"/>
  <c r="M1115" i="2"/>
  <c r="N1115" i="2" s="1"/>
  <c r="S1115" i="2" s="1"/>
  <c r="E1116" i="2"/>
  <c r="P1114" i="2"/>
  <c r="Q1114" i="2" s="1"/>
  <c r="O1114" i="2"/>
  <c r="J1197" i="20" l="1"/>
  <c r="L1197" i="20" s="1"/>
  <c r="K1197" i="20"/>
  <c r="G1199" i="20"/>
  <c r="F1200" i="20" s="1"/>
  <c r="H1198" i="20"/>
  <c r="I1198" i="20" s="1"/>
  <c r="I1119" i="3"/>
  <c r="J1118" i="3"/>
  <c r="K1117" i="3"/>
  <c r="M1117" i="3" s="1"/>
  <c r="L1117" i="3"/>
  <c r="O1115" i="2"/>
  <c r="P1115" i="2"/>
  <c r="Q1115" i="2" s="1"/>
  <c r="M1116" i="2"/>
  <c r="N1116" i="2" s="1"/>
  <c r="E1117" i="2"/>
  <c r="H1199" i="20" l="1"/>
  <c r="I1199" i="20" s="1"/>
  <c r="K1199" i="20" s="1"/>
  <c r="G1200" i="20"/>
  <c r="F1201" i="20" s="1"/>
  <c r="K1198" i="20"/>
  <c r="J1198" i="20"/>
  <c r="L1198" i="20" s="1"/>
  <c r="L1118" i="3"/>
  <c r="K1118" i="3"/>
  <c r="M1118" i="3" s="1"/>
  <c r="I1120" i="3"/>
  <c r="J1119" i="3"/>
  <c r="E1118" i="2"/>
  <c r="M1117" i="2"/>
  <c r="N1117" i="2" s="1"/>
  <c r="S1117" i="2" s="1"/>
  <c r="P1116" i="2"/>
  <c r="Q1116" i="2" s="1"/>
  <c r="O1116" i="2"/>
  <c r="S1116" i="2"/>
  <c r="J1199" i="20" l="1"/>
  <c r="L1199" i="20" s="1"/>
  <c r="H1200" i="20"/>
  <c r="I1200" i="20" s="1"/>
  <c r="K1200" i="20" s="1"/>
  <c r="G1201" i="20"/>
  <c r="F1202" i="20" s="1"/>
  <c r="L1119" i="3"/>
  <c r="K1119" i="3"/>
  <c r="M1119" i="3" s="1"/>
  <c r="J1120" i="3"/>
  <c r="I1121" i="3"/>
  <c r="M1118" i="2"/>
  <c r="N1118" i="2" s="1"/>
  <c r="S1118" i="2" s="1"/>
  <c r="E1119" i="2"/>
  <c r="P1117" i="2"/>
  <c r="Q1117" i="2" s="1"/>
  <c r="O1117" i="2"/>
  <c r="J1200" i="20" l="1"/>
  <c r="L1200" i="20" s="1"/>
  <c r="H1201" i="20"/>
  <c r="I1201" i="20" s="1"/>
  <c r="G1202" i="20"/>
  <c r="F1203" i="20" s="1"/>
  <c r="L1120" i="3"/>
  <c r="K1120" i="3"/>
  <c r="M1120" i="3" s="1"/>
  <c r="I1122" i="3"/>
  <c r="J1121" i="3"/>
  <c r="E1120" i="2"/>
  <c r="M1119" i="2"/>
  <c r="N1119" i="2" s="1"/>
  <c r="S1119" i="2" s="1"/>
  <c r="O1118" i="2"/>
  <c r="P1118" i="2"/>
  <c r="Q1118" i="2" s="1"/>
  <c r="G1203" i="20" l="1"/>
  <c r="F1204" i="20" s="1"/>
  <c r="H1202" i="20"/>
  <c r="I1202" i="20" s="1"/>
  <c r="K1201" i="20"/>
  <c r="J1201" i="20"/>
  <c r="L1201" i="20" s="1"/>
  <c r="L1121" i="3"/>
  <c r="K1121" i="3"/>
  <c r="M1121" i="3" s="1"/>
  <c r="J1122" i="3"/>
  <c r="I1123" i="3"/>
  <c r="P1119" i="2"/>
  <c r="Q1119" i="2" s="1"/>
  <c r="O1119" i="2"/>
  <c r="M1120" i="2"/>
  <c r="N1120" i="2" s="1"/>
  <c r="E1121" i="2"/>
  <c r="G1204" i="20" l="1"/>
  <c r="F1205" i="20" s="1"/>
  <c r="K1202" i="20"/>
  <c r="J1202" i="20"/>
  <c r="L1202" i="20" s="1"/>
  <c r="H1203" i="20"/>
  <c r="I1203" i="20" s="1"/>
  <c r="J1123" i="3"/>
  <c r="I1124" i="3"/>
  <c r="L1122" i="3"/>
  <c r="K1122" i="3"/>
  <c r="M1122" i="3" s="1"/>
  <c r="M1121" i="2"/>
  <c r="N1121" i="2" s="1"/>
  <c r="S1121" i="2" s="1"/>
  <c r="E1122" i="2"/>
  <c r="P1120" i="2"/>
  <c r="Q1120" i="2" s="1"/>
  <c r="O1120" i="2"/>
  <c r="S1120" i="2"/>
  <c r="H1204" i="20" l="1"/>
  <c r="I1204" i="20" s="1"/>
  <c r="J1204" i="20" s="1"/>
  <c r="L1204" i="20" s="1"/>
  <c r="K1203" i="20"/>
  <c r="J1203" i="20"/>
  <c r="L1203" i="20" s="1"/>
  <c r="G1205" i="20"/>
  <c r="F1206" i="20" s="1"/>
  <c r="I1125" i="3"/>
  <c r="J1124" i="3"/>
  <c r="K1123" i="3"/>
  <c r="M1123" i="3" s="1"/>
  <c r="L1123" i="3"/>
  <c r="E1123" i="2"/>
  <c r="M1122" i="2"/>
  <c r="N1122" i="2" s="1"/>
  <c r="P1121" i="2"/>
  <c r="Q1121" i="2" s="1"/>
  <c r="O1121" i="2"/>
  <c r="K1204" i="20" l="1"/>
  <c r="H1205" i="20"/>
  <c r="I1205" i="20" s="1"/>
  <c r="K1205" i="20" s="1"/>
  <c r="G1206" i="20"/>
  <c r="F1207" i="20" s="1"/>
  <c r="L1124" i="3"/>
  <c r="K1124" i="3"/>
  <c r="M1124" i="3" s="1"/>
  <c r="J1125" i="3"/>
  <c r="I1126" i="3"/>
  <c r="P1122" i="2"/>
  <c r="Q1122" i="2" s="1"/>
  <c r="O1122" i="2"/>
  <c r="M1123" i="2"/>
  <c r="N1123" i="2" s="1"/>
  <c r="E1124" i="2"/>
  <c r="S1122" i="2"/>
  <c r="J1205" i="20" l="1"/>
  <c r="L1205" i="20" s="1"/>
  <c r="G1207" i="20"/>
  <c r="F1208" i="20" s="1"/>
  <c r="H1206" i="20"/>
  <c r="I1206" i="20" s="1"/>
  <c r="I1127" i="3"/>
  <c r="J1126" i="3"/>
  <c r="K1125" i="3"/>
  <c r="M1125" i="3" s="1"/>
  <c r="L1125" i="3"/>
  <c r="M1124" i="2"/>
  <c r="N1124" i="2" s="1"/>
  <c r="S1124" i="2" s="1"/>
  <c r="E1125" i="2"/>
  <c r="P1123" i="2"/>
  <c r="Q1123" i="2" s="1"/>
  <c r="O1123" i="2"/>
  <c r="S1123" i="2"/>
  <c r="K1206" i="20" l="1"/>
  <c r="J1206" i="20"/>
  <c r="L1206" i="20" s="1"/>
  <c r="G1208" i="20"/>
  <c r="F1209" i="20" s="1"/>
  <c r="H1207" i="20"/>
  <c r="I1207" i="20" s="1"/>
  <c r="L1126" i="3"/>
  <c r="K1126" i="3"/>
  <c r="M1126" i="3" s="1"/>
  <c r="I1128" i="3"/>
  <c r="J1127" i="3"/>
  <c r="E1126" i="2"/>
  <c r="M1125" i="2"/>
  <c r="N1125" i="2" s="1"/>
  <c r="S1125" i="2" s="1"/>
  <c r="P1124" i="2"/>
  <c r="Q1124" i="2" s="1"/>
  <c r="O1124" i="2"/>
  <c r="J1207" i="20" l="1"/>
  <c r="L1207" i="20" s="1"/>
  <c r="K1207" i="20"/>
  <c r="G1209" i="20"/>
  <c r="F1210" i="20" s="1"/>
  <c r="H1208" i="20"/>
  <c r="I1208" i="20" s="1"/>
  <c r="L1127" i="3"/>
  <c r="K1127" i="3"/>
  <c r="M1127" i="3" s="1"/>
  <c r="J1128" i="3"/>
  <c r="I1129" i="3"/>
  <c r="P1125" i="2"/>
  <c r="Q1125" i="2" s="1"/>
  <c r="O1125" i="2"/>
  <c r="M1126" i="2"/>
  <c r="N1126" i="2" s="1"/>
  <c r="E1127" i="2"/>
  <c r="K1208" i="20" l="1"/>
  <c r="J1208" i="20"/>
  <c r="L1208" i="20" s="1"/>
  <c r="G1210" i="20"/>
  <c r="F1211" i="20" s="1"/>
  <c r="H1209" i="20"/>
  <c r="I1209" i="20" s="1"/>
  <c r="I1130" i="3"/>
  <c r="J1129" i="3"/>
  <c r="L1128" i="3"/>
  <c r="K1128" i="3"/>
  <c r="M1128" i="3" s="1"/>
  <c r="E1128" i="2"/>
  <c r="M1127" i="2"/>
  <c r="N1127" i="2" s="1"/>
  <c r="S1127" i="2" s="1"/>
  <c r="O1126" i="2"/>
  <c r="P1126" i="2"/>
  <c r="Q1126" i="2" s="1"/>
  <c r="S1126" i="2"/>
  <c r="H1210" i="20" l="1"/>
  <c r="I1210" i="20" s="1"/>
  <c r="K1210" i="20" s="1"/>
  <c r="K1209" i="20"/>
  <c r="J1209" i="20"/>
  <c r="L1209" i="20" s="1"/>
  <c r="G1211" i="20"/>
  <c r="F1212" i="20" s="1"/>
  <c r="L1129" i="3"/>
  <c r="K1129" i="3"/>
  <c r="M1129" i="3" s="1"/>
  <c r="J1130" i="3"/>
  <c r="I1131" i="3"/>
  <c r="P1127" i="2"/>
  <c r="Q1127" i="2" s="1"/>
  <c r="O1127" i="2"/>
  <c r="M1128" i="2"/>
  <c r="N1128" i="2" s="1"/>
  <c r="E1129" i="2"/>
  <c r="J1210" i="20" l="1"/>
  <c r="L1210" i="20" s="1"/>
  <c r="G1212" i="20"/>
  <c r="F1213" i="20" s="1"/>
  <c r="H1211" i="20"/>
  <c r="I1211" i="20" s="1"/>
  <c r="J1131" i="3"/>
  <c r="I1132" i="3"/>
  <c r="L1130" i="3"/>
  <c r="K1130" i="3"/>
  <c r="M1130" i="3" s="1"/>
  <c r="P1128" i="2"/>
  <c r="Q1128" i="2" s="1"/>
  <c r="O1128" i="2"/>
  <c r="M1129" i="2"/>
  <c r="N1129" i="2" s="1"/>
  <c r="E1130" i="2"/>
  <c r="S1128" i="2"/>
  <c r="H1212" i="20" l="1"/>
  <c r="I1212" i="20" s="1"/>
  <c r="K1212" i="20" s="1"/>
  <c r="K1211" i="20"/>
  <c r="J1211" i="20"/>
  <c r="L1211" i="20" s="1"/>
  <c r="G1213" i="20"/>
  <c r="F1214" i="20" s="1"/>
  <c r="I1133" i="3"/>
  <c r="J1132" i="3"/>
  <c r="L1131" i="3"/>
  <c r="K1131" i="3"/>
  <c r="M1131" i="3" s="1"/>
  <c r="P1129" i="2"/>
  <c r="Q1129" i="2" s="1"/>
  <c r="O1129" i="2"/>
  <c r="S1129" i="2"/>
  <c r="E1131" i="2"/>
  <c r="M1130" i="2"/>
  <c r="N1130" i="2" s="1"/>
  <c r="J1212" i="20" l="1"/>
  <c r="L1212" i="20" s="1"/>
  <c r="H1213" i="20"/>
  <c r="I1213" i="20" s="1"/>
  <c r="G1214" i="20"/>
  <c r="F1215" i="20" s="1"/>
  <c r="L1132" i="3"/>
  <c r="K1132" i="3"/>
  <c r="M1132" i="3" s="1"/>
  <c r="J1133" i="3"/>
  <c r="I1134" i="3"/>
  <c r="P1130" i="2"/>
  <c r="Q1130" i="2" s="1"/>
  <c r="O1130" i="2"/>
  <c r="M1131" i="2"/>
  <c r="N1131" i="2" s="1"/>
  <c r="E1132" i="2"/>
  <c r="S1130" i="2"/>
  <c r="H1214" i="20" l="1"/>
  <c r="I1214" i="20" s="1"/>
  <c r="G1215" i="20"/>
  <c r="F1216" i="20" s="1"/>
  <c r="J1213" i="20"/>
  <c r="L1213" i="20" s="1"/>
  <c r="K1213" i="20"/>
  <c r="I1135" i="3"/>
  <c r="J1134" i="3"/>
  <c r="K1133" i="3"/>
  <c r="M1133" i="3" s="1"/>
  <c r="L1133" i="3"/>
  <c r="P1131" i="2"/>
  <c r="Q1131" i="2" s="1"/>
  <c r="O1131" i="2"/>
  <c r="M1132" i="2"/>
  <c r="N1132" i="2" s="1"/>
  <c r="E1133" i="2"/>
  <c r="S1131" i="2"/>
  <c r="H1215" i="20" l="1"/>
  <c r="I1215" i="20" s="1"/>
  <c r="G1216" i="20"/>
  <c r="F1217" i="20" s="1"/>
  <c r="K1214" i="20"/>
  <c r="J1214" i="20"/>
  <c r="L1214" i="20" s="1"/>
  <c r="L1134" i="3"/>
  <c r="K1134" i="3"/>
  <c r="M1134" i="3" s="1"/>
  <c r="I1136" i="3"/>
  <c r="J1135" i="3"/>
  <c r="P1132" i="2"/>
  <c r="Q1132" i="2" s="1"/>
  <c r="O1132" i="2"/>
  <c r="S1132" i="2"/>
  <c r="E1134" i="2"/>
  <c r="M1133" i="2"/>
  <c r="N1133" i="2" s="1"/>
  <c r="G1217" i="20" l="1"/>
  <c r="F1218" i="20" s="1"/>
  <c r="H1216" i="20"/>
  <c r="I1216" i="20" s="1"/>
  <c r="J1215" i="20"/>
  <c r="L1215" i="20" s="1"/>
  <c r="K1215" i="20"/>
  <c r="L1135" i="3"/>
  <c r="K1135" i="3"/>
  <c r="M1135" i="3" s="1"/>
  <c r="J1136" i="3"/>
  <c r="I1137" i="3"/>
  <c r="P1133" i="2"/>
  <c r="Q1133" i="2" s="1"/>
  <c r="O1133" i="2"/>
  <c r="M1134" i="2"/>
  <c r="N1134" i="2" s="1"/>
  <c r="E1135" i="2"/>
  <c r="S1133" i="2"/>
  <c r="H1217" i="20" l="1"/>
  <c r="I1217" i="20" s="1"/>
  <c r="K1217" i="20" s="1"/>
  <c r="K1216" i="20"/>
  <c r="J1216" i="20"/>
  <c r="L1216" i="20" s="1"/>
  <c r="G1218" i="20"/>
  <c r="F1219" i="20" s="1"/>
  <c r="I1138" i="3"/>
  <c r="J1137" i="3"/>
  <c r="L1136" i="3"/>
  <c r="K1136" i="3"/>
  <c r="M1136" i="3" s="1"/>
  <c r="O1134" i="2"/>
  <c r="P1134" i="2"/>
  <c r="Q1134" i="2" s="1"/>
  <c r="E1136" i="2"/>
  <c r="M1135" i="2"/>
  <c r="N1135" i="2" s="1"/>
  <c r="S1135" i="2" s="1"/>
  <c r="S1134" i="2"/>
  <c r="J1217" i="20" l="1"/>
  <c r="L1217" i="20" s="1"/>
  <c r="G1219" i="20"/>
  <c r="F1220" i="20" s="1"/>
  <c r="H1218" i="20"/>
  <c r="I1218" i="20" s="1"/>
  <c r="L1137" i="3"/>
  <c r="K1137" i="3"/>
  <c r="M1137" i="3" s="1"/>
  <c r="J1138" i="3"/>
  <c r="I1139" i="3"/>
  <c r="P1135" i="2"/>
  <c r="Q1135" i="2" s="1"/>
  <c r="O1135" i="2"/>
  <c r="M1136" i="2"/>
  <c r="N1136" i="2" s="1"/>
  <c r="E1137" i="2"/>
  <c r="G1220" i="20" l="1"/>
  <c r="F1221" i="20" s="1"/>
  <c r="K1218" i="20"/>
  <c r="J1218" i="20"/>
  <c r="L1218" i="20" s="1"/>
  <c r="H1219" i="20"/>
  <c r="I1219" i="20" s="1"/>
  <c r="L1138" i="3"/>
  <c r="K1138" i="3"/>
  <c r="M1138" i="3" s="1"/>
  <c r="J1139" i="3"/>
  <c r="I1140" i="3"/>
  <c r="P1136" i="2"/>
  <c r="Q1136" i="2" s="1"/>
  <c r="O1136" i="2"/>
  <c r="M1137" i="2"/>
  <c r="N1137" i="2" s="1"/>
  <c r="E1138" i="2"/>
  <c r="S1136" i="2"/>
  <c r="K1219" i="20" l="1"/>
  <c r="J1219" i="20"/>
  <c r="L1219" i="20" s="1"/>
  <c r="H1220" i="20"/>
  <c r="I1220" i="20" s="1"/>
  <c r="G1221" i="20"/>
  <c r="F1222" i="20" s="1"/>
  <c r="I1141" i="3"/>
  <c r="J1140" i="3"/>
  <c r="L1139" i="3"/>
  <c r="K1139" i="3"/>
  <c r="M1139" i="3" s="1"/>
  <c r="P1137" i="2"/>
  <c r="Q1137" i="2" s="1"/>
  <c r="O1137" i="2"/>
  <c r="S1137" i="2"/>
  <c r="E1139" i="2"/>
  <c r="M1138" i="2"/>
  <c r="N1138" i="2" s="1"/>
  <c r="G1222" i="20" l="1"/>
  <c r="F1223" i="20" s="1"/>
  <c r="H1221" i="20"/>
  <c r="I1221" i="20" s="1"/>
  <c r="K1220" i="20"/>
  <c r="J1220" i="20"/>
  <c r="L1220" i="20" s="1"/>
  <c r="L1140" i="3"/>
  <c r="K1140" i="3"/>
  <c r="M1140" i="3" s="1"/>
  <c r="J1141" i="3"/>
  <c r="I1142" i="3"/>
  <c r="P1138" i="2"/>
  <c r="Q1138" i="2" s="1"/>
  <c r="O1138" i="2"/>
  <c r="M1139" i="2"/>
  <c r="N1139" i="2" s="1"/>
  <c r="E1140" i="2"/>
  <c r="S1138" i="2"/>
  <c r="G1223" i="20" l="1"/>
  <c r="F1224" i="20" s="1"/>
  <c r="J1221" i="20"/>
  <c r="L1221" i="20" s="1"/>
  <c r="K1221" i="20"/>
  <c r="H1222" i="20"/>
  <c r="I1222" i="20" s="1"/>
  <c r="I1143" i="3"/>
  <c r="J1142" i="3"/>
  <c r="K1141" i="3"/>
  <c r="M1141" i="3" s="1"/>
  <c r="L1141" i="3"/>
  <c r="P1139" i="2"/>
  <c r="Q1139" i="2" s="1"/>
  <c r="O1139" i="2"/>
  <c r="M1140" i="2"/>
  <c r="N1140" i="2" s="1"/>
  <c r="S1140" i="2" s="1"/>
  <c r="E1141" i="2"/>
  <c r="S1139" i="2"/>
  <c r="K1222" i="20" l="1"/>
  <c r="J1222" i="20"/>
  <c r="L1222" i="20" s="1"/>
  <c r="G1224" i="20"/>
  <c r="F1225" i="20" s="1"/>
  <c r="H1223" i="20"/>
  <c r="I1223" i="20" s="1"/>
  <c r="L1142" i="3"/>
  <c r="K1142" i="3"/>
  <c r="M1142" i="3" s="1"/>
  <c r="I1144" i="3"/>
  <c r="J1143" i="3"/>
  <c r="P1140" i="2"/>
  <c r="Q1140" i="2" s="1"/>
  <c r="O1140" i="2"/>
  <c r="E1142" i="2"/>
  <c r="M1141" i="2"/>
  <c r="N1141" i="2" s="1"/>
  <c r="G1225" i="20" l="1"/>
  <c r="F1226" i="20" s="1"/>
  <c r="H1224" i="20"/>
  <c r="I1224" i="20" s="1"/>
  <c r="J1223" i="20"/>
  <c r="L1223" i="20" s="1"/>
  <c r="K1223" i="20"/>
  <c r="L1143" i="3"/>
  <c r="K1143" i="3"/>
  <c r="M1143" i="3" s="1"/>
  <c r="J1144" i="3"/>
  <c r="I1145" i="3"/>
  <c r="P1141" i="2"/>
  <c r="Q1141" i="2" s="1"/>
  <c r="O1141" i="2"/>
  <c r="M1142" i="2"/>
  <c r="N1142" i="2" s="1"/>
  <c r="E1143" i="2"/>
  <c r="S1141" i="2"/>
  <c r="K1224" i="20" l="1"/>
  <c r="J1224" i="20"/>
  <c r="L1224" i="20" s="1"/>
  <c r="G1226" i="20"/>
  <c r="F1227" i="20" s="1"/>
  <c r="H1225" i="20"/>
  <c r="I1225" i="20" s="1"/>
  <c r="I1146" i="3"/>
  <c r="J1145" i="3"/>
  <c r="L1144" i="3"/>
  <c r="K1144" i="3"/>
  <c r="M1144" i="3" s="1"/>
  <c r="O1142" i="2"/>
  <c r="P1142" i="2"/>
  <c r="Q1142" i="2" s="1"/>
  <c r="E1144" i="2"/>
  <c r="M1143" i="2"/>
  <c r="N1143" i="2" s="1"/>
  <c r="S1142" i="2"/>
  <c r="H1226" i="20" l="1"/>
  <c r="I1226" i="20" s="1"/>
  <c r="G1227" i="20"/>
  <c r="F1228" i="20" s="1"/>
  <c r="K1225" i="20"/>
  <c r="J1225" i="20"/>
  <c r="L1225" i="20" s="1"/>
  <c r="L1145" i="3"/>
  <c r="K1145" i="3"/>
  <c r="M1145" i="3" s="1"/>
  <c r="J1146" i="3"/>
  <c r="I1147" i="3"/>
  <c r="P1143" i="2"/>
  <c r="Q1143" i="2" s="1"/>
  <c r="O1143" i="2"/>
  <c r="S1143" i="2"/>
  <c r="M1144" i="2"/>
  <c r="N1144" i="2" s="1"/>
  <c r="E1145" i="2"/>
  <c r="G1228" i="20" l="1"/>
  <c r="F1229" i="20" s="1"/>
  <c r="H1227" i="20"/>
  <c r="I1227" i="20" s="1"/>
  <c r="K1226" i="20"/>
  <c r="J1226" i="20"/>
  <c r="L1226" i="20" s="1"/>
  <c r="L1146" i="3"/>
  <c r="K1146" i="3"/>
  <c r="M1146" i="3" s="1"/>
  <c r="J1147" i="3"/>
  <c r="I1148" i="3"/>
  <c r="M1145" i="2"/>
  <c r="N1145" i="2" s="1"/>
  <c r="S1145" i="2" s="1"/>
  <c r="E1146" i="2"/>
  <c r="P1144" i="2"/>
  <c r="Q1144" i="2" s="1"/>
  <c r="O1144" i="2"/>
  <c r="S1144" i="2"/>
  <c r="H1228" i="20" l="1"/>
  <c r="I1228" i="20" s="1"/>
  <c r="K1228" i="20" s="1"/>
  <c r="K1227" i="20"/>
  <c r="J1227" i="20"/>
  <c r="L1227" i="20" s="1"/>
  <c r="G1229" i="20"/>
  <c r="F1230" i="20" s="1"/>
  <c r="I1149" i="3"/>
  <c r="J1148" i="3"/>
  <c r="L1147" i="3"/>
  <c r="K1147" i="3"/>
  <c r="M1147" i="3" s="1"/>
  <c r="E1147" i="2"/>
  <c r="M1146" i="2"/>
  <c r="N1146" i="2" s="1"/>
  <c r="S1146" i="2" s="1"/>
  <c r="P1145" i="2"/>
  <c r="Q1145" i="2" s="1"/>
  <c r="O1145" i="2"/>
  <c r="J1228" i="20" l="1"/>
  <c r="L1228" i="20" s="1"/>
  <c r="G1230" i="20"/>
  <c r="F1231" i="20" s="1"/>
  <c r="H1229" i="20"/>
  <c r="I1229" i="20" s="1"/>
  <c r="L1148" i="3"/>
  <c r="K1148" i="3"/>
  <c r="M1148" i="3" s="1"/>
  <c r="J1149" i="3"/>
  <c r="I1150" i="3"/>
  <c r="P1146" i="2"/>
  <c r="Q1146" i="2" s="1"/>
  <c r="O1146" i="2"/>
  <c r="M1147" i="2"/>
  <c r="N1147" i="2" s="1"/>
  <c r="E1148" i="2"/>
  <c r="J1229" i="20" l="1"/>
  <c r="L1229" i="20" s="1"/>
  <c r="K1229" i="20"/>
  <c r="G1231" i="20"/>
  <c r="F1232" i="20" s="1"/>
  <c r="H1230" i="20"/>
  <c r="I1230" i="20" s="1"/>
  <c r="I1151" i="3"/>
  <c r="J1150" i="3"/>
  <c r="K1149" i="3"/>
  <c r="M1149" i="3" s="1"/>
  <c r="L1149" i="3"/>
  <c r="P1147" i="2"/>
  <c r="Q1147" i="2" s="1"/>
  <c r="O1147" i="2"/>
  <c r="M1148" i="2"/>
  <c r="N1148" i="2" s="1"/>
  <c r="E1149" i="2"/>
  <c r="S1147" i="2"/>
  <c r="H1231" i="20" l="1"/>
  <c r="I1231" i="20" s="1"/>
  <c r="K1230" i="20"/>
  <c r="J1230" i="20"/>
  <c r="L1230" i="20" s="1"/>
  <c r="G1232" i="20"/>
  <c r="F1233" i="20" s="1"/>
  <c r="L1150" i="3"/>
  <c r="K1150" i="3"/>
  <c r="M1150" i="3" s="1"/>
  <c r="I1152" i="3"/>
  <c r="J1151" i="3"/>
  <c r="P1148" i="2"/>
  <c r="Q1148" i="2" s="1"/>
  <c r="O1148" i="2"/>
  <c r="S1148" i="2"/>
  <c r="E1150" i="2"/>
  <c r="M1149" i="2"/>
  <c r="N1149" i="2" s="1"/>
  <c r="G1233" i="20" l="1"/>
  <c r="F1234" i="20" s="1"/>
  <c r="H1232" i="20"/>
  <c r="I1232" i="20" s="1"/>
  <c r="J1231" i="20"/>
  <c r="L1231" i="20" s="1"/>
  <c r="K1231" i="20"/>
  <c r="J1152" i="3"/>
  <c r="I1153" i="3"/>
  <c r="L1151" i="3"/>
  <c r="K1151" i="3"/>
  <c r="M1151" i="3" s="1"/>
  <c r="P1149" i="2"/>
  <c r="Q1149" i="2" s="1"/>
  <c r="O1149" i="2"/>
  <c r="M1150" i="2"/>
  <c r="N1150" i="2" s="1"/>
  <c r="E1151" i="2"/>
  <c r="S1149" i="2"/>
  <c r="K1232" i="20" l="1"/>
  <c r="J1232" i="20"/>
  <c r="L1232" i="20" s="1"/>
  <c r="G1234" i="20"/>
  <c r="F1235" i="20" s="1"/>
  <c r="H1233" i="20"/>
  <c r="I1233" i="20" s="1"/>
  <c r="I1154" i="3"/>
  <c r="J1153" i="3"/>
  <c r="L1152" i="3"/>
  <c r="K1152" i="3"/>
  <c r="M1152" i="3" s="1"/>
  <c r="O1150" i="2"/>
  <c r="P1150" i="2"/>
  <c r="Q1150" i="2" s="1"/>
  <c r="M1151" i="2"/>
  <c r="N1151" i="2" s="1"/>
  <c r="S1151" i="2" s="1"/>
  <c r="E1152" i="2"/>
  <c r="S1150" i="2"/>
  <c r="K1233" i="20" l="1"/>
  <c r="J1233" i="20"/>
  <c r="L1233" i="20" s="1"/>
  <c r="H1234" i="20"/>
  <c r="I1234" i="20" s="1"/>
  <c r="G1235" i="20"/>
  <c r="F1236" i="20" s="1"/>
  <c r="L1153" i="3"/>
  <c r="K1153" i="3"/>
  <c r="M1153" i="3" s="1"/>
  <c r="J1154" i="3"/>
  <c r="I1155" i="3"/>
  <c r="M1152" i="2"/>
  <c r="N1152" i="2" s="1"/>
  <c r="S1152" i="2" s="1"/>
  <c r="E1153" i="2"/>
  <c r="P1151" i="2"/>
  <c r="Q1151" i="2" s="1"/>
  <c r="O1151" i="2"/>
  <c r="G1236" i="20" l="1"/>
  <c r="F1237" i="20" s="1"/>
  <c r="H1235" i="20"/>
  <c r="I1235" i="20" s="1"/>
  <c r="K1234" i="20"/>
  <c r="J1234" i="20"/>
  <c r="L1234" i="20" s="1"/>
  <c r="L1154" i="3"/>
  <c r="K1154" i="3"/>
  <c r="M1154" i="3" s="1"/>
  <c r="J1155" i="3"/>
  <c r="I1156" i="3"/>
  <c r="M1153" i="2"/>
  <c r="N1153" i="2" s="1"/>
  <c r="S1153" i="2" s="1"/>
  <c r="E1154" i="2"/>
  <c r="O1152" i="2"/>
  <c r="P1152" i="2"/>
  <c r="Q1152" i="2" s="1"/>
  <c r="K1235" i="20" l="1"/>
  <c r="J1235" i="20"/>
  <c r="L1235" i="20" s="1"/>
  <c r="H1236" i="20"/>
  <c r="I1236" i="20" s="1"/>
  <c r="G1237" i="20"/>
  <c r="F1238" i="20" s="1"/>
  <c r="I1157" i="3"/>
  <c r="J1156" i="3"/>
  <c r="L1155" i="3"/>
  <c r="K1155" i="3"/>
  <c r="M1155" i="3" s="1"/>
  <c r="E1155" i="2"/>
  <c r="M1154" i="2"/>
  <c r="N1154" i="2" s="1"/>
  <c r="S1154" i="2" s="1"/>
  <c r="P1153" i="2"/>
  <c r="Q1153" i="2" s="1"/>
  <c r="O1153" i="2"/>
  <c r="H1237" i="20" l="1"/>
  <c r="I1237" i="20" s="1"/>
  <c r="K1236" i="20"/>
  <c r="J1236" i="20"/>
  <c r="L1236" i="20" s="1"/>
  <c r="G1238" i="20"/>
  <c r="F1239" i="20" s="1"/>
  <c r="L1156" i="3"/>
  <c r="K1156" i="3"/>
  <c r="M1156" i="3" s="1"/>
  <c r="J1157" i="3"/>
  <c r="I1158" i="3"/>
  <c r="P1154" i="2"/>
  <c r="Q1154" i="2" s="1"/>
  <c r="O1154" i="2"/>
  <c r="M1155" i="2"/>
  <c r="N1155" i="2" s="1"/>
  <c r="E1156" i="2"/>
  <c r="H1238" i="20" l="1"/>
  <c r="I1238" i="20" s="1"/>
  <c r="G1239" i="20"/>
  <c r="F1240" i="20" s="1"/>
  <c r="J1237" i="20"/>
  <c r="L1237" i="20" s="1"/>
  <c r="K1237" i="20"/>
  <c r="I1159" i="3"/>
  <c r="J1158" i="3"/>
  <c r="K1157" i="3"/>
  <c r="M1157" i="3" s="1"/>
  <c r="L1157" i="3"/>
  <c r="P1155" i="2"/>
  <c r="Q1155" i="2" s="1"/>
  <c r="O1155" i="2"/>
  <c r="M1156" i="2"/>
  <c r="N1156" i="2" s="1"/>
  <c r="E1157" i="2"/>
  <c r="S1155" i="2"/>
  <c r="G1240" i="20" l="1"/>
  <c r="F1241" i="20" s="1"/>
  <c r="H1239" i="20"/>
  <c r="I1239" i="20" s="1"/>
  <c r="K1238" i="20"/>
  <c r="J1238" i="20"/>
  <c r="L1238" i="20" s="1"/>
  <c r="L1158" i="3"/>
  <c r="K1158" i="3"/>
  <c r="M1158" i="3" s="1"/>
  <c r="I1160" i="3"/>
  <c r="J1159" i="3"/>
  <c r="P1156" i="2"/>
  <c r="Q1156" i="2" s="1"/>
  <c r="O1156" i="2"/>
  <c r="S1156" i="2"/>
  <c r="E1158" i="2"/>
  <c r="M1157" i="2"/>
  <c r="N1157" i="2" s="1"/>
  <c r="G1241" i="20" l="1"/>
  <c r="F1242" i="20" s="1"/>
  <c r="J1239" i="20"/>
  <c r="L1239" i="20" s="1"/>
  <c r="K1239" i="20"/>
  <c r="H1240" i="20"/>
  <c r="I1240" i="20" s="1"/>
  <c r="J1160" i="3"/>
  <c r="I1161" i="3"/>
  <c r="L1159" i="3"/>
  <c r="K1159" i="3"/>
  <c r="M1159" i="3" s="1"/>
  <c r="P1157" i="2"/>
  <c r="Q1157" i="2" s="1"/>
  <c r="O1157" i="2"/>
  <c r="M1158" i="2"/>
  <c r="N1158" i="2" s="1"/>
  <c r="E1159" i="2"/>
  <c r="S1157" i="2"/>
  <c r="G1242" i="20" l="1"/>
  <c r="F1243" i="20" s="1"/>
  <c r="K1240" i="20"/>
  <c r="J1240" i="20"/>
  <c r="L1240" i="20" s="1"/>
  <c r="H1241" i="20"/>
  <c r="I1241" i="20" s="1"/>
  <c r="I1162" i="3"/>
  <c r="J1161" i="3"/>
  <c r="L1160" i="3"/>
  <c r="K1160" i="3"/>
  <c r="M1160" i="3" s="1"/>
  <c r="O1158" i="2"/>
  <c r="P1158" i="2"/>
  <c r="Q1158" i="2" s="1"/>
  <c r="E1160" i="2"/>
  <c r="M1159" i="2"/>
  <c r="N1159" i="2" s="1"/>
  <c r="S1158" i="2"/>
  <c r="H1242" i="20" l="1"/>
  <c r="I1242" i="20" s="1"/>
  <c r="K1241" i="20"/>
  <c r="J1241" i="20"/>
  <c r="L1241" i="20" s="1"/>
  <c r="G1243" i="20"/>
  <c r="F1244" i="20" s="1"/>
  <c r="L1161" i="3"/>
  <c r="K1161" i="3"/>
  <c r="M1161" i="3" s="1"/>
  <c r="J1162" i="3"/>
  <c r="I1163" i="3"/>
  <c r="P1159" i="2"/>
  <c r="Q1159" i="2" s="1"/>
  <c r="O1159" i="2"/>
  <c r="S1159" i="2"/>
  <c r="M1160" i="2"/>
  <c r="N1160" i="2" s="1"/>
  <c r="E1161" i="2"/>
  <c r="H1243" i="20" l="1"/>
  <c r="I1243" i="20" s="1"/>
  <c r="G1244" i="20"/>
  <c r="F1245" i="20" s="1"/>
  <c r="K1242" i="20"/>
  <c r="J1242" i="20"/>
  <c r="L1242" i="20" s="1"/>
  <c r="J1163" i="3"/>
  <c r="I1164" i="3"/>
  <c r="L1162" i="3"/>
  <c r="K1162" i="3"/>
  <c r="M1162" i="3" s="1"/>
  <c r="M1161" i="2"/>
  <c r="N1161" i="2" s="1"/>
  <c r="S1161" i="2" s="1"/>
  <c r="E1162" i="2"/>
  <c r="P1160" i="2"/>
  <c r="Q1160" i="2" s="1"/>
  <c r="O1160" i="2"/>
  <c r="S1160" i="2"/>
  <c r="H1244" i="20" l="1"/>
  <c r="I1244" i="20" s="1"/>
  <c r="K1244" i="20" s="1"/>
  <c r="G1245" i="20"/>
  <c r="F1246" i="20" s="1"/>
  <c r="K1243" i="20"/>
  <c r="J1243" i="20"/>
  <c r="L1243" i="20" s="1"/>
  <c r="I1165" i="3"/>
  <c r="J1164" i="3"/>
  <c r="L1163" i="3"/>
  <c r="K1163" i="3"/>
  <c r="M1163" i="3" s="1"/>
  <c r="M1162" i="2"/>
  <c r="N1162" i="2" s="1"/>
  <c r="S1162" i="2" s="1"/>
  <c r="E1163" i="2"/>
  <c r="P1161" i="2"/>
  <c r="Q1161" i="2" s="1"/>
  <c r="O1161" i="2"/>
  <c r="J1244" i="20" l="1"/>
  <c r="L1244" i="20" s="1"/>
  <c r="G1246" i="20"/>
  <c r="F1247" i="20" s="1"/>
  <c r="H1245" i="20"/>
  <c r="I1245" i="20" s="1"/>
  <c r="L1164" i="3"/>
  <c r="K1164" i="3"/>
  <c r="M1164" i="3" s="1"/>
  <c r="J1165" i="3"/>
  <c r="I1166" i="3"/>
  <c r="M1163" i="2"/>
  <c r="N1163" i="2" s="1"/>
  <c r="S1163" i="2" s="1"/>
  <c r="E1164" i="2"/>
  <c r="P1162" i="2"/>
  <c r="Q1162" i="2" s="1"/>
  <c r="O1162" i="2"/>
  <c r="G1247" i="20" l="1"/>
  <c r="F1248" i="20" s="1"/>
  <c r="J1245" i="20"/>
  <c r="L1245" i="20" s="1"/>
  <c r="K1245" i="20"/>
  <c r="H1246" i="20"/>
  <c r="I1246" i="20" s="1"/>
  <c r="I1167" i="3"/>
  <c r="J1166" i="3"/>
  <c r="K1165" i="3"/>
  <c r="M1165" i="3" s="1"/>
  <c r="L1165" i="3"/>
  <c r="M1164" i="2"/>
  <c r="N1164" i="2" s="1"/>
  <c r="S1164" i="2" s="1"/>
  <c r="E1165" i="2"/>
  <c r="P1163" i="2"/>
  <c r="Q1163" i="2" s="1"/>
  <c r="O1163" i="2"/>
  <c r="K1246" i="20" l="1"/>
  <c r="J1246" i="20"/>
  <c r="L1246" i="20" s="1"/>
  <c r="G1248" i="20"/>
  <c r="F1249" i="20" s="1"/>
  <c r="H1247" i="20"/>
  <c r="I1247" i="20" s="1"/>
  <c r="L1166" i="3"/>
  <c r="K1166" i="3"/>
  <c r="M1166" i="3" s="1"/>
  <c r="I1168" i="3"/>
  <c r="J1167" i="3"/>
  <c r="E1166" i="2"/>
  <c r="M1165" i="2"/>
  <c r="N1165" i="2" s="1"/>
  <c r="S1165" i="2" s="1"/>
  <c r="P1164" i="2"/>
  <c r="Q1164" i="2" s="1"/>
  <c r="O1164" i="2"/>
  <c r="G1249" i="20" l="1"/>
  <c r="F1250" i="20" s="1"/>
  <c r="J1247" i="20"/>
  <c r="L1247" i="20" s="1"/>
  <c r="K1247" i="20"/>
  <c r="H1248" i="20"/>
  <c r="I1248" i="20" s="1"/>
  <c r="L1167" i="3"/>
  <c r="K1167" i="3"/>
  <c r="M1167" i="3" s="1"/>
  <c r="J1168" i="3"/>
  <c r="I1169" i="3"/>
  <c r="P1165" i="2"/>
  <c r="Q1165" i="2" s="1"/>
  <c r="O1165" i="2"/>
  <c r="M1166" i="2"/>
  <c r="N1166" i="2" s="1"/>
  <c r="E1167" i="2"/>
  <c r="G1250" i="20" l="1"/>
  <c r="F1251" i="20" s="1"/>
  <c r="K1248" i="20"/>
  <c r="J1248" i="20"/>
  <c r="L1248" i="20" s="1"/>
  <c r="H1249" i="20"/>
  <c r="I1249" i="20" s="1"/>
  <c r="L1168" i="3"/>
  <c r="K1168" i="3"/>
  <c r="M1168" i="3" s="1"/>
  <c r="I1170" i="3"/>
  <c r="J1169" i="3"/>
  <c r="O1166" i="2"/>
  <c r="P1166" i="2"/>
  <c r="Q1166" i="2" s="1"/>
  <c r="E1168" i="2"/>
  <c r="M1167" i="2"/>
  <c r="N1167" i="2" s="1"/>
  <c r="S1167" i="2" s="1"/>
  <c r="S1166" i="2"/>
  <c r="H1250" i="20" l="1"/>
  <c r="I1250" i="20" s="1"/>
  <c r="J1250" i="20" s="1"/>
  <c r="L1250" i="20" s="1"/>
  <c r="K1249" i="20"/>
  <c r="J1249" i="20"/>
  <c r="L1249" i="20" s="1"/>
  <c r="G1251" i="20"/>
  <c r="F1252" i="20" s="1"/>
  <c r="J1170" i="3"/>
  <c r="I1171" i="3"/>
  <c r="L1169" i="3"/>
  <c r="K1169" i="3"/>
  <c r="M1169" i="3" s="1"/>
  <c r="P1167" i="2"/>
  <c r="Q1167" i="2" s="1"/>
  <c r="O1167" i="2"/>
  <c r="M1168" i="2"/>
  <c r="N1168" i="2" s="1"/>
  <c r="E1169" i="2"/>
  <c r="K1250" i="20" l="1"/>
  <c r="G1252" i="20"/>
  <c r="F1253" i="20" s="1"/>
  <c r="H1251" i="20"/>
  <c r="I1251" i="20" s="1"/>
  <c r="J1171" i="3"/>
  <c r="I1172" i="3"/>
  <c r="L1170" i="3"/>
  <c r="K1170" i="3"/>
  <c r="M1170" i="3" s="1"/>
  <c r="P1168" i="2"/>
  <c r="Q1168" i="2" s="1"/>
  <c r="O1168" i="2"/>
  <c r="M1169" i="2"/>
  <c r="N1169" i="2" s="1"/>
  <c r="E1170" i="2"/>
  <c r="S1168" i="2"/>
  <c r="H1252" i="20" l="1"/>
  <c r="I1252" i="20" s="1"/>
  <c r="K1252" i="20" s="1"/>
  <c r="K1251" i="20"/>
  <c r="J1251" i="20"/>
  <c r="L1251" i="20" s="1"/>
  <c r="G1253" i="20"/>
  <c r="F1254" i="20" s="1"/>
  <c r="I1173" i="3"/>
  <c r="J1172" i="3"/>
  <c r="L1171" i="3"/>
  <c r="K1171" i="3"/>
  <c r="M1171" i="3" s="1"/>
  <c r="P1169" i="2"/>
  <c r="Q1169" i="2" s="1"/>
  <c r="O1169" i="2"/>
  <c r="S1169" i="2"/>
  <c r="M1170" i="2"/>
  <c r="N1170" i="2" s="1"/>
  <c r="E1171" i="2"/>
  <c r="J1252" i="20" l="1"/>
  <c r="L1252" i="20" s="1"/>
  <c r="G1254" i="20"/>
  <c r="F1255" i="20" s="1"/>
  <c r="H1253" i="20"/>
  <c r="I1253" i="20" s="1"/>
  <c r="L1172" i="3"/>
  <c r="K1172" i="3"/>
  <c r="M1172" i="3" s="1"/>
  <c r="J1173" i="3"/>
  <c r="I1174" i="3"/>
  <c r="M1171" i="2"/>
  <c r="N1171" i="2" s="1"/>
  <c r="S1171" i="2" s="1"/>
  <c r="E1172" i="2"/>
  <c r="P1170" i="2"/>
  <c r="Q1170" i="2" s="1"/>
  <c r="O1170" i="2"/>
  <c r="S1170" i="2"/>
  <c r="G1255" i="20" l="1"/>
  <c r="F1256" i="20" s="1"/>
  <c r="J1253" i="20"/>
  <c r="L1253" i="20" s="1"/>
  <c r="K1253" i="20"/>
  <c r="H1254" i="20"/>
  <c r="I1254" i="20" s="1"/>
  <c r="I1175" i="3"/>
  <c r="J1174" i="3"/>
  <c r="K1173" i="3"/>
  <c r="M1173" i="3" s="1"/>
  <c r="L1173" i="3"/>
  <c r="M1172" i="2"/>
  <c r="N1172" i="2" s="1"/>
  <c r="S1172" i="2" s="1"/>
  <c r="E1173" i="2"/>
  <c r="O1171" i="2"/>
  <c r="P1171" i="2"/>
  <c r="Q1171" i="2" s="1"/>
  <c r="K1254" i="20" l="1"/>
  <c r="J1254" i="20"/>
  <c r="L1254" i="20" s="1"/>
  <c r="G1256" i="20"/>
  <c r="F1257" i="20" s="1"/>
  <c r="H1255" i="20"/>
  <c r="I1255" i="20" s="1"/>
  <c r="L1174" i="3"/>
  <c r="K1174" i="3"/>
  <c r="M1174" i="3" s="1"/>
  <c r="I1176" i="3"/>
  <c r="J1175" i="3"/>
  <c r="E1174" i="2"/>
  <c r="M1173" i="2"/>
  <c r="N1173" i="2" s="1"/>
  <c r="S1173" i="2" s="1"/>
  <c r="P1172" i="2"/>
  <c r="Q1172" i="2" s="1"/>
  <c r="O1172" i="2"/>
  <c r="G1257" i="20" l="1"/>
  <c r="F1258" i="20" s="1"/>
  <c r="J1255" i="20"/>
  <c r="L1255" i="20" s="1"/>
  <c r="K1255" i="20"/>
  <c r="H1256" i="20"/>
  <c r="I1256" i="20" s="1"/>
  <c r="L1175" i="3"/>
  <c r="K1175" i="3"/>
  <c r="M1175" i="3" s="1"/>
  <c r="J1176" i="3"/>
  <c r="I1177" i="3"/>
  <c r="P1173" i="2"/>
  <c r="Q1173" i="2" s="1"/>
  <c r="O1173" i="2"/>
  <c r="M1174" i="2"/>
  <c r="N1174" i="2" s="1"/>
  <c r="E1175" i="2"/>
  <c r="K1256" i="20" l="1"/>
  <c r="J1256" i="20"/>
  <c r="L1256" i="20" s="1"/>
  <c r="G1258" i="20"/>
  <c r="F1259" i="20" s="1"/>
  <c r="H1257" i="20"/>
  <c r="I1257" i="20" s="1"/>
  <c r="I1178" i="3"/>
  <c r="J1177" i="3"/>
  <c r="L1176" i="3"/>
  <c r="K1176" i="3"/>
  <c r="M1176" i="3" s="1"/>
  <c r="O1174" i="2"/>
  <c r="P1174" i="2"/>
  <c r="Q1174" i="2" s="1"/>
  <c r="E1176" i="2"/>
  <c r="M1175" i="2"/>
  <c r="N1175" i="2" s="1"/>
  <c r="S1175" i="2" s="1"/>
  <c r="S1174" i="2"/>
  <c r="G1259" i="20" l="1"/>
  <c r="F1260" i="20" s="1"/>
  <c r="K1257" i="20"/>
  <c r="J1257" i="20"/>
  <c r="L1257" i="20" s="1"/>
  <c r="H1258" i="20"/>
  <c r="I1258" i="20" s="1"/>
  <c r="L1177" i="3"/>
  <c r="K1177" i="3"/>
  <c r="M1177" i="3" s="1"/>
  <c r="J1178" i="3"/>
  <c r="I1179" i="3"/>
  <c r="P1175" i="2"/>
  <c r="Q1175" i="2" s="1"/>
  <c r="O1175" i="2"/>
  <c r="M1176" i="2"/>
  <c r="N1176" i="2" s="1"/>
  <c r="E1177" i="2"/>
  <c r="K1258" i="20" l="1"/>
  <c r="J1258" i="20"/>
  <c r="L1258" i="20" s="1"/>
  <c r="G1260" i="20"/>
  <c r="F1261" i="20" s="1"/>
  <c r="H1259" i="20"/>
  <c r="I1259" i="20" s="1"/>
  <c r="J1179" i="3"/>
  <c r="I1180" i="3"/>
  <c r="L1178" i="3"/>
  <c r="K1178" i="3"/>
  <c r="M1178" i="3" s="1"/>
  <c r="P1176" i="2"/>
  <c r="Q1176" i="2" s="1"/>
  <c r="O1176" i="2"/>
  <c r="M1177" i="2"/>
  <c r="N1177" i="2" s="1"/>
  <c r="E1178" i="2"/>
  <c r="S1176" i="2"/>
  <c r="K1259" i="20" l="1"/>
  <c r="J1259" i="20"/>
  <c r="L1259" i="20" s="1"/>
  <c r="H1260" i="20"/>
  <c r="I1260" i="20" s="1"/>
  <c r="G1261" i="20"/>
  <c r="F1262" i="20" s="1"/>
  <c r="J1180" i="3"/>
  <c r="I1181" i="3"/>
  <c r="L1179" i="3"/>
  <c r="K1179" i="3"/>
  <c r="M1179" i="3" s="1"/>
  <c r="P1177" i="2"/>
  <c r="Q1177" i="2" s="1"/>
  <c r="O1177" i="2"/>
  <c r="S1177" i="2"/>
  <c r="E1179" i="2"/>
  <c r="M1178" i="2"/>
  <c r="N1178" i="2" s="1"/>
  <c r="K1260" i="20" l="1"/>
  <c r="J1260" i="20"/>
  <c r="L1260" i="20" s="1"/>
  <c r="G1262" i="20"/>
  <c r="F1263" i="20" s="1"/>
  <c r="H1261" i="20"/>
  <c r="I1261" i="20" s="1"/>
  <c r="J1181" i="3"/>
  <c r="I1182" i="3"/>
  <c r="L1180" i="3"/>
  <c r="K1180" i="3"/>
  <c r="M1180" i="3" s="1"/>
  <c r="P1178" i="2"/>
  <c r="Q1178" i="2" s="1"/>
  <c r="O1178" i="2"/>
  <c r="M1179" i="2"/>
  <c r="N1179" i="2" s="1"/>
  <c r="E1180" i="2"/>
  <c r="S1178" i="2"/>
  <c r="J1261" i="20" l="1"/>
  <c r="L1261" i="20" s="1"/>
  <c r="K1261" i="20"/>
  <c r="H1262" i="20"/>
  <c r="I1262" i="20" s="1"/>
  <c r="G1263" i="20"/>
  <c r="F1264" i="20" s="1"/>
  <c r="I1183" i="3"/>
  <c r="J1182" i="3"/>
  <c r="L1181" i="3"/>
  <c r="K1181" i="3"/>
  <c r="M1181" i="3" s="1"/>
  <c r="P1179" i="2"/>
  <c r="Q1179" i="2" s="1"/>
  <c r="O1179" i="2"/>
  <c r="M1180" i="2"/>
  <c r="N1180" i="2" s="1"/>
  <c r="E1181" i="2"/>
  <c r="S1179" i="2"/>
  <c r="G1264" i="20" l="1"/>
  <c r="F1265" i="20" s="1"/>
  <c r="H1263" i="20"/>
  <c r="I1263" i="20" s="1"/>
  <c r="K1262" i="20"/>
  <c r="J1262" i="20"/>
  <c r="L1262" i="20" s="1"/>
  <c r="L1182" i="3"/>
  <c r="K1182" i="3"/>
  <c r="M1182" i="3" s="1"/>
  <c r="J1183" i="3"/>
  <c r="I1184" i="3"/>
  <c r="P1180" i="2"/>
  <c r="Q1180" i="2" s="1"/>
  <c r="O1180" i="2"/>
  <c r="S1180" i="2"/>
  <c r="E1182" i="2"/>
  <c r="M1181" i="2"/>
  <c r="N1181" i="2" s="1"/>
  <c r="G1265" i="20" l="1"/>
  <c r="F1266" i="20" s="1"/>
  <c r="J1263" i="20"/>
  <c r="L1263" i="20" s="1"/>
  <c r="K1263" i="20"/>
  <c r="H1264" i="20"/>
  <c r="I1264" i="20" s="1"/>
  <c r="K1183" i="3"/>
  <c r="M1183" i="3" s="1"/>
  <c r="L1183" i="3"/>
  <c r="I1185" i="3"/>
  <c r="J1184" i="3"/>
  <c r="P1181" i="2"/>
  <c r="Q1181" i="2" s="1"/>
  <c r="O1181" i="2"/>
  <c r="M1182" i="2"/>
  <c r="N1182" i="2" s="1"/>
  <c r="E1183" i="2"/>
  <c r="S1181" i="2"/>
  <c r="H1265" i="20" l="1"/>
  <c r="I1265" i="20" s="1"/>
  <c r="K1265" i="20" s="1"/>
  <c r="K1264" i="20"/>
  <c r="J1264" i="20"/>
  <c r="L1264" i="20" s="1"/>
  <c r="G1266" i="20"/>
  <c r="F1267" i="20" s="1"/>
  <c r="L1184" i="3"/>
  <c r="K1184" i="3"/>
  <c r="M1184" i="3" s="1"/>
  <c r="J1185" i="3"/>
  <c r="I1186" i="3"/>
  <c r="E1184" i="2"/>
  <c r="M1183" i="2"/>
  <c r="N1183" i="2" s="1"/>
  <c r="S1183" i="2" s="1"/>
  <c r="O1182" i="2"/>
  <c r="P1182" i="2"/>
  <c r="Q1182" i="2" s="1"/>
  <c r="S1182" i="2"/>
  <c r="J1265" i="20" l="1"/>
  <c r="L1265" i="20" s="1"/>
  <c r="H1266" i="20"/>
  <c r="I1266" i="20" s="1"/>
  <c r="G1267" i="20"/>
  <c r="F1268" i="20" s="1"/>
  <c r="K1185" i="3"/>
  <c r="M1185" i="3" s="1"/>
  <c r="L1185" i="3"/>
  <c r="I1187" i="3"/>
  <c r="J1186" i="3"/>
  <c r="P1183" i="2"/>
  <c r="Q1183" i="2" s="1"/>
  <c r="O1183" i="2"/>
  <c r="E1185" i="2"/>
  <c r="M1184" i="2"/>
  <c r="N1184" i="2" s="1"/>
  <c r="G1268" i="20" l="1"/>
  <c r="F1269" i="20" s="1"/>
  <c r="H1267" i="20"/>
  <c r="I1267" i="20" s="1"/>
  <c r="K1266" i="20"/>
  <c r="J1266" i="20"/>
  <c r="L1266" i="20" s="1"/>
  <c r="L1186" i="3"/>
  <c r="K1186" i="3"/>
  <c r="M1186" i="3" s="1"/>
  <c r="J1187" i="3"/>
  <c r="I1188" i="3"/>
  <c r="P1184" i="2"/>
  <c r="Q1184" i="2" s="1"/>
  <c r="O1184" i="2"/>
  <c r="M1185" i="2"/>
  <c r="N1185" i="2" s="1"/>
  <c r="E1186" i="2"/>
  <c r="S1184" i="2"/>
  <c r="K1267" i="20" l="1"/>
  <c r="J1267" i="20"/>
  <c r="L1267" i="20" s="1"/>
  <c r="H1268" i="20"/>
  <c r="I1268" i="20" s="1"/>
  <c r="G1269" i="20"/>
  <c r="F1270" i="20" s="1"/>
  <c r="J1188" i="3"/>
  <c r="I1189" i="3"/>
  <c r="L1187" i="3"/>
  <c r="K1187" i="3"/>
  <c r="M1187" i="3" s="1"/>
  <c r="P1185" i="2"/>
  <c r="Q1185" i="2" s="1"/>
  <c r="O1185" i="2"/>
  <c r="M1186" i="2"/>
  <c r="N1186" i="2" s="1"/>
  <c r="E1187" i="2"/>
  <c r="S1185" i="2"/>
  <c r="H1269" i="20" l="1"/>
  <c r="I1269" i="20" s="1"/>
  <c r="K1268" i="20"/>
  <c r="J1268" i="20"/>
  <c r="L1268" i="20" s="1"/>
  <c r="G1270" i="20"/>
  <c r="F1271" i="20" s="1"/>
  <c r="I1190" i="3"/>
  <c r="J1189" i="3"/>
  <c r="L1188" i="3"/>
  <c r="K1188" i="3"/>
  <c r="M1188" i="3" s="1"/>
  <c r="P1186" i="2"/>
  <c r="Q1186" i="2" s="1"/>
  <c r="O1186" i="2"/>
  <c r="S1186" i="2"/>
  <c r="E1188" i="2"/>
  <c r="M1187" i="2"/>
  <c r="N1187" i="2" s="1"/>
  <c r="G1271" i="20" l="1"/>
  <c r="F1272" i="20" s="1"/>
  <c r="H1270" i="20"/>
  <c r="I1270" i="20" s="1"/>
  <c r="J1269" i="20"/>
  <c r="L1269" i="20" s="1"/>
  <c r="K1269" i="20"/>
  <c r="L1189" i="3"/>
  <c r="K1189" i="3"/>
  <c r="M1189" i="3" s="1"/>
  <c r="J1190" i="3"/>
  <c r="I1191" i="3"/>
  <c r="P1187" i="2"/>
  <c r="Q1187" i="2" s="1"/>
  <c r="O1187" i="2"/>
  <c r="M1188" i="2"/>
  <c r="N1188" i="2" s="1"/>
  <c r="E1189" i="2"/>
  <c r="S1187" i="2"/>
  <c r="G1272" i="20" l="1"/>
  <c r="F1273" i="20" s="1"/>
  <c r="K1270" i="20"/>
  <c r="J1270" i="20"/>
  <c r="L1270" i="20" s="1"/>
  <c r="H1271" i="20"/>
  <c r="I1271" i="20" s="1"/>
  <c r="I1192" i="3"/>
  <c r="J1191" i="3"/>
  <c r="L1190" i="3"/>
  <c r="K1190" i="3"/>
  <c r="M1190" i="3" s="1"/>
  <c r="O1188" i="2"/>
  <c r="P1188" i="2"/>
  <c r="Q1188" i="2" s="1"/>
  <c r="E1190" i="2"/>
  <c r="M1189" i="2"/>
  <c r="N1189" i="2" s="1"/>
  <c r="S1189" i="2" s="1"/>
  <c r="S1188" i="2"/>
  <c r="J1271" i="20" l="1"/>
  <c r="L1271" i="20" s="1"/>
  <c r="K1271" i="20"/>
  <c r="G1273" i="20"/>
  <c r="F1274" i="20" s="1"/>
  <c r="H1272" i="20"/>
  <c r="I1272" i="20" s="1"/>
  <c r="K1191" i="3"/>
  <c r="M1191" i="3" s="1"/>
  <c r="L1191" i="3"/>
  <c r="I1193" i="3"/>
  <c r="J1192" i="3"/>
  <c r="P1189" i="2"/>
  <c r="Q1189" i="2" s="1"/>
  <c r="O1189" i="2"/>
  <c r="M1190" i="2"/>
  <c r="N1190" i="2" s="1"/>
  <c r="E1191" i="2"/>
  <c r="H1273" i="20" l="1"/>
  <c r="I1273" i="20" s="1"/>
  <c r="K1272" i="20"/>
  <c r="J1272" i="20"/>
  <c r="L1272" i="20" s="1"/>
  <c r="G1274" i="20"/>
  <c r="F1275" i="20" s="1"/>
  <c r="L1192" i="3"/>
  <c r="K1192" i="3"/>
  <c r="M1192" i="3" s="1"/>
  <c r="I1194" i="3"/>
  <c r="J1193" i="3"/>
  <c r="O1190" i="2"/>
  <c r="P1190" i="2"/>
  <c r="Q1190" i="2" s="1"/>
  <c r="M1191" i="2"/>
  <c r="N1191" i="2" s="1"/>
  <c r="E1192" i="2"/>
  <c r="S1190" i="2"/>
  <c r="H1274" i="20" l="1"/>
  <c r="I1274" i="20" s="1"/>
  <c r="K1274" i="20" s="1"/>
  <c r="G1275" i="20"/>
  <c r="F1276" i="20" s="1"/>
  <c r="K1273" i="20"/>
  <c r="J1273" i="20"/>
  <c r="L1273" i="20" s="1"/>
  <c r="L1193" i="3"/>
  <c r="K1193" i="3"/>
  <c r="M1193" i="3" s="1"/>
  <c r="J1194" i="3"/>
  <c r="I1195" i="3"/>
  <c r="P1191" i="2"/>
  <c r="Q1191" i="2" s="1"/>
  <c r="O1191" i="2"/>
  <c r="E1193" i="2"/>
  <c r="M1192" i="2"/>
  <c r="N1192" i="2" s="1"/>
  <c r="S1191" i="2"/>
  <c r="J1274" i="20" l="1"/>
  <c r="L1274" i="20" s="1"/>
  <c r="G1276" i="20"/>
  <c r="F1277" i="20" s="1"/>
  <c r="H1275" i="20"/>
  <c r="I1275" i="20" s="1"/>
  <c r="I1196" i="3"/>
  <c r="J1195" i="3"/>
  <c r="L1194" i="3"/>
  <c r="K1194" i="3"/>
  <c r="M1194" i="3" s="1"/>
  <c r="P1192" i="2"/>
  <c r="Q1192" i="2" s="1"/>
  <c r="O1192" i="2"/>
  <c r="M1193" i="2"/>
  <c r="N1193" i="2" s="1"/>
  <c r="E1194" i="2"/>
  <c r="S1192" i="2"/>
  <c r="H1276" i="20" l="1"/>
  <c r="I1276" i="20" s="1"/>
  <c r="K1276" i="20" s="1"/>
  <c r="K1275" i="20"/>
  <c r="J1275" i="20"/>
  <c r="L1275" i="20" s="1"/>
  <c r="G1277" i="20"/>
  <c r="F1278" i="20" s="1"/>
  <c r="L1195" i="3"/>
  <c r="K1195" i="3"/>
  <c r="M1195" i="3" s="1"/>
  <c r="J1196" i="3"/>
  <c r="I1197" i="3"/>
  <c r="O1193" i="2"/>
  <c r="P1193" i="2"/>
  <c r="Q1193" i="2" s="1"/>
  <c r="M1194" i="2"/>
  <c r="N1194" i="2" s="1"/>
  <c r="E1195" i="2"/>
  <c r="S1193" i="2"/>
  <c r="J1276" i="20" l="1"/>
  <c r="L1276" i="20" s="1"/>
  <c r="H1277" i="20"/>
  <c r="I1277" i="20" s="1"/>
  <c r="G1278" i="20"/>
  <c r="F1279" i="20" s="1"/>
  <c r="I1198" i="3"/>
  <c r="J1197" i="3"/>
  <c r="K1196" i="3"/>
  <c r="M1196" i="3" s="1"/>
  <c r="L1196" i="3"/>
  <c r="P1194" i="2"/>
  <c r="Q1194" i="2" s="1"/>
  <c r="O1194" i="2"/>
  <c r="E1196" i="2"/>
  <c r="M1195" i="2"/>
  <c r="N1195" i="2" s="1"/>
  <c r="S1194" i="2"/>
  <c r="G1279" i="20" l="1"/>
  <c r="F1280" i="20" s="1"/>
  <c r="H1278" i="20"/>
  <c r="I1278" i="20" s="1"/>
  <c r="J1277" i="20"/>
  <c r="L1277" i="20" s="1"/>
  <c r="K1277" i="20"/>
  <c r="L1197" i="3"/>
  <c r="K1197" i="3"/>
  <c r="M1197" i="3" s="1"/>
  <c r="J1198" i="3"/>
  <c r="I1199" i="3"/>
  <c r="P1195" i="2"/>
  <c r="Q1195" i="2" s="1"/>
  <c r="O1195" i="2"/>
  <c r="M1196" i="2"/>
  <c r="N1196" i="2" s="1"/>
  <c r="E1197" i="2"/>
  <c r="S1195" i="2"/>
  <c r="G1280" i="20" l="1"/>
  <c r="F1281" i="20" s="1"/>
  <c r="K1278" i="20"/>
  <c r="J1278" i="20"/>
  <c r="L1278" i="20" s="1"/>
  <c r="H1279" i="20"/>
  <c r="I1279" i="20" s="1"/>
  <c r="I1200" i="3"/>
  <c r="J1199" i="3"/>
  <c r="L1198" i="3"/>
  <c r="K1198" i="3"/>
  <c r="M1198" i="3" s="1"/>
  <c r="O1196" i="2"/>
  <c r="P1196" i="2"/>
  <c r="Q1196" i="2" s="1"/>
  <c r="E1198" i="2"/>
  <c r="M1197" i="2"/>
  <c r="N1197" i="2" s="1"/>
  <c r="S1197" i="2" s="1"/>
  <c r="S1196" i="2"/>
  <c r="G1281" i="20" l="1"/>
  <c r="F1282" i="20" s="1"/>
  <c r="J1279" i="20"/>
  <c r="L1279" i="20" s="1"/>
  <c r="K1279" i="20"/>
  <c r="H1280" i="20"/>
  <c r="I1280" i="20" s="1"/>
  <c r="K1199" i="3"/>
  <c r="M1199" i="3" s="1"/>
  <c r="L1199" i="3"/>
  <c r="I1201" i="3"/>
  <c r="J1200" i="3"/>
  <c r="P1197" i="2"/>
  <c r="Q1197" i="2" s="1"/>
  <c r="O1197" i="2"/>
  <c r="M1198" i="2"/>
  <c r="N1198" i="2" s="1"/>
  <c r="E1199" i="2"/>
  <c r="H1281" i="20" l="1"/>
  <c r="I1281" i="20" s="1"/>
  <c r="K1281" i="20" s="1"/>
  <c r="K1280" i="20"/>
  <c r="J1280" i="20"/>
  <c r="L1280" i="20" s="1"/>
  <c r="G1282" i="20"/>
  <c r="F1283" i="20" s="1"/>
  <c r="L1200" i="3"/>
  <c r="K1200" i="3"/>
  <c r="M1200" i="3" s="1"/>
  <c r="J1201" i="3"/>
  <c r="I1202" i="3"/>
  <c r="P1198" i="2"/>
  <c r="Q1198" i="2" s="1"/>
  <c r="O1198" i="2"/>
  <c r="M1199" i="2"/>
  <c r="N1199" i="2" s="1"/>
  <c r="E1200" i="2"/>
  <c r="S1198" i="2"/>
  <c r="J1281" i="20" l="1"/>
  <c r="L1281" i="20" s="1"/>
  <c r="H1282" i="20"/>
  <c r="I1282" i="20" s="1"/>
  <c r="K1282" i="20" s="1"/>
  <c r="G1283" i="20"/>
  <c r="F1284" i="20" s="1"/>
  <c r="I1203" i="3"/>
  <c r="J1202" i="3"/>
  <c r="L1201" i="3"/>
  <c r="K1201" i="3"/>
  <c r="M1201" i="3" s="1"/>
  <c r="P1199" i="2"/>
  <c r="Q1199" i="2" s="1"/>
  <c r="O1199" i="2"/>
  <c r="S1199" i="2"/>
  <c r="E1201" i="2"/>
  <c r="M1200" i="2"/>
  <c r="N1200" i="2" s="1"/>
  <c r="J1282" i="20" l="1"/>
  <c r="L1282" i="20" s="1"/>
  <c r="G1284" i="20"/>
  <c r="F1285" i="20" s="1"/>
  <c r="H1283" i="20"/>
  <c r="I1283" i="20" s="1"/>
  <c r="L1202" i="3"/>
  <c r="K1202" i="3"/>
  <c r="M1202" i="3" s="1"/>
  <c r="J1203" i="3"/>
  <c r="I1204" i="3"/>
  <c r="P1200" i="2"/>
  <c r="Q1200" i="2" s="1"/>
  <c r="O1200" i="2"/>
  <c r="M1201" i="2"/>
  <c r="N1201" i="2" s="1"/>
  <c r="E1202" i="2"/>
  <c r="S1200" i="2"/>
  <c r="K1283" i="20" l="1"/>
  <c r="J1283" i="20"/>
  <c r="L1283" i="20" s="1"/>
  <c r="H1284" i="20"/>
  <c r="I1284" i="20" s="1"/>
  <c r="G1285" i="20"/>
  <c r="F1286" i="20" s="1"/>
  <c r="J1204" i="3"/>
  <c r="I1205" i="3"/>
  <c r="L1203" i="3"/>
  <c r="K1203" i="3"/>
  <c r="M1203" i="3" s="1"/>
  <c r="P1201" i="2"/>
  <c r="Q1201" i="2" s="1"/>
  <c r="O1201" i="2"/>
  <c r="M1202" i="2"/>
  <c r="N1202" i="2" s="1"/>
  <c r="E1203" i="2"/>
  <c r="S1201" i="2"/>
  <c r="G1286" i="20" l="1"/>
  <c r="F1287" i="20" s="1"/>
  <c r="H1285" i="20"/>
  <c r="I1285" i="20" s="1"/>
  <c r="K1284" i="20"/>
  <c r="J1284" i="20"/>
  <c r="L1284" i="20" s="1"/>
  <c r="J1205" i="3"/>
  <c r="I1206" i="3"/>
  <c r="L1204" i="3"/>
  <c r="K1204" i="3"/>
  <c r="M1204" i="3" s="1"/>
  <c r="P1202" i="2"/>
  <c r="Q1202" i="2" s="1"/>
  <c r="O1202" i="2"/>
  <c r="S1202" i="2"/>
  <c r="E1204" i="2"/>
  <c r="M1203" i="2"/>
  <c r="N1203" i="2" s="1"/>
  <c r="J1285" i="20" l="1"/>
  <c r="L1285" i="20" s="1"/>
  <c r="K1285" i="20"/>
  <c r="G1287" i="20"/>
  <c r="F1288" i="20" s="1"/>
  <c r="H1286" i="20"/>
  <c r="I1286" i="20" s="1"/>
  <c r="I1207" i="3"/>
  <c r="J1206" i="3"/>
  <c r="K1205" i="3"/>
  <c r="M1205" i="3" s="1"/>
  <c r="L1205" i="3"/>
  <c r="P1203" i="2"/>
  <c r="Q1203" i="2" s="1"/>
  <c r="O1203" i="2"/>
  <c r="M1204" i="2"/>
  <c r="N1204" i="2" s="1"/>
  <c r="E1205" i="2"/>
  <c r="S1203" i="2"/>
  <c r="H1287" i="20" l="1"/>
  <c r="I1287" i="20" s="1"/>
  <c r="G1288" i="20"/>
  <c r="F1289" i="20" s="1"/>
  <c r="K1286" i="20"/>
  <c r="J1286" i="20"/>
  <c r="L1286" i="20" s="1"/>
  <c r="L1206" i="3"/>
  <c r="K1206" i="3"/>
  <c r="M1206" i="3" s="1"/>
  <c r="J1207" i="3"/>
  <c r="I1208" i="3"/>
  <c r="O1204" i="2"/>
  <c r="P1204" i="2"/>
  <c r="Q1204" i="2" s="1"/>
  <c r="M1205" i="2"/>
  <c r="N1205" i="2" s="1"/>
  <c r="S1205" i="2" s="1"/>
  <c r="E1206" i="2"/>
  <c r="S1204" i="2"/>
  <c r="H1288" i="20" l="1"/>
  <c r="I1288" i="20" s="1"/>
  <c r="G1289" i="20"/>
  <c r="F1290" i="20" s="1"/>
  <c r="J1287" i="20"/>
  <c r="L1287" i="20" s="1"/>
  <c r="K1287" i="20"/>
  <c r="I1209" i="3"/>
  <c r="J1208" i="3"/>
  <c r="K1207" i="3"/>
  <c r="M1207" i="3" s="1"/>
  <c r="L1207" i="3"/>
  <c r="M1206" i="2"/>
  <c r="N1206" i="2" s="1"/>
  <c r="S1206" i="2" s="1"/>
  <c r="E1207" i="2"/>
  <c r="P1205" i="2"/>
  <c r="Q1205" i="2" s="1"/>
  <c r="O1205" i="2"/>
  <c r="H1289" i="20" l="1"/>
  <c r="I1289" i="20" s="1"/>
  <c r="K1289" i="20" s="1"/>
  <c r="G1290" i="20"/>
  <c r="F1291" i="20" s="1"/>
  <c r="K1288" i="20"/>
  <c r="J1288" i="20"/>
  <c r="L1288" i="20" s="1"/>
  <c r="L1208" i="3"/>
  <c r="K1208" i="3"/>
  <c r="M1208" i="3" s="1"/>
  <c r="J1209" i="3"/>
  <c r="I1210" i="3"/>
  <c r="M1207" i="2"/>
  <c r="N1207" i="2" s="1"/>
  <c r="S1207" i="2" s="1"/>
  <c r="E1208" i="2"/>
  <c r="P1206" i="2"/>
  <c r="Q1206" i="2" s="1"/>
  <c r="O1206" i="2"/>
  <c r="J1289" i="20" l="1"/>
  <c r="L1289" i="20" s="1"/>
  <c r="H1290" i="20"/>
  <c r="I1290" i="20" s="1"/>
  <c r="K1290" i="20" s="1"/>
  <c r="G1291" i="20"/>
  <c r="F1292" i="20" s="1"/>
  <c r="I1211" i="3"/>
  <c r="J1210" i="3"/>
  <c r="L1209" i="3"/>
  <c r="K1209" i="3"/>
  <c r="M1209" i="3" s="1"/>
  <c r="M1208" i="2"/>
  <c r="N1208" i="2" s="1"/>
  <c r="S1208" i="2" s="1"/>
  <c r="E1209" i="2"/>
  <c r="P1207" i="2"/>
  <c r="Q1207" i="2" s="1"/>
  <c r="O1207" i="2"/>
  <c r="J1290" i="20" l="1"/>
  <c r="L1290" i="20" s="1"/>
  <c r="G1292" i="20"/>
  <c r="F1293" i="20" s="1"/>
  <c r="H1291" i="20"/>
  <c r="I1291" i="20" s="1"/>
  <c r="L1210" i="3"/>
  <c r="K1210" i="3"/>
  <c r="M1210" i="3" s="1"/>
  <c r="I1212" i="3"/>
  <c r="J1211" i="3"/>
  <c r="M1209" i="2"/>
  <c r="N1209" i="2" s="1"/>
  <c r="S1209" i="2" s="1"/>
  <c r="E1210" i="2"/>
  <c r="P1208" i="2"/>
  <c r="Q1208" i="2" s="1"/>
  <c r="O1208" i="2"/>
  <c r="H1292" i="20" l="1"/>
  <c r="I1292" i="20" s="1"/>
  <c r="K1292" i="20" s="1"/>
  <c r="G1293" i="20"/>
  <c r="F1294" i="20" s="1"/>
  <c r="K1291" i="20"/>
  <c r="J1291" i="20"/>
  <c r="L1291" i="20" s="1"/>
  <c r="L1211" i="3"/>
  <c r="K1211" i="3"/>
  <c r="M1211" i="3" s="1"/>
  <c r="J1212" i="3"/>
  <c r="I1213" i="3"/>
  <c r="M1210" i="2"/>
  <c r="N1210" i="2" s="1"/>
  <c r="S1210" i="2" s="1"/>
  <c r="E1211" i="2"/>
  <c r="P1209" i="2"/>
  <c r="Q1209" i="2" s="1"/>
  <c r="O1209" i="2"/>
  <c r="J1292" i="20" l="1"/>
  <c r="L1292" i="20" s="1"/>
  <c r="G1294" i="20"/>
  <c r="F1295" i="20" s="1"/>
  <c r="H1293" i="20"/>
  <c r="I1293" i="20" s="1"/>
  <c r="L1212" i="3"/>
  <c r="K1212" i="3"/>
  <c r="M1212" i="3" s="1"/>
  <c r="I1214" i="3"/>
  <c r="J1213" i="3"/>
  <c r="E1212" i="2"/>
  <c r="M1211" i="2"/>
  <c r="N1211" i="2" s="1"/>
  <c r="S1211" i="2" s="1"/>
  <c r="P1210" i="2"/>
  <c r="Q1210" i="2" s="1"/>
  <c r="O1210" i="2"/>
  <c r="J1293" i="20" l="1"/>
  <c r="L1293" i="20" s="1"/>
  <c r="K1293" i="20"/>
  <c r="G1295" i="20"/>
  <c r="F1296" i="20" s="1"/>
  <c r="H1294" i="20"/>
  <c r="I1294" i="20" s="1"/>
  <c r="L1213" i="3"/>
  <c r="K1213" i="3"/>
  <c r="M1213" i="3" s="1"/>
  <c r="J1214" i="3"/>
  <c r="I1215" i="3"/>
  <c r="P1211" i="2"/>
  <c r="Q1211" i="2" s="1"/>
  <c r="O1211" i="2"/>
  <c r="M1212" i="2"/>
  <c r="N1212" i="2" s="1"/>
  <c r="E1213" i="2"/>
  <c r="G1296" i="20" l="1"/>
  <c r="F1297" i="20" s="1"/>
  <c r="K1294" i="20"/>
  <c r="J1294" i="20"/>
  <c r="L1294" i="20" s="1"/>
  <c r="H1295" i="20"/>
  <c r="I1295" i="20" s="1"/>
  <c r="L1214" i="3"/>
  <c r="K1214" i="3"/>
  <c r="M1214" i="3" s="1"/>
  <c r="I1216" i="3"/>
  <c r="J1215" i="3"/>
  <c r="O1212" i="2"/>
  <c r="P1212" i="2"/>
  <c r="Q1212" i="2" s="1"/>
  <c r="E1214" i="2"/>
  <c r="M1213" i="2"/>
  <c r="N1213" i="2" s="1"/>
  <c r="S1213" i="2" s="1"/>
  <c r="S1212" i="2"/>
  <c r="J1295" i="20" l="1"/>
  <c r="L1295" i="20" s="1"/>
  <c r="K1295" i="20"/>
  <c r="G1297" i="20"/>
  <c r="F1298" i="20" s="1"/>
  <c r="H1296" i="20"/>
  <c r="I1296" i="20" s="1"/>
  <c r="K1215" i="3"/>
  <c r="M1215" i="3" s="1"/>
  <c r="L1215" i="3"/>
  <c r="I1217" i="3"/>
  <c r="J1216" i="3"/>
  <c r="P1213" i="2"/>
  <c r="Q1213" i="2" s="1"/>
  <c r="O1213" i="2"/>
  <c r="M1214" i="2"/>
  <c r="N1214" i="2" s="1"/>
  <c r="E1215" i="2"/>
  <c r="G1298" i="20" l="1"/>
  <c r="F1299" i="20" s="1"/>
  <c r="H1297" i="20"/>
  <c r="I1297" i="20" s="1"/>
  <c r="K1296" i="20"/>
  <c r="J1296" i="20"/>
  <c r="L1296" i="20" s="1"/>
  <c r="K1216" i="3"/>
  <c r="M1216" i="3" s="1"/>
  <c r="L1216" i="3"/>
  <c r="I1218" i="3"/>
  <c r="J1217" i="3"/>
  <c r="O1214" i="2"/>
  <c r="P1214" i="2"/>
  <c r="Q1214" i="2" s="1"/>
  <c r="M1215" i="2"/>
  <c r="N1215" i="2" s="1"/>
  <c r="E1216" i="2"/>
  <c r="S1214" i="2"/>
  <c r="K1297" i="20" l="1"/>
  <c r="J1297" i="20"/>
  <c r="L1297" i="20" s="1"/>
  <c r="H1298" i="20"/>
  <c r="I1298" i="20" s="1"/>
  <c r="G1299" i="20"/>
  <c r="F1300" i="20" s="1"/>
  <c r="L1217" i="3"/>
  <c r="K1217" i="3"/>
  <c r="M1217" i="3" s="1"/>
  <c r="J1218" i="3"/>
  <c r="I1219" i="3"/>
  <c r="P1215" i="2"/>
  <c r="Q1215" i="2" s="1"/>
  <c r="O1215" i="2"/>
  <c r="S1215" i="2"/>
  <c r="M1216" i="2"/>
  <c r="N1216" i="2" s="1"/>
  <c r="E1217" i="2"/>
  <c r="G1300" i="20" l="1"/>
  <c r="F1301" i="20" s="1"/>
  <c r="K1298" i="20"/>
  <c r="J1298" i="20"/>
  <c r="L1298" i="20" s="1"/>
  <c r="H1299" i="20"/>
  <c r="I1299" i="20" s="1"/>
  <c r="I1220" i="3"/>
  <c r="J1219" i="3"/>
  <c r="L1218" i="3"/>
  <c r="K1218" i="3"/>
  <c r="M1218" i="3" s="1"/>
  <c r="M1217" i="2"/>
  <c r="N1217" i="2" s="1"/>
  <c r="S1217" i="2" s="1"/>
  <c r="E1218" i="2"/>
  <c r="P1216" i="2"/>
  <c r="Q1216" i="2" s="1"/>
  <c r="O1216" i="2"/>
  <c r="S1216" i="2"/>
  <c r="H1300" i="20" l="1"/>
  <c r="I1300" i="20" s="1"/>
  <c r="K1300" i="20" s="1"/>
  <c r="K1299" i="20"/>
  <c r="J1299" i="20"/>
  <c r="L1299" i="20" s="1"/>
  <c r="G1301" i="20"/>
  <c r="F1302" i="20" s="1"/>
  <c r="L1219" i="3"/>
  <c r="K1219" i="3"/>
  <c r="M1219" i="3" s="1"/>
  <c r="J1220" i="3"/>
  <c r="I1221" i="3"/>
  <c r="M1218" i="2"/>
  <c r="N1218" i="2" s="1"/>
  <c r="S1218" i="2" s="1"/>
  <c r="E1219" i="2"/>
  <c r="P1217" i="2"/>
  <c r="Q1217" i="2" s="1"/>
  <c r="O1217" i="2"/>
  <c r="J1300" i="20" l="1"/>
  <c r="L1300" i="20" s="1"/>
  <c r="H1301" i="20"/>
  <c r="I1301" i="20" s="1"/>
  <c r="J1301" i="20" s="1"/>
  <c r="L1301" i="20" s="1"/>
  <c r="G1302" i="20"/>
  <c r="F1303" i="20" s="1"/>
  <c r="I1222" i="3"/>
  <c r="J1221" i="3"/>
  <c r="L1220" i="3"/>
  <c r="K1220" i="3"/>
  <c r="M1220" i="3" s="1"/>
  <c r="E1220" i="2"/>
  <c r="M1219" i="2"/>
  <c r="N1219" i="2" s="1"/>
  <c r="S1219" i="2" s="1"/>
  <c r="P1218" i="2"/>
  <c r="Q1218" i="2" s="1"/>
  <c r="O1218" i="2"/>
  <c r="K1301" i="20" l="1"/>
  <c r="G1303" i="20"/>
  <c r="F1304" i="20" s="1"/>
  <c r="H1302" i="20"/>
  <c r="I1302" i="20" s="1"/>
  <c r="L1221" i="3"/>
  <c r="K1221" i="3"/>
  <c r="M1221" i="3" s="1"/>
  <c r="J1222" i="3"/>
  <c r="I1223" i="3"/>
  <c r="P1219" i="2"/>
  <c r="Q1219" i="2" s="1"/>
  <c r="O1219" i="2"/>
  <c r="M1220" i="2"/>
  <c r="N1220" i="2" s="1"/>
  <c r="E1221" i="2"/>
  <c r="K1302" i="20" l="1"/>
  <c r="J1302" i="20"/>
  <c r="L1302" i="20" s="1"/>
  <c r="G1304" i="20"/>
  <c r="F1305" i="20" s="1"/>
  <c r="H1303" i="20"/>
  <c r="I1303" i="20" s="1"/>
  <c r="J1223" i="3"/>
  <c r="I1224" i="3"/>
  <c r="L1222" i="3"/>
  <c r="K1222" i="3"/>
  <c r="M1222" i="3" s="1"/>
  <c r="O1220" i="2"/>
  <c r="P1220" i="2"/>
  <c r="Q1220" i="2" s="1"/>
  <c r="E1222" i="2"/>
  <c r="M1221" i="2"/>
  <c r="N1221" i="2" s="1"/>
  <c r="S1221" i="2" s="1"/>
  <c r="S1220" i="2"/>
  <c r="G1305" i="20" l="1"/>
  <c r="F1306" i="20" s="1"/>
  <c r="H1304" i="20"/>
  <c r="I1304" i="20" s="1"/>
  <c r="J1303" i="20"/>
  <c r="L1303" i="20" s="1"/>
  <c r="K1303" i="20"/>
  <c r="I1225" i="3"/>
  <c r="J1224" i="3"/>
  <c r="K1223" i="3"/>
  <c r="M1223" i="3" s="1"/>
  <c r="L1223" i="3"/>
  <c r="P1221" i="2"/>
  <c r="Q1221" i="2" s="1"/>
  <c r="O1221" i="2"/>
  <c r="M1222" i="2"/>
  <c r="N1222" i="2" s="1"/>
  <c r="E1223" i="2"/>
  <c r="K1304" i="20" l="1"/>
  <c r="J1304" i="20"/>
  <c r="L1304" i="20" s="1"/>
  <c r="G1306" i="20"/>
  <c r="F1307" i="20" s="1"/>
  <c r="H1305" i="20"/>
  <c r="I1305" i="20" s="1"/>
  <c r="L1224" i="3"/>
  <c r="K1224" i="3"/>
  <c r="M1224" i="3" s="1"/>
  <c r="I1226" i="3"/>
  <c r="J1225" i="3"/>
  <c r="O1222" i="2"/>
  <c r="P1222" i="2"/>
  <c r="Q1222" i="2" s="1"/>
  <c r="M1223" i="2"/>
  <c r="N1223" i="2" s="1"/>
  <c r="E1224" i="2"/>
  <c r="S1222" i="2"/>
  <c r="H1306" i="20" l="1"/>
  <c r="I1306" i="20" s="1"/>
  <c r="G1307" i="20"/>
  <c r="F1308" i="20" s="1"/>
  <c r="K1305" i="20"/>
  <c r="J1305" i="20"/>
  <c r="L1305" i="20" s="1"/>
  <c r="L1225" i="3"/>
  <c r="K1225" i="3"/>
  <c r="M1225" i="3" s="1"/>
  <c r="I1227" i="3"/>
  <c r="J1226" i="3"/>
  <c r="P1223" i="2"/>
  <c r="Q1223" i="2" s="1"/>
  <c r="O1223" i="2"/>
  <c r="S1223" i="2"/>
  <c r="M1224" i="2"/>
  <c r="N1224" i="2" s="1"/>
  <c r="E1225" i="2"/>
  <c r="G1308" i="20" l="1"/>
  <c r="F1309" i="20" s="1"/>
  <c r="H1307" i="20"/>
  <c r="I1307" i="20" s="1"/>
  <c r="K1306" i="20"/>
  <c r="J1306" i="20"/>
  <c r="L1306" i="20" s="1"/>
  <c r="I1228" i="3"/>
  <c r="J1227" i="3"/>
  <c r="L1226" i="3"/>
  <c r="K1226" i="3"/>
  <c r="M1226" i="3" s="1"/>
  <c r="M1225" i="2"/>
  <c r="N1225" i="2" s="1"/>
  <c r="S1225" i="2" s="1"/>
  <c r="E1226" i="2"/>
  <c r="P1224" i="2"/>
  <c r="Q1224" i="2" s="1"/>
  <c r="O1224" i="2"/>
  <c r="S1224" i="2"/>
  <c r="H1308" i="20" l="1"/>
  <c r="I1308" i="20" s="1"/>
  <c r="J1308" i="20" s="1"/>
  <c r="L1308" i="20" s="1"/>
  <c r="K1307" i="20"/>
  <c r="J1307" i="20"/>
  <c r="L1307" i="20" s="1"/>
  <c r="G1309" i="20"/>
  <c r="F1310" i="20" s="1"/>
  <c r="L1227" i="3"/>
  <c r="K1227" i="3"/>
  <c r="M1227" i="3" s="1"/>
  <c r="J1228" i="3"/>
  <c r="I1229" i="3"/>
  <c r="M1226" i="2"/>
  <c r="N1226" i="2" s="1"/>
  <c r="S1226" i="2" s="1"/>
  <c r="E1227" i="2"/>
  <c r="P1225" i="2"/>
  <c r="Q1225" i="2" s="1"/>
  <c r="O1225" i="2"/>
  <c r="K1308" i="20" l="1"/>
  <c r="H1309" i="20"/>
  <c r="I1309" i="20" s="1"/>
  <c r="G1310" i="20"/>
  <c r="F1311" i="20" s="1"/>
  <c r="L1228" i="3"/>
  <c r="K1228" i="3"/>
  <c r="M1228" i="3" s="1"/>
  <c r="I1230" i="3"/>
  <c r="J1229" i="3"/>
  <c r="E1228" i="2"/>
  <c r="M1227" i="2"/>
  <c r="N1227" i="2" s="1"/>
  <c r="S1227" i="2" s="1"/>
  <c r="P1226" i="2"/>
  <c r="Q1226" i="2" s="1"/>
  <c r="O1226" i="2"/>
  <c r="H1310" i="20" l="1"/>
  <c r="I1310" i="20" s="1"/>
  <c r="K1310" i="20" s="1"/>
  <c r="G1311" i="20"/>
  <c r="F1312" i="20" s="1"/>
  <c r="J1309" i="20"/>
  <c r="L1309" i="20" s="1"/>
  <c r="K1309" i="20"/>
  <c r="L1229" i="3"/>
  <c r="K1229" i="3"/>
  <c r="M1229" i="3" s="1"/>
  <c r="I1231" i="3"/>
  <c r="J1230" i="3"/>
  <c r="P1227" i="2"/>
  <c r="Q1227" i="2" s="1"/>
  <c r="O1227" i="2"/>
  <c r="M1228" i="2"/>
  <c r="N1228" i="2" s="1"/>
  <c r="E1229" i="2"/>
  <c r="J1310" i="20" l="1"/>
  <c r="L1310" i="20" s="1"/>
  <c r="G1312" i="20"/>
  <c r="F1313" i="20" s="1"/>
  <c r="H1311" i="20"/>
  <c r="I1311" i="20" s="1"/>
  <c r="L1230" i="3"/>
  <c r="K1230" i="3"/>
  <c r="M1230" i="3" s="1"/>
  <c r="J1231" i="3"/>
  <c r="I1232" i="3"/>
  <c r="O1228" i="2"/>
  <c r="P1228" i="2"/>
  <c r="Q1228" i="2" s="1"/>
  <c r="E1230" i="2"/>
  <c r="M1229" i="2"/>
  <c r="N1229" i="2" s="1"/>
  <c r="S1229" i="2" s="1"/>
  <c r="S1228" i="2"/>
  <c r="G1313" i="20" l="1"/>
  <c r="F1314" i="20" s="1"/>
  <c r="J1311" i="20"/>
  <c r="L1311" i="20" s="1"/>
  <c r="K1311" i="20"/>
  <c r="H1312" i="20"/>
  <c r="I1312" i="20" s="1"/>
  <c r="I1233" i="3"/>
  <c r="J1232" i="3"/>
  <c r="K1231" i="3"/>
  <c r="M1231" i="3" s="1"/>
  <c r="L1231" i="3"/>
  <c r="P1229" i="2"/>
  <c r="Q1229" i="2" s="1"/>
  <c r="O1229" i="2"/>
  <c r="M1230" i="2"/>
  <c r="N1230" i="2" s="1"/>
  <c r="E1231" i="2"/>
  <c r="G1314" i="20" l="1"/>
  <c r="F1315" i="20" s="1"/>
  <c r="K1312" i="20"/>
  <c r="J1312" i="20"/>
  <c r="L1312" i="20" s="1"/>
  <c r="H1313" i="20"/>
  <c r="I1313" i="20" s="1"/>
  <c r="L1232" i="3"/>
  <c r="K1232" i="3"/>
  <c r="M1232" i="3" s="1"/>
  <c r="J1233" i="3"/>
  <c r="I1234" i="3"/>
  <c r="O1230" i="2"/>
  <c r="P1230" i="2"/>
  <c r="Q1230" i="2" s="1"/>
  <c r="M1231" i="2"/>
  <c r="N1231" i="2" s="1"/>
  <c r="E1232" i="2"/>
  <c r="S1230" i="2"/>
  <c r="H1314" i="20" l="1"/>
  <c r="I1314" i="20" s="1"/>
  <c r="K1314" i="20" s="1"/>
  <c r="J1313" i="20"/>
  <c r="L1313" i="20" s="1"/>
  <c r="K1313" i="20"/>
  <c r="G1315" i="20"/>
  <c r="F1316" i="20" s="1"/>
  <c r="I1235" i="3"/>
  <c r="J1234" i="3"/>
  <c r="K1233" i="3"/>
  <c r="M1233" i="3" s="1"/>
  <c r="L1233" i="3"/>
  <c r="P1231" i="2"/>
  <c r="Q1231" i="2" s="1"/>
  <c r="O1231" i="2"/>
  <c r="S1231" i="2"/>
  <c r="M1232" i="2"/>
  <c r="N1232" i="2" s="1"/>
  <c r="E1233" i="2"/>
  <c r="J1314" i="20" l="1"/>
  <c r="L1314" i="20" s="1"/>
  <c r="H1315" i="20"/>
  <c r="I1315" i="20" s="1"/>
  <c r="G1316" i="20"/>
  <c r="F1317" i="20" s="1"/>
  <c r="L1234" i="3"/>
  <c r="K1234" i="3"/>
  <c r="M1234" i="3" s="1"/>
  <c r="I1236" i="3"/>
  <c r="J1235" i="3"/>
  <c r="M1233" i="2"/>
  <c r="N1233" i="2" s="1"/>
  <c r="S1233" i="2" s="1"/>
  <c r="E1234" i="2"/>
  <c r="P1232" i="2"/>
  <c r="Q1232" i="2" s="1"/>
  <c r="O1232" i="2"/>
  <c r="S1232" i="2"/>
  <c r="G1317" i="20" l="1"/>
  <c r="F1318" i="20" s="1"/>
  <c r="H1316" i="20"/>
  <c r="I1316" i="20" s="1"/>
  <c r="K1315" i="20"/>
  <c r="J1315" i="20"/>
  <c r="L1315" i="20" s="1"/>
  <c r="K1235" i="3"/>
  <c r="M1235" i="3" s="1"/>
  <c r="L1235" i="3"/>
  <c r="J1236" i="3"/>
  <c r="I1237" i="3"/>
  <c r="M1234" i="2"/>
  <c r="N1234" i="2" s="1"/>
  <c r="S1234" i="2" s="1"/>
  <c r="E1235" i="2"/>
  <c r="P1233" i="2"/>
  <c r="Q1233" i="2" s="1"/>
  <c r="O1233" i="2"/>
  <c r="J1316" i="20" l="1"/>
  <c r="L1316" i="20" s="1"/>
  <c r="K1316" i="20"/>
  <c r="G1318" i="20"/>
  <c r="F1319" i="20" s="1"/>
  <c r="H1317" i="20"/>
  <c r="I1317" i="20" s="1"/>
  <c r="J1237" i="3"/>
  <c r="I1238" i="3"/>
  <c r="L1236" i="3"/>
  <c r="K1236" i="3"/>
  <c r="M1236" i="3" s="1"/>
  <c r="E1236" i="2"/>
  <c r="M1235" i="2"/>
  <c r="N1235" i="2" s="1"/>
  <c r="S1235" i="2" s="1"/>
  <c r="P1234" i="2"/>
  <c r="Q1234" i="2" s="1"/>
  <c r="O1234" i="2"/>
  <c r="H1318" i="20" l="1"/>
  <c r="I1318" i="20" s="1"/>
  <c r="K1317" i="20"/>
  <c r="J1317" i="20"/>
  <c r="L1317" i="20" s="1"/>
  <c r="G1319" i="20"/>
  <c r="F1320" i="20" s="1"/>
  <c r="I1239" i="3"/>
  <c r="J1238" i="3"/>
  <c r="L1237" i="3"/>
  <c r="K1237" i="3"/>
  <c r="M1237" i="3" s="1"/>
  <c r="P1235" i="2"/>
  <c r="Q1235" i="2" s="1"/>
  <c r="O1235" i="2"/>
  <c r="M1236" i="2"/>
  <c r="N1236" i="2" s="1"/>
  <c r="E1237" i="2"/>
  <c r="G1320" i="20" l="1"/>
  <c r="F1321" i="20" s="1"/>
  <c r="H1319" i="20"/>
  <c r="I1319" i="20" s="1"/>
  <c r="K1318" i="20"/>
  <c r="J1318" i="20"/>
  <c r="L1318" i="20" s="1"/>
  <c r="L1238" i="3"/>
  <c r="K1238" i="3"/>
  <c r="M1238" i="3" s="1"/>
  <c r="J1239" i="3"/>
  <c r="I1240" i="3"/>
  <c r="O1236" i="2"/>
  <c r="P1236" i="2"/>
  <c r="Q1236" i="2" s="1"/>
  <c r="E1238" i="2"/>
  <c r="M1237" i="2"/>
  <c r="N1237" i="2" s="1"/>
  <c r="S1236" i="2"/>
  <c r="G1321" i="20" l="1"/>
  <c r="F1322" i="20" s="1"/>
  <c r="K1319" i="20"/>
  <c r="J1319" i="20"/>
  <c r="L1319" i="20" s="1"/>
  <c r="H1320" i="20"/>
  <c r="I1320" i="20" s="1"/>
  <c r="I1241" i="3"/>
  <c r="J1240" i="3"/>
  <c r="K1239" i="3"/>
  <c r="M1239" i="3" s="1"/>
  <c r="L1239" i="3"/>
  <c r="P1237" i="2"/>
  <c r="Q1237" i="2" s="1"/>
  <c r="O1237" i="2"/>
  <c r="S1237" i="2"/>
  <c r="M1238" i="2"/>
  <c r="N1238" i="2" s="1"/>
  <c r="E1239" i="2"/>
  <c r="G1322" i="20" l="1"/>
  <c r="F1323" i="20" s="1"/>
  <c r="H1321" i="20"/>
  <c r="I1321" i="20" s="1"/>
  <c r="K1320" i="20"/>
  <c r="J1320" i="20"/>
  <c r="L1320" i="20" s="1"/>
  <c r="L1240" i="3"/>
  <c r="K1240" i="3"/>
  <c r="M1240" i="3" s="1"/>
  <c r="J1241" i="3"/>
  <c r="I1242" i="3"/>
  <c r="M1239" i="2"/>
  <c r="N1239" i="2" s="1"/>
  <c r="S1239" i="2" s="1"/>
  <c r="E1240" i="2"/>
  <c r="O1238" i="2"/>
  <c r="P1238" i="2"/>
  <c r="Q1238" i="2" s="1"/>
  <c r="S1238" i="2"/>
  <c r="J1321" i="20" l="1"/>
  <c r="L1321" i="20" s="1"/>
  <c r="K1321" i="20"/>
  <c r="G1323" i="20"/>
  <c r="F1324" i="20" s="1"/>
  <c r="H1322" i="20"/>
  <c r="I1322" i="20" s="1"/>
  <c r="I1243" i="3"/>
  <c r="J1242" i="3"/>
  <c r="L1241" i="3"/>
  <c r="K1241" i="3"/>
  <c r="M1241" i="3" s="1"/>
  <c r="M1240" i="2"/>
  <c r="N1240" i="2" s="1"/>
  <c r="S1240" i="2" s="1"/>
  <c r="E1241" i="2"/>
  <c r="P1239" i="2"/>
  <c r="Q1239" i="2" s="1"/>
  <c r="O1239" i="2"/>
  <c r="H1323" i="20" l="1"/>
  <c r="I1323" i="20" s="1"/>
  <c r="J1323" i="20" s="1"/>
  <c r="L1323" i="20" s="1"/>
  <c r="K1322" i="20"/>
  <c r="J1322" i="20"/>
  <c r="L1322" i="20" s="1"/>
  <c r="G1324" i="20"/>
  <c r="F1325" i="20" s="1"/>
  <c r="L1242" i="3"/>
  <c r="K1242" i="3"/>
  <c r="M1242" i="3" s="1"/>
  <c r="I1244" i="3"/>
  <c r="J1243" i="3"/>
  <c r="M1241" i="2"/>
  <c r="N1241" i="2" s="1"/>
  <c r="S1241" i="2" s="1"/>
  <c r="E1242" i="2"/>
  <c r="P1240" i="2"/>
  <c r="Q1240" i="2" s="1"/>
  <c r="O1240" i="2"/>
  <c r="K1323" i="20" l="1"/>
  <c r="H1324" i="20"/>
  <c r="I1324" i="20" s="1"/>
  <c r="K1324" i="20" s="1"/>
  <c r="G1325" i="20"/>
  <c r="F1326" i="20" s="1"/>
  <c r="J1244" i="3"/>
  <c r="I1245" i="3"/>
  <c r="L1243" i="3"/>
  <c r="K1243" i="3"/>
  <c r="M1243" i="3" s="1"/>
  <c r="M1242" i="2"/>
  <c r="N1242" i="2" s="1"/>
  <c r="S1242" i="2" s="1"/>
  <c r="E1243" i="2"/>
  <c r="P1241" i="2"/>
  <c r="Q1241" i="2" s="1"/>
  <c r="O1241" i="2"/>
  <c r="J1324" i="20" l="1"/>
  <c r="L1324" i="20" s="1"/>
  <c r="H1325" i="20"/>
  <c r="I1325" i="20" s="1"/>
  <c r="G1326" i="20"/>
  <c r="F1327" i="20" s="1"/>
  <c r="I1246" i="3"/>
  <c r="J1245" i="3"/>
  <c r="L1244" i="3"/>
  <c r="K1244" i="3"/>
  <c r="M1244" i="3" s="1"/>
  <c r="E1244" i="2"/>
  <c r="M1243" i="2"/>
  <c r="N1243" i="2" s="1"/>
  <c r="S1243" i="2" s="1"/>
  <c r="P1242" i="2"/>
  <c r="Q1242" i="2" s="1"/>
  <c r="O1242" i="2"/>
  <c r="H1326" i="20" l="1"/>
  <c r="I1326" i="20" s="1"/>
  <c r="K1326" i="20" s="1"/>
  <c r="G1327" i="20"/>
  <c r="F1328" i="20" s="1"/>
  <c r="K1325" i="20"/>
  <c r="J1325" i="20"/>
  <c r="L1325" i="20" s="1"/>
  <c r="L1245" i="3"/>
  <c r="K1245" i="3"/>
  <c r="M1245" i="3" s="1"/>
  <c r="J1246" i="3"/>
  <c r="I1247" i="3"/>
  <c r="P1243" i="2"/>
  <c r="Q1243" i="2" s="1"/>
  <c r="O1243" i="2"/>
  <c r="M1244" i="2"/>
  <c r="N1244" i="2" s="1"/>
  <c r="E1245" i="2"/>
  <c r="J1326" i="20" l="1"/>
  <c r="L1326" i="20" s="1"/>
  <c r="G1328" i="20"/>
  <c r="F1329" i="20" s="1"/>
  <c r="H1327" i="20"/>
  <c r="I1327" i="20" s="1"/>
  <c r="J1247" i="3"/>
  <c r="I1248" i="3"/>
  <c r="L1246" i="3"/>
  <c r="K1246" i="3"/>
  <c r="M1246" i="3" s="1"/>
  <c r="P1244" i="2"/>
  <c r="Q1244" i="2" s="1"/>
  <c r="O1244" i="2"/>
  <c r="M1245" i="2"/>
  <c r="N1245" i="2" s="1"/>
  <c r="E1246" i="2"/>
  <c r="S1244" i="2"/>
  <c r="H1328" i="20" l="1"/>
  <c r="I1328" i="20" s="1"/>
  <c r="J1328" i="20" s="1"/>
  <c r="L1328" i="20" s="1"/>
  <c r="K1327" i="20"/>
  <c r="J1327" i="20"/>
  <c r="L1327" i="20" s="1"/>
  <c r="G1329" i="20"/>
  <c r="F1330" i="20" s="1"/>
  <c r="I1249" i="3"/>
  <c r="J1248" i="3"/>
  <c r="K1247" i="3"/>
  <c r="M1247" i="3" s="1"/>
  <c r="L1247" i="3"/>
  <c r="E1247" i="2"/>
  <c r="M1246" i="2"/>
  <c r="N1246" i="2" s="1"/>
  <c r="S1246" i="2" s="1"/>
  <c r="P1245" i="2"/>
  <c r="Q1245" i="2" s="1"/>
  <c r="O1245" i="2"/>
  <c r="S1245" i="2"/>
  <c r="K1328" i="20" l="1"/>
  <c r="G1330" i="20"/>
  <c r="F1331" i="20" s="1"/>
  <c r="H1329" i="20"/>
  <c r="I1329" i="20" s="1"/>
  <c r="L1248" i="3"/>
  <c r="K1248" i="3"/>
  <c r="M1248" i="3" s="1"/>
  <c r="J1249" i="3"/>
  <c r="I1250" i="3"/>
  <c r="P1246" i="2"/>
  <c r="Q1246" i="2" s="1"/>
  <c r="O1246" i="2"/>
  <c r="M1247" i="2"/>
  <c r="N1247" i="2" s="1"/>
  <c r="E1248" i="2"/>
  <c r="G1331" i="20" l="1"/>
  <c r="F1332" i="20" s="1"/>
  <c r="J1329" i="20"/>
  <c r="L1329" i="20" s="1"/>
  <c r="K1329" i="20"/>
  <c r="H1330" i="20"/>
  <c r="I1330" i="20" s="1"/>
  <c r="I1251" i="3"/>
  <c r="J1250" i="3"/>
  <c r="L1249" i="3"/>
  <c r="K1249" i="3"/>
  <c r="M1249" i="3" s="1"/>
  <c r="P1247" i="2"/>
  <c r="Q1247" i="2" s="1"/>
  <c r="O1247" i="2"/>
  <c r="M1248" i="2"/>
  <c r="N1248" i="2" s="1"/>
  <c r="E1249" i="2"/>
  <c r="S1247" i="2"/>
  <c r="K1330" i="20" l="1"/>
  <c r="J1330" i="20"/>
  <c r="L1330" i="20" s="1"/>
  <c r="G1332" i="20"/>
  <c r="F1333" i="20" s="1"/>
  <c r="H1331" i="20"/>
  <c r="I1331" i="20" s="1"/>
  <c r="L1250" i="3"/>
  <c r="K1250" i="3"/>
  <c r="M1250" i="3" s="1"/>
  <c r="J1251" i="3"/>
  <c r="I1252" i="3"/>
  <c r="P1248" i="2"/>
  <c r="Q1248" i="2" s="1"/>
  <c r="O1248" i="2"/>
  <c r="S1248" i="2"/>
  <c r="E1250" i="2"/>
  <c r="M1249" i="2"/>
  <c r="N1249" i="2" s="1"/>
  <c r="H1332" i="20" l="1"/>
  <c r="I1332" i="20" s="1"/>
  <c r="J1332" i="20" s="1"/>
  <c r="L1332" i="20" s="1"/>
  <c r="J1331" i="20"/>
  <c r="L1331" i="20" s="1"/>
  <c r="K1331" i="20"/>
  <c r="G1333" i="20"/>
  <c r="F1334" i="20" s="1"/>
  <c r="L1251" i="3"/>
  <c r="K1251" i="3"/>
  <c r="M1251" i="3" s="1"/>
  <c r="J1252" i="3"/>
  <c r="I1253" i="3"/>
  <c r="P1249" i="2"/>
  <c r="Q1249" i="2" s="1"/>
  <c r="O1249" i="2"/>
  <c r="M1250" i="2"/>
  <c r="N1250" i="2" s="1"/>
  <c r="E1251" i="2"/>
  <c r="S1249" i="2"/>
  <c r="K1332" i="20" l="1"/>
  <c r="H1333" i="20"/>
  <c r="I1333" i="20" s="1"/>
  <c r="G1334" i="20"/>
  <c r="F1335" i="20" s="1"/>
  <c r="L1252" i="3"/>
  <c r="K1252" i="3"/>
  <c r="M1252" i="3" s="1"/>
  <c r="I1254" i="3"/>
  <c r="J1253" i="3"/>
  <c r="O1250" i="2"/>
  <c r="P1250" i="2"/>
  <c r="Q1250" i="2" s="1"/>
  <c r="M1251" i="2"/>
  <c r="N1251" i="2" s="1"/>
  <c r="S1251" i="2" s="1"/>
  <c r="E1252" i="2"/>
  <c r="S1250" i="2"/>
  <c r="H1334" i="20" l="1"/>
  <c r="I1334" i="20" s="1"/>
  <c r="G1335" i="20"/>
  <c r="F1336" i="20" s="1"/>
  <c r="K1333" i="20"/>
  <c r="J1333" i="20"/>
  <c r="L1333" i="20" s="1"/>
  <c r="J1254" i="3"/>
  <c r="I1255" i="3"/>
  <c r="L1253" i="3"/>
  <c r="K1253" i="3"/>
  <c r="M1253" i="3" s="1"/>
  <c r="M1252" i="2"/>
  <c r="N1252" i="2" s="1"/>
  <c r="S1252" i="2" s="1"/>
  <c r="E1253" i="2"/>
  <c r="P1251" i="2"/>
  <c r="Q1251" i="2" s="1"/>
  <c r="O1251" i="2"/>
  <c r="G1336" i="20" l="1"/>
  <c r="F1337" i="20" s="1"/>
  <c r="H1335" i="20"/>
  <c r="I1335" i="20" s="1"/>
  <c r="K1334" i="20"/>
  <c r="J1334" i="20"/>
  <c r="L1334" i="20" s="1"/>
  <c r="I1256" i="3"/>
  <c r="J1255" i="3"/>
  <c r="K1254" i="3"/>
  <c r="M1254" i="3" s="1"/>
  <c r="L1254" i="3"/>
  <c r="M1253" i="2"/>
  <c r="N1253" i="2" s="1"/>
  <c r="S1253" i="2" s="1"/>
  <c r="E1254" i="2"/>
  <c r="P1252" i="2"/>
  <c r="Q1252" i="2" s="1"/>
  <c r="O1252" i="2"/>
  <c r="H1336" i="20" l="1"/>
  <c r="I1336" i="20" s="1"/>
  <c r="K1336" i="20" s="1"/>
  <c r="K1335" i="20"/>
  <c r="J1335" i="20"/>
  <c r="L1335" i="20" s="1"/>
  <c r="G1337" i="20"/>
  <c r="F1338" i="20" s="1"/>
  <c r="L1255" i="3"/>
  <c r="K1255" i="3"/>
  <c r="M1255" i="3" s="1"/>
  <c r="I1257" i="3"/>
  <c r="J1256" i="3"/>
  <c r="E1255" i="2"/>
  <c r="M1254" i="2"/>
  <c r="N1254" i="2" s="1"/>
  <c r="S1254" i="2" s="1"/>
  <c r="P1253" i="2"/>
  <c r="Q1253" i="2" s="1"/>
  <c r="O1253" i="2"/>
  <c r="J1336" i="20" l="1"/>
  <c r="L1336" i="20" s="1"/>
  <c r="H1337" i="20"/>
  <c r="I1337" i="20" s="1"/>
  <c r="G1338" i="20"/>
  <c r="F1339" i="20" s="1"/>
  <c r="K1256" i="3"/>
  <c r="M1256" i="3" s="1"/>
  <c r="L1256" i="3"/>
  <c r="J1257" i="3"/>
  <c r="I1258" i="3"/>
  <c r="P1254" i="2"/>
  <c r="Q1254" i="2" s="1"/>
  <c r="O1254" i="2"/>
  <c r="M1255" i="2"/>
  <c r="N1255" i="2" s="1"/>
  <c r="E1256" i="2"/>
  <c r="J1337" i="20" l="1"/>
  <c r="L1337" i="20" s="1"/>
  <c r="K1337" i="20"/>
  <c r="G1339" i="20"/>
  <c r="F1340" i="20" s="1"/>
  <c r="H1338" i="20"/>
  <c r="I1338" i="20" s="1"/>
  <c r="I1259" i="3"/>
  <c r="J1258" i="3"/>
  <c r="L1257" i="3"/>
  <c r="K1257" i="3"/>
  <c r="M1257" i="3" s="1"/>
  <c r="P1255" i="2"/>
  <c r="Q1255" i="2" s="1"/>
  <c r="O1255" i="2"/>
  <c r="M1256" i="2"/>
  <c r="N1256" i="2" s="1"/>
  <c r="E1257" i="2"/>
  <c r="S1255" i="2"/>
  <c r="K1338" i="20" l="1"/>
  <c r="J1338" i="20"/>
  <c r="L1338" i="20" s="1"/>
  <c r="G1340" i="20"/>
  <c r="F1341" i="20" s="1"/>
  <c r="H1339" i="20"/>
  <c r="I1339" i="20" s="1"/>
  <c r="L1258" i="3"/>
  <c r="K1258" i="3"/>
  <c r="M1258" i="3" s="1"/>
  <c r="J1259" i="3"/>
  <c r="I1260" i="3"/>
  <c r="P1256" i="2"/>
  <c r="Q1256" i="2" s="1"/>
  <c r="O1256" i="2"/>
  <c r="E1258" i="2"/>
  <c r="M1257" i="2"/>
  <c r="N1257" i="2" s="1"/>
  <c r="S1256" i="2"/>
  <c r="J1339" i="20" l="1"/>
  <c r="L1339" i="20" s="1"/>
  <c r="K1339" i="20"/>
  <c r="G1341" i="20"/>
  <c r="F1342" i="20" s="1"/>
  <c r="H1340" i="20"/>
  <c r="I1340" i="20" s="1"/>
  <c r="J1260" i="3"/>
  <c r="I1261" i="3"/>
  <c r="L1259" i="3"/>
  <c r="K1259" i="3"/>
  <c r="M1259" i="3" s="1"/>
  <c r="P1257" i="2"/>
  <c r="Q1257" i="2" s="1"/>
  <c r="O1257" i="2"/>
  <c r="M1258" i="2"/>
  <c r="N1258" i="2" s="1"/>
  <c r="E1259" i="2"/>
  <c r="S1257" i="2"/>
  <c r="K1340" i="20" l="1"/>
  <c r="J1340" i="20"/>
  <c r="L1340" i="20" s="1"/>
  <c r="G1342" i="20"/>
  <c r="F1343" i="20" s="1"/>
  <c r="H1341" i="20"/>
  <c r="I1341" i="20" s="1"/>
  <c r="I1262" i="3"/>
  <c r="J1261" i="3"/>
  <c r="L1260" i="3"/>
  <c r="K1260" i="3"/>
  <c r="M1260" i="3" s="1"/>
  <c r="O1258" i="2"/>
  <c r="P1258" i="2"/>
  <c r="Q1258" i="2" s="1"/>
  <c r="M1259" i="2"/>
  <c r="N1259" i="2" s="1"/>
  <c r="S1259" i="2" s="1"/>
  <c r="E1260" i="2"/>
  <c r="S1258" i="2"/>
  <c r="H1342" i="20" l="1"/>
  <c r="I1342" i="20" s="1"/>
  <c r="K1342" i="20" s="1"/>
  <c r="K1341" i="20"/>
  <c r="J1341" i="20"/>
  <c r="L1341" i="20" s="1"/>
  <c r="G1343" i="20"/>
  <c r="F1344" i="20" s="1"/>
  <c r="L1261" i="3"/>
  <c r="K1261" i="3"/>
  <c r="M1261" i="3" s="1"/>
  <c r="J1262" i="3"/>
  <c r="I1263" i="3"/>
  <c r="M1260" i="2"/>
  <c r="N1260" i="2" s="1"/>
  <c r="S1260" i="2" s="1"/>
  <c r="E1261" i="2"/>
  <c r="P1259" i="2"/>
  <c r="Q1259" i="2" s="1"/>
  <c r="O1259" i="2"/>
  <c r="J1342" i="20" l="1"/>
  <c r="L1342" i="20" s="1"/>
  <c r="G1344" i="20"/>
  <c r="F1345" i="20" s="1"/>
  <c r="H1343" i="20"/>
  <c r="I1343" i="20" s="1"/>
  <c r="I1264" i="3"/>
  <c r="J1263" i="3"/>
  <c r="K1262" i="3"/>
  <c r="M1262" i="3" s="1"/>
  <c r="L1262" i="3"/>
  <c r="M1261" i="2"/>
  <c r="N1261" i="2" s="1"/>
  <c r="S1261" i="2" s="1"/>
  <c r="E1262" i="2"/>
  <c r="P1260" i="2"/>
  <c r="Q1260" i="2" s="1"/>
  <c r="O1260" i="2"/>
  <c r="K1343" i="20" l="1"/>
  <c r="J1343" i="20"/>
  <c r="L1343" i="20" s="1"/>
  <c r="H1344" i="20"/>
  <c r="I1344" i="20" s="1"/>
  <c r="G1345" i="20"/>
  <c r="F1346" i="20" s="1"/>
  <c r="L1263" i="3"/>
  <c r="K1263" i="3"/>
  <c r="M1263" i="3" s="1"/>
  <c r="I1265" i="3"/>
  <c r="J1264" i="3"/>
  <c r="E1263" i="2"/>
  <c r="M1262" i="2"/>
  <c r="N1262" i="2" s="1"/>
  <c r="S1262" i="2" s="1"/>
  <c r="P1261" i="2"/>
  <c r="Q1261" i="2" s="1"/>
  <c r="O1261" i="2"/>
  <c r="H1345" i="20" l="1"/>
  <c r="I1345" i="20" s="1"/>
  <c r="G1346" i="20"/>
  <c r="F1347" i="20" s="1"/>
  <c r="K1344" i="20"/>
  <c r="J1344" i="20"/>
  <c r="L1344" i="20" s="1"/>
  <c r="K1264" i="3"/>
  <c r="M1264" i="3" s="1"/>
  <c r="L1264" i="3"/>
  <c r="J1265" i="3"/>
  <c r="I1266" i="3"/>
  <c r="P1262" i="2"/>
  <c r="Q1262" i="2" s="1"/>
  <c r="O1262" i="2"/>
  <c r="M1263" i="2"/>
  <c r="N1263" i="2" s="1"/>
  <c r="E1264" i="2"/>
  <c r="H1346" i="20" l="1"/>
  <c r="I1346" i="20" s="1"/>
  <c r="G1347" i="20"/>
  <c r="F1348" i="20" s="1"/>
  <c r="J1345" i="20"/>
  <c r="L1345" i="20" s="1"/>
  <c r="K1345" i="20"/>
  <c r="I1267" i="3"/>
  <c r="J1266" i="3"/>
  <c r="L1265" i="3"/>
  <c r="K1265" i="3"/>
  <c r="M1265" i="3" s="1"/>
  <c r="O1263" i="2"/>
  <c r="P1263" i="2"/>
  <c r="Q1263" i="2" s="1"/>
  <c r="M1264" i="2"/>
  <c r="N1264" i="2" s="1"/>
  <c r="E1265" i="2"/>
  <c r="S1263" i="2"/>
  <c r="G1348" i="20" l="1"/>
  <c r="F1349" i="20" s="1"/>
  <c r="H1347" i="20"/>
  <c r="I1347" i="20" s="1"/>
  <c r="K1346" i="20"/>
  <c r="J1346" i="20"/>
  <c r="L1346" i="20" s="1"/>
  <c r="L1266" i="3"/>
  <c r="K1266" i="3"/>
  <c r="M1266" i="3" s="1"/>
  <c r="J1267" i="3"/>
  <c r="I1268" i="3"/>
  <c r="P1264" i="2"/>
  <c r="Q1264" i="2" s="1"/>
  <c r="O1264" i="2"/>
  <c r="E1266" i="2"/>
  <c r="M1265" i="2"/>
  <c r="N1265" i="2" s="1"/>
  <c r="S1264" i="2"/>
  <c r="J1347" i="20" l="1"/>
  <c r="L1347" i="20" s="1"/>
  <c r="K1347" i="20"/>
  <c r="G1349" i="20"/>
  <c r="F1350" i="20" s="1"/>
  <c r="H1348" i="20"/>
  <c r="I1348" i="20" s="1"/>
  <c r="L1267" i="3"/>
  <c r="K1267" i="3"/>
  <c r="M1267" i="3" s="1"/>
  <c r="J1268" i="3"/>
  <c r="I1269" i="3"/>
  <c r="P1265" i="2"/>
  <c r="Q1265" i="2" s="1"/>
  <c r="O1265" i="2"/>
  <c r="M1266" i="2"/>
  <c r="N1266" i="2" s="1"/>
  <c r="E1267" i="2"/>
  <c r="S1265" i="2"/>
  <c r="G1350" i="20" l="1"/>
  <c r="F1351" i="20" s="1"/>
  <c r="K1348" i="20"/>
  <c r="J1348" i="20"/>
  <c r="L1348" i="20" s="1"/>
  <c r="H1349" i="20"/>
  <c r="I1349" i="20" s="1"/>
  <c r="I1270" i="3"/>
  <c r="J1269" i="3"/>
  <c r="L1268" i="3"/>
  <c r="K1268" i="3"/>
  <c r="M1268" i="3" s="1"/>
  <c r="O1266" i="2"/>
  <c r="P1266" i="2"/>
  <c r="Q1266" i="2" s="1"/>
  <c r="M1267" i="2"/>
  <c r="N1267" i="2" s="1"/>
  <c r="S1267" i="2" s="1"/>
  <c r="E1268" i="2"/>
  <c r="S1266" i="2"/>
  <c r="H1350" i="20" l="1"/>
  <c r="I1350" i="20" s="1"/>
  <c r="J1350" i="20" s="1"/>
  <c r="L1350" i="20" s="1"/>
  <c r="K1349" i="20"/>
  <c r="J1349" i="20"/>
  <c r="L1349" i="20" s="1"/>
  <c r="G1351" i="20"/>
  <c r="F1352" i="20" s="1"/>
  <c r="L1269" i="3"/>
  <c r="K1269" i="3"/>
  <c r="M1269" i="3" s="1"/>
  <c r="J1270" i="3"/>
  <c r="I1271" i="3"/>
  <c r="M1268" i="2"/>
  <c r="N1268" i="2" s="1"/>
  <c r="S1268" i="2" s="1"/>
  <c r="E1269" i="2"/>
  <c r="P1267" i="2"/>
  <c r="Q1267" i="2" s="1"/>
  <c r="O1267" i="2"/>
  <c r="K1350" i="20" l="1"/>
  <c r="H1351" i="20"/>
  <c r="I1351" i="20" s="1"/>
  <c r="G1352" i="20"/>
  <c r="F1353" i="20" s="1"/>
  <c r="I1272" i="3"/>
  <c r="J1271" i="3"/>
  <c r="K1270" i="3"/>
  <c r="M1270" i="3" s="1"/>
  <c r="L1270" i="3"/>
  <c r="M1269" i="2"/>
  <c r="N1269" i="2" s="1"/>
  <c r="S1269" i="2" s="1"/>
  <c r="E1270" i="2"/>
  <c r="P1268" i="2"/>
  <c r="Q1268" i="2" s="1"/>
  <c r="O1268" i="2"/>
  <c r="H1352" i="20" l="1"/>
  <c r="I1352" i="20" s="1"/>
  <c r="J1352" i="20" s="1"/>
  <c r="L1352" i="20" s="1"/>
  <c r="K1351" i="20"/>
  <c r="J1351" i="20"/>
  <c r="L1351" i="20" s="1"/>
  <c r="G1353" i="20"/>
  <c r="F1354" i="20" s="1"/>
  <c r="L1271" i="3"/>
  <c r="K1271" i="3"/>
  <c r="M1271" i="3" s="1"/>
  <c r="I1273" i="3"/>
  <c r="J1272" i="3"/>
  <c r="M1270" i="2"/>
  <c r="N1270" i="2" s="1"/>
  <c r="S1270" i="2" s="1"/>
  <c r="E1271" i="2"/>
  <c r="P1269" i="2"/>
  <c r="Q1269" i="2" s="1"/>
  <c r="O1269" i="2"/>
  <c r="K1352" i="20" l="1"/>
  <c r="G1354" i="20"/>
  <c r="F1355" i="20" s="1"/>
  <c r="H1353" i="20"/>
  <c r="I1353" i="20" s="1"/>
  <c r="K1272" i="3"/>
  <c r="M1272" i="3" s="1"/>
  <c r="L1272" i="3"/>
  <c r="J1273" i="3"/>
  <c r="I1274" i="3"/>
  <c r="M1271" i="2"/>
  <c r="N1271" i="2" s="1"/>
  <c r="S1271" i="2" s="1"/>
  <c r="E1272" i="2"/>
  <c r="P1270" i="2"/>
  <c r="Q1270" i="2" s="1"/>
  <c r="O1270" i="2"/>
  <c r="J1353" i="20" l="1"/>
  <c r="L1353" i="20" s="1"/>
  <c r="K1353" i="20"/>
  <c r="G1355" i="20"/>
  <c r="F1356" i="20" s="1"/>
  <c r="H1354" i="20"/>
  <c r="I1354" i="20" s="1"/>
  <c r="L1273" i="3"/>
  <c r="K1273" i="3"/>
  <c r="M1273" i="3" s="1"/>
  <c r="I1275" i="3"/>
  <c r="J1274" i="3"/>
  <c r="M1272" i="2"/>
  <c r="N1272" i="2" s="1"/>
  <c r="S1272" i="2" s="1"/>
  <c r="E1273" i="2"/>
  <c r="P1271" i="2"/>
  <c r="Q1271" i="2" s="1"/>
  <c r="O1271" i="2"/>
  <c r="H1355" i="20" l="1"/>
  <c r="I1355" i="20" s="1"/>
  <c r="K1355" i="20" s="1"/>
  <c r="G1356" i="20"/>
  <c r="F1357" i="20" s="1"/>
  <c r="K1354" i="20"/>
  <c r="J1354" i="20"/>
  <c r="L1354" i="20" s="1"/>
  <c r="L1274" i="3"/>
  <c r="K1274" i="3"/>
  <c r="M1274" i="3" s="1"/>
  <c r="J1275" i="3"/>
  <c r="I1276" i="3"/>
  <c r="E1274" i="2"/>
  <c r="M1273" i="2"/>
  <c r="N1273" i="2" s="1"/>
  <c r="S1273" i="2" s="1"/>
  <c r="P1272" i="2"/>
  <c r="Q1272" i="2" s="1"/>
  <c r="O1272" i="2"/>
  <c r="J1355" i="20" l="1"/>
  <c r="L1355" i="20" s="1"/>
  <c r="H1356" i="20"/>
  <c r="I1356" i="20" s="1"/>
  <c r="K1356" i="20" s="1"/>
  <c r="G1357" i="20"/>
  <c r="F1358" i="20" s="1"/>
  <c r="J1276" i="3"/>
  <c r="I1277" i="3"/>
  <c r="L1275" i="3"/>
  <c r="K1275" i="3"/>
  <c r="M1275" i="3" s="1"/>
  <c r="P1273" i="2"/>
  <c r="Q1273" i="2" s="1"/>
  <c r="O1273" i="2"/>
  <c r="M1274" i="2"/>
  <c r="N1274" i="2" s="1"/>
  <c r="E1275" i="2"/>
  <c r="J1356" i="20" l="1"/>
  <c r="L1356" i="20" s="1"/>
  <c r="G1358" i="20"/>
  <c r="F1359" i="20" s="1"/>
  <c r="H1357" i="20"/>
  <c r="I1357" i="20" s="1"/>
  <c r="I1278" i="3"/>
  <c r="J1277" i="3"/>
  <c r="L1276" i="3"/>
  <c r="K1276" i="3"/>
  <c r="M1276" i="3" s="1"/>
  <c r="O1274" i="2"/>
  <c r="P1274" i="2"/>
  <c r="Q1274" i="2" s="1"/>
  <c r="M1275" i="2"/>
  <c r="N1275" i="2" s="1"/>
  <c r="S1275" i="2" s="1"/>
  <c r="E1276" i="2"/>
  <c r="S1274" i="2"/>
  <c r="H1358" i="20" l="1"/>
  <c r="I1358" i="20" s="1"/>
  <c r="K1358" i="20" s="1"/>
  <c r="G1359" i="20"/>
  <c r="F1360" i="20" s="1"/>
  <c r="K1357" i="20"/>
  <c r="J1357" i="20"/>
  <c r="L1357" i="20" s="1"/>
  <c r="L1277" i="3"/>
  <c r="K1277" i="3"/>
  <c r="M1277" i="3" s="1"/>
  <c r="J1278" i="3"/>
  <c r="I1279" i="3"/>
  <c r="M1276" i="2"/>
  <c r="N1276" i="2" s="1"/>
  <c r="S1276" i="2" s="1"/>
  <c r="E1277" i="2"/>
  <c r="P1275" i="2"/>
  <c r="Q1275" i="2" s="1"/>
  <c r="O1275" i="2"/>
  <c r="H1359" i="20" l="1"/>
  <c r="I1359" i="20" s="1"/>
  <c r="J1359" i="20" s="1"/>
  <c r="L1359" i="20" s="1"/>
  <c r="J1358" i="20"/>
  <c r="L1358" i="20" s="1"/>
  <c r="G1360" i="20"/>
  <c r="F1361" i="20" s="1"/>
  <c r="I1280" i="3"/>
  <c r="J1279" i="3"/>
  <c r="K1278" i="3"/>
  <c r="M1278" i="3" s="1"/>
  <c r="L1278" i="3"/>
  <c r="M1277" i="2"/>
  <c r="N1277" i="2" s="1"/>
  <c r="S1277" i="2" s="1"/>
  <c r="E1278" i="2"/>
  <c r="P1276" i="2"/>
  <c r="Q1276" i="2" s="1"/>
  <c r="O1276" i="2"/>
  <c r="K1359" i="20" l="1"/>
  <c r="H1360" i="20"/>
  <c r="I1360" i="20" s="1"/>
  <c r="J1360" i="20" s="1"/>
  <c r="L1360" i="20" s="1"/>
  <c r="G1361" i="20"/>
  <c r="F1362" i="20" s="1"/>
  <c r="L1279" i="3"/>
  <c r="K1279" i="3"/>
  <c r="M1279" i="3" s="1"/>
  <c r="J1280" i="3"/>
  <c r="I1281" i="3"/>
  <c r="M1278" i="2"/>
  <c r="N1278" i="2" s="1"/>
  <c r="S1278" i="2" s="1"/>
  <c r="E1279" i="2"/>
  <c r="P1277" i="2"/>
  <c r="Q1277" i="2" s="1"/>
  <c r="O1277" i="2"/>
  <c r="K1360" i="20" l="1"/>
  <c r="H1361" i="20"/>
  <c r="I1361" i="20" s="1"/>
  <c r="K1361" i="20" s="1"/>
  <c r="G1362" i="20"/>
  <c r="F1363" i="20" s="1"/>
  <c r="L1280" i="3"/>
  <c r="K1280" i="3"/>
  <c r="M1280" i="3" s="1"/>
  <c r="I1282" i="3"/>
  <c r="J1281" i="3"/>
  <c r="M1279" i="2"/>
  <c r="N1279" i="2" s="1"/>
  <c r="S1279" i="2" s="1"/>
  <c r="E1280" i="2"/>
  <c r="P1278" i="2"/>
  <c r="Q1278" i="2" s="1"/>
  <c r="O1278" i="2"/>
  <c r="J1361" i="20" l="1"/>
  <c r="L1361" i="20" s="1"/>
  <c r="G1363" i="20"/>
  <c r="F1364" i="20" s="1"/>
  <c r="H1362" i="20"/>
  <c r="I1362" i="20" s="1"/>
  <c r="L1281" i="3"/>
  <c r="K1281" i="3"/>
  <c r="M1281" i="3" s="1"/>
  <c r="I1283" i="3"/>
  <c r="J1282" i="3"/>
  <c r="M1280" i="2"/>
  <c r="N1280" i="2" s="1"/>
  <c r="S1280" i="2" s="1"/>
  <c r="E1281" i="2"/>
  <c r="P1279" i="2"/>
  <c r="Q1279" i="2" s="1"/>
  <c r="O1279" i="2"/>
  <c r="G1364" i="20" l="1"/>
  <c r="F1365" i="20" s="1"/>
  <c r="H1363" i="20"/>
  <c r="I1363" i="20" s="1"/>
  <c r="K1362" i="20"/>
  <c r="J1362" i="20"/>
  <c r="L1362" i="20" s="1"/>
  <c r="K1282" i="3"/>
  <c r="M1282" i="3" s="1"/>
  <c r="L1282" i="3"/>
  <c r="J1283" i="3"/>
  <c r="I1284" i="3"/>
  <c r="E1282" i="2"/>
  <c r="M1281" i="2"/>
  <c r="N1281" i="2" s="1"/>
  <c r="S1281" i="2" s="1"/>
  <c r="P1280" i="2"/>
  <c r="Q1280" i="2" s="1"/>
  <c r="O1280" i="2"/>
  <c r="G1365" i="20" l="1"/>
  <c r="F1366" i="20" s="1"/>
  <c r="H1364" i="20"/>
  <c r="I1364" i="20" s="1"/>
  <c r="J1363" i="20"/>
  <c r="L1363" i="20" s="1"/>
  <c r="K1363" i="20"/>
  <c r="J1284" i="3"/>
  <c r="I1285" i="3"/>
  <c r="L1283" i="3"/>
  <c r="K1283" i="3"/>
  <c r="M1283" i="3" s="1"/>
  <c r="P1281" i="2"/>
  <c r="Q1281" i="2" s="1"/>
  <c r="O1281" i="2"/>
  <c r="M1282" i="2"/>
  <c r="N1282" i="2" s="1"/>
  <c r="E1283" i="2"/>
  <c r="K1364" i="20" l="1"/>
  <c r="J1364" i="20"/>
  <c r="L1364" i="20" s="1"/>
  <c r="G1366" i="20"/>
  <c r="F1367" i="20" s="1"/>
  <c r="H1365" i="20"/>
  <c r="I1365" i="20" s="1"/>
  <c r="I1286" i="3"/>
  <c r="J1285" i="3"/>
  <c r="L1284" i="3"/>
  <c r="K1284" i="3"/>
  <c r="M1284" i="3" s="1"/>
  <c r="O1282" i="2"/>
  <c r="P1282" i="2"/>
  <c r="Q1282" i="2" s="1"/>
  <c r="M1283" i="2"/>
  <c r="N1283" i="2" s="1"/>
  <c r="S1283" i="2" s="1"/>
  <c r="E1284" i="2"/>
  <c r="S1282" i="2"/>
  <c r="K1365" i="20" l="1"/>
  <c r="J1365" i="20"/>
  <c r="L1365" i="20" s="1"/>
  <c r="H1366" i="20"/>
  <c r="I1366" i="20" s="1"/>
  <c r="G1367" i="20"/>
  <c r="F1368" i="20" s="1"/>
  <c r="L1285" i="3"/>
  <c r="K1285" i="3"/>
  <c r="M1285" i="3" s="1"/>
  <c r="J1286" i="3"/>
  <c r="I1287" i="3"/>
  <c r="M1284" i="2"/>
  <c r="N1284" i="2" s="1"/>
  <c r="S1284" i="2" s="1"/>
  <c r="E1285" i="2"/>
  <c r="P1283" i="2"/>
  <c r="Q1283" i="2" s="1"/>
  <c r="O1283" i="2"/>
  <c r="G1368" i="20" l="1"/>
  <c r="F1369" i="20" s="1"/>
  <c r="H1367" i="20"/>
  <c r="I1367" i="20" s="1"/>
  <c r="K1366" i="20"/>
  <c r="J1366" i="20"/>
  <c r="L1366" i="20" s="1"/>
  <c r="K1286" i="3"/>
  <c r="M1286" i="3" s="1"/>
  <c r="L1286" i="3"/>
  <c r="I1288" i="3"/>
  <c r="J1287" i="3"/>
  <c r="M1285" i="2"/>
  <c r="N1285" i="2" s="1"/>
  <c r="S1285" i="2" s="1"/>
  <c r="E1286" i="2"/>
  <c r="P1284" i="2"/>
  <c r="Q1284" i="2" s="1"/>
  <c r="O1284" i="2"/>
  <c r="H1368" i="20" l="1"/>
  <c r="I1368" i="20" s="1"/>
  <c r="J1368" i="20" s="1"/>
  <c r="L1368" i="20" s="1"/>
  <c r="K1367" i="20"/>
  <c r="J1367" i="20"/>
  <c r="L1367" i="20" s="1"/>
  <c r="G1369" i="20"/>
  <c r="F1370" i="20" s="1"/>
  <c r="L1287" i="3"/>
  <c r="K1287" i="3"/>
  <c r="M1287" i="3" s="1"/>
  <c r="I1289" i="3"/>
  <c r="J1288" i="3"/>
  <c r="E1287" i="2"/>
  <c r="M1286" i="2"/>
  <c r="N1286" i="2" s="1"/>
  <c r="S1286" i="2" s="1"/>
  <c r="P1285" i="2"/>
  <c r="Q1285" i="2" s="1"/>
  <c r="O1285" i="2"/>
  <c r="K1368" i="20" l="1"/>
  <c r="G1370" i="20"/>
  <c r="F1371" i="20" s="1"/>
  <c r="H1369" i="20"/>
  <c r="I1369" i="20" s="1"/>
  <c r="L1288" i="3"/>
  <c r="K1288" i="3"/>
  <c r="M1288" i="3" s="1"/>
  <c r="J1289" i="3"/>
  <c r="I1290" i="3"/>
  <c r="P1286" i="2"/>
  <c r="Q1286" i="2" s="1"/>
  <c r="O1286" i="2"/>
  <c r="M1287" i="2"/>
  <c r="N1287" i="2" s="1"/>
  <c r="E1288" i="2"/>
  <c r="G1371" i="20" l="1"/>
  <c r="F1372" i="20" s="1"/>
  <c r="J1369" i="20"/>
  <c r="L1369" i="20" s="1"/>
  <c r="K1369" i="20"/>
  <c r="H1370" i="20"/>
  <c r="I1370" i="20" s="1"/>
  <c r="I1291" i="3"/>
  <c r="J1290" i="3"/>
  <c r="L1289" i="3"/>
  <c r="K1289" i="3"/>
  <c r="M1289" i="3" s="1"/>
  <c r="P1287" i="2"/>
  <c r="Q1287" i="2" s="1"/>
  <c r="O1287" i="2"/>
  <c r="M1288" i="2"/>
  <c r="N1288" i="2" s="1"/>
  <c r="E1289" i="2"/>
  <c r="S1287" i="2"/>
  <c r="H1371" i="20" l="1"/>
  <c r="I1371" i="20" s="1"/>
  <c r="J1371" i="20" s="1"/>
  <c r="L1371" i="20" s="1"/>
  <c r="K1370" i="20"/>
  <c r="J1370" i="20"/>
  <c r="L1370" i="20" s="1"/>
  <c r="G1372" i="20"/>
  <c r="F1373" i="20" s="1"/>
  <c r="L1290" i="3"/>
  <c r="K1290" i="3"/>
  <c r="M1290" i="3" s="1"/>
  <c r="J1291" i="3"/>
  <c r="I1292" i="3"/>
  <c r="P1288" i="2"/>
  <c r="Q1288" i="2" s="1"/>
  <c r="O1288" i="2"/>
  <c r="S1288" i="2"/>
  <c r="E1290" i="2"/>
  <c r="M1289" i="2"/>
  <c r="N1289" i="2" s="1"/>
  <c r="K1371" i="20" l="1"/>
  <c r="G1373" i="20"/>
  <c r="F1374" i="20" s="1"/>
  <c r="H1372" i="20"/>
  <c r="I1372" i="20" s="1"/>
  <c r="I1293" i="3"/>
  <c r="J1292" i="3"/>
  <c r="L1291" i="3"/>
  <c r="K1291" i="3"/>
  <c r="M1291" i="3" s="1"/>
  <c r="P1289" i="2"/>
  <c r="Q1289" i="2" s="1"/>
  <c r="O1289" i="2"/>
  <c r="M1290" i="2"/>
  <c r="N1290" i="2" s="1"/>
  <c r="E1291" i="2"/>
  <c r="S1289" i="2"/>
  <c r="H1373" i="20" l="1"/>
  <c r="I1373" i="20" s="1"/>
  <c r="J1373" i="20" s="1"/>
  <c r="L1373" i="20" s="1"/>
  <c r="K1372" i="20"/>
  <c r="J1372" i="20"/>
  <c r="L1372" i="20" s="1"/>
  <c r="G1374" i="20"/>
  <c r="F1375" i="20" s="1"/>
  <c r="L1292" i="3"/>
  <c r="K1292" i="3"/>
  <c r="M1292" i="3" s="1"/>
  <c r="I1294" i="3"/>
  <c r="J1293" i="3"/>
  <c r="O1290" i="2"/>
  <c r="P1290" i="2"/>
  <c r="Q1290" i="2" s="1"/>
  <c r="M1291" i="2"/>
  <c r="N1291" i="2" s="1"/>
  <c r="S1291" i="2" s="1"/>
  <c r="E1292" i="2"/>
  <c r="S1290" i="2"/>
  <c r="K1373" i="20" l="1"/>
  <c r="H1374" i="20"/>
  <c r="I1374" i="20" s="1"/>
  <c r="G1375" i="20"/>
  <c r="F1376" i="20" s="1"/>
  <c r="J1294" i="3"/>
  <c r="I1295" i="3"/>
  <c r="L1293" i="3"/>
  <c r="K1293" i="3"/>
  <c r="M1293" i="3" s="1"/>
  <c r="M1292" i="2"/>
  <c r="N1292" i="2" s="1"/>
  <c r="S1292" i="2" s="1"/>
  <c r="E1293" i="2"/>
  <c r="P1291" i="2"/>
  <c r="Q1291" i="2" s="1"/>
  <c r="O1291" i="2"/>
  <c r="H1375" i="20" l="1"/>
  <c r="I1375" i="20" s="1"/>
  <c r="G1376" i="20"/>
  <c r="F1377" i="20" s="1"/>
  <c r="K1374" i="20"/>
  <c r="J1374" i="20"/>
  <c r="L1374" i="20" s="1"/>
  <c r="I1296" i="3"/>
  <c r="J1295" i="3"/>
  <c r="K1294" i="3"/>
  <c r="M1294" i="3" s="1"/>
  <c r="L1294" i="3"/>
  <c r="M1293" i="2"/>
  <c r="N1293" i="2" s="1"/>
  <c r="S1293" i="2" s="1"/>
  <c r="E1294" i="2"/>
  <c r="P1292" i="2"/>
  <c r="Q1292" i="2" s="1"/>
  <c r="O1292" i="2"/>
  <c r="G1377" i="20" l="1"/>
  <c r="F1378" i="20" s="1"/>
  <c r="H1376" i="20"/>
  <c r="I1376" i="20" s="1"/>
  <c r="K1375" i="20"/>
  <c r="J1375" i="20"/>
  <c r="L1375" i="20" s="1"/>
  <c r="L1295" i="3"/>
  <c r="K1295" i="3"/>
  <c r="M1295" i="3" s="1"/>
  <c r="I1297" i="3"/>
  <c r="J1296" i="3"/>
  <c r="E1295" i="2"/>
  <c r="M1294" i="2"/>
  <c r="N1294" i="2" s="1"/>
  <c r="S1294" i="2" s="1"/>
  <c r="P1293" i="2"/>
  <c r="Q1293" i="2" s="1"/>
  <c r="O1293" i="2"/>
  <c r="H1377" i="20" l="1"/>
  <c r="I1377" i="20" s="1"/>
  <c r="J1377" i="20" s="1"/>
  <c r="L1377" i="20" s="1"/>
  <c r="K1376" i="20"/>
  <c r="J1376" i="20"/>
  <c r="L1376" i="20" s="1"/>
  <c r="G1378" i="20"/>
  <c r="F1379" i="20" s="1"/>
  <c r="L1296" i="3"/>
  <c r="K1296" i="3"/>
  <c r="M1296" i="3" s="1"/>
  <c r="J1297" i="3"/>
  <c r="I1298" i="3"/>
  <c r="P1294" i="2"/>
  <c r="Q1294" i="2" s="1"/>
  <c r="O1294" i="2"/>
  <c r="M1295" i="2"/>
  <c r="N1295" i="2" s="1"/>
  <c r="E1296" i="2"/>
  <c r="K1377" i="20" l="1"/>
  <c r="H1378" i="20"/>
  <c r="I1378" i="20" s="1"/>
  <c r="G1379" i="20"/>
  <c r="F1380" i="20" s="1"/>
  <c r="L1297" i="3"/>
  <c r="K1297" i="3"/>
  <c r="M1297" i="3" s="1"/>
  <c r="I1299" i="3"/>
  <c r="J1298" i="3"/>
  <c r="O1295" i="2"/>
  <c r="P1295" i="2"/>
  <c r="Q1295" i="2" s="1"/>
  <c r="M1296" i="2"/>
  <c r="N1296" i="2" s="1"/>
  <c r="S1296" i="2" s="1"/>
  <c r="E1297" i="2"/>
  <c r="S1295" i="2"/>
  <c r="H1379" i="20" l="1"/>
  <c r="I1379" i="20" s="1"/>
  <c r="G1380" i="20"/>
  <c r="F1381" i="20" s="1"/>
  <c r="J1378" i="20"/>
  <c r="L1378" i="20" s="1"/>
  <c r="K1378" i="20"/>
  <c r="L1298" i="3"/>
  <c r="K1298" i="3"/>
  <c r="M1298" i="3" s="1"/>
  <c r="J1299" i="3"/>
  <c r="I1300" i="3"/>
  <c r="P1296" i="2"/>
  <c r="Q1296" i="2" s="1"/>
  <c r="O1296" i="2"/>
  <c r="E1298" i="2"/>
  <c r="M1297" i="2"/>
  <c r="N1297" i="2" s="1"/>
  <c r="H1380" i="20" l="1"/>
  <c r="I1380" i="20" s="1"/>
  <c r="J1380" i="20" s="1"/>
  <c r="L1380" i="20" s="1"/>
  <c r="G1381" i="20"/>
  <c r="F1382" i="20" s="1"/>
  <c r="K1379" i="20"/>
  <c r="J1379" i="20"/>
  <c r="L1379" i="20" s="1"/>
  <c r="J1300" i="3"/>
  <c r="I1301" i="3"/>
  <c r="L1299" i="3"/>
  <c r="K1299" i="3"/>
  <c r="M1299" i="3" s="1"/>
  <c r="P1297" i="2"/>
  <c r="Q1297" i="2" s="1"/>
  <c r="O1297" i="2"/>
  <c r="M1298" i="2"/>
  <c r="N1298" i="2" s="1"/>
  <c r="E1299" i="2"/>
  <c r="S1297" i="2"/>
  <c r="K1380" i="20" l="1"/>
  <c r="H1381" i="20"/>
  <c r="I1381" i="20" s="1"/>
  <c r="G1382" i="20"/>
  <c r="F1383" i="20" s="1"/>
  <c r="I1302" i="3"/>
  <c r="J1301" i="3"/>
  <c r="L1300" i="3"/>
  <c r="K1300" i="3"/>
  <c r="M1300" i="3" s="1"/>
  <c r="O1298" i="2"/>
  <c r="P1298" i="2"/>
  <c r="Q1298" i="2" s="1"/>
  <c r="M1299" i="2"/>
  <c r="N1299" i="2" s="1"/>
  <c r="S1299" i="2" s="1"/>
  <c r="E1300" i="2"/>
  <c r="S1298" i="2"/>
  <c r="G1383" i="20" l="1"/>
  <c r="F1384" i="20" s="1"/>
  <c r="H1382" i="20"/>
  <c r="I1382" i="20" s="1"/>
  <c r="K1381" i="20"/>
  <c r="J1381" i="20"/>
  <c r="L1381" i="20" s="1"/>
  <c r="L1301" i="3"/>
  <c r="K1301" i="3"/>
  <c r="M1301" i="3" s="1"/>
  <c r="J1302" i="3"/>
  <c r="I1303" i="3"/>
  <c r="M1300" i="2"/>
  <c r="N1300" i="2" s="1"/>
  <c r="S1300" i="2" s="1"/>
  <c r="E1301" i="2"/>
  <c r="P1299" i="2"/>
  <c r="Q1299" i="2" s="1"/>
  <c r="O1299" i="2"/>
  <c r="J1382" i="20" l="1"/>
  <c r="L1382" i="20" s="1"/>
  <c r="K1382" i="20"/>
  <c r="H1383" i="20"/>
  <c r="I1383" i="20" s="1"/>
  <c r="G1384" i="20"/>
  <c r="F1385" i="20" s="1"/>
  <c r="I1304" i="3"/>
  <c r="J1303" i="3"/>
  <c r="K1302" i="3"/>
  <c r="M1302" i="3" s="1"/>
  <c r="L1302" i="3"/>
  <c r="M1301" i="2"/>
  <c r="N1301" i="2" s="1"/>
  <c r="S1301" i="2" s="1"/>
  <c r="E1302" i="2"/>
  <c r="P1300" i="2"/>
  <c r="Q1300" i="2" s="1"/>
  <c r="O1300" i="2"/>
  <c r="H1384" i="20" l="1"/>
  <c r="I1384" i="20" s="1"/>
  <c r="K1383" i="20"/>
  <c r="J1383" i="20"/>
  <c r="L1383" i="20" s="1"/>
  <c r="G1385" i="20"/>
  <c r="F1386" i="20" s="1"/>
  <c r="L1303" i="3"/>
  <c r="K1303" i="3"/>
  <c r="M1303" i="3" s="1"/>
  <c r="J1304" i="3"/>
  <c r="I1305" i="3"/>
  <c r="E1303" i="2"/>
  <c r="M1302" i="2"/>
  <c r="N1302" i="2" s="1"/>
  <c r="S1302" i="2" s="1"/>
  <c r="P1301" i="2"/>
  <c r="Q1301" i="2" s="1"/>
  <c r="O1301" i="2"/>
  <c r="G1386" i="20" l="1"/>
  <c r="F1387" i="20" s="1"/>
  <c r="H1385" i="20"/>
  <c r="I1385" i="20" s="1"/>
  <c r="K1384" i="20"/>
  <c r="J1384" i="20"/>
  <c r="L1384" i="20" s="1"/>
  <c r="J1305" i="3"/>
  <c r="I1306" i="3"/>
  <c r="L1304" i="3"/>
  <c r="K1304" i="3"/>
  <c r="M1304" i="3" s="1"/>
  <c r="P1302" i="2"/>
  <c r="Q1302" i="2" s="1"/>
  <c r="O1302" i="2"/>
  <c r="M1303" i="2"/>
  <c r="N1303" i="2" s="1"/>
  <c r="E1304" i="2"/>
  <c r="G1387" i="20" l="1"/>
  <c r="F1388" i="20" s="1"/>
  <c r="K1385" i="20"/>
  <c r="J1385" i="20"/>
  <c r="L1385" i="20" s="1"/>
  <c r="H1386" i="20"/>
  <c r="I1386" i="20" s="1"/>
  <c r="I1307" i="3"/>
  <c r="J1306" i="3"/>
  <c r="L1305" i="3"/>
  <c r="K1305" i="3"/>
  <c r="M1305" i="3" s="1"/>
  <c r="P1303" i="2"/>
  <c r="Q1303" i="2" s="1"/>
  <c r="O1303" i="2"/>
  <c r="M1304" i="2"/>
  <c r="N1304" i="2" s="1"/>
  <c r="S1304" i="2" s="1"/>
  <c r="E1305" i="2"/>
  <c r="S1303" i="2"/>
  <c r="K1386" i="20" l="1"/>
  <c r="J1386" i="20"/>
  <c r="L1386" i="20" s="1"/>
  <c r="H1387" i="20"/>
  <c r="I1387" i="20" s="1"/>
  <c r="G1388" i="20"/>
  <c r="F1389" i="20" s="1"/>
  <c r="L1306" i="3"/>
  <c r="K1306" i="3"/>
  <c r="M1306" i="3" s="1"/>
  <c r="J1307" i="3"/>
  <c r="I1308" i="3"/>
  <c r="P1304" i="2"/>
  <c r="Q1304" i="2" s="1"/>
  <c r="O1304" i="2"/>
  <c r="E1306" i="2"/>
  <c r="M1305" i="2"/>
  <c r="N1305" i="2" s="1"/>
  <c r="G1389" i="20" l="1"/>
  <c r="F1390" i="20" s="1"/>
  <c r="K1387" i="20"/>
  <c r="J1387" i="20"/>
  <c r="L1387" i="20" s="1"/>
  <c r="H1388" i="20"/>
  <c r="I1388" i="20" s="1"/>
  <c r="I1309" i="3"/>
  <c r="J1308" i="3"/>
  <c r="L1307" i="3"/>
  <c r="K1307" i="3"/>
  <c r="M1307" i="3" s="1"/>
  <c r="P1305" i="2"/>
  <c r="Q1305" i="2" s="1"/>
  <c r="O1305" i="2"/>
  <c r="M1306" i="2"/>
  <c r="N1306" i="2" s="1"/>
  <c r="E1307" i="2"/>
  <c r="S1305" i="2"/>
  <c r="H1389" i="20" l="1"/>
  <c r="I1389" i="20" s="1"/>
  <c r="G1390" i="20"/>
  <c r="F1391" i="20" s="1"/>
  <c r="J1388" i="20"/>
  <c r="L1388" i="20" s="1"/>
  <c r="K1388" i="20"/>
  <c r="L1308" i="3"/>
  <c r="K1308" i="3"/>
  <c r="M1308" i="3" s="1"/>
  <c r="I1310" i="3"/>
  <c r="J1309" i="3"/>
  <c r="M1307" i="2"/>
  <c r="N1307" i="2" s="1"/>
  <c r="S1307" i="2" s="1"/>
  <c r="E1308" i="2"/>
  <c r="O1306" i="2"/>
  <c r="P1306" i="2"/>
  <c r="Q1306" i="2" s="1"/>
  <c r="S1306" i="2"/>
  <c r="G1391" i="20" l="1"/>
  <c r="F1392" i="20" s="1"/>
  <c r="H1390" i="20"/>
  <c r="I1390" i="20" s="1"/>
  <c r="K1389" i="20"/>
  <c r="J1389" i="20"/>
  <c r="L1389" i="20" s="1"/>
  <c r="J1310" i="3"/>
  <c r="I1311" i="3"/>
  <c r="L1309" i="3"/>
  <c r="K1309" i="3"/>
  <c r="M1309" i="3" s="1"/>
  <c r="M1308" i="2"/>
  <c r="N1308" i="2" s="1"/>
  <c r="S1308" i="2" s="1"/>
  <c r="E1309" i="2"/>
  <c r="P1307" i="2"/>
  <c r="Q1307" i="2" s="1"/>
  <c r="O1307" i="2"/>
  <c r="J1390" i="20" l="1"/>
  <c r="L1390" i="20" s="1"/>
  <c r="K1390" i="20"/>
  <c r="G1392" i="20"/>
  <c r="F1393" i="20" s="1"/>
  <c r="H1391" i="20"/>
  <c r="I1391" i="20" s="1"/>
  <c r="I1312" i="3"/>
  <c r="J1311" i="3"/>
  <c r="K1310" i="3"/>
  <c r="M1310" i="3" s="1"/>
  <c r="L1310" i="3"/>
  <c r="M1309" i="2"/>
  <c r="N1309" i="2" s="1"/>
  <c r="S1309" i="2" s="1"/>
  <c r="E1310" i="2"/>
  <c r="P1308" i="2"/>
  <c r="Q1308" i="2" s="1"/>
  <c r="O1308" i="2"/>
  <c r="G1393" i="20" l="1"/>
  <c r="F1394" i="20" s="1"/>
  <c r="K1391" i="20"/>
  <c r="J1391" i="20"/>
  <c r="L1391" i="20" s="1"/>
  <c r="H1392" i="20"/>
  <c r="I1392" i="20" s="1"/>
  <c r="L1311" i="3"/>
  <c r="K1311" i="3"/>
  <c r="M1311" i="3" s="1"/>
  <c r="J1312" i="3"/>
  <c r="I1313" i="3"/>
  <c r="E1311" i="2"/>
  <c r="M1310" i="2"/>
  <c r="N1310" i="2" s="1"/>
  <c r="S1310" i="2" s="1"/>
  <c r="P1309" i="2"/>
  <c r="Q1309" i="2" s="1"/>
  <c r="O1309" i="2"/>
  <c r="G1394" i="20" l="1"/>
  <c r="F1395" i="20" s="1"/>
  <c r="K1392" i="20"/>
  <c r="J1392" i="20"/>
  <c r="L1392" i="20" s="1"/>
  <c r="H1393" i="20"/>
  <c r="I1393" i="20" s="1"/>
  <c r="J1313" i="3"/>
  <c r="I1314" i="3"/>
  <c r="L1312" i="3"/>
  <c r="K1312" i="3"/>
  <c r="M1312" i="3" s="1"/>
  <c r="P1310" i="2"/>
  <c r="Q1310" i="2" s="1"/>
  <c r="O1310" i="2"/>
  <c r="M1311" i="2"/>
  <c r="N1311" i="2" s="1"/>
  <c r="E1312" i="2"/>
  <c r="K1393" i="20" l="1"/>
  <c r="J1393" i="20"/>
  <c r="L1393" i="20" s="1"/>
  <c r="G1395" i="20"/>
  <c r="F1396" i="20" s="1"/>
  <c r="H1394" i="20"/>
  <c r="I1394" i="20" s="1"/>
  <c r="I1315" i="3"/>
  <c r="J1314" i="3"/>
  <c r="L1313" i="3"/>
  <c r="K1313" i="3"/>
  <c r="M1313" i="3" s="1"/>
  <c r="P1311" i="2"/>
  <c r="Q1311" i="2" s="1"/>
  <c r="O1311" i="2"/>
  <c r="M1312" i="2"/>
  <c r="N1312" i="2" s="1"/>
  <c r="S1312" i="2" s="1"/>
  <c r="E1313" i="2"/>
  <c r="S1311" i="2"/>
  <c r="H1395" i="20" l="1"/>
  <c r="I1395" i="20" s="1"/>
  <c r="J1395" i="20" s="1"/>
  <c r="L1395" i="20" s="1"/>
  <c r="J1394" i="20"/>
  <c r="L1394" i="20" s="1"/>
  <c r="K1394" i="20"/>
  <c r="G1396" i="20"/>
  <c r="F1397" i="20" s="1"/>
  <c r="L1314" i="3"/>
  <c r="K1314" i="3"/>
  <c r="M1314" i="3" s="1"/>
  <c r="J1315" i="3"/>
  <c r="I1316" i="3"/>
  <c r="P1312" i="2"/>
  <c r="Q1312" i="2" s="1"/>
  <c r="O1312" i="2"/>
  <c r="E1314" i="2"/>
  <c r="M1313" i="2"/>
  <c r="N1313" i="2" s="1"/>
  <c r="K1395" i="20" l="1"/>
  <c r="H1396" i="20"/>
  <c r="I1396" i="20" s="1"/>
  <c r="G1397" i="20"/>
  <c r="F1398" i="20" s="1"/>
  <c r="K1315" i="3"/>
  <c r="M1315" i="3" s="1"/>
  <c r="L1315" i="3"/>
  <c r="I1317" i="3"/>
  <c r="J1316" i="3"/>
  <c r="P1313" i="2"/>
  <c r="Q1313" i="2" s="1"/>
  <c r="O1313" i="2"/>
  <c r="M1314" i="2"/>
  <c r="N1314" i="2" s="1"/>
  <c r="E1315" i="2"/>
  <c r="S1313" i="2"/>
  <c r="G1398" i="20" l="1"/>
  <c r="F1399" i="20" s="1"/>
  <c r="H1397" i="20"/>
  <c r="I1397" i="20" s="1"/>
  <c r="J1396" i="20"/>
  <c r="L1396" i="20" s="1"/>
  <c r="K1396" i="20"/>
  <c r="L1316" i="3"/>
  <c r="K1316" i="3"/>
  <c r="M1316" i="3" s="1"/>
  <c r="I1318" i="3"/>
  <c r="J1317" i="3"/>
  <c r="O1314" i="2"/>
  <c r="P1314" i="2"/>
  <c r="Q1314" i="2" s="1"/>
  <c r="M1315" i="2"/>
  <c r="N1315" i="2" s="1"/>
  <c r="S1315" i="2" s="1"/>
  <c r="E1316" i="2"/>
  <c r="S1314" i="2"/>
  <c r="H1398" i="20" l="1"/>
  <c r="I1398" i="20" s="1"/>
  <c r="J1398" i="20" s="1"/>
  <c r="L1398" i="20" s="1"/>
  <c r="K1397" i="20"/>
  <c r="J1397" i="20"/>
  <c r="L1397" i="20" s="1"/>
  <c r="G1399" i="20"/>
  <c r="F1400" i="20" s="1"/>
  <c r="J1318" i="3"/>
  <c r="I1319" i="3"/>
  <c r="L1317" i="3"/>
  <c r="K1317" i="3"/>
  <c r="M1317" i="3" s="1"/>
  <c r="M1316" i="2"/>
  <c r="N1316" i="2" s="1"/>
  <c r="S1316" i="2" s="1"/>
  <c r="E1317" i="2"/>
  <c r="P1315" i="2"/>
  <c r="Q1315" i="2" s="1"/>
  <c r="O1315" i="2"/>
  <c r="K1398" i="20" l="1"/>
  <c r="H1399" i="20"/>
  <c r="I1399" i="20" s="1"/>
  <c r="G1400" i="20"/>
  <c r="F1401" i="20" s="1"/>
  <c r="I1320" i="3"/>
  <c r="J1319" i="3"/>
  <c r="K1318" i="3"/>
  <c r="M1318" i="3" s="1"/>
  <c r="L1318" i="3"/>
  <c r="M1317" i="2"/>
  <c r="N1317" i="2" s="1"/>
  <c r="S1317" i="2" s="1"/>
  <c r="E1318" i="2"/>
  <c r="P1316" i="2"/>
  <c r="Q1316" i="2" s="1"/>
  <c r="O1316" i="2"/>
  <c r="G1401" i="20" l="1"/>
  <c r="F1402" i="20" s="1"/>
  <c r="H1400" i="20"/>
  <c r="I1400" i="20" s="1"/>
  <c r="K1399" i="20"/>
  <c r="J1399" i="20"/>
  <c r="L1399" i="20" s="1"/>
  <c r="L1319" i="3"/>
  <c r="K1319" i="3"/>
  <c r="M1319" i="3" s="1"/>
  <c r="I1321" i="3"/>
  <c r="J1320" i="3"/>
  <c r="E1319" i="2"/>
  <c r="M1318" i="2"/>
  <c r="N1318" i="2" s="1"/>
  <c r="S1318" i="2" s="1"/>
  <c r="P1317" i="2"/>
  <c r="Q1317" i="2" s="1"/>
  <c r="O1317" i="2"/>
  <c r="H1401" i="20" l="1"/>
  <c r="I1401" i="20" s="1"/>
  <c r="J1401" i="20" s="1"/>
  <c r="L1401" i="20" s="1"/>
  <c r="K1400" i="20"/>
  <c r="J1400" i="20"/>
  <c r="L1400" i="20" s="1"/>
  <c r="G1402" i="20"/>
  <c r="F1403" i="20" s="1"/>
  <c r="L1320" i="3"/>
  <c r="K1320" i="3"/>
  <c r="M1320" i="3" s="1"/>
  <c r="J1321" i="3"/>
  <c r="I1322" i="3"/>
  <c r="P1318" i="2"/>
  <c r="Q1318" i="2" s="1"/>
  <c r="O1318" i="2"/>
  <c r="M1319" i="2"/>
  <c r="N1319" i="2" s="1"/>
  <c r="E1320" i="2"/>
  <c r="K1401" i="20" l="1"/>
  <c r="G1403" i="20"/>
  <c r="F1404" i="20" s="1"/>
  <c r="H1402" i="20"/>
  <c r="I1402" i="20" s="1"/>
  <c r="I1323" i="3"/>
  <c r="J1322" i="3"/>
  <c r="L1321" i="3"/>
  <c r="K1321" i="3"/>
  <c r="M1321" i="3" s="1"/>
  <c r="P1319" i="2"/>
  <c r="Q1319" i="2" s="1"/>
  <c r="O1319" i="2"/>
  <c r="M1320" i="2"/>
  <c r="N1320" i="2" s="1"/>
  <c r="S1320" i="2" s="1"/>
  <c r="E1321" i="2"/>
  <c r="S1319" i="2"/>
  <c r="H1403" i="20" l="1"/>
  <c r="I1403" i="20" s="1"/>
  <c r="K1402" i="20"/>
  <c r="J1402" i="20"/>
  <c r="L1402" i="20" s="1"/>
  <c r="G1404" i="20"/>
  <c r="F1405" i="20" s="1"/>
  <c r="K1322" i="3"/>
  <c r="M1322" i="3" s="1"/>
  <c r="L1322" i="3"/>
  <c r="J1323" i="3"/>
  <c r="I1324" i="3"/>
  <c r="P1320" i="2"/>
  <c r="Q1320" i="2" s="1"/>
  <c r="O1320" i="2"/>
  <c r="E1322" i="2"/>
  <c r="M1321" i="2"/>
  <c r="N1321" i="2" s="1"/>
  <c r="G1405" i="20" l="1"/>
  <c r="F1406" i="20" s="1"/>
  <c r="H1404" i="20"/>
  <c r="I1404" i="20" s="1"/>
  <c r="K1403" i="20"/>
  <c r="J1403" i="20"/>
  <c r="L1403" i="20" s="1"/>
  <c r="J1324" i="3"/>
  <c r="I1325" i="3"/>
  <c r="L1323" i="3"/>
  <c r="K1323" i="3"/>
  <c r="M1323" i="3" s="1"/>
  <c r="P1321" i="2"/>
  <c r="Q1321" i="2" s="1"/>
  <c r="O1321" i="2"/>
  <c r="M1322" i="2"/>
  <c r="N1322" i="2" s="1"/>
  <c r="E1323" i="2"/>
  <c r="S1321" i="2"/>
  <c r="J1404" i="20" l="1"/>
  <c r="L1404" i="20" s="1"/>
  <c r="K1404" i="20"/>
  <c r="G1406" i="20"/>
  <c r="F1407" i="20" s="1"/>
  <c r="H1405" i="20"/>
  <c r="I1405" i="20" s="1"/>
  <c r="I1326" i="3"/>
  <c r="J1325" i="3"/>
  <c r="L1324" i="3"/>
  <c r="K1324" i="3"/>
  <c r="M1324" i="3" s="1"/>
  <c r="O1322" i="2"/>
  <c r="P1322" i="2"/>
  <c r="Q1322" i="2" s="1"/>
  <c r="M1323" i="2"/>
  <c r="N1323" i="2" s="1"/>
  <c r="S1323" i="2" s="1"/>
  <c r="E1324" i="2"/>
  <c r="S1322" i="2"/>
  <c r="G1407" i="20" l="1"/>
  <c r="F1408" i="20" s="1"/>
  <c r="H1406" i="20"/>
  <c r="I1406" i="20" s="1"/>
  <c r="K1405" i="20"/>
  <c r="J1405" i="20"/>
  <c r="L1405" i="20" s="1"/>
  <c r="L1325" i="3"/>
  <c r="K1325" i="3"/>
  <c r="M1325" i="3" s="1"/>
  <c r="J1326" i="3"/>
  <c r="I1327" i="3"/>
  <c r="M1324" i="2"/>
  <c r="N1324" i="2" s="1"/>
  <c r="S1324" i="2" s="1"/>
  <c r="E1325" i="2"/>
  <c r="P1323" i="2"/>
  <c r="Q1323" i="2" s="1"/>
  <c r="O1323" i="2"/>
  <c r="H1407" i="20" l="1"/>
  <c r="I1407" i="20" s="1"/>
  <c r="J1407" i="20" s="1"/>
  <c r="L1407" i="20" s="1"/>
  <c r="J1406" i="20"/>
  <c r="L1406" i="20" s="1"/>
  <c r="K1406" i="20"/>
  <c r="G1408" i="20"/>
  <c r="F1409" i="20" s="1"/>
  <c r="I1328" i="3"/>
  <c r="J1327" i="3"/>
  <c r="K1326" i="3"/>
  <c r="M1326" i="3" s="1"/>
  <c r="L1326" i="3"/>
  <c r="M1325" i="2"/>
  <c r="N1325" i="2" s="1"/>
  <c r="S1325" i="2" s="1"/>
  <c r="E1326" i="2"/>
  <c r="P1324" i="2"/>
  <c r="Q1324" i="2" s="1"/>
  <c r="O1324" i="2"/>
  <c r="K1407" i="20" l="1"/>
  <c r="H1408" i="20"/>
  <c r="I1408" i="20" s="1"/>
  <c r="K1408" i="20" s="1"/>
  <c r="G1409" i="20"/>
  <c r="F1410" i="20" s="1"/>
  <c r="L1327" i="3"/>
  <c r="K1327" i="3"/>
  <c r="M1327" i="3" s="1"/>
  <c r="I1329" i="3"/>
  <c r="J1328" i="3"/>
  <c r="E1327" i="2"/>
  <c r="M1326" i="2"/>
  <c r="N1326" i="2" s="1"/>
  <c r="S1326" i="2" s="1"/>
  <c r="P1325" i="2"/>
  <c r="Q1325" i="2" s="1"/>
  <c r="O1325" i="2"/>
  <c r="J1408" i="20" l="1"/>
  <c r="L1408" i="20" s="1"/>
  <c r="H1409" i="20"/>
  <c r="I1409" i="20" s="1"/>
  <c r="G1410" i="20"/>
  <c r="F1411" i="20" s="1"/>
  <c r="K1328" i="3"/>
  <c r="M1328" i="3" s="1"/>
  <c r="L1328" i="3"/>
  <c r="J1329" i="3"/>
  <c r="I1330" i="3"/>
  <c r="P1326" i="2"/>
  <c r="Q1326" i="2" s="1"/>
  <c r="O1326" i="2"/>
  <c r="M1327" i="2"/>
  <c r="N1327" i="2" s="1"/>
  <c r="E1328" i="2"/>
  <c r="H1410" i="20" l="1"/>
  <c r="I1410" i="20" s="1"/>
  <c r="G1411" i="20"/>
  <c r="F1412" i="20" s="1"/>
  <c r="K1409" i="20"/>
  <c r="J1409" i="20"/>
  <c r="L1409" i="20" s="1"/>
  <c r="L1329" i="3"/>
  <c r="K1329" i="3"/>
  <c r="M1329" i="3" s="1"/>
  <c r="I1331" i="3"/>
  <c r="J1330" i="3"/>
  <c r="O1327" i="2"/>
  <c r="P1327" i="2"/>
  <c r="Q1327" i="2" s="1"/>
  <c r="M1328" i="2"/>
  <c r="N1328" i="2" s="1"/>
  <c r="E1329" i="2"/>
  <c r="S1327" i="2"/>
  <c r="H1411" i="20" l="1"/>
  <c r="I1411" i="20" s="1"/>
  <c r="K1411" i="20" s="1"/>
  <c r="G1412" i="20"/>
  <c r="F1413" i="20" s="1"/>
  <c r="K1410" i="20"/>
  <c r="J1410" i="20"/>
  <c r="L1410" i="20" s="1"/>
  <c r="J1331" i="3"/>
  <c r="I1332" i="3"/>
  <c r="K1330" i="3"/>
  <c r="M1330" i="3" s="1"/>
  <c r="L1330" i="3"/>
  <c r="P1328" i="2"/>
  <c r="Q1328" i="2" s="1"/>
  <c r="O1328" i="2"/>
  <c r="E1330" i="2"/>
  <c r="M1329" i="2"/>
  <c r="N1329" i="2" s="1"/>
  <c r="S1328" i="2"/>
  <c r="J1411" i="20" l="1"/>
  <c r="L1411" i="20" s="1"/>
  <c r="G1413" i="20"/>
  <c r="F1414" i="20" s="1"/>
  <c r="H1412" i="20"/>
  <c r="I1412" i="20" s="1"/>
  <c r="I1333" i="3"/>
  <c r="J1332" i="3"/>
  <c r="L1331" i="3"/>
  <c r="K1331" i="3"/>
  <c r="M1331" i="3" s="1"/>
  <c r="P1329" i="2"/>
  <c r="Q1329" i="2" s="1"/>
  <c r="O1329" i="2"/>
  <c r="M1330" i="2"/>
  <c r="N1330" i="2" s="1"/>
  <c r="E1331" i="2"/>
  <c r="S1329" i="2"/>
  <c r="J1412" i="20" l="1"/>
  <c r="L1412" i="20" s="1"/>
  <c r="K1412" i="20"/>
  <c r="G1414" i="20"/>
  <c r="F1415" i="20" s="1"/>
  <c r="H1413" i="20"/>
  <c r="I1413" i="20" s="1"/>
  <c r="L1332" i="3"/>
  <c r="K1332" i="3"/>
  <c r="M1332" i="3" s="1"/>
  <c r="I1334" i="3"/>
  <c r="J1333" i="3"/>
  <c r="O1330" i="2"/>
  <c r="P1330" i="2"/>
  <c r="Q1330" i="2" s="1"/>
  <c r="M1331" i="2"/>
  <c r="N1331" i="2" s="1"/>
  <c r="S1331" i="2" s="1"/>
  <c r="E1332" i="2"/>
  <c r="S1330" i="2"/>
  <c r="K1413" i="20" l="1"/>
  <c r="J1413" i="20"/>
  <c r="L1413" i="20" s="1"/>
  <c r="G1415" i="20"/>
  <c r="F1416" i="20" s="1"/>
  <c r="H1414" i="20"/>
  <c r="I1414" i="20" s="1"/>
  <c r="J1334" i="3"/>
  <c r="I1335" i="3"/>
  <c r="L1333" i="3"/>
  <c r="K1333" i="3"/>
  <c r="M1333" i="3" s="1"/>
  <c r="M1332" i="2"/>
  <c r="N1332" i="2" s="1"/>
  <c r="S1332" i="2" s="1"/>
  <c r="E1333" i="2"/>
  <c r="P1331" i="2"/>
  <c r="Q1331" i="2" s="1"/>
  <c r="O1331" i="2"/>
  <c r="G1416" i="20" l="1"/>
  <c r="F1417" i="20" s="1"/>
  <c r="J1414" i="20"/>
  <c r="L1414" i="20" s="1"/>
  <c r="K1414" i="20"/>
  <c r="H1415" i="20"/>
  <c r="I1415" i="20" s="1"/>
  <c r="I1336" i="3"/>
  <c r="J1335" i="3"/>
  <c r="K1334" i="3"/>
  <c r="M1334" i="3" s="1"/>
  <c r="L1334" i="3"/>
  <c r="M1333" i="2"/>
  <c r="N1333" i="2" s="1"/>
  <c r="S1333" i="2" s="1"/>
  <c r="E1334" i="2"/>
  <c r="O1332" i="2"/>
  <c r="P1332" i="2"/>
  <c r="Q1332" i="2" s="1"/>
  <c r="K1415" i="20" l="1"/>
  <c r="J1415" i="20"/>
  <c r="L1415" i="20" s="1"/>
  <c r="G1417" i="20"/>
  <c r="F1418" i="20" s="1"/>
  <c r="H1416" i="20"/>
  <c r="I1416" i="20" s="1"/>
  <c r="L1335" i="3"/>
  <c r="K1335" i="3"/>
  <c r="M1335" i="3" s="1"/>
  <c r="I1337" i="3"/>
  <c r="J1336" i="3"/>
  <c r="M1334" i="2"/>
  <c r="N1334" i="2" s="1"/>
  <c r="S1334" i="2" s="1"/>
  <c r="E1335" i="2"/>
  <c r="P1333" i="2"/>
  <c r="Q1333" i="2" s="1"/>
  <c r="O1333" i="2"/>
  <c r="K1416" i="20" l="1"/>
  <c r="J1416" i="20"/>
  <c r="L1416" i="20" s="1"/>
  <c r="H1417" i="20"/>
  <c r="I1417" i="20" s="1"/>
  <c r="G1418" i="20"/>
  <c r="F1419" i="20" s="1"/>
  <c r="L1336" i="3"/>
  <c r="K1336" i="3"/>
  <c r="M1336" i="3" s="1"/>
  <c r="J1337" i="3"/>
  <c r="I1338" i="3"/>
  <c r="E1336" i="2"/>
  <c r="M1335" i="2"/>
  <c r="N1335" i="2" s="1"/>
  <c r="S1335" i="2" s="1"/>
  <c r="O1334" i="2"/>
  <c r="P1334" i="2"/>
  <c r="Q1334" i="2" s="1"/>
  <c r="H1418" i="20" l="1"/>
  <c r="I1418" i="20" s="1"/>
  <c r="K1418" i="20" s="1"/>
  <c r="K1417" i="20"/>
  <c r="J1417" i="20"/>
  <c r="L1417" i="20" s="1"/>
  <c r="G1419" i="20"/>
  <c r="F1420" i="20" s="1"/>
  <c r="I1339" i="3"/>
  <c r="J1338" i="3"/>
  <c r="L1337" i="3"/>
  <c r="K1337" i="3"/>
  <c r="M1337" i="3" s="1"/>
  <c r="P1335" i="2"/>
  <c r="Q1335" i="2" s="1"/>
  <c r="O1335" i="2"/>
  <c r="M1336" i="2"/>
  <c r="N1336" i="2" s="1"/>
  <c r="E1337" i="2"/>
  <c r="H1419" i="20" l="1"/>
  <c r="I1419" i="20" s="1"/>
  <c r="K1419" i="20" s="1"/>
  <c r="J1418" i="20"/>
  <c r="L1418" i="20" s="1"/>
  <c r="G1420" i="20"/>
  <c r="F1421" i="20" s="1"/>
  <c r="K1338" i="3"/>
  <c r="M1338" i="3" s="1"/>
  <c r="L1338" i="3"/>
  <c r="J1339" i="3"/>
  <c r="I1340" i="3"/>
  <c r="O1336" i="2"/>
  <c r="P1336" i="2"/>
  <c r="Q1336" i="2" s="1"/>
  <c r="S1336" i="2"/>
  <c r="E1338" i="2"/>
  <c r="M1337" i="2"/>
  <c r="N1337" i="2" s="1"/>
  <c r="J1419" i="20" l="1"/>
  <c r="L1419" i="20" s="1"/>
  <c r="G1421" i="20"/>
  <c r="F1422" i="20" s="1"/>
  <c r="H1420" i="20"/>
  <c r="I1420" i="20" s="1"/>
  <c r="K1339" i="3"/>
  <c r="M1339" i="3" s="1"/>
  <c r="L1339" i="3"/>
  <c r="I1341" i="3"/>
  <c r="J1340" i="3"/>
  <c r="P1337" i="2"/>
  <c r="Q1337" i="2" s="1"/>
  <c r="O1337" i="2"/>
  <c r="M1338" i="2"/>
  <c r="N1338" i="2" s="1"/>
  <c r="E1339" i="2"/>
  <c r="S1337" i="2"/>
  <c r="G1422" i="20" l="1"/>
  <c r="F1423" i="20" s="1"/>
  <c r="J1420" i="20"/>
  <c r="L1420" i="20" s="1"/>
  <c r="K1420" i="20"/>
  <c r="H1421" i="20"/>
  <c r="I1421" i="20" s="1"/>
  <c r="I1342" i="3"/>
  <c r="J1341" i="3"/>
  <c r="L1340" i="3"/>
  <c r="K1340" i="3"/>
  <c r="M1340" i="3" s="1"/>
  <c r="O1338" i="2"/>
  <c r="P1338" i="2"/>
  <c r="Q1338" i="2" s="1"/>
  <c r="E1340" i="2"/>
  <c r="M1339" i="2"/>
  <c r="N1339" i="2" s="1"/>
  <c r="S1338" i="2"/>
  <c r="K1421" i="20" l="1"/>
  <c r="J1421" i="20"/>
  <c r="L1421" i="20" s="1"/>
  <c r="G1423" i="20"/>
  <c r="F1424" i="20" s="1"/>
  <c r="H1422" i="20"/>
  <c r="I1422" i="20" s="1"/>
  <c r="L1341" i="3"/>
  <c r="K1341" i="3"/>
  <c r="M1341" i="3" s="1"/>
  <c r="J1342" i="3"/>
  <c r="I1343" i="3"/>
  <c r="P1339" i="2"/>
  <c r="Q1339" i="2" s="1"/>
  <c r="O1339" i="2"/>
  <c r="S1339" i="2"/>
  <c r="M1340" i="2"/>
  <c r="N1340" i="2" s="1"/>
  <c r="E1341" i="2"/>
  <c r="J1422" i="20" l="1"/>
  <c r="L1422" i="20" s="1"/>
  <c r="K1422" i="20"/>
  <c r="G1424" i="20"/>
  <c r="F1425" i="20" s="1"/>
  <c r="H1423" i="20"/>
  <c r="I1423" i="20" s="1"/>
  <c r="I1344" i="3"/>
  <c r="J1343" i="3"/>
  <c r="L1342" i="3"/>
  <c r="K1342" i="3"/>
  <c r="M1342" i="3" s="1"/>
  <c r="E1342" i="2"/>
  <c r="M1341" i="2"/>
  <c r="N1341" i="2" s="1"/>
  <c r="S1341" i="2" s="1"/>
  <c r="P1340" i="2"/>
  <c r="Q1340" i="2" s="1"/>
  <c r="O1340" i="2"/>
  <c r="S1340" i="2"/>
  <c r="H1424" i="20" l="1"/>
  <c r="I1424" i="20" s="1"/>
  <c r="K1423" i="20"/>
  <c r="J1423" i="20"/>
  <c r="L1423" i="20" s="1"/>
  <c r="G1425" i="20"/>
  <c r="F1426" i="20" s="1"/>
  <c r="L1343" i="3"/>
  <c r="K1343" i="3"/>
  <c r="M1343" i="3" s="1"/>
  <c r="J1344" i="3"/>
  <c r="I1345" i="3"/>
  <c r="P1341" i="2"/>
  <c r="Q1341" i="2" s="1"/>
  <c r="O1341" i="2"/>
  <c r="M1342" i="2"/>
  <c r="N1342" i="2" s="1"/>
  <c r="E1343" i="2"/>
  <c r="G1426" i="20" l="1"/>
  <c r="F1427" i="20" s="1"/>
  <c r="H1425" i="20"/>
  <c r="I1425" i="20" s="1"/>
  <c r="K1424" i="20"/>
  <c r="J1424" i="20"/>
  <c r="L1424" i="20" s="1"/>
  <c r="J1345" i="3"/>
  <c r="I1346" i="3"/>
  <c r="L1344" i="3"/>
  <c r="K1344" i="3"/>
  <c r="M1344" i="3" s="1"/>
  <c r="M1343" i="2"/>
  <c r="N1343" i="2" s="1"/>
  <c r="S1343" i="2" s="1"/>
  <c r="E1344" i="2"/>
  <c r="O1342" i="2"/>
  <c r="P1342" i="2"/>
  <c r="Q1342" i="2" s="1"/>
  <c r="S1342" i="2"/>
  <c r="G1427" i="20" l="1"/>
  <c r="F1428" i="20" s="1"/>
  <c r="K1425" i="20"/>
  <c r="J1425" i="20"/>
  <c r="L1425" i="20" s="1"/>
  <c r="H1426" i="20"/>
  <c r="I1426" i="20" s="1"/>
  <c r="I1347" i="3"/>
  <c r="J1346" i="3"/>
  <c r="K1345" i="3"/>
  <c r="M1345" i="3" s="1"/>
  <c r="L1345" i="3"/>
  <c r="M1344" i="2"/>
  <c r="N1344" i="2" s="1"/>
  <c r="S1344" i="2" s="1"/>
  <c r="E1345" i="2"/>
  <c r="P1343" i="2"/>
  <c r="Q1343" i="2" s="1"/>
  <c r="O1343" i="2"/>
  <c r="K1426" i="20" l="1"/>
  <c r="J1426" i="20"/>
  <c r="L1426" i="20" s="1"/>
  <c r="H1427" i="20"/>
  <c r="I1427" i="20" s="1"/>
  <c r="G1428" i="20"/>
  <c r="F1429" i="20" s="1"/>
  <c r="L1346" i="3"/>
  <c r="K1346" i="3"/>
  <c r="M1346" i="3" s="1"/>
  <c r="J1347" i="3"/>
  <c r="I1348" i="3"/>
  <c r="E1346" i="2"/>
  <c r="M1345" i="2"/>
  <c r="N1345" i="2" s="1"/>
  <c r="S1345" i="2" s="1"/>
  <c r="P1344" i="2"/>
  <c r="Q1344" i="2" s="1"/>
  <c r="O1344" i="2"/>
  <c r="H1428" i="20" l="1"/>
  <c r="I1428" i="20" s="1"/>
  <c r="G1429" i="20"/>
  <c r="F1430" i="20" s="1"/>
  <c r="J1427" i="20"/>
  <c r="L1427" i="20" s="1"/>
  <c r="K1427" i="20"/>
  <c r="K1347" i="3"/>
  <c r="M1347" i="3" s="1"/>
  <c r="L1347" i="3"/>
  <c r="I1349" i="3"/>
  <c r="J1348" i="3"/>
  <c r="P1345" i="2"/>
  <c r="Q1345" i="2" s="1"/>
  <c r="O1345" i="2"/>
  <c r="M1346" i="2"/>
  <c r="N1346" i="2" s="1"/>
  <c r="E1347" i="2"/>
  <c r="G1430" i="20" l="1"/>
  <c r="F1431" i="20" s="1"/>
  <c r="H1429" i="20"/>
  <c r="I1429" i="20" s="1"/>
  <c r="J1428" i="20"/>
  <c r="L1428" i="20" s="1"/>
  <c r="K1428" i="20"/>
  <c r="L1348" i="3"/>
  <c r="K1348" i="3"/>
  <c r="M1348" i="3" s="1"/>
  <c r="I1350" i="3"/>
  <c r="J1349" i="3"/>
  <c r="O1346" i="2"/>
  <c r="P1346" i="2"/>
  <c r="Q1346" i="2" s="1"/>
  <c r="E1348" i="2"/>
  <c r="M1347" i="2"/>
  <c r="N1347" i="2" s="1"/>
  <c r="S1346" i="2"/>
  <c r="G1431" i="20" l="1"/>
  <c r="F1432" i="20" s="1"/>
  <c r="K1429" i="20"/>
  <c r="J1429" i="20"/>
  <c r="L1429" i="20" s="1"/>
  <c r="H1430" i="20"/>
  <c r="I1430" i="20" s="1"/>
  <c r="J1350" i="3"/>
  <c r="I1351" i="3"/>
  <c r="L1349" i="3"/>
  <c r="K1349" i="3"/>
  <c r="M1349" i="3" s="1"/>
  <c r="P1347" i="2"/>
  <c r="Q1347" i="2" s="1"/>
  <c r="O1347" i="2"/>
  <c r="S1347" i="2"/>
  <c r="M1348" i="2"/>
  <c r="N1348" i="2" s="1"/>
  <c r="E1349" i="2"/>
  <c r="G1432" i="20" l="1"/>
  <c r="F1433" i="20" s="1"/>
  <c r="J1430" i="20"/>
  <c r="L1430" i="20" s="1"/>
  <c r="K1430" i="20"/>
  <c r="H1431" i="20"/>
  <c r="I1431" i="20" s="1"/>
  <c r="I1352" i="3"/>
  <c r="J1351" i="3"/>
  <c r="L1350" i="3"/>
  <c r="K1350" i="3"/>
  <c r="M1350" i="3" s="1"/>
  <c r="M1349" i="2"/>
  <c r="N1349" i="2" s="1"/>
  <c r="S1349" i="2" s="1"/>
  <c r="E1350" i="2"/>
  <c r="P1348" i="2"/>
  <c r="Q1348" i="2" s="1"/>
  <c r="O1348" i="2"/>
  <c r="S1348" i="2"/>
  <c r="K1431" i="20" l="1"/>
  <c r="J1431" i="20"/>
  <c r="L1431" i="20" s="1"/>
  <c r="G1433" i="20"/>
  <c r="F1434" i="20" s="1"/>
  <c r="H1432" i="20"/>
  <c r="I1432" i="20" s="1"/>
  <c r="L1351" i="3"/>
  <c r="K1351" i="3"/>
  <c r="M1351" i="3" s="1"/>
  <c r="J1352" i="3"/>
  <c r="I1353" i="3"/>
  <c r="M1350" i="2"/>
  <c r="N1350" i="2" s="1"/>
  <c r="S1350" i="2" s="1"/>
  <c r="E1351" i="2"/>
  <c r="P1349" i="2"/>
  <c r="Q1349" i="2" s="1"/>
  <c r="O1349" i="2"/>
  <c r="H1433" i="20" l="1"/>
  <c r="I1433" i="20" s="1"/>
  <c r="K1433" i="20" s="1"/>
  <c r="K1432" i="20"/>
  <c r="J1432" i="20"/>
  <c r="L1432" i="20" s="1"/>
  <c r="G1434" i="20"/>
  <c r="F1435" i="20" s="1"/>
  <c r="J1353" i="3"/>
  <c r="I1354" i="3"/>
  <c r="L1352" i="3"/>
  <c r="K1352" i="3"/>
  <c r="M1352" i="3" s="1"/>
  <c r="M1351" i="2"/>
  <c r="N1351" i="2" s="1"/>
  <c r="S1351" i="2" s="1"/>
  <c r="E1352" i="2"/>
  <c r="P1350" i="2"/>
  <c r="Q1350" i="2" s="1"/>
  <c r="O1350" i="2"/>
  <c r="J1433" i="20" l="1"/>
  <c r="L1433" i="20" s="1"/>
  <c r="G1435" i="20"/>
  <c r="F1436" i="20" s="1"/>
  <c r="H1434" i="20"/>
  <c r="I1434" i="20" s="1"/>
  <c r="I1355" i="3"/>
  <c r="J1354" i="3"/>
  <c r="K1353" i="3"/>
  <c r="M1353" i="3" s="1"/>
  <c r="L1353" i="3"/>
  <c r="M1352" i="2"/>
  <c r="N1352" i="2" s="1"/>
  <c r="S1352" i="2" s="1"/>
  <c r="E1353" i="2"/>
  <c r="P1351" i="2"/>
  <c r="Q1351" i="2" s="1"/>
  <c r="O1351" i="2"/>
  <c r="H1435" i="20" l="1"/>
  <c r="I1435" i="20" s="1"/>
  <c r="J1435" i="20" s="1"/>
  <c r="L1435" i="20" s="1"/>
  <c r="K1434" i="20"/>
  <c r="J1434" i="20"/>
  <c r="L1434" i="20" s="1"/>
  <c r="G1436" i="20"/>
  <c r="F1437" i="20" s="1"/>
  <c r="L1354" i="3"/>
  <c r="K1354" i="3"/>
  <c r="M1354" i="3" s="1"/>
  <c r="J1355" i="3"/>
  <c r="I1356" i="3"/>
  <c r="E1354" i="2"/>
  <c r="M1353" i="2"/>
  <c r="N1353" i="2" s="1"/>
  <c r="S1353" i="2" s="1"/>
  <c r="P1352" i="2"/>
  <c r="Q1352" i="2" s="1"/>
  <c r="O1352" i="2"/>
  <c r="K1435" i="20" l="1"/>
  <c r="G1437" i="20"/>
  <c r="F1438" i="20" s="1"/>
  <c r="H1436" i="20"/>
  <c r="I1436" i="20" s="1"/>
  <c r="I1357" i="3"/>
  <c r="J1356" i="3"/>
  <c r="K1355" i="3"/>
  <c r="M1355" i="3" s="1"/>
  <c r="L1355" i="3"/>
  <c r="P1353" i="2"/>
  <c r="Q1353" i="2" s="1"/>
  <c r="O1353" i="2"/>
  <c r="M1354" i="2"/>
  <c r="N1354" i="2" s="1"/>
  <c r="E1355" i="2"/>
  <c r="G1438" i="20" l="1"/>
  <c r="F1439" i="20" s="1"/>
  <c r="J1436" i="20"/>
  <c r="L1436" i="20" s="1"/>
  <c r="K1436" i="20"/>
  <c r="H1437" i="20"/>
  <c r="I1437" i="20" s="1"/>
  <c r="L1356" i="3"/>
  <c r="K1356" i="3"/>
  <c r="M1356" i="3" s="1"/>
  <c r="I1358" i="3"/>
  <c r="J1357" i="3"/>
  <c r="O1354" i="2"/>
  <c r="P1354" i="2"/>
  <c r="Q1354" i="2" s="1"/>
  <c r="E1356" i="2"/>
  <c r="M1355" i="2"/>
  <c r="N1355" i="2" s="1"/>
  <c r="S1355" i="2" s="1"/>
  <c r="S1354" i="2"/>
  <c r="H1438" i="20" l="1"/>
  <c r="I1438" i="20" s="1"/>
  <c r="J1438" i="20" s="1"/>
  <c r="L1438" i="20" s="1"/>
  <c r="G1439" i="20"/>
  <c r="F1440" i="20" s="1"/>
  <c r="K1437" i="20"/>
  <c r="J1437" i="20"/>
  <c r="L1437" i="20" s="1"/>
  <c r="J1358" i="3"/>
  <c r="I1359" i="3"/>
  <c r="L1357" i="3"/>
  <c r="K1357" i="3"/>
  <c r="M1357" i="3" s="1"/>
  <c r="P1355" i="2"/>
  <c r="Q1355" i="2" s="1"/>
  <c r="O1355" i="2"/>
  <c r="M1356" i="2"/>
  <c r="N1356" i="2" s="1"/>
  <c r="E1357" i="2"/>
  <c r="K1438" i="20" l="1"/>
  <c r="G1440" i="20"/>
  <c r="F1441" i="20" s="1"/>
  <c r="H1439" i="20"/>
  <c r="I1439" i="20" s="1"/>
  <c r="I1360" i="3"/>
  <c r="J1359" i="3"/>
  <c r="L1358" i="3"/>
  <c r="K1358" i="3"/>
  <c r="M1358" i="3" s="1"/>
  <c r="P1356" i="2"/>
  <c r="Q1356" i="2" s="1"/>
  <c r="O1356" i="2"/>
  <c r="M1357" i="2"/>
  <c r="N1357" i="2" s="1"/>
  <c r="E1358" i="2"/>
  <c r="S1356" i="2"/>
  <c r="G1441" i="20" l="1"/>
  <c r="F1442" i="20" s="1"/>
  <c r="K1439" i="20"/>
  <c r="J1439" i="20"/>
  <c r="L1439" i="20" s="1"/>
  <c r="H1440" i="20"/>
  <c r="I1440" i="20" s="1"/>
  <c r="L1359" i="3"/>
  <c r="K1359" i="3"/>
  <c r="M1359" i="3" s="1"/>
  <c r="J1360" i="3"/>
  <c r="I1361" i="3"/>
  <c r="P1357" i="2"/>
  <c r="Q1357" i="2" s="1"/>
  <c r="O1357" i="2"/>
  <c r="S1357" i="2"/>
  <c r="E1359" i="2"/>
  <c r="M1358" i="2"/>
  <c r="N1358" i="2" s="1"/>
  <c r="K1440" i="20" l="1"/>
  <c r="J1440" i="20"/>
  <c r="L1440" i="20" s="1"/>
  <c r="H1441" i="20"/>
  <c r="I1441" i="20" s="1"/>
  <c r="G1442" i="20"/>
  <c r="F1443" i="20" s="1"/>
  <c r="K1360" i="3"/>
  <c r="M1360" i="3" s="1"/>
  <c r="L1360" i="3"/>
  <c r="J1361" i="3"/>
  <c r="I1362" i="3"/>
  <c r="P1358" i="2"/>
  <c r="Q1358" i="2" s="1"/>
  <c r="O1358" i="2"/>
  <c r="M1359" i="2"/>
  <c r="N1359" i="2" s="1"/>
  <c r="E1360" i="2"/>
  <c r="S1358" i="2"/>
  <c r="G1443" i="20" l="1"/>
  <c r="F1444" i="20" s="1"/>
  <c r="H1442" i="20"/>
  <c r="I1442" i="20" s="1"/>
  <c r="K1441" i="20"/>
  <c r="J1441" i="20"/>
  <c r="L1441" i="20" s="1"/>
  <c r="K1361" i="3"/>
  <c r="M1361" i="3" s="1"/>
  <c r="L1361" i="3"/>
  <c r="I1363" i="3"/>
  <c r="J1362" i="3"/>
  <c r="P1359" i="2"/>
  <c r="Q1359" i="2" s="1"/>
  <c r="O1359" i="2"/>
  <c r="M1360" i="2"/>
  <c r="N1360" i="2" s="1"/>
  <c r="E1361" i="2"/>
  <c r="S1359" i="2"/>
  <c r="H1443" i="20" l="1"/>
  <c r="I1443" i="20" s="1"/>
  <c r="J1443" i="20" s="1"/>
  <c r="L1443" i="20" s="1"/>
  <c r="K1442" i="20"/>
  <c r="J1442" i="20"/>
  <c r="L1442" i="20" s="1"/>
  <c r="G1444" i="20"/>
  <c r="F1445" i="20" s="1"/>
  <c r="L1362" i="3"/>
  <c r="K1362" i="3"/>
  <c r="M1362" i="3" s="1"/>
  <c r="I1364" i="3"/>
  <c r="J1363" i="3"/>
  <c r="P1360" i="2"/>
  <c r="Q1360" i="2" s="1"/>
  <c r="O1360" i="2"/>
  <c r="E1362" i="2"/>
  <c r="M1361" i="2"/>
  <c r="N1361" i="2" s="1"/>
  <c r="S1360" i="2"/>
  <c r="K1443" i="20" l="1"/>
  <c r="H1444" i="20"/>
  <c r="I1444" i="20" s="1"/>
  <c r="G1445" i="20"/>
  <c r="F1446" i="20" s="1"/>
  <c r="K1363" i="3"/>
  <c r="M1363" i="3" s="1"/>
  <c r="L1363" i="3"/>
  <c r="I1365" i="3"/>
  <c r="J1364" i="3"/>
  <c r="P1361" i="2"/>
  <c r="Q1361" i="2" s="1"/>
  <c r="O1361" i="2"/>
  <c r="M1362" i="2"/>
  <c r="N1362" i="2" s="1"/>
  <c r="E1363" i="2"/>
  <c r="S1361" i="2"/>
  <c r="G1446" i="20" l="1"/>
  <c r="F1447" i="20" s="1"/>
  <c r="J1444" i="20"/>
  <c r="L1444" i="20" s="1"/>
  <c r="K1444" i="20"/>
  <c r="H1445" i="20"/>
  <c r="I1445" i="20" s="1"/>
  <c r="I1366" i="3"/>
  <c r="J1365" i="3"/>
  <c r="L1364" i="3"/>
  <c r="K1364" i="3"/>
  <c r="M1364" i="3" s="1"/>
  <c r="O1362" i="2"/>
  <c r="P1362" i="2"/>
  <c r="Q1362" i="2" s="1"/>
  <c r="M1363" i="2"/>
  <c r="N1363" i="2" s="1"/>
  <c r="S1363" i="2" s="1"/>
  <c r="E1364" i="2"/>
  <c r="S1362" i="2"/>
  <c r="K1445" i="20" l="1"/>
  <c r="J1445" i="20"/>
  <c r="L1445" i="20" s="1"/>
  <c r="G1447" i="20"/>
  <c r="F1448" i="20" s="1"/>
  <c r="H1446" i="20"/>
  <c r="I1446" i="20" s="1"/>
  <c r="K1365" i="3"/>
  <c r="M1365" i="3" s="1"/>
  <c r="L1365" i="3"/>
  <c r="J1366" i="3"/>
  <c r="I1367" i="3"/>
  <c r="M1364" i="2"/>
  <c r="N1364" i="2" s="1"/>
  <c r="S1364" i="2" s="1"/>
  <c r="E1365" i="2"/>
  <c r="P1363" i="2"/>
  <c r="Q1363" i="2" s="1"/>
  <c r="O1363" i="2"/>
  <c r="G1448" i="20" l="1"/>
  <c r="F1449" i="20" s="1"/>
  <c r="H1447" i="20"/>
  <c r="I1447" i="20" s="1"/>
  <c r="J1446" i="20"/>
  <c r="L1446" i="20" s="1"/>
  <c r="K1446" i="20"/>
  <c r="L1366" i="3"/>
  <c r="K1366" i="3"/>
  <c r="M1366" i="3" s="1"/>
  <c r="I1368" i="3"/>
  <c r="J1367" i="3"/>
  <c r="M1365" i="2"/>
  <c r="N1365" i="2" s="1"/>
  <c r="S1365" i="2" s="1"/>
  <c r="E1366" i="2"/>
  <c r="P1364" i="2"/>
  <c r="Q1364" i="2" s="1"/>
  <c r="O1364" i="2"/>
  <c r="K1447" i="20" l="1"/>
  <c r="J1447" i="20"/>
  <c r="L1447" i="20" s="1"/>
  <c r="H1448" i="20"/>
  <c r="I1448" i="20" s="1"/>
  <c r="G1449" i="20"/>
  <c r="F1450" i="20" s="1"/>
  <c r="J1368" i="3"/>
  <c r="I1369" i="3"/>
  <c r="L1367" i="3"/>
  <c r="K1367" i="3"/>
  <c r="M1367" i="3" s="1"/>
  <c r="E1367" i="2"/>
  <c r="M1366" i="2"/>
  <c r="N1366" i="2" s="1"/>
  <c r="S1366" i="2" s="1"/>
  <c r="P1365" i="2"/>
  <c r="Q1365" i="2" s="1"/>
  <c r="O1365" i="2"/>
  <c r="H1449" i="20" l="1"/>
  <c r="I1449" i="20" s="1"/>
  <c r="K1449" i="20" s="1"/>
  <c r="G1450" i="20"/>
  <c r="F1451" i="20" s="1"/>
  <c r="K1448" i="20"/>
  <c r="J1448" i="20"/>
  <c r="L1448" i="20" s="1"/>
  <c r="J1369" i="3"/>
  <c r="I1370" i="3"/>
  <c r="L1368" i="3"/>
  <c r="K1368" i="3"/>
  <c r="M1368" i="3" s="1"/>
  <c r="P1366" i="2"/>
  <c r="Q1366" i="2" s="1"/>
  <c r="O1366" i="2"/>
  <c r="M1367" i="2"/>
  <c r="N1367" i="2" s="1"/>
  <c r="E1368" i="2"/>
  <c r="J1449" i="20" l="1"/>
  <c r="L1449" i="20" s="1"/>
  <c r="G1451" i="20"/>
  <c r="F1452" i="20" s="1"/>
  <c r="H1450" i="20"/>
  <c r="I1450" i="20" s="1"/>
  <c r="I1371" i="3"/>
  <c r="J1370" i="3"/>
  <c r="K1369" i="3"/>
  <c r="M1369" i="3" s="1"/>
  <c r="L1369" i="3"/>
  <c r="O1367" i="2"/>
  <c r="P1367" i="2"/>
  <c r="Q1367" i="2" s="1"/>
  <c r="M1368" i="2"/>
  <c r="N1368" i="2" s="1"/>
  <c r="E1369" i="2"/>
  <c r="S1367" i="2"/>
  <c r="K1450" i="20" l="1"/>
  <c r="J1450" i="20"/>
  <c r="L1450" i="20" s="1"/>
  <c r="H1451" i="20"/>
  <c r="I1451" i="20" s="1"/>
  <c r="G1452" i="20"/>
  <c r="F1453" i="20" s="1"/>
  <c r="K1370" i="3"/>
  <c r="M1370" i="3" s="1"/>
  <c r="L1370" i="3"/>
  <c r="I1372" i="3"/>
  <c r="J1371" i="3"/>
  <c r="P1368" i="2"/>
  <c r="Q1368" i="2" s="1"/>
  <c r="O1368" i="2"/>
  <c r="S1368" i="2"/>
  <c r="E1370" i="2"/>
  <c r="M1369" i="2"/>
  <c r="N1369" i="2" s="1"/>
  <c r="G1453" i="20" l="1"/>
  <c r="F1454" i="20" s="1"/>
  <c r="H1452" i="20"/>
  <c r="I1452" i="20" s="1"/>
  <c r="K1451" i="20"/>
  <c r="J1451" i="20"/>
  <c r="L1451" i="20" s="1"/>
  <c r="K1371" i="3"/>
  <c r="M1371" i="3" s="1"/>
  <c r="L1371" i="3"/>
  <c r="I1373" i="3"/>
  <c r="J1372" i="3"/>
  <c r="P1369" i="2"/>
  <c r="Q1369" i="2" s="1"/>
  <c r="O1369" i="2"/>
  <c r="M1370" i="2"/>
  <c r="N1370" i="2" s="1"/>
  <c r="E1371" i="2"/>
  <c r="S1369" i="2"/>
  <c r="G1454" i="20" l="1"/>
  <c r="F1455" i="20" s="1"/>
  <c r="J1452" i="20"/>
  <c r="L1452" i="20" s="1"/>
  <c r="K1452" i="20"/>
  <c r="H1453" i="20"/>
  <c r="I1453" i="20" s="1"/>
  <c r="I1374" i="3"/>
  <c r="J1373" i="3"/>
  <c r="L1372" i="3"/>
  <c r="K1372" i="3"/>
  <c r="M1372" i="3" s="1"/>
  <c r="O1370" i="2"/>
  <c r="P1370" i="2"/>
  <c r="Q1370" i="2" s="1"/>
  <c r="E1372" i="2"/>
  <c r="M1371" i="2"/>
  <c r="N1371" i="2" s="1"/>
  <c r="S1371" i="2" s="1"/>
  <c r="S1370" i="2"/>
  <c r="K1453" i="20" l="1"/>
  <c r="J1453" i="20"/>
  <c r="L1453" i="20" s="1"/>
  <c r="G1455" i="20"/>
  <c r="F1456" i="20" s="1"/>
  <c r="H1454" i="20"/>
  <c r="I1454" i="20" s="1"/>
  <c r="L1373" i="3"/>
  <c r="K1373" i="3"/>
  <c r="M1373" i="3" s="1"/>
  <c r="J1374" i="3"/>
  <c r="I1375" i="3"/>
  <c r="P1371" i="2"/>
  <c r="Q1371" i="2" s="1"/>
  <c r="O1371" i="2"/>
  <c r="M1372" i="2"/>
  <c r="N1372" i="2" s="1"/>
  <c r="E1373" i="2"/>
  <c r="H1455" i="20" l="1"/>
  <c r="I1455" i="20" s="1"/>
  <c r="J1454" i="20"/>
  <c r="L1454" i="20" s="1"/>
  <c r="K1454" i="20"/>
  <c r="G1456" i="20"/>
  <c r="F1457" i="20" s="1"/>
  <c r="J1375" i="3"/>
  <c r="I1376" i="3"/>
  <c r="L1374" i="3"/>
  <c r="K1374" i="3"/>
  <c r="M1374" i="3" s="1"/>
  <c r="P1372" i="2"/>
  <c r="Q1372" i="2" s="1"/>
  <c r="O1372" i="2"/>
  <c r="M1373" i="2"/>
  <c r="N1373" i="2" s="1"/>
  <c r="E1374" i="2"/>
  <c r="S1372" i="2"/>
  <c r="G1457" i="20" l="1"/>
  <c r="F1458" i="20" s="1"/>
  <c r="H1456" i="20"/>
  <c r="I1456" i="20" s="1"/>
  <c r="K1455" i="20"/>
  <c r="J1455" i="20"/>
  <c r="L1455" i="20" s="1"/>
  <c r="J1376" i="3"/>
  <c r="I1377" i="3"/>
  <c r="L1375" i="3"/>
  <c r="K1375" i="3"/>
  <c r="M1375" i="3" s="1"/>
  <c r="P1373" i="2"/>
  <c r="Q1373" i="2" s="1"/>
  <c r="O1373" i="2"/>
  <c r="S1373" i="2"/>
  <c r="E1375" i="2"/>
  <c r="M1374" i="2"/>
  <c r="N1374" i="2" s="1"/>
  <c r="H1457" i="20" l="1"/>
  <c r="I1457" i="20" s="1"/>
  <c r="K1457" i="20" s="1"/>
  <c r="K1456" i="20"/>
  <c r="J1456" i="20"/>
  <c r="L1456" i="20" s="1"/>
  <c r="G1458" i="20"/>
  <c r="F1459" i="20" s="1"/>
  <c r="J1377" i="3"/>
  <c r="I1378" i="3"/>
  <c r="L1376" i="3"/>
  <c r="K1376" i="3"/>
  <c r="M1376" i="3" s="1"/>
  <c r="P1374" i="2"/>
  <c r="Q1374" i="2" s="1"/>
  <c r="O1374" i="2"/>
  <c r="M1375" i="2"/>
  <c r="N1375" i="2" s="1"/>
  <c r="E1376" i="2"/>
  <c r="S1374" i="2"/>
  <c r="J1457" i="20" l="1"/>
  <c r="L1457" i="20" s="1"/>
  <c r="G1459" i="20"/>
  <c r="F1460" i="20" s="1"/>
  <c r="H1458" i="20"/>
  <c r="I1458" i="20" s="1"/>
  <c r="I1379" i="3"/>
  <c r="J1378" i="3"/>
  <c r="K1377" i="3"/>
  <c r="M1377" i="3" s="1"/>
  <c r="L1377" i="3"/>
  <c r="P1375" i="2"/>
  <c r="Q1375" i="2" s="1"/>
  <c r="O1375" i="2"/>
  <c r="M1376" i="2"/>
  <c r="N1376" i="2" s="1"/>
  <c r="E1377" i="2"/>
  <c r="S1375" i="2"/>
  <c r="K1458" i="20" l="1"/>
  <c r="J1458" i="20"/>
  <c r="L1458" i="20" s="1"/>
  <c r="H1459" i="20"/>
  <c r="I1459" i="20" s="1"/>
  <c r="G1460" i="20"/>
  <c r="F1461" i="20" s="1"/>
  <c r="L1378" i="3"/>
  <c r="K1378" i="3"/>
  <c r="M1378" i="3" s="1"/>
  <c r="I1380" i="3"/>
  <c r="J1379" i="3"/>
  <c r="P1376" i="2"/>
  <c r="Q1376" i="2" s="1"/>
  <c r="O1376" i="2"/>
  <c r="E1378" i="2"/>
  <c r="M1377" i="2"/>
  <c r="N1377" i="2" s="1"/>
  <c r="S1376" i="2"/>
  <c r="K1459" i="20" l="1"/>
  <c r="J1459" i="20"/>
  <c r="L1459" i="20" s="1"/>
  <c r="H1460" i="20"/>
  <c r="I1460" i="20" s="1"/>
  <c r="G1461" i="20"/>
  <c r="F1462" i="20" s="1"/>
  <c r="K1379" i="3"/>
  <c r="M1379" i="3" s="1"/>
  <c r="L1379" i="3"/>
  <c r="I1381" i="3"/>
  <c r="J1380" i="3"/>
  <c r="P1377" i="2"/>
  <c r="Q1377" i="2" s="1"/>
  <c r="O1377" i="2"/>
  <c r="M1378" i="2"/>
  <c r="N1378" i="2" s="1"/>
  <c r="E1379" i="2"/>
  <c r="S1377" i="2"/>
  <c r="G1462" i="20" l="1"/>
  <c r="F1463" i="20" s="1"/>
  <c r="H1461" i="20"/>
  <c r="I1461" i="20" s="1"/>
  <c r="J1460" i="20"/>
  <c r="L1460" i="20" s="1"/>
  <c r="K1460" i="20"/>
  <c r="L1380" i="3"/>
  <c r="K1380" i="3"/>
  <c r="M1380" i="3" s="1"/>
  <c r="I1382" i="3"/>
  <c r="J1381" i="3"/>
  <c r="E1380" i="2"/>
  <c r="M1379" i="2"/>
  <c r="N1379" i="2" s="1"/>
  <c r="S1379" i="2" s="1"/>
  <c r="P1378" i="2"/>
  <c r="Q1378" i="2" s="1"/>
  <c r="O1378" i="2"/>
  <c r="S1378" i="2"/>
  <c r="K1461" i="20" l="1"/>
  <c r="J1461" i="20"/>
  <c r="L1461" i="20" s="1"/>
  <c r="G1463" i="20"/>
  <c r="F1464" i="20" s="1"/>
  <c r="H1462" i="20"/>
  <c r="I1462" i="20" s="1"/>
  <c r="J1382" i="3"/>
  <c r="I1383" i="3"/>
  <c r="L1381" i="3"/>
  <c r="K1381" i="3"/>
  <c r="M1381" i="3" s="1"/>
  <c r="P1379" i="2"/>
  <c r="Q1379" i="2" s="1"/>
  <c r="O1379" i="2"/>
  <c r="E1381" i="2"/>
  <c r="M1380" i="2"/>
  <c r="N1380" i="2" s="1"/>
  <c r="S1380" i="2" s="1"/>
  <c r="H1463" i="20" l="1"/>
  <c r="I1463" i="20" s="1"/>
  <c r="K1463" i="20" s="1"/>
  <c r="J1462" i="20"/>
  <c r="L1462" i="20" s="1"/>
  <c r="K1462" i="20"/>
  <c r="G1464" i="20"/>
  <c r="F1465" i="20" s="1"/>
  <c r="J1383" i="3"/>
  <c r="I1384" i="3"/>
  <c r="L1382" i="3"/>
  <c r="K1382" i="3"/>
  <c r="M1382" i="3" s="1"/>
  <c r="E1382" i="2"/>
  <c r="M1381" i="2"/>
  <c r="N1381" i="2" s="1"/>
  <c r="S1381" i="2" s="1"/>
  <c r="O1380" i="2"/>
  <c r="P1380" i="2"/>
  <c r="Q1380" i="2" s="1"/>
  <c r="J1463" i="20" l="1"/>
  <c r="L1463" i="20" s="1"/>
  <c r="H1464" i="20"/>
  <c r="I1464" i="20" s="1"/>
  <c r="K1464" i="20" s="1"/>
  <c r="G1465" i="20"/>
  <c r="F1466" i="20" s="1"/>
  <c r="J1384" i="3"/>
  <c r="I1385" i="3"/>
  <c r="L1383" i="3"/>
  <c r="K1383" i="3"/>
  <c r="M1383" i="3" s="1"/>
  <c r="O1381" i="2"/>
  <c r="P1381" i="2"/>
  <c r="Q1381" i="2" s="1"/>
  <c r="M1382" i="2"/>
  <c r="N1382" i="2" s="1"/>
  <c r="E1383" i="2"/>
  <c r="J1464" i="20" l="1"/>
  <c r="L1464" i="20" s="1"/>
  <c r="H1465" i="20"/>
  <c r="I1465" i="20" s="1"/>
  <c r="K1465" i="20" s="1"/>
  <c r="G1466" i="20"/>
  <c r="F1467" i="20" s="1"/>
  <c r="J1385" i="3"/>
  <c r="I1386" i="3"/>
  <c r="L1384" i="3"/>
  <c r="K1384" i="3"/>
  <c r="M1384" i="3" s="1"/>
  <c r="O1382" i="2"/>
  <c r="P1382" i="2"/>
  <c r="Q1382" i="2" s="1"/>
  <c r="M1383" i="2"/>
  <c r="N1383" i="2" s="1"/>
  <c r="S1383" i="2" s="1"/>
  <c r="E1384" i="2"/>
  <c r="S1382" i="2"/>
  <c r="J1465" i="20" l="1"/>
  <c r="L1465" i="20" s="1"/>
  <c r="G1467" i="20"/>
  <c r="F1468" i="20" s="1"/>
  <c r="H1466" i="20"/>
  <c r="I1466" i="20" s="1"/>
  <c r="I1387" i="3"/>
  <c r="J1386" i="3"/>
  <c r="K1385" i="3"/>
  <c r="M1385" i="3" s="1"/>
  <c r="L1385" i="3"/>
  <c r="M1384" i="2"/>
  <c r="N1384" i="2" s="1"/>
  <c r="S1384" i="2" s="1"/>
  <c r="E1385" i="2"/>
  <c r="P1383" i="2"/>
  <c r="Q1383" i="2" s="1"/>
  <c r="O1383" i="2"/>
  <c r="K1466" i="20" l="1"/>
  <c r="J1466" i="20"/>
  <c r="L1466" i="20" s="1"/>
  <c r="H1467" i="20"/>
  <c r="I1467" i="20" s="1"/>
  <c r="G1468" i="20"/>
  <c r="F1469" i="20" s="1"/>
  <c r="L1386" i="3"/>
  <c r="K1386" i="3"/>
  <c r="M1386" i="3" s="1"/>
  <c r="I1388" i="3"/>
  <c r="J1387" i="3"/>
  <c r="E1386" i="2"/>
  <c r="M1385" i="2"/>
  <c r="N1385" i="2" s="1"/>
  <c r="S1385" i="2" s="1"/>
  <c r="P1384" i="2"/>
  <c r="Q1384" i="2" s="1"/>
  <c r="O1384" i="2"/>
  <c r="G1469" i="20" l="1"/>
  <c r="F1470" i="20" s="1"/>
  <c r="H1468" i="20"/>
  <c r="I1468" i="20" s="1"/>
  <c r="K1467" i="20"/>
  <c r="J1467" i="20"/>
  <c r="L1467" i="20" s="1"/>
  <c r="K1387" i="3"/>
  <c r="M1387" i="3" s="1"/>
  <c r="L1387" i="3"/>
  <c r="I1389" i="3"/>
  <c r="J1388" i="3"/>
  <c r="P1385" i="2"/>
  <c r="Q1385" i="2" s="1"/>
  <c r="O1385" i="2"/>
  <c r="E1387" i="2"/>
  <c r="M1386" i="2"/>
  <c r="N1386" i="2" s="1"/>
  <c r="J1468" i="20" l="1"/>
  <c r="L1468" i="20" s="1"/>
  <c r="K1468" i="20"/>
  <c r="G1470" i="20"/>
  <c r="F1471" i="20" s="1"/>
  <c r="H1469" i="20"/>
  <c r="I1469" i="20" s="1"/>
  <c r="L1388" i="3"/>
  <c r="K1388" i="3"/>
  <c r="M1388" i="3" s="1"/>
  <c r="I1390" i="3"/>
  <c r="J1389" i="3"/>
  <c r="O1386" i="2"/>
  <c r="P1386" i="2"/>
  <c r="Q1386" i="2" s="1"/>
  <c r="M1387" i="2"/>
  <c r="N1387" i="2" s="1"/>
  <c r="E1388" i="2"/>
  <c r="S1386" i="2"/>
  <c r="K1469" i="20" l="1"/>
  <c r="J1469" i="20"/>
  <c r="L1469" i="20" s="1"/>
  <c r="G1471" i="20"/>
  <c r="F1472" i="20" s="1"/>
  <c r="H1470" i="20"/>
  <c r="I1470" i="20" s="1"/>
  <c r="J1390" i="3"/>
  <c r="I1391" i="3"/>
  <c r="L1389" i="3"/>
  <c r="K1389" i="3"/>
  <c r="M1389" i="3" s="1"/>
  <c r="O1387" i="2"/>
  <c r="P1387" i="2"/>
  <c r="Q1387" i="2" s="1"/>
  <c r="S1387" i="2"/>
  <c r="M1388" i="2"/>
  <c r="N1388" i="2" s="1"/>
  <c r="E1389" i="2"/>
  <c r="J1470" i="20" l="1"/>
  <c r="L1470" i="20" s="1"/>
  <c r="K1470" i="20"/>
  <c r="H1471" i="20"/>
  <c r="I1471" i="20" s="1"/>
  <c r="G1472" i="20"/>
  <c r="H1472" i="20" s="1"/>
  <c r="I1472" i="20" s="1"/>
  <c r="B8" i="20" s="1"/>
  <c r="I1392" i="3"/>
  <c r="J1391" i="3"/>
  <c r="L1390" i="3"/>
  <c r="K1390" i="3"/>
  <c r="M1390" i="3" s="1"/>
  <c r="E1390" i="2"/>
  <c r="M1389" i="2"/>
  <c r="N1389" i="2" s="1"/>
  <c r="S1389" i="2" s="1"/>
  <c r="P1388" i="2"/>
  <c r="Q1388" i="2" s="1"/>
  <c r="O1388" i="2"/>
  <c r="S1388" i="2"/>
  <c r="K1472" i="20" l="1"/>
  <c r="B10" i="20" s="1"/>
  <c r="J1472" i="20"/>
  <c r="B9" i="20" s="1"/>
  <c r="K1471" i="20"/>
  <c r="J1471" i="20"/>
  <c r="L1471" i="20" s="1"/>
  <c r="L1391" i="3"/>
  <c r="K1391" i="3"/>
  <c r="M1391" i="3" s="1"/>
  <c r="J1392" i="3"/>
  <c r="I1393" i="3"/>
  <c r="P1389" i="2"/>
  <c r="Q1389" i="2" s="1"/>
  <c r="O1389" i="2"/>
  <c r="M1390" i="2"/>
  <c r="N1390" i="2" s="1"/>
  <c r="E1391" i="2"/>
  <c r="L1472" i="20" l="1"/>
  <c r="B11" i="20" s="1"/>
  <c r="J1393" i="3"/>
  <c r="I1394" i="3"/>
  <c r="K1392" i="3"/>
  <c r="M1392" i="3" s="1"/>
  <c r="L1392" i="3"/>
  <c r="O1390" i="2"/>
  <c r="P1390" i="2"/>
  <c r="Q1390" i="2" s="1"/>
  <c r="M1391" i="2"/>
  <c r="N1391" i="2" s="1"/>
  <c r="S1391" i="2" s="1"/>
  <c r="E1392" i="2"/>
  <c r="S1390" i="2"/>
  <c r="I1395" i="3" l="1"/>
  <c r="J1394" i="3"/>
  <c r="K1393" i="3"/>
  <c r="M1393" i="3" s="1"/>
  <c r="L1393" i="3"/>
  <c r="M1392" i="2"/>
  <c r="N1392" i="2" s="1"/>
  <c r="S1392" i="2" s="1"/>
  <c r="E1393" i="2"/>
  <c r="P1391" i="2"/>
  <c r="Q1391" i="2" s="1"/>
  <c r="O1391" i="2"/>
  <c r="L1394" i="3" l="1"/>
  <c r="K1394" i="3"/>
  <c r="M1394" i="3" s="1"/>
  <c r="I1396" i="3"/>
  <c r="J1395" i="3"/>
  <c r="E1394" i="2"/>
  <c r="M1393" i="2"/>
  <c r="N1393" i="2" s="1"/>
  <c r="S1393" i="2" s="1"/>
  <c r="P1392" i="2"/>
  <c r="Q1392" i="2" s="1"/>
  <c r="O1392" i="2"/>
  <c r="K1395" i="3" l="1"/>
  <c r="M1395" i="3" s="1"/>
  <c r="L1395" i="3"/>
  <c r="I1397" i="3"/>
  <c r="J1396" i="3"/>
  <c r="P1393" i="2"/>
  <c r="Q1393" i="2" s="1"/>
  <c r="O1393" i="2"/>
  <c r="M1394" i="2"/>
  <c r="N1394" i="2" s="1"/>
  <c r="E1395" i="2"/>
  <c r="L1396" i="3" l="1"/>
  <c r="K1396" i="3"/>
  <c r="M1396" i="3" s="1"/>
  <c r="I1398" i="3"/>
  <c r="J1397" i="3"/>
  <c r="M1395" i="2"/>
  <c r="N1395" i="2" s="1"/>
  <c r="S1395" i="2" s="1"/>
  <c r="E1396" i="2"/>
  <c r="O1394" i="2"/>
  <c r="P1394" i="2"/>
  <c r="Q1394" i="2" s="1"/>
  <c r="S1394" i="2"/>
  <c r="K1397" i="3" l="1"/>
  <c r="M1397" i="3" s="1"/>
  <c r="L1397" i="3"/>
  <c r="J1398" i="3"/>
  <c r="I1399" i="3"/>
  <c r="M1396" i="2"/>
  <c r="N1396" i="2" s="1"/>
  <c r="S1396" i="2" s="1"/>
  <c r="E1397" i="2"/>
  <c r="P1395" i="2"/>
  <c r="Q1395" i="2" s="1"/>
  <c r="O1395" i="2"/>
  <c r="L1398" i="3" l="1"/>
  <c r="K1398" i="3"/>
  <c r="M1398" i="3" s="1"/>
  <c r="I1400" i="3"/>
  <c r="J1399" i="3"/>
  <c r="E1398" i="2"/>
  <c r="M1397" i="2"/>
  <c r="N1397" i="2" s="1"/>
  <c r="S1397" i="2" s="1"/>
  <c r="P1396" i="2"/>
  <c r="Q1396" i="2" s="1"/>
  <c r="O1396" i="2"/>
  <c r="J1400" i="3" l="1"/>
  <c r="I1401" i="3"/>
  <c r="L1399" i="3"/>
  <c r="K1399" i="3"/>
  <c r="M1399" i="3" s="1"/>
  <c r="P1397" i="2"/>
  <c r="Q1397" i="2" s="1"/>
  <c r="O1397" i="2"/>
  <c r="M1398" i="2"/>
  <c r="N1398" i="2" s="1"/>
  <c r="E1399" i="2"/>
  <c r="J1401" i="3" l="1"/>
  <c r="I1402" i="3"/>
  <c r="L1400" i="3"/>
  <c r="K1400" i="3"/>
  <c r="M1400" i="3" s="1"/>
  <c r="O1398" i="2"/>
  <c r="P1398" i="2"/>
  <c r="Q1398" i="2" s="1"/>
  <c r="M1399" i="2"/>
  <c r="N1399" i="2" s="1"/>
  <c r="S1399" i="2" s="1"/>
  <c r="E1400" i="2"/>
  <c r="S1398" i="2"/>
  <c r="I1403" i="3" l="1"/>
  <c r="J1402" i="3"/>
  <c r="K1401" i="3"/>
  <c r="M1401" i="3" s="1"/>
  <c r="L1401" i="3"/>
  <c r="M1400" i="2"/>
  <c r="N1400" i="2" s="1"/>
  <c r="S1400" i="2" s="1"/>
  <c r="E1401" i="2"/>
  <c r="P1399" i="2"/>
  <c r="Q1399" i="2" s="1"/>
  <c r="O1399" i="2"/>
  <c r="K1402" i="3" l="1"/>
  <c r="M1402" i="3" s="1"/>
  <c r="L1402" i="3"/>
  <c r="J1403" i="3"/>
  <c r="I1404" i="3"/>
  <c r="E1402" i="2"/>
  <c r="M1401" i="2"/>
  <c r="N1401" i="2" s="1"/>
  <c r="S1401" i="2" s="1"/>
  <c r="P1400" i="2"/>
  <c r="Q1400" i="2" s="1"/>
  <c r="O1400" i="2"/>
  <c r="I1405" i="3" l="1"/>
  <c r="J1404" i="3"/>
  <c r="K1403" i="3"/>
  <c r="M1403" i="3" s="1"/>
  <c r="L1403" i="3"/>
  <c r="P1401" i="2"/>
  <c r="Q1401" i="2" s="1"/>
  <c r="O1401" i="2"/>
  <c r="M1402" i="2"/>
  <c r="N1402" i="2" s="1"/>
  <c r="E1403" i="2"/>
  <c r="L1404" i="3" l="1"/>
  <c r="K1404" i="3"/>
  <c r="M1404" i="3" s="1"/>
  <c r="I1406" i="3"/>
  <c r="J1405" i="3"/>
  <c r="M1403" i="2"/>
  <c r="N1403" i="2" s="1"/>
  <c r="S1403" i="2" s="1"/>
  <c r="E1404" i="2"/>
  <c r="O1402" i="2"/>
  <c r="P1402" i="2"/>
  <c r="Q1402" i="2" s="1"/>
  <c r="S1402" i="2"/>
  <c r="L1405" i="3" l="1"/>
  <c r="K1405" i="3"/>
  <c r="M1405" i="3" s="1"/>
  <c r="J1406" i="3"/>
  <c r="I1407" i="3"/>
  <c r="M1404" i="2"/>
  <c r="N1404" i="2" s="1"/>
  <c r="S1404" i="2" s="1"/>
  <c r="E1405" i="2"/>
  <c r="P1403" i="2"/>
  <c r="Q1403" i="2" s="1"/>
  <c r="O1403" i="2"/>
  <c r="L1406" i="3" l="1"/>
  <c r="K1406" i="3"/>
  <c r="M1406" i="3" s="1"/>
  <c r="I1408" i="3"/>
  <c r="J1407" i="3"/>
  <c r="E1406" i="2"/>
  <c r="M1405" i="2"/>
  <c r="N1405" i="2" s="1"/>
  <c r="S1405" i="2" s="1"/>
  <c r="P1404" i="2"/>
  <c r="Q1404" i="2" s="1"/>
  <c r="O1404" i="2"/>
  <c r="J1408" i="3" l="1"/>
  <c r="I1409" i="3"/>
  <c r="L1407" i="3"/>
  <c r="K1407" i="3"/>
  <c r="M1407" i="3" s="1"/>
  <c r="P1405" i="2"/>
  <c r="Q1405" i="2" s="1"/>
  <c r="O1405" i="2"/>
  <c r="M1406" i="2"/>
  <c r="N1406" i="2" s="1"/>
  <c r="E1407" i="2"/>
  <c r="J1409" i="3" l="1"/>
  <c r="I1410" i="3"/>
  <c r="L1408" i="3"/>
  <c r="K1408" i="3"/>
  <c r="M1408" i="3" s="1"/>
  <c r="O1406" i="2"/>
  <c r="P1406" i="2"/>
  <c r="Q1406" i="2" s="1"/>
  <c r="M1407" i="2"/>
  <c r="N1407" i="2" s="1"/>
  <c r="S1407" i="2" s="1"/>
  <c r="E1408" i="2"/>
  <c r="S1406" i="2"/>
  <c r="I1411" i="3" l="1"/>
  <c r="J1410" i="3"/>
  <c r="K1409" i="3"/>
  <c r="M1409" i="3" s="1"/>
  <c r="L1409" i="3"/>
  <c r="M1408" i="2"/>
  <c r="N1408" i="2" s="1"/>
  <c r="S1408" i="2" s="1"/>
  <c r="E1409" i="2"/>
  <c r="P1407" i="2"/>
  <c r="Q1407" i="2" s="1"/>
  <c r="O1407" i="2"/>
  <c r="L1410" i="3" l="1"/>
  <c r="K1410" i="3"/>
  <c r="M1410" i="3" s="1"/>
  <c r="J1411" i="3"/>
  <c r="I1412" i="3"/>
  <c r="M1409" i="2"/>
  <c r="N1409" i="2" s="1"/>
  <c r="S1409" i="2" s="1"/>
  <c r="E1410" i="2"/>
  <c r="P1408" i="2"/>
  <c r="Q1408" i="2" s="1"/>
  <c r="O1408" i="2"/>
  <c r="K1411" i="3" l="1"/>
  <c r="M1411" i="3" s="1"/>
  <c r="L1411" i="3"/>
  <c r="I1413" i="3"/>
  <c r="J1412" i="3"/>
  <c r="E1411" i="2"/>
  <c r="M1410" i="2"/>
  <c r="N1410" i="2" s="1"/>
  <c r="S1410" i="2" s="1"/>
  <c r="P1409" i="2"/>
  <c r="Q1409" i="2" s="1"/>
  <c r="O1409" i="2"/>
  <c r="L1412" i="3" l="1"/>
  <c r="K1412" i="3"/>
  <c r="M1412" i="3" s="1"/>
  <c r="I1414" i="3"/>
  <c r="J1413" i="3"/>
  <c r="P1410" i="2"/>
  <c r="Q1410" i="2" s="1"/>
  <c r="O1410" i="2"/>
  <c r="M1411" i="2"/>
  <c r="N1411" i="2" s="1"/>
  <c r="E1412" i="2"/>
  <c r="J1414" i="3" l="1"/>
  <c r="I1415" i="3"/>
  <c r="L1413" i="3"/>
  <c r="K1413" i="3"/>
  <c r="M1413" i="3" s="1"/>
  <c r="P1411" i="2"/>
  <c r="Q1411" i="2" s="1"/>
  <c r="O1411" i="2"/>
  <c r="M1412" i="2"/>
  <c r="N1412" i="2" s="1"/>
  <c r="E1413" i="2"/>
  <c r="S1411" i="2"/>
  <c r="I1416" i="3" l="1"/>
  <c r="J1415" i="3"/>
  <c r="L1414" i="3"/>
  <c r="K1414" i="3"/>
  <c r="M1414" i="3" s="1"/>
  <c r="P1412" i="2"/>
  <c r="Q1412" i="2" s="1"/>
  <c r="O1412" i="2"/>
  <c r="S1412" i="2"/>
  <c r="M1413" i="2"/>
  <c r="N1413" i="2" s="1"/>
  <c r="S1413" i="2" s="1"/>
  <c r="E1414" i="2"/>
  <c r="L1415" i="3" l="1"/>
  <c r="K1415" i="3"/>
  <c r="M1415" i="3" s="1"/>
  <c r="J1416" i="3"/>
  <c r="I1417" i="3"/>
  <c r="E1415" i="2"/>
  <c r="M1414" i="2"/>
  <c r="N1414" i="2" s="1"/>
  <c r="S1414" i="2" s="1"/>
  <c r="O1413" i="2"/>
  <c r="P1413" i="2"/>
  <c r="Q1413" i="2" s="1"/>
  <c r="J1417" i="3" l="1"/>
  <c r="I1418" i="3"/>
  <c r="L1416" i="3"/>
  <c r="K1416" i="3"/>
  <c r="M1416" i="3" s="1"/>
  <c r="P1414" i="2"/>
  <c r="Q1414" i="2" s="1"/>
  <c r="O1414" i="2"/>
  <c r="M1415" i="2"/>
  <c r="N1415" i="2" s="1"/>
  <c r="E1416" i="2"/>
  <c r="I1419" i="3" l="1"/>
  <c r="J1418" i="3"/>
  <c r="K1417" i="3"/>
  <c r="M1417" i="3" s="1"/>
  <c r="L1417" i="3"/>
  <c r="P1415" i="2"/>
  <c r="Q1415" i="2" s="1"/>
  <c r="O1415" i="2"/>
  <c r="M1416" i="2"/>
  <c r="N1416" i="2" s="1"/>
  <c r="E1417" i="2"/>
  <c r="S1415" i="2"/>
  <c r="L1418" i="3" l="1"/>
  <c r="K1418" i="3"/>
  <c r="M1418" i="3" s="1"/>
  <c r="J1419" i="3"/>
  <c r="I1420" i="3"/>
  <c r="P1416" i="2"/>
  <c r="Q1416" i="2" s="1"/>
  <c r="O1416" i="2"/>
  <c r="S1416" i="2"/>
  <c r="E1418" i="2"/>
  <c r="M1417" i="2"/>
  <c r="N1417" i="2" s="1"/>
  <c r="I1421" i="3" l="1"/>
  <c r="J1420" i="3"/>
  <c r="K1419" i="3"/>
  <c r="M1419" i="3" s="1"/>
  <c r="L1419" i="3"/>
  <c r="P1417" i="2"/>
  <c r="Q1417" i="2" s="1"/>
  <c r="O1417" i="2"/>
  <c r="M1418" i="2"/>
  <c r="N1418" i="2" s="1"/>
  <c r="E1419" i="2"/>
  <c r="S1417" i="2"/>
  <c r="L1420" i="3" l="1"/>
  <c r="K1420" i="3"/>
  <c r="M1420" i="3" s="1"/>
  <c r="I1422" i="3"/>
  <c r="J1421" i="3"/>
  <c r="O1418" i="2"/>
  <c r="P1418" i="2"/>
  <c r="Q1418" i="2" s="1"/>
  <c r="M1419" i="2"/>
  <c r="N1419" i="2" s="1"/>
  <c r="S1419" i="2" s="1"/>
  <c r="E1420" i="2"/>
  <c r="S1418" i="2"/>
  <c r="L1421" i="3" l="1"/>
  <c r="K1421" i="3"/>
  <c r="M1421" i="3" s="1"/>
  <c r="J1422" i="3"/>
  <c r="I1423" i="3"/>
  <c r="M1420" i="2"/>
  <c r="N1420" i="2" s="1"/>
  <c r="S1420" i="2" s="1"/>
  <c r="E1421" i="2"/>
  <c r="P1419" i="2"/>
  <c r="Q1419" i="2" s="1"/>
  <c r="O1419" i="2"/>
  <c r="I1424" i="3" l="1"/>
  <c r="J1423" i="3"/>
  <c r="L1422" i="3"/>
  <c r="K1422" i="3"/>
  <c r="M1422" i="3" s="1"/>
  <c r="M1421" i="2"/>
  <c r="N1421" i="2" s="1"/>
  <c r="S1421" i="2" s="1"/>
  <c r="E1422" i="2"/>
  <c r="P1420" i="2"/>
  <c r="Q1420" i="2" s="1"/>
  <c r="O1420" i="2"/>
  <c r="L1423" i="3" l="1"/>
  <c r="K1423" i="3"/>
  <c r="M1423" i="3" s="1"/>
  <c r="J1424" i="3"/>
  <c r="I1425" i="3"/>
  <c r="E1423" i="2"/>
  <c r="M1422" i="2"/>
  <c r="N1422" i="2" s="1"/>
  <c r="S1422" i="2" s="1"/>
  <c r="P1421" i="2"/>
  <c r="Q1421" i="2" s="1"/>
  <c r="O1421" i="2"/>
  <c r="K1424" i="3" l="1"/>
  <c r="M1424" i="3" s="1"/>
  <c r="L1424" i="3"/>
  <c r="J1425" i="3"/>
  <c r="I1426" i="3"/>
  <c r="P1422" i="2"/>
  <c r="Q1422" i="2" s="1"/>
  <c r="O1422" i="2"/>
  <c r="M1423" i="2"/>
  <c r="N1423" i="2" s="1"/>
  <c r="E1424" i="2"/>
  <c r="I1427" i="3" l="1"/>
  <c r="J1426" i="3"/>
  <c r="K1425" i="3"/>
  <c r="M1425" i="3" s="1"/>
  <c r="L1425" i="3"/>
  <c r="P1423" i="2"/>
  <c r="Q1423" i="2" s="1"/>
  <c r="O1423" i="2"/>
  <c r="M1424" i="2"/>
  <c r="N1424" i="2" s="1"/>
  <c r="S1424" i="2" s="1"/>
  <c r="E1425" i="2"/>
  <c r="S1423" i="2"/>
  <c r="L1426" i="3" l="1"/>
  <c r="K1426" i="3"/>
  <c r="M1426" i="3" s="1"/>
  <c r="I1428" i="3"/>
  <c r="J1427" i="3"/>
  <c r="P1424" i="2"/>
  <c r="Q1424" i="2" s="1"/>
  <c r="O1424" i="2"/>
  <c r="E1426" i="2"/>
  <c r="M1425" i="2"/>
  <c r="N1425" i="2" s="1"/>
  <c r="K1427" i="3" l="1"/>
  <c r="M1427" i="3" s="1"/>
  <c r="L1427" i="3"/>
  <c r="I1429" i="3"/>
  <c r="J1428" i="3"/>
  <c r="P1425" i="2"/>
  <c r="Q1425" i="2" s="1"/>
  <c r="O1425" i="2"/>
  <c r="M1426" i="2"/>
  <c r="N1426" i="2" s="1"/>
  <c r="E1427" i="2"/>
  <c r="S1425" i="2"/>
  <c r="I1430" i="3" l="1"/>
  <c r="J1429" i="3"/>
  <c r="L1428" i="3"/>
  <c r="K1428" i="3"/>
  <c r="M1428" i="3" s="1"/>
  <c r="O1426" i="2"/>
  <c r="P1426" i="2"/>
  <c r="Q1426" i="2" s="1"/>
  <c r="E1428" i="2"/>
  <c r="M1427" i="2"/>
  <c r="N1427" i="2" s="1"/>
  <c r="S1427" i="2" s="1"/>
  <c r="S1426" i="2"/>
  <c r="K1429" i="3" l="1"/>
  <c r="M1429" i="3" s="1"/>
  <c r="L1429" i="3"/>
  <c r="J1430" i="3"/>
  <c r="I1431" i="3"/>
  <c r="P1427" i="2"/>
  <c r="Q1427" i="2" s="1"/>
  <c r="O1427" i="2"/>
  <c r="M1428" i="2"/>
  <c r="N1428" i="2" s="1"/>
  <c r="E1429" i="2"/>
  <c r="L1430" i="3" l="1"/>
  <c r="K1430" i="3"/>
  <c r="M1430" i="3" s="1"/>
  <c r="I1432" i="3"/>
  <c r="J1431" i="3"/>
  <c r="P1428" i="2"/>
  <c r="Q1428" i="2" s="1"/>
  <c r="O1428" i="2"/>
  <c r="M1429" i="2"/>
  <c r="N1429" i="2" s="1"/>
  <c r="E1430" i="2"/>
  <c r="S1428" i="2"/>
  <c r="L1431" i="3" l="1"/>
  <c r="K1431" i="3"/>
  <c r="M1431" i="3" s="1"/>
  <c r="J1432" i="3"/>
  <c r="I1433" i="3"/>
  <c r="P1429" i="2"/>
  <c r="Q1429" i="2" s="1"/>
  <c r="O1429" i="2"/>
  <c r="S1429" i="2"/>
  <c r="E1431" i="2"/>
  <c r="M1430" i="2"/>
  <c r="N1430" i="2" s="1"/>
  <c r="J1433" i="3" l="1"/>
  <c r="I1434" i="3"/>
  <c r="L1432" i="3"/>
  <c r="K1432" i="3"/>
  <c r="M1432" i="3" s="1"/>
  <c r="P1430" i="2"/>
  <c r="Q1430" i="2" s="1"/>
  <c r="O1430" i="2"/>
  <c r="M1431" i="2"/>
  <c r="N1431" i="2" s="1"/>
  <c r="E1432" i="2"/>
  <c r="S1430" i="2"/>
  <c r="I1435" i="3" l="1"/>
  <c r="J1434" i="3"/>
  <c r="L1433" i="3"/>
  <c r="K1433" i="3"/>
  <c r="M1433" i="3" s="1"/>
  <c r="P1431" i="2"/>
  <c r="Q1431" i="2" s="1"/>
  <c r="O1431" i="2"/>
  <c r="M1432" i="2"/>
  <c r="N1432" i="2" s="1"/>
  <c r="E1433" i="2"/>
  <c r="S1431" i="2"/>
  <c r="L1434" i="3" l="1"/>
  <c r="K1434" i="3"/>
  <c r="M1434" i="3" s="1"/>
  <c r="J1435" i="3"/>
  <c r="I1436" i="3"/>
  <c r="P1432" i="2"/>
  <c r="Q1432" i="2" s="1"/>
  <c r="O1432" i="2"/>
  <c r="S1432" i="2"/>
  <c r="E1434" i="2"/>
  <c r="M1433" i="2"/>
  <c r="N1433" i="2" s="1"/>
  <c r="K1435" i="3" l="1"/>
  <c r="M1435" i="3" s="1"/>
  <c r="L1435" i="3"/>
  <c r="I1437" i="3"/>
  <c r="J1436" i="3"/>
  <c r="P1433" i="2"/>
  <c r="Q1433" i="2" s="1"/>
  <c r="O1433" i="2"/>
  <c r="M1434" i="2"/>
  <c r="N1434" i="2" s="1"/>
  <c r="E1435" i="2"/>
  <c r="S1433" i="2"/>
  <c r="L1436" i="3" l="1"/>
  <c r="K1436" i="3"/>
  <c r="M1436" i="3" s="1"/>
  <c r="I1438" i="3"/>
  <c r="J1437" i="3"/>
  <c r="O1434" i="2"/>
  <c r="P1434" i="2"/>
  <c r="Q1434" i="2" s="1"/>
  <c r="E1436" i="2"/>
  <c r="M1435" i="2"/>
  <c r="N1435" i="2" s="1"/>
  <c r="S1435" i="2" s="1"/>
  <c r="S1434" i="2"/>
  <c r="J1438" i="3" l="1"/>
  <c r="I1439" i="3"/>
  <c r="L1437" i="3"/>
  <c r="K1437" i="3"/>
  <c r="M1437" i="3" s="1"/>
  <c r="M1436" i="2"/>
  <c r="N1436" i="2" s="1"/>
  <c r="S1436" i="2" s="1"/>
  <c r="E1437" i="2"/>
  <c r="P1435" i="2"/>
  <c r="Q1435" i="2" s="1"/>
  <c r="O1435" i="2"/>
  <c r="I1440" i="3" l="1"/>
  <c r="J1439" i="3"/>
  <c r="L1438" i="3"/>
  <c r="K1438" i="3"/>
  <c r="M1438" i="3" s="1"/>
  <c r="M1437" i="2"/>
  <c r="N1437" i="2" s="1"/>
  <c r="S1437" i="2" s="1"/>
  <c r="E1438" i="2"/>
  <c r="P1436" i="2"/>
  <c r="Q1436" i="2" s="1"/>
  <c r="O1436" i="2"/>
  <c r="L1439" i="3" l="1"/>
  <c r="K1439" i="3"/>
  <c r="M1439" i="3" s="1"/>
  <c r="J1440" i="3"/>
  <c r="I1441" i="3"/>
  <c r="E1439" i="2"/>
  <c r="M1438" i="2"/>
  <c r="N1438" i="2" s="1"/>
  <c r="S1438" i="2" s="1"/>
  <c r="P1437" i="2"/>
  <c r="Q1437" i="2" s="1"/>
  <c r="O1437" i="2"/>
  <c r="J1441" i="3" l="1"/>
  <c r="I1442" i="3"/>
  <c r="L1440" i="3"/>
  <c r="K1440" i="3"/>
  <c r="M1440" i="3" s="1"/>
  <c r="P1438" i="2"/>
  <c r="Q1438" i="2" s="1"/>
  <c r="O1438" i="2"/>
  <c r="M1439" i="2"/>
  <c r="N1439" i="2" s="1"/>
  <c r="E1440" i="2"/>
  <c r="I1443" i="3" l="1"/>
  <c r="J1442" i="3"/>
  <c r="L1441" i="3"/>
  <c r="K1441" i="3"/>
  <c r="M1441" i="3" s="1"/>
  <c r="M1440" i="2"/>
  <c r="N1440" i="2" s="1"/>
  <c r="S1440" i="2" s="1"/>
  <c r="E1441" i="2"/>
  <c r="O1439" i="2"/>
  <c r="P1439" i="2"/>
  <c r="Q1439" i="2" s="1"/>
  <c r="S1439" i="2"/>
  <c r="L1442" i="3" l="1"/>
  <c r="K1442" i="3"/>
  <c r="M1442" i="3" s="1"/>
  <c r="J1443" i="3"/>
  <c r="I1444" i="3"/>
  <c r="E1442" i="2"/>
  <c r="M1441" i="2"/>
  <c r="N1441" i="2" s="1"/>
  <c r="S1441" i="2" s="1"/>
  <c r="P1440" i="2"/>
  <c r="Q1440" i="2" s="1"/>
  <c r="O1440" i="2"/>
  <c r="K1443" i="3" l="1"/>
  <c r="M1443" i="3" s="1"/>
  <c r="L1443" i="3"/>
  <c r="I1445" i="3"/>
  <c r="J1444" i="3"/>
  <c r="P1441" i="2"/>
  <c r="Q1441" i="2" s="1"/>
  <c r="O1441" i="2"/>
  <c r="M1442" i="2"/>
  <c r="N1442" i="2" s="1"/>
  <c r="E1443" i="2"/>
  <c r="L1444" i="3" l="1"/>
  <c r="K1444" i="3"/>
  <c r="M1444" i="3" s="1"/>
  <c r="I1446" i="3"/>
  <c r="J1445" i="3"/>
  <c r="O1442" i="2"/>
  <c r="P1442" i="2"/>
  <c r="Q1442" i="2" s="1"/>
  <c r="M1443" i="2"/>
  <c r="N1443" i="2" s="1"/>
  <c r="S1443" i="2" s="1"/>
  <c r="E1444" i="2"/>
  <c r="S1442" i="2"/>
  <c r="J1446" i="3" l="1"/>
  <c r="I1447" i="3"/>
  <c r="L1445" i="3"/>
  <c r="K1445" i="3"/>
  <c r="M1445" i="3" s="1"/>
  <c r="M1444" i="2"/>
  <c r="N1444" i="2" s="1"/>
  <c r="S1444" i="2" s="1"/>
  <c r="E1445" i="2"/>
  <c r="P1443" i="2"/>
  <c r="Q1443" i="2" s="1"/>
  <c r="O1443" i="2"/>
  <c r="I1448" i="3" l="1"/>
  <c r="J1447" i="3"/>
  <c r="L1446" i="3"/>
  <c r="K1446" i="3"/>
  <c r="M1446" i="3" s="1"/>
  <c r="M1445" i="2"/>
  <c r="N1445" i="2" s="1"/>
  <c r="S1445" i="2" s="1"/>
  <c r="E1446" i="2"/>
  <c r="P1444" i="2"/>
  <c r="Q1444" i="2" s="1"/>
  <c r="O1444" i="2"/>
  <c r="L1447" i="3" l="1"/>
  <c r="K1447" i="3"/>
  <c r="M1447" i="3" s="1"/>
  <c r="J1448" i="3"/>
  <c r="I1449" i="3"/>
  <c r="M1446" i="2"/>
  <c r="N1446" i="2" s="1"/>
  <c r="S1446" i="2" s="1"/>
  <c r="E1447" i="2"/>
  <c r="P1445" i="2"/>
  <c r="Q1445" i="2" s="1"/>
  <c r="O1445" i="2"/>
  <c r="J1449" i="3" l="1"/>
  <c r="I1450" i="3"/>
  <c r="L1448" i="3"/>
  <c r="K1448" i="3"/>
  <c r="M1448" i="3" s="1"/>
  <c r="M1447" i="2"/>
  <c r="N1447" i="2" s="1"/>
  <c r="S1447" i="2" s="1"/>
  <c r="E1448" i="2"/>
  <c r="P1446" i="2"/>
  <c r="Q1446" i="2" s="1"/>
  <c r="O1446" i="2"/>
  <c r="I1451" i="3" l="1"/>
  <c r="J1450" i="3"/>
  <c r="L1449" i="3"/>
  <c r="K1449" i="3"/>
  <c r="M1449" i="3" s="1"/>
  <c r="M1448" i="2"/>
  <c r="N1448" i="2" s="1"/>
  <c r="S1448" i="2" s="1"/>
  <c r="E1449" i="2"/>
  <c r="P1447" i="2"/>
  <c r="Q1447" i="2" s="1"/>
  <c r="O1447" i="2"/>
  <c r="L1450" i="3" l="1"/>
  <c r="K1450" i="3"/>
  <c r="M1450" i="3" s="1"/>
  <c r="J1451" i="3"/>
  <c r="I1452" i="3"/>
  <c r="E1450" i="2"/>
  <c r="M1449" i="2"/>
  <c r="N1449" i="2" s="1"/>
  <c r="S1449" i="2" s="1"/>
  <c r="P1448" i="2"/>
  <c r="Q1448" i="2" s="1"/>
  <c r="O1448" i="2"/>
  <c r="I1453" i="3" l="1"/>
  <c r="J1452" i="3"/>
  <c r="K1451" i="3"/>
  <c r="M1451" i="3" s="1"/>
  <c r="L1451" i="3"/>
  <c r="P1449" i="2"/>
  <c r="Q1449" i="2" s="1"/>
  <c r="O1449" i="2"/>
  <c r="M1450" i="2"/>
  <c r="N1450" i="2" s="1"/>
  <c r="E1451" i="2"/>
  <c r="L1452" i="3" l="1"/>
  <c r="K1452" i="3"/>
  <c r="M1452" i="3" s="1"/>
  <c r="I1454" i="3"/>
  <c r="J1453" i="3"/>
  <c r="O1450" i="2"/>
  <c r="P1450" i="2"/>
  <c r="Q1450" i="2" s="1"/>
  <c r="E1452" i="2"/>
  <c r="M1451" i="2"/>
  <c r="N1451" i="2" s="1"/>
  <c r="S1451" i="2" s="1"/>
  <c r="S1450" i="2"/>
  <c r="L1453" i="3" l="1"/>
  <c r="K1453" i="3"/>
  <c r="M1453" i="3" s="1"/>
  <c r="J1454" i="3"/>
  <c r="I1455" i="3"/>
  <c r="P1451" i="2"/>
  <c r="Q1451" i="2" s="1"/>
  <c r="O1451" i="2"/>
  <c r="M1452" i="2"/>
  <c r="N1452" i="2" s="1"/>
  <c r="E1453" i="2"/>
  <c r="I1456" i="3" l="1"/>
  <c r="J1455" i="3"/>
  <c r="L1454" i="3"/>
  <c r="K1454" i="3"/>
  <c r="M1454" i="3" s="1"/>
  <c r="P1452" i="2"/>
  <c r="Q1452" i="2" s="1"/>
  <c r="O1452" i="2"/>
  <c r="M1453" i="2"/>
  <c r="N1453" i="2" s="1"/>
  <c r="E1454" i="2"/>
  <c r="S1452" i="2"/>
  <c r="L1455" i="3" l="1"/>
  <c r="K1455" i="3"/>
  <c r="M1455" i="3" s="1"/>
  <c r="J1456" i="3"/>
  <c r="I1457" i="3"/>
  <c r="P1453" i="2"/>
  <c r="Q1453" i="2" s="1"/>
  <c r="O1453" i="2"/>
  <c r="S1453" i="2"/>
  <c r="E1455" i="2"/>
  <c r="M1454" i="2"/>
  <c r="N1454" i="2" s="1"/>
  <c r="L1456" i="3" l="1"/>
  <c r="K1456" i="3"/>
  <c r="M1456" i="3" s="1"/>
  <c r="J1457" i="3"/>
  <c r="I1458" i="3"/>
  <c r="P1454" i="2"/>
  <c r="Q1454" i="2" s="1"/>
  <c r="O1454" i="2"/>
  <c r="M1455" i="2"/>
  <c r="N1455" i="2" s="1"/>
  <c r="E1456" i="2"/>
  <c r="S1454" i="2"/>
  <c r="I1459" i="3" l="1"/>
  <c r="J1458" i="3"/>
  <c r="L1457" i="3"/>
  <c r="K1457" i="3"/>
  <c r="M1457" i="3" s="1"/>
  <c r="P1455" i="2"/>
  <c r="Q1455" i="2" s="1"/>
  <c r="O1455" i="2"/>
  <c r="M1456" i="2"/>
  <c r="N1456" i="2" s="1"/>
  <c r="E1457" i="2"/>
  <c r="S1455" i="2"/>
  <c r="L1458" i="3" l="1"/>
  <c r="K1458" i="3"/>
  <c r="M1458" i="3" s="1"/>
  <c r="J1459" i="3"/>
  <c r="I1460" i="3"/>
  <c r="P1456" i="2"/>
  <c r="Q1456" i="2" s="1"/>
  <c r="O1456" i="2"/>
  <c r="S1456" i="2"/>
  <c r="E1458" i="2"/>
  <c r="M1457" i="2"/>
  <c r="N1457" i="2" s="1"/>
  <c r="I1461" i="3" l="1"/>
  <c r="J1460" i="3"/>
  <c r="K1459" i="3"/>
  <c r="M1459" i="3" s="1"/>
  <c r="L1459" i="3"/>
  <c r="P1457" i="2"/>
  <c r="Q1457" i="2" s="1"/>
  <c r="O1457" i="2"/>
  <c r="M1458" i="2"/>
  <c r="N1458" i="2" s="1"/>
  <c r="E1459" i="2"/>
  <c r="S1457" i="2"/>
  <c r="L1460" i="3" l="1"/>
  <c r="K1460" i="3"/>
  <c r="M1460" i="3" s="1"/>
  <c r="I1462" i="3"/>
  <c r="J1461" i="3"/>
  <c r="O1458" i="2"/>
  <c r="P1458" i="2"/>
  <c r="Q1458" i="2" s="1"/>
  <c r="E1460" i="2"/>
  <c r="M1459" i="2"/>
  <c r="N1459" i="2" s="1"/>
  <c r="S1459" i="2" s="1"/>
  <c r="S1458" i="2"/>
  <c r="J1462" i="3" l="1"/>
  <c r="I1463" i="3"/>
  <c r="K1461" i="3"/>
  <c r="M1461" i="3" s="1"/>
  <c r="L1461" i="3"/>
  <c r="P1459" i="2"/>
  <c r="Q1459" i="2" s="1"/>
  <c r="O1459" i="2"/>
  <c r="M1460" i="2"/>
  <c r="N1460" i="2" s="1"/>
  <c r="E1461" i="2"/>
  <c r="I1464" i="3" l="1"/>
  <c r="J1463" i="3"/>
  <c r="L1462" i="3"/>
  <c r="K1462" i="3"/>
  <c r="M1462" i="3" s="1"/>
  <c r="P1460" i="2"/>
  <c r="Q1460" i="2" s="1"/>
  <c r="O1460" i="2"/>
  <c r="M1461" i="2"/>
  <c r="N1461" i="2" s="1"/>
  <c r="E1462" i="2"/>
  <c r="S1460" i="2"/>
  <c r="L1463" i="3" l="1"/>
  <c r="K1463" i="3"/>
  <c r="M1463" i="3" s="1"/>
  <c r="J1464" i="3"/>
  <c r="I1465" i="3"/>
  <c r="P1461" i="2"/>
  <c r="Q1461" i="2" s="1"/>
  <c r="O1461" i="2"/>
  <c r="S1461" i="2"/>
  <c r="E1463" i="2"/>
  <c r="M1462" i="2"/>
  <c r="N1462" i="2" s="1"/>
  <c r="J1465" i="3" l="1"/>
  <c r="I1466" i="3"/>
  <c r="L1464" i="3"/>
  <c r="K1464" i="3"/>
  <c r="M1464" i="3" s="1"/>
  <c r="P1462" i="2"/>
  <c r="Q1462" i="2" s="1"/>
  <c r="O1462" i="2"/>
  <c r="M1463" i="2"/>
  <c r="N1463" i="2" s="1"/>
  <c r="E1464" i="2"/>
  <c r="S1462" i="2"/>
  <c r="I1467" i="3" l="1"/>
  <c r="J1466" i="3"/>
  <c r="L1465" i="3"/>
  <c r="K1465" i="3"/>
  <c r="M1465" i="3" s="1"/>
  <c r="P1463" i="2"/>
  <c r="Q1463" i="2" s="1"/>
  <c r="O1463" i="2"/>
  <c r="M1464" i="2"/>
  <c r="N1464" i="2" s="1"/>
  <c r="E1465" i="2"/>
  <c r="S1463" i="2"/>
  <c r="L1466" i="3" l="1"/>
  <c r="K1466" i="3"/>
  <c r="M1466" i="3" s="1"/>
  <c r="J1467" i="3"/>
  <c r="I1468" i="3"/>
  <c r="P1464" i="2"/>
  <c r="Q1464" i="2" s="1"/>
  <c r="O1464" i="2"/>
  <c r="E1466" i="2"/>
  <c r="M1465" i="2"/>
  <c r="N1465" i="2" s="1"/>
  <c r="S1464" i="2"/>
  <c r="I1469" i="3" l="1"/>
  <c r="J1468" i="3"/>
  <c r="K1467" i="3"/>
  <c r="M1467" i="3" s="1"/>
  <c r="L1467" i="3"/>
  <c r="P1465" i="2"/>
  <c r="Q1465" i="2" s="1"/>
  <c r="O1465" i="2"/>
  <c r="M1466" i="2"/>
  <c r="N1466" i="2" s="1"/>
  <c r="E1467" i="2"/>
  <c r="S1465" i="2"/>
  <c r="L1468" i="3" l="1"/>
  <c r="K1468" i="3"/>
  <c r="M1468" i="3" s="1"/>
  <c r="I1470" i="3"/>
  <c r="J1469" i="3"/>
  <c r="O1466" i="2"/>
  <c r="P1466" i="2"/>
  <c r="Q1466" i="2" s="1"/>
  <c r="M1467" i="2"/>
  <c r="N1467" i="2" s="1"/>
  <c r="E1468" i="2"/>
  <c r="S1466" i="2"/>
  <c r="L1469" i="3" l="1"/>
  <c r="K1469" i="3"/>
  <c r="M1469" i="3" s="1"/>
  <c r="J1470" i="3"/>
  <c r="I1471" i="3"/>
  <c r="P1467" i="2"/>
  <c r="Q1467" i="2" s="1"/>
  <c r="O1467" i="2"/>
  <c r="M1468" i="2"/>
  <c r="N1468" i="2" s="1"/>
  <c r="E1469" i="2"/>
  <c r="S1467" i="2"/>
  <c r="I1472" i="3" l="1"/>
  <c r="J1471" i="3"/>
  <c r="L1470" i="3"/>
  <c r="K1470" i="3"/>
  <c r="M1470" i="3" s="1"/>
  <c r="M1469" i="2"/>
  <c r="N1469" i="2" s="1"/>
  <c r="S1469" i="2" s="1"/>
  <c r="E1470" i="2"/>
  <c r="M1470" i="2" s="1"/>
  <c r="N1470" i="2" s="1"/>
  <c r="P1468" i="2"/>
  <c r="Q1468" i="2" s="1"/>
  <c r="O1468" i="2"/>
  <c r="S1468" i="2"/>
  <c r="C7" i="2" l="1"/>
  <c r="R1468" i="2"/>
  <c r="L1471" i="3"/>
  <c r="K1471" i="3"/>
  <c r="M1471" i="3" s="1"/>
  <c r="J1472" i="3"/>
  <c r="I1473" i="3"/>
  <c r="R1470" i="2"/>
  <c r="P1470" i="2"/>
  <c r="O1470" i="2"/>
  <c r="R5" i="2"/>
  <c r="B28" i="2"/>
  <c r="R2" i="2"/>
  <c r="B29" i="2"/>
  <c r="R3" i="2"/>
  <c r="R7" i="2"/>
  <c r="R4" i="2"/>
  <c r="B30" i="2"/>
  <c r="R6" i="2"/>
  <c r="R8" i="2"/>
  <c r="R10" i="2"/>
  <c r="R9" i="2"/>
  <c r="R11" i="2"/>
  <c r="R12" i="2"/>
  <c r="R13" i="2"/>
  <c r="R15" i="2"/>
  <c r="R16" i="2"/>
  <c r="R14" i="2"/>
  <c r="R17" i="2"/>
  <c r="R18" i="2"/>
  <c r="R20" i="2"/>
  <c r="R22" i="2"/>
  <c r="R21" i="2"/>
  <c r="R19" i="2"/>
  <c r="R23" i="2"/>
  <c r="R24" i="2"/>
  <c r="R26" i="2"/>
  <c r="R25" i="2"/>
  <c r="R27" i="2"/>
  <c r="R29" i="2"/>
  <c r="R28" i="2"/>
  <c r="R31" i="2"/>
  <c r="R30" i="2"/>
  <c r="R32" i="2"/>
  <c r="R33" i="2"/>
  <c r="R36" i="2"/>
  <c r="R35" i="2"/>
  <c r="R34" i="2"/>
  <c r="R39" i="2"/>
  <c r="R37" i="2"/>
  <c r="R41" i="2"/>
  <c r="R38" i="2"/>
  <c r="R40" i="2"/>
  <c r="R44" i="2"/>
  <c r="R43" i="2"/>
  <c r="R45" i="2"/>
  <c r="R42" i="2"/>
  <c r="R46" i="2"/>
  <c r="R50" i="2"/>
  <c r="R48" i="2"/>
  <c r="R47" i="2"/>
  <c r="R49" i="2"/>
  <c r="R52" i="2"/>
  <c r="R51" i="2"/>
  <c r="R54" i="2"/>
  <c r="R53" i="2"/>
  <c r="R57" i="2"/>
  <c r="R55" i="2"/>
  <c r="R56" i="2"/>
  <c r="R58" i="2"/>
  <c r="R59" i="2"/>
  <c r="R60" i="2"/>
  <c r="R61" i="2"/>
  <c r="R64" i="2"/>
  <c r="R65" i="2"/>
  <c r="R63" i="2"/>
  <c r="R62" i="2"/>
  <c r="R66" i="2"/>
  <c r="R68" i="2"/>
  <c r="R67" i="2"/>
  <c r="R70" i="2"/>
  <c r="R69" i="2"/>
  <c r="R74" i="2"/>
  <c r="R71" i="2"/>
  <c r="R72" i="2"/>
  <c r="R75" i="2"/>
  <c r="R73" i="2"/>
  <c r="R76" i="2"/>
  <c r="R77" i="2"/>
  <c r="R78" i="2"/>
  <c r="R79" i="2"/>
  <c r="R80" i="2"/>
  <c r="R81" i="2"/>
  <c r="R82" i="2"/>
  <c r="R84" i="2"/>
  <c r="R83" i="2"/>
  <c r="R88" i="2"/>
  <c r="R85" i="2"/>
  <c r="R87" i="2"/>
  <c r="R89" i="2"/>
  <c r="R86" i="2"/>
  <c r="R91" i="2"/>
  <c r="R92" i="2"/>
  <c r="R94" i="2"/>
  <c r="R90" i="2"/>
  <c r="R93" i="2"/>
  <c r="R96" i="2"/>
  <c r="R95" i="2"/>
  <c r="R98" i="2"/>
  <c r="R97" i="2"/>
  <c r="R99" i="2"/>
  <c r="R100" i="2"/>
  <c r="R101" i="2"/>
  <c r="R102" i="2"/>
  <c r="R105" i="2"/>
  <c r="R103" i="2"/>
  <c r="R104" i="2"/>
  <c r="R107" i="2"/>
  <c r="R109" i="2"/>
  <c r="R108" i="2"/>
  <c r="R106" i="2"/>
  <c r="R110" i="2"/>
  <c r="R111" i="2"/>
  <c r="R112" i="2"/>
  <c r="R113" i="2"/>
  <c r="R114" i="2"/>
  <c r="R116" i="2"/>
  <c r="R115" i="2"/>
  <c r="R120" i="2"/>
  <c r="R117" i="2"/>
  <c r="R119" i="2"/>
  <c r="R118" i="2"/>
  <c r="R123" i="2"/>
  <c r="R121" i="2"/>
  <c r="R122" i="2"/>
  <c r="R127" i="2"/>
  <c r="R124" i="2"/>
  <c r="R125" i="2"/>
  <c r="R126" i="2"/>
  <c r="R131" i="2"/>
  <c r="R128" i="2"/>
  <c r="R129" i="2"/>
  <c r="R132" i="2"/>
  <c r="R133" i="2"/>
  <c r="R130" i="2"/>
  <c r="R134" i="2"/>
  <c r="R135" i="2"/>
  <c r="R136" i="2"/>
  <c r="R140" i="2"/>
  <c r="R137" i="2"/>
  <c r="R139" i="2"/>
  <c r="R138" i="2"/>
  <c r="R141" i="2"/>
  <c r="R143" i="2"/>
  <c r="R142" i="2"/>
  <c r="R144" i="2"/>
  <c r="R145" i="2"/>
  <c r="R146" i="2"/>
  <c r="R147" i="2"/>
  <c r="R148" i="2"/>
  <c r="R150" i="2"/>
  <c r="R151" i="2"/>
  <c r="R149" i="2"/>
  <c r="R153" i="2"/>
  <c r="R152" i="2"/>
  <c r="R155" i="2"/>
  <c r="R154" i="2"/>
  <c r="R156" i="2"/>
  <c r="R157" i="2"/>
  <c r="R159" i="2"/>
  <c r="R158" i="2"/>
  <c r="R160" i="2"/>
  <c r="R161" i="2"/>
  <c r="R164" i="2"/>
  <c r="R163" i="2"/>
  <c r="R162" i="2"/>
  <c r="R165" i="2"/>
  <c r="R168" i="2"/>
  <c r="R167" i="2"/>
  <c r="R166" i="2"/>
  <c r="R169" i="2"/>
  <c r="R170" i="2"/>
  <c r="R171" i="2"/>
  <c r="R172" i="2"/>
  <c r="R173" i="2"/>
  <c r="R175" i="2"/>
  <c r="R174" i="2"/>
  <c r="R176" i="2"/>
  <c r="R177" i="2"/>
  <c r="R180" i="2"/>
  <c r="R178" i="2"/>
  <c r="R181" i="2"/>
  <c r="R179" i="2"/>
  <c r="R184" i="2"/>
  <c r="R183" i="2"/>
  <c r="R182" i="2"/>
  <c r="R185" i="2"/>
  <c r="R186" i="2"/>
  <c r="R189" i="2"/>
  <c r="R187" i="2"/>
  <c r="R188" i="2"/>
  <c r="R192" i="2"/>
  <c r="R191" i="2"/>
  <c r="R190" i="2"/>
  <c r="R193" i="2"/>
  <c r="R194" i="2"/>
  <c r="R196" i="2"/>
  <c r="R195" i="2"/>
  <c r="R198" i="2"/>
  <c r="R197" i="2"/>
  <c r="R199" i="2"/>
  <c r="R201" i="2"/>
  <c r="R200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8" i="2"/>
  <c r="R217" i="2"/>
  <c r="R216" i="2"/>
  <c r="R219" i="2"/>
  <c r="R220" i="2"/>
  <c r="R221" i="2"/>
  <c r="R224" i="2"/>
  <c r="R222" i="2"/>
  <c r="R223" i="2"/>
  <c r="R225" i="2"/>
  <c r="R226" i="2"/>
  <c r="R227" i="2"/>
  <c r="R228" i="2"/>
  <c r="R231" i="2"/>
  <c r="R229" i="2"/>
  <c r="R230" i="2"/>
  <c r="R232" i="2"/>
  <c r="R235" i="2"/>
  <c r="R233" i="2"/>
  <c r="R234" i="2"/>
  <c r="R237" i="2"/>
  <c r="R236" i="2"/>
  <c r="R238" i="2"/>
  <c r="R239" i="2"/>
  <c r="R240" i="2"/>
  <c r="R243" i="2"/>
  <c r="R241" i="2"/>
  <c r="R242" i="2"/>
  <c r="R245" i="2"/>
  <c r="R244" i="2"/>
  <c r="R247" i="2"/>
  <c r="R246" i="2"/>
  <c r="R248" i="2"/>
  <c r="R249" i="2"/>
  <c r="R250" i="2"/>
  <c r="R253" i="2"/>
  <c r="R252" i="2"/>
  <c r="R251" i="2"/>
  <c r="R255" i="2"/>
  <c r="R254" i="2"/>
  <c r="R257" i="2"/>
  <c r="R256" i="2"/>
  <c r="R258" i="2"/>
  <c r="R259" i="2"/>
  <c r="R260" i="2"/>
  <c r="R262" i="2"/>
  <c r="R261" i="2"/>
  <c r="R263" i="2"/>
  <c r="R264" i="2"/>
  <c r="R265" i="2"/>
  <c r="R266" i="2"/>
  <c r="R267" i="2"/>
  <c r="R269" i="2"/>
  <c r="R268" i="2"/>
  <c r="R271" i="2"/>
  <c r="R270" i="2"/>
  <c r="R272" i="2"/>
  <c r="R277" i="2"/>
  <c r="R275" i="2"/>
  <c r="R273" i="2"/>
  <c r="R274" i="2"/>
  <c r="R276" i="2"/>
  <c r="R278" i="2"/>
  <c r="R280" i="2"/>
  <c r="R279" i="2"/>
  <c r="R281" i="2"/>
  <c r="R284" i="2"/>
  <c r="R286" i="2"/>
  <c r="R282" i="2"/>
  <c r="R283" i="2"/>
  <c r="R285" i="2"/>
  <c r="R287" i="2"/>
  <c r="R288" i="2"/>
  <c r="R289" i="2"/>
  <c r="R290" i="2"/>
  <c r="R291" i="2"/>
  <c r="R292" i="2"/>
  <c r="R293" i="2"/>
  <c r="R294" i="2"/>
  <c r="R296" i="2"/>
  <c r="R295" i="2"/>
  <c r="R297" i="2"/>
  <c r="R300" i="2"/>
  <c r="R298" i="2"/>
  <c r="R299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6" i="2"/>
  <c r="R314" i="2"/>
  <c r="R315" i="2"/>
  <c r="R317" i="2"/>
  <c r="R318" i="2"/>
  <c r="R320" i="2"/>
  <c r="R319" i="2"/>
  <c r="R322" i="2"/>
  <c r="R321" i="2"/>
  <c r="R323" i="2"/>
  <c r="R324" i="2"/>
  <c r="R325" i="2"/>
  <c r="R326" i="2"/>
  <c r="R327" i="2"/>
  <c r="R328" i="2"/>
  <c r="R330" i="2"/>
  <c r="R329" i="2"/>
  <c r="R331" i="2"/>
  <c r="R332" i="2"/>
  <c r="R334" i="2"/>
  <c r="R333" i="2"/>
  <c r="R336" i="2"/>
  <c r="R335" i="2"/>
  <c r="R337" i="2"/>
  <c r="R338" i="2"/>
  <c r="R339" i="2"/>
  <c r="R341" i="2"/>
  <c r="R340" i="2"/>
  <c r="R342" i="2"/>
  <c r="R343" i="2"/>
  <c r="R344" i="2"/>
  <c r="R345" i="2"/>
  <c r="R346" i="2"/>
  <c r="R347" i="2"/>
  <c r="R348" i="2"/>
  <c r="R349" i="2"/>
  <c r="R350" i="2"/>
  <c r="R352" i="2"/>
  <c r="R351" i="2"/>
  <c r="R354" i="2"/>
  <c r="R353" i="2"/>
  <c r="R355" i="2"/>
  <c r="R356" i="2"/>
  <c r="R357" i="2"/>
  <c r="R358" i="2"/>
  <c r="R360" i="2"/>
  <c r="R359" i="2"/>
  <c r="R361" i="2"/>
  <c r="R362" i="2"/>
  <c r="R363" i="2"/>
  <c r="R364" i="2"/>
  <c r="R365" i="2"/>
  <c r="R366" i="2"/>
  <c r="R367" i="2"/>
  <c r="R368" i="2"/>
  <c r="R370" i="2"/>
  <c r="R369" i="2"/>
  <c r="R373" i="2"/>
  <c r="R374" i="2"/>
  <c r="R372" i="2"/>
  <c r="R371" i="2"/>
  <c r="R376" i="2"/>
  <c r="R375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6" i="2"/>
  <c r="R394" i="2"/>
  <c r="R395" i="2"/>
  <c r="R398" i="2"/>
  <c r="R397" i="2"/>
  <c r="R400" i="2"/>
  <c r="R399" i="2"/>
  <c r="R401" i="2"/>
  <c r="R402" i="2"/>
  <c r="R403" i="2"/>
  <c r="R404" i="2"/>
  <c r="R405" i="2"/>
  <c r="R406" i="2"/>
  <c r="R408" i="2"/>
  <c r="R407" i="2"/>
  <c r="R409" i="2"/>
  <c r="R410" i="2"/>
  <c r="R411" i="2"/>
  <c r="R412" i="2"/>
  <c r="R413" i="2"/>
  <c r="R414" i="2"/>
  <c r="R416" i="2"/>
  <c r="R415" i="2"/>
  <c r="R417" i="2"/>
  <c r="R418" i="2"/>
  <c r="R419" i="2"/>
  <c r="R421" i="2"/>
  <c r="R420" i="2"/>
  <c r="R422" i="2"/>
  <c r="R423" i="2"/>
  <c r="R425" i="2"/>
  <c r="R424" i="2"/>
  <c r="R427" i="2"/>
  <c r="R426" i="2"/>
  <c r="R428" i="2"/>
  <c r="R429" i="2"/>
  <c r="R430" i="2"/>
  <c r="R431" i="2"/>
  <c r="R433" i="2"/>
  <c r="R432" i="2"/>
  <c r="R434" i="2"/>
  <c r="R435" i="2"/>
  <c r="R436" i="2"/>
  <c r="R437" i="2"/>
  <c r="R438" i="2"/>
  <c r="R439" i="2"/>
  <c r="R440" i="2"/>
  <c r="R441" i="2"/>
  <c r="R442" i="2"/>
  <c r="R443" i="2"/>
  <c r="R445" i="2"/>
  <c r="R444" i="2"/>
  <c r="R446" i="2"/>
  <c r="R447" i="2"/>
  <c r="R449" i="2"/>
  <c r="R448" i="2"/>
  <c r="R451" i="2"/>
  <c r="R450" i="2"/>
  <c r="R452" i="2"/>
  <c r="R453" i="2"/>
  <c r="R454" i="2"/>
  <c r="R455" i="2"/>
  <c r="R456" i="2"/>
  <c r="R457" i="2"/>
  <c r="R459" i="2"/>
  <c r="R458" i="2"/>
  <c r="R460" i="2"/>
  <c r="R461" i="2"/>
  <c r="R462" i="2"/>
  <c r="R463" i="2"/>
  <c r="R464" i="2"/>
  <c r="R465" i="2"/>
  <c r="R467" i="2"/>
  <c r="R466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6" i="2"/>
  <c r="R485" i="2"/>
  <c r="R487" i="2"/>
  <c r="R488" i="2"/>
  <c r="R489" i="2"/>
  <c r="R491" i="2"/>
  <c r="R490" i="2"/>
  <c r="R495" i="2"/>
  <c r="R492" i="2"/>
  <c r="R493" i="2"/>
  <c r="R494" i="2"/>
  <c r="R496" i="2"/>
  <c r="R497" i="2"/>
  <c r="R499" i="2"/>
  <c r="R498" i="2"/>
  <c r="R500" i="2"/>
  <c r="R502" i="2"/>
  <c r="R501" i="2"/>
  <c r="R503" i="2"/>
  <c r="R504" i="2"/>
  <c r="R505" i="2"/>
  <c r="R507" i="2"/>
  <c r="R506" i="2"/>
  <c r="R508" i="2"/>
  <c r="R509" i="2"/>
  <c r="R510" i="2"/>
  <c r="R511" i="2"/>
  <c r="R512" i="2"/>
  <c r="R513" i="2"/>
  <c r="R515" i="2"/>
  <c r="R514" i="2"/>
  <c r="R516" i="2"/>
  <c r="R517" i="2"/>
  <c r="R518" i="2"/>
  <c r="R519" i="2"/>
  <c r="R520" i="2"/>
  <c r="R521" i="2"/>
  <c r="R523" i="2"/>
  <c r="R522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2" i="2"/>
  <c r="R541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8" i="2"/>
  <c r="R557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4" i="2"/>
  <c r="R573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11" i="2"/>
  <c r="R609" i="2"/>
  <c r="R610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9" i="2"/>
  <c r="R628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1" i="2"/>
  <c r="R660" i="2"/>
  <c r="R662" i="2"/>
  <c r="R663" i="2"/>
  <c r="R664" i="2"/>
  <c r="R665" i="2"/>
  <c r="R666" i="2"/>
  <c r="R667" i="2"/>
  <c r="R668" i="2"/>
  <c r="R669" i="2"/>
  <c r="R671" i="2"/>
  <c r="R670" i="2"/>
  <c r="R672" i="2"/>
  <c r="R673" i="2"/>
  <c r="R674" i="2"/>
  <c r="R675" i="2"/>
  <c r="R676" i="2"/>
  <c r="R677" i="2"/>
  <c r="R678" i="2"/>
  <c r="R679" i="2"/>
  <c r="R680" i="2"/>
  <c r="R682" i="2"/>
  <c r="R681" i="2"/>
  <c r="R683" i="2"/>
  <c r="R684" i="2"/>
  <c r="R685" i="2"/>
  <c r="R686" i="2"/>
  <c r="R687" i="2"/>
  <c r="R688" i="2"/>
  <c r="R690" i="2"/>
  <c r="R689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6" i="2"/>
  <c r="R705" i="2"/>
  <c r="R707" i="2"/>
  <c r="R708" i="2"/>
  <c r="R709" i="2"/>
  <c r="R710" i="2"/>
  <c r="R711" i="2"/>
  <c r="R712" i="2"/>
  <c r="R714" i="2"/>
  <c r="R713" i="2"/>
  <c r="R715" i="2"/>
  <c r="R716" i="2"/>
  <c r="R717" i="2"/>
  <c r="R718" i="2"/>
  <c r="R719" i="2"/>
  <c r="R720" i="2"/>
  <c r="R722" i="2"/>
  <c r="R721" i="2"/>
  <c r="R723" i="2"/>
  <c r="R724" i="2"/>
  <c r="R725" i="2"/>
  <c r="R726" i="2"/>
  <c r="R727" i="2"/>
  <c r="R728" i="2"/>
  <c r="R730" i="2"/>
  <c r="R729" i="2"/>
  <c r="R731" i="2"/>
  <c r="R732" i="2"/>
  <c r="R734" i="2"/>
  <c r="R733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4" i="2"/>
  <c r="R753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5" i="2"/>
  <c r="R774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9" i="2"/>
  <c r="R838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8" i="2"/>
  <c r="R857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7" i="2"/>
  <c r="R876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3" i="2"/>
  <c r="R892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7" i="2"/>
  <c r="R916" i="2"/>
  <c r="R918" i="2"/>
  <c r="R919" i="2"/>
  <c r="R920" i="2"/>
  <c r="R921" i="2"/>
  <c r="R922" i="2"/>
  <c r="R923" i="2"/>
  <c r="R924" i="2"/>
  <c r="R925" i="2"/>
  <c r="R926" i="2"/>
  <c r="R927" i="2"/>
  <c r="R928" i="2"/>
  <c r="R930" i="2"/>
  <c r="R929" i="2"/>
  <c r="R931" i="2"/>
  <c r="R933" i="2"/>
  <c r="R932" i="2"/>
  <c r="R934" i="2"/>
  <c r="R935" i="2"/>
  <c r="R936" i="2"/>
  <c r="R937" i="2"/>
  <c r="R938" i="2"/>
  <c r="R939" i="2"/>
  <c r="R940" i="2"/>
  <c r="R941" i="2"/>
  <c r="R942" i="2"/>
  <c r="R943" i="2"/>
  <c r="R944" i="2"/>
  <c r="R946" i="2"/>
  <c r="R945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2" i="2"/>
  <c r="R961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6" i="2"/>
  <c r="R1075" i="2"/>
  <c r="R1077" i="2"/>
  <c r="R1078" i="2"/>
  <c r="R1079" i="2"/>
  <c r="R1080" i="2"/>
  <c r="R1081" i="2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100" i="2"/>
  <c r="R1099" i="2"/>
  <c r="R1101" i="2"/>
  <c r="R1102" i="2"/>
  <c r="R1103" i="2"/>
  <c r="R1104" i="2"/>
  <c r="R1105" i="2"/>
  <c r="R1106" i="2"/>
  <c r="R1109" i="2"/>
  <c r="R1107" i="2"/>
  <c r="R1108" i="2"/>
  <c r="R1111" i="2"/>
  <c r="R1110" i="2"/>
  <c r="R1112" i="2"/>
  <c r="R1113" i="2"/>
  <c r="R1114" i="2"/>
  <c r="R1115" i="2"/>
  <c r="R1117" i="2"/>
  <c r="R1116" i="2"/>
  <c r="R1118" i="2"/>
  <c r="R1119" i="2"/>
  <c r="R1120" i="2"/>
  <c r="R1121" i="2"/>
  <c r="R1122" i="2"/>
  <c r="R1123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5" i="2"/>
  <c r="R1146" i="2"/>
  <c r="R1147" i="2"/>
  <c r="R1148" i="2"/>
  <c r="R1149" i="2"/>
  <c r="R1150" i="2"/>
  <c r="R1151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68" i="2"/>
  <c r="R1169" i="2"/>
  <c r="R1170" i="2"/>
  <c r="R1171" i="2"/>
  <c r="R1172" i="2"/>
  <c r="R1173" i="2"/>
  <c r="R1174" i="2"/>
  <c r="R1175" i="2"/>
  <c r="R1176" i="2"/>
  <c r="R1177" i="2"/>
  <c r="R1178" i="2"/>
  <c r="R1179" i="2"/>
  <c r="R1180" i="2"/>
  <c r="R1181" i="2"/>
  <c r="R1182" i="2"/>
  <c r="R1183" i="2"/>
  <c r="R1184" i="2"/>
  <c r="R1185" i="2"/>
  <c r="R1186" i="2"/>
  <c r="R1187" i="2"/>
  <c r="R1188" i="2"/>
  <c r="R1189" i="2"/>
  <c r="R1190" i="2"/>
  <c r="R1191" i="2"/>
  <c r="R1192" i="2"/>
  <c r="R1193" i="2"/>
  <c r="R1194" i="2"/>
  <c r="R1195" i="2"/>
  <c r="R1196" i="2"/>
  <c r="R1197" i="2"/>
  <c r="R1198" i="2"/>
  <c r="R1199" i="2"/>
  <c r="R1200" i="2"/>
  <c r="R1201" i="2"/>
  <c r="R1202" i="2"/>
  <c r="R1203" i="2"/>
  <c r="R1204" i="2"/>
  <c r="R1205" i="2"/>
  <c r="R1206" i="2"/>
  <c r="R1207" i="2"/>
  <c r="R1208" i="2"/>
  <c r="R1209" i="2"/>
  <c r="R1210" i="2"/>
  <c r="R1211" i="2"/>
  <c r="R1212" i="2"/>
  <c r="R1213" i="2"/>
  <c r="R1214" i="2"/>
  <c r="R1215" i="2"/>
  <c r="R1216" i="2"/>
  <c r="R1217" i="2"/>
  <c r="R1218" i="2"/>
  <c r="R1219" i="2"/>
  <c r="R1220" i="2"/>
  <c r="R1221" i="2"/>
  <c r="R1222" i="2"/>
  <c r="R1223" i="2"/>
  <c r="R1224" i="2"/>
  <c r="R1225" i="2"/>
  <c r="R1226" i="2"/>
  <c r="R1227" i="2"/>
  <c r="R1228" i="2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R1247" i="2"/>
  <c r="R1248" i="2"/>
  <c r="R1249" i="2"/>
  <c r="R1250" i="2"/>
  <c r="R1251" i="2"/>
  <c r="R1252" i="2"/>
  <c r="R1253" i="2"/>
  <c r="R1254" i="2"/>
  <c r="R1255" i="2"/>
  <c r="R1256" i="2"/>
  <c r="R1257" i="2"/>
  <c r="R1258" i="2"/>
  <c r="R1259" i="2"/>
  <c r="R1260" i="2"/>
  <c r="R1261" i="2"/>
  <c r="R1262" i="2"/>
  <c r="R1263" i="2"/>
  <c r="R1264" i="2"/>
  <c r="R1265" i="2"/>
  <c r="R1266" i="2"/>
  <c r="R1267" i="2"/>
  <c r="R1268" i="2"/>
  <c r="R1269" i="2"/>
  <c r="R1270" i="2"/>
  <c r="R1271" i="2"/>
  <c r="R1272" i="2"/>
  <c r="R1273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R1289" i="2"/>
  <c r="R1290" i="2"/>
  <c r="R1291" i="2"/>
  <c r="R1292" i="2"/>
  <c r="R1293" i="2"/>
  <c r="R1294" i="2"/>
  <c r="R1295" i="2"/>
  <c r="R1296" i="2"/>
  <c r="R1297" i="2"/>
  <c r="R1298" i="2"/>
  <c r="R1299" i="2"/>
  <c r="R1300" i="2"/>
  <c r="R1301" i="2"/>
  <c r="R1302" i="2"/>
  <c r="R1303" i="2"/>
  <c r="R1304" i="2"/>
  <c r="R1305" i="2"/>
  <c r="R1306" i="2"/>
  <c r="R1307" i="2"/>
  <c r="R1308" i="2"/>
  <c r="R1309" i="2"/>
  <c r="R1310" i="2"/>
  <c r="R1311" i="2"/>
  <c r="R1312" i="2"/>
  <c r="R1313" i="2"/>
  <c r="R1314" i="2"/>
  <c r="R1315" i="2"/>
  <c r="R1316" i="2"/>
  <c r="R1317" i="2"/>
  <c r="R1318" i="2"/>
  <c r="R1319" i="2"/>
  <c r="R1320" i="2"/>
  <c r="R1321" i="2"/>
  <c r="R1322" i="2"/>
  <c r="R1323" i="2"/>
  <c r="R1324" i="2"/>
  <c r="R1325" i="2"/>
  <c r="R1326" i="2"/>
  <c r="R1327" i="2"/>
  <c r="R1328" i="2"/>
  <c r="R1329" i="2"/>
  <c r="R1330" i="2"/>
  <c r="R1331" i="2"/>
  <c r="R1332" i="2"/>
  <c r="R1333" i="2"/>
  <c r="R1334" i="2"/>
  <c r="R1335" i="2"/>
  <c r="R1336" i="2"/>
  <c r="R1337" i="2"/>
  <c r="R1338" i="2"/>
  <c r="R1339" i="2"/>
  <c r="R1340" i="2"/>
  <c r="R1341" i="2"/>
  <c r="R1342" i="2"/>
  <c r="R1343" i="2"/>
  <c r="R1344" i="2"/>
  <c r="R1345" i="2"/>
  <c r="R1346" i="2"/>
  <c r="R1347" i="2"/>
  <c r="R1348" i="2"/>
  <c r="R1349" i="2"/>
  <c r="R1350" i="2"/>
  <c r="R1351" i="2"/>
  <c r="R1352" i="2"/>
  <c r="R1353" i="2"/>
  <c r="R1354" i="2"/>
  <c r="R1355" i="2"/>
  <c r="R1356" i="2"/>
  <c r="R1357" i="2"/>
  <c r="R1358" i="2"/>
  <c r="R1359" i="2"/>
  <c r="R1360" i="2"/>
  <c r="R1361" i="2"/>
  <c r="R1362" i="2"/>
  <c r="R1363" i="2"/>
  <c r="R1364" i="2"/>
  <c r="R1365" i="2"/>
  <c r="R1366" i="2"/>
  <c r="R1367" i="2"/>
  <c r="R1368" i="2"/>
  <c r="R1369" i="2"/>
  <c r="R1370" i="2"/>
  <c r="R1371" i="2"/>
  <c r="R1372" i="2"/>
  <c r="R1373" i="2"/>
  <c r="R1374" i="2"/>
  <c r="R1375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5" i="2"/>
  <c r="R1424" i="2"/>
  <c r="R1426" i="2"/>
  <c r="R1427" i="2"/>
  <c r="R1428" i="2"/>
  <c r="R1429" i="2"/>
  <c r="R1431" i="2"/>
  <c r="R1430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60" i="2"/>
  <c r="R1459" i="2"/>
  <c r="S1470" i="2"/>
  <c r="B31" i="2" s="1"/>
  <c r="P1469" i="2"/>
  <c r="Q1469" i="2" s="1"/>
  <c r="O1469" i="2"/>
  <c r="R1469" i="2"/>
  <c r="R1462" i="2"/>
  <c r="R1461" i="2"/>
  <c r="R1467" i="2"/>
  <c r="R1466" i="2"/>
  <c r="R1463" i="2"/>
  <c r="R1464" i="2"/>
  <c r="R1465" i="2"/>
  <c r="J1473" i="3" l="1"/>
  <c r="L1473" i="3" s="1"/>
  <c r="I1474" i="3"/>
  <c r="C8" i="2"/>
  <c r="C9" i="2"/>
  <c r="D7" i="3"/>
  <c r="K1473" i="3"/>
  <c r="L1472" i="3"/>
  <c r="K1472" i="3"/>
  <c r="M1472" i="3" s="1"/>
  <c r="B32" i="2"/>
  <c r="B33" i="2" s="1"/>
  <c r="B34" i="2" s="1"/>
  <c r="B35" i="2" s="1"/>
  <c r="B24" i="2"/>
  <c r="B20" i="2"/>
  <c r="B16" i="2"/>
  <c r="B15" i="2"/>
  <c r="B14" i="2"/>
  <c r="B25" i="2"/>
  <c r="B21" i="2"/>
  <c r="B17" i="2"/>
  <c r="B22" i="2"/>
  <c r="B18" i="2"/>
  <c r="B23" i="2"/>
  <c r="B19" i="2"/>
  <c r="Q1470" i="2"/>
  <c r="C10" i="2" s="1"/>
  <c r="D9" i="3" l="1"/>
  <c r="M1473" i="3"/>
  <c r="D10" i="3" s="1"/>
  <c r="D8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Chris Albright</author>
  </authors>
  <commentList>
    <comment ref="A32" authorId="0" shapeId="0" xr:uid="{CC94947E-E45F-4404-8580-E7F2B9B4A7FD}">
      <text>
        <r>
          <rPr>
            <sz val="9"/>
            <rFont val="Tahoma"/>
            <family val="2"/>
          </rPr>
          <t>assuming randomness of errors</t>
        </r>
      </text>
    </comment>
    <comment ref="A34" authorId="0" shapeId="0" xr:uid="{3DE966F4-68AE-481F-976F-D7E3E65FB143}">
      <text>
        <r>
          <rPr>
            <sz val="9"/>
            <rFont val="Tahoma"/>
            <family val="2"/>
          </rPr>
          <t>negative value means fewer runs than expected; positive value means more runs than expected</t>
        </r>
      </text>
    </comment>
    <comment ref="A39" authorId="0" shapeId="0" xr:uid="{D4661797-1B7C-4BB1-9BDE-F7660E9EEDBA}">
      <text>
        <r>
          <rPr>
            <sz val="9"/>
            <rFont val="Aptos Narrow"/>
            <family val="2"/>
            <scheme val="minor"/>
          </rPr>
          <t>span varied from 1 to 12</t>
        </r>
      </text>
    </comment>
    <comment ref="A40" authorId="0" shapeId="0" xr:uid="{356BA54B-5229-4F20-8ED8-0ACB6A95DF43}">
      <text>
        <r>
          <rPr>
            <sz val="9"/>
            <rFont val="Aptos Narrow"/>
            <family val="2"/>
            <scheme val="minor"/>
          </rPr>
          <t>ME closest to 0</t>
        </r>
      </text>
    </comment>
    <comment ref="A49" authorId="0" shapeId="0" xr:uid="{2DA99E0D-06CB-4481-8E86-DE0D15AA4C3D}">
      <text>
        <r>
          <rPr>
            <sz val="9"/>
            <rFont val="Aptos Narrow"/>
            <family val="2"/>
            <scheme val="minor"/>
          </rPr>
          <t>span varied from 1 to 12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Chris Albright</author>
  </authors>
  <commentList>
    <comment ref="A18" authorId="0" shapeId="0" xr:uid="{2940C467-A045-4953-9638-7FC77FD2369D}">
      <text>
        <r>
          <rPr>
            <sz val="9"/>
            <rFont val="Aptos Narrow"/>
            <family val="2"/>
            <scheme val="minor"/>
          </rPr>
          <t>span varied from 1 to 12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Chris Albright</author>
  </authors>
  <commentList>
    <comment ref="A15" authorId="0" shapeId="0" xr:uid="{1D2BC03C-953A-4E20-9E50-8F622685F7BC}">
      <text>
        <r>
          <rPr>
            <sz val="9"/>
            <rFont val="Aptos Narrow"/>
            <family val="2"/>
            <scheme val="minor"/>
          </rPr>
          <t>alpha varied from 0.05 to 0.95 in multiples of 0.05</t>
        </r>
      </text>
    </comment>
    <comment ref="A16" authorId="0" shapeId="0" xr:uid="{C781E22E-771D-4383-AB23-72E6D315904F}">
      <text>
        <r>
          <rPr>
            <sz val="9"/>
            <rFont val="Aptos Narrow"/>
            <family val="2"/>
            <scheme val="minor"/>
          </rPr>
          <t>ME closest to 0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Chris Albright</author>
  </authors>
  <commentList>
    <comment ref="A15" authorId="0" shapeId="0" xr:uid="{6FDFBA57-BE28-4BE1-A687-D391D4A53B22}">
      <text>
        <r>
          <rPr>
            <sz val="9"/>
            <rFont val="Aptos Narrow"/>
            <family val="2"/>
            <scheme val="minor"/>
          </rPr>
          <t>alpha varied from 0.05 to 0.95 in multiples of 0.05</t>
        </r>
      </text>
    </comment>
    <comment ref="A16" authorId="0" shapeId="0" xr:uid="{0DAA8A97-C1D8-407D-A0ED-D1A7DC90711E}">
      <text>
        <r>
          <rPr>
            <sz val="9"/>
            <rFont val="Aptos Narrow"/>
            <family val="2"/>
            <scheme val="minor"/>
          </rPr>
          <t>ME closest to 0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Chris Albright</author>
  </authors>
  <commentList>
    <comment ref="A13" authorId="0" shapeId="0" xr:uid="{8A17E8EF-97AE-4D9A-8CF9-DA30C1B32DC7}">
      <text>
        <r>
          <rPr>
            <sz val="9"/>
            <rFont val="Aptos Narrow"/>
            <family val="2"/>
            <scheme val="minor"/>
          </rPr>
          <t>alpha, beta varied from 0.05 to 0.95 in multiples of 0.05</t>
        </r>
      </text>
    </comment>
    <comment ref="A14" authorId="0" shapeId="0" xr:uid="{28A80788-6676-4F15-B720-EDBDD664462F}">
      <text>
        <r>
          <rPr>
            <sz val="9"/>
            <rFont val="Aptos Narrow"/>
            <family val="2"/>
            <scheme val="minor"/>
          </rPr>
          <t>ME closest to 0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Chris Albright</author>
  </authors>
  <commentList>
    <comment ref="A13" authorId="0" shapeId="0" xr:uid="{7E8FE957-32F5-4ACA-BB94-BF7625F33F6C}">
      <text>
        <r>
          <rPr>
            <sz val="9"/>
            <rFont val="Aptos Narrow"/>
            <family val="2"/>
            <scheme val="minor"/>
          </rPr>
          <t>alpha, beta varied from 0.05 to 0.95 in multiples of 0.05</t>
        </r>
      </text>
    </comment>
    <comment ref="A14" authorId="0" shapeId="0" xr:uid="{1809D8F5-B757-4F4B-960D-441DF5B795FE}">
      <text>
        <r>
          <rPr>
            <sz val="9"/>
            <rFont val="Aptos Narrow"/>
            <family val="2"/>
            <scheme val="minor"/>
          </rPr>
          <t>ME closest to 0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Chris Albright</author>
  </authors>
  <commentList>
    <comment ref="A13" authorId="0" shapeId="0" xr:uid="{0FE3B089-FED4-40A7-AE10-42D061FFDCA1}">
      <text>
        <r>
          <rPr>
            <sz val="9"/>
            <rFont val="Aptos Narrow"/>
            <family val="2"/>
            <scheme val="minor"/>
          </rPr>
          <t>alpha, beta varied from 0.05 to 0.95 in multiples of 0.05</t>
        </r>
      </text>
    </comment>
    <comment ref="A14" authorId="0" shapeId="0" xr:uid="{F3B9148A-D0B8-47D2-8E1B-27D6784EE49E}">
      <text>
        <r>
          <rPr>
            <sz val="9"/>
            <rFont val="Aptos Narrow"/>
            <family val="2"/>
            <scheme val="minor"/>
          </rPr>
          <t>ME closest to 0</t>
        </r>
      </text>
    </comment>
  </commentList>
</comments>
</file>

<file path=xl/sharedStrings.xml><?xml version="1.0" encoding="utf-8"?>
<sst xmlns="http://schemas.openxmlformats.org/spreadsheetml/2006/main" count="381" uniqueCount="141">
  <si>
    <t>Date</t>
  </si>
  <si>
    <t>Adj Close</t>
  </si>
  <si>
    <t xml:space="preserve">Naive Trend </t>
  </si>
  <si>
    <t>Erorr 1</t>
  </si>
  <si>
    <t>Sq Erorr 1</t>
  </si>
  <si>
    <t>Abs Erorr 1</t>
  </si>
  <si>
    <t>Abs Pct Error 1</t>
  </si>
  <si>
    <t>3-MA</t>
  </si>
  <si>
    <t>Erorr 2</t>
  </si>
  <si>
    <t>Sq Erorr 2</t>
  </si>
  <si>
    <t>Abs Erorr 2</t>
  </si>
  <si>
    <t>Abs Pct Erorr 2</t>
  </si>
  <si>
    <t>6-MA</t>
  </si>
  <si>
    <t>Erorr 3</t>
  </si>
  <si>
    <t>Sq Erorr 3</t>
  </si>
  <si>
    <t>Abs Erorr 3</t>
  </si>
  <si>
    <t>Abs Pct Erorr 3</t>
  </si>
  <si>
    <t>Error measures</t>
  </si>
  <si>
    <t>Mean absolute error (MAE)</t>
  </si>
  <si>
    <t>Root mean square error (RMSE)</t>
  </si>
  <si>
    <t>Mean absolute pct error (MAPE)</t>
  </si>
  <si>
    <t>Index</t>
  </si>
  <si>
    <t>Erorr</t>
  </si>
  <si>
    <t>Erorr^2</t>
  </si>
  <si>
    <t xml:space="preserve"> |Erorr|</t>
  </si>
  <si>
    <t>Pct  |Erorr|</t>
  </si>
  <si>
    <t xml:space="preserve">Forecast </t>
  </si>
  <si>
    <t xml:space="preserve">ErorrMA </t>
  </si>
  <si>
    <t>Sq Error</t>
  </si>
  <si>
    <t>Abs Erorr</t>
  </si>
  <si>
    <t>Abs Pct Error</t>
  </si>
  <si>
    <t>Centered Erorr</t>
  </si>
  <si>
    <t>Run starts</t>
  </si>
  <si>
    <t>Moving averages</t>
  </si>
  <si>
    <t>Step - MA</t>
  </si>
  <si>
    <t>Span</t>
  </si>
  <si>
    <t xml:space="preserve"> </t>
  </si>
  <si>
    <t>Lag</t>
  </si>
  <si>
    <t>Autocorr</t>
  </si>
  <si>
    <t>Number of observations</t>
  </si>
  <si>
    <t>Number &lt;= 0</t>
  </si>
  <si>
    <t>Number &gt; 0</t>
  </si>
  <si>
    <t>Number of runs</t>
  </si>
  <si>
    <t>Expected number of runs</t>
  </si>
  <si>
    <t>Std dev of number of runs</t>
  </si>
  <si>
    <t>z-value for test</t>
  </si>
  <si>
    <t>p-value for two-tailed test</t>
  </si>
  <si>
    <t xml:space="preserve">Best error measures with respect to span from 3 to 6 </t>
  </si>
  <si>
    <t>Least bias</t>
  </si>
  <si>
    <t>Smallest MAE</t>
  </si>
  <si>
    <t>Smallest RMSE</t>
  </si>
  <si>
    <t>Smallest MAPE</t>
  </si>
  <si>
    <t>Best error measures with respect to span from 1 to 10</t>
  </si>
  <si>
    <r>
      <t>Mean error (</t>
    </r>
    <r>
      <rPr>
        <b/>
        <sz val="11"/>
        <rFont val="Calibri"/>
        <family val="2"/>
      </rPr>
      <t>ME</t>
    </r>
    <r>
      <rPr>
        <sz val="11"/>
        <rFont val="Calibri"/>
        <family val="2"/>
      </rPr>
      <t>)</t>
    </r>
  </si>
  <si>
    <r>
      <t>Mean absolute error (</t>
    </r>
    <r>
      <rPr>
        <b/>
        <sz val="11"/>
        <rFont val="Calibri"/>
        <family val="2"/>
      </rPr>
      <t>MAE</t>
    </r>
    <r>
      <rPr>
        <sz val="11"/>
        <rFont val="Calibri"/>
        <family val="2"/>
      </rPr>
      <t>)</t>
    </r>
  </si>
  <si>
    <r>
      <t>Root mean square error (</t>
    </r>
    <r>
      <rPr>
        <b/>
        <sz val="11"/>
        <rFont val="Calibri"/>
        <family val="2"/>
      </rPr>
      <t>RMSE</t>
    </r>
    <r>
      <rPr>
        <sz val="11"/>
        <rFont val="Calibri"/>
        <family val="2"/>
      </rPr>
      <t>)</t>
    </r>
  </si>
  <si>
    <r>
      <t>Mean absolute pct error (</t>
    </r>
    <r>
      <rPr>
        <b/>
        <sz val="11"/>
        <rFont val="Calibri"/>
        <family val="2"/>
      </rPr>
      <t>MAPE</t>
    </r>
    <r>
      <rPr>
        <sz val="11"/>
        <rFont val="Calibri"/>
        <family val="2"/>
      </rPr>
      <t>)</t>
    </r>
  </si>
  <si>
    <r>
      <rPr>
        <b/>
        <sz val="11"/>
        <rFont val="Calibri"/>
        <family val="2"/>
      </rPr>
      <t>Smallest</t>
    </r>
    <r>
      <rPr>
        <sz val="11"/>
        <rFont val="Calibri"/>
        <family val="2"/>
      </rPr>
      <t xml:space="preserve"> </t>
    </r>
    <r>
      <rPr>
        <b/>
        <sz val="11"/>
        <rFont val="Calibri"/>
        <family val="2"/>
      </rPr>
      <t>MAPE</t>
    </r>
  </si>
  <si>
    <t>Smoothing constant(s)</t>
  </si>
  <si>
    <t>For level (alpha)</t>
  </si>
  <si>
    <t>Initialization value(s)</t>
  </si>
  <si>
    <t>Initial level</t>
  </si>
  <si>
    <t xml:space="preserve">Best error measures with respect to smoothing </t>
  </si>
  <si>
    <t>Alpha</t>
  </si>
  <si>
    <t>Forecast</t>
  </si>
  <si>
    <t>Error</t>
  </si>
  <si>
    <t>Abs Error</t>
  </si>
  <si>
    <t>Level</t>
  </si>
  <si>
    <t>Trend</t>
  </si>
  <si>
    <t>Holt's Forecast</t>
  </si>
  <si>
    <t>For trend (beta)</t>
  </si>
  <si>
    <t>Best error measures with respect to smoothing constant(s)</t>
  </si>
  <si>
    <t>Beta</t>
  </si>
  <si>
    <t>Seasonal</t>
  </si>
  <si>
    <t>For seasonality (gamma)</t>
  </si>
  <si>
    <t>k</t>
  </si>
  <si>
    <r>
      <t>Mean error (</t>
    </r>
    <r>
      <rPr>
        <b/>
        <sz val="11"/>
        <color rgb="FF000000"/>
        <rFont val="Calibri"/>
        <family val="2"/>
      </rPr>
      <t>ME</t>
    </r>
    <r>
      <rPr>
        <sz val="11"/>
        <color indexed="8"/>
        <rFont val="Calibri"/>
        <family val="2"/>
      </rPr>
      <t>)</t>
    </r>
  </si>
  <si>
    <r>
      <t>Mean absolute error (</t>
    </r>
    <r>
      <rPr>
        <b/>
        <sz val="11"/>
        <color rgb="FF000000"/>
        <rFont val="Calibri"/>
        <family val="2"/>
      </rPr>
      <t>MAE</t>
    </r>
    <r>
      <rPr>
        <sz val="11"/>
        <color indexed="8"/>
        <rFont val="Calibri"/>
        <family val="2"/>
      </rPr>
      <t>)</t>
    </r>
  </si>
  <si>
    <r>
      <t>Root mean square error (</t>
    </r>
    <r>
      <rPr>
        <b/>
        <sz val="11"/>
        <color rgb="FF000000"/>
        <rFont val="Calibri"/>
        <family val="2"/>
      </rPr>
      <t>RMSE</t>
    </r>
    <r>
      <rPr>
        <sz val="11"/>
        <color indexed="8"/>
        <rFont val="Calibri"/>
        <family val="2"/>
      </rPr>
      <t>)</t>
    </r>
  </si>
  <si>
    <r>
      <t>Mean absolute pct error (</t>
    </r>
    <r>
      <rPr>
        <b/>
        <sz val="11"/>
        <color rgb="FF000000"/>
        <rFont val="Calibri"/>
        <family val="2"/>
      </rPr>
      <t>MAPE</t>
    </r>
    <r>
      <rPr>
        <sz val="11"/>
        <color indexed="8"/>
        <rFont val="Calibri"/>
        <family val="2"/>
      </rPr>
      <t>)</t>
    </r>
  </si>
  <si>
    <t xml:space="preserve">alpha </t>
  </si>
  <si>
    <t>beta</t>
  </si>
  <si>
    <t>gamma</t>
  </si>
  <si>
    <t>Smalles MAPE</t>
  </si>
  <si>
    <t>Q1 - 2019</t>
  </si>
  <si>
    <t>Q2 - 2019</t>
  </si>
  <si>
    <t>Q3 - 2019</t>
  </si>
  <si>
    <t>Q4 - 2019</t>
  </si>
  <si>
    <t>Q1 - 2020</t>
  </si>
  <si>
    <t>Q2 - 2020</t>
  </si>
  <si>
    <t>Q3 - 2020</t>
  </si>
  <si>
    <t>Q4 - 2020</t>
  </si>
  <si>
    <t>Q1 - 2021</t>
  </si>
  <si>
    <t>Q2 - 2021</t>
  </si>
  <si>
    <t>Q3 - 2021</t>
  </si>
  <si>
    <t>Q4 - 2021</t>
  </si>
  <si>
    <t>Q1 - 2022</t>
  </si>
  <si>
    <t>Q2 - 2022</t>
  </si>
  <si>
    <t>Q3 - 2022</t>
  </si>
  <si>
    <t>Q4 - 2022</t>
  </si>
  <si>
    <t>Q1 - 2023</t>
  </si>
  <si>
    <t>Q2 - 2023</t>
  </si>
  <si>
    <t>Q3 - 2023</t>
  </si>
  <si>
    <t>Q4 - 2023</t>
  </si>
  <si>
    <t>Q1 - 2024</t>
  </si>
  <si>
    <t>Q2 - 2024</t>
  </si>
  <si>
    <t>Q3 - 2024</t>
  </si>
  <si>
    <t xml:space="preserve">Forcast </t>
  </si>
  <si>
    <t>Q4 - 2024</t>
  </si>
  <si>
    <t>Q1 - 2025</t>
  </si>
  <si>
    <t>Q2 - 2025</t>
  </si>
  <si>
    <t>Q3 - 2025</t>
  </si>
  <si>
    <t>Sq Erorr</t>
  </si>
  <si>
    <t>Abs Pct Erorr</t>
  </si>
  <si>
    <t>K</t>
  </si>
  <si>
    <t xml:space="preserve">Percent </t>
  </si>
  <si>
    <t>3 Period Weighted</t>
  </si>
  <si>
    <t xml:space="preserve">Erorr </t>
  </si>
  <si>
    <t xml:space="preserve">Sq Erorr </t>
  </si>
  <si>
    <t xml:space="preserve">Abs Erorr </t>
  </si>
  <si>
    <t xml:space="preserve">Abs Pct Erorr </t>
  </si>
  <si>
    <t>6 Period Weighted</t>
  </si>
  <si>
    <t>Forecast 3 Period</t>
  </si>
  <si>
    <t xml:space="preserve">Forecast 6 Period </t>
  </si>
  <si>
    <t>Abs Erorr 4</t>
  </si>
  <si>
    <t>Abs Pct Erorr 5</t>
  </si>
  <si>
    <t xml:space="preserve">Error measures </t>
  </si>
  <si>
    <t>3 Period</t>
  </si>
  <si>
    <t>6 Period</t>
  </si>
  <si>
    <t>alpha</t>
  </si>
  <si>
    <t>Moving averages for ADDYY</t>
  </si>
  <si>
    <t>100%, 0%, 0%</t>
  </si>
  <si>
    <t>100%, 0%, 0%, 0%, 0%, 0%</t>
  </si>
  <si>
    <t>MOVING AVERAGES FOR ADDYY</t>
  </si>
  <si>
    <t>SIMPLE EXPONENTIAL SMOOTHING FOR ADJ CLOSE OF ADDYY</t>
  </si>
  <si>
    <t>Holt's exponential smoothing for ADDYY</t>
  </si>
  <si>
    <t>Winters' exponential smoothing for ADDYY</t>
  </si>
  <si>
    <t>Runs test for randomness of ADDYY's errors</t>
  </si>
  <si>
    <t>Autocorrelations of ADDYY's errors</t>
  </si>
  <si>
    <t>ADDYY</t>
  </si>
  <si>
    <t>Best error measures with respect to 3 and 6 period of ADDYY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</si>
</sst>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00%"/>
    <numFmt numFmtId="165" formatCode="0.000"/>
    <numFmt numFmtId="166" formatCode="0.0000"/>
    <numFmt numFmtId="167" formatCode="#,##0.0"/>
    <numFmt numFmtId="168" formatCode="#,##0.0000"/>
    <numFmt numFmtId="169" formatCode="&quot;$&quot;#,##0.00"/>
    <numFmt numFmtId="170" formatCode="[$-409]mmmm\-yy;@"/>
    <numFmt numFmtId="171" formatCode="[$-409]mmm\-yy;@"/>
    <numFmt numFmtId="172" formatCode="_(&quot;$&quot;* #,##0.0_);_(&quot;$&quot;* \(#,##0.0\);_(&quot;$&quot;* &quot;-&quot;??_);_(@_)"/>
  </numFmts>
  <fonts count="44" x14ac:knownFonts="1">
    <font>
      <sz val="12"/>
      <color theme="1"/>
      <name val="Times New Roman"/>
      <family val="2"/>
    </font>
    <font>
      <sz val="12"/>
      <color theme="1"/>
      <name val="Times New Roman"/>
      <family val="2"/>
    </font>
    <font>
      <sz val="12"/>
      <color rgb="FF006100"/>
      <name val="Times New Roman"/>
      <family val="2"/>
    </font>
    <font>
      <sz val="12"/>
      <color rgb="FF9C0006"/>
      <name val="Times New Roman"/>
      <family val="2"/>
    </font>
    <font>
      <b/>
      <sz val="12"/>
      <color theme="0"/>
      <name val="Times New Roman"/>
      <family val="2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b/>
      <sz val="11"/>
      <name val="Calibri"/>
      <family val="2"/>
    </font>
    <font>
      <sz val="11"/>
      <name val="Calibri"/>
      <family val="2"/>
    </font>
    <font>
      <sz val="9"/>
      <name val="Tahoma"/>
      <family val="2"/>
    </font>
    <font>
      <sz val="9"/>
      <name val="Aptos Narrow"/>
      <family val="2"/>
      <scheme val="minor"/>
    </font>
    <font>
      <sz val="11"/>
      <color indexed="8"/>
      <name val="Calibri"/>
      <family val="2"/>
    </font>
    <font>
      <sz val="11"/>
      <color theme="0"/>
      <name val="Calibri"/>
      <family val="2"/>
    </font>
    <font>
      <b/>
      <sz val="11"/>
      <color rgb="FF000000"/>
      <name val="Calibri"/>
      <family val="2"/>
    </font>
    <font>
      <b/>
      <sz val="12"/>
      <color theme="1"/>
      <name val="Times New Roman"/>
      <family val="1"/>
    </font>
    <font>
      <sz val="8"/>
      <name val="Times New Roman"/>
      <family val="2"/>
    </font>
    <font>
      <b/>
      <sz val="11"/>
      <color theme="3"/>
      <name val="Times New Roman"/>
      <family val="2"/>
    </font>
    <font>
      <b/>
      <sz val="11"/>
      <color theme="0"/>
      <name val="Calibri"/>
      <family val="2"/>
    </font>
    <font>
      <sz val="12"/>
      <color theme="1"/>
      <name val="Times New Roman"/>
      <family val="1"/>
    </font>
    <font>
      <b/>
      <sz val="12"/>
      <color rgb="FFFA7D00"/>
      <name val="Times New Roman"/>
      <family val="2"/>
    </font>
    <font>
      <sz val="12"/>
      <color rgb="FFFA7D00"/>
      <name val="Times New Roman"/>
      <family val="2"/>
    </font>
    <font>
      <sz val="12"/>
      <color rgb="FFFF0000"/>
      <name val="Times New Roman"/>
      <family val="2"/>
    </font>
    <font>
      <b/>
      <sz val="12"/>
      <color theme="1"/>
      <name val="Times New Roman"/>
      <family val="2"/>
    </font>
    <font>
      <sz val="12"/>
      <color theme="0"/>
      <name val="Times New Roman"/>
      <family val="2"/>
    </font>
    <font>
      <b/>
      <sz val="11"/>
      <color theme="0" tint="-4.9989318521683403E-2"/>
      <name val="Calibri"/>
      <family val="2"/>
    </font>
    <font>
      <sz val="12"/>
      <color theme="0" tint="-4.9989318521683403E-2"/>
      <name val="Times New Roman"/>
      <family val="2"/>
    </font>
    <font>
      <b/>
      <sz val="12"/>
      <color theme="0" tint="-4.9989318521683403E-2"/>
      <name val="Times New Roman"/>
      <family val="1"/>
    </font>
    <font>
      <b/>
      <sz val="11"/>
      <color theme="2"/>
      <name val="Times New Roman"/>
      <family val="2"/>
    </font>
    <font>
      <b/>
      <sz val="11"/>
      <color theme="2"/>
      <name val="Calibri"/>
      <family val="2"/>
    </font>
    <font>
      <b/>
      <sz val="12"/>
      <color theme="2"/>
      <name val="Times New Roman"/>
      <family val="1"/>
    </font>
    <font>
      <b/>
      <sz val="11"/>
      <color rgb="FFC00000"/>
      <name val="Times New Roman"/>
      <family val="2"/>
    </font>
    <font>
      <b/>
      <sz val="11"/>
      <color rgb="FFFF0000"/>
      <name val="Times New Roman"/>
      <family val="2"/>
    </font>
    <font>
      <sz val="12"/>
      <color rgb="FF9C5700"/>
      <name val="Times New Roman"/>
      <family val="2"/>
    </font>
    <font>
      <b/>
      <sz val="12"/>
      <color rgb="FFFF0000"/>
      <name val="Times New Roman"/>
      <family val="1"/>
    </font>
    <font>
      <b/>
      <sz val="12"/>
      <color rgb="FF006100"/>
      <name val="Times New Roman"/>
      <family val="1"/>
    </font>
    <font>
      <sz val="11"/>
      <color theme="1"/>
      <name val="Times New Roman"/>
      <family val="2"/>
    </font>
    <font>
      <sz val="11"/>
      <color theme="1"/>
      <name val="Times New Roman"/>
      <family val="1"/>
    </font>
    <font>
      <sz val="11"/>
      <color rgb="FF9C0006"/>
      <name val="Times New Roman"/>
      <family val="2"/>
    </font>
    <font>
      <sz val="11"/>
      <color theme="0" tint="-4.9989318521683403E-2"/>
      <name val="Times New Roman"/>
      <family val="2"/>
    </font>
    <font>
      <b/>
      <sz val="11"/>
      <color theme="0" tint="-4.9989318521683403E-2"/>
      <name val="Times New Roman"/>
      <family val="1"/>
    </font>
    <font>
      <b/>
      <sz val="11"/>
      <color theme="1"/>
      <name val="Times New Roman"/>
      <family val="1"/>
    </font>
    <font>
      <sz val="11"/>
      <color theme="0"/>
      <name val="Times New Roman"/>
      <family val="2"/>
    </font>
    <font>
      <b/>
      <sz val="12"/>
      <color theme="0"/>
      <name val="Times New Roman"/>
      <family val="1"/>
    </font>
    <font>
      <b/>
      <sz val="11"/>
      <color theme="1"/>
      <name val="Times New Roman"/>
      <family val="2"/>
    </font>
  </fonts>
  <fills count="1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theme="9" tint="0.79998168889431442"/>
      </patternFill>
    </fill>
    <fill>
      <patternFill patternType="solid">
        <fgColor theme="5" tint="0.79998168889431442"/>
        <bgColor indexed="65"/>
      </patternFill>
    </fill>
    <fill>
      <patternFill patternType="solid">
        <fgColor rgb="FFF2F2F2"/>
      </patternFill>
    </fill>
    <fill>
      <patternFill patternType="solid">
        <fgColor theme="6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9" tint="-0.499984740745262"/>
        <bgColor theme="9"/>
      </patternFill>
    </fill>
  </fills>
  <borders count="1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theme="9" tint="0.39997558519241921"/>
      </left>
      <right/>
      <top/>
      <bottom style="thin">
        <color theme="9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double">
        <color rgb="FF3F3F3F"/>
      </left>
      <right/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thin">
        <color indexed="64"/>
      </bottom>
      <diagonal/>
    </border>
  </borders>
  <cellStyleXfs count="12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2" borderId="0" applyNumberFormat="0" applyBorder="0" applyAlignment="0" applyProtection="0"/>
    <xf numFmtId="0" fontId="3" fillId="3" borderId="0" applyNumberFormat="0" applyBorder="0" applyAlignment="0" applyProtection="0"/>
    <xf numFmtId="0" fontId="16" fillId="0" borderId="16" applyNumberFormat="0" applyFill="0" applyAlignment="0" applyProtection="0"/>
    <xf numFmtId="0" fontId="19" fillId="10" borderId="1" applyNumberFormat="0" applyAlignment="0" applyProtection="0"/>
    <xf numFmtId="0" fontId="20" fillId="0" borderId="17" applyNumberFormat="0" applyFill="0" applyAlignment="0" applyProtection="0"/>
    <xf numFmtId="0" fontId="1" fillId="9" borderId="0" applyNumberFormat="0" applyBorder="0" applyAlignment="0" applyProtection="0"/>
    <xf numFmtId="0" fontId="23" fillId="11" borderId="0" applyNumberFormat="0" applyBorder="0" applyAlignment="0" applyProtection="0"/>
    <xf numFmtId="0" fontId="32" fillId="4" borderId="0" applyNumberFormat="0" applyBorder="0" applyAlignment="0" applyProtection="0"/>
  </cellStyleXfs>
  <cellXfs count="275">
    <xf numFmtId="0" fontId="0" fillId="0" borderId="0" xfId="0"/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6" fillId="6" borderId="5" xfId="0" applyFont="1" applyFill="1" applyBorder="1" applyAlignment="1">
      <alignment horizontal="center"/>
    </xf>
    <xf numFmtId="9" fontId="6" fillId="6" borderId="5" xfId="3" applyFont="1" applyFill="1" applyBorder="1" applyAlignment="1">
      <alignment horizontal="center"/>
    </xf>
    <xf numFmtId="43" fontId="0" fillId="0" borderId="5" xfId="1" applyFont="1" applyBorder="1"/>
    <xf numFmtId="44" fontId="0" fillId="0" borderId="5" xfId="2" applyFont="1" applyBorder="1"/>
    <xf numFmtId="0" fontId="0" fillId="0" borderId="5" xfId="0" applyBorder="1"/>
    <xf numFmtId="9" fontId="0" fillId="0" borderId="5" xfId="3" applyFont="1" applyBorder="1" applyAlignment="1">
      <alignment horizontal="center"/>
    </xf>
    <xf numFmtId="0" fontId="0" fillId="0" borderId="5" xfId="2" applyNumberFormat="1" applyFont="1" applyBorder="1"/>
    <xf numFmtId="43" fontId="0" fillId="7" borderId="5" xfId="1" applyFont="1" applyFill="1" applyBorder="1"/>
    <xf numFmtId="0" fontId="0" fillId="0" borderId="7" xfId="1" applyNumberFormat="1" applyFont="1" applyBorder="1"/>
    <xf numFmtId="43" fontId="0" fillId="0" borderId="7" xfId="1" applyFont="1" applyBorder="1"/>
    <xf numFmtId="22" fontId="0" fillId="8" borderId="11" xfId="0" applyNumberFormat="1" applyFill="1" applyBorder="1"/>
    <xf numFmtId="44" fontId="0" fillId="0" borderId="0" xfId="0" applyNumberFormat="1"/>
    <xf numFmtId="44" fontId="0" fillId="0" borderId="0" xfId="2" applyFont="1"/>
    <xf numFmtId="22" fontId="0" fillId="8" borderId="12" xfId="0" applyNumberFormat="1" applyFill="1" applyBorder="1"/>
    <xf numFmtId="0" fontId="0" fillId="0" borderId="3" xfId="1" applyNumberFormat="1" applyFont="1" applyBorder="1" applyAlignment="1">
      <alignment horizontal="center"/>
    </xf>
    <xf numFmtId="0" fontId="6" fillId="6" borderId="5" xfId="1" applyNumberFormat="1" applyFont="1" applyFill="1" applyBorder="1" applyAlignment="1">
      <alignment horizontal="center"/>
    </xf>
    <xf numFmtId="0" fontId="0" fillId="0" borderId="5" xfId="1" applyNumberFormat="1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6" xfId="0" applyBorder="1" applyAlignment="1">
      <alignment horizontal="center"/>
    </xf>
    <xf numFmtId="10" fontId="0" fillId="0" borderId="5" xfId="3" applyNumberFormat="1" applyFont="1" applyBorder="1" applyAlignment="1">
      <alignment horizontal="center"/>
    </xf>
    <xf numFmtId="2" fontId="0" fillId="0" borderId="5" xfId="0" applyNumberFormat="1" applyBorder="1" applyAlignment="1">
      <alignment horizontal="center"/>
    </xf>
    <xf numFmtId="0" fontId="0" fillId="0" borderId="7" xfId="0" applyBorder="1" applyAlignment="1">
      <alignment horizontal="center"/>
    </xf>
    <xf numFmtId="44" fontId="0" fillId="0" borderId="5" xfId="0" applyNumberFormat="1" applyBorder="1"/>
    <xf numFmtId="0" fontId="7" fillId="7" borderId="5" xfId="0" applyFont="1" applyFill="1" applyBorder="1" applyAlignment="1">
      <alignment horizontal="center"/>
    </xf>
    <xf numFmtId="1" fontId="8" fillId="7" borderId="5" xfId="0" applyNumberFormat="1" applyFont="1" applyFill="1" applyBorder="1" applyAlignment="1">
      <alignment horizontal="center"/>
    </xf>
    <xf numFmtId="0" fontId="8" fillId="7" borderId="5" xfId="0" applyFont="1" applyFill="1" applyBorder="1" applyAlignment="1">
      <alignment horizontal="left"/>
    </xf>
    <xf numFmtId="2" fontId="8" fillId="7" borderId="5" xfId="0" applyNumberFormat="1" applyFont="1" applyFill="1" applyBorder="1"/>
    <xf numFmtId="2" fontId="8" fillId="0" borderId="0" xfId="0" applyNumberFormat="1" applyFont="1"/>
    <xf numFmtId="164" fontId="8" fillId="7" borderId="5" xfId="0" applyNumberFormat="1" applyFont="1" applyFill="1" applyBorder="1"/>
    <xf numFmtId="164" fontId="8" fillId="0" borderId="0" xfId="0" applyNumberFormat="1" applyFont="1"/>
    <xf numFmtId="0" fontId="7" fillId="0" borderId="0" xfId="0" applyFont="1"/>
    <xf numFmtId="0" fontId="7" fillId="0" borderId="13" xfId="0" applyFont="1" applyBorder="1" applyAlignment="1">
      <alignment horizontal="center"/>
    </xf>
    <xf numFmtId="0" fontId="8" fillId="7" borderId="5" xfId="0" applyFont="1" applyFill="1" applyBorder="1" applyAlignment="1">
      <alignment horizontal="center"/>
    </xf>
    <xf numFmtId="165" fontId="8" fillId="7" borderId="5" xfId="0" applyNumberFormat="1" applyFont="1" applyFill="1" applyBorder="1" applyAlignment="1">
      <alignment horizontal="center"/>
    </xf>
    <xf numFmtId="1" fontId="8" fillId="7" borderId="5" xfId="0" applyNumberFormat="1" applyFont="1" applyFill="1" applyBorder="1"/>
    <xf numFmtId="0" fontId="8" fillId="0" borderId="0" xfId="0" applyFont="1"/>
    <xf numFmtId="165" fontId="8" fillId="7" borderId="5" xfId="0" applyNumberFormat="1" applyFont="1" applyFill="1" applyBorder="1"/>
    <xf numFmtId="2" fontId="8" fillId="7" borderId="5" xfId="0" applyNumberFormat="1" applyFont="1" applyFill="1" applyBorder="1" applyAlignment="1">
      <alignment horizontal="center"/>
    </xf>
    <xf numFmtId="0" fontId="8" fillId="0" borderId="5" xfId="0" applyFont="1" applyBorder="1" applyAlignment="1">
      <alignment horizontal="left"/>
    </xf>
    <xf numFmtId="1" fontId="8" fillId="0" borderId="5" xfId="0" applyNumberFormat="1" applyFont="1" applyBorder="1" applyAlignment="1">
      <alignment horizontal="left"/>
    </xf>
    <xf numFmtId="164" fontId="8" fillId="7" borderId="5" xfId="0" applyNumberFormat="1" applyFont="1" applyFill="1" applyBorder="1" applyAlignment="1">
      <alignment horizontal="center"/>
    </xf>
    <xf numFmtId="0" fontId="8" fillId="0" borderId="0" xfId="0" applyFont="1" applyAlignment="1">
      <alignment horizontal="left"/>
    </xf>
    <xf numFmtId="0" fontId="0" fillId="0" borderId="8" xfId="0" applyBorder="1" applyAlignment="1">
      <alignment horizontal="center"/>
    </xf>
    <xf numFmtId="44" fontId="0" fillId="0" borderId="9" xfId="0" applyNumberFormat="1" applyBorder="1"/>
    <xf numFmtId="0" fontId="0" fillId="0" borderId="9" xfId="0" applyBorder="1"/>
    <xf numFmtId="10" fontId="0" fillId="0" borderId="9" xfId="3" applyNumberFormat="1" applyFont="1" applyBorder="1" applyAlignment="1">
      <alignment horizontal="center"/>
    </xf>
    <xf numFmtId="2" fontId="0" fillId="0" borderId="9" xfId="0" applyNumberFormat="1" applyBorder="1" applyAlignment="1">
      <alignment horizontal="center"/>
    </xf>
    <xf numFmtId="0" fontId="0" fillId="0" borderId="10" xfId="0" applyBorder="1" applyAlignment="1">
      <alignment horizontal="center"/>
    </xf>
    <xf numFmtId="2" fontId="11" fillId="0" borderId="5" xfId="0" applyNumberFormat="1" applyFont="1" applyBorder="1" applyAlignment="1">
      <alignment horizontal="left"/>
    </xf>
    <xf numFmtId="43" fontId="0" fillId="7" borderId="5" xfId="1" applyFont="1" applyFill="1" applyBorder="1" applyAlignment="1"/>
    <xf numFmtId="2" fontId="11" fillId="7" borderId="5" xfId="0" applyNumberFormat="1" applyFont="1" applyFill="1" applyBorder="1" applyAlignment="1">
      <alignment horizontal="center"/>
    </xf>
    <xf numFmtId="0" fontId="8" fillId="7" borderId="5" xfId="0" applyFont="1" applyFill="1" applyBorder="1"/>
    <xf numFmtId="165" fontId="7" fillId="7" borderId="5" xfId="0" applyNumberFormat="1" applyFont="1" applyFill="1" applyBorder="1" applyAlignment="1">
      <alignment horizontal="center"/>
    </xf>
    <xf numFmtId="0" fontId="8" fillId="7" borderId="5" xfId="0" applyFont="1" applyFill="1" applyBorder="1" applyAlignment="1">
      <alignment horizontal="right"/>
    </xf>
    <xf numFmtId="2" fontId="8" fillId="7" borderId="5" xfId="0" applyNumberFormat="1" applyFont="1" applyFill="1" applyBorder="1" applyAlignment="1">
      <alignment horizontal="left"/>
    </xf>
    <xf numFmtId="2" fontId="0" fillId="7" borderId="5" xfId="0" applyNumberFormat="1" applyFill="1" applyBorder="1" applyAlignment="1">
      <alignment horizontal="center"/>
    </xf>
    <xf numFmtId="9" fontId="0" fillId="7" borderId="5" xfId="3" applyFont="1" applyFill="1" applyBorder="1" applyAlignment="1">
      <alignment horizontal="center"/>
    </xf>
    <xf numFmtId="4" fontId="0" fillId="0" borderId="5" xfId="0" applyNumberFormat="1" applyBorder="1" applyAlignment="1">
      <alignment horizontal="center"/>
    </xf>
    <xf numFmtId="4" fontId="0" fillId="0" borderId="0" xfId="0" applyNumberFormat="1" applyAlignment="1">
      <alignment horizontal="center"/>
    </xf>
    <xf numFmtId="167" fontId="0" fillId="7" borderId="5" xfId="1" applyNumberFormat="1" applyFont="1" applyFill="1" applyBorder="1" applyAlignment="1">
      <alignment horizontal="center"/>
    </xf>
    <xf numFmtId="4" fontId="0" fillId="0" borderId="9" xfId="0" applyNumberFormat="1" applyBorder="1" applyAlignment="1">
      <alignment horizontal="center"/>
    </xf>
    <xf numFmtId="4" fontId="0" fillId="0" borderId="7" xfId="0" applyNumberFormat="1" applyBorder="1" applyAlignment="1">
      <alignment horizontal="center"/>
    </xf>
    <xf numFmtId="9" fontId="0" fillId="0" borderId="9" xfId="3" applyFont="1" applyBorder="1" applyAlignment="1">
      <alignment horizontal="center"/>
    </xf>
    <xf numFmtId="165" fontId="0" fillId="7" borderId="5" xfId="0" applyNumberFormat="1" applyFill="1" applyBorder="1" applyAlignment="1">
      <alignment horizontal="center"/>
    </xf>
    <xf numFmtId="10" fontId="0" fillId="0" borderId="0" xfId="3" applyNumberFormat="1" applyFont="1" applyBorder="1" applyAlignment="1">
      <alignment horizontal="center"/>
    </xf>
    <xf numFmtId="14" fontId="0" fillId="0" borderId="0" xfId="0" applyNumberFormat="1" applyAlignment="1">
      <alignment horizontal="center"/>
    </xf>
    <xf numFmtId="0" fontId="12" fillId="0" borderId="0" xfId="0" applyFont="1" applyAlignment="1">
      <alignment horizontal="center"/>
    </xf>
    <xf numFmtId="44" fontId="0" fillId="0" borderId="0" xfId="2" applyFont="1" applyBorder="1" applyAlignment="1">
      <alignment horizontal="center"/>
    </xf>
    <xf numFmtId="168" fontId="0" fillId="7" borderId="5" xfId="1" applyNumberFormat="1" applyFont="1" applyFill="1" applyBorder="1" applyAlignment="1"/>
    <xf numFmtId="9" fontId="0" fillId="7" borderId="5" xfId="3" applyFont="1" applyFill="1" applyBorder="1" applyAlignment="1"/>
    <xf numFmtId="9" fontId="0" fillId="7" borderId="5" xfId="3" applyFont="1" applyFill="1" applyBorder="1"/>
    <xf numFmtId="166" fontId="8" fillId="7" borderId="5" xfId="0" applyNumberFormat="1" applyFont="1" applyFill="1" applyBorder="1" applyAlignment="1">
      <alignment horizontal="center"/>
    </xf>
    <xf numFmtId="4" fontId="0" fillId="0" borderId="0" xfId="1" applyNumberFormat="1" applyFont="1" applyBorder="1" applyAlignment="1">
      <alignment horizontal="center"/>
    </xf>
    <xf numFmtId="44" fontId="18" fillId="0" borderId="0" xfId="0" applyNumberFormat="1" applyFont="1"/>
    <xf numFmtId="2" fontId="0" fillId="0" borderId="0" xfId="0" applyNumberFormat="1" applyAlignment="1">
      <alignment horizontal="center"/>
    </xf>
    <xf numFmtId="0" fontId="19" fillId="10" borderId="1" xfId="7" applyAlignment="1">
      <alignment horizontal="center"/>
    </xf>
    <xf numFmtId="10" fontId="0" fillId="0" borderId="0" xfId="0" applyNumberFormat="1" applyAlignment="1">
      <alignment horizontal="center"/>
    </xf>
    <xf numFmtId="44" fontId="22" fillId="0" borderId="0" xfId="0" applyNumberFormat="1" applyFont="1"/>
    <xf numFmtId="170" fontId="18" fillId="0" borderId="0" xfId="0" applyNumberFormat="1" applyFont="1" applyAlignment="1">
      <alignment horizontal="left"/>
    </xf>
    <xf numFmtId="4" fontId="0" fillId="0" borderId="0" xfId="1" applyNumberFormat="1" applyFont="1" applyAlignment="1">
      <alignment horizontal="center"/>
    </xf>
    <xf numFmtId="9" fontId="0" fillId="0" borderId="0" xfId="3" applyFont="1" applyAlignment="1">
      <alignment horizontal="center"/>
    </xf>
    <xf numFmtId="4" fontId="0" fillId="7" borderId="5" xfId="1" applyNumberFormat="1" applyFont="1" applyFill="1" applyBorder="1"/>
    <xf numFmtId="171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44" fontId="0" fillId="0" borderId="0" xfId="2" applyFont="1" applyAlignment="1">
      <alignment horizontal="center"/>
    </xf>
    <xf numFmtId="0" fontId="25" fillId="12" borderId="5" xfId="0" applyFont="1" applyFill="1" applyBorder="1"/>
    <xf numFmtId="2" fontId="16" fillId="3" borderId="16" xfId="6" applyNumberFormat="1" applyFill="1" applyAlignment="1">
      <alignment horizontal="center"/>
    </xf>
    <xf numFmtId="0" fontId="16" fillId="2" borderId="16" xfId="6" applyFill="1" applyAlignment="1">
      <alignment horizontal="center"/>
    </xf>
    <xf numFmtId="2" fontId="16" fillId="2" borderId="16" xfId="6" applyNumberFormat="1" applyFill="1" applyAlignment="1">
      <alignment horizontal="center"/>
    </xf>
    <xf numFmtId="9" fontId="16" fillId="2" borderId="16" xfId="6" applyNumberFormat="1" applyFill="1" applyAlignment="1">
      <alignment horizontal="center"/>
    </xf>
    <xf numFmtId="44" fontId="16" fillId="3" borderId="16" xfId="6" applyNumberFormat="1" applyFill="1" applyAlignment="1">
      <alignment horizontal="center"/>
    </xf>
    <xf numFmtId="0" fontId="27" fillId="0" borderId="16" xfId="6" applyFont="1" applyFill="1"/>
    <xf numFmtId="169" fontId="16" fillId="2" borderId="16" xfId="2" applyNumberFormat="1" applyFont="1" applyFill="1" applyBorder="1" applyAlignment="1">
      <alignment horizontal="center"/>
    </xf>
    <xf numFmtId="169" fontId="0" fillId="0" borderId="0" xfId="2" applyNumberFormat="1" applyFont="1" applyAlignment="1">
      <alignment horizontal="center"/>
    </xf>
    <xf numFmtId="14" fontId="0" fillId="0" borderId="5" xfId="0" applyNumberFormat="1" applyBorder="1" applyAlignment="1">
      <alignment horizontal="center"/>
    </xf>
    <xf numFmtId="44" fontId="0" fillId="0" borderId="5" xfId="2" applyFont="1" applyBorder="1" applyAlignment="1">
      <alignment horizontal="center"/>
    </xf>
    <xf numFmtId="0" fontId="28" fillId="12" borderId="5" xfId="0" applyFont="1" applyFill="1" applyBorder="1" applyAlignment="1">
      <alignment horizontal="center"/>
    </xf>
    <xf numFmtId="0" fontId="16" fillId="6" borderId="16" xfId="6" applyFill="1"/>
    <xf numFmtId="0" fontId="29" fillId="12" borderId="5" xfId="0" applyFont="1" applyFill="1" applyBorder="1" applyAlignment="1">
      <alignment horizontal="center"/>
    </xf>
    <xf numFmtId="9" fontId="29" fillId="12" borderId="5" xfId="3" applyFont="1" applyFill="1" applyBorder="1" applyAlignment="1">
      <alignment horizontal="center"/>
    </xf>
    <xf numFmtId="4" fontId="0" fillId="7" borderId="5" xfId="1" applyNumberFormat="1" applyFont="1" applyFill="1" applyBorder="1" applyAlignment="1">
      <alignment horizontal="center"/>
    </xf>
    <xf numFmtId="2" fontId="30" fillId="3" borderId="16" xfId="6" applyNumberFormat="1" applyFont="1" applyFill="1" applyAlignment="1">
      <alignment horizontal="center"/>
    </xf>
    <xf numFmtId="44" fontId="30" fillId="3" borderId="16" xfId="6" applyNumberFormat="1" applyFont="1" applyFill="1" applyAlignment="1">
      <alignment horizontal="center"/>
    </xf>
    <xf numFmtId="10" fontId="30" fillId="3" borderId="16" xfId="6" applyNumberFormat="1" applyFont="1" applyFill="1" applyAlignment="1">
      <alignment horizontal="center"/>
    </xf>
    <xf numFmtId="0" fontId="30" fillId="3" borderId="16" xfId="6" applyFont="1" applyFill="1"/>
    <xf numFmtId="0" fontId="30" fillId="3" borderId="16" xfId="6" applyFont="1" applyFill="1" applyAlignment="1">
      <alignment horizontal="center"/>
    </xf>
    <xf numFmtId="43" fontId="30" fillId="3" borderId="16" xfId="6" applyNumberFormat="1" applyFont="1" applyFill="1" applyAlignment="1">
      <alignment horizontal="center"/>
    </xf>
    <xf numFmtId="4" fontId="30" fillId="3" borderId="16" xfId="6" applyNumberFormat="1" applyFont="1" applyFill="1" applyAlignment="1">
      <alignment horizontal="center"/>
    </xf>
    <xf numFmtId="2" fontId="31" fillId="2" borderId="16" xfId="6" applyNumberFormat="1" applyFont="1" applyFill="1" applyAlignment="1">
      <alignment horizontal="center"/>
    </xf>
    <xf numFmtId="0" fontId="31" fillId="3" borderId="16" xfId="6" applyFont="1" applyFill="1" applyAlignment="1">
      <alignment horizontal="left"/>
    </xf>
    <xf numFmtId="3" fontId="31" fillId="3" borderId="16" xfId="6" applyNumberFormat="1" applyFont="1" applyFill="1" applyAlignment="1">
      <alignment horizontal="center"/>
    </xf>
    <xf numFmtId="43" fontId="31" fillId="3" borderId="16" xfId="6" applyNumberFormat="1" applyFont="1" applyFill="1"/>
    <xf numFmtId="2" fontId="31" fillId="3" borderId="16" xfId="6" applyNumberFormat="1" applyFont="1" applyFill="1" applyAlignment="1">
      <alignment horizontal="center"/>
    </xf>
    <xf numFmtId="4" fontId="31" fillId="3" borderId="16" xfId="6" applyNumberFormat="1" applyFont="1" applyFill="1" applyAlignment="1">
      <alignment horizontal="center"/>
    </xf>
    <xf numFmtId="169" fontId="31" fillId="3" borderId="16" xfId="2" applyNumberFormat="1" applyFont="1" applyFill="1" applyBorder="1" applyAlignment="1">
      <alignment horizontal="center"/>
    </xf>
    <xf numFmtId="1" fontId="31" fillId="3" borderId="16" xfId="6" applyNumberFormat="1" applyFont="1" applyFill="1" applyAlignment="1">
      <alignment horizontal="center"/>
    </xf>
    <xf numFmtId="43" fontId="31" fillId="3" borderId="16" xfId="6" applyNumberFormat="1" applyFont="1" applyFill="1" applyAlignment="1">
      <alignment horizontal="center"/>
    </xf>
    <xf numFmtId="0" fontId="31" fillId="3" borderId="16" xfId="6" applyFont="1" applyFill="1" applyAlignment="1">
      <alignment horizontal="center"/>
    </xf>
    <xf numFmtId="170" fontId="21" fillId="9" borderId="17" xfId="8" applyNumberFormat="1" applyFont="1" applyFill="1" applyAlignment="1">
      <alignment horizontal="left"/>
    </xf>
    <xf numFmtId="44" fontId="21" fillId="9" borderId="17" xfId="8" applyNumberFormat="1" applyFont="1" applyFill="1"/>
    <xf numFmtId="4" fontId="21" fillId="9" borderId="17" xfId="8" applyNumberFormat="1" applyFont="1" applyFill="1" applyAlignment="1">
      <alignment horizontal="center"/>
    </xf>
    <xf numFmtId="0" fontId="21" fillId="9" borderId="17" xfId="8" applyFont="1" applyFill="1"/>
    <xf numFmtId="169" fontId="31" fillId="3" borderId="16" xfId="6" applyNumberFormat="1" applyFont="1" applyFill="1" applyAlignment="1">
      <alignment horizontal="center"/>
    </xf>
    <xf numFmtId="10" fontId="31" fillId="3" borderId="16" xfId="6" applyNumberFormat="1" applyFont="1" applyFill="1" applyAlignment="1">
      <alignment horizontal="center"/>
    </xf>
    <xf numFmtId="0" fontId="31" fillId="3" borderId="16" xfId="6" applyFont="1" applyFill="1"/>
    <xf numFmtId="171" fontId="31" fillId="3" borderId="16" xfId="6" applyNumberFormat="1" applyFont="1" applyFill="1" applyAlignment="1">
      <alignment horizontal="center"/>
    </xf>
    <xf numFmtId="44" fontId="31" fillId="3" borderId="16" xfId="6" applyNumberFormat="1" applyFont="1" applyFill="1"/>
    <xf numFmtId="164" fontId="7" fillId="7" borderId="5" xfId="0" applyNumberFormat="1" applyFont="1" applyFill="1" applyBorder="1" applyAlignment="1">
      <alignment horizontal="center"/>
    </xf>
    <xf numFmtId="0" fontId="33" fillId="4" borderId="0" xfId="11" applyFont="1" applyAlignment="1">
      <alignment horizontal="center"/>
    </xf>
    <xf numFmtId="9" fontId="33" fillId="4" borderId="0" xfId="11" applyNumberFormat="1" applyFont="1" applyAlignment="1">
      <alignment horizontal="center"/>
    </xf>
    <xf numFmtId="171" fontId="33" fillId="2" borderId="16" xfId="4" applyNumberFormat="1" applyFont="1" applyBorder="1" applyAlignment="1">
      <alignment horizontal="center"/>
    </xf>
    <xf numFmtId="172" fontId="33" fillId="2" borderId="16" xfId="4" applyNumberFormat="1" applyFont="1" applyBorder="1" applyAlignment="1">
      <alignment horizontal="center"/>
    </xf>
    <xf numFmtId="0" fontId="33" fillId="2" borderId="16" xfId="4" applyFont="1" applyBorder="1" applyAlignment="1">
      <alignment horizontal="center"/>
    </xf>
    <xf numFmtId="2" fontId="33" fillId="2" borderId="16" xfId="4" applyNumberFormat="1" applyFont="1" applyBorder="1" applyAlignment="1">
      <alignment horizontal="center"/>
    </xf>
    <xf numFmtId="169" fontId="33" fillId="2" borderId="16" xfId="2" applyNumberFormat="1" applyFont="1" applyFill="1" applyBorder="1" applyAlignment="1">
      <alignment horizontal="center"/>
    </xf>
    <xf numFmtId="2" fontId="34" fillId="2" borderId="16" xfId="4" applyNumberFormat="1" applyFont="1" applyBorder="1" applyAlignment="1">
      <alignment horizontal="center"/>
    </xf>
    <xf numFmtId="9" fontId="34" fillId="2" borderId="16" xfId="4" applyNumberFormat="1" applyFont="1" applyBorder="1" applyAlignment="1">
      <alignment horizontal="center"/>
    </xf>
    <xf numFmtId="0" fontId="35" fillId="0" borderId="0" xfId="0" applyFont="1"/>
    <xf numFmtId="0" fontId="35" fillId="0" borderId="0" xfId="0" applyFont="1" applyAlignment="1">
      <alignment horizontal="center"/>
    </xf>
    <xf numFmtId="0" fontId="35" fillId="0" borderId="0" xfId="0" applyFont="1" applyAlignment="1">
      <alignment horizontal="left"/>
    </xf>
    <xf numFmtId="44" fontId="36" fillId="0" borderId="0" xfId="2" applyFont="1" applyBorder="1"/>
    <xf numFmtId="0" fontId="37" fillId="3" borderId="16" xfId="5" applyFont="1" applyBorder="1"/>
    <xf numFmtId="2" fontId="37" fillId="3" borderId="16" xfId="5" applyNumberFormat="1" applyFont="1" applyBorder="1" applyAlignment="1">
      <alignment horizontal="center"/>
    </xf>
    <xf numFmtId="4" fontId="35" fillId="0" borderId="0" xfId="1" applyNumberFormat="1" applyFont="1" applyBorder="1" applyAlignment="1">
      <alignment horizontal="center"/>
    </xf>
    <xf numFmtId="3" fontId="37" fillId="3" borderId="16" xfId="5" applyNumberFormat="1" applyFont="1" applyBorder="1" applyAlignment="1">
      <alignment horizontal="center"/>
    </xf>
    <xf numFmtId="1" fontId="37" fillId="3" borderId="16" xfId="5" applyNumberFormat="1" applyFont="1" applyBorder="1" applyAlignment="1">
      <alignment horizontal="center"/>
    </xf>
    <xf numFmtId="9" fontId="37" fillId="3" borderId="16" xfId="5" applyNumberFormat="1" applyFont="1" applyBorder="1" applyAlignment="1">
      <alignment horizontal="center"/>
    </xf>
    <xf numFmtId="2" fontId="35" fillId="0" borderId="0" xfId="0" applyNumberFormat="1" applyFont="1" applyAlignment="1">
      <alignment horizontal="center"/>
    </xf>
    <xf numFmtId="169" fontId="35" fillId="0" borderId="0" xfId="2" applyNumberFormat="1" applyFont="1" applyBorder="1" applyAlignment="1">
      <alignment horizontal="center"/>
    </xf>
    <xf numFmtId="1" fontId="35" fillId="0" borderId="0" xfId="0" applyNumberFormat="1" applyFont="1" applyAlignment="1">
      <alignment horizontal="center"/>
    </xf>
    <xf numFmtId="3" fontId="35" fillId="0" borderId="0" xfId="1" applyNumberFormat="1" applyFont="1" applyBorder="1" applyAlignment="1">
      <alignment horizontal="center"/>
    </xf>
    <xf numFmtId="9" fontId="35" fillId="0" borderId="0" xfId="3" applyFont="1" applyBorder="1" applyAlignment="1">
      <alignment horizontal="center"/>
    </xf>
    <xf numFmtId="0" fontId="38" fillId="12" borderId="5" xfId="0" applyFont="1" applyFill="1" applyBorder="1"/>
    <xf numFmtId="167" fontId="35" fillId="7" borderId="5" xfId="1" applyNumberFormat="1" applyFont="1" applyFill="1" applyBorder="1" applyAlignment="1">
      <alignment horizontal="center"/>
    </xf>
    <xf numFmtId="9" fontId="35" fillId="7" borderId="5" xfId="3" applyFont="1" applyFill="1" applyBorder="1" applyAlignment="1">
      <alignment horizontal="center"/>
    </xf>
    <xf numFmtId="0" fontId="41" fillId="11" borderId="15" xfId="10" applyFont="1" applyBorder="1"/>
    <xf numFmtId="0" fontId="41" fillId="11" borderId="15" xfId="10" applyFont="1" applyBorder="1" applyAlignment="1">
      <alignment horizontal="center"/>
    </xf>
    <xf numFmtId="2" fontId="35" fillId="0" borderId="0" xfId="0" applyNumberFormat="1" applyFont="1"/>
    <xf numFmtId="9" fontId="35" fillId="0" borderId="0" xfId="3" applyFont="1"/>
    <xf numFmtId="43" fontId="42" fillId="12" borderId="5" xfId="1" applyFont="1" applyFill="1" applyBorder="1" applyAlignment="1">
      <alignment horizontal="center"/>
    </xf>
    <xf numFmtId="22" fontId="33" fillId="5" borderId="6" xfId="0" applyNumberFormat="1" applyFont="1" applyFill="1" applyBorder="1"/>
    <xf numFmtId="0" fontId="33" fillId="6" borderId="5" xfId="0" applyFont="1" applyFill="1" applyBorder="1"/>
    <xf numFmtId="44" fontId="33" fillId="6" borderId="5" xfId="0" applyNumberFormat="1" applyFont="1" applyFill="1" applyBorder="1"/>
    <xf numFmtId="9" fontId="33" fillId="6" borderId="5" xfId="3" applyFont="1" applyFill="1" applyBorder="1"/>
    <xf numFmtId="44" fontId="33" fillId="0" borderId="5" xfId="2" applyFont="1" applyBorder="1"/>
    <xf numFmtId="0" fontId="33" fillId="0" borderId="5" xfId="2" applyNumberFormat="1" applyFont="1" applyBorder="1"/>
    <xf numFmtId="43" fontId="33" fillId="0" borderId="5" xfId="1" applyFont="1" applyBorder="1"/>
    <xf numFmtId="44" fontId="33" fillId="6" borderId="5" xfId="2" applyFont="1" applyFill="1" applyBorder="1"/>
    <xf numFmtId="0" fontId="33" fillId="0" borderId="7" xfId="1" applyNumberFormat="1" applyFont="1" applyBorder="1"/>
    <xf numFmtId="43" fontId="33" fillId="0" borderId="7" xfId="1" applyFont="1" applyBorder="1"/>
    <xf numFmtId="43" fontId="33" fillId="6" borderId="7" xfId="1" applyFont="1" applyFill="1" applyBorder="1"/>
    <xf numFmtId="43" fontId="33" fillId="6" borderId="5" xfId="1" applyFont="1" applyFill="1" applyBorder="1"/>
    <xf numFmtId="22" fontId="33" fillId="5" borderId="8" xfId="0" applyNumberFormat="1" applyFont="1" applyFill="1" applyBorder="1"/>
    <xf numFmtId="0" fontId="33" fillId="6" borderId="9" xfId="0" applyFont="1" applyFill="1" applyBorder="1"/>
    <xf numFmtId="44" fontId="33" fillId="6" borderId="9" xfId="0" applyNumberFormat="1" applyFont="1" applyFill="1" applyBorder="1"/>
    <xf numFmtId="43" fontId="33" fillId="6" borderId="9" xfId="1" applyFont="1" applyFill="1" applyBorder="1"/>
    <xf numFmtId="44" fontId="33" fillId="0" borderId="9" xfId="2" applyFont="1" applyBorder="1"/>
    <xf numFmtId="0" fontId="33" fillId="0" borderId="10" xfId="1" applyNumberFormat="1" applyFont="1" applyBorder="1"/>
    <xf numFmtId="43" fontId="33" fillId="0" borderId="10" xfId="1" applyFont="1" applyBorder="1"/>
    <xf numFmtId="43" fontId="33" fillId="6" borderId="10" xfId="1" applyFont="1" applyFill="1" applyBorder="1"/>
    <xf numFmtId="0" fontId="5" fillId="13" borderId="3" xfId="0" applyFont="1" applyFill="1" applyBorder="1" applyAlignment="1">
      <alignment horizontal="center"/>
    </xf>
    <xf numFmtId="0" fontId="5" fillId="13" borderId="4" xfId="0" applyFont="1" applyFill="1" applyBorder="1" applyAlignment="1">
      <alignment horizontal="center"/>
    </xf>
    <xf numFmtId="0" fontId="0" fillId="12" borderId="2" xfId="0" applyFill="1" applyBorder="1" applyAlignment="1">
      <alignment horizontal="center"/>
    </xf>
    <xf numFmtId="14" fontId="0" fillId="12" borderId="5" xfId="0" applyNumberFormat="1" applyFill="1" applyBorder="1" applyAlignment="1">
      <alignment horizontal="center"/>
    </xf>
    <xf numFmtId="0" fontId="0" fillId="12" borderId="5" xfId="0" applyFill="1" applyBorder="1" applyAlignment="1">
      <alignment horizontal="center"/>
    </xf>
    <xf numFmtId="9" fontId="31" fillId="3" borderId="16" xfId="6" applyNumberFormat="1" applyFont="1" applyFill="1" applyAlignment="1">
      <alignment horizontal="center"/>
    </xf>
    <xf numFmtId="4" fontId="31" fillId="4" borderId="16" xfId="6" applyNumberFormat="1" applyFont="1" applyFill="1" applyAlignment="1">
      <alignment horizontal="center"/>
    </xf>
    <xf numFmtId="9" fontId="31" fillId="4" borderId="16" xfId="6" applyNumberFormat="1" applyFont="1" applyFill="1" applyAlignment="1">
      <alignment horizontal="center"/>
    </xf>
    <xf numFmtId="4" fontId="0" fillId="12" borderId="3" xfId="0" applyNumberFormat="1" applyFill="1" applyBorder="1" applyAlignment="1">
      <alignment horizontal="center"/>
    </xf>
    <xf numFmtId="4" fontId="4" fillId="13" borderId="3" xfId="0" applyNumberFormat="1" applyFont="1" applyFill="1" applyBorder="1" applyAlignment="1">
      <alignment horizontal="center"/>
    </xf>
    <xf numFmtId="4" fontId="4" fillId="13" borderId="4" xfId="0" applyNumberFormat="1" applyFont="1" applyFill="1" applyBorder="1" applyAlignment="1">
      <alignment horizontal="center"/>
    </xf>
    <xf numFmtId="22" fontId="23" fillId="11" borderId="16" xfId="10" applyNumberFormat="1" applyBorder="1"/>
    <xf numFmtId="0" fontId="23" fillId="11" borderId="16" xfId="10" applyBorder="1"/>
    <xf numFmtId="4" fontId="23" fillId="11" borderId="16" xfId="10" applyNumberFormat="1" applyBorder="1" applyAlignment="1">
      <alignment horizontal="center"/>
    </xf>
    <xf numFmtId="4" fontId="31" fillId="9" borderId="16" xfId="6" applyNumberFormat="1" applyFont="1" applyFill="1" applyAlignment="1">
      <alignment horizontal="center"/>
    </xf>
    <xf numFmtId="0" fontId="21" fillId="9" borderId="16" xfId="9" applyFont="1" applyBorder="1" applyAlignment="1">
      <alignment horizontal="center"/>
    </xf>
    <xf numFmtId="10" fontId="21" fillId="9" borderId="16" xfId="9" applyNumberFormat="1" applyFont="1" applyBorder="1" applyAlignment="1">
      <alignment horizontal="center"/>
    </xf>
    <xf numFmtId="2" fontId="7" fillId="7" borderId="5" xfId="0" applyNumberFormat="1" applyFont="1" applyFill="1" applyBorder="1" applyAlignment="1">
      <alignment horizontal="center"/>
    </xf>
    <xf numFmtId="43" fontId="5" fillId="13" borderId="3" xfId="1" applyFont="1" applyFill="1" applyBorder="1" applyAlignment="1">
      <alignment horizontal="center"/>
    </xf>
    <xf numFmtId="0" fontId="4" fillId="13" borderId="3" xfId="0" applyFont="1" applyFill="1" applyBorder="1" applyAlignment="1">
      <alignment horizontal="center"/>
    </xf>
    <xf numFmtId="0" fontId="17" fillId="13" borderId="3" xfId="0" applyFont="1" applyFill="1" applyBorder="1" applyAlignment="1">
      <alignment horizontal="center"/>
    </xf>
    <xf numFmtId="9" fontId="0" fillId="0" borderId="7" xfId="3" applyFont="1" applyBorder="1"/>
    <xf numFmtId="9" fontId="23" fillId="12" borderId="7" xfId="3" applyFont="1" applyFill="1" applyBorder="1"/>
    <xf numFmtId="2" fontId="0" fillId="7" borderId="5" xfId="1" applyNumberFormat="1" applyFont="1" applyFill="1" applyBorder="1" applyAlignment="1">
      <alignment horizontal="center"/>
    </xf>
    <xf numFmtId="0" fontId="43" fillId="4" borderId="16" xfId="6" applyFont="1" applyFill="1"/>
    <xf numFmtId="10" fontId="43" fillId="4" borderId="16" xfId="6" applyNumberFormat="1" applyFont="1" applyFill="1" applyAlignment="1">
      <alignment horizontal="center"/>
    </xf>
    <xf numFmtId="2" fontId="43" fillId="4" borderId="16" xfId="6" applyNumberFormat="1" applyFont="1" applyFill="1" applyAlignment="1">
      <alignment horizontal="center"/>
    </xf>
    <xf numFmtId="0" fontId="28" fillId="12" borderId="4" xfId="0" applyFont="1" applyFill="1" applyBorder="1" applyAlignment="1">
      <alignment horizontal="center"/>
    </xf>
    <xf numFmtId="0" fontId="28" fillId="12" borderId="18" xfId="0" applyFont="1" applyFill="1" applyBorder="1" applyAlignment="1">
      <alignment horizontal="center"/>
    </xf>
    <xf numFmtId="43" fontId="8" fillId="7" borderId="5" xfId="1" applyFont="1" applyFill="1" applyBorder="1" applyAlignment="1" applyProtection="1">
      <alignment horizontal="left"/>
    </xf>
    <xf numFmtId="43" fontId="17" fillId="12" borderId="7" xfId="1" applyFont="1" applyFill="1" applyBorder="1" applyAlignment="1" applyProtection="1">
      <alignment horizontal="center"/>
    </xf>
    <xf numFmtId="43" fontId="17" fillId="12" borderId="14" xfId="1" applyFont="1" applyFill="1" applyBorder="1" applyAlignment="1" applyProtection="1">
      <alignment horizontal="center"/>
    </xf>
    <xf numFmtId="43" fontId="17" fillId="12" borderId="6" xfId="1" applyFont="1" applyFill="1" applyBorder="1" applyAlignment="1" applyProtection="1">
      <alignment horizontal="center"/>
    </xf>
    <xf numFmtId="0" fontId="28" fillId="12" borderId="5" xfId="0" applyFont="1" applyFill="1" applyBorder="1" applyAlignment="1">
      <alignment horizontal="center"/>
    </xf>
    <xf numFmtId="0" fontId="8" fillId="7" borderId="5" xfId="0" applyFont="1" applyFill="1" applyBorder="1" applyAlignment="1">
      <alignment horizontal="left"/>
    </xf>
    <xf numFmtId="0" fontId="0" fillId="0" borderId="7" xfId="0" applyBorder="1" applyAlignment="1">
      <alignment horizontal="center"/>
    </xf>
    <xf numFmtId="0" fontId="0" fillId="0" borderId="6" xfId="0" applyBorder="1" applyAlignment="1">
      <alignment horizontal="center"/>
    </xf>
    <xf numFmtId="0" fontId="22" fillId="7" borderId="7" xfId="0" applyFont="1" applyFill="1" applyBorder="1" applyAlignment="1">
      <alignment horizontal="center"/>
    </xf>
    <xf numFmtId="0" fontId="22" fillId="7" borderId="6" xfId="0" applyFont="1" applyFill="1" applyBorder="1" applyAlignment="1">
      <alignment horizontal="center"/>
    </xf>
    <xf numFmtId="9" fontId="22" fillId="7" borderId="7" xfId="0" applyNumberFormat="1" applyFont="1" applyFill="1" applyBorder="1" applyAlignment="1">
      <alignment horizontal="center"/>
    </xf>
    <xf numFmtId="0" fontId="28" fillId="12" borderId="7" xfId="0" applyFont="1" applyFill="1" applyBorder="1" applyAlignment="1">
      <alignment horizontal="center"/>
    </xf>
    <xf numFmtId="0" fontId="28" fillId="12" borderId="14" xfId="0" applyFont="1" applyFill="1" applyBorder="1" applyAlignment="1">
      <alignment horizontal="center"/>
    </xf>
    <xf numFmtId="0" fontId="8" fillId="7" borderId="7" xfId="0" applyFont="1" applyFill="1" applyBorder="1" applyAlignment="1">
      <alignment horizontal="left"/>
    </xf>
    <xf numFmtId="0" fontId="8" fillId="0" borderId="7" xfId="0" applyFont="1" applyBorder="1" applyAlignment="1">
      <alignment horizontal="left"/>
    </xf>
    <xf numFmtId="0" fontId="8" fillId="0" borderId="14" xfId="0" applyFont="1" applyBorder="1" applyAlignment="1">
      <alignment horizontal="left"/>
    </xf>
    <xf numFmtId="0" fontId="8" fillId="0" borderId="6" xfId="0" applyFont="1" applyBorder="1" applyAlignment="1">
      <alignment horizontal="left"/>
    </xf>
    <xf numFmtId="0" fontId="8" fillId="7" borderId="5" xfId="0" applyFont="1" applyFill="1" applyBorder="1" applyAlignment="1">
      <alignment horizontal="center"/>
    </xf>
    <xf numFmtId="0" fontId="28" fillId="12" borderId="6" xfId="0" applyFont="1" applyFill="1" applyBorder="1" applyAlignment="1">
      <alignment horizontal="center"/>
    </xf>
    <xf numFmtId="0" fontId="7" fillId="7" borderId="7" xfId="0" applyFont="1" applyFill="1" applyBorder="1" applyAlignment="1">
      <alignment horizontal="center"/>
    </xf>
    <xf numFmtId="0" fontId="7" fillId="7" borderId="14" xfId="0" applyFont="1" applyFill="1" applyBorder="1" applyAlignment="1">
      <alignment horizontal="center"/>
    </xf>
    <xf numFmtId="0" fontId="7" fillId="7" borderId="6" xfId="0" applyFont="1" applyFill="1" applyBorder="1" applyAlignment="1">
      <alignment horizontal="center"/>
    </xf>
    <xf numFmtId="0" fontId="11" fillId="7" borderId="5" xfId="0" applyFont="1" applyFill="1" applyBorder="1" applyAlignment="1">
      <alignment horizontal="center"/>
    </xf>
    <xf numFmtId="0" fontId="42" fillId="12" borderId="18" xfId="0" applyFont="1" applyFill="1" applyBorder="1" applyAlignment="1">
      <alignment horizontal="center"/>
    </xf>
    <xf numFmtId="0" fontId="24" fillId="12" borderId="5" xfId="0" applyFont="1" applyFill="1" applyBorder="1" applyAlignment="1">
      <alignment horizontal="center"/>
    </xf>
    <xf numFmtId="0" fontId="0" fillId="7" borderId="5" xfId="0" applyFill="1" applyBorder="1" applyAlignment="1">
      <alignment horizontal="center"/>
    </xf>
    <xf numFmtId="2" fontId="11" fillId="7" borderId="7" xfId="0" applyNumberFormat="1" applyFont="1" applyFill="1" applyBorder="1" applyAlignment="1">
      <alignment horizontal="center"/>
    </xf>
    <xf numFmtId="2" fontId="11" fillId="7" borderId="6" xfId="0" applyNumberFormat="1" applyFont="1" applyFill="1" applyBorder="1" applyAlignment="1">
      <alignment horizontal="center"/>
    </xf>
    <xf numFmtId="0" fontId="0" fillId="7" borderId="5" xfId="0" applyFill="1" applyBorder="1" applyAlignment="1">
      <alignment horizontal="right"/>
    </xf>
    <xf numFmtId="2" fontId="11" fillId="7" borderId="7" xfId="0" applyNumberFormat="1" applyFont="1" applyFill="1" applyBorder="1" applyAlignment="1">
      <alignment horizontal="right"/>
    </xf>
    <xf numFmtId="2" fontId="11" fillId="7" borderId="6" xfId="0" applyNumberFormat="1" applyFont="1" applyFill="1" applyBorder="1" applyAlignment="1">
      <alignment horizontal="right"/>
    </xf>
    <xf numFmtId="0" fontId="0" fillId="7" borderId="7" xfId="0" applyFill="1" applyBorder="1" applyAlignment="1">
      <alignment horizontal="right"/>
    </xf>
    <xf numFmtId="0" fontId="0" fillId="7" borderId="6" xfId="0" applyFill="1" applyBorder="1" applyAlignment="1">
      <alignment horizontal="right"/>
    </xf>
    <xf numFmtId="0" fontId="14" fillId="7" borderId="5" xfId="0" applyFont="1" applyFill="1" applyBorder="1" applyAlignment="1">
      <alignment horizontal="center"/>
    </xf>
    <xf numFmtId="9" fontId="14" fillId="7" borderId="7" xfId="0" applyNumberFormat="1" applyFont="1" applyFill="1" applyBorder="1" applyAlignment="1">
      <alignment horizontal="center"/>
    </xf>
    <xf numFmtId="9" fontId="14" fillId="7" borderId="6" xfId="0" applyNumberFormat="1" applyFont="1" applyFill="1" applyBorder="1" applyAlignment="1">
      <alignment horizontal="center"/>
    </xf>
    <xf numFmtId="0" fontId="0" fillId="7" borderId="5" xfId="0" applyFill="1" applyBorder="1" applyAlignment="1">
      <alignment horizontal="left"/>
    </xf>
    <xf numFmtId="2" fontId="11" fillId="7" borderId="7" xfId="0" applyNumberFormat="1" applyFont="1" applyFill="1" applyBorder="1" applyAlignment="1">
      <alignment horizontal="left"/>
    </xf>
    <xf numFmtId="2" fontId="11" fillId="7" borderId="6" xfId="0" applyNumberFormat="1" applyFont="1" applyFill="1" applyBorder="1" applyAlignment="1">
      <alignment horizontal="left"/>
    </xf>
    <xf numFmtId="167" fontId="14" fillId="7" borderId="5" xfId="0" applyNumberFormat="1" applyFont="1" applyFill="1" applyBorder="1" applyAlignment="1">
      <alignment horizontal="center"/>
    </xf>
    <xf numFmtId="0" fontId="0" fillId="7" borderId="7" xfId="0" applyFill="1" applyBorder="1" applyAlignment="1">
      <alignment horizontal="left"/>
    </xf>
    <xf numFmtId="0" fontId="0" fillId="7" borderId="6" xfId="0" applyFill="1" applyBorder="1" applyAlignment="1">
      <alignment horizontal="left"/>
    </xf>
    <xf numFmtId="0" fontId="0" fillId="7" borderId="7" xfId="0" applyFill="1" applyBorder="1" applyAlignment="1">
      <alignment horizontal="center"/>
    </xf>
    <xf numFmtId="0" fontId="0" fillId="7" borderId="6" xfId="0" applyFill="1" applyBorder="1" applyAlignment="1">
      <alignment horizontal="center"/>
    </xf>
    <xf numFmtId="4" fontId="0" fillId="7" borderId="5" xfId="1" applyNumberFormat="1" applyFont="1" applyFill="1" applyBorder="1" applyAlignment="1">
      <alignment horizontal="left"/>
    </xf>
    <xf numFmtId="4" fontId="0" fillId="7" borderId="5" xfId="1" applyNumberFormat="1" applyFont="1" applyFill="1" applyBorder="1" applyAlignment="1">
      <alignment horizontal="center"/>
    </xf>
    <xf numFmtId="4" fontId="0" fillId="7" borderId="5" xfId="1" applyNumberFormat="1" applyFont="1" applyFill="1" applyBorder="1" applyAlignment="1">
      <alignment horizontal="right"/>
    </xf>
    <xf numFmtId="0" fontId="11" fillId="7" borderId="5" xfId="0" applyFont="1" applyFill="1" applyBorder="1" applyAlignment="1">
      <alignment horizontal="left"/>
    </xf>
    <xf numFmtId="0" fontId="26" fillId="12" borderId="5" xfId="0" applyFont="1" applyFill="1" applyBorder="1" applyAlignment="1">
      <alignment horizontal="center"/>
    </xf>
    <xf numFmtId="0" fontId="35" fillId="7" borderId="5" xfId="0" applyFont="1" applyFill="1" applyBorder="1" applyAlignment="1">
      <alignment horizontal="center"/>
    </xf>
    <xf numFmtId="0" fontId="35" fillId="7" borderId="5" xfId="0" applyFont="1" applyFill="1" applyBorder="1" applyAlignment="1">
      <alignment horizontal="right"/>
    </xf>
    <xf numFmtId="0" fontId="40" fillId="7" borderId="5" xfId="0" applyFont="1" applyFill="1" applyBorder="1" applyAlignment="1">
      <alignment horizontal="center"/>
    </xf>
    <xf numFmtId="10" fontId="40" fillId="7" borderId="7" xfId="0" applyNumberFormat="1" applyFont="1" applyFill="1" applyBorder="1" applyAlignment="1">
      <alignment horizontal="center"/>
    </xf>
    <xf numFmtId="10" fontId="40" fillId="7" borderId="6" xfId="0" applyNumberFormat="1" applyFont="1" applyFill="1" applyBorder="1" applyAlignment="1">
      <alignment horizontal="center"/>
    </xf>
    <xf numFmtId="0" fontId="35" fillId="7" borderId="5" xfId="0" applyFont="1" applyFill="1" applyBorder="1" applyAlignment="1">
      <alignment horizontal="left"/>
    </xf>
    <xf numFmtId="3" fontId="40" fillId="7" borderId="5" xfId="0" applyNumberFormat="1" applyFont="1" applyFill="1" applyBorder="1" applyAlignment="1">
      <alignment horizontal="center"/>
    </xf>
    <xf numFmtId="0" fontId="39" fillId="12" borderId="5" xfId="0" applyFont="1" applyFill="1" applyBorder="1" applyAlignment="1">
      <alignment horizontal="center"/>
    </xf>
    <xf numFmtId="14" fontId="3" fillId="3" borderId="0" xfId="5" applyNumberFormat="1" applyAlignment="1">
      <alignment horizontal="center"/>
    </xf>
    <xf numFmtId="43" fontId="3" fillId="3" borderId="0" xfId="5" applyNumberFormat="1" applyAlignment="1">
      <alignment horizontal="center"/>
    </xf>
    <xf numFmtId="4" fontId="3" fillId="3" borderId="0" xfId="5" applyNumberFormat="1" applyBorder="1" applyAlignment="1">
      <alignment horizontal="center"/>
    </xf>
    <xf numFmtId="0" fontId="3" fillId="3" borderId="0" xfId="5" applyNumberFormat="1"/>
    <xf numFmtId="0" fontId="3" fillId="3" borderId="0" xfId="5"/>
    <xf numFmtId="10" fontId="3" fillId="3" borderId="0" xfId="5" applyNumberFormat="1" applyAlignment="1">
      <alignment horizontal="center"/>
    </xf>
  </cellXfs>
  <cellStyles count="12">
    <cellStyle name="20% - Accent2" xfId="9" builtinId="34"/>
    <cellStyle name="Accent3" xfId="10" builtinId="37"/>
    <cellStyle name="Bad" xfId="5" builtinId="27"/>
    <cellStyle name="Calculation" xfId="7" builtinId="22"/>
    <cellStyle name="Comma" xfId="1" builtinId="3"/>
    <cellStyle name="Currency" xfId="2" builtinId="4"/>
    <cellStyle name="Good" xfId="4" builtinId="26"/>
    <cellStyle name="Heading 3" xfId="6" builtinId="18"/>
    <cellStyle name="Linked Cell" xfId="8" builtinId="24"/>
    <cellStyle name="Neutral" xfId="11" builtinId="28"/>
    <cellStyle name="Normal" xfId="0" builtinId="0"/>
    <cellStyle name="Percent" xfId="3" builtinId="5"/>
  </cellStyles>
  <dxfs count="1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2"/>
        <scheme val="none"/>
      </font>
      <numFmt numFmtId="35" formatCode="_(* #,##0.00_);_(* \(#,##0.00\);_(* &quot;-&quot;??_);_(@_)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2"/>
        <scheme val="none"/>
      </font>
      <numFmt numFmtId="3" formatCode="#,##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2"/>
        <scheme val="none"/>
      </font>
      <numFmt numFmtId="3" formatCode="#,##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2"/>
        <scheme val="none"/>
      </font>
      <numFmt numFmtId="4" formatCode="#,##0.0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</font>
      <numFmt numFmtId="2" formatCode="0.0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</font>
      <numFmt numFmtId="35" formatCode="_(* #,##0.00_);_(* \(#,##0.00\);_(* &quot;-&quot;??_);_(@_)"/>
    </dxf>
    <dxf>
      <font>
        <strike val="0"/>
        <outline val="0"/>
        <shadow val="0"/>
        <u val="none"/>
        <vertAlign val="baseline"/>
        <sz val="11"/>
      </font>
      <numFmt numFmtId="3" formatCode="#,##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</font>
    </dxf>
    <dxf>
      <font>
        <strike val="0"/>
        <outline val="0"/>
        <shadow val="0"/>
        <u val="none"/>
        <vertAlign val="baseline"/>
        <sz val="11"/>
      </font>
      <alignment horizontal="center" vertical="bottom" textRotation="0" wrapText="0" indent="0" justifyLastLine="0" shrinkToFit="0" readingOrder="0"/>
    </dxf>
    <dxf>
      <numFmt numFmtId="171" formatCode="[$-409]mmm\-yy;@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71" formatCode="[$-409]mmm\-yy;@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69" formatCode="&quot;$&quot;#,##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72" formatCode="_(&quot;$&quot;* #,##0.0_);_(&quot;$&quot;* \(#,##0.0\);_(&quot;$&quot;* &quot;-&quot;??_);_(@_)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4" formatCode="0.00%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34" formatCode="_(&quot;$&quot;* #,##0.00_);_(&quot;$&quot;* \(#,##0.00\);_(&quot;$&quot;* &quot;-&quot;??_);_(@_)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4" formatCode="#,##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family val="2"/>
        <scheme val="none"/>
      </font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4" formatCode="0.00%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69" formatCode="&quot;$&quot;#,##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4" formatCode="#,##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71" formatCode="[$-409]mmm\-yy;@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m/d/yyyy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4" formatCode="#,##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family val="1"/>
        <scheme val="none"/>
      </font>
      <numFmt numFmtId="34" formatCode="_(&quot;$&quot;* #,##0.00_);_(&quot;$&quot;* \(#,##0.0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family val="1"/>
        <scheme val="none"/>
      </font>
      <numFmt numFmtId="170" formatCode="[$-409]mmmm\-yy;@"/>
      <fill>
        <patternFill patternType="solid">
          <fgColor theme="9" tint="0.79998168889431442"/>
          <bgColor theme="9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top style="thin">
          <color indexed="64"/>
        </top>
      </border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fill>
        <patternFill patternType="solid">
          <fgColor theme="9"/>
          <bgColor theme="9" tint="-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4" formatCode="0.00%"/>
      <alignment horizontal="center" vertical="bottom" textRotation="0" wrapText="0" indent="0" justifyLastLine="0" shrinkToFit="0" readingOrder="0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4" formatCode="#,##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35" formatCode="_(* #,##0.00_);_(* \(#,##0.00\);_(* &quot;-&quot;??_);_(@_)"/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9" formatCode="m/d/yyyy"/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  <protection locked="1" hidden="0"/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4" formatCode="#,##0.0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4" formatCode="#,##0.0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4" formatCode="#,##0.0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4" formatCode="#,##0.0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4" formatCode="#,##0.0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4" formatCode="#,##0.0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4" formatCode="#,##0.0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4" formatCode="#,##0.00"/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family val="2"/>
        <scheme val="none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family val="2"/>
        <scheme val="none"/>
      </font>
      <numFmt numFmtId="19" formatCode="m/d/yyyy"/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Times New Roman"/>
        <family val="2"/>
        <scheme val="none"/>
      </font>
      <fill>
        <patternFill patternType="solid">
          <fgColor theme="9"/>
          <bgColor theme="9" tint="-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4" formatCode="0.0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4" formatCode="_(&quot;$&quot;* #,##0.00_);_(&quot;$&quot;* \(#,##0.00\);_(&quot;$&quot;* &quot;-&quot;??_);_(@_)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4" formatCode="_(&quot;$&quot;* #,##0.00_);_(&quot;$&quot;* \(#,##0.00\);_(&quot;$&quot;* &quot;-&quot;??_);_(@_)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9" formatCode="m/d/yyyy"/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numFmt numFmtId="0" formatCode="General"/>
      <fill>
        <patternFill patternType="solid">
          <fgColor theme="9"/>
          <bgColor theme="9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35" formatCode="_(* #,##0.00_);_(* \(#,##0.00\);_(* &quot;-&quot;??_);_(@_)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35" formatCode="_(* #,##0.00_);_(* \(#,##0.00\);_(* &quot;-&quot;??_);_(@_)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numFmt numFmtId="34" formatCode="_(&quot;$&quot;* #,##0.00_);_(&quot;$&quot;* \(#,##0.00\);_(&quot;$&quot;* &quot;-&quot;??_);_(@_)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34" formatCode="_(&quot;$&quot;* #,##0.00_);_(&quot;$&quot;* \(#,##0.00\);_(&quot;$&quot;* &quot;-&quot;??_);_(@_)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34" formatCode="_(&quot;$&quot;* #,##0.00_);_(&quot;$&quot;* \(#,##0.00\);_(&quot;$&quot;* &quot;-&quot;??_);_(@_)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34" formatCode="_(&quot;$&quot;* #,##0.00_);_(&quot;$&quot;* \(#,##0.00\);_(&quot;$&quot;* &quot;-&quot;??_);_(@_)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4" formatCode="_(&quot;$&quot;* #,##0.00_);_(&quot;$&quot;* \(#,##0.00\);_(&quot;$&quot;* &quot;-&quot;??_);_(@_)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34" formatCode="_(&quot;$&quot;* #,##0.00_);_(&quot;$&quot;* \(#,##0.00\);_(&quot;$&quot;* &quot;-&quot;??_);_(@_)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4" formatCode="_(&quot;$&quot;* #,##0.00_);_(&quot;$&quot;* \(#,##0.00\);_(&quot;$&quot;* &quot;-&quot;??_);_(@_)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27" formatCode="m/d/yyyy\ h:mm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Time Series of ADDYY's  Forecast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8256687803196715E-2"/>
          <c:y val="0.11554086916395673"/>
          <c:w val="0.94821372583501973"/>
          <c:h val="0.65087398269518526"/>
        </c:manualLayout>
      </c:layout>
      <c:lineChart>
        <c:grouping val="standard"/>
        <c:varyColors val="0"/>
        <c:ser>
          <c:idx val="0"/>
          <c:order val="0"/>
          <c:tx>
            <c:strRef>
              <c:f>'Simple Moving Average '!$B$1</c:f>
              <c:strCache>
                <c:ptCount val="1"/>
                <c:pt idx="0">
                  <c:v>Adj Close</c:v>
                </c:pt>
              </c:strCache>
            </c:strRef>
          </c:tx>
          <c:spPr>
            <a:ln w="34925" cap="rnd">
              <a:solidFill>
                <a:schemeClr val="accent6">
                  <a:tint val="58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'Simple Moving Average '!$A$2:$A$1470</c:f>
              <c:numCache>
                <c:formatCode>m/d/yyyy</c:formatCode>
                <c:ptCount val="1469"/>
                <c:pt idx="0">
                  <c:v>43467</c:v>
                </c:pt>
                <c:pt idx="1">
                  <c:v>43468</c:v>
                </c:pt>
                <c:pt idx="2">
                  <c:v>43469</c:v>
                </c:pt>
                <c:pt idx="3">
                  <c:v>43472</c:v>
                </c:pt>
                <c:pt idx="4">
                  <c:v>43473</c:v>
                </c:pt>
                <c:pt idx="5">
                  <c:v>43474</c:v>
                </c:pt>
                <c:pt idx="6">
                  <c:v>43475</c:v>
                </c:pt>
                <c:pt idx="7">
                  <c:v>43476</c:v>
                </c:pt>
                <c:pt idx="8">
                  <c:v>43479</c:v>
                </c:pt>
                <c:pt idx="9">
                  <c:v>43480</c:v>
                </c:pt>
                <c:pt idx="10">
                  <c:v>43481</c:v>
                </c:pt>
                <c:pt idx="11">
                  <c:v>43482</c:v>
                </c:pt>
                <c:pt idx="12">
                  <c:v>43483</c:v>
                </c:pt>
                <c:pt idx="13">
                  <c:v>43487</c:v>
                </c:pt>
                <c:pt idx="14">
                  <c:v>43488</c:v>
                </c:pt>
                <c:pt idx="15">
                  <c:v>43489</c:v>
                </c:pt>
                <c:pt idx="16">
                  <c:v>43490</c:v>
                </c:pt>
                <c:pt idx="17">
                  <c:v>43493</c:v>
                </c:pt>
                <c:pt idx="18">
                  <c:v>43494</c:v>
                </c:pt>
                <c:pt idx="19">
                  <c:v>43495</c:v>
                </c:pt>
                <c:pt idx="20">
                  <c:v>43496</c:v>
                </c:pt>
                <c:pt idx="21">
                  <c:v>43497</c:v>
                </c:pt>
                <c:pt idx="22">
                  <c:v>43500</c:v>
                </c:pt>
                <c:pt idx="23">
                  <c:v>43501</c:v>
                </c:pt>
                <c:pt idx="24">
                  <c:v>43502</c:v>
                </c:pt>
                <c:pt idx="25">
                  <c:v>43503</c:v>
                </c:pt>
                <c:pt idx="26">
                  <c:v>43504</c:v>
                </c:pt>
                <c:pt idx="27">
                  <c:v>43507</c:v>
                </c:pt>
                <c:pt idx="28">
                  <c:v>43508</c:v>
                </c:pt>
                <c:pt idx="29">
                  <c:v>43509</c:v>
                </c:pt>
                <c:pt idx="30">
                  <c:v>43510</c:v>
                </c:pt>
                <c:pt idx="31">
                  <c:v>43511</c:v>
                </c:pt>
                <c:pt idx="32">
                  <c:v>43515</c:v>
                </c:pt>
                <c:pt idx="33">
                  <c:v>43516</c:v>
                </c:pt>
                <c:pt idx="34">
                  <c:v>43517</c:v>
                </c:pt>
                <c:pt idx="35">
                  <c:v>43518</c:v>
                </c:pt>
                <c:pt idx="36">
                  <c:v>43521</c:v>
                </c:pt>
                <c:pt idx="37">
                  <c:v>43522</c:v>
                </c:pt>
                <c:pt idx="38">
                  <c:v>43523</c:v>
                </c:pt>
                <c:pt idx="39">
                  <c:v>43524</c:v>
                </c:pt>
                <c:pt idx="40">
                  <c:v>43525</c:v>
                </c:pt>
                <c:pt idx="41">
                  <c:v>43528</c:v>
                </c:pt>
                <c:pt idx="42">
                  <c:v>43529</c:v>
                </c:pt>
                <c:pt idx="43">
                  <c:v>43530</c:v>
                </c:pt>
                <c:pt idx="44">
                  <c:v>43531</c:v>
                </c:pt>
                <c:pt idx="45">
                  <c:v>43532</c:v>
                </c:pt>
                <c:pt idx="46">
                  <c:v>43535</c:v>
                </c:pt>
                <c:pt idx="47">
                  <c:v>43536</c:v>
                </c:pt>
                <c:pt idx="48">
                  <c:v>43537</c:v>
                </c:pt>
                <c:pt idx="49">
                  <c:v>43538</c:v>
                </c:pt>
                <c:pt idx="50">
                  <c:v>43539</c:v>
                </c:pt>
                <c:pt idx="51">
                  <c:v>43542</c:v>
                </c:pt>
                <c:pt idx="52">
                  <c:v>43543</c:v>
                </c:pt>
                <c:pt idx="53">
                  <c:v>43544</c:v>
                </c:pt>
                <c:pt idx="54">
                  <c:v>43545</c:v>
                </c:pt>
                <c:pt idx="55">
                  <c:v>43546</c:v>
                </c:pt>
                <c:pt idx="56">
                  <c:v>43549</c:v>
                </c:pt>
                <c:pt idx="57">
                  <c:v>43550</c:v>
                </c:pt>
                <c:pt idx="58">
                  <c:v>43551</c:v>
                </c:pt>
                <c:pt idx="59">
                  <c:v>43552</c:v>
                </c:pt>
                <c:pt idx="60">
                  <c:v>43553</c:v>
                </c:pt>
                <c:pt idx="61">
                  <c:v>43556</c:v>
                </c:pt>
                <c:pt idx="62">
                  <c:v>43557</c:v>
                </c:pt>
                <c:pt idx="63">
                  <c:v>43558</c:v>
                </c:pt>
                <c:pt idx="64">
                  <c:v>43559</c:v>
                </c:pt>
                <c:pt idx="65">
                  <c:v>43560</c:v>
                </c:pt>
                <c:pt idx="66">
                  <c:v>43563</c:v>
                </c:pt>
                <c:pt idx="67">
                  <c:v>43564</c:v>
                </c:pt>
                <c:pt idx="68">
                  <c:v>43565</c:v>
                </c:pt>
                <c:pt idx="69">
                  <c:v>43566</c:v>
                </c:pt>
                <c:pt idx="70">
                  <c:v>43567</c:v>
                </c:pt>
                <c:pt idx="71">
                  <c:v>43570</c:v>
                </c:pt>
                <c:pt idx="72">
                  <c:v>43571</c:v>
                </c:pt>
                <c:pt idx="73">
                  <c:v>43572</c:v>
                </c:pt>
                <c:pt idx="74">
                  <c:v>43573</c:v>
                </c:pt>
                <c:pt idx="75">
                  <c:v>43577</c:v>
                </c:pt>
                <c:pt idx="76">
                  <c:v>43578</c:v>
                </c:pt>
                <c:pt idx="77">
                  <c:v>43579</c:v>
                </c:pt>
                <c:pt idx="78">
                  <c:v>43580</c:v>
                </c:pt>
                <c:pt idx="79">
                  <c:v>43581</c:v>
                </c:pt>
                <c:pt idx="80">
                  <c:v>43584</c:v>
                </c:pt>
                <c:pt idx="81">
                  <c:v>43585</c:v>
                </c:pt>
                <c:pt idx="82">
                  <c:v>43586</c:v>
                </c:pt>
                <c:pt idx="83">
                  <c:v>43587</c:v>
                </c:pt>
                <c:pt idx="84">
                  <c:v>43588</c:v>
                </c:pt>
                <c:pt idx="85">
                  <c:v>43591</c:v>
                </c:pt>
                <c:pt idx="86">
                  <c:v>43592</c:v>
                </c:pt>
                <c:pt idx="87">
                  <c:v>43593</c:v>
                </c:pt>
                <c:pt idx="88">
                  <c:v>43594</c:v>
                </c:pt>
                <c:pt idx="89">
                  <c:v>43595</c:v>
                </c:pt>
                <c:pt idx="90">
                  <c:v>43598</c:v>
                </c:pt>
                <c:pt idx="91">
                  <c:v>43599</c:v>
                </c:pt>
                <c:pt idx="92">
                  <c:v>43600</c:v>
                </c:pt>
                <c:pt idx="93">
                  <c:v>43601</c:v>
                </c:pt>
                <c:pt idx="94">
                  <c:v>43602</c:v>
                </c:pt>
                <c:pt idx="95">
                  <c:v>43605</c:v>
                </c:pt>
                <c:pt idx="96">
                  <c:v>43606</c:v>
                </c:pt>
                <c:pt idx="97">
                  <c:v>43607</c:v>
                </c:pt>
                <c:pt idx="98">
                  <c:v>43608</c:v>
                </c:pt>
                <c:pt idx="99">
                  <c:v>43609</c:v>
                </c:pt>
                <c:pt idx="100">
                  <c:v>43613</c:v>
                </c:pt>
                <c:pt idx="101">
                  <c:v>43614</c:v>
                </c:pt>
                <c:pt idx="102">
                  <c:v>43615</c:v>
                </c:pt>
                <c:pt idx="103">
                  <c:v>43616</c:v>
                </c:pt>
                <c:pt idx="104">
                  <c:v>43619</c:v>
                </c:pt>
                <c:pt idx="105">
                  <c:v>43620</c:v>
                </c:pt>
                <c:pt idx="106">
                  <c:v>43621</c:v>
                </c:pt>
                <c:pt idx="107">
                  <c:v>43622</c:v>
                </c:pt>
                <c:pt idx="108">
                  <c:v>43623</c:v>
                </c:pt>
                <c:pt idx="109">
                  <c:v>43626</c:v>
                </c:pt>
                <c:pt idx="110">
                  <c:v>43627</c:v>
                </c:pt>
                <c:pt idx="111">
                  <c:v>43628</c:v>
                </c:pt>
                <c:pt idx="112">
                  <c:v>43629</c:v>
                </c:pt>
                <c:pt idx="113">
                  <c:v>43630</c:v>
                </c:pt>
                <c:pt idx="114">
                  <c:v>43633</c:v>
                </c:pt>
                <c:pt idx="115">
                  <c:v>43634</c:v>
                </c:pt>
                <c:pt idx="116">
                  <c:v>43635</c:v>
                </c:pt>
                <c:pt idx="117">
                  <c:v>43636</c:v>
                </c:pt>
                <c:pt idx="118">
                  <c:v>43637</c:v>
                </c:pt>
                <c:pt idx="119">
                  <c:v>43640</c:v>
                </c:pt>
                <c:pt idx="120">
                  <c:v>43641</c:v>
                </c:pt>
                <c:pt idx="121">
                  <c:v>43642</c:v>
                </c:pt>
                <c:pt idx="122">
                  <c:v>43643</c:v>
                </c:pt>
                <c:pt idx="123">
                  <c:v>43644</c:v>
                </c:pt>
                <c:pt idx="124">
                  <c:v>43647</c:v>
                </c:pt>
                <c:pt idx="125">
                  <c:v>43648</c:v>
                </c:pt>
                <c:pt idx="126">
                  <c:v>43649</c:v>
                </c:pt>
                <c:pt idx="127">
                  <c:v>43651</c:v>
                </c:pt>
                <c:pt idx="128">
                  <c:v>43654</c:v>
                </c:pt>
                <c:pt idx="129">
                  <c:v>43655</c:v>
                </c:pt>
                <c:pt idx="130">
                  <c:v>43656</c:v>
                </c:pt>
                <c:pt idx="131">
                  <c:v>43657</c:v>
                </c:pt>
                <c:pt idx="132">
                  <c:v>43658</c:v>
                </c:pt>
                <c:pt idx="133">
                  <c:v>43661</c:v>
                </c:pt>
                <c:pt idx="134">
                  <c:v>43662</c:v>
                </c:pt>
                <c:pt idx="135">
                  <c:v>43663</c:v>
                </c:pt>
                <c:pt idx="136">
                  <c:v>43664</c:v>
                </c:pt>
                <c:pt idx="137">
                  <c:v>43665</c:v>
                </c:pt>
                <c:pt idx="138">
                  <c:v>43668</c:v>
                </c:pt>
                <c:pt idx="139">
                  <c:v>43669</c:v>
                </c:pt>
                <c:pt idx="140">
                  <c:v>43670</c:v>
                </c:pt>
                <c:pt idx="141">
                  <c:v>43671</c:v>
                </c:pt>
                <c:pt idx="142">
                  <c:v>43672</c:v>
                </c:pt>
                <c:pt idx="143">
                  <c:v>43675</c:v>
                </c:pt>
                <c:pt idx="144">
                  <c:v>43676</c:v>
                </c:pt>
                <c:pt idx="145">
                  <c:v>43677</c:v>
                </c:pt>
                <c:pt idx="146">
                  <c:v>43678</c:v>
                </c:pt>
                <c:pt idx="147">
                  <c:v>43679</c:v>
                </c:pt>
                <c:pt idx="148">
                  <c:v>43682</c:v>
                </c:pt>
                <c:pt idx="149">
                  <c:v>43683</c:v>
                </c:pt>
                <c:pt idx="150">
                  <c:v>43684</c:v>
                </c:pt>
                <c:pt idx="151">
                  <c:v>43685</c:v>
                </c:pt>
                <c:pt idx="152">
                  <c:v>43686</c:v>
                </c:pt>
                <c:pt idx="153">
                  <c:v>43689</c:v>
                </c:pt>
                <c:pt idx="154">
                  <c:v>43690</c:v>
                </c:pt>
                <c:pt idx="155">
                  <c:v>43691</c:v>
                </c:pt>
                <c:pt idx="156">
                  <c:v>43692</c:v>
                </c:pt>
                <c:pt idx="157">
                  <c:v>43693</c:v>
                </c:pt>
                <c:pt idx="158">
                  <c:v>43696</c:v>
                </c:pt>
                <c:pt idx="159">
                  <c:v>43697</c:v>
                </c:pt>
                <c:pt idx="160">
                  <c:v>43698</c:v>
                </c:pt>
                <c:pt idx="161">
                  <c:v>43699</c:v>
                </c:pt>
                <c:pt idx="162">
                  <c:v>43700</c:v>
                </c:pt>
                <c:pt idx="163">
                  <c:v>43703</c:v>
                </c:pt>
                <c:pt idx="164">
                  <c:v>43704</c:v>
                </c:pt>
                <c:pt idx="165">
                  <c:v>43705</c:v>
                </c:pt>
                <c:pt idx="166">
                  <c:v>43706</c:v>
                </c:pt>
                <c:pt idx="167">
                  <c:v>43707</c:v>
                </c:pt>
                <c:pt idx="168">
                  <c:v>43711</c:v>
                </c:pt>
                <c:pt idx="169">
                  <c:v>43712</c:v>
                </c:pt>
                <c:pt idx="170">
                  <c:v>43713</c:v>
                </c:pt>
                <c:pt idx="171">
                  <c:v>43714</c:v>
                </c:pt>
                <c:pt idx="172">
                  <c:v>43717</c:v>
                </c:pt>
                <c:pt idx="173">
                  <c:v>43718</c:v>
                </c:pt>
                <c:pt idx="174">
                  <c:v>43719</c:v>
                </c:pt>
                <c:pt idx="175">
                  <c:v>43720</c:v>
                </c:pt>
                <c:pt idx="176">
                  <c:v>43721</c:v>
                </c:pt>
                <c:pt idx="177">
                  <c:v>43724</c:v>
                </c:pt>
                <c:pt idx="178">
                  <c:v>43725</c:v>
                </c:pt>
                <c:pt idx="179">
                  <c:v>43726</c:v>
                </c:pt>
                <c:pt idx="180">
                  <c:v>43727</c:v>
                </c:pt>
                <c:pt idx="181">
                  <c:v>43728</c:v>
                </c:pt>
                <c:pt idx="182">
                  <c:v>43731</c:v>
                </c:pt>
                <c:pt idx="183">
                  <c:v>43732</c:v>
                </c:pt>
                <c:pt idx="184">
                  <c:v>43733</c:v>
                </c:pt>
                <c:pt idx="185">
                  <c:v>43734</c:v>
                </c:pt>
                <c:pt idx="186">
                  <c:v>43735</c:v>
                </c:pt>
                <c:pt idx="187">
                  <c:v>43738</c:v>
                </c:pt>
                <c:pt idx="188">
                  <c:v>43739</c:v>
                </c:pt>
                <c:pt idx="189">
                  <c:v>43740</c:v>
                </c:pt>
                <c:pt idx="190">
                  <c:v>43741</c:v>
                </c:pt>
                <c:pt idx="191">
                  <c:v>43742</c:v>
                </c:pt>
                <c:pt idx="192">
                  <c:v>43745</c:v>
                </c:pt>
                <c:pt idx="193">
                  <c:v>43746</c:v>
                </c:pt>
                <c:pt idx="194">
                  <c:v>43747</c:v>
                </c:pt>
                <c:pt idx="195">
                  <c:v>43748</c:v>
                </c:pt>
                <c:pt idx="196">
                  <c:v>43749</c:v>
                </c:pt>
                <c:pt idx="197">
                  <c:v>43752</c:v>
                </c:pt>
                <c:pt idx="198">
                  <c:v>43753</c:v>
                </c:pt>
                <c:pt idx="199">
                  <c:v>43754</c:v>
                </c:pt>
                <c:pt idx="200">
                  <c:v>43755</c:v>
                </c:pt>
                <c:pt idx="201">
                  <c:v>43756</c:v>
                </c:pt>
                <c:pt idx="202">
                  <c:v>43759</c:v>
                </c:pt>
                <c:pt idx="203">
                  <c:v>43760</c:v>
                </c:pt>
                <c:pt idx="204">
                  <c:v>43761</c:v>
                </c:pt>
                <c:pt idx="205">
                  <c:v>43762</c:v>
                </c:pt>
                <c:pt idx="206">
                  <c:v>43763</c:v>
                </c:pt>
                <c:pt idx="207">
                  <c:v>43766</c:v>
                </c:pt>
                <c:pt idx="208">
                  <c:v>43767</c:v>
                </c:pt>
                <c:pt idx="209">
                  <c:v>43768</c:v>
                </c:pt>
                <c:pt idx="210">
                  <c:v>43769</c:v>
                </c:pt>
                <c:pt idx="211">
                  <c:v>43770</c:v>
                </c:pt>
                <c:pt idx="212">
                  <c:v>43773</c:v>
                </c:pt>
                <c:pt idx="213">
                  <c:v>43774</c:v>
                </c:pt>
                <c:pt idx="214">
                  <c:v>43775</c:v>
                </c:pt>
                <c:pt idx="215">
                  <c:v>43776</c:v>
                </c:pt>
                <c:pt idx="216">
                  <c:v>43777</c:v>
                </c:pt>
                <c:pt idx="217">
                  <c:v>43780</c:v>
                </c:pt>
                <c:pt idx="218">
                  <c:v>43781</c:v>
                </c:pt>
                <c:pt idx="219">
                  <c:v>43782</c:v>
                </c:pt>
                <c:pt idx="220">
                  <c:v>43783</c:v>
                </c:pt>
                <c:pt idx="221">
                  <c:v>43784</c:v>
                </c:pt>
                <c:pt idx="222">
                  <c:v>43787</c:v>
                </c:pt>
                <c:pt idx="223">
                  <c:v>43788</c:v>
                </c:pt>
                <c:pt idx="224">
                  <c:v>43789</c:v>
                </c:pt>
                <c:pt idx="225">
                  <c:v>43790</c:v>
                </c:pt>
                <c:pt idx="226">
                  <c:v>43791</c:v>
                </c:pt>
                <c:pt idx="227">
                  <c:v>43794</c:v>
                </c:pt>
                <c:pt idx="228">
                  <c:v>43795</c:v>
                </c:pt>
                <c:pt idx="229">
                  <c:v>43796</c:v>
                </c:pt>
                <c:pt idx="230">
                  <c:v>43798</c:v>
                </c:pt>
                <c:pt idx="231">
                  <c:v>43801</c:v>
                </c:pt>
                <c:pt idx="232">
                  <c:v>43802</c:v>
                </c:pt>
                <c:pt idx="233">
                  <c:v>43803</c:v>
                </c:pt>
                <c:pt idx="234">
                  <c:v>43804</c:v>
                </c:pt>
                <c:pt idx="235">
                  <c:v>43805</c:v>
                </c:pt>
                <c:pt idx="236">
                  <c:v>43808</c:v>
                </c:pt>
                <c:pt idx="237">
                  <c:v>43809</c:v>
                </c:pt>
                <c:pt idx="238">
                  <c:v>43810</c:v>
                </c:pt>
                <c:pt idx="239">
                  <c:v>43811</c:v>
                </c:pt>
                <c:pt idx="240">
                  <c:v>43812</c:v>
                </c:pt>
                <c:pt idx="241">
                  <c:v>43815</c:v>
                </c:pt>
                <c:pt idx="242">
                  <c:v>43816</c:v>
                </c:pt>
                <c:pt idx="243">
                  <c:v>43817</c:v>
                </c:pt>
                <c:pt idx="244">
                  <c:v>43818</c:v>
                </c:pt>
                <c:pt idx="245">
                  <c:v>43819</c:v>
                </c:pt>
                <c:pt idx="246">
                  <c:v>43822</c:v>
                </c:pt>
                <c:pt idx="247">
                  <c:v>43823</c:v>
                </c:pt>
                <c:pt idx="248">
                  <c:v>43825</c:v>
                </c:pt>
                <c:pt idx="249">
                  <c:v>43826</c:v>
                </c:pt>
                <c:pt idx="250">
                  <c:v>43829</c:v>
                </c:pt>
                <c:pt idx="251">
                  <c:v>43830</c:v>
                </c:pt>
                <c:pt idx="252">
                  <c:v>43832</c:v>
                </c:pt>
                <c:pt idx="253">
                  <c:v>43833</c:v>
                </c:pt>
                <c:pt idx="254">
                  <c:v>43836</c:v>
                </c:pt>
                <c:pt idx="255">
                  <c:v>43837</c:v>
                </c:pt>
                <c:pt idx="256">
                  <c:v>43838</c:v>
                </c:pt>
                <c:pt idx="257">
                  <c:v>43839</c:v>
                </c:pt>
                <c:pt idx="258">
                  <c:v>43840</c:v>
                </c:pt>
                <c:pt idx="259">
                  <c:v>43843</c:v>
                </c:pt>
                <c:pt idx="260">
                  <c:v>43844</c:v>
                </c:pt>
                <c:pt idx="261">
                  <c:v>43845</c:v>
                </c:pt>
                <c:pt idx="262">
                  <c:v>43846</c:v>
                </c:pt>
                <c:pt idx="263">
                  <c:v>43847</c:v>
                </c:pt>
                <c:pt idx="264">
                  <c:v>43851</c:v>
                </c:pt>
                <c:pt idx="265">
                  <c:v>43852</c:v>
                </c:pt>
                <c:pt idx="266">
                  <c:v>43853</c:v>
                </c:pt>
                <c:pt idx="267">
                  <c:v>43854</c:v>
                </c:pt>
                <c:pt idx="268">
                  <c:v>43857</c:v>
                </c:pt>
                <c:pt idx="269">
                  <c:v>43858</c:v>
                </c:pt>
                <c:pt idx="270">
                  <c:v>43859</c:v>
                </c:pt>
                <c:pt idx="271">
                  <c:v>43860</c:v>
                </c:pt>
                <c:pt idx="272">
                  <c:v>43861</c:v>
                </c:pt>
                <c:pt idx="273">
                  <c:v>43864</c:v>
                </c:pt>
                <c:pt idx="274">
                  <c:v>43865</c:v>
                </c:pt>
                <c:pt idx="275">
                  <c:v>43866</c:v>
                </c:pt>
                <c:pt idx="276">
                  <c:v>43867</c:v>
                </c:pt>
                <c:pt idx="277">
                  <c:v>43868</c:v>
                </c:pt>
                <c:pt idx="278">
                  <c:v>43871</c:v>
                </c:pt>
                <c:pt idx="279">
                  <c:v>43872</c:v>
                </c:pt>
                <c:pt idx="280">
                  <c:v>43873</c:v>
                </c:pt>
                <c:pt idx="281">
                  <c:v>43874</c:v>
                </c:pt>
                <c:pt idx="282">
                  <c:v>43875</c:v>
                </c:pt>
                <c:pt idx="283">
                  <c:v>43879</c:v>
                </c:pt>
                <c:pt idx="284">
                  <c:v>43880</c:v>
                </c:pt>
                <c:pt idx="285">
                  <c:v>43881</c:v>
                </c:pt>
                <c:pt idx="286">
                  <c:v>43882</c:v>
                </c:pt>
                <c:pt idx="287">
                  <c:v>43885</c:v>
                </c:pt>
                <c:pt idx="288">
                  <c:v>43886</c:v>
                </c:pt>
                <c:pt idx="289">
                  <c:v>43887</c:v>
                </c:pt>
                <c:pt idx="290">
                  <c:v>43888</c:v>
                </c:pt>
                <c:pt idx="291">
                  <c:v>43889</c:v>
                </c:pt>
                <c:pt idx="292">
                  <c:v>43892</c:v>
                </c:pt>
                <c:pt idx="293">
                  <c:v>43893</c:v>
                </c:pt>
                <c:pt idx="294">
                  <c:v>43894</c:v>
                </c:pt>
                <c:pt idx="295">
                  <c:v>43895</c:v>
                </c:pt>
                <c:pt idx="296">
                  <c:v>43896</c:v>
                </c:pt>
                <c:pt idx="297">
                  <c:v>43899</c:v>
                </c:pt>
                <c:pt idx="298">
                  <c:v>43900</c:v>
                </c:pt>
                <c:pt idx="299">
                  <c:v>43901</c:v>
                </c:pt>
                <c:pt idx="300">
                  <c:v>43902</c:v>
                </c:pt>
                <c:pt idx="301">
                  <c:v>43903</c:v>
                </c:pt>
                <c:pt idx="302">
                  <c:v>43906</c:v>
                </c:pt>
                <c:pt idx="303">
                  <c:v>43907</c:v>
                </c:pt>
                <c:pt idx="304">
                  <c:v>43908</c:v>
                </c:pt>
                <c:pt idx="305">
                  <c:v>43909</c:v>
                </c:pt>
                <c:pt idx="306">
                  <c:v>43910</c:v>
                </c:pt>
                <c:pt idx="307">
                  <c:v>43913</c:v>
                </c:pt>
                <c:pt idx="308">
                  <c:v>43914</c:v>
                </c:pt>
                <c:pt idx="309">
                  <c:v>43915</c:v>
                </c:pt>
                <c:pt idx="310">
                  <c:v>43916</c:v>
                </c:pt>
                <c:pt idx="311">
                  <c:v>43917</c:v>
                </c:pt>
                <c:pt idx="312">
                  <c:v>43920</c:v>
                </c:pt>
                <c:pt idx="313">
                  <c:v>43921</c:v>
                </c:pt>
                <c:pt idx="314">
                  <c:v>43922</c:v>
                </c:pt>
                <c:pt idx="315">
                  <c:v>43923</c:v>
                </c:pt>
                <c:pt idx="316">
                  <c:v>43924</c:v>
                </c:pt>
                <c:pt idx="317">
                  <c:v>43927</c:v>
                </c:pt>
                <c:pt idx="318">
                  <c:v>43928</c:v>
                </c:pt>
                <c:pt idx="319">
                  <c:v>43929</c:v>
                </c:pt>
                <c:pt idx="320">
                  <c:v>43930</c:v>
                </c:pt>
                <c:pt idx="321">
                  <c:v>43934</c:v>
                </c:pt>
                <c:pt idx="322">
                  <c:v>43935</c:v>
                </c:pt>
                <c:pt idx="323">
                  <c:v>43936</c:v>
                </c:pt>
                <c:pt idx="324">
                  <c:v>43937</c:v>
                </c:pt>
                <c:pt idx="325">
                  <c:v>43938</c:v>
                </c:pt>
                <c:pt idx="326">
                  <c:v>43941</c:v>
                </c:pt>
                <c:pt idx="327">
                  <c:v>43942</c:v>
                </c:pt>
                <c:pt idx="328">
                  <c:v>43943</c:v>
                </c:pt>
                <c:pt idx="329">
                  <c:v>43944</c:v>
                </c:pt>
                <c:pt idx="330">
                  <c:v>43945</c:v>
                </c:pt>
                <c:pt idx="331">
                  <c:v>43948</c:v>
                </c:pt>
                <c:pt idx="332">
                  <c:v>43949</c:v>
                </c:pt>
                <c:pt idx="333">
                  <c:v>43950</c:v>
                </c:pt>
                <c:pt idx="334">
                  <c:v>43951</c:v>
                </c:pt>
                <c:pt idx="335">
                  <c:v>43952</c:v>
                </c:pt>
                <c:pt idx="336">
                  <c:v>43955</c:v>
                </c:pt>
                <c:pt idx="337">
                  <c:v>43956</c:v>
                </c:pt>
                <c:pt idx="338">
                  <c:v>43957</c:v>
                </c:pt>
                <c:pt idx="339">
                  <c:v>43958</c:v>
                </c:pt>
                <c:pt idx="340">
                  <c:v>43959</c:v>
                </c:pt>
                <c:pt idx="341">
                  <c:v>43962</c:v>
                </c:pt>
                <c:pt idx="342">
                  <c:v>43963</c:v>
                </c:pt>
                <c:pt idx="343">
                  <c:v>43964</c:v>
                </c:pt>
                <c:pt idx="344">
                  <c:v>43965</c:v>
                </c:pt>
                <c:pt idx="345">
                  <c:v>43966</c:v>
                </c:pt>
                <c:pt idx="346">
                  <c:v>43969</c:v>
                </c:pt>
                <c:pt idx="347">
                  <c:v>43970</c:v>
                </c:pt>
                <c:pt idx="348">
                  <c:v>43971</c:v>
                </c:pt>
                <c:pt idx="349">
                  <c:v>43972</c:v>
                </c:pt>
                <c:pt idx="350">
                  <c:v>43973</c:v>
                </c:pt>
                <c:pt idx="351">
                  <c:v>43977</c:v>
                </c:pt>
                <c:pt idx="352">
                  <c:v>43978</c:v>
                </c:pt>
                <c:pt idx="353">
                  <c:v>43979</c:v>
                </c:pt>
                <c:pt idx="354">
                  <c:v>43980</c:v>
                </c:pt>
                <c:pt idx="355">
                  <c:v>43983</c:v>
                </c:pt>
                <c:pt idx="356">
                  <c:v>43984</c:v>
                </c:pt>
                <c:pt idx="357">
                  <c:v>43985</c:v>
                </c:pt>
                <c:pt idx="358">
                  <c:v>43986</c:v>
                </c:pt>
                <c:pt idx="359">
                  <c:v>43987</c:v>
                </c:pt>
                <c:pt idx="360">
                  <c:v>43990</c:v>
                </c:pt>
                <c:pt idx="361">
                  <c:v>43991</c:v>
                </c:pt>
                <c:pt idx="362">
                  <c:v>43992</c:v>
                </c:pt>
                <c:pt idx="363">
                  <c:v>43993</c:v>
                </c:pt>
                <c:pt idx="364">
                  <c:v>43994</c:v>
                </c:pt>
                <c:pt idx="365">
                  <c:v>43997</c:v>
                </c:pt>
                <c:pt idx="366">
                  <c:v>43998</c:v>
                </c:pt>
                <c:pt idx="367">
                  <c:v>43999</c:v>
                </c:pt>
                <c:pt idx="368">
                  <c:v>44000</c:v>
                </c:pt>
                <c:pt idx="369">
                  <c:v>44001</c:v>
                </c:pt>
                <c:pt idx="370">
                  <c:v>44004</c:v>
                </c:pt>
                <c:pt idx="371">
                  <c:v>44005</c:v>
                </c:pt>
                <c:pt idx="372">
                  <c:v>44006</c:v>
                </c:pt>
                <c:pt idx="373">
                  <c:v>44007</c:v>
                </c:pt>
                <c:pt idx="374">
                  <c:v>44008</c:v>
                </c:pt>
                <c:pt idx="375">
                  <c:v>44011</c:v>
                </c:pt>
                <c:pt idx="376">
                  <c:v>44012</c:v>
                </c:pt>
                <c:pt idx="377">
                  <c:v>44013</c:v>
                </c:pt>
                <c:pt idx="378">
                  <c:v>44014</c:v>
                </c:pt>
                <c:pt idx="379">
                  <c:v>44018</c:v>
                </c:pt>
                <c:pt idx="380">
                  <c:v>44019</c:v>
                </c:pt>
                <c:pt idx="381">
                  <c:v>44020</c:v>
                </c:pt>
                <c:pt idx="382">
                  <c:v>44021</c:v>
                </c:pt>
                <c:pt idx="383">
                  <c:v>44022</c:v>
                </c:pt>
                <c:pt idx="384">
                  <c:v>44025</c:v>
                </c:pt>
                <c:pt idx="385">
                  <c:v>44026</c:v>
                </c:pt>
                <c:pt idx="386">
                  <c:v>44027</c:v>
                </c:pt>
                <c:pt idx="387">
                  <c:v>44028</c:v>
                </c:pt>
                <c:pt idx="388">
                  <c:v>44029</c:v>
                </c:pt>
                <c:pt idx="389">
                  <c:v>44032</c:v>
                </c:pt>
                <c:pt idx="390">
                  <c:v>44033</c:v>
                </c:pt>
                <c:pt idx="391">
                  <c:v>44034</c:v>
                </c:pt>
                <c:pt idx="392">
                  <c:v>44035</c:v>
                </c:pt>
                <c:pt idx="393">
                  <c:v>44036</c:v>
                </c:pt>
                <c:pt idx="394">
                  <c:v>44039</c:v>
                </c:pt>
                <c:pt idx="395">
                  <c:v>44040</c:v>
                </c:pt>
                <c:pt idx="396">
                  <c:v>44041</c:v>
                </c:pt>
                <c:pt idx="397">
                  <c:v>44042</c:v>
                </c:pt>
                <c:pt idx="398">
                  <c:v>44043</c:v>
                </c:pt>
                <c:pt idx="399">
                  <c:v>44046</c:v>
                </c:pt>
                <c:pt idx="400">
                  <c:v>44047</c:v>
                </c:pt>
                <c:pt idx="401">
                  <c:v>44048</c:v>
                </c:pt>
                <c:pt idx="402">
                  <c:v>44049</c:v>
                </c:pt>
                <c:pt idx="403">
                  <c:v>44050</c:v>
                </c:pt>
                <c:pt idx="404">
                  <c:v>44053</c:v>
                </c:pt>
                <c:pt idx="405">
                  <c:v>44054</c:v>
                </c:pt>
                <c:pt idx="406">
                  <c:v>44055</c:v>
                </c:pt>
                <c:pt idx="407">
                  <c:v>44056</c:v>
                </c:pt>
                <c:pt idx="408">
                  <c:v>44057</c:v>
                </c:pt>
                <c:pt idx="409">
                  <c:v>44060</c:v>
                </c:pt>
                <c:pt idx="410">
                  <c:v>44061</c:v>
                </c:pt>
                <c:pt idx="411">
                  <c:v>44062</c:v>
                </c:pt>
                <c:pt idx="412">
                  <c:v>44063</c:v>
                </c:pt>
                <c:pt idx="413">
                  <c:v>44064</c:v>
                </c:pt>
                <c:pt idx="414">
                  <c:v>44067</c:v>
                </c:pt>
                <c:pt idx="415">
                  <c:v>44068</c:v>
                </c:pt>
                <c:pt idx="416">
                  <c:v>44069</c:v>
                </c:pt>
                <c:pt idx="417">
                  <c:v>44070</c:v>
                </c:pt>
                <c:pt idx="418">
                  <c:v>44071</c:v>
                </c:pt>
                <c:pt idx="419">
                  <c:v>44074</c:v>
                </c:pt>
                <c:pt idx="420">
                  <c:v>44075</c:v>
                </c:pt>
                <c:pt idx="421">
                  <c:v>44076</c:v>
                </c:pt>
                <c:pt idx="422">
                  <c:v>44077</c:v>
                </c:pt>
                <c:pt idx="423">
                  <c:v>44078</c:v>
                </c:pt>
                <c:pt idx="424">
                  <c:v>44082</c:v>
                </c:pt>
                <c:pt idx="425">
                  <c:v>44083</c:v>
                </c:pt>
                <c:pt idx="426">
                  <c:v>44084</c:v>
                </c:pt>
                <c:pt idx="427">
                  <c:v>44085</c:v>
                </c:pt>
                <c:pt idx="428">
                  <c:v>44088</c:v>
                </c:pt>
                <c:pt idx="429">
                  <c:v>44089</c:v>
                </c:pt>
                <c:pt idx="430">
                  <c:v>44090</c:v>
                </c:pt>
                <c:pt idx="431">
                  <c:v>44091</c:v>
                </c:pt>
                <c:pt idx="432">
                  <c:v>44092</c:v>
                </c:pt>
                <c:pt idx="433">
                  <c:v>44095</c:v>
                </c:pt>
                <c:pt idx="434">
                  <c:v>44096</c:v>
                </c:pt>
                <c:pt idx="435">
                  <c:v>44097</c:v>
                </c:pt>
                <c:pt idx="436">
                  <c:v>44098</c:v>
                </c:pt>
                <c:pt idx="437">
                  <c:v>44099</c:v>
                </c:pt>
                <c:pt idx="438">
                  <c:v>44102</c:v>
                </c:pt>
                <c:pt idx="439">
                  <c:v>44103</c:v>
                </c:pt>
                <c:pt idx="440">
                  <c:v>44104</c:v>
                </c:pt>
                <c:pt idx="441">
                  <c:v>44105</c:v>
                </c:pt>
                <c:pt idx="442">
                  <c:v>44106</c:v>
                </c:pt>
                <c:pt idx="443">
                  <c:v>44109</c:v>
                </c:pt>
                <c:pt idx="444">
                  <c:v>44110</c:v>
                </c:pt>
                <c:pt idx="445">
                  <c:v>44111</c:v>
                </c:pt>
                <c:pt idx="446">
                  <c:v>44112</c:v>
                </c:pt>
                <c:pt idx="447">
                  <c:v>44113</c:v>
                </c:pt>
                <c:pt idx="448">
                  <c:v>44116</c:v>
                </c:pt>
                <c:pt idx="449">
                  <c:v>44117</c:v>
                </c:pt>
                <c:pt idx="450">
                  <c:v>44118</c:v>
                </c:pt>
                <c:pt idx="451">
                  <c:v>44119</c:v>
                </c:pt>
                <c:pt idx="452">
                  <c:v>44120</c:v>
                </c:pt>
                <c:pt idx="453">
                  <c:v>44123</c:v>
                </c:pt>
                <c:pt idx="454">
                  <c:v>44124</c:v>
                </c:pt>
                <c:pt idx="455">
                  <c:v>44125</c:v>
                </c:pt>
                <c:pt idx="456">
                  <c:v>44126</c:v>
                </c:pt>
                <c:pt idx="457">
                  <c:v>44127</c:v>
                </c:pt>
                <c:pt idx="458">
                  <c:v>44130</c:v>
                </c:pt>
                <c:pt idx="459">
                  <c:v>44131</c:v>
                </c:pt>
                <c:pt idx="460">
                  <c:v>44132</c:v>
                </c:pt>
                <c:pt idx="461">
                  <c:v>44133</c:v>
                </c:pt>
                <c:pt idx="462">
                  <c:v>44134</c:v>
                </c:pt>
                <c:pt idx="463">
                  <c:v>44137</c:v>
                </c:pt>
                <c:pt idx="464">
                  <c:v>44138</c:v>
                </c:pt>
                <c:pt idx="465">
                  <c:v>44139</c:v>
                </c:pt>
                <c:pt idx="466">
                  <c:v>44140</c:v>
                </c:pt>
                <c:pt idx="467">
                  <c:v>44141</c:v>
                </c:pt>
                <c:pt idx="468">
                  <c:v>44144</c:v>
                </c:pt>
                <c:pt idx="469">
                  <c:v>44145</c:v>
                </c:pt>
                <c:pt idx="470">
                  <c:v>44146</c:v>
                </c:pt>
                <c:pt idx="471">
                  <c:v>44147</c:v>
                </c:pt>
                <c:pt idx="472">
                  <c:v>44148</c:v>
                </c:pt>
                <c:pt idx="473">
                  <c:v>44151</c:v>
                </c:pt>
                <c:pt idx="474">
                  <c:v>44152</c:v>
                </c:pt>
                <c:pt idx="475">
                  <c:v>44153</c:v>
                </c:pt>
                <c:pt idx="476">
                  <c:v>44154</c:v>
                </c:pt>
                <c:pt idx="477">
                  <c:v>44155</c:v>
                </c:pt>
                <c:pt idx="478">
                  <c:v>44158</c:v>
                </c:pt>
                <c:pt idx="479">
                  <c:v>44159</c:v>
                </c:pt>
                <c:pt idx="480">
                  <c:v>44160</c:v>
                </c:pt>
                <c:pt idx="481">
                  <c:v>44162</c:v>
                </c:pt>
                <c:pt idx="482">
                  <c:v>44165</c:v>
                </c:pt>
                <c:pt idx="483">
                  <c:v>44166</c:v>
                </c:pt>
                <c:pt idx="484">
                  <c:v>44167</c:v>
                </c:pt>
                <c:pt idx="485">
                  <c:v>44168</c:v>
                </c:pt>
                <c:pt idx="486">
                  <c:v>44169</c:v>
                </c:pt>
                <c:pt idx="487">
                  <c:v>44172</c:v>
                </c:pt>
                <c:pt idx="488">
                  <c:v>44173</c:v>
                </c:pt>
                <c:pt idx="489">
                  <c:v>44174</c:v>
                </c:pt>
                <c:pt idx="490">
                  <c:v>44175</c:v>
                </c:pt>
                <c:pt idx="491">
                  <c:v>44176</c:v>
                </c:pt>
                <c:pt idx="492">
                  <c:v>44179</c:v>
                </c:pt>
                <c:pt idx="493">
                  <c:v>44180</c:v>
                </c:pt>
                <c:pt idx="494">
                  <c:v>44181</c:v>
                </c:pt>
                <c:pt idx="495">
                  <c:v>44182</c:v>
                </c:pt>
                <c:pt idx="496">
                  <c:v>44183</c:v>
                </c:pt>
                <c:pt idx="497">
                  <c:v>44186</c:v>
                </c:pt>
                <c:pt idx="498">
                  <c:v>44187</c:v>
                </c:pt>
                <c:pt idx="499">
                  <c:v>44188</c:v>
                </c:pt>
                <c:pt idx="500">
                  <c:v>44189</c:v>
                </c:pt>
                <c:pt idx="501">
                  <c:v>44193</c:v>
                </c:pt>
                <c:pt idx="502">
                  <c:v>44194</c:v>
                </c:pt>
                <c:pt idx="503">
                  <c:v>44195</c:v>
                </c:pt>
                <c:pt idx="504">
                  <c:v>44196</c:v>
                </c:pt>
                <c:pt idx="505">
                  <c:v>44200</c:v>
                </c:pt>
                <c:pt idx="506">
                  <c:v>44201</c:v>
                </c:pt>
                <c:pt idx="507">
                  <c:v>44202</c:v>
                </c:pt>
                <c:pt idx="508">
                  <c:v>44203</c:v>
                </c:pt>
                <c:pt idx="509">
                  <c:v>44204</c:v>
                </c:pt>
                <c:pt idx="510">
                  <c:v>44207</c:v>
                </c:pt>
                <c:pt idx="511">
                  <c:v>44208</c:v>
                </c:pt>
                <c:pt idx="512">
                  <c:v>44209</c:v>
                </c:pt>
                <c:pt idx="513">
                  <c:v>44210</c:v>
                </c:pt>
                <c:pt idx="514">
                  <c:v>44211</c:v>
                </c:pt>
                <c:pt idx="515">
                  <c:v>44215</c:v>
                </c:pt>
                <c:pt idx="516">
                  <c:v>44216</c:v>
                </c:pt>
                <c:pt idx="517">
                  <c:v>44217</c:v>
                </c:pt>
                <c:pt idx="518">
                  <c:v>44218</c:v>
                </c:pt>
                <c:pt idx="519">
                  <c:v>44221</c:v>
                </c:pt>
                <c:pt idx="520">
                  <c:v>44222</c:v>
                </c:pt>
                <c:pt idx="521">
                  <c:v>44223</c:v>
                </c:pt>
                <c:pt idx="522">
                  <c:v>44224</c:v>
                </c:pt>
                <c:pt idx="523">
                  <c:v>44225</c:v>
                </c:pt>
                <c:pt idx="524">
                  <c:v>44228</c:v>
                </c:pt>
                <c:pt idx="525">
                  <c:v>44229</c:v>
                </c:pt>
                <c:pt idx="526">
                  <c:v>44230</c:v>
                </c:pt>
                <c:pt idx="527">
                  <c:v>44231</c:v>
                </c:pt>
                <c:pt idx="528">
                  <c:v>44232</c:v>
                </c:pt>
                <c:pt idx="529">
                  <c:v>44235</c:v>
                </c:pt>
                <c:pt idx="530">
                  <c:v>44236</c:v>
                </c:pt>
                <c:pt idx="531">
                  <c:v>44237</c:v>
                </c:pt>
                <c:pt idx="532">
                  <c:v>44238</c:v>
                </c:pt>
                <c:pt idx="533">
                  <c:v>44239</c:v>
                </c:pt>
                <c:pt idx="534">
                  <c:v>44243</c:v>
                </c:pt>
                <c:pt idx="535">
                  <c:v>44244</c:v>
                </c:pt>
                <c:pt idx="536">
                  <c:v>44245</c:v>
                </c:pt>
                <c:pt idx="537">
                  <c:v>44246</c:v>
                </c:pt>
                <c:pt idx="538">
                  <c:v>44249</c:v>
                </c:pt>
                <c:pt idx="539">
                  <c:v>44250</c:v>
                </c:pt>
                <c:pt idx="540">
                  <c:v>44251</c:v>
                </c:pt>
                <c:pt idx="541">
                  <c:v>44252</c:v>
                </c:pt>
                <c:pt idx="542">
                  <c:v>44253</c:v>
                </c:pt>
                <c:pt idx="543">
                  <c:v>44256</c:v>
                </c:pt>
                <c:pt idx="544">
                  <c:v>44257</c:v>
                </c:pt>
                <c:pt idx="545">
                  <c:v>44258</c:v>
                </c:pt>
                <c:pt idx="546">
                  <c:v>44259</c:v>
                </c:pt>
                <c:pt idx="547">
                  <c:v>44260</c:v>
                </c:pt>
                <c:pt idx="548">
                  <c:v>44263</c:v>
                </c:pt>
                <c:pt idx="549">
                  <c:v>44264</c:v>
                </c:pt>
                <c:pt idx="550">
                  <c:v>44265</c:v>
                </c:pt>
                <c:pt idx="551">
                  <c:v>44266</c:v>
                </c:pt>
                <c:pt idx="552">
                  <c:v>44267</c:v>
                </c:pt>
                <c:pt idx="553">
                  <c:v>44270</c:v>
                </c:pt>
                <c:pt idx="554">
                  <c:v>44271</c:v>
                </c:pt>
                <c:pt idx="555">
                  <c:v>44272</c:v>
                </c:pt>
                <c:pt idx="556">
                  <c:v>44273</c:v>
                </c:pt>
                <c:pt idx="557">
                  <c:v>44274</c:v>
                </c:pt>
                <c:pt idx="558">
                  <c:v>44277</c:v>
                </c:pt>
                <c:pt idx="559">
                  <c:v>44278</c:v>
                </c:pt>
                <c:pt idx="560">
                  <c:v>44279</c:v>
                </c:pt>
                <c:pt idx="561">
                  <c:v>44280</c:v>
                </c:pt>
                <c:pt idx="562">
                  <c:v>44281</c:v>
                </c:pt>
                <c:pt idx="563">
                  <c:v>44284</c:v>
                </c:pt>
                <c:pt idx="564">
                  <c:v>44285</c:v>
                </c:pt>
                <c:pt idx="565">
                  <c:v>44286</c:v>
                </c:pt>
                <c:pt idx="566">
                  <c:v>44287</c:v>
                </c:pt>
                <c:pt idx="567">
                  <c:v>44291</c:v>
                </c:pt>
                <c:pt idx="568">
                  <c:v>44292</c:v>
                </c:pt>
                <c:pt idx="569">
                  <c:v>44293</c:v>
                </c:pt>
                <c:pt idx="570">
                  <c:v>44294</c:v>
                </c:pt>
                <c:pt idx="571">
                  <c:v>44295</c:v>
                </c:pt>
                <c:pt idx="572">
                  <c:v>44298</c:v>
                </c:pt>
                <c:pt idx="573">
                  <c:v>44299</c:v>
                </c:pt>
                <c:pt idx="574">
                  <c:v>44300</c:v>
                </c:pt>
                <c:pt idx="575">
                  <c:v>44301</c:v>
                </c:pt>
                <c:pt idx="576">
                  <c:v>44302</c:v>
                </c:pt>
                <c:pt idx="577">
                  <c:v>44305</c:v>
                </c:pt>
                <c:pt idx="578">
                  <c:v>44306</c:v>
                </c:pt>
                <c:pt idx="579">
                  <c:v>44307</c:v>
                </c:pt>
                <c:pt idx="580">
                  <c:v>44308</c:v>
                </c:pt>
                <c:pt idx="581">
                  <c:v>44309</c:v>
                </c:pt>
                <c:pt idx="582">
                  <c:v>44312</c:v>
                </c:pt>
                <c:pt idx="583">
                  <c:v>44313</c:v>
                </c:pt>
                <c:pt idx="584">
                  <c:v>44314</c:v>
                </c:pt>
                <c:pt idx="585">
                  <c:v>44315</c:v>
                </c:pt>
                <c:pt idx="586">
                  <c:v>44316</c:v>
                </c:pt>
                <c:pt idx="587">
                  <c:v>44319</c:v>
                </c:pt>
                <c:pt idx="588">
                  <c:v>44320</c:v>
                </c:pt>
                <c:pt idx="589">
                  <c:v>44321</c:v>
                </c:pt>
                <c:pt idx="590">
                  <c:v>44322</c:v>
                </c:pt>
                <c:pt idx="591">
                  <c:v>44323</c:v>
                </c:pt>
                <c:pt idx="592">
                  <c:v>44326</c:v>
                </c:pt>
                <c:pt idx="593">
                  <c:v>44327</c:v>
                </c:pt>
                <c:pt idx="594">
                  <c:v>44328</c:v>
                </c:pt>
                <c:pt idx="595">
                  <c:v>44329</c:v>
                </c:pt>
                <c:pt idx="596">
                  <c:v>44330</c:v>
                </c:pt>
                <c:pt idx="597">
                  <c:v>44333</c:v>
                </c:pt>
                <c:pt idx="598">
                  <c:v>44334</c:v>
                </c:pt>
                <c:pt idx="599">
                  <c:v>44335</c:v>
                </c:pt>
                <c:pt idx="600">
                  <c:v>44336</c:v>
                </c:pt>
                <c:pt idx="601">
                  <c:v>44337</c:v>
                </c:pt>
                <c:pt idx="602">
                  <c:v>44340</c:v>
                </c:pt>
                <c:pt idx="603">
                  <c:v>44341</c:v>
                </c:pt>
                <c:pt idx="604">
                  <c:v>44342</c:v>
                </c:pt>
                <c:pt idx="605">
                  <c:v>44343</c:v>
                </c:pt>
                <c:pt idx="606">
                  <c:v>44344</c:v>
                </c:pt>
                <c:pt idx="607">
                  <c:v>44348</c:v>
                </c:pt>
                <c:pt idx="608">
                  <c:v>44349</c:v>
                </c:pt>
                <c:pt idx="609">
                  <c:v>44350</c:v>
                </c:pt>
                <c:pt idx="610">
                  <c:v>44351</c:v>
                </c:pt>
                <c:pt idx="611">
                  <c:v>44354</c:v>
                </c:pt>
                <c:pt idx="612">
                  <c:v>44355</c:v>
                </c:pt>
                <c:pt idx="613">
                  <c:v>44356</c:v>
                </c:pt>
                <c:pt idx="614">
                  <c:v>44357</c:v>
                </c:pt>
                <c:pt idx="615">
                  <c:v>44358</c:v>
                </c:pt>
                <c:pt idx="616">
                  <c:v>44361</c:v>
                </c:pt>
                <c:pt idx="617">
                  <c:v>44362</c:v>
                </c:pt>
                <c:pt idx="618">
                  <c:v>44363</c:v>
                </c:pt>
                <c:pt idx="619">
                  <c:v>44364</c:v>
                </c:pt>
                <c:pt idx="620">
                  <c:v>44365</c:v>
                </c:pt>
                <c:pt idx="621">
                  <c:v>44368</c:v>
                </c:pt>
                <c:pt idx="622">
                  <c:v>44369</c:v>
                </c:pt>
                <c:pt idx="623">
                  <c:v>44370</c:v>
                </c:pt>
                <c:pt idx="624">
                  <c:v>44371</c:v>
                </c:pt>
                <c:pt idx="625">
                  <c:v>44372</c:v>
                </c:pt>
                <c:pt idx="626">
                  <c:v>44375</c:v>
                </c:pt>
                <c:pt idx="627">
                  <c:v>44376</c:v>
                </c:pt>
                <c:pt idx="628">
                  <c:v>44377</c:v>
                </c:pt>
                <c:pt idx="629">
                  <c:v>44378</c:v>
                </c:pt>
                <c:pt idx="630">
                  <c:v>44379</c:v>
                </c:pt>
                <c:pt idx="631">
                  <c:v>44383</c:v>
                </c:pt>
                <c:pt idx="632">
                  <c:v>44384</c:v>
                </c:pt>
                <c:pt idx="633">
                  <c:v>44385</c:v>
                </c:pt>
                <c:pt idx="634">
                  <c:v>44386</c:v>
                </c:pt>
                <c:pt idx="635">
                  <c:v>44389</c:v>
                </c:pt>
                <c:pt idx="636">
                  <c:v>44390</c:v>
                </c:pt>
                <c:pt idx="637">
                  <c:v>44391</c:v>
                </c:pt>
                <c:pt idx="638">
                  <c:v>44392</c:v>
                </c:pt>
                <c:pt idx="639">
                  <c:v>44393</c:v>
                </c:pt>
                <c:pt idx="640">
                  <c:v>44396</c:v>
                </c:pt>
                <c:pt idx="641">
                  <c:v>44397</c:v>
                </c:pt>
                <c:pt idx="642">
                  <c:v>44398</c:v>
                </c:pt>
                <c:pt idx="643">
                  <c:v>44399</c:v>
                </c:pt>
                <c:pt idx="644">
                  <c:v>44400</c:v>
                </c:pt>
                <c:pt idx="645">
                  <c:v>44403</c:v>
                </c:pt>
                <c:pt idx="646">
                  <c:v>44404</c:v>
                </c:pt>
                <c:pt idx="647">
                  <c:v>44405</c:v>
                </c:pt>
                <c:pt idx="648">
                  <c:v>44406</c:v>
                </c:pt>
                <c:pt idx="649">
                  <c:v>44407</c:v>
                </c:pt>
                <c:pt idx="650">
                  <c:v>44410</c:v>
                </c:pt>
                <c:pt idx="651">
                  <c:v>44411</c:v>
                </c:pt>
                <c:pt idx="652">
                  <c:v>44412</c:v>
                </c:pt>
                <c:pt idx="653">
                  <c:v>44413</c:v>
                </c:pt>
                <c:pt idx="654">
                  <c:v>44414</c:v>
                </c:pt>
                <c:pt idx="655">
                  <c:v>44417</c:v>
                </c:pt>
                <c:pt idx="656">
                  <c:v>44418</c:v>
                </c:pt>
                <c:pt idx="657">
                  <c:v>44419</c:v>
                </c:pt>
                <c:pt idx="658">
                  <c:v>44420</c:v>
                </c:pt>
                <c:pt idx="659">
                  <c:v>44421</c:v>
                </c:pt>
                <c:pt idx="660">
                  <c:v>44424</c:v>
                </c:pt>
                <c:pt idx="661">
                  <c:v>44425</c:v>
                </c:pt>
                <c:pt idx="662">
                  <c:v>44426</c:v>
                </c:pt>
                <c:pt idx="663">
                  <c:v>44427</c:v>
                </c:pt>
                <c:pt idx="664">
                  <c:v>44428</c:v>
                </c:pt>
                <c:pt idx="665">
                  <c:v>44431</c:v>
                </c:pt>
                <c:pt idx="666">
                  <c:v>44432</c:v>
                </c:pt>
                <c:pt idx="667">
                  <c:v>44433</c:v>
                </c:pt>
                <c:pt idx="668">
                  <c:v>44434</c:v>
                </c:pt>
                <c:pt idx="669">
                  <c:v>44435</c:v>
                </c:pt>
                <c:pt idx="670">
                  <c:v>44438</c:v>
                </c:pt>
                <c:pt idx="671">
                  <c:v>44439</c:v>
                </c:pt>
                <c:pt idx="672">
                  <c:v>44440</c:v>
                </c:pt>
                <c:pt idx="673">
                  <c:v>44441</c:v>
                </c:pt>
                <c:pt idx="674">
                  <c:v>44442</c:v>
                </c:pt>
                <c:pt idx="675">
                  <c:v>44446</c:v>
                </c:pt>
                <c:pt idx="676">
                  <c:v>44447</c:v>
                </c:pt>
                <c:pt idx="677">
                  <c:v>44448</c:v>
                </c:pt>
                <c:pt idx="678">
                  <c:v>44449</c:v>
                </c:pt>
                <c:pt idx="679">
                  <c:v>44452</c:v>
                </c:pt>
                <c:pt idx="680">
                  <c:v>44453</c:v>
                </c:pt>
                <c:pt idx="681">
                  <c:v>44454</c:v>
                </c:pt>
                <c:pt idx="682">
                  <c:v>44455</c:v>
                </c:pt>
                <c:pt idx="683">
                  <c:v>44456</c:v>
                </c:pt>
                <c:pt idx="684">
                  <c:v>44459</c:v>
                </c:pt>
                <c:pt idx="685">
                  <c:v>44460</c:v>
                </c:pt>
                <c:pt idx="686">
                  <c:v>44461</c:v>
                </c:pt>
                <c:pt idx="687">
                  <c:v>44462</c:v>
                </c:pt>
                <c:pt idx="688">
                  <c:v>44463</c:v>
                </c:pt>
                <c:pt idx="689">
                  <c:v>44466</c:v>
                </c:pt>
                <c:pt idx="690">
                  <c:v>44467</c:v>
                </c:pt>
                <c:pt idx="691">
                  <c:v>44468</c:v>
                </c:pt>
                <c:pt idx="692">
                  <c:v>44469</c:v>
                </c:pt>
                <c:pt idx="693">
                  <c:v>44470</c:v>
                </c:pt>
                <c:pt idx="694">
                  <c:v>44473</c:v>
                </c:pt>
                <c:pt idx="695">
                  <c:v>44474</c:v>
                </c:pt>
                <c:pt idx="696">
                  <c:v>44475</c:v>
                </c:pt>
                <c:pt idx="697">
                  <c:v>44476</c:v>
                </c:pt>
                <c:pt idx="698">
                  <c:v>44477</c:v>
                </c:pt>
                <c:pt idx="699">
                  <c:v>44480</c:v>
                </c:pt>
                <c:pt idx="700">
                  <c:v>44481</c:v>
                </c:pt>
                <c:pt idx="701">
                  <c:v>44482</c:v>
                </c:pt>
                <c:pt idx="702">
                  <c:v>44483</c:v>
                </c:pt>
                <c:pt idx="703">
                  <c:v>44484</c:v>
                </c:pt>
                <c:pt idx="704">
                  <c:v>44487</c:v>
                </c:pt>
                <c:pt idx="705">
                  <c:v>44488</c:v>
                </c:pt>
                <c:pt idx="706">
                  <c:v>44489</c:v>
                </c:pt>
                <c:pt idx="707">
                  <c:v>44490</c:v>
                </c:pt>
                <c:pt idx="708">
                  <c:v>44491</c:v>
                </c:pt>
                <c:pt idx="709">
                  <c:v>44494</c:v>
                </c:pt>
                <c:pt idx="710">
                  <c:v>44495</c:v>
                </c:pt>
                <c:pt idx="711">
                  <c:v>44496</c:v>
                </c:pt>
                <c:pt idx="712">
                  <c:v>44497</c:v>
                </c:pt>
                <c:pt idx="713">
                  <c:v>44498</c:v>
                </c:pt>
                <c:pt idx="714">
                  <c:v>44501</c:v>
                </c:pt>
                <c:pt idx="715">
                  <c:v>44502</c:v>
                </c:pt>
                <c:pt idx="716">
                  <c:v>44503</c:v>
                </c:pt>
                <c:pt idx="717">
                  <c:v>44504</c:v>
                </c:pt>
                <c:pt idx="718">
                  <c:v>44505</c:v>
                </c:pt>
                <c:pt idx="719">
                  <c:v>44508</c:v>
                </c:pt>
                <c:pt idx="720">
                  <c:v>44509</c:v>
                </c:pt>
                <c:pt idx="721">
                  <c:v>44510</c:v>
                </c:pt>
                <c:pt idx="722">
                  <c:v>44511</c:v>
                </c:pt>
                <c:pt idx="723">
                  <c:v>44512</c:v>
                </c:pt>
                <c:pt idx="724">
                  <c:v>44515</c:v>
                </c:pt>
                <c:pt idx="725">
                  <c:v>44516</c:v>
                </c:pt>
                <c:pt idx="726">
                  <c:v>44517</c:v>
                </c:pt>
                <c:pt idx="727">
                  <c:v>44518</c:v>
                </c:pt>
                <c:pt idx="728">
                  <c:v>44519</c:v>
                </c:pt>
                <c:pt idx="729">
                  <c:v>44522</c:v>
                </c:pt>
                <c:pt idx="730">
                  <c:v>44523</c:v>
                </c:pt>
                <c:pt idx="731">
                  <c:v>44524</c:v>
                </c:pt>
                <c:pt idx="732">
                  <c:v>44526</c:v>
                </c:pt>
                <c:pt idx="733">
                  <c:v>44529</c:v>
                </c:pt>
                <c:pt idx="734">
                  <c:v>44530</c:v>
                </c:pt>
                <c:pt idx="735">
                  <c:v>44531</c:v>
                </c:pt>
                <c:pt idx="736">
                  <c:v>44532</c:v>
                </c:pt>
                <c:pt idx="737">
                  <c:v>44533</c:v>
                </c:pt>
                <c:pt idx="738">
                  <c:v>44536</c:v>
                </c:pt>
                <c:pt idx="739">
                  <c:v>44537</c:v>
                </c:pt>
                <c:pt idx="740">
                  <c:v>44538</c:v>
                </c:pt>
                <c:pt idx="741">
                  <c:v>44539</c:v>
                </c:pt>
                <c:pt idx="742">
                  <c:v>44540</c:v>
                </c:pt>
                <c:pt idx="743">
                  <c:v>44543</c:v>
                </c:pt>
                <c:pt idx="744">
                  <c:v>44544</c:v>
                </c:pt>
                <c:pt idx="745">
                  <c:v>44545</c:v>
                </c:pt>
                <c:pt idx="746">
                  <c:v>44546</c:v>
                </c:pt>
                <c:pt idx="747">
                  <c:v>44547</c:v>
                </c:pt>
                <c:pt idx="748">
                  <c:v>44550</c:v>
                </c:pt>
                <c:pt idx="749">
                  <c:v>44551</c:v>
                </c:pt>
                <c:pt idx="750">
                  <c:v>44552</c:v>
                </c:pt>
                <c:pt idx="751">
                  <c:v>44553</c:v>
                </c:pt>
                <c:pt idx="752">
                  <c:v>44557</c:v>
                </c:pt>
                <c:pt idx="753">
                  <c:v>44558</c:v>
                </c:pt>
                <c:pt idx="754">
                  <c:v>44559</c:v>
                </c:pt>
                <c:pt idx="755">
                  <c:v>44560</c:v>
                </c:pt>
                <c:pt idx="756">
                  <c:v>44561</c:v>
                </c:pt>
                <c:pt idx="757">
                  <c:v>44564</c:v>
                </c:pt>
                <c:pt idx="758">
                  <c:v>44565</c:v>
                </c:pt>
                <c:pt idx="759">
                  <c:v>44566</c:v>
                </c:pt>
                <c:pt idx="760">
                  <c:v>44567</c:v>
                </c:pt>
                <c:pt idx="761">
                  <c:v>44568</c:v>
                </c:pt>
                <c:pt idx="762">
                  <c:v>44571</c:v>
                </c:pt>
                <c:pt idx="763">
                  <c:v>44572</c:v>
                </c:pt>
                <c:pt idx="764">
                  <c:v>44573</c:v>
                </c:pt>
                <c:pt idx="765">
                  <c:v>44574</c:v>
                </c:pt>
                <c:pt idx="766">
                  <c:v>44575</c:v>
                </c:pt>
                <c:pt idx="767">
                  <c:v>44579</c:v>
                </c:pt>
                <c:pt idx="768">
                  <c:v>44580</c:v>
                </c:pt>
                <c:pt idx="769">
                  <c:v>44581</c:v>
                </c:pt>
                <c:pt idx="770">
                  <c:v>44582</c:v>
                </c:pt>
                <c:pt idx="771">
                  <c:v>44585</c:v>
                </c:pt>
                <c:pt idx="772">
                  <c:v>44586</c:v>
                </c:pt>
                <c:pt idx="773">
                  <c:v>44587</c:v>
                </c:pt>
                <c:pt idx="774">
                  <c:v>44588</c:v>
                </c:pt>
                <c:pt idx="775">
                  <c:v>44589</c:v>
                </c:pt>
                <c:pt idx="776">
                  <c:v>44592</c:v>
                </c:pt>
                <c:pt idx="777">
                  <c:v>44593</c:v>
                </c:pt>
                <c:pt idx="778">
                  <c:v>44594</c:v>
                </c:pt>
                <c:pt idx="779">
                  <c:v>44595</c:v>
                </c:pt>
                <c:pt idx="780">
                  <c:v>44596</c:v>
                </c:pt>
                <c:pt idx="781">
                  <c:v>44599</c:v>
                </c:pt>
                <c:pt idx="782">
                  <c:v>44600</c:v>
                </c:pt>
                <c:pt idx="783">
                  <c:v>44601</c:v>
                </c:pt>
                <c:pt idx="784">
                  <c:v>44602</c:v>
                </c:pt>
                <c:pt idx="785">
                  <c:v>44603</c:v>
                </c:pt>
                <c:pt idx="786">
                  <c:v>44606</c:v>
                </c:pt>
                <c:pt idx="787">
                  <c:v>44607</c:v>
                </c:pt>
                <c:pt idx="788">
                  <c:v>44608</c:v>
                </c:pt>
                <c:pt idx="789">
                  <c:v>44609</c:v>
                </c:pt>
                <c:pt idx="790">
                  <c:v>44610</c:v>
                </c:pt>
                <c:pt idx="791">
                  <c:v>44614</c:v>
                </c:pt>
                <c:pt idx="792">
                  <c:v>44615</c:v>
                </c:pt>
                <c:pt idx="793">
                  <c:v>44616</c:v>
                </c:pt>
                <c:pt idx="794">
                  <c:v>44617</c:v>
                </c:pt>
                <c:pt idx="795">
                  <c:v>44620</c:v>
                </c:pt>
                <c:pt idx="796">
                  <c:v>44621</c:v>
                </c:pt>
                <c:pt idx="797">
                  <c:v>44622</c:v>
                </c:pt>
                <c:pt idx="798">
                  <c:v>44623</c:v>
                </c:pt>
                <c:pt idx="799">
                  <c:v>44624</c:v>
                </c:pt>
                <c:pt idx="800">
                  <c:v>44627</c:v>
                </c:pt>
                <c:pt idx="801">
                  <c:v>44628</c:v>
                </c:pt>
                <c:pt idx="802">
                  <c:v>44629</c:v>
                </c:pt>
                <c:pt idx="803">
                  <c:v>44630</c:v>
                </c:pt>
                <c:pt idx="804">
                  <c:v>44631</c:v>
                </c:pt>
                <c:pt idx="805">
                  <c:v>44634</c:v>
                </c:pt>
                <c:pt idx="806">
                  <c:v>44635</c:v>
                </c:pt>
                <c:pt idx="807">
                  <c:v>44636</c:v>
                </c:pt>
                <c:pt idx="808">
                  <c:v>44637</c:v>
                </c:pt>
                <c:pt idx="809">
                  <c:v>44638</c:v>
                </c:pt>
                <c:pt idx="810">
                  <c:v>44641</c:v>
                </c:pt>
                <c:pt idx="811">
                  <c:v>44642</c:v>
                </c:pt>
                <c:pt idx="812">
                  <c:v>44643</c:v>
                </c:pt>
                <c:pt idx="813">
                  <c:v>44644</c:v>
                </c:pt>
                <c:pt idx="814">
                  <c:v>44645</c:v>
                </c:pt>
                <c:pt idx="815">
                  <c:v>44648</c:v>
                </c:pt>
                <c:pt idx="816">
                  <c:v>44649</c:v>
                </c:pt>
                <c:pt idx="817">
                  <c:v>44650</c:v>
                </c:pt>
                <c:pt idx="818">
                  <c:v>44651</c:v>
                </c:pt>
                <c:pt idx="819">
                  <c:v>44652</c:v>
                </c:pt>
                <c:pt idx="820">
                  <c:v>44655</c:v>
                </c:pt>
                <c:pt idx="821">
                  <c:v>44656</c:v>
                </c:pt>
                <c:pt idx="822">
                  <c:v>44657</c:v>
                </c:pt>
                <c:pt idx="823">
                  <c:v>44658</c:v>
                </c:pt>
                <c:pt idx="824">
                  <c:v>44659</c:v>
                </c:pt>
                <c:pt idx="825">
                  <c:v>44662</c:v>
                </c:pt>
                <c:pt idx="826">
                  <c:v>44663</c:v>
                </c:pt>
                <c:pt idx="827">
                  <c:v>44664</c:v>
                </c:pt>
                <c:pt idx="828">
                  <c:v>44665</c:v>
                </c:pt>
                <c:pt idx="829">
                  <c:v>44669</c:v>
                </c:pt>
                <c:pt idx="830">
                  <c:v>44670</c:v>
                </c:pt>
                <c:pt idx="831">
                  <c:v>44671</c:v>
                </c:pt>
                <c:pt idx="832">
                  <c:v>44672</c:v>
                </c:pt>
                <c:pt idx="833">
                  <c:v>44673</c:v>
                </c:pt>
                <c:pt idx="834">
                  <c:v>44676</c:v>
                </c:pt>
                <c:pt idx="835">
                  <c:v>44677</c:v>
                </c:pt>
                <c:pt idx="836">
                  <c:v>44678</c:v>
                </c:pt>
                <c:pt idx="837">
                  <c:v>44679</c:v>
                </c:pt>
                <c:pt idx="838">
                  <c:v>44680</c:v>
                </c:pt>
                <c:pt idx="839">
                  <c:v>44683</c:v>
                </c:pt>
                <c:pt idx="840">
                  <c:v>44684</c:v>
                </c:pt>
                <c:pt idx="841">
                  <c:v>44685</c:v>
                </c:pt>
                <c:pt idx="842">
                  <c:v>44686</c:v>
                </c:pt>
                <c:pt idx="843">
                  <c:v>44687</c:v>
                </c:pt>
                <c:pt idx="844">
                  <c:v>44690</c:v>
                </c:pt>
                <c:pt idx="845">
                  <c:v>44691</c:v>
                </c:pt>
                <c:pt idx="846">
                  <c:v>44692</c:v>
                </c:pt>
                <c:pt idx="847">
                  <c:v>44693</c:v>
                </c:pt>
                <c:pt idx="848">
                  <c:v>44694</c:v>
                </c:pt>
                <c:pt idx="849">
                  <c:v>44697</c:v>
                </c:pt>
                <c:pt idx="850">
                  <c:v>44698</c:v>
                </c:pt>
                <c:pt idx="851">
                  <c:v>44699</c:v>
                </c:pt>
                <c:pt idx="852">
                  <c:v>44700</c:v>
                </c:pt>
                <c:pt idx="853">
                  <c:v>44701</c:v>
                </c:pt>
                <c:pt idx="854">
                  <c:v>44704</c:v>
                </c:pt>
                <c:pt idx="855">
                  <c:v>44705</c:v>
                </c:pt>
                <c:pt idx="856">
                  <c:v>44706</c:v>
                </c:pt>
                <c:pt idx="857">
                  <c:v>44707</c:v>
                </c:pt>
                <c:pt idx="858">
                  <c:v>44708</c:v>
                </c:pt>
                <c:pt idx="859">
                  <c:v>44712</c:v>
                </c:pt>
                <c:pt idx="860">
                  <c:v>44713</c:v>
                </c:pt>
                <c:pt idx="861">
                  <c:v>44714</c:v>
                </c:pt>
                <c:pt idx="862">
                  <c:v>44715</c:v>
                </c:pt>
                <c:pt idx="863">
                  <c:v>44718</c:v>
                </c:pt>
                <c:pt idx="864">
                  <c:v>44719</c:v>
                </c:pt>
                <c:pt idx="865">
                  <c:v>44720</c:v>
                </c:pt>
                <c:pt idx="866">
                  <c:v>44721</c:v>
                </c:pt>
                <c:pt idx="867">
                  <c:v>44722</c:v>
                </c:pt>
                <c:pt idx="868">
                  <c:v>44725</c:v>
                </c:pt>
                <c:pt idx="869">
                  <c:v>44726</c:v>
                </c:pt>
                <c:pt idx="870">
                  <c:v>44727</c:v>
                </c:pt>
                <c:pt idx="871">
                  <c:v>44728</c:v>
                </c:pt>
                <c:pt idx="872">
                  <c:v>44729</c:v>
                </c:pt>
                <c:pt idx="873">
                  <c:v>44733</c:v>
                </c:pt>
                <c:pt idx="874">
                  <c:v>44734</c:v>
                </c:pt>
                <c:pt idx="875">
                  <c:v>44735</c:v>
                </c:pt>
                <c:pt idx="876">
                  <c:v>44736</c:v>
                </c:pt>
                <c:pt idx="877">
                  <c:v>44739</c:v>
                </c:pt>
                <c:pt idx="878">
                  <c:v>44740</c:v>
                </c:pt>
                <c:pt idx="879">
                  <c:v>44741</c:v>
                </c:pt>
                <c:pt idx="880">
                  <c:v>44742</c:v>
                </c:pt>
                <c:pt idx="881">
                  <c:v>44743</c:v>
                </c:pt>
                <c:pt idx="882">
                  <c:v>44747</c:v>
                </c:pt>
                <c:pt idx="883">
                  <c:v>44748</c:v>
                </c:pt>
                <c:pt idx="884">
                  <c:v>44749</c:v>
                </c:pt>
                <c:pt idx="885">
                  <c:v>44750</c:v>
                </c:pt>
                <c:pt idx="886">
                  <c:v>44753</c:v>
                </c:pt>
                <c:pt idx="887">
                  <c:v>44754</c:v>
                </c:pt>
                <c:pt idx="888">
                  <c:v>44755</c:v>
                </c:pt>
                <c:pt idx="889">
                  <c:v>44756</c:v>
                </c:pt>
                <c:pt idx="890">
                  <c:v>44757</c:v>
                </c:pt>
                <c:pt idx="891">
                  <c:v>44760</c:v>
                </c:pt>
                <c:pt idx="892">
                  <c:v>44761</c:v>
                </c:pt>
                <c:pt idx="893">
                  <c:v>44762</c:v>
                </c:pt>
                <c:pt idx="894">
                  <c:v>44763</c:v>
                </c:pt>
                <c:pt idx="895">
                  <c:v>44764</c:v>
                </c:pt>
                <c:pt idx="896">
                  <c:v>44767</c:v>
                </c:pt>
                <c:pt idx="897">
                  <c:v>44768</c:v>
                </c:pt>
                <c:pt idx="898">
                  <c:v>44769</c:v>
                </c:pt>
                <c:pt idx="899">
                  <c:v>44770</c:v>
                </c:pt>
                <c:pt idx="900">
                  <c:v>44771</c:v>
                </c:pt>
                <c:pt idx="901">
                  <c:v>44774</c:v>
                </c:pt>
                <c:pt idx="902">
                  <c:v>44775</c:v>
                </c:pt>
                <c:pt idx="903">
                  <c:v>44776</c:v>
                </c:pt>
                <c:pt idx="904">
                  <c:v>44777</c:v>
                </c:pt>
                <c:pt idx="905">
                  <c:v>44778</c:v>
                </c:pt>
                <c:pt idx="906">
                  <c:v>44781</c:v>
                </c:pt>
                <c:pt idx="907">
                  <c:v>44782</c:v>
                </c:pt>
                <c:pt idx="908">
                  <c:v>44783</c:v>
                </c:pt>
                <c:pt idx="909">
                  <c:v>44784</c:v>
                </c:pt>
                <c:pt idx="910">
                  <c:v>44785</c:v>
                </c:pt>
                <c:pt idx="911">
                  <c:v>44788</c:v>
                </c:pt>
                <c:pt idx="912">
                  <c:v>44789</c:v>
                </c:pt>
                <c:pt idx="913">
                  <c:v>44790</c:v>
                </c:pt>
                <c:pt idx="914">
                  <c:v>44791</c:v>
                </c:pt>
                <c:pt idx="915">
                  <c:v>44792</c:v>
                </c:pt>
                <c:pt idx="916">
                  <c:v>44795</c:v>
                </c:pt>
                <c:pt idx="917">
                  <c:v>44796</c:v>
                </c:pt>
                <c:pt idx="918">
                  <c:v>44797</c:v>
                </c:pt>
                <c:pt idx="919">
                  <c:v>44798</c:v>
                </c:pt>
                <c:pt idx="920">
                  <c:v>44799</c:v>
                </c:pt>
                <c:pt idx="921">
                  <c:v>44802</c:v>
                </c:pt>
                <c:pt idx="922">
                  <c:v>44803</c:v>
                </c:pt>
                <c:pt idx="923">
                  <c:v>44804</c:v>
                </c:pt>
                <c:pt idx="924">
                  <c:v>44805</c:v>
                </c:pt>
                <c:pt idx="925">
                  <c:v>44806</c:v>
                </c:pt>
                <c:pt idx="926">
                  <c:v>44810</c:v>
                </c:pt>
                <c:pt idx="927">
                  <c:v>44811</c:v>
                </c:pt>
                <c:pt idx="928">
                  <c:v>44812</c:v>
                </c:pt>
                <c:pt idx="929">
                  <c:v>44813</c:v>
                </c:pt>
                <c:pt idx="930">
                  <c:v>44816</c:v>
                </c:pt>
                <c:pt idx="931">
                  <c:v>44817</c:v>
                </c:pt>
                <c:pt idx="932">
                  <c:v>44818</c:v>
                </c:pt>
                <c:pt idx="933">
                  <c:v>44819</c:v>
                </c:pt>
                <c:pt idx="934">
                  <c:v>44820</c:v>
                </c:pt>
                <c:pt idx="935">
                  <c:v>44823</c:v>
                </c:pt>
                <c:pt idx="936">
                  <c:v>44824</c:v>
                </c:pt>
                <c:pt idx="937">
                  <c:v>44825</c:v>
                </c:pt>
                <c:pt idx="938">
                  <c:v>44826</c:v>
                </c:pt>
                <c:pt idx="939">
                  <c:v>44827</c:v>
                </c:pt>
                <c:pt idx="940">
                  <c:v>44830</c:v>
                </c:pt>
                <c:pt idx="941">
                  <c:v>44831</c:v>
                </c:pt>
                <c:pt idx="942">
                  <c:v>44832</c:v>
                </c:pt>
                <c:pt idx="943">
                  <c:v>44833</c:v>
                </c:pt>
                <c:pt idx="944">
                  <c:v>44834</c:v>
                </c:pt>
                <c:pt idx="945">
                  <c:v>44837</c:v>
                </c:pt>
                <c:pt idx="946">
                  <c:v>44838</c:v>
                </c:pt>
                <c:pt idx="947">
                  <c:v>44839</c:v>
                </c:pt>
                <c:pt idx="948">
                  <c:v>44840</c:v>
                </c:pt>
                <c:pt idx="949">
                  <c:v>44841</c:v>
                </c:pt>
                <c:pt idx="950">
                  <c:v>44844</c:v>
                </c:pt>
                <c:pt idx="951">
                  <c:v>44845</c:v>
                </c:pt>
                <c:pt idx="952">
                  <c:v>44846</c:v>
                </c:pt>
                <c:pt idx="953">
                  <c:v>44847</c:v>
                </c:pt>
                <c:pt idx="954">
                  <c:v>44848</c:v>
                </c:pt>
                <c:pt idx="955">
                  <c:v>44851</c:v>
                </c:pt>
                <c:pt idx="956">
                  <c:v>44852</c:v>
                </c:pt>
                <c:pt idx="957">
                  <c:v>44853</c:v>
                </c:pt>
                <c:pt idx="958">
                  <c:v>44854</c:v>
                </c:pt>
                <c:pt idx="959">
                  <c:v>44855</c:v>
                </c:pt>
                <c:pt idx="960">
                  <c:v>44858</c:v>
                </c:pt>
                <c:pt idx="961">
                  <c:v>44859</c:v>
                </c:pt>
                <c:pt idx="962">
                  <c:v>44860</c:v>
                </c:pt>
                <c:pt idx="963">
                  <c:v>44861</c:v>
                </c:pt>
                <c:pt idx="964">
                  <c:v>44862</c:v>
                </c:pt>
                <c:pt idx="965">
                  <c:v>44865</c:v>
                </c:pt>
                <c:pt idx="966">
                  <c:v>44866</c:v>
                </c:pt>
                <c:pt idx="967">
                  <c:v>44867</c:v>
                </c:pt>
                <c:pt idx="968">
                  <c:v>44868</c:v>
                </c:pt>
                <c:pt idx="969">
                  <c:v>44869</c:v>
                </c:pt>
                <c:pt idx="970">
                  <c:v>44872</c:v>
                </c:pt>
                <c:pt idx="971">
                  <c:v>44873</c:v>
                </c:pt>
                <c:pt idx="972">
                  <c:v>44874</c:v>
                </c:pt>
                <c:pt idx="973">
                  <c:v>44875</c:v>
                </c:pt>
                <c:pt idx="974">
                  <c:v>44876</c:v>
                </c:pt>
                <c:pt idx="975">
                  <c:v>44879</c:v>
                </c:pt>
                <c:pt idx="976">
                  <c:v>44880</c:v>
                </c:pt>
                <c:pt idx="977">
                  <c:v>44881</c:v>
                </c:pt>
                <c:pt idx="978">
                  <c:v>44882</c:v>
                </c:pt>
                <c:pt idx="979">
                  <c:v>44883</c:v>
                </c:pt>
                <c:pt idx="980">
                  <c:v>44886</c:v>
                </c:pt>
                <c:pt idx="981">
                  <c:v>44887</c:v>
                </c:pt>
                <c:pt idx="982">
                  <c:v>44888</c:v>
                </c:pt>
                <c:pt idx="983">
                  <c:v>44890</c:v>
                </c:pt>
                <c:pt idx="984">
                  <c:v>44893</c:v>
                </c:pt>
                <c:pt idx="985">
                  <c:v>44894</c:v>
                </c:pt>
                <c:pt idx="986">
                  <c:v>44895</c:v>
                </c:pt>
                <c:pt idx="987">
                  <c:v>44896</c:v>
                </c:pt>
                <c:pt idx="988">
                  <c:v>44897</c:v>
                </c:pt>
                <c:pt idx="989">
                  <c:v>44900</c:v>
                </c:pt>
                <c:pt idx="990">
                  <c:v>44901</c:v>
                </c:pt>
                <c:pt idx="991">
                  <c:v>44902</c:v>
                </c:pt>
                <c:pt idx="992">
                  <c:v>44903</c:v>
                </c:pt>
                <c:pt idx="993">
                  <c:v>44904</c:v>
                </c:pt>
                <c:pt idx="994">
                  <c:v>44907</c:v>
                </c:pt>
                <c:pt idx="995">
                  <c:v>44908</c:v>
                </c:pt>
                <c:pt idx="996">
                  <c:v>44909</c:v>
                </c:pt>
                <c:pt idx="997">
                  <c:v>44910</c:v>
                </c:pt>
                <c:pt idx="998">
                  <c:v>44911</c:v>
                </c:pt>
                <c:pt idx="999">
                  <c:v>44914</c:v>
                </c:pt>
                <c:pt idx="1000">
                  <c:v>44915</c:v>
                </c:pt>
                <c:pt idx="1001">
                  <c:v>44916</c:v>
                </c:pt>
                <c:pt idx="1002">
                  <c:v>44917</c:v>
                </c:pt>
                <c:pt idx="1003">
                  <c:v>44918</c:v>
                </c:pt>
                <c:pt idx="1004">
                  <c:v>44922</c:v>
                </c:pt>
                <c:pt idx="1005">
                  <c:v>44923</c:v>
                </c:pt>
                <c:pt idx="1006">
                  <c:v>44924</c:v>
                </c:pt>
                <c:pt idx="1007">
                  <c:v>44925</c:v>
                </c:pt>
                <c:pt idx="1008">
                  <c:v>44929</c:v>
                </c:pt>
                <c:pt idx="1009">
                  <c:v>44930</c:v>
                </c:pt>
                <c:pt idx="1010">
                  <c:v>44931</c:v>
                </c:pt>
                <c:pt idx="1011">
                  <c:v>44932</c:v>
                </c:pt>
                <c:pt idx="1012">
                  <c:v>44935</c:v>
                </c:pt>
                <c:pt idx="1013">
                  <c:v>44936</c:v>
                </c:pt>
                <c:pt idx="1014">
                  <c:v>44937</c:v>
                </c:pt>
                <c:pt idx="1015">
                  <c:v>44938</c:v>
                </c:pt>
                <c:pt idx="1016">
                  <c:v>44939</c:v>
                </c:pt>
                <c:pt idx="1017">
                  <c:v>44943</c:v>
                </c:pt>
                <c:pt idx="1018">
                  <c:v>44944</c:v>
                </c:pt>
                <c:pt idx="1019">
                  <c:v>44945</c:v>
                </c:pt>
                <c:pt idx="1020">
                  <c:v>44946</c:v>
                </c:pt>
                <c:pt idx="1021">
                  <c:v>44949</c:v>
                </c:pt>
                <c:pt idx="1022">
                  <c:v>44950</c:v>
                </c:pt>
                <c:pt idx="1023">
                  <c:v>44951</c:v>
                </c:pt>
                <c:pt idx="1024">
                  <c:v>44952</c:v>
                </c:pt>
                <c:pt idx="1025">
                  <c:v>44953</c:v>
                </c:pt>
                <c:pt idx="1026">
                  <c:v>44956</c:v>
                </c:pt>
                <c:pt idx="1027">
                  <c:v>44957</c:v>
                </c:pt>
                <c:pt idx="1028">
                  <c:v>44958</c:v>
                </c:pt>
                <c:pt idx="1029">
                  <c:v>44959</c:v>
                </c:pt>
                <c:pt idx="1030">
                  <c:v>44960</c:v>
                </c:pt>
                <c:pt idx="1031">
                  <c:v>44963</c:v>
                </c:pt>
                <c:pt idx="1032">
                  <c:v>44964</c:v>
                </c:pt>
                <c:pt idx="1033">
                  <c:v>44965</c:v>
                </c:pt>
                <c:pt idx="1034">
                  <c:v>44966</c:v>
                </c:pt>
                <c:pt idx="1035">
                  <c:v>44967</c:v>
                </c:pt>
                <c:pt idx="1036">
                  <c:v>44970</c:v>
                </c:pt>
                <c:pt idx="1037">
                  <c:v>44971</c:v>
                </c:pt>
                <c:pt idx="1038">
                  <c:v>44972</c:v>
                </c:pt>
                <c:pt idx="1039">
                  <c:v>44973</c:v>
                </c:pt>
                <c:pt idx="1040">
                  <c:v>44974</c:v>
                </c:pt>
                <c:pt idx="1041">
                  <c:v>44978</c:v>
                </c:pt>
                <c:pt idx="1042">
                  <c:v>44979</c:v>
                </c:pt>
                <c:pt idx="1043">
                  <c:v>44980</c:v>
                </c:pt>
                <c:pt idx="1044">
                  <c:v>44981</c:v>
                </c:pt>
                <c:pt idx="1045">
                  <c:v>44984</c:v>
                </c:pt>
                <c:pt idx="1046">
                  <c:v>44985</c:v>
                </c:pt>
                <c:pt idx="1047">
                  <c:v>44986</c:v>
                </c:pt>
                <c:pt idx="1048">
                  <c:v>44987</c:v>
                </c:pt>
                <c:pt idx="1049">
                  <c:v>44988</c:v>
                </c:pt>
                <c:pt idx="1050">
                  <c:v>44991</c:v>
                </c:pt>
                <c:pt idx="1051">
                  <c:v>44992</c:v>
                </c:pt>
                <c:pt idx="1052">
                  <c:v>44993</c:v>
                </c:pt>
                <c:pt idx="1053">
                  <c:v>44994</c:v>
                </c:pt>
                <c:pt idx="1054">
                  <c:v>44995</c:v>
                </c:pt>
                <c:pt idx="1055">
                  <c:v>44998</c:v>
                </c:pt>
                <c:pt idx="1056">
                  <c:v>44999</c:v>
                </c:pt>
                <c:pt idx="1057">
                  <c:v>45000</c:v>
                </c:pt>
                <c:pt idx="1058">
                  <c:v>45001</c:v>
                </c:pt>
                <c:pt idx="1059">
                  <c:v>45002</c:v>
                </c:pt>
                <c:pt idx="1060">
                  <c:v>45005</c:v>
                </c:pt>
                <c:pt idx="1061">
                  <c:v>45006</c:v>
                </c:pt>
                <c:pt idx="1062">
                  <c:v>45007</c:v>
                </c:pt>
                <c:pt idx="1063">
                  <c:v>45008</c:v>
                </c:pt>
                <c:pt idx="1064">
                  <c:v>45009</c:v>
                </c:pt>
                <c:pt idx="1065">
                  <c:v>45012</c:v>
                </c:pt>
                <c:pt idx="1066">
                  <c:v>45013</c:v>
                </c:pt>
                <c:pt idx="1067">
                  <c:v>45014</c:v>
                </c:pt>
                <c:pt idx="1068">
                  <c:v>45015</c:v>
                </c:pt>
                <c:pt idx="1069">
                  <c:v>45016</c:v>
                </c:pt>
                <c:pt idx="1070">
                  <c:v>45019</c:v>
                </c:pt>
                <c:pt idx="1071">
                  <c:v>45020</c:v>
                </c:pt>
                <c:pt idx="1072">
                  <c:v>45021</c:v>
                </c:pt>
                <c:pt idx="1073">
                  <c:v>45022</c:v>
                </c:pt>
                <c:pt idx="1074">
                  <c:v>45026</c:v>
                </c:pt>
                <c:pt idx="1075">
                  <c:v>45027</c:v>
                </c:pt>
                <c:pt idx="1076">
                  <c:v>45028</c:v>
                </c:pt>
                <c:pt idx="1077">
                  <c:v>45029</c:v>
                </c:pt>
                <c:pt idx="1078">
                  <c:v>45030</c:v>
                </c:pt>
                <c:pt idx="1079">
                  <c:v>45033</c:v>
                </c:pt>
                <c:pt idx="1080">
                  <c:v>45034</c:v>
                </c:pt>
                <c:pt idx="1081">
                  <c:v>45035</c:v>
                </c:pt>
                <c:pt idx="1082">
                  <c:v>45036</c:v>
                </c:pt>
                <c:pt idx="1083">
                  <c:v>45037</c:v>
                </c:pt>
                <c:pt idx="1084">
                  <c:v>45040</c:v>
                </c:pt>
                <c:pt idx="1085">
                  <c:v>45041</c:v>
                </c:pt>
                <c:pt idx="1086">
                  <c:v>45042</c:v>
                </c:pt>
                <c:pt idx="1087">
                  <c:v>45043</c:v>
                </c:pt>
                <c:pt idx="1088">
                  <c:v>45044</c:v>
                </c:pt>
                <c:pt idx="1089">
                  <c:v>45047</c:v>
                </c:pt>
                <c:pt idx="1090">
                  <c:v>45048</c:v>
                </c:pt>
                <c:pt idx="1091">
                  <c:v>45049</c:v>
                </c:pt>
                <c:pt idx="1092">
                  <c:v>45050</c:v>
                </c:pt>
                <c:pt idx="1093">
                  <c:v>45051</c:v>
                </c:pt>
                <c:pt idx="1094">
                  <c:v>45054</c:v>
                </c:pt>
                <c:pt idx="1095">
                  <c:v>45055</c:v>
                </c:pt>
                <c:pt idx="1096">
                  <c:v>45056</c:v>
                </c:pt>
                <c:pt idx="1097">
                  <c:v>45057</c:v>
                </c:pt>
                <c:pt idx="1098">
                  <c:v>45058</c:v>
                </c:pt>
                <c:pt idx="1099">
                  <c:v>45061</c:v>
                </c:pt>
                <c:pt idx="1100">
                  <c:v>45062</c:v>
                </c:pt>
                <c:pt idx="1101">
                  <c:v>45063</c:v>
                </c:pt>
                <c:pt idx="1102">
                  <c:v>45064</c:v>
                </c:pt>
                <c:pt idx="1103">
                  <c:v>45065</c:v>
                </c:pt>
                <c:pt idx="1104">
                  <c:v>45068</c:v>
                </c:pt>
                <c:pt idx="1105">
                  <c:v>45069</c:v>
                </c:pt>
                <c:pt idx="1106">
                  <c:v>45070</c:v>
                </c:pt>
                <c:pt idx="1107">
                  <c:v>45071</c:v>
                </c:pt>
                <c:pt idx="1108">
                  <c:v>45072</c:v>
                </c:pt>
                <c:pt idx="1109">
                  <c:v>45076</c:v>
                </c:pt>
                <c:pt idx="1110">
                  <c:v>45077</c:v>
                </c:pt>
                <c:pt idx="1111">
                  <c:v>45078</c:v>
                </c:pt>
                <c:pt idx="1112">
                  <c:v>45079</c:v>
                </c:pt>
                <c:pt idx="1113">
                  <c:v>45082</c:v>
                </c:pt>
                <c:pt idx="1114">
                  <c:v>45083</c:v>
                </c:pt>
                <c:pt idx="1115">
                  <c:v>45084</c:v>
                </c:pt>
                <c:pt idx="1116">
                  <c:v>45085</c:v>
                </c:pt>
                <c:pt idx="1117">
                  <c:v>45086</c:v>
                </c:pt>
                <c:pt idx="1118">
                  <c:v>45089</c:v>
                </c:pt>
                <c:pt idx="1119">
                  <c:v>45090</c:v>
                </c:pt>
                <c:pt idx="1120">
                  <c:v>45091</c:v>
                </c:pt>
                <c:pt idx="1121">
                  <c:v>45092</c:v>
                </c:pt>
                <c:pt idx="1122">
                  <c:v>45093</c:v>
                </c:pt>
                <c:pt idx="1123">
                  <c:v>45097</c:v>
                </c:pt>
                <c:pt idx="1124">
                  <c:v>45098</c:v>
                </c:pt>
                <c:pt idx="1125">
                  <c:v>45099</c:v>
                </c:pt>
                <c:pt idx="1126">
                  <c:v>45100</c:v>
                </c:pt>
                <c:pt idx="1127">
                  <c:v>45103</c:v>
                </c:pt>
                <c:pt idx="1128">
                  <c:v>45104</c:v>
                </c:pt>
                <c:pt idx="1129">
                  <c:v>45105</c:v>
                </c:pt>
                <c:pt idx="1130">
                  <c:v>45106</c:v>
                </c:pt>
                <c:pt idx="1131">
                  <c:v>45107</c:v>
                </c:pt>
                <c:pt idx="1132">
                  <c:v>45110</c:v>
                </c:pt>
                <c:pt idx="1133">
                  <c:v>45112</c:v>
                </c:pt>
                <c:pt idx="1134">
                  <c:v>45113</c:v>
                </c:pt>
                <c:pt idx="1135">
                  <c:v>45114</c:v>
                </c:pt>
                <c:pt idx="1136">
                  <c:v>45117</c:v>
                </c:pt>
                <c:pt idx="1137">
                  <c:v>45118</c:v>
                </c:pt>
                <c:pt idx="1138">
                  <c:v>45119</c:v>
                </c:pt>
                <c:pt idx="1139">
                  <c:v>45120</c:v>
                </c:pt>
                <c:pt idx="1140">
                  <c:v>45121</c:v>
                </c:pt>
                <c:pt idx="1141">
                  <c:v>45124</c:v>
                </c:pt>
                <c:pt idx="1142">
                  <c:v>45125</c:v>
                </c:pt>
                <c:pt idx="1143">
                  <c:v>45126</c:v>
                </c:pt>
                <c:pt idx="1144">
                  <c:v>45127</c:v>
                </c:pt>
                <c:pt idx="1145">
                  <c:v>45128</c:v>
                </c:pt>
                <c:pt idx="1146">
                  <c:v>45131</c:v>
                </c:pt>
                <c:pt idx="1147">
                  <c:v>45132</c:v>
                </c:pt>
                <c:pt idx="1148">
                  <c:v>45133</c:v>
                </c:pt>
                <c:pt idx="1149">
                  <c:v>45134</c:v>
                </c:pt>
                <c:pt idx="1150">
                  <c:v>45135</c:v>
                </c:pt>
                <c:pt idx="1151">
                  <c:v>45138</c:v>
                </c:pt>
                <c:pt idx="1152">
                  <c:v>45139</c:v>
                </c:pt>
                <c:pt idx="1153">
                  <c:v>45140</c:v>
                </c:pt>
                <c:pt idx="1154">
                  <c:v>45141</c:v>
                </c:pt>
                <c:pt idx="1155">
                  <c:v>45142</c:v>
                </c:pt>
                <c:pt idx="1156">
                  <c:v>45145</c:v>
                </c:pt>
                <c:pt idx="1157">
                  <c:v>45146</c:v>
                </c:pt>
                <c:pt idx="1158">
                  <c:v>45147</c:v>
                </c:pt>
                <c:pt idx="1159">
                  <c:v>45148</c:v>
                </c:pt>
                <c:pt idx="1160">
                  <c:v>45149</c:v>
                </c:pt>
                <c:pt idx="1161">
                  <c:v>45152</c:v>
                </c:pt>
                <c:pt idx="1162">
                  <c:v>45153</c:v>
                </c:pt>
                <c:pt idx="1163">
                  <c:v>45154</c:v>
                </c:pt>
                <c:pt idx="1164">
                  <c:v>45155</c:v>
                </c:pt>
                <c:pt idx="1165">
                  <c:v>45156</c:v>
                </c:pt>
                <c:pt idx="1166">
                  <c:v>45159</c:v>
                </c:pt>
                <c:pt idx="1167">
                  <c:v>45160</c:v>
                </c:pt>
                <c:pt idx="1168">
                  <c:v>45161</c:v>
                </c:pt>
                <c:pt idx="1169">
                  <c:v>45162</c:v>
                </c:pt>
                <c:pt idx="1170">
                  <c:v>45163</c:v>
                </c:pt>
                <c:pt idx="1171">
                  <c:v>45166</c:v>
                </c:pt>
                <c:pt idx="1172">
                  <c:v>45167</c:v>
                </c:pt>
                <c:pt idx="1173">
                  <c:v>45168</c:v>
                </c:pt>
                <c:pt idx="1174">
                  <c:v>45169</c:v>
                </c:pt>
                <c:pt idx="1175">
                  <c:v>45170</c:v>
                </c:pt>
                <c:pt idx="1176">
                  <c:v>45174</c:v>
                </c:pt>
                <c:pt idx="1177">
                  <c:v>45175</c:v>
                </c:pt>
                <c:pt idx="1178">
                  <c:v>45176</c:v>
                </c:pt>
                <c:pt idx="1179">
                  <c:v>45177</c:v>
                </c:pt>
                <c:pt idx="1180">
                  <c:v>45180</c:v>
                </c:pt>
                <c:pt idx="1181">
                  <c:v>45181</c:v>
                </c:pt>
                <c:pt idx="1182">
                  <c:v>45182</c:v>
                </c:pt>
                <c:pt idx="1183">
                  <c:v>45183</c:v>
                </c:pt>
                <c:pt idx="1184">
                  <c:v>45184</c:v>
                </c:pt>
                <c:pt idx="1185">
                  <c:v>45187</c:v>
                </c:pt>
                <c:pt idx="1186">
                  <c:v>45188</c:v>
                </c:pt>
                <c:pt idx="1187">
                  <c:v>45189</c:v>
                </c:pt>
                <c:pt idx="1188">
                  <c:v>45190</c:v>
                </c:pt>
                <c:pt idx="1189">
                  <c:v>45191</c:v>
                </c:pt>
                <c:pt idx="1190">
                  <c:v>45194</c:v>
                </c:pt>
                <c:pt idx="1191">
                  <c:v>45195</c:v>
                </c:pt>
                <c:pt idx="1192">
                  <c:v>45196</c:v>
                </c:pt>
                <c:pt idx="1193">
                  <c:v>45197</c:v>
                </c:pt>
                <c:pt idx="1194">
                  <c:v>45198</c:v>
                </c:pt>
                <c:pt idx="1195">
                  <c:v>45201</c:v>
                </c:pt>
                <c:pt idx="1196">
                  <c:v>45202</c:v>
                </c:pt>
                <c:pt idx="1197">
                  <c:v>45203</c:v>
                </c:pt>
                <c:pt idx="1198">
                  <c:v>45204</c:v>
                </c:pt>
                <c:pt idx="1199">
                  <c:v>45205</c:v>
                </c:pt>
                <c:pt idx="1200">
                  <c:v>45208</c:v>
                </c:pt>
                <c:pt idx="1201">
                  <c:v>45209</c:v>
                </c:pt>
                <c:pt idx="1202">
                  <c:v>45210</c:v>
                </c:pt>
                <c:pt idx="1203">
                  <c:v>45211</c:v>
                </c:pt>
                <c:pt idx="1204">
                  <c:v>45212</c:v>
                </c:pt>
                <c:pt idx="1205">
                  <c:v>45215</c:v>
                </c:pt>
                <c:pt idx="1206">
                  <c:v>45216</c:v>
                </c:pt>
                <c:pt idx="1207">
                  <c:v>45217</c:v>
                </c:pt>
                <c:pt idx="1208">
                  <c:v>45218</c:v>
                </c:pt>
                <c:pt idx="1209">
                  <c:v>45219</c:v>
                </c:pt>
                <c:pt idx="1210">
                  <c:v>45222</c:v>
                </c:pt>
                <c:pt idx="1211">
                  <c:v>45223</c:v>
                </c:pt>
                <c:pt idx="1212">
                  <c:v>45224</c:v>
                </c:pt>
                <c:pt idx="1213">
                  <c:v>45225</c:v>
                </c:pt>
                <c:pt idx="1214">
                  <c:v>45226</c:v>
                </c:pt>
                <c:pt idx="1215">
                  <c:v>45229</c:v>
                </c:pt>
                <c:pt idx="1216">
                  <c:v>45230</c:v>
                </c:pt>
                <c:pt idx="1217">
                  <c:v>45231</c:v>
                </c:pt>
                <c:pt idx="1218">
                  <c:v>45232</c:v>
                </c:pt>
                <c:pt idx="1219">
                  <c:v>45233</c:v>
                </c:pt>
                <c:pt idx="1220">
                  <c:v>45236</c:v>
                </c:pt>
                <c:pt idx="1221">
                  <c:v>45237</c:v>
                </c:pt>
                <c:pt idx="1222">
                  <c:v>45238</c:v>
                </c:pt>
                <c:pt idx="1223">
                  <c:v>45239</c:v>
                </c:pt>
                <c:pt idx="1224">
                  <c:v>45240</c:v>
                </c:pt>
                <c:pt idx="1225">
                  <c:v>45243</c:v>
                </c:pt>
                <c:pt idx="1226">
                  <c:v>45244</c:v>
                </c:pt>
                <c:pt idx="1227">
                  <c:v>45245</c:v>
                </c:pt>
                <c:pt idx="1228">
                  <c:v>45246</c:v>
                </c:pt>
                <c:pt idx="1229">
                  <c:v>45247</c:v>
                </c:pt>
                <c:pt idx="1230">
                  <c:v>45250</c:v>
                </c:pt>
                <c:pt idx="1231">
                  <c:v>45251</c:v>
                </c:pt>
                <c:pt idx="1232">
                  <c:v>45252</c:v>
                </c:pt>
                <c:pt idx="1233">
                  <c:v>45254</c:v>
                </c:pt>
                <c:pt idx="1234">
                  <c:v>45257</c:v>
                </c:pt>
                <c:pt idx="1235">
                  <c:v>45258</c:v>
                </c:pt>
                <c:pt idx="1236">
                  <c:v>45259</c:v>
                </c:pt>
                <c:pt idx="1237">
                  <c:v>45260</c:v>
                </c:pt>
                <c:pt idx="1238">
                  <c:v>45261</c:v>
                </c:pt>
                <c:pt idx="1239">
                  <c:v>45264</c:v>
                </c:pt>
                <c:pt idx="1240">
                  <c:v>45265</c:v>
                </c:pt>
                <c:pt idx="1241">
                  <c:v>45266</c:v>
                </c:pt>
                <c:pt idx="1242">
                  <c:v>45267</c:v>
                </c:pt>
                <c:pt idx="1243">
                  <c:v>45268</c:v>
                </c:pt>
                <c:pt idx="1244">
                  <c:v>45271</c:v>
                </c:pt>
                <c:pt idx="1245">
                  <c:v>45272</c:v>
                </c:pt>
                <c:pt idx="1246">
                  <c:v>45273</c:v>
                </c:pt>
                <c:pt idx="1247">
                  <c:v>45274</c:v>
                </c:pt>
                <c:pt idx="1248">
                  <c:v>45275</c:v>
                </c:pt>
                <c:pt idx="1249">
                  <c:v>45278</c:v>
                </c:pt>
                <c:pt idx="1250">
                  <c:v>45279</c:v>
                </c:pt>
                <c:pt idx="1251">
                  <c:v>45280</c:v>
                </c:pt>
                <c:pt idx="1252">
                  <c:v>45281</c:v>
                </c:pt>
                <c:pt idx="1253">
                  <c:v>45282</c:v>
                </c:pt>
                <c:pt idx="1254">
                  <c:v>45286</c:v>
                </c:pt>
                <c:pt idx="1255">
                  <c:v>45287</c:v>
                </c:pt>
                <c:pt idx="1256">
                  <c:v>45288</c:v>
                </c:pt>
                <c:pt idx="1257">
                  <c:v>45289</c:v>
                </c:pt>
                <c:pt idx="1258">
                  <c:v>45293</c:v>
                </c:pt>
                <c:pt idx="1259">
                  <c:v>45294</c:v>
                </c:pt>
                <c:pt idx="1260">
                  <c:v>45295</c:v>
                </c:pt>
                <c:pt idx="1261">
                  <c:v>45296</c:v>
                </c:pt>
                <c:pt idx="1262">
                  <c:v>45299</c:v>
                </c:pt>
                <c:pt idx="1263">
                  <c:v>45300</c:v>
                </c:pt>
                <c:pt idx="1264">
                  <c:v>45301</c:v>
                </c:pt>
                <c:pt idx="1265">
                  <c:v>45302</c:v>
                </c:pt>
                <c:pt idx="1266">
                  <c:v>45303</c:v>
                </c:pt>
                <c:pt idx="1267">
                  <c:v>45307</c:v>
                </c:pt>
                <c:pt idx="1268">
                  <c:v>45308</c:v>
                </c:pt>
                <c:pt idx="1269">
                  <c:v>45309</c:v>
                </c:pt>
                <c:pt idx="1270">
                  <c:v>45310</c:v>
                </c:pt>
                <c:pt idx="1271">
                  <c:v>45313</c:v>
                </c:pt>
                <c:pt idx="1272">
                  <c:v>45314</c:v>
                </c:pt>
                <c:pt idx="1273">
                  <c:v>45315</c:v>
                </c:pt>
                <c:pt idx="1274">
                  <c:v>45316</c:v>
                </c:pt>
                <c:pt idx="1275">
                  <c:v>45317</c:v>
                </c:pt>
                <c:pt idx="1276">
                  <c:v>45320</c:v>
                </c:pt>
                <c:pt idx="1277">
                  <c:v>45321</c:v>
                </c:pt>
                <c:pt idx="1278">
                  <c:v>45322</c:v>
                </c:pt>
                <c:pt idx="1279">
                  <c:v>45323</c:v>
                </c:pt>
                <c:pt idx="1280">
                  <c:v>45324</c:v>
                </c:pt>
                <c:pt idx="1281">
                  <c:v>45327</c:v>
                </c:pt>
                <c:pt idx="1282">
                  <c:v>45328</c:v>
                </c:pt>
                <c:pt idx="1283">
                  <c:v>45329</c:v>
                </c:pt>
                <c:pt idx="1284">
                  <c:v>45330</c:v>
                </c:pt>
                <c:pt idx="1285">
                  <c:v>45331</c:v>
                </c:pt>
                <c:pt idx="1286">
                  <c:v>45334</c:v>
                </c:pt>
                <c:pt idx="1287">
                  <c:v>45335</c:v>
                </c:pt>
                <c:pt idx="1288">
                  <c:v>45336</c:v>
                </c:pt>
                <c:pt idx="1289">
                  <c:v>45337</c:v>
                </c:pt>
                <c:pt idx="1290">
                  <c:v>45338</c:v>
                </c:pt>
                <c:pt idx="1291">
                  <c:v>45342</c:v>
                </c:pt>
                <c:pt idx="1292">
                  <c:v>45343</c:v>
                </c:pt>
                <c:pt idx="1293">
                  <c:v>45344</c:v>
                </c:pt>
                <c:pt idx="1294">
                  <c:v>45345</c:v>
                </c:pt>
                <c:pt idx="1295">
                  <c:v>45348</c:v>
                </c:pt>
                <c:pt idx="1296">
                  <c:v>45349</c:v>
                </c:pt>
                <c:pt idx="1297">
                  <c:v>45350</c:v>
                </c:pt>
                <c:pt idx="1298">
                  <c:v>45351</c:v>
                </c:pt>
                <c:pt idx="1299">
                  <c:v>45352</c:v>
                </c:pt>
                <c:pt idx="1300">
                  <c:v>45355</c:v>
                </c:pt>
                <c:pt idx="1301">
                  <c:v>45356</c:v>
                </c:pt>
                <c:pt idx="1302">
                  <c:v>45357</c:v>
                </c:pt>
                <c:pt idx="1303">
                  <c:v>45358</c:v>
                </c:pt>
                <c:pt idx="1304">
                  <c:v>45359</c:v>
                </c:pt>
                <c:pt idx="1305">
                  <c:v>45362</c:v>
                </c:pt>
                <c:pt idx="1306">
                  <c:v>45363</c:v>
                </c:pt>
                <c:pt idx="1307">
                  <c:v>45364</c:v>
                </c:pt>
                <c:pt idx="1308">
                  <c:v>45365</c:v>
                </c:pt>
                <c:pt idx="1309">
                  <c:v>45366</c:v>
                </c:pt>
                <c:pt idx="1310">
                  <c:v>45369</c:v>
                </c:pt>
                <c:pt idx="1311">
                  <c:v>45370</c:v>
                </c:pt>
                <c:pt idx="1312">
                  <c:v>45371</c:v>
                </c:pt>
                <c:pt idx="1313">
                  <c:v>45372</c:v>
                </c:pt>
                <c:pt idx="1314">
                  <c:v>45373</c:v>
                </c:pt>
                <c:pt idx="1315">
                  <c:v>45376</c:v>
                </c:pt>
                <c:pt idx="1316">
                  <c:v>45377</c:v>
                </c:pt>
                <c:pt idx="1317">
                  <c:v>45378</c:v>
                </c:pt>
                <c:pt idx="1318">
                  <c:v>45379</c:v>
                </c:pt>
                <c:pt idx="1319">
                  <c:v>45383</c:v>
                </c:pt>
                <c:pt idx="1320">
                  <c:v>45384</c:v>
                </c:pt>
                <c:pt idx="1321">
                  <c:v>45385</c:v>
                </c:pt>
                <c:pt idx="1322">
                  <c:v>45386</c:v>
                </c:pt>
                <c:pt idx="1323">
                  <c:v>45387</c:v>
                </c:pt>
                <c:pt idx="1324">
                  <c:v>45390</c:v>
                </c:pt>
                <c:pt idx="1325">
                  <c:v>45391</c:v>
                </c:pt>
                <c:pt idx="1326">
                  <c:v>45392</c:v>
                </c:pt>
                <c:pt idx="1327">
                  <c:v>45393</c:v>
                </c:pt>
                <c:pt idx="1328">
                  <c:v>45394</c:v>
                </c:pt>
                <c:pt idx="1329">
                  <c:v>45397</c:v>
                </c:pt>
                <c:pt idx="1330">
                  <c:v>45398</c:v>
                </c:pt>
                <c:pt idx="1331">
                  <c:v>45399</c:v>
                </c:pt>
                <c:pt idx="1332">
                  <c:v>45400</c:v>
                </c:pt>
                <c:pt idx="1333">
                  <c:v>45401</c:v>
                </c:pt>
                <c:pt idx="1334">
                  <c:v>45404</c:v>
                </c:pt>
                <c:pt idx="1335">
                  <c:v>45405</c:v>
                </c:pt>
                <c:pt idx="1336">
                  <c:v>45406</c:v>
                </c:pt>
                <c:pt idx="1337">
                  <c:v>45407</c:v>
                </c:pt>
                <c:pt idx="1338">
                  <c:v>45408</c:v>
                </c:pt>
                <c:pt idx="1339">
                  <c:v>45411</c:v>
                </c:pt>
                <c:pt idx="1340">
                  <c:v>45412</c:v>
                </c:pt>
                <c:pt idx="1341">
                  <c:v>45413</c:v>
                </c:pt>
                <c:pt idx="1342">
                  <c:v>45414</c:v>
                </c:pt>
                <c:pt idx="1343">
                  <c:v>45415</c:v>
                </c:pt>
                <c:pt idx="1344">
                  <c:v>45418</c:v>
                </c:pt>
                <c:pt idx="1345">
                  <c:v>45419</c:v>
                </c:pt>
                <c:pt idx="1346">
                  <c:v>45420</c:v>
                </c:pt>
                <c:pt idx="1347">
                  <c:v>45421</c:v>
                </c:pt>
                <c:pt idx="1348">
                  <c:v>45422</c:v>
                </c:pt>
                <c:pt idx="1349">
                  <c:v>45425</c:v>
                </c:pt>
                <c:pt idx="1350">
                  <c:v>45426</c:v>
                </c:pt>
                <c:pt idx="1351">
                  <c:v>45427</c:v>
                </c:pt>
                <c:pt idx="1352">
                  <c:v>45428</c:v>
                </c:pt>
                <c:pt idx="1353">
                  <c:v>45429</c:v>
                </c:pt>
                <c:pt idx="1354">
                  <c:v>45432</c:v>
                </c:pt>
                <c:pt idx="1355">
                  <c:v>45433</c:v>
                </c:pt>
                <c:pt idx="1356">
                  <c:v>45434</c:v>
                </c:pt>
                <c:pt idx="1357">
                  <c:v>45435</c:v>
                </c:pt>
                <c:pt idx="1358">
                  <c:v>45436</c:v>
                </c:pt>
                <c:pt idx="1359">
                  <c:v>45440</c:v>
                </c:pt>
                <c:pt idx="1360">
                  <c:v>45441</c:v>
                </c:pt>
                <c:pt idx="1361">
                  <c:v>45442</c:v>
                </c:pt>
                <c:pt idx="1362">
                  <c:v>45443</c:v>
                </c:pt>
                <c:pt idx="1363">
                  <c:v>45446</c:v>
                </c:pt>
                <c:pt idx="1364">
                  <c:v>45447</c:v>
                </c:pt>
                <c:pt idx="1365">
                  <c:v>45448</c:v>
                </c:pt>
                <c:pt idx="1366">
                  <c:v>45449</c:v>
                </c:pt>
                <c:pt idx="1367">
                  <c:v>45450</c:v>
                </c:pt>
                <c:pt idx="1368">
                  <c:v>45453</c:v>
                </c:pt>
                <c:pt idx="1369">
                  <c:v>45454</c:v>
                </c:pt>
                <c:pt idx="1370">
                  <c:v>45455</c:v>
                </c:pt>
                <c:pt idx="1371">
                  <c:v>45456</c:v>
                </c:pt>
                <c:pt idx="1372">
                  <c:v>45457</c:v>
                </c:pt>
                <c:pt idx="1373">
                  <c:v>45460</c:v>
                </c:pt>
                <c:pt idx="1374">
                  <c:v>45461</c:v>
                </c:pt>
                <c:pt idx="1375">
                  <c:v>45463</c:v>
                </c:pt>
                <c:pt idx="1376">
                  <c:v>45464</c:v>
                </c:pt>
                <c:pt idx="1377">
                  <c:v>45467</c:v>
                </c:pt>
                <c:pt idx="1378">
                  <c:v>45468</c:v>
                </c:pt>
                <c:pt idx="1379">
                  <c:v>45469</c:v>
                </c:pt>
                <c:pt idx="1380">
                  <c:v>45470</c:v>
                </c:pt>
                <c:pt idx="1381">
                  <c:v>45471</c:v>
                </c:pt>
                <c:pt idx="1382">
                  <c:v>45474</c:v>
                </c:pt>
                <c:pt idx="1383">
                  <c:v>45475</c:v>
                </c:pt>
                <c:pt idx="1384">
                  <c:v>45476</c:v>
                </c:pt>
                <c:pt idx="1385">
                  <c:v>45478</c:v>
                </c:pt>
                <c:pt idx="1386">
                  <c:v>45481</c:v>
                </c:pt>
                <c:pt idx="1387">
                  <c:v>45482</c:v>
                </c:pt>
                <c:pt idx="1388">
                  <c:v>45483</c:v>
                </c:pt>
                <c:pt idx="1389">
                  <c:v>45484</c:v>
                </c:pt>
                <c:pt idx="1390">
                  <c:v>45485</c:v>
                </c:pt>
                <c:pt idx="1391">
                  <c:v>45488</c:v>
                </c:pt>
                <c:pt idx="1392">
                  <c:v>45489</c:v>
                </c:pt>
                <c:pt idx="1393">
                  <c:v>45490</c:v>
                </c:pt>
                <c:pt idx="1394">
                  <c:v>45491</c:v>
                </c:pt>
                <c:pt idx="1395">
                  <c:v>45492</c:v>
                </c:pt>
                <c:pt idx="1396">
                  <c:v>45495</c:v>
                </c:pt>
                <c:pt idx="1397">
                  <c:v>45496</c:v>
                </c:pt>
                <c:pt idx="1398">
                  <c:v>45497</c:v>
                </c:pt>
                <c:pt idx="1399">
                  <c:v>45498</c:v>
                </c:pt>
                <c:pt idx="1400">
                  <c:v>45499</c:v>
                </c:pt>
                <c:pt idx="1401">
                  <c:v>45502</c:v>
                </c:pt>
                <c:pt idx="1402">
                  <c:v>45503</c:v>
                </c:pt>
                <c:pt idx="1403">
                  <c:v>45504</c:v>
                </c:pt>
                <c:pt idx="1404">
                  <c:v>45505</c:v>
                </c:pt>
                <c:pt idx="1405">
                  <c:v>45506</c:v>
                </c:pt>
                <c:pt idx="1406">
                  <c:v>45509</c:v>
                </c:pt>
                <c:pt idx="1407">
                  <c:v>45510</c:v>
                </c:pt>
                <c:pt idx="1408">
                  <c:v>45511</c:v>
                </c:pt>
                <c:pt idx="1409">
                  <c:v>45512</c:v>
                </c:pt>
                <c:pt idx="1410">
                  <c:v>45513</c:v>
                </c:pt>
                <c:pt idx="1411">
                  <c:v>45516</c:v>
                </c:pt>
                <c:pt idx="1412">
                  <c:v>45517</c:v>
                </c:pt>
                <c:pt idx="1413">
                  <c:v>45518</c:v>
                </c:pt>
                <c:pt idx="1414">
                  <c:v>45519</c:v>
                </c:pt>
                <c:pt idx="1415">
                  <c:v>45520</c:v>
                </c:pt>
                <c:pt idx="1416">
                  <c:v>45523</c:v>
                </c:pt>
                <c:pt idx="1417">
                  <c:v>45524</c:v>
                </c:pt>
                <c:pt idx="1418">
                  <c:v>45525</c:v>
                </c:pt>
                <c:pt idx="1419">
                  <c:v>45526</c:v>
                </c:pt>
                <c:pt idx="1420">
                  <c:v>45527</c:v>
                </c:pt>
                <c:pt idx="1421">
                  <c:v>45530</c:v>
                </c:pt>
                <c:pt idx="1422">
                  <c:v>45531</c:v>
                </c:pt>
                <c:pt idx="1423">
                  <c:v>45532</c:v>
                </c:pt>
                <c:pt idx="1424">
                  <c:v>45533</c:v>
                </c:pt>
                <c:pt idx="1425">
                  <c:v>45534</c:v>
                </c:pt>
                <c:pt idx="1426">
                  <c:v>45538</c:v>
                </c:pt>
                <c:pt idx="1427">
                  <c:v>45539</c:v>
                </c:pt>
                <c:pt idx="1428">
                  <c:v>45540</c:v>
                </c:pt>
                <c:pt idx="1429">
                  <c:v>45541</c:v>
                </c:pt>
                <c:pt idx="1430">
                  <c:v>45544</c:v>
                </c:pt>
                <c:pt idx="1431">
                  <c:v>45545</c:v>
                </c:pt>
                <c:pt idx="1432">
                  <c:v>45546</c:v>
                </c:pt>
                <c:pt idx="1433">
                  <c:v>45547</c:v>
                </c:pt>
                <c:pt idx="1434">
                  <c:v>45548</c:v>
                </c:pt>
                <c:pt idx="1435">
                  <c:v>45551</c:v>
                </c:pt>
                <c:pt idx="1436">
                  <c:v>45552</c:v>
                </c:pt>
                <c:pt idx="1437">
                  <c:v>45553</c:v>
                </c:pt>
                <c:pt idx="1438">
                  <c:v>45554</c:v>
                </c:pt>
                <c:pt idx="1439">
                  <c:v>45555</c:v>
                </c:pt>
                <c:pt idx="1440">
                  <c:v>45558</c:v>
                </c:pt>
                <c:pt idx="1441">
                  <c:v>45559</c:v>
                </c:pt>
                <c:pt idx="1442">
                  <c:v>45560</c:v>
                </c:pt>
                <c:pt idx="1443">
                  <c:v>45561</c:v>
                </c:pt>
                <c:pt idx="1444">
                  <c:v>45562</c:v>
                </c:pt>
                <c:pt idx="1445">
                  <c:v>45565</c:v>
                </c:pt>
                <c:pt idx="1446">
                  <c:v>45566</c:v>
                </c:pt>
                <c:pt idx="1447">
                  <c:v>45567</c:v>
                </c:pt>
                <c:pt idx="1448">
                  <c:v>45568</c:v>
                </c:pt>
                <c:pt idx="1449">
                  <c:v>45569</c:v>
                </c:pt>
                <c:pt idx="1450">
                  <c:v>45572</c:v>
                </c:pt>
                <c:pt idx="1451">
                  <c:v>45573</c:v>
                </c:pt>
                <c:pt idx="1452">
                  <c:v>45574</c:v>
                </c:pt>
                <c:pt idx="1453">
                  <c:v>45575</c:v>
                </c:pt>
                <c:pt idx="1454">
                  <c:v>45576</c:v>
                </c:pt>
                <c:pt idx="1455">
                  <c:v>45579</c:v>
                </c:pt>
                <c:pt idx="1456">
                  <c:v>45580</c:v>
                </c:pt>
                <c:pt idx="1457">
                  <c:v>45581</c:v>
                </c:pt>
                <c:pt idx="1458">
                  <c:v>45582</c:v>
                </c:pt>
                <c:pt idx="1459">
                  <c:v>45583</c:v>
                </c:pt>
                <c:pt idx="1460">
                  <c:v>45586</c:v>
                </c:pt>
                <c:pt idx="1461">
                  <c:v>45587</c:v>
                </c:pt>
                <c:pt idx="1462">
                  <c:v>45588</c:v>
                </c:pt>
                <c:pt idx="1463">
                  <c:v>45589</c:v>
                </c:pt>
                <c:pt idx="1464">
                  <c:v>45590</c:v>
                </c:pt>
                <c:pt idx="1465">
                  <c:v>45593</c:v>
                </c:pt>
                <c:pt idx="1466">
                  <c:v>45594</c:v>
                </c:pt>
                <c:pt idx="1467">
                  <c:v>45595</c:v>
                </c:pt>
                <c:pt idx="1468">
                  <c:v>45596</c:v>
                </c:pt>
              </c:numCache>
            </c:numRef>
          </c:cat>
          <c:val>
            <c:numRef>
              <c:f>'Simple Moving Average '!$B$2:$B$1470</c:f>
              <c:numCache>
                <c:formatCode>_("$"* #,##0.00_);_("$"* \(#,##0.00\);_("$"* "-"??_);_(@_)</c:formatCode>
                <c:ptCount val="1469"/>
                <c:pt idx="0">
                  <c:v>99.704498290000004</c:v>
                </c:pt>
                <c:pt idx="1">
                  <c:v>99.36231995</c:v>
                </c:pt>
                <c:pt idx="2">
                  <c:v>103.40219879999999</c:v>
                </c:pt>
                <c:pt idx="3">
                  <c:v>103.7063675</c:v>
                </c:pt>
                <c:pt idx="4">
                  <c:v>105.8166275</c:v>
                </c:pt>
                <c:pt idx="5">
                  <c:v>106.5580597</c:v>
                </c:pt>
                <c:pt idx="6">
                  <c:v>107.0713654</c:v>
                </c:pt>
                <c:pt idx="7">
                  <c:v>107.3185196</c:v>
                </c:pt>
                <c:pt idx="8">
                  <c:v>107.72725680000001</c:v>
                </c:pt>
                <c:pt idx="9">
                  <c:v>108.2595673</c:v>
                </c:pt>
                <c:pt idx="10">
                  <c:v>107.4325714</c:v>
                </c:pt>
                <c:pt idx="11">
                  <c:v>108.66831209999999</c:v>
                </c:pt>
                <c:pt idx="12">
                  <c:v>110.4363632</c:v>
                </c:pt>
                <c:pt idx="13">
                  <c:v>110.5314178</c:v>
                </c:pt>
                <c:pt idx="14">
                  <c:v>112.1853943</c:v>
                </c:pt>
                <c:pt idx="15">
                  <c:v>108.6778183</c:v>
                </c:pt>
                <c:pt idx="16">
                  <c:v>110.6454849</c:v>
                </c:pt>
                <c:pt idx="17">
                  <c:v>110.55993650000001</c:v>
                </c:pt>
                <c:pt idx="18">
                  <c:v>110.8355942</c:v>
                </c:pt>
                <c:pt idx="19">
                  <c:v>112.61315159999999</c:v>
                </c:pt>
                <c:pt idx="20">
                  <c:v>113.1359558</c:v>
                </c:pt>
                <c:pt idx="21">
                  <c:v>108.6493073</c:v>
                </c:pt>
                <c:pt idx="22">
                  <c:v>107.1093979</c:v>
                </c:pt>
                <c:pt idx="23">
                  <c:v>109.9515686</c:v>
                </c:pt>
                <c:pt idx="24">
                  <c:v>109.09606170000001</c:v>
                </c:pt>
                <c:pt idx="25">
                  <c:v>107.88885500000001</c:v>
                </c:pt>
                <c:pt idx="26">
                  <c:v>107.28050229999999</c:v>
                </c:pt>
                <c:pt idx="27">
                  <c:v>106.84323879999999</c:v>
                </c:pt>
                <c:pt idx="28">
                  <c:v>108.66831209999999</c:v>
                </c:pt>
                <c:pt idx="29">
                  <c:v>106.74817659999999</c:v>
                </c:pt>
                <c:pt idx="30">
                  <c:v>105.8831711</c:v>
                </c:pt>
                <c:pt idx="31">
                  <c:v>107.223465</c:v>
                </c:pt>
                <c:pt idx="32">
                  <c:v>108.88694</c:v>
                </c:pt>
                <c:pt idx="33">
                  <c:v>109.52382660000001</c:v>
                </c:pt>
                <c:pt idx="34">
                  <c:v>109.41925809999999</c:v>
                </c:pt>
                <c:pt idx="35">
                  <c:v>110.1702042</c:v>
                </c:pt>
                <c:pt idx="36">
                  <c:v>113.50668330000001</c:v>
                </c:pt>
                <c:pt idx="37">
                  <c:v>116.1112213</c:v>
                </c:pt>
                <c:pt idx="38">
                  <c:v>115.32225800000001</c:v>
                </c:pt>
                <c:pt idx="39">
                  <c:v>115.3982925</c:v>
                </c:pt>
                <c:pt idx="40">
                  <c:v>117.0807877</c:v>
                </c:pt>
                <c:pt idx="41">
                  <c:v>116.1967697</c:v>
                </c:pt>
                <c:pt idx="42">
                  <c:v>116.4629211</c:v>
                </c:pt>
                <c:pt idx="43">
                  <c:v>117.0617752</c:v>
                </c:pt>
                <c:pt idx="44">
                  <c:v>114.6948776</c:v>
                </c:pt>
                <c:pt idx="45">
                  <c:v>112.81276699999999</c:v>
                </c:pt>
                <c:pt idx="46">
                  <c:v>113.96294399999999</c:v>
                </c:pt>
                <c:pt idx="47">
                  <c:v>113.4401321</c:v>
                </c:pt>
                <c:pt idx="48">
                  <c:v>110.27477260000001</c:v>
                </c:pt>
                <c:pt idx="49">
                  <c:v>114.4001999</c:v>
                </c:pt>
                <c:pt idx="50">
                  <c:v>114.45724490000001</c:v>
                </c:pt>
                <c:pt idx="51">
                  <c:v>112.2519302</c:v>
                </c:pt>
                <c:pt idx="52">
                  <c:v>113.2120056</c:v>
                </c:pt>
                <c:pt idx="53">
                  <c:v>113.9914551</c:v>
                </c:pt>
                <c:pt idx="54">
                  <c:v>112.93633269999999</c:v>
                </c:pt>
                <c:pt idx="55">
                  <c:v>112.6986847</c:v>
                </c:pt>
                <c:pt idx="56">
                  <c:v>114.3716965</c:v>
                </c:pt>
                <c:pt idx="57">
                  <c:v>114.83745570000001</c:v>
                </c:pt>
                <c:pt idx="58">
                  <c:v>114.73290249999999</c:v>
                </c:pt>
                <c:pt idx="59">
                  <c:v>114.8089447</c:v>
                </c:pt>
                <c:pt idx="60">
                  <c:v>115.8260574</c:v>
                </c:pt>
                <c:pt idx="61">
                  <c:v>116.91919710000001</c:v>
                </c:pt>
                <c:pt idx="62">
                  <c:v>118.373558</c:v>
                </c:pt>
                <c:pt idx="63">
                  <c:v>119.44769290000001</c:v>
                </c:pt>
                <c:pt idx="64">
                  <c:v>120.91155240000001</c:v>
                </c:pt>
                <c:pt idx="65">
                  <c:v>121.47238919999999</c:v>
                </c:pt>
                <c:pt idx="66">
                  <c:v>120.15110780000001</c:v>
                </c:pt>
                <c:pt idx="67">
                  <c:v>120.15110780000001</c:v>
                </c:pt>
                <c:pt idx="68">
                  <c:v>121.47238919999999</c:v>
                </c:pt>
                <c:pt idx="69">
                  <c:v>120.49331669999999</c:v>
                </c:pt>
                <c:pt idx="70">
                  <c:v>120.87353520000001</c:v>
                </c:pt>
                <c:pt idx="71">
                  <c:v>121.8716354</c:v>
                </c:pt>
                <c:pt idx="72">
                  <c:v>123.09785460000001</c:v>
                </c:pt>
                <c:pt idx="73">
                  <c:v>123.38301850000001</c:v>
                </c:pt>
                <c:pt idx="74">
                  <c:v>123.8487854</c:v>
                </c:pt>
                <c:pt idx="75">
                  <c:v>124.47615810000001</c:v>
                </c:pt>
                <c:pt idx="76">
                  <c:v>123.4305573</c:v>
                </c:pt>
                <c:pt idx="77">
                  <c:v>122.2328339</c:v>
                </c:pt>
                <c:pt idx="78">
                  <c:v>121.3298035</c:v>
                </c:pt>
                <c:pt idx="79">
                  <c:v>121.6435013</c:v>
                </c:pt>
                <c:pt idx="80">
                  <c:v>121.3298035</c:v>
                </c:pt>
                <c:pt idx="81">
                  <c:v>122.18530269999999</c:v>
                </c:pt>
                <c:pt idx="82">
                  <c:v>121.130188</c:v>
                </c:pt>
                <c:pt idx="83">
                  <c:v>121.4818954</c:v>
                </c:pt>
                <c:pt idx="84">
                  <c:v>132.66050720000001</c:v>
                </c:pt>
                <c:pt idx="85">
                  <c:v>135.44564819999999</c:v>
                </c:pt>
                <c:pt idx="86">
                  <c:v>132.58445739999999</c:v>
                </c:pt>
                <c:pt idx="87">
                  <c:v>137.15666200000001</c:v>
                </c:pt>
                <c:pt idx="88">
                  <c:v>135.02742000000001</c:v>
                </c:pt>
                <c:pt idx="89">
                  <c:v>137.46556090000001</c:v>
                </c:pt>
                <c:pt idx="90">
                  <c:v>132.60079959999999</c:v>
                </c:pt>
                <c:pt idx="91">
                  <c:v>135.12471009999999</c:v>
                </c:pt>
                <c:pt idx="92">
                  <c:v>136.82012940000001</c:v>
                </c:pt>
                <c:pt idx="93">
                  <c:v>134.91279599999999</c:v>
                </c:pt>
                <c:pt idx="94">
                  <c:v>137.36924740000001</c:v>
                </c:pt>
                <c:pt idx="95">
                  <c:v>135.07653809999999</c:v>
                </c:pt>
                <c:pt idx="96">
                  <c:v>138.61192320000001</c:v>
                </c:pt>
                <c:pt idx="97">
                  <c:v>141.22251890000001</c:v>
                </c:pt>
                <c:pt idx="98">
                  <c:v>139.7100983</c:v>
                </c:pt>
                <c:pt idx="99">
                  <c:v>140.2303009</c:v>
                </c:pt>
                <c:pt idx="100">
                  <c:v>141.61747740000001</c:v>
                </c:pt>
                <c:pt idx="101">
                  <c:v>138.77566530000001</c:v>
                </c:pt>
                <c:pt idx="102">
                  <c:v>138.90092469999999</c:v>
                </c:pt>
                <c:pt idx="103">
                  <c:v>137.6293335</c:v>
                </c:pt>
                <c:pt idx="104">
                  <c:v>139.81607059999999</c:v>
                </c:pt>
                <c:pt idx="105">
                  <c:v>140.26884459999999</c:v>
                </c:pt>
                <c:pt idx="106">
                  <c:v>139.29588319999999</c:v>
                </c:pt>
                <c:pt idx="107">
                  <c:v>142.1087799</c:v>
                </c:pt>
                <c:pt idx="108">
                  <c:v>144.6423035</c:v>
                </c:pt>
                <c:pt idx="109">
                  <c:v>145.13360599999999</c:v>
                </c:pt>
                <c:pt idx="110">
                  <c:v>141.4440918</c:v>
                </c:pt>
                <c:pt idx="111">
                  <c:v>139.85458370000001</c:v>
                </c:pt>
                <c:pt idx="112">
                  <c:v>140.92387389999999</c:v>
                </c:pt>
                <c:pt idx="113">
                  <c:v>140.96240230000001</c:v>
                </c:pt>
                <c:pt idx="114">
                  <c:v>142.368866</c:v>
                </c:pt>
                <c:pt idx="115">
                  <c:v>147.6574707</c:v>
                </c:pt>
                <c:pt idx="116">
                  <c:v>145.1721191</c:v>
                </c:pt>
                <c:pt idx="117">
                  <c:v>146.7230682</c:v>
                </c:pt>
                <c:pt idx="118">
                  <c:v>146.90609739999999</c:v>
                </c:pt>
                <c:pt idx="119">
                  <c:v>145.34553529999999</c:v>
                </c:pt>
                <c:pt idx="120">
                  <c:v>143.4092407</c:v>
                </c:pt>
                <c:pt idx="121">
                  <c:v>148.4185181</c:v>
                </c:pt>
                <c:pt idx="122">
                  <c:v>145.57672120000001</c:v>
                </c:pt>
                <c:pt idx="123">
                  <c:v>148.55339050000001</c:v>
                </c:pt>
                <c:pt idx="124">
                  <c:v>149.3529053</c:v>
                </c:pt>
                <c:pt idx="125">
                  <c:v>148.85200499999999</c:v>
                </c:pt>
                <c:pt idx="126">
                  <c:v>151.84791559999999</c:v>
                </c:pt>
                <c:pt idx="127">
                  <c:v>150.3162537</c:v>
                </c:pt>
                <c:pt idx="128">
                  <c:v>151.52040099999999</c:v>
                </c:pt>
                <c:pt idx="129">
                  <c:v>152.1369019</c:v>
                </c:pt>
                <c:pt idx="130">
                  <c:v>151.2795563</c:v>
                </c:pt>
                <c:pt idx="131">
                  <c:v>151.1543274</c:v>
                </c:pt>
                <c:pt idx="132">
                  <c:v>149.9887085</c:v>
                </c:pt>
                <c:pt idx="133">
                  <c:v>151.18324279999999</c:v>
                </c:pt>
                <c:pt idx="134">
                  <c:v>152.01168820000001</c:v>
                </c:pt>
                <c:pt idx="135">
                  <c:v>151.64562989999999</c:v>
                </c:pt>
                <c:pt idx="136">
                  <c:v>153.350708</c:v>
                </c:pt>
                <c:pt idx="137">
                  <c:v>150.92314150000001</c:v>
                </c:pt>
                <c:pt idx="138">
                  <c:v>153.4277649</c:v>
                </c:pt>
                <c:pt idx="139">
                  <c:v>152.99427800000001</c:v>
                </c:pt>
                <c:pt idx="140">
                  <c:v>152.03096009999999</c:v>
                </c:pt>
                <c:pt idx="141">
                  <c:v>151.8575439</c:v>
                </c:pt>
                <c:pt idx="142">
                  <c:v>155.73008730000001</c:v>
                </c:pt>
                <c:pt idx="143">
                  <c:v>155.17137149999999</c:v>
                </c:pt>
                <c:pt idx="144">
                  <c:v>149.83457949999999</c:v>
                </c:pt>
                <c:pt idx="145">
                  <c:v>153.6108093</c:v>
                </c:pt>
                <c:pt idx="146">
                  <c:v>157.43516539999999</c:v>
                </c:pt>
                <c:pt idx="147">
                  <c:v>150.7015839</c:v>
                </c:pt>
                <c:pt idx="148">
                  <c:v>143.83311459999999</c:v>
                </c:pt>
                <c:pt idx="149">
                  <c:v>147.38775630000001</c:v>
                </c:pt>
                <c:pt idx="150">
                  <c:v>149.42036440000001</c:v>
                </c:pt>
                <c:pt idx="151">
                  <c:v>144.1221161</c:v>
                </c:pt>
                <c:pt idx="152">
                  <c:v>140.4133301</c:v>
                </c:pt>
                <c:pt idx="153">
                  <c:v>141.70417789999999</c:v>
                </c:pt>
                <c:pt idx="154">
                  <c:v>141.3188629</c:v>
                </c:pt>
                <c:pt idx="155">
                  <c:v>136.69491579999999</c:v>
                </c:pt>
                <c:pt idx="156">
                  <c:v>137.72566219999999</c:v>
                </c:pt>
                <c:pt idx="157">
                  <c:v>137.66786189999999</c:v>
                </c:pt>
                <c:pt idx="158">
                  <c:v>138.56376650000001</c:v>
                </c:pt>
                <c:pt idx="159">
                  <c:v>139.64268490000001</c:v>
                </c:pt>
                <c:pt idx="160">
                  <c:v>141.7908783</c:v>
                </c:pt>
                <c:pt idx="161">
                  <c:v>140.51928710000001</c:v>
                </c:pt>
                <c:pt idx="162">
                  <c:v>138.2555084</c:v>
                </c:pt>
                <c:pt idx="163">
                  <c:v>140.04728700000001</c:v>
                </c:pt>
                <c:pt idx="164">
                  <c:v>140.692688</c:v>
                </c:pt>
                <c:pt idx="165">
                  <c:v>141.66564940000001</c:v>
                </c:pt>
                <c:pt idx="166">
                  <c:v>142.320694</c:v>
                </c:pt>
                <c:pt idx="167">
                  <c:v>143.0046692</c:v>
                </c:pt>
                <c:pt idx="168">
                  <c:v>143.42852780000001</c:v>
                </c:pt>
                <c:pt idx="169">
                  <c:v>145.13360599999999</c:v>
                </c:pt>
                <c:pt idx="170">
                  <c:v>145.9331512</c:v>
                </c:pt>
                <c:pt idx="171">
                  <c:v>148.18730160000001</c:v>
                </c:pt>
                <c:pt idx="172">
                  <c:v>147.8308868</c:v>
                </c:pt>
                <c:pt idx="173">
                  <c:v>144.02577210000001</c:v>
                </c:pt>
                <c:pt idx="174">
                  <c:v>144.08358759999999</c:v>
                </c:pt>
                <c:pt idx="175">
                  <c:v>147.3781433</c:v>
                </c:pt>
                <c:pt idx="176">
                  <c:v>145.78863530000001</c:v>
                </c:pt>
                <c:pt idx="177">
                  <c:v>142.368866</c:v>
                </c:pt>
                <c:pt idx="178">
                  <c:v>144.7097321</c:v>
                </c:pt>
                <c:pt idx="179">
                  <c:v>145.9331512</c:v>
                </c:pt>
                <c:pt idx="180">
                  <c:v>145.9524078</c:v>
                </c:pt>
                <c:pt idx="181">
                  <c:v>145.3744202</c:v>
                </c:pt>
                <c:pt idx="182">
                  <c:v>144.9023895</c:v>
                </c:pt>
                <c:pt idx="183">
                  <c:v>145.13360599999999</c:v>
                </c:pt>
                <c:pt idx="184">
                  <c:v>142.4266815</c:v>
                </c:pt>
                <c:pt idx="185">
                  <c:v>147.20472720000001</c:v>
                </c:pt>
                <c:pt idx="186">
                  <c:v>150.1717529</c:v>
                </c:pt>
                <c:pt idx="187">
                  <c:v>149.9887085</c:v>
                </c:pt>
                <c:pt idx="188">
                  <c:v>149.02539060000001</c:v>
                </c:pt>
                <c:pt idx="189">
                  <c:v>142.21473689999999</c:v>
                </c:pt>
                <c:pt idx="190">
                  <c:v>143.37071230000001</c:v>
                </c:pt>
                <c:pt idx="191">
                  <c:v>144.46888730000001</c:v>
                </c:pt>
                <c:pt idx="192">
                  <c:v>144.3340302</c:v>
                </c:pt>
                <c:pt idx="193">
                  <c:v>142.71566770000001</c:v>
                </c:pt>
                <c:pt idx="194">
                  <c:v>148.11987300000001</c:v>
                </c:pt>
                <c:pt idx="195">
                  <c:v>147.9561157</c:v>
                </c:pt>
                <c:pt idx="196">
                  <c:v>148.6111755</c:v>
                </c:pt>
                <c:pt idx="197">
                  <c:v>149.1409912</c:v>
                </c:pt>
                <c:pt idx="198">
                  <c:v>152.35848999999999</c:v>
                </c:pt>
                <c:pt idx="199">
                  <c:v>150.25845340000001</c:v>
                </c:pt>
                <c:pt idx="200">
                  <c:v>151.52040099999999</c:v>
                </c:pt>
                <c:pt idx="201">
                  <c:v>151.77085880000001</c:v>
                </c:pt>
                <c:pt idx="202">
                  <c:v>152.3970032</c:v>
                </c:pt>
                <c:pt idx="203">
                  <c:v>149.62266539999999</c:v>
                </c:pt>
                <c:pt idx="204">
                  <c:v>147.66711430000001</c:v>
                </c:pt>
                <c:pt idx="205">
                  <c:v>146.2221375</c:v>
                </c:pt>
                <c:pt idx="206">
                  <c:v>146.8001251</c:v>
                </c:pt>
                <c:pt idx="207">
                  <c:v>149.08319090000001</c:v>
                </c:pt>
                <c:pt idx="208">
                  <c:v>147.92721560000001</c:v>
                </c:pt>
                <c:pt idx="209">
                  <c:v>149.33367920000001</c:v>
                </c:pt>
                <c:pt idx="210">
                  <c:v>148.68824770000001</c:v>
                </c:pt>
                <c:pt idx="211">
                  <c:v>150.8171692</c:v>
                </c:pt>
                <c:pt idx="212">
                  <c:v>153.44703670000001</c:v>
                </c:pt>
                <c:pt idx="213">
                  <c:v>149.47814940000001</c:v>
                </c:pt>
                <c:pt idx="214">
                  <c:v>142.8986969</c:v>
                </c:pt>
                <c:pt idx="215">
                  <c:v>145.9427795</c:v>
                </c:pt>
                <c:pt idx="216">
                  <c:v>145.04690550000001</c:v>
                </c:pt>
                <c:pt idx="217">
                  <c:v>143.84275819999999</c:v>
                </c:pt>
                <c:pt idx="218">
                  <c:v>142.74456789999999</c:v>
                </c:pt>
                <c:pt idx="219">
                  <c:v>140.70231630000001</c:v>
                </c:pt>
                <c:pt idx="220">
                  <c:v>140.74086</c:v>
                </c:pt>
                <c:pt idx="221">
                  <c:v>142.53262330000001</c:v>
                </c:pt>
                <c:pt idx="222">
                  <c:v>144.69046019999999</c:v>
                </c:pt>
                <c:pt idx="223">
                  <c:v>144.8927612</c:v>
                </c:pt>
                <c:pt idx="224">
                  <c:v>145.39369199999999</c:v>
                </c:pt>
                <c:pt idx="225">
                  <c:v>145.7019501</c:v>
                </c:pt>
                <c:pt idx="226">
                  <c:v>145.1624908</c:v>
                </c:pt>
                <c:pt idx="227">
                  <c:v>145.6923218</c:v>
                </c:pt>
                <c:pt idx="228">
                  <c:v>147.45520020000001</c:v>
                </c:pt>
                <c:pt idx="229">
                  <c:v>149.77677919999999</c:v>
                </c:pt>
                <c:pt idx="230">
                  <c:v>150.32588200000001</c:v>
                </c:pt>
                <c:pt idx="231">
                  <c:v>146.80976870000001</c:v>
                </c:pt>
                <c:pt idx="232">
                  <c:v>149.3529053</c:v>
                </c:pt>
                <c:pt idx="233">
                  <c:v>148.13916019999999</c:v>
                </c:pt>
                <c:pt idx="234">
                  <c:v>147.81161499999999</c:v>
                </c:pt>
                <c:pt idx="235">
                  <c:v>148.60153199999999</c:v>
                </c:pt>
                <c:pt idx="236">
                  <c:v>145.89462280000001</c:v>
                </c:pt>
                <c:pt idx="237">
                  <c:v>146.9157257</c:v>
                </c:pt>
                <c:pt idx="238">
                  <c:v>149.4685211</c:v>
                </c:pt>
                <c:pt idx="239">
                  <c:v>149.36254880000001</c:v>
                </c:pt>
                <c:pt idx="240">
                  <c:v>149.3818359</c:v>
                </c:pt>
                <c:pt idx="241">
                  <c:v>153.360321</c:v>
                </c:pt>
                <c:pt idx="242">
                  <c:v>153.93832399999999</c:v>
                </c:pt>
                <c:pt idx="243">
                  <c:v>154.76676939999999</c:v>
                </c:pt>
                <c:pt idx="244">
                  <c:v>154.28512570000001</c:v>
                </c:pt>
                <c:pt idx="245">
                  <c:v>155.4507294</c:v>
                </c:pt>
                <c:pt idx="246">
                  <c:v>155.21955869999999</c:v>
                </c:pt>
                <c:pt idx="247">
                  <c:v>155.34475710000001</c:v>
                </c:pt>
                <c:pt idx="248">
                  <c:v>156.25027470000001</c:v>
                </c:pt>
                <c:pt idx="249">
                  <c:v>157.29066470000001</c:v>
                </c:pt>
                <c:pt idx="250">
                  <c:v>156.308075</c:v>
                </c:pt>
                <c:pt idx="251">
                  <c:v>156.82829280000001</c:v>
                </c:pt>
                <c:pt idx="252">
                  <c:v>157.33885190000001</c:v>
                </c:pt>
                <c:pt idx="253">
                  <c:v>156.70304870000001</c:v>
                </c:pt>
                <c:pt idx="254">
                  <c:v>156.97276310000001</c:v>
                </c:pt>
                <c:pt idx="255">
                  <c:v>158.46592709999999</c:v>
                </c:pt>
                <c:pt idx="256">
                  <c:v>162.61782840000001</c:v>
                </c:pt>
                <c:pt idx="257">
                  <c:v>166.24954220000001</c:v>
                </c:pt>
                <c:pt idx="258">
                  <c:v>165.18025209999999</c:v>
                </c:pt>
                <c:pt idx="259">
                  <c:v>166.65412900000001</c:v>
                </c:pt>
                <c:pt idx="260">
                  <c:v>167.9835205</c:v>
                </c:pt>
                <c:pt idx="261">
                  <c:v>169.79454039999999</c:v>
                </c:pt>
                <c:pt idx="262">
                  <c:v>169.31289670000001</c:v>
                </c:pt>
                <c:pt idx="263">
                  <c:v>166.59632869999999</c:v>
                </c:pt>
                <c:pt idx="264">
                  <c:v>166.5578003</c:v>
                </c:pt>
                <c:pt idx="265">
                  <c:v>168.09912109999999</c:v>
                </c:pt>
                <c:pt idx="266">
                  <c:v>166.26881409999999</c:v>
                </c:pt>
                <c:pt idx="267">
                  <c:v>164.9394226</c:v>
                </c:pt>
                <c:pt idx="268">
                  <c:v>159.2076874</c:v>
                </c:pt>
                <c:pt idx="269">
                  <c:v>159.9976044</c:v>
                </c:pt>
                <c:pt idx="270">
                  <c:v>156.558548</c:v>
                </c:pt>
                <c:pt idx="271">
                  <c:v>156.5392914</c:v>
                </c:pt>
                <c:pt idx="272">
                  <c:v>152.35848999999999</c:v>
                </c:pt>
                <c:pt idx="273">
                  <c:v>151.91534419999999</c:v>
                </c:pt>
                <c:pt idx="274">
                  <c:v>155.3640442</c:v>
                </c:pt>
                <c:pt idx="275">
                  <c:v>154.4777679</c:v>
                </c:pt>
                <c:pt idx="276">
                  <c:v>153.4181366</c:v>
                </c:pt>
                <c:pt idx="277">
                  <c:v>152.15620419999999</c:v>
                </c:pt>
                <c:pt idx="278">
                  <c:v>150.73048399999999</c:v>
                </c:pt>
                <c:pt idx="279">
                  <c:v>151.00982669999999</c:v>
                </c:pt>
                <c:pt idx="280">
                  <c:v>152.91722110000001</c:v>
                </c:pt>
                <c:pt idx="281">
                  <c:v>150.58598330000001</c:v>
                </c:pt>
                <c:pt idx="282">
                  <c:v>150.3836823</c:v>
                </c:pt>
                <c:pt idx="283">
                  <c:v>148.4955597</c:v>
                </c:pt>
                <c:pt idx="284">
                  <c:v>152.23324579999999</c:v>
                </c:pt>
                <c:pt idx="285">
                  <c:v>149.2566071</c:v>
                </c:pt>
                <c:pt idx="286">
                  <c:v>147.48408509999999</c:v>
                </c:pt>
                <c:pt idx="287">
                  <c:v>137.65823359999999</c:v>
                </c:pt>
                <c:pt idx="288">
                  <c:v>136.98393250000001</c:v>
                </c:pt>
                <c:pt idx="289">
                  <c:v>136.35775760000001</c:v>
                </c:pt>
                <c:pt idx="290">
                  <c:v>134.47929379999999</c:v>
                </c:pt>
                <c:pt idx="291">
                  <c:v>134.05543520000001</c:v>
                </c:pt>
                <c:pt idx="292">
                  <c:v>132.44668580000001</c:v>
                </c:pt>
                <c:pt idx="293">
                  <c:v>133.67973330000001</c:v>
                </c:pt>
                <c:pt idx="294">
                  <c:v>137.32107540000001</c:v>
                </c:pt>
                <c:pt idx="295">
                  <c:v>133.16917419999999</c:v>
                </c:pt>
                <c:pt idx="296">
                  <c:v>131.2521667</c:v>
                </c:pt>
                <c:pt idx="297">
                  <c:v>122.8038712</c:v>
                </c:pt>
                <c:pt idx="298">
                  <c:v>124.7882919</c:v>
                </c:pt>
                <c:pt idx="299">
                  <c:v>107.85316469999999</c:v>
                </c:pt>
                <c:pt idx="300">
                  <c:v>92.430419920000006</c:v>
                </c:pt>
                <c:pt idx="301">
                  <c:v>93.730918880000004</c:v>
                </c:pt>
                <c:pt idx="302">
                  <c:v>90.9565506</c:v>
                </c:pt>
                <c:pt idx="303">
                  <c:v>91.707931520000002</c:v>
                </c:pt>
                <c:pt idx="304">
                  <c:v>86.785377499999996</c:v>
                </c:pt>
                <c:pt idx="305">
                  <c:v>90.946914669999998</c:v>
                </c:pt>
                <c:pt idx="306">
                  <c:v>93.42264557</c:v>
                </c:pt>
                <c:pt idx="307">
                  <c:v>93.181823730000005</c:v>
                </c:pt>
                <c:pt idx="308">
                  <c:v>101.6782913</c:v>
                </c:pt>
                <c:pt idx="309">
                  <c:v>110.2999954</c:v>
                </c:pt>
                <c:pt idx="310">
                  <c:v>114.8372116</c:v>
                </c:pt>
                <c:pt idx="311">
                  <c:v>110.521553</c:v>
                </c:pt>
                <c:pt idx="312">
                  <c:v>110.8009033</c:v>
                </c:pt>
                <c:pt idx="313">
                  <c:v>107.3811417</c:v>
                </c:pt>
                <c:pt idx="314">
                  <c:v>103.8264923</c:v>
                </c:pt>
                <c:pt idx="315">
                  <c:v>101.91912840000001</c:v>
                </c:pt>
                <c:pt idx="316">
                  <c:v>98.114006040000007</c:v>
                </c:pt>
                <c:pt idx="317">
                  <c:v>105.0980606</c:v>
                </c:pt>
                <c:pt idx="318">
                  <c:v>108.5178528</c:v>
                </c:pt>
                <c:pt idx="319">
                  <c:v>113.5271072</c:v>
                </c:pt>
                <c:pt idx="320">
                  <c:v>119.6730804</c:v>
                </c:pt>
                <c:pt idx="321">
                  <c:v>117.1299133</c:v>
                </c:pt>
                <c:pt idx="322">
                  <c:v>120.0873108</c:v>
                </c:pt>
                <c:pt idx="323">
                  <c:v>112.94911190000001</c:v>
                </c:pt>
                <c:pt idx="324">
                  <c:v>110.9454041</c:v>
                </c:pt>
                <c:pt idx="325">
                  <c:v>115.5982437</c:v>
                </c:pt>
                <c:pt idx="326">
                  <c:v>115.0491486</c:v>
                </c:pt>
                <c:pt idx="327">
                  <c:v>111.1091843</c:v>
                </c:pt>
                <c:pt idx="328">
                  <c:v>108.3251877</c:v>
                </c:pt>
                <c:pt idx="329">
                  <c:v>106.9283829</c:v>
                </c:pt>
                <c:pt idx="330">
                  <c:v>107.95911409999999</c:v>
                </c:pt>
                <c:pt idx="331">
                  <c:v>107.98802190000001</c:v>
                </c:pt>
                <c:pt idx="332">
                  <c:v>106.6875458</c:v>
                </c:pt>
                <c:pt idx="333">
                  <c:v>111.6004715</c:v>
                </c:pt>
                <c:pt idx="334">
                  <c:v>110.0109863</c:v>
                </c:pt>
                <c:pt idx="335">
                  <c:v>108.0361862</c:v>
                </c:pt>
                <c:pt idx="336">
                  <c:v>104.3274078</c:v>
                </c:pt>
                <c:pt idx="337">
                  <c:v>103.7494202</c:v>
                </c:pt>
                <c:pt idx="338">
                  <c:v>103.3062973</c:v>
                </c:pt>
                <c:pt idx="339">
                  <c:v>109.21144099999999</c:v>
                </c:pt>
                <c:pt idx="340">
                  <c:v>108.37335210000001</c:v>
                </c:pt>
                <c:pt idx="341">
                  <c:v>107.01506809999999</c:v>
                </c:pt>
                <c:pt idx="342">
                  <c:v>104.7801743</c:v>
                </c:pt>
                <c:pt idx="343">
                  <c:v>102.5934372</c:v>
                </c:pt>
                <c:pt idx="344">
                  <c:v>102.5356369</c:v>
                </c:pt>
                <c:pt idx="345">
                  <c:v>104.82833100000001</c:v>
                </c:pt>
                <c:pt idx="346">
                  <c:v>113.63307949999999</c:v>
                </c:pt>
                <c:pt idx="347">
                  <c:v>113.2188416</c:v>
                </c:pt>
                <c:pt idx="348">
                  <c:v>115.9642944</c:v>
                </c:pt>
                <c:pt idx="349">
                  <c:v>114.29776</c:v>
                </c:pt>
                <c:pt idx="350">
                  <c:v>114.8275833</c:v>
                </c:pt>
                <c:pt idx="351">
                  <c:v>120.29924010000001</c:v>
                </c:pt>
                <c:pt idx="352">
                  <c:v>124.53783420000001</c:v>
                </c:pt>
                <c:pt idx="353">
                  <c:v>126.2043762</c:v>
                </c:pt>
                <c:pt idx="354">
                  <c:v>128.29476930000001</c:v>
                </c:pt>
                <c:pt idx="355">
                  <c:v>131.67604059999999</c:v>
                </c:pt>
                <c:pt idx="356">
                  <c:v>130.2792206</c:v>
                </c:pt>
                <c:pt idx="357">
                  <c:v>136.7912445</c:v>
                </c:pt>
                <c:pt idx="358">
                  <c:v>139.20918270000001</c:v>
                </c:pt>
                <c:pt idx="359">
                  <c:v>143.70787050000001</c:v>
                </c:pt>
                <c:pt idx="360">
                  <c:v>141.42480470000001</c:v>
                </c:pt>
                <c:pt idx="361">
                  <c:v>137.6775208</c:v>
                </c:pt>
                <c:pt idx="362">
                  <c:v>135.83755489999999</c:v>
                </c:pt>
                <c:pt idx="363">
                  <c:v>125.47225950000001</c:v>
                </c:pt>
                <c:pt idx="364">
                  <c:v>126.4355927</c:v>
                </c:pt>
                <c:pt idx="365">
                  <c:v>128.11175539999999</c:v>
                </c:pt>
                <c:pt idx="366">
                  <c:v>129.79756159999999</c:v>
                </c:pt>
                <c:pt idx="367">
                  <c:v>130.38519289999999</c:v>
                </c:pt>
                <c:pt idx="368">
                  <c:v>129.8264618</c:v>
                </c:pt>
                <c:pt idx="369">
                  <c:v>127.1484451</c:v>
                </c:pt>
                <c:pt idx="370">
                  <c:v>128.59341430000001</c:v>
                </c:pt>
                <c:pt idx="371">
                  <c:v>131.9072266</c:v>
                </c:pt>
                <c:pt idx="372">
                  <c:v>127.17733</c:v>
                </c:pt>
                <c:pt idx="373">
                  <c:v>130.75123600000001</c:v>
                </c:pt>
                <c:pt idx="374">
                  <c:v>125.2314224</c:v>
                </c:pt>
                <c:pt idx="375">
                  <c:v>125.5204315</c:v>
                </c:pt>
                <c:pt idx="376">
                  <c:v>126.8498077</c:v>
                </c:pt>
                <c:pt idx="377">
                  <c:v>128.20809940000001</c:v>
                </c:pt>
                <c:pt idx="378">
                  <c:v>132.0998993</c:v>
                </c:pt>
                <c:pt idx="379">
                  <c:v>135.04763790000001</c:v>
                </c:pt>
                <c:pt idx="380">
                  <c:v>130.26956179999999</c:v>
                </c:pt>
                <c:pt idx="381">
                  <c:v>130.03839110000001</c:v>
                </c:pt>
                <c:pt idx="382">
                  <c:v>128.6319427</c:v>
                </c:pt>
                <c:pt idx="383">
                  <c:v>128.7957001</c:v>
                </c:pt>
                <c:pt idx="384">
                  <c:v>130.18287659999999</c:v>
                </c:pt>
                <c:pt idx="385">
                  <c:v>129.53746029999999</c:v>
                </c:pt>
                <c:pt idx="386">
                  <c:v>133.28477480000001</c:v>
                </c:pt>
                <c:pt idx="387">
                  <c:v>131.4351959</c:v>
                </c:pt>
                <c:pt idx="388">
                  <c:v>131.27145390000001</c:v>
                </c:pt>
                <c:pt idx="389">
                  <c:v>133.67973330000001</c:v>
                </c:pt>
                <c:pt idx="390">
                  <c:v>136.7912445</c:v>
                </c:pt>
                <c:pt idx="391">
                  <c:v>137.4944611</c:v>
                </c:pt>
                <c:pt idx="392">
                  <c:v>134.7490234</c:v>
                </c:pt>
                <c:pt idx="393">
                  <c:v>134.14212040000001</c:v>
                </c:pt>
                <c:pt idx="394">
                  <c:v>135.7990265</c:v>
                </c:pt>
                <c:pt idx="395">
                  <c:v>134.47929379999999</c:v>
                </c:pt>
                <c:pt idx="396">
                  <c:v>138.16879270000001</c:v>
                </c:pt>
                <c:pt idx="397">
                  <c:v>134.6237946</c:v>
                </c:pt>
                <c:pt idx="398">
                  <c:v>132.34072879999999</c:v>
                </c:pt>
                <c:pt idx="399">
                  <c:v>135.11506650000001</c:v>
                </c:pt>
                <c:pt idx="400">
                  <c:v>134.94168089999999</c:v>
                </c:pt>
                <c:pt idx="401">
                  <c:v>137.08024599999999</c:v>
                </c:pt>
                <c:pt idx="402">
                  <c:v>141.03948969999999</c:v>
                </c:pt>
                <c:pt idx="403">
                  <c:v>141.46336360000001</c:v>
                </c:pt>
                <c:pt idx="404">
                  <c:v>145.46112059999999</c:v>
                </c:pt>
                <c:pt idx="405">
                  <c:v>147.38775630000001</c:v>
                </c:pt>
                <c:pt idx="406">
                  <c:v>150.33549500000001</c:v>
                </c:pt>
                <c:pt idx="407">
                  <c:v>152.46446230000001</c:v>
                </c:pt>
                <c:pt idx="408">
                  <c:v>151.48188780000001</c:v>
                </c:pt>
                <c:pt idx="409">
                  <c:v>153.43740840000001</c:v>
                </c:pt>
                <c:pt idx="410">
                  <c:v>154.51631159999999</c:v>
                </c:pt>
                <c:pt idx="411">
                  <c:v>149.23733519999999</c:v>
                </c:pt>
                <c:pt idx="412">
                  <c:v>149.41073610000001</c:v>
                </c:pt>
                <c:pt idx="413">
                  <c:v>147.01206970000001</c:v>
                </c:pt>
                <c:pt idx="414">
                  <c:v>146.75196840000001</c:v>
                </c:pt>
                <c:pt idx="415">
                  <c:v>146.76161189999999</c:v>
                </c:pt>
                <c:pt idx="416">
                  <c:v>146.90609739999999</c:v>
                </c:pt>
                <c:pt idx="417">
                  <c:v>145.4322205</c:v>
                </c:pt>
                <c:pt idx="418">
                  <c:v>145.547821</c:v>
                </c:pt>
                <c:pt idx="419">
                  <c:v>147.27215580000001</c:v>
                </c:pt>
                <c:pt idx="420">
                  <c:v>146.02948000000001</c:v>
                </c:pt>
                <c:pt idx="421">
                  <c:v>152.1272888</c:v>
                </c:pt>
                <c:pt idx="422">
                  <c:v>150.8268127</c:v>
                </c:pt>
                <c:pt idx="423">
                  <c:v>150.66304020000001</c:v>
                </c:pt>
                <c:pt idx="424">
                  <c:v>146.9157257</c:v>
                </c:pt>
                <c:pt idx="425">
                  <c:v>151.7997589</c:v>
                </c:pt>
                <c:pt idx="426">
                  <c:v>153.59153749999999</c:v>
                </c:pt>
                <c:pt idx="427">
                  <c:v>155.3929291</c:v>
                </c:pt>
                <c:pt idx="428">
                  <c:v>158.0613251</c:v>
                </c:pt>
                <c:pt idx="429">
                  <c:v>159.05354310000001</c:v>
                </c:pt>
                <c:pt idx="430">
                  <c:v>160.1228333</c:v>
                </c:pt>
                <c:pt idx="431">
                  <c:v>159.6700745</c:v>
                </c:pt>
                <c:pt idx="432">
                  <c:v>159.8723755</c:v>
                </c:pt>
                <c:pt idx="433">
                  <c:v>154.80532840000001</c:v>
                </c:pt>
                <c:pt idx="434">
                  <c:v>154.6704407</c:v>
                </c:pt>
                <c:pt idx="435">
                  <c:v>158.38885500000001</c:v>
                </c:pt>
                <c:pt idx="436">
                  <c:v>156.78010560000001</c:v>
                </c:pt>
                <c:pt idx="437">
                  <c:v>157.5122375</c:v>
                </c:pt>
                <c:pt idx="438">
                  <c:v>159.1498871</c:v>
                </c:pt>
                <c:pt idx="439">
                  <c:v>159.4003448</c:v>
                </c:pt>
                <c:pt idx="440">
                  <c:v>157.14617920000001</c:v>
                </c:pt>
                <c:pt idx="441">
                  <c:v>158.0420685</c:v>
                </c:pt>
                <c:pt idx="442">
                  <c:v>157.0691071</c:v>
                </c:pt>
                <c:pt idx="443">
                  <c:v>156.36589050000001</c:v>
                </c:pt>
                <c:pt idx="444">
                  <c:v>155.20989990000001</c:v>
                </c:pt>
                <c:pt idx="445">
                  <c:v>158.09022519999999</c:v>
                </c:pt>
                <c:pt idx="446">
                  <c:v>157.68562320000001</c:v>
                </c:pt>
                <c:pt idx="447">
                  <c:v>160.89347839999999</c:v>
                </c:pt>
                <c:pt idx="448">
                  <c:v>162.74307250000001</c:v>
                </c:pt>
                <c:pt idx="449">
                  <c:v>161.91462709999999</c:v>
                </c:pt>
                <c:pt idx="450">
                  <c:v>160.62374879999999</c:v>
                </c:pt>
                <c:pt idx="451">
                  <c:v>156.78010560000001</c:v>
                </c:pt>
                <c:pt idx="452">
                  <c:v>160.15173340000001</c:v>
                </c:pt>
                <c:pt idx="453">
                  <c:v>159.33290099999999</c:v>
                </c:pt>
                <c:pt idx="454">
                  <c:v>161.0476074</c:v>
                </c:pt>
                <c:pt idx="455">
                  <c:v>157.0113068</c:v>
                </c:pt>
                <c:pt idx="456">
                  <c:v>160.80679319999999</c:v>
                </c:pt>
                <c:pt idx="457">
                  <c:v>161.51963810000001</c:v>
                </c:pt>
                <c:pt idx="458">
                  <c:v>156.00946039999999</c:v>
                </c:pt>
                <c:pt idx="459">
                  <c:v>154.5452118</c:v>
                </c:pt>
                <c:pt idx="460">
                  <c:v>144.5941315</c:v>
                </c:pt>
                <c:pt idx="461">
                  <c:v>146.41481020000001</c:v>
                </c:pt>
                <c:pt idx="462">
                  <c:v>143.15879820000001</c:v>
                </c:pt>
                <c:pt idx="463">
                  <c:v>145.46112059999999</c:v>
                </c:pt>
                <c:pt idx="464">
                  <c:v>151.89610289999999</c:v>
                </c:pt>
                <c:pt idx="465">
                  <c:v>151.35662840000001</c:v>
                </c:pt>
                <c:pt idx="466">
                  <c:v>157.08837890000001</c:v>
                </c:pt>
                <c:pt idx="467">
                  <c:v>159.3425293</c:v>
                </c:pt>
                <c:pt idx="468">
                  <c:v>168.93719479999999</c:v>
                </c:pt>
                <c:pt idx="469">
                  <c:v>160.76823429999999</c:v>
                </c:pt>
                <c:pt idx="470">
                  <c:v>159.4003448</c:v>
                </c:pt>
                <c:pt idx="471">
                  <c:v>154.87275700000001</c:v>
                </c:pt>
                <c:pt idx="472">
                  <c:v>154.77641299999999</c:v>
                </c:pt>
                <c:pt idx="473">
                  <c:v>156.866806</c:v>
                </c:pt>
                <c:pt idx="474">
                  <c:v>159.36180110000001</c:v>
                </c:pt>
                <c:pt idx="475">
                  <c:v>161.12469479999999</c:v>
                </c:pt>
                <c:pt idx="476">
                  <c:v>162.4058838</c:v>
                </c:pt>
                <c:pt idx="477">
                  <c:v>160.86460880000001</c:v>
                </c:pt>
                <c:pt idx="478">
                  <c:v>160.89347839999999</c:v>
                </c:pt>
                <c:pt idx="479">
                  <c:v>160.34439090000001</c:v>
                </c:pt>
                <c:pt idx="480">
                  <c:v>157.54112240000001</c:v>
                </c:pt>
                <c:pt idx="481">
                  <c:v>156.72230529999999</c:v>
                </c:pt>
                <c:pt idx="482">
                  <c:v>154.22731020000001</c:v>
                </c:pt>
                <c:pt idx="483">
                  <c:v>158.92829900000001</c:v>
                </c:pt>
                <c:pt idx="484">
                  <c:v>156.818634</c:v>
                </c:pt>
                <c:pt idx="485">
                  <c:v>160.86460880000001</c:v>
                </c:pt>
                <c:pt idx="486">
                  <c:v>161.2210236</c:v>
                </c:pt>
                <c:pt idx="487">
                  <c:v>163.4559174</c:v>
                </c:pt>
                <c:pt idx="488">
                  <c:v>163.86050420000001</c:v>
                </c:pt>
                <c:pt idx="489">
                  <c:v>165.10317989999999</c:v>
                </c:pt>
                <c:pt idx="490">
                  <c:v>168.41700739999999</c:v>
                </c:pt>
                <c:pt idx="491">
                  <c:v>166.13394170000001</c:v>
                </c:pt>
                <c:pt idx="492">
                  <c:v>168.0027771</c:v>
                </c:pt>
                <c:pt idx="493">
                  <c:v>170.56521609999999</c:v>
                </c:pt>
                <c:pt idx="494">
                  <c:v>170.52665709999999</c:v>
                </c:pt>
                <c:pt idx="495">
                  <c:v>174.40882869999999</c:v>
                </c:pt>
                <c:pt idx="496">
                  <c:v>171.9138489</c:v>
                </c:pt>
                <c:pt idx="497">
                  <c:v>171.09503169999999</c:v>
                </c:pt>
                <c:pt idx="498">
                  <c:v>172.07762149999999</c:v>
                </c:pt>
                <c:pt idx="499">
                  <c:v>172.70376590000001</c:v>
                </c:pt>
                <c:pt idx="500">
                  <c:v>173.80195620000001</c:v>
                </c:pt>
                <c:pt idx="501">
                  <c:v>175.87310790000001</c:v>
                </c:pt>
                <c:pt idx="502">
                  <c:v>176.61483759999999</c:v>
                </c:pt>
                <c:pt idx="503">
                  <c:v>176.76896669999999</c:v>
                </c:pt>
                <c:pt idx="504">
                  <c:v>176.27769470000001</c:v>
                </c:pt>
                <c:pt idx="505">
                  <c:v>174.20655819999999</c:v>
                </c:pt>
                <c:pt idx="506">
                  <c:v>172.1643066</c:v>
                </c:pt>
                <c:pt idx="507">
                  <c:v>173.10836789999999</c:v>
                </c:pt>
                <c:pt idx="508">
                  <c:v>171.68266299999999</c:v>
                </c:pt>
                <c:pt idx="509">
                  <c:v>174.4281158</c:v>
                </c:pt>
                <c:pt idx="510">
                  <c:v>171.32623290000001</c:v>
                </c:pt>
                <c:pt idx="511">
                  <c:v>169.47663879999999</c:v>
                </c:pt>
                <c:pt idx="512">
                  <c:v>170.9986877</c:v>
                </c:pt>
                <c:pt idx="513">
                  <c:v>169.32252500000001</c:v>
                </c:pt>
                <c:pt idx="514">
                  <c:v>163.6389313</c:v>
                </c:pt>
                <c:pt idx="515">
                  <c:v>167.90644839999999</c:v>
                </c:pt>
                <c:pt idx="516">
                  <c:v>167.1261749</c:v>
                </c:pt>
                <c:pt idx="517">
                  <c:v>167.79084779999999</c:v>
                </c:pt>
                <c:pt idx="518">
                  <c:v>163.47517400000001</c:v>
                </c:pt>
                <c:pt idx="519">
                  <c:v>158.5622864</c:v>
                </c:pt>
                <c:pt idx="520">
                  <c:v>162.71415709999999</c:v>
                </c:pt>
                <c:pt idx="521">
                  <c:v>157.04985049999999</c:v>
                </c:pt>
                <c:pt idx="522">
                  <c:v>155.08468629999999</c:v>
                </c:pt>
                <c:pt idx="523">
                  <c:v>153.97685240000001</c:v>
                </c:pt>
                <c:pt idx="524">
                  <c:v>158.1094971</c:v>
                </c:pt>
                <c:pt idx="525">
                  <c:v>162.0687561</c:v>
                </c:pt>
                <c:pt idx="526">
                  <c:v>160.87422179999999</c:v>
                </c:pt>
                <c:pt idx="527">
                  <c:v>158.80308529999999</c:v>
                </c:pt>
                <c:pt idx="528">
                  <c:v>162.36737059999999</c:v>
                </c:pt>
                <c:pt idx="529">
                  <c:v>163.3692169</c:v>
                </c:pt>
                <c:pt idx="530">
                  <c:v>166.61560059999999</c:v>
                </c:pt>
                <c:pt idx="531">
                  <c:v>163.52334590000001</c:v>
                </c:pt>
                <c:pt idx="532">
                  <c:v>171.65376280000001</c:v>
                </c:pt>
                <c:pt idx="533">
                  <c:v>170.58447269999999</c:v>
                </c:pt>
                <c:pt idx="534">
                  <c:v>172.60742189999999</c:v>
                </c:pt>
                <c:pt idx="535">
                  <c:v>170.02575680000001</c:v>
                </c:pt>
                <c:pt idx="536">
                  <c:v>168.56149289999999</c:v>
                </c:pt>
                <c:pt idx="537">
                  <c:v>171.48999019999999</c:v>
                </c:pt>
                <c:pt idx="538">
                  <c:v>170.9312592</c:v>
                </c:pt>
                <c:pt idx="539">
                  <c:v>170.57484439999999</c:v>
                </c:pt>
                <c:pt idx="540">
                  <c:v>169.75602720000001</c:v>
                </c:pt>
                <c:pt idx="541">
                  <c:v>171.00834660000001</c:v>
                </c:pt>
                <c:pt idx="542">
                  <c:v>169.19729609999999</c:v>
                </c:pt>
                <c:pt idx="543">
                  <c:v>171.056488</c:v>
                </c:pt>
                <c:pt idx="544">
                  <c:v>169.83306880000001</c:v>
                </c:pt>
                <c:pt idx="545">
                  <c:v>168.07983400000001</c:v>
                </c:pt>
                <c:pt idx="546">
                  <c:v>160.98019410000001</c:v>
                </c:pt>
                <c:pt idx="547">
                  <c:v>157.48335270000001</c:v>
                </c:pt>
                <c:pt idx="548">
                  <c:v>159.89163210000001</c:v>
                </c:pt>
                <c:pt idx="549">
                  <c:v>157.4158936</c:v>
                </c:pt>
                <c:pt idx="550">
                  <c:v>166.8082733</c:v>
                </c:pt>
                <c:pt idx="551">
                  <c:v>173.36846919999999</c:v>
                </c:pt>
                <c:pt idx="552">
                  <c:v>173.50332639999999</c:v>
                </c:pt>
                <c:pt idx="553">
                  <c:v>168.35922239999999</c:v>
                </c:pt>
                <c:pt idx="554">
                  <c:v>165.3440094</c:v>
                </c:pt>
                <c:pt idx="555">
                  <c:v>165.7774963</c:v>
                </c:pt>
                <c:pt idx="556">
                  <c:v>164.25546259999999</c:v>
                </c:pt>
                <c:pt idx="557">
                  <c:v>161.99166869999999</c:v>
                </c:pt>
                <c:pt idx="558">
                  <c:v>160.48890689999999</c:v>
                </c:pt>
                <c:pt idx="559">
                  <c:v>160.76823429999999</c:v>
                </c:pt>
                <c:pt idx="560">
                  <c:v>158.3021698</c:v>
                </c:pt>
                <c:pt idx="561">
                  <c:v>149.99836730000001</c:v>
                </c:pt>
                <c:pt idx="562">
                  <c:v>150.34516909999999</c:v>
                </c:pt>
                <c:pt idx="563">
                  <c:v>150.5667114</c:v>
                </c:pt>
                <c:pt idx="564">
                  <c:v>149.62266539999999</c:v>
                </c:pt>
                <c:pt idx="565">
                  <c:v>151.25065609999999</c:v>
                </c:pt>
                <c:pt idx="566">
                  <c:v>155.3062439</c:v>
                </c:pt>
                <c:pt idx="567">
                  <c:v>158.25398250000001</c:v>
                </c:pt>
                <c:pt idx="568">
                  <c:v>156.91499329999999</c:v>
                </c:pt>
                <c:pt idx="569">
                  <c:v>155.61447140000001</c:v>
                </c:pt>
                <c:pt idx="570">
                  <c:v>158.6874847</c:v>
                </c:pt>
                <c:pt idx="571">
                  <c:v>160.7104645</c:v>
                </c:pt>
                <c:pt idx="572">
                  <c:v>162.5311279</c:v>
                </c:pt>
                <c:pt idx="573">
                  <c:v>162.08799740000001</c:v>
                </c:pt>
                <c:pt idx="574">
                  <c:v>159.91088869999999</c:v>
                </c:pt>
                <c:pt idx="575">
                  <c:v>160.53704830000001</c:v>
                </c:pt>
                <c:pt idx="576">
                  <c:v>160.7778778</c:v>
                </c:pt>
                <c:pt idx="577">
                  <c:v>160.82604979999999</c:v>
                </c:pt>
                <c:pt idx="578">
                  <c:v>156.9342499</c:v>
                </c:pt>
                <c:pt idx="579">
                  <c:v>158.33105470000001</c:v>
                </c:pt>
                <c:pt idx="580">
                  <c:v>156.1057892</c:v>
                </c:pt>
                <c:pt idx="581">
                  <c:v>155.4411011</c:v>
                </c:pt>
                <c:pt idx="582">
                  <c:v>154.1984406</c:v>
                </c:pt>
                <c:pt idx="583">
                  <c:v>153.53372189999999</c:v>
                </c:pt>
                <c:pt idx="584">
                  <c:v>151.75160220000001</c:v>
                </c:pt>
                <c:pt idx="585">
                  <c:v>152.74380489999999</c:v>
                </c:pt>
                <c:pt idx="586">
                  <c:v>149.11209109999999</c:v>
                </c:pt>
                <c:pt idx="587">
                  <c:v>152.10800169999999</c:v>
                </c:pt>
                <c:pt idx="588">
                  <c:v>147.81161499999999</c:v>
                </c:pt>
                <c:pt idx="589">
                  <c:v>151.11579900000001</c:v>
                </c:pt>
                <c:pt idx="590">
                  <c:v>152.06948850000001</c:v>
                </c:pt>
                <c:pt idx="591">
                  <c:v>163.61004639999999</c:v>
                </c:pt>
                <c:pt idx="592">
                  <c:v>166.71192930000001</c:v>
                </c:pt>
                <c:pt idx="593">
                  <c:v>167.62709050000001</c:v>
                </c:pt>
                <c:pt idx="594">
                  <c:v>167.37663269999999</c:v>
                </c:pt>
                <c:pt idx="595">
                  <c:v>168.9971008</c:v>
                </c:pt>
                <c:pt idx="596">
                  <c:v>171.53730770000001</c:v>
                </c:pt>
                <c:pt idx="597">
                  <c:v>176.68586730000001</c:v>
                </c:pt>
                <c:pt idx="598">
                  <c:v>174.31111150000001</c:v>
                </c:pt>
                <c:pt idx="599">
                  <c:v>174.9048004</c:v>
                </c:pt>
                <c:pt idx="600">
                  <c:v>177.74671939999999</c:v>
                </c:pt>
                <c:pt idx="601">
                  <c:v>178.52532959999999</c:v>
                </c:pt>
                <c:pt idx="602">
                  <c:v>181.68843079999999</c:v>
                </c:pt>
                <c:pt idx="603">
                  <c:v>179.08009340000001</c:v>
                </c:pt>
                <c:pt idx="604">
                  <c:v>176.74426270000001</c:v>
                </c:pt>
                <c:pt idx="605">
                  <c:v>177.38659670000001</c:v>
                </c:pt>
                <c:pt idx="606">
                  <c:v>178.4669189</c:v>
                </c:pt>
                <c:pt idx="607">
                  <c:v>177.79539489999999</c:v>
                </c:pt>
                <c:pt idx="608">
                  <c:v>177.3087463</c:v>
                </c:pt>
                <c:pt idx="609">
                  <c:v>177.12384030000001</c:v>
                </c:pt>
                <c:pt idx="610">
                  <c:v>176.30628970000001</c:v>
                </c:pt>
                <c:pt idx="611">
                  <c:v>176.58853149999999</c:v>
                </c:pt>
                <c:pt idx="612">
                  <c:v>175.5957947</c:v>
                </c:pt>
                <c:pt idx="613">
                  <c:v>174.1456451</c:v>
                </c:pt>
                <c:pt idx="614">
                  <c:v>174.21377559999999</c:v>
                </c:pt>
                <c:pt idx="615">
                  <c:v>174.45710750000001</c:v>
                </c:pt>
                <c:pt idx="616">
                  <c:v>173.89259340000001</c:v>
                </c:pt>
                <c:pt idx="617">
                  <c:v>173.2113037</c:v>
                </c:pt>
                <c:pt idx="618">
                  <c:v>171.6638336</c:v>
                </c:pt>
                <c:pt idx="619">
                  <c:v>169.50320429999999</c:v>
                </c:pt>
                <c:pt idx="620">
                  <c:v>166.651535</c:v>
                </c:pt>
                <c:pt idx="621">
                  <c:v>169.20149230000001</c:v>
                </c:pt>
                <c:pt idx="622">
                  <c:v>169.57131960000001</c:v>
                </c:pt>
                <c:pt idx="623">
                  <c:v>169.45452879999999</c:v>
                </c:pt>
                <c:pt idx="624">
                  <c:v>170.60296629999999</c:v>
                </c:pt>
                <c:pt idx="625">
                  <c:v>180.0728149</c:v>
                </c:pt>
                <c:pt idx="626">
                  <c:v>180.0241547</c:v>
                </c:pt>
                <c:pt idx="627">
                  <c:v>184.3843689</c:v>
                </c:pt>
                <c:pt idx="628">
                  <c:v>181.78576659999999</c:v>
                </c:pt>
                <c:pt idx="629">
                  <c:v>181.75656129999999</c:v>
                </c:pt>
                <c:pt idx="630">
                  <c:v>182.67141720000001</c:v>
                </c:pt>
                <c:pt idx="631">
                  <c:v>180.21879580000001</c:v>
                </c:pt>
                <c:pt idx="632">
                  <c:v>183.27484129999999</c:v>
                </c:pt>
                <c:pt idx="633">
                  <c:v>182.50596619999999</c:v>
                </c:pt>
                <c:pt idx="634">
                  <c:v>184.22863770000001</c:v>
                </c:pt>
                <c:pt idx="635">
                  <c:v>185.65931699999999</c:v>
                </c:pt>
                <c:pt idx="636">
                  <c:v>184.42329409999999</c:v>
                </c:pt>
                <c:pt idx="637">
                  <c:v>185.83451840000001</c:v>
                </c:pt>
                <c:pt idx="638">
                  <c:v>181.5813751</c:v>
                </c:pt>
                <c:pt idx="639">
                  <c:v>178.49612429999999</c:v>
                </c:pt>
                <c:pt idx="640">
                  <c:v>175.80020139999999</c:v>
                </c:pt>
                <c:pt idx="641">
                  <c:v>176.4425507</c:v>
                </c:pt>
                <c:pt idx="642">
                  <c:v>178.12628169999999</c:v>
                </c:pt>
                <c:pt idx="643">
                  <c:v>178.11654659999999</c:v>
                </c:pt>
                <c:pt idx="644">
                  <c:v>182.00959779999999</c:v>
                </c:pt>
                <c:pt idx="645">
                  <c:v>179.5667114</c:v>
                </c:pt>
                <c:pt idx="646">
                  <c:v>178.61293029999999</c:v>
                </c:pt>
                <c:pt idx="647">
                  <c:v>178.22361760000001</c:v>
                </c:pt>
                <c:pt idx="648">
                  <c:v>178.4571991</c:v>
                </c:pt>
                <c:pt idx="649">
                  <c:v>177.1822205</c:v>
                </c:pt>
                <c:pt idx="650">
                  <c:v>183.1288605</c:v>
                </c:pt>
                <c:pt idx="651">
                  <c:v>187.8491516</c:v>
                </c:pt>
                <c:pt idx="652">
                  <c:v>193.36753849999999</c:v>
                </c:pt>
                <c:pt idx="653">
                  <c:v>183.4597626</c:v>
                </c:pt>
                <c:pt idx="654">
                  <c:v>179.08009340000001</c:v>
                </c:pt>
                <c:pt idx="655">
                  <c:v>179.09954830000001</c:v>
                </c:pt>
                <c:pt idx="656">
                  <c:v>176.64694209999999</c:v>
                </c:pt>
                <c:pt idx="657">
                  <c:v>175.91699220000001</c:v>
                </c:pt>
                <c:pt idx="658">
                  <c:v>179.595932</c:v>
                </c:pt>
                <c:pt idx="659">
                  <c:v>183.35270689999999</c:v>
                </c:pt>
                <c:pt idx="660">
                  <c:v>180.37454220000001</c:v>
                </c:pt>
                <c:pt idx="661">
                  <c:v>176.77346800000001</c:v>
                </c:pt>
                <c:pt idx="662">
                  <c:v>174.16511539999999</c:v>
                </c:pt>
                <c:pt idx="663">
                  <c:v>172.5787048</c:v>
                </c:pt>
                <c:pt idx="664">
                  <c:v>172.42297360000001</c:v>
                </c:pt>
                <c:pt idx="665">
                  <c:v>175.93644710000001</c:v>
                </c:pt>
                <c:pt idx="666">
                  <c:v>174.51548769999999</c:v>
                </c:pt>
                <c:pt idx="667">
                  <c:v>175.80992130000001</c:v>
                </c:pt>
                <c:pt idx="668">
                  <c:v>174.03860470000001</c:v>
                </c:pt>
                <c:pt idx="669">
                  <c:v>174.86586</c:v>
                </c:pt>
                <c:pt idx="670">
                  <c:v>173.55195620000001</c:v>
                </c:pt>
                <c:pt idx="671">
                  <c:v>172.75389100000001</c:v>
                </c:pt>
                <c:pt idx="672">
                  <c:v>173.7466125</c:v>
                </c:pt>
                <c:pt idx="673">
                  <c:v>174.33056640000001</c:v>
                </c:pt>
                <c:pt idx="674">
                  <c:v>172.481369</c:v>
                </c:pt>
                <c:pt idx="675">
                  <c:v>172.5202942</c:v>
                </c:pt>
                <c:pt idx="676">
                  <c:v>171.1966553</c:v>
                </c:pt>
                <c:pt idx="677">
                  <c:v>171.49838260000001</c:v>
                </c:pt>
                <c:pt idx="678">
                  <c:v>171.51785280000001</c:v>
                </c:pt>
                <c:pt idx="679">
                  <c:v>171.4205322</c:v>
                </c:pt>
                <c:pt idx="680">
                  <c:v>168.51048280000001</c:v>
                </c:pt>
                <c:pt idx="681">
                  <c:v>164.237854</c:v>
                </c:pt>
                <c:pt idx="682">
                  <c:v>163.91667179999999</c:v>
                </c:pt>
                <c:pt idx="683">
                  <c:v>161.532196</c:v>
                </c:pt>
                <c:pt idx="684">
                  <c:v>160.2961426</c:v>
                </c:pt>
                <c:pt idx="685">
                  <c:v>161.22073359999999</c:v>
                </c:pt>
                <c:pt idx="686">
                  <c:v>162.2037354</c:v>
                </c:pt>
                <c:pt idx="687">
                  <c:v>165.55175779999999</c:v>
                </c:pt>
                <c:pt idx="688">
                  <c:v>160.43240359999999</c:v>
                </c:pt>
                <c:pt idx="689">
                  <c:v>158.3204193</c:v>
                </c:pt>
                <c:pt idx="690">
                  <c:v>152.12075809999999</c:v>
                </c:pt>
                <c:pt idx="691">
                  <c:v>152.89936829999999</c:v>
                </c:pt>
                <c:pt idx="692">
                  <c:v>153.89208980000001</c:v>
                </c:pt>
                <c:pt idx="693">
                  <c:v>154.36897279999999</c:v>
                </c:pt>
                <c:pt idx="694">
                  <c:v>150.8165741</c:v>
                </c:pt>
                <c:pt idx="695">
                  <c:v>148.714325</c:v>
                </c:pt>
                <c:pt idx="696">
                  <c:v>148.0622559</c:v>
                </c:pt>
                <c:pt idx="697">
                  <c:v>149.84332280000001</c:v>
                </c:pt>
                <c:pt idx="698">
                  <c:v>147.5756226</c:v>
                </c:pt>
                <c:pt idx="699">
                  <c:v>146.54396059999999</c:v>
                </c:pt>
                <c:pt idx="700">
                  <c:v>145.83348079999999</c:v>
                </c:pt>
                <c:pt idx="701">
                  <c:v>149.01605219999999</c:v>
                </c:pt>
                <c:pt idx="702">
                  <c:v>150.85549929999999</c:v>
                </c:pt>
                <c:pt idx="703">
                  <c:v>155.32276920000001</c:v>
                </c:pt>
                <c:pt idx="704">
                  <c:v>153.1037445</c:v>
                </c:pt>
                <c:pt idx="705">
                  <c:v>152.63658140000001</c:v>
                </c:pt>
                <c:pt idx="706">
                  <c:v>152.53924559999999</c:v>
                </c:pt>
                <c:pt idx="707">
                  <c:v>156.38362119999999</c:v>
                </c:pt>
                <c:pt idx="708">
                  <c:v>157.29850769999999</c:v>
                </c:pt>
                <c:pt idx="709">
                  <c:v>157.26930239999999</c:v>
                </c:pt>
                <c:pt idx="710">
                  <c:v>157.95057679999999</c:v>
                </c:pt>
                <c:pt idx="711">
                  <c:v>157.64887999999999</c:v>
                </c:pt>
                <c:pt idx="712">
                  <c:v>161.24021909999999</c:v>
                </c:pt>
                <c:pt idx="713">
                  <c:v>159.33261110000001</c:v>
                </c:pt>
                <c:pt idx="714">
                  <c:v>161.18179319999999</c:v>
                </c:pt>
                <c:pt idx="715">
                  <c:v>160.95796200000001</c:v>
                </c:pt>
                <c:pt idx="716">
                  <c:v>165.53228759999999</c:v>
                </c:pt>
                <c:pt idx="717">
                  <c:v>165.21110530000001</c:v>
                </c:pt>
                <c:pt idx="718">
                  <c:v>167.71240230000001</c:v>
                </c:pt>
                <c:pt idx="719">
                  <c:v>165.7853394</c:v>
                </c:pt>
                <c:pt idx="720">
                  <c:v>167.08949279999999</c:v>
                </c:pt>
                <c:pt idx="721">
                  <c:v>157.72673030000001</c:v>
                </c:pt>
                <c:pt idx="722">
                  <c:v>157.22062679999999</c:v>
                </c:pt>
                <c:pt idx="723">
                  <c:v>156.7437439</c:v>
                </c:pt>
                <c:pt idx="724">
                  <c:v>156.49069209999999</c:v>
                </c:pt>
                <c:pt idx="725">
                  <c:v>157.4931641</c:v>
                </c:pt>
                <c:pt idx="726">
                  <c:v>157.1038513</c:v>
                </c:pt>
                <c:pt idx="727">
                  <c:v>157.0941162</c:v>
                </c:pt>
                <c:pt idx="728">
                  <c:v>155.1281281</c:v>
                </c:pt>
                <c:pt idx="729">
                  <c:v>152.29594420000001</c:v>
                </c:pt>
                <c:pt idx="730">
                  <c:v>149.29827879999999</c:v>
                </c:pt>
                <c:pt idx="731">
                  <c:v>147.00138849999999</c:v>
                </c:pt>
                <c:pt idx="732">
                  <c:v>139.82844539999999</c:v>
                </c:pt>
                <c:pt idx="733">
                  <c:v>140.19828799999999</c:v>
                </c:pt>
                <c:pt idx="734">
                  <c:v>140.73359679999999</c:v>
                </c:pt>
                <c:pt idx="735">
                  <c:v>141.12289430000001</c:v>
                </c:pt>
                <c:pt idx="736">
                  <c:v>141.2980804</c:v>
                </c:pt>
                <c:pt idx="737">
                  <c:v>137.93060299999999</c:v>
                </c:pt>
                <c:pt idx="738">
                  <c:v>140.20802309999999</c:v>
                </c:pt>
                <c:pt idx="739">
                  <c:v>145.13272090000001</c:v>
                </c:pt>
                <c:pt idx="740">
                  <c:v>145.21058650000001</c:v>
                </c:pt>
                <c:pt idx="741">
                  <c:v>141.83337399999999</c:v>
                </c:pt>
                <c:pt idx="742">
                  <c:v>140.8503876</c:v>
                </c:pt>
                <c:pt idx="743">
                  <c:v>138.67027279999999</c:v>
                </c:pt>
                <c:pt idx="744">
                  <c:v>136.25657649999999</c:v>
                </c:pt>
                <c:pt idx="745">
                  <c:v>139.2736969</c:v>
                </c:pt>
                <c:pt idx="746">
                  <c:v>137.7846222</c:v>
                </c:pt>
                <c:pt idx="747">
                  <c:v>137.15199279999999</c:v>
                </c:pt>
                <c:pt idx="748">
                  <c:v>135.50717159999999</c:v>
                </c:pt>
                <c:pt idx="749">
                  <c:v>136.188446</c:v>
                </c:pt>
                <c:pt idx="750">
                  <c:v>137.72621150000001</c:v>
                </c:pt>
                <c:pt idx="751">
                  <c:v>138.46591190000001</c:v>
                </c:pt>
                <c:pt idx="752">
                  <c:v>140.01338200000001</c:v>
                </c:pt>
                <c:pt idx="753">
                  <c:v>139.88685609999999</c:v>
                </c:pt>
                <c:pt idx="754">
                  <c:v>140.34426880000001</c:v>
                </c:pt>
                <c:pt idx="755">
                  <c:v>139.19584660000001</c:v>
                </c:pt>
                <c:pt idx="756">
                  <c:v>140.1496277</c:v>
                </c:pt>
                <c:pt idx="757">
                  <c:v>143.21540830000001</c:v>
                </c:pt>
                <c:pt idx="758">
                  <c:v>142.14480589999999</c:v>
                </c:pt>
                <c:pt idx="759">
                  <c:v>141.40512079999999</c:v>
                </c:pt>
                <c:pt idx="760">
                  <c:v>139.10824579999999</c:v>
                </c:pt>
                <c:pt idx="761">
                  <c:v>137.06439209999999</c:v>
                </c:pt>
                <c:pt idx="762">
                  <c:v>137.61914060000001</c:v>
                </c:pt>
                <c:pt idx="763">
                  <c:v>141.7749786</c:v>
                </c:pt>
                <c:pt idx="764">
                  <c:v>141.6873932</c:v>
                </c:pt>
                <c:pt idx="765">
                  <c:v>141.7360535</c:v>
                </c:pt>
                <c:pt idx="766">
                  <c:v>141.2688751</c:v>
                </c:pt>
                <c:pt idx="767">
                  <c:v>140.32481379999999</c:v>
                </c:pt>
                <c:pt idx="768">
                  <c:v>140.25669859999999</c:v>
                </c:pt>
                <c:pt idx="769">
                  <c:v>140.06205750000001</c:v>
                </c:pt>
                <c:pt idx="770">
                  <c:v>137.6678162</c:v>
                </c:pt>
                <c:pt idx="771">
                  <c:v>136.00353999999999</c:v>
                </c:pt>
                <c:pt idx="772">
                  <c:v>132.08129880000001</c:v>
                </c:pt>
                <c:pt idx="773">
                  <c:v>132.80151369999999</c:v>
                </c:pt>
                <c:pt idx="774">
                  <c:v>131.31240840000001</c:v>
                </c:pt>
                <c:pt idx="775">
                  <c:v>128.92793270000001</c:v>
                </c:pt>
                <c:pt idx="776">
                  <c:v>132.87936400000001</c:v>
                </c:pt>
                <c:pt idx="777">
                  <c:v>134.21272279999999</c:v>
                </c:pt>
                <c:pt idx="778">
                  <c:v>136.5388336</c:v>
                </c:pt>
                <c:pt idx="779">
                  <c:v>134.2808685</c:v>
                </c:pt>
                <c:pt idx="780">
                  <c:v>134.991333</c:v>
                </c:pt>
                <c:pt idx="781">
                  <c:v>133.8429108</c:v>
                </c:pt>
                <c:pt idx="782">
                  <c:v>133.51197809999999</c:v>
                </c:pt>
                <c:pt idx="783">
                  <c:v>136.5388336</c:v>
                </c:pt>
                <c:pt idx="784">
                  <c:v>134.1640778</c:v>
                </c:pt>
                <c:pt idx="785">
                  <c:v>128.3245239</c:v>
                </c:pt>
                <c:pt idx="786">
                  <c:v>126.728363</c:v>
                </c:pt>
                <c:pt idx="787">
                  <c:v>130.74790949999999</c:v>
                </c:pt>
                <c:pt idx="788">
                  <c:v>130.7187347</c:v>
                </c:pt>
                <c:pt idx="789">
                  <c:v>126.8646164</c:v>
                </c:pt>
                <c:pt idx="790">
                  <c:v>126.3682556</c:v>
                </c:pt>
                <c:pt idx="791">
                  <c:v>122.45574190000001</c:v>
                </c:pt>
                <c:pt idx="792">
                  <c:v>118.92280580000001</c:v>
                </c:pt>
                <c:pt idx="793">
                  <c:v>117.4823761</c:v>
                </c:pt>
                <c:pt idx="794">
                  <c:v>118.0371323</c:v>
                </c:pt>
                <c:pt idx="795">
                  <c:v>114.6891098</c:v>
                </c:pt>
                <c:pt idx="796">
                  <c:v>110.4554291</c:v>
                </c:pt>
                <c:pt idx="797">
                  <c:v>111.38002779999999</c:v>
                </c:pt>
                <c:pt idx="798">
                  <c:v>107.2728577</c:v>
                </c:pt>
                <c:pt idx="799">
                  <c:v>99.360244750000007</c:v>
                </c:pt>
                <c:pt idx="800">
                  <c:v>92.109458919999994</c:v>
                </c:pt>
                <c:pt idx="801">
                  <c:v>98.192337039999998</c:v>
                </c:pt>
                <c:pt idx="802">
                  <c:v>112.78152470000001</c:v>
                </c:pt>
                <c:pt idx="803">
                  <c:v>107.7886963</c:v>
                </c:pt>
                <c:pt idx="804">
                  <c:v>107.9638824</c:v>
                </c:pt>
                <c:pt idx="805">
                  <c:v>109.3069763</c:v>
                </c:pt>
                <c:pt idx="806">
                  <c:v>108.7522125</c:v>
                </c:pt>
                <c:pt idx="807">
                  <c:v>115.3022766</c:v>
                </c:pt>
                <c:pt idx="808">
                  <c:v>115.98355100000001</c:v>
                </c:pt>
                <c:pt idx="809">
                  <c:v>117.36558530000001</c:v>
                </c:pt>
                <c:pt idx="810">
                  <c:v>114.6501846</c:v>
                </c:pt>
                <c:pt idx="811">
                  <c:v>116.58698269999999</c:v>
                </c:pt>
                <c:pt idx="812">
                  <c:v>112.2851639</c:v>
                </c:pt>
                <c:pt idx="813">
                  <c:v>112.8983078</c:v>
                </c:pt>
                <c:pt idx="814">
                  <c:v>113.9202423</c:v>
                </c:pt>
                <c:pt idx="815">
                  <c:v>115.0394821</c:v>
                </c:pt>
                <c:pt idx="816">
                  <c:v>118.2317886</c:v>
                </c:pt>
                <c:pt idx="817">
                  <c:v>117.2195969</c:v>
                </c:pt>
                <c:pt idx="818">
                  <c:v>113.6963806</c:v>
                </c:pt>
                <c:pt idx="819">
                  <c:v>113.20001980000001</c:v>
                </c:pt>
                <c:pt idx="820">
                  <c:v>113.968895</c:v>
                </c:pt>
                <c:pt idx="821">
                  <c:v>111.18537139999999</c:v>
                </c:pt>
                <c:pt idx="822">
                  <c:v>107.5648346</c:v>
                </c:pt>
                <c:pt idx="823">
                  <c:v>108.8982086</c:v>
                </c:pt>
                <c:pt idx="824">
                  <c:v>109.3069763</c:v>
                </c:pt>
                <c:pt idx="825">
                  <c:v>106.9322205</c:v>
                </c:pt>
                <c:pt idx="826">
                  <c:v>105.8227158</c:v>
                </c:pt>
                <c:pt idx="827">
                  <c:v>104.7131882</c:v>
                </c:pt>
                <c:pt idx="828">
                  <c:v>105.29714199999999</c:v>
                </c:pt>
                <c:pt idx="829">
                  <c:v>105.53073120000001</c:v>
                </c:pt>
                <c:pt idx="830">
                  <c:v>107.7400284</c:v>
                </c:pt>
                <c:pt idx="831">
                  <c:v>109.89094540000001</c:v>
                </c:pt>
                <c:pt idx="832">
                  <c:v>108.1682663</c:v>
                </c:pt>
                <c:pt idx="833">
                  <c:v>104.13896939999999</c:v>
                </c:pt>
                <c:pt idx="834">
                  <c:v>101.57929230000001</c:v>
                </c:pt>
                <c:pt idx="835">
                  <c:v>96.352874760000006</c:v>
                </c:pt>
                <c:pt idx="836">
                  <c:v>93.754272459999996</c:v>
                </c:pt>
                <c:pt idx="837">
                  <c:v>96.829765320000007</c:v>
                </c:pt>
                <c:pt idx="838">
                  <c:v>97.394264219999997</c:v>
                </c:pt>
                <c:pt idx="839">
                  <c:v>99.47704315</c:v>
                </c:pt>
                <c:pt idx="840">
                  <c:v>98.834693909999999</c:v>
                </c:pt>
                <c:pt idx="841">
                  <c:v>101.413826</c:v>
                </c:pt>
                <c:pt idx="842">
                  <c:v>96.712989809999996</c:v>
                </c:pt>
                <c:pt idx="843">
                  <c:v>93.014587399999996</c:v>
                </c:pt>
                <c:pt idx="844">
                  <c:v>89.19940948</c:v>
                </c:pt>
                <c:pt idx="845">
                  <c:v>89.569236759999995</c:v>
                </c:pt>
                <c:pt idx="846">
                  <c:v>90.659294130000006</c:v>
                </c:pt>
                <c:pt idx="847">
                  <c:v>90.357582089999994</c:v>
                </c:pt>
                <c:pt idx="848">
                  <c:v>94.081329350000004</c:v>
                </c:pt>
                <c:pt idx="849">
                  <c:v>93.416191100000006</c:v>
                </c:pt>
                <c:pt idx="850">
                  <c:v>96.33483124</c:v>
                </c:pt>
                <c:pt idx="851">
                  <c:v>90.219596859999996</c:v>
                </c:pt>
                <c:pt idx="852">
                  <c:v>90.636543270000004</c:v>
                </c:pt>
                <c:pt idx="853">
                  <c:v>90.696105959999997</c:v>
                </c:pt>
                <c:pt idx="854">
                  <c:v>92.989318850000004</c:v>
                </c:pt>
                <c:pt idx="855">
                  <c:v>91.668983460000007</c:v>
                </c:pt>
                <c:pt idx="856">
                  <c:v>91.053489690000006</c:v>
                </c:pt>
                <c:pt idx="857">
                  <c:v>94.140892030000003</c:v>
                </c:pt>
                <c:pt idx="858">
                  <c:v>96.037010190000004</c:v>
                </c:pt>
                <c:pt idx="859">
                  <c:v>98.419563289999999</c:v>
                </c:pt>
                <c:pt idx="860">
                  <c:v>96.424171450000003</c:v>
                </c:pt>
                <c:pt idx="861">
                  <c:v>101.1396561</c:v>
                </c:pt>
                <c:pt idx="862">
                  <c:v>99.571144099999998</c:v>
                </c:pt>
                <c:pt idx="863">
                  <c:v>99.888816829999996</c:v>
                </c:pt>
                <c:pt idx="864">
                  <c:v>99.273315429999997</c:v>
                </c:pt>
                <c:pt idx="865">
                  <c:v>98.925872799999993</c:v>
                </c:pt>
                <c:pt idx="866">
                  <c:v>94.835800169999999</c:v>
                </c:pt>
                <c:pt idx="867">
                  <c:v>91.639205930000003</c:v>
                </c:pt>
                <c:pt idx="868">
                  <c:v>87.608703610000006</c:v>
                </c:pt>
                <c:pt idx="869">
                  <c:v>85.335350039999994</c:v>
                </c:pt>
                <c:pt idx="870">
                  <c:v>86.933647160000007</c:v>
                </c:pt>
                <c:pt idx="871">
                  <c:v>84.412109380000004</c:v>
                </c:pt>
                <c:pt idx="872">
                  <c:v>86.496841430000003</c:v>
                </c:pt>
                <c:pt idx="873">
                  <c:v>86.695388789999996</c:v>
                </c:pt>
                <c:pt idx="874">
                  <c:v>86.089820860000003</c:v>
                </c:pt>
                <c:pt idx="875">
                  <c:v>87.896598819999994</c:v>
                </c:pt>
                <c:pt idx="876">
                  <c:v>89.961486820000005</c:v>
                </c:pt>
                <c:pt idx="877">
                  <c:v>90.378433229999999</c:v>
                </c:pt>
                <c:pt idx="878">
                  <c:v>87.916450499999996</c:v>
                </c:pt>
                <c:pt idx="879">
                  <c:v>87.866821290000004</c:v>
                </c:pt>
                <c:pt idx="880">
                  <c:v>87.956161499999993</c:v>
                </c:pt>
                <c:pt idx="881">
                  <c:v>87.638481139999996</c:v>
                </c:pt>
                <c:pt idx="882">
                  <c:v>85.911132809999998</c:v>
                </c:pt>
                <c:pt idx="883">
                  <c:v>83.508720400000001</c:v>
                </c:pt>
                <c:pt idx="884">
                  <c:v>86.169242859999997</c:v>
                </c:pt>
                <c:pt idx="885">
                  <c:v>84.91840363</c:v>
                </c:pt>
                <c:pt idx="886">
                  <c:v>81.205581670000001</c:v>
                </c:pt>
                <c:pt idx="887">
                  <c:v>79.815750120000004</c:v>
                </c:pt>
                <c:pt idx="888">
                  <c:v>80.758842470000005</c:v>
                </c:pt>
                <c:pt idx="889">
                  <c:v>77.681373600000001</c:v>
                </c:pt>
                <c:pt idx="890">
                  <c:v>80.232696529999998</c:v>
                </c:pt>
                <c:pt idx="891">
                  <c:v>82.942863459999998</c:v>
                </c:pt>
                <c:pt idx="892">
                  <c:v>89.266571040000002</c:v>
                </c:pt>
                <c:pt idx="893">
                  <c:v>87.420082089999994</c:v>
                </c:pt>
                <c:pt idx="894">
                  <c:v>89.028312679999999</c:v>
                </c:pt>
                <c:pt idx="895">
                  <c:v>89.236793520000006</c:v>
                </c:pt>
                <c:pt idx="896">
                  <c:v>89.365844730000006</c:v>
                </c:pt>
                <c:pt idx="897">
                  <c:v>83.042137150000002</c:v>
                </c:pt>
                <c:pt idx="898">
                  <c:v>82.724456790000005</c:v>
                </c:pt>
                <c:pt idx="899">
                  <c:v>84.680145260000003</c:v>
                </c:pt>
                <c:pt idx="900">
                  <c:v>85.51403809</c:v>
                </c:pt>
                <c:pt idx="901">
                  <c:v>87.360527039999994</c:v>
                </c:pt>
                <c:pt idx="902">
                  <c:v>84.193702700000003</c:v>
                </c:pt>
                <c:pt idx="903">
                  <c:v>86.437278750000004</c:v>
                </c:pt>
                <c:pt idx="904">
                  <c:v>89.276496890000004</c:v>
                </c:pt>
                <c:pt idx="905">
                  <c:v>87.300964359999995</c:v>
                </c:pt>
                <c:pt idx="906">
                  <c:v>88.551795960000007</c:v>
                </c:pt>
                <c:pt idx="907">
                  <c:v>86.069961550000002</c:v>
                </c:pt>
                <c:pt idx="908">
                  <c:v>88.799987790000003</c:v>
                </c:pt>
                <c:pt idx="909">
                  <c:v>87.985939029999997</c:v>
                </c:pt>
                <c:pt idx="910">
                  <c:v>88.869476320000004</c:v>
                </c:pt>
                <c:pt idx="911">
                  <c:v>87.300964359999995</c:v>
                </c:pt>
                <c:pt idx="912">
                  <c:v>87.390304569999998</c:v>
                </c:pt>
                <c:pt idx="913">
                  <c:v>85.72251129</c:v>
                </c:pt>
                <c:pt idx="914">
                  <c:v>83.995155330000003</c:v>
                </c:pt>
                <c:pt idx="915">
                  <c:v>82.128822330000006</c:v>
                </c:pt>
                <c:pt idx="916">
                  <c:v>77.979194640000003</c:v>
                </c:pt>
                <c:pt idx="917">
                  <c:v>77.016242980000001</c:v>
                </c:pt>
                <c:pt idx="918">
                  <c:v>78.296867370000001</c:v>
                </c:pt>
                <c:pt idx="919">
                  <c:v>79.140693659999997</c:v>
                </c:pt>
                <c:pt idx="920">
                  <c:v>74.375572199999993</c:v>
                </c:pt>
                <c:pt idx="921">
                  <c:v>73.958625789999999</c:v>
                </c:pt>
                <c:pt idx="922">
                  <c:v>75.030776979999999</c:v>
                </c:pt>
                <c:pt idx="923">
                  <c:v>73.640945430000002</c:v>
                </c:pt>
                <c:pt idx="924">
                  <c:v>72.856689450000005</c:v>
                </c:pt>
                <c:pt idx="925">
                  <c:v>71.893737790000003</c:v>
                </c:pt>
                <c:pt idx="926">
                  <c:v>70.583328249999994</c:v>
                </c:pt>
                <c:pt idx="927">
                  <c:v>71.119407649999999</c:v>
                </c:pt>
                <c:pt idx="928">
                  <c:v>70.364929200000006</c:v>
                </c:pt>
                <c:pt idx="929">
                  <c:v>72.618431090000001</c:v>
                </c:pt>
                <c:pt idx="930">
                  <c:v>74.832229609999999</c:v>
                </c:pt>
                <c:pt idx="931">
                  <c:v>70.513839719999993</c:v>
                </c:pt>
                <c:pt idx="932">
                  <c:v>70.603187559999995</c:v>
                </c:pt>
                <c:pt idx="933">
                  <c:v>67.545570369999993</c:v>
                </c:pt>
                <c:pt idx="934">
                  <c:v>67.158401490000003</c:v>
                </c:pt>
                <c:pt idx="935">
                  <c:v>68.458885190000004</c:v>
                </c:pt>
                <c:pt idx="936">
                  <c:v>66.820869450000004</c:v>
                </c:pt>
                <c:pt idx="937">
                  <c:v>65.669303889999995</c:v>
                </c:pt>
                <c:pt idx="938">
                  <c:v>65.490615840000004</c:v>
                </c:pt>
                <c:pt idx="939">
                  <c:v>62.949211120000001</c:v>
                </c:pt>
                <c:pt idx="940">
                  <c:v>61.301273350000002</c:v>
                </c:pt>
                <c:pt idx="941">
                  <c:v>60.477306370000001</c:v>
                </c:pt>
                <c:pt idx="942">
                  <c:v>63.495212549999998</c:v>
                </c:pt>
                <c:pt idx="943">
                  <c:v>60.189414980000002</c:v>
                </c:pt>
                <c:pt idx="944">
                  <c:v>56.99281311</c:v>
                </c:pt>
                <c:pt idx="945">
                  <c:v>58.045112609999997</c:v>
                </c:pt>
                <c:pt idx="946">
                  <c:v>62.333717350000001</c:v>
                </c:pt>
                <c:pt idx="947">
                  <c:v>60.219196320000002</c:v>
                </c:pt>
                <c:pt idx="948">
                  <c:v>58.432273860000002</c:v>
                </c:pt>
                <c:pt idx="949">
                  <c:v>55.761821750000003</c:v>
                </c:pt>
                <c:pt idx="950">
                  <c:v>55.19596481</c:v>
                </c:pt>
                <c:pt idx="951">
                  <c:v>55.056983950000003</c:v>
                </c:pt>
                <c:pt idx="952">
                  <c:v>53.607593540000003</c:v>
                </c:pt>
                <c:pt idx="953">
                  <c:v>55.275382999999998</c:v>
                </c:pt>
                <c:pt idx="954">
                  <c:v>54.640037540000002</c:v>
                </c:pt>
                <c:pt idx="955">
                  <c:v>57.588451390000003</c:v>
                </c:pt>
                <c:pt idx="956">
                  <c:v>58.035182949999999</c:v>
                </c:pt>
                <c:pt idx="957">
                  <c:v>56.000080109999999</c:v>
                </c:pt>
                <c:pt idx="958">
                  <c:v>53.548027040000001</c:v>
                </c:pt>
                <c:pt idx="959">
                  <c:v>51.373943330000003</c:v>
                </c:pt>
                <c:pt idx="960">
                  <c:v>50.986778260000001</c:v>
                </c:pt>
                <c:pt idx="961">
                  <c:v>49.735935210000001</c:v>
                </c:pt>
                <c:pt idx="962">
                  <c:v>50.609539030000001</c:v>
                </c:pt>
                <c:pt idx="963">
                  <c:v>49.041023250000002</c:v>
                </c:pt>
                <c:pt idx="964">
                  <c:v>49.636657710000001</c:v>
                </c:pt>
                <c:pt idx="965">
                  <c:v>48.40567017</c:v>
                </c:pt>
                <c:pt idx="966">
                  <c:v>48.594291689999999</c:v>
                </c:pt>
                <c:pt idx="967">
                  <c:v>46.777584079999997</c:v>
                </c:pt>
                <c:pt idx="968">
                  <c:v>45.169361109999997</c:v>
                </c:pt>
                <c:pt idx="969">
                  <c:v>56.486518859999997</c:v>
                </c:pt>
                <c:pt idx="970">
                  <c:v>57.30056381</c:v>
                </c:pt>
                <c:pt idx="971">
                  <c:v>60.000793459999997</c:v>
                </c:pt>
                <c:pt idx="972">
                  <c:v>61.321128850000001</c:v>
                </c:pt>
                <c:pt idx="973">
                  <c:v>64.954536439999998</c:v>
                </c:pt>
                <c:pt idx="974">
                  <c:v>70.275588990000003</c:v>
                </c:pt>
                <c:pt idx="975">
                  <c:v>67.505859380000004</c:v>
                </c:pt>
                <c:pt idx="976">
                  <c:v>67.257675169999999</c:v>
                </c:pt>
                <c:pt idx="977">
                  <c:v>66.830795289999998</c:v>
                </c:pt>
                <c:pt idx="978">
                  <c:v>66.552833559999996</c:v>
                </c:pt>
                <c:pt idx="979">
                  <c:v>66.25501251</c:v>
                </c:pt>
                <c:pt idx="980">
                  <c:v>63.247032169999997</c:v>
                </c:pt>
                <c:pt idx="981">
                  <c:v>63.20732117</c:v>
                </c:pt>
                <c:pt idx="982">
                  <c:v>64.219909670000007</c:v>
                </c:pt>
                <c:pt idx="983">
                  <c:v>63.892307279999997</c:v>
                </c:pt>
                <c:pt idx="984">
                  <c:v>61.886989589999999</c:v>
                </c:pt>
                <c:pt idx="985">
                  <c:v>62.135173799999997</c:v>
                </c:pt>
                <c:pt idx="986">
                  <c:v>64.041221620000002</c:v>
                </c:pt>
                <c:pt idx="987">
                  <c:v>65.282135010000005</c:v>
                </c:pt>
                <c:pt idx="988">
                  <c:v>65.053810119999994</c:v>
                </c:pt>
                <c:pt idx="989">
                  <c:v>63.68383789</c:v>
                </c:pt>
                <c:pt idx="990">
                  <c:v>61.648731230000003</c:v>
                </c:pt>
                <c:pt idx="991">
                  <c:v>61.122581480000001</c:v>
                </c:pt>
                <c:pt idx="992">
                  <c:v>61.589168549999997</c:v>
                </c:pt>
                <c:pt idx="993">
                  <c:v>61.668586730000001</c:v>
                </c:pt>
                <c:pt idx="994">
                  <c:v>61.738075260000002</c:v>
                </c:pt>
                <c:pt idx="995">
                  <c:v>64.964462280000006</c:v>
                </c:pt>
                <c:pt idx="996">
                  <c:v>65.014099119999997</c:v>
                </c:pt>
                <c:pt idx="997">
                  <c:v>62.313861850000002</c:v>
                </c:pt>
                <c:pt idx="998">
                  <c:v>63.743396760000003</c:v>
                </c:pt>
                <c:pt idx="999">
                  <c:v>63.624267580000001</c:v>
                </c:pt>
                <c:pt idx="1000">
                  <c:v>62.552116390000002</c:v>
                </c:pt>
                <c:pt idx="1001">
                  <c:v>66.215301510000003</c:v>
                </c:pt>
                <c:pt idx="1002">
                  <c:v>65.9174881</c:v>
                </c:pt>
                <c:pt idx="1003">
                  <c:v>66.433708190000004</c:v>
                </c:pt>
                <c:pt idx="1004">
                  <c:v>66.691818240000003</c:v>
                </c:pt>
                <c:pt idx="1005">
                  <c:v>65.947273249999995</c:v>
                </c:pt>
                <c:pt idx="1006">
                  <c:v>67.833465579999995</c:v>
                </c:pt>
                <c:pt idx="1007">
                  <c:v>67.247741700000006</c:v>
                </c:pt>
                <c:pt idx="1008">
                  <c:v>69.233207699999994</c:v>
                </c:pt>
                <c:pt idx="1009">
                  <c:v>72.955963130000001</c:v>
                </c:pt>
                <c:pt idx="1010">
                  <c:v>72.459594730000006</c:v>
                </c:pt>
                <c:pt idx="1011">
                  <c:v>74.782592769999994</c:v>
                </c:pt>
                <c:pt idx="1012">
                  <c:v>75.179695129999999</c:v>
                </c:pt>
                <c:pt idx="1013">
                  <c:v>75.120124820000001</c:v>
                </c:pt>
                <c:pt idx="1014">
                  <c:v>77.55232239</c:v>
                </c:pt>
                <c:pt idx="1015">
                  <c:v>79.23003387</c:v>
                </c:pt>
                <c:pt idx="1016">
                  <c:v>79.249893189999995</c:v>
                </c:pt>
                <c:pt idx="1017">
                  <c:v>80.838264469999999</c:v>
                </c:pt>
                <c:pt idx="1018">
                  <c:v>79.567573550000006</c:v>
                </c:pt>
                <c:pt idx="1019">
                  <c:v>77.879913329999994</c:v>
                </c:pt>
                <c:pt idx="1020">
                  <c:v>79.418655400000006</c:v>
                </c:pt>
                <c:pt idx="1021">
                  <c:v>80.570236210000004</c:v>
                </c:pt>
                <c:pt idx="1022">
                  <c:v>80.391532900000001</c:v>
                </c:pt>
                <c:pt idx="1023">
                  <c:v>79.42858124</c:v>
                </c:pt>
                <c:pt idx="1024">
                  <c:v>79.051345830000002</c:v>
                </c:pt>
                <c:pt idx="1025">
                  <c:v>79.924949650000002</c:v>
                </c:pt>
                <c:pt idx="1026">
                  <c:v>79.061271669999996</c:v>
                </c:pt>
                <c:pt idx="1027">
                  <c:v>79.468292239999997</c:v>
                </c:pt>
                <c:pt idx="1028">
                  <c:v>81.275070189999994</c:v>
                </c:pt>
                <c:pt idx="1029">
                  <c:v>85.285713200000004</c:v>
                </c:pt>
                <c:pt idx="1030">
                  <c:v>86.060043329999999</c:v>
                </c:pt>
                <c:pt idx="1031">
                  <c:v>82.595397950000006</c:v>
                </c:pt>
                <c:pt idx="1032">
                  <c:v>82.178451539999998</c:v>
                </c:pt>
                <c:pt idx="1033">
                  <c:v>81.960052489999995</c:v>
                </c:pt>
                <c:pt idx="1034">
                  <c:v>74.613830570000005</c:v>
                </c:pt>
                <c:pt idx="1035">
                  <c:v>74.067825319999997</c:v>
                </c:pt>
                <c:pt idx="1036">
                  <c:v>74.703178410000007</c:v>
                </c:pt>
                <c:pt idx="1037">
                  <c:v>74.534408569999997</c:v>
                </c:pt>
                <c:pt idx="1038">
                  <c:v>75.060554499999995</c:v>
                </c:pt>
                <c:pt idx="1039">
                  <c:v>76.509941100000006</c:v>
                </c:pt>
                <c:pt idx="1040">
                  <c:v>76.490097050000003</c:v>
                </c:pt>
                <c:pt idx="1041">
                  <c:v>72.955963130000001</c:v>
                </c:pt>
                <c:pt idx="1042">
                  <c:v>73.690589900000006</c:v>
                </c:pt>
                <c:pt idx="1043">
                  <c:v>74.008262630000004</c:v>
                </c:pt>
                <c:pt idx="1044">
                  <c:v>71.734909060000007</c:v>
                </c:pt>
                <c:pt idx="1045">
                  <c:v>73.224006650000007</c:v>
                </c:pt>
                <c:pt idx="1046">
                  <c:v>74.385498049999995</c:v>
                </c:pt>
                <c:pt idx="1047">
                  <c:v>74.693244930000006</c:v>
                </c:pt>
                <c:pt idx="1048">
                  <c:v>75.854743959999993</c:v>
                </c:pt>
                <c:pt idx="1049">
                  <c:v>77.482826230000001</c:v>
                </c:pt>
                <c:pt idx="1050">
                  <c:v>77.651596069999997</c:v>
                </c:pt>
                <c:pt idx="1051">
                  <c:v>75.477500919999997</c:v>
                </c:pt>
                <c:pt idx="1052">
                  <c:v>77.433189389999995</c:v>
                </c:pt>
                <c:pt idx="1053">
                  <c:v>78.981849670000003</c:v>
                </c:pt>
                <c:pt idx="1054">
                  <c:v>77.889846800000001</c:v>
                </c:pt>
                <c:pt idx="1055">
                  <c:v>77.681373600000001</c:v>
                </c:pt>
                <c:pt idx="1056">
                  <c:v>78.882575990000007</c:v>
                </c:pt>
                <c:pt idx="1057">
                  <c:v>75.149902339999997</c:v>
                </c:pt>
                <c:pt idx="1058">
                  <c:v>75.467575069999995</c:v>
                </c:pt>
                <c:pt idx="1059">
                  <c:v>74.703178410000007</c:v>
                </c:pt>
                <c:pt idx="1060">
                  <c:v>75.596641539999993</c:v>
                </c:pt>
                <c:pt idx="1061">
                  <c:v>75.904380799999998</c:v>
                </c:pt>
                <c:pt idx="1062">
                  <c:v>74.464920039999996</c:v>
                </c:pt>
                <c:pt idx="1063">
                  <c:v>75.815040589999995</c:v>
                </c:pt>
                <c:pt idx="1064">
                  <c:v>75.556922909999997</c:v>
                </c:pt>
                <c:pt idx="1065">
                  <c:v>75.626419069999997</c:v>
                </c:pt>
                <c:pt idx="1066">
                  <c:v>75.934158330000002</c:v>
                </c:pt>
                <c:pt idx="1067">
                  <c:v>78.902435299999993</c:v>
                </c:pt>
                <c:pt idx="1068">
                  <c:v>83.955451969999999</c:v>
                </c:pt>
                <c:pt idx="1069">
                  <c:v>87.668266299999999</c:v>
                </c:pt>
                <c:pt idx="1070">
                  <c:v>88.541877749999998</c:v>
                </c:pt>
                <c:pt idx="1071">
                  <c:v>88.889335630000005</c:v>
                </c:pt>
                <c:pt idx="1072">
                  <c:v>88.919113159999995</c:v>
                </c:pt>
                <c:pt idx="1073">
                  <c:v>89.127586359999995</c:v>
                </c:pt>
                <c:pt idx="1074">
                  <c:v>89.345993039999996</c:v>
                </c:pt>
                <c:pt idx="1075">
                  <c:v>89.882064819999997</c:v>
                </c:pt>
                <c:pt idx="1076">
                  <c:v>88.730491639999997</c:v>
                </c:pt>
                <c:pt idx="1077">
                  <c:v>89.623947139999999</c:v>
                </c:pt>
                <c:pt idx="1078">
                  <c:v>90.467773440000002</c:v>
                </c:pt>
                <c:pt idx="1079">
                  <c:v>88.343330379999998</c:v>
                </c:pt>
                <c:pt idx="1080">
                  <c:v>88.978675839999994</c:v>
                </c:pt>
                <c:pt idx="1081">
                  <c:v>88.383033749999996</c:v>
                </c:pt>
                <c:pt idx="1082">
                  <c:v>87.856887819999997</c:v>
                </c:pt>
                <c:pt idx="1083">
                  <c:v>89.24671936</c:v>
                </c:pt>
                <c:pt idx="1084">
                  <c:v>88.472389219999997</c:v>
                </c:pt>
                <c:pt idx="1085">
                  <c:v>86.506774899999996</c:v>
                </c:pt>
                <c:pt idx="1086">
                  <c:v>86.596122739999998</c:v>
                </c:pt>
                <c:pt idx="1087">
                  <c:v>86.983283999999998</c:v>
                </c:pt>
                <c:pt idx="1088">
                  <c:v>87.082557679999994</c:v>
                </c:pt>
                <c:pt idx="1089">
                  <c:v>87.022994999999995</c:v>
                </c:pt>
                <c:pt idx="1090">
                  <c:v>87.062698359999999</c:v>
                </c:pt>
                <c:pt idx="1091">
                  <c:v>85.653015139999994</c:v>
                </c:pt>
                <c:pt idx="1092">
                  <c:v>86.377723689999996</c:v>
                </c:pt>
                <c:pt idx="1093">
                  <c:v>93.515464780000002</c:v>
                </c:pt>
                <c:pt idx="1094">
                  <c:v>93.048881530000003</c:v>
                </c:pt>
                <c:pt idx="1095">
                  <c:v>89.981338500000007</c:v>
                </c:pt>
                <c:pt idx="1096">
                  <c:v>89.316207890000001</c:v>
                </c:pt>
                <c:pt idx="1097">
                  <c:v>90.576972960000006</c:v>
                </c:pt>
                <c:pt idx="1098">
                  <c:v>89.316825870000002</c:v>
                </c:pt>
                <c:pt idx="1099">
                  <c:v>90.513175959999998</c:v>
                </c:pt>
                <c:pt idx="1100">
                  <c:v>87.871253969999998</c:v>
                </c:pt>
                <c:pt idx="1101">
                  <c:v>88.449485780000003</c:v>
                </c:pt>
                <c:pt idx="1102">
                  <c:v>88.618965149999994</c:v>
                </c:pt>
                <c:pt idx="1103">
                  <c:v>85.787628170000005</c:v>
                </c:pt>
                <c:pt idx="1104">
                  <c:v>87.392723079999996</c:v>
                </c:pt>
                <c:pt idx="1105">
                  <c:v>85.069824220000001</c:v>
                </c:pt>
                <c:pt idx="1106">
                  <c:v>82.407966610000003</c:v>
                </c:pt>
                <c:pt idx="1107">
                  <c:v>82.97622681</c:v>
                </c:pt>
                <c:pt idx="1108">
                  <c:v>83.155677800000007</c:v>
                </c:pt>
                <c:pt idx="1109">
                  <c:v>82.97622681</c:v>
                </c:pt>
                <c:pt idx="1110">
                  <c:v>81.201652530000004</c:v>
                </c:pt>
                <c:pt idx="1111">
                  <c:v>81.231567380000001</c:v>
                </c:pt>
                <c:pt idx="1112">
                  <c:v>85.528419490000005</c:v>
                </c:pt>
                <c:pt idx="1113">
                  <c:v>84.780708309999994</c:v>
                </c:pt>
                <c:pt idx="1114">
                  <c:v>85.498512270000006</c:v>
                </c:pt>
                <c:pt idx="1115">
                  <c:v>84.930252080000002</c:v>
                </c:pt>
                <c:pt idx="1116">
                  <c:v>85.578262330000001</c:v>
                </c:pt>
                <c:pt idx="1117">
                  <c:v>85.927200319999997</c:v>
                </c:pt>
                <c:pt idx="1118">
                  <c:v>91.171157840000006</c:v>
                </c:pt>
                <c:pt idx="1119">
                  <c:v>93.224884029999998</c:v>
                </c:pt>
                <c:pt idx="1120">
                  <c:v>94.281646730000006</c:v>
                </c:pt>
                <c:pt idx="1121">
                  <c:v>95.517868039999996</c:v>
                </c:pt>
                <c:pt idx="1122">
                  <c:v>94.889785770000003</c:v>
                </c:pt>
                <c:pt idx="1123">
                  <c:v>93.89283752</c:v>
                </c:pt>
                <c:pt idx="1124">
                  <c:v>97.083076480000003</c:v>
                </c:pt>
                <c:pt idx="1125">
                  <c:v>99.057044980000001</c:v>
                </c:pt>
                <c:pt idx="1126">
                  <c:v>96.265579220000006</c:v>
                </c:pt>
                <c:pt idx="1127">
                  <c:v>96.30545807</c:v>
                </c:pt>
                <c:pt idx="1128">
                  <c:v>95.358360289999993</c:v>
                </c:pt>
                <c:pt idx="1129">
                  <c:v>93.862930300000002</c:v>
                </c:pt>
                <c:pt idx="1130">
                  <c:v>94.092224119999997</c:v>
                </c:pt>
                <c:pt idx="1131">
                  <c:v>97.043197629999995</c:v>
                </c:pt>
                <c:pt idx="1132">
                  <c:v>96.514816280000005</c:v>
                </c:pt>
                <c:pt idx="1133">
                  <c:v>94.550819399999995</c:v>
                </c:pt>
                <c:pt idx="1134">
                  <c:v>89.815307619999999</c:v>
                </c:pt>
                <c:pt idx="1135">
                  <c:v>91.14125061</c:v>
                </c:pt>
                <c:pt idx="1136">
                  <c:v>91.918869020000002</c:v>
                </c:pt>
                <c:pt idx="1137">
                  <c:v>94.431190490000006</c:v>
                </c:pt>
                <c:pt idx="1138">
                  <c:v>96.514816280000005</c:v>
                </c:pt>
                <c:pt idx="1139">
                  <c:v>97.392135620000005</c:v>
                </c:pt>
                <c:pt idx="1140">
                  <c:v>96.714210510000001</c:v>
                </c:pt>
                <c:pt idx="1141">
                  <c:v>96.903625489999996</c:v>
                </c:pt>
                <c:pt idx="1142">
                  <c:v>97.053169249999996</c:v>
                </c:pt>
                <c:pt idx="1143">
                  <c:v>96.285522459999996</c:v>
                </c:pt>
                <c:pt idx="1144">
                  <c:v>94.520912170000003</c:v>
                </c:pt>
                <c:pt idx="1145">
                  <c:v>95.6474762</c:v>
                </c:pt>
                <c:pt idx="1146">
                  <c:v>97.99031067</c:v>
                </c:pt>
                <c:pt idx="1147">
                  <c:v>99.455825809999993</c:v>
                </c:pt>
                <c:pt idx="1148">
                  <c:v>98.349212649999998</c:v>
                </c:pt>
                <c:pt idx="1149">
                  <c:v>98.817779540000004</c:v>
                </c:pt>
                <c:pt idx="1150">
                  <c:v>101.519516</c:v>
                </c:pt>
                <c:pt idx="1151">
                  <c:v>100.911377</c:v>
                </c:pt>
                <c:pt idx="1152">
                  <c:v>99.874542239999997</c:v>
                </c:pt>
                <c:pt idx="1153">
                  <c:v>97.571586609999997</c:v>
                </c:pt>
                <c:pt idx="1154">
                  <c:v>98.109947199999993</c:v>
                </c:pt>
                <c:pt idx="1155">
                  <c:v>98.568542480000005</c:v>
                </c:pt>
                <c:pt idx="1156">
                  <c:v>98.728050229999994</c:v>
                </c:pt>
                <c:pt idx="1157">
                  <c:v>96.405151369999999</c:v>
                </c:pt>
                <c:pt idx="1158">
                  <c:v>97.023262020000004</c:v>
                </c:pt>
                <c:pt idx="1159">
                  <c:v>99.695091250000004</c:v>
                </c:pt>
                <c:pt idx="1160">
                  <c:v>97.162834169999996</c:v>
                </c:pt>
                <c:pt idx="1161">
                  <c:v>97.063140869999998</c:v>
                </c:pt>
                <c:pt idx="1162">
                  <c:v>97.501800540000005</c:v>
                </c:pt>
                <c:pt idx="1163">
                  <c:v>99.685119630000003</c:v>
                </c:pt>
                <c:pt idx="1164">
                  <c:v>99.724998470000003</c:v>
                </c:pt>
                <c:pt idx="1165">
                  <c:v>99.655212399999996</c:v>
                </c:pt>
                <c:pt idx="1166">
                  <c:v>100.4328308</c:v>
                </c:pt>
                <c:pt idx="1167">
                  <c:v>99.535575870000002</c:v>
                </c:pt>
                <c:pt idx="1168">
                  <c:v>96.614517210000002</c:v>
                </c:pt>
                <c:pt idx="1169">
                  <c:v>95.009429929999996</c:v>
                </c:pt>
                <c:pt idx="1170">
                  <c:v>95.228752139999997</c:v>
                </c:pt>
                <c:pt idx="1171">
                  <c:v>96.026313779999995</c:v>
                </c:pt>
                <c:pt idx="1172">
                  <c:v>98.658264160000002</c:v>
                </c:pt>
                <c:pt idx="1173">
                  <c:v>99.804756159999997</c:v>
                </c:pt>
                <c:pt idx="1174">
                  <c:v>99.864570619999995</c:v>
                </c:pt>
                <c:pt idx="1175">
                  <c:v>99.495704649999993</c:v>
                </c:pt>
                <c:pt idx="1176">
                  <c:v>97.671279909999996</c:v>
                </c:pt>
                <c:pt idx="1177">
                  <c:v>97.382164000000003</c:v>
                </c:pt>
                <c:pt idx="1178">
                  <c:v>94.042381289999994</c:v>
                </c:pt>
                <c:pt idx="1179">
                  <c:v>93.813079830000007</c:v>
                </c:pt>
                <c:pt idx="1180">
                  <c:v>95.557746890000004</c:v>
                </c:pt>
                <c:pt idx="1181">
                  <c:v>93.214912409999997</c:v>
                </c:pt>
                <c:pt idx="1182">
                  <c:v>91.230979919999996</c:v>
                </c:pt>
                <c:pt idx="1183">
                  <c:v>90.862106319999995</c:v>
                </c:pt>
                <c:pt idx="1184">
                  <c:v>92.307685849999999</c:v>
                </c:pt>
                <c:pt idx="1185">
                  <c:v>90.164245609999995</c:v>
                </c:pt>
                <c:pt idx="1186">
                  <c:v>88.399635309999994</c:v>
                </c:pt>
                <c:pt idx="1187">
                  <c:v>88.150398249999995</c:v>
                </c:pt>
                <c:pt idx="1188">
                  <c:v>85.787628170000005</c:v>
                </c:pt>
                <c:pt idx="1189">
                  <c:v>86.325973509999997</c:v>
                </c:pt>
                <c:pt idx="1190">
                  <c:v>85.338996890000004</c:v>
                </c:pt>
                <c:pt idx="1191">
                  <c:v>83.753852839999993</c:v>
                </c:pt>
                <c:pt idx="1192">
                  <c:v>82.90644073</c:v>
                </c:pt>
                <c:pt idx="1193">
                  <c:v>82.487716669999998</c:v>
                </c:pt>
                <c:pt idx="1194">
                  <c:v>87.492416379999995</c:v>
                </c:pt>
                <c:pt idx="1195">
                  <c:v>85.697898859999995</c:v>
                </c:pt>
                <c:pt idx="1196">
                  <c:v>83.773788449999998</c:v>
                </c:pt>
                <c:pt idx="1197">
                  <c:v>85.448661799999996</c:v>
                </c:pt>
                <c:pt idx="1198">
                  <c:v>82.497688289999999</c:v>
                </c:pt>
                <c:pt idx="1199">
                  <c:v>84.292205809999999</c:v>
                </c:pt>
                <c:pt idx="1200">
                  <c:v>88.180305480000001</c:v>
                </c:pt>
                <c:pt idx="1201">
                  <c:v>89.446441649999997</c:v>
                </c:pt>
                <c:pt idx="1202">
                  <c:v>89.75549316</c:v>
                </c:pt>
                <c:pt idx="1203">
                  <c:v>88.768508909999994</c:v>
                </c:pt>
                <c:pt idx="1204">
                  <c:v>87.641960139999995</c:v>
                </c:pt>
                <c:pt idx="1205">
                  <c:v>89.915008540000002</c:v>
                </c:pt>
                <c:pt idx="1206">
                  <c:v>94.321525570000006</c:v>
                </c:pt>
                <c:pt idx="1207">
                  <c:v>92.31765747</c:v>
                </c:pt>
                <c:pt idx="1208">
                  <c:v>91.061492920000006</c:v>
                </c:pt>
                <c:pt idx="1209">
                  <c:v>89.595985409999997</c:v>
                </c:pt>
                <c:pt idx="1210">
                  <c:v>89.316825870000002</c:v>
                </c:pt>
                <c:pt idx="1211">
                  <c:v>90.911956790000005</c:v>
                </c:pt>
                <c:pt idx="1212">
                  <c:v>89.645828249999994</c:v>
                </c:pt>
                <c:pt idx="1213">
                  <c:v>87.293022160000007</c:v>
                </c:pt>
                <c:pt idx="1214">
                  <c:v>87.26311493</c:v>
                </c:pt>
                <c:pt idx="1215">
                  <c:v>88.489364620000003</c:v>
                </c:pt>
                <c:pt idx="1216">
                  <c:v>88.439514160000002</c:v>
                </c:pt>
                <c:pt idx="1217">
                  <c:v>88.68875122</c:v>
                </c:pt>
                <c:pt idx="1218">
                  <c:v>91.011650090000003</c:v>
                </c:pt>
                <c:pt idx="1219">
                  <c:v>91.03158569</c:v>
                </c:pt>
                <c:pt idx="1220">
                  <c:v>91.90890503</c:v>
                </c:pt>
                <c:pt idx="1221">
                  <c:v>92.108291629999997</c:v>
                </c:pt>
                <c:pt idx="1222">
                  <c:v>90.772384639999999</c:v>
                </c:pt>
                <c:pt idx="1223">
                  <c:v>91.779296880000004</c:v>
                </c:pt>
                <c:pt idx="1224">
                  <c:v>91.918869020000002</c:v>
                </c:pt>
                <c:pt idx="1225">
                  <c:v>90.882049559999999</c:v>
                </c:pt>
                <c:pt idx="1226">
                  <c:v>97.142898560000006</c:v>
                </c:pt>
                <c:pt idx="1227">
                  <c:v>96.754089359999995</c:v>
                </c:pt>
                <c:pt idx="1228">
                  <c:v>95.697319030000003</c:v>
                </c:pt>
                <c:pt idx="1229">
                  <c:v>97.850738530000001</c:v>
                </c:pt>
                <c:pt idx="1230">
                  <c:v>99.326217650000004</c:v>
                </c:pt>
                <c:pt idx="1231">
                  <c:v>100.6820755</c:v>
                </c:pt>
                <c:pt idx="1232">
                  <c:v>101.6889954</c:v>
                </c:pt>
                <c:pt idx="1233">
                  <c:v>100.78176879999999</c:v>
                </c:pt>
                <c:pt idx="1234">
                  <c:v>101.160614</c:v>
                </c:pt>
                <c:pt idx="1235">
                  <c:v>102.137619</c:v>
                </c:pt>
                <c:pt idx="1236">
                  <c:v>105.2879868</c:v>
                </c:pt>
                <c:pt idx="1237">
                  <c:v>104.5502472</c:v>
                </c:pt>
                <c:pt idx="1238">
                  <c:v>105.53722380000001</c:v>
                </c:pt>
                <c:pt idx="1239">
                  <c:v>105.2680435</c:v>
                </c:pt>
                <c:pt idx="1240">
                  <c:v>105.0886002</c:v>
                </c:pt>
                <c:pt idx="1241">
                  <c:v>105.43753049999999</c:v>
                </c:pt>
                <c:pt idx="1242">
                  <c:v>103.0548172</c:v>
                </c:pt>
                <c:pt idx="1243">
                  <c:v>103.7925644</c:v>
                </c:pt>
                <c:pt idx="1244">
                  <c:v>104.4306107</c:v>
                </c:pt>
                <c:pt idx="1245">
                  <c:v>104.350853</c:v>
                </c:pt>
                <c:pt idx="1246">
                  <c:v>106.07557679999999</c:v>
                </c:pt>
                <c:pt idx="1247">
                  <c:v>108.209053</c:v>
                </c:pt>
                <c:pt idx="1248">
                  <c:v>104.0916519</c:v>
                </c:pt>
                <c:pt idx="1249">
                  <c:v>104.9191132</c:v>
                </c:pt>
                <c:pt idx="1250">
                  <c:v>105.82633970000001</c:v>
                </c:pt>
                <c:pt idx="1251">
                  <c:v>106.0157547</c:v>
                </c:pt>
                <c:pt idx="1252">
                  <c:v>107.0825043</c:v>
                </c:pt>
                <c:pt idx="1253">
                  <c:v>101.1406708</c:v>
                </c:pt>
                <c:pt idx="1254">
                  <c:v>102.2373199</c:v>
                </c:pt>
                <c:pt idx="1255">
                  <c:v>102.8753662</c:v>
                </c:pt>
                <c:pt idx="1256">
                  <c:v>101.5893021</c:v>
                </c:pt>
                <c:pt idx="1257">
                  <c:v>101.340065</c:v>
                </c:pt>
                <c:pt idx="1258">
                  <c:v>99.246467589999995</c:v>
                </c:pt>
                <c:pt idx="1259">
                  <c:v>97.412071229999995</c:v>
                </c:pt>
                <c:pt idx="1260">
                  <c:v>94.461097719999998</c:v>
                </c:pt>
                <c:pt idx="1261">
                  <c:v>94.550819399999995</c:v>
                </c:pt>
                <c:pt idx="1262">
                  <c:v>96.933540339999993</c:v>
                </c:pt>
                <c:pt idx="1263">
                  <c:v>96.883689880000006</c:v>
                </c:pt>
                <c:pt idx="1264">
                  <c:v>98.159790040000004</c:v>
                </c:pt>
                <c:pt idx="1265">
                  <c:v>97.741065980000002</c:v>
                </c:pt>
                <c:pt idx="1266">
                  <c:v>97.083076480000003</c:v>
                </c:pt>
                <c:pt idx="1267">
                  <c:v>92.955703740000004</c:v>
                </c:pt>
                <c:pt idx="1268">
                  <c:v>89.635864260000005</c:v>
                </c:pt>
                <c:pt idx="1269">
                  <c:v>89.536163329999994</c:v>
                </c:pt>
                <c:pt idx="1270">
                  <c:v>89.895065310000007</c:v>
                </c:pt>
                <c:pt idx="1271">
                  <c:v>90.154273989999993</c:v>
                </c:pt>
                <c:pt idx="1272">
                  <c:v>90.513175959999998</c:v>
                </c:pt>
                <c:pt idx="1273">
                  <c:v>89.725585940000002</c:v>
                </c:pt>
                <c:pt idx="1274">
                  <c:v>94.810028079999995</c:v>
                </c:pt>
                <c:pt idx="1275">
                  <c:v>95.886741639999997</c:v>
                </c:pt>
                <c:pt idx="1276">
                  <c:v>96.395187379999996</c:v>
                </c:pt>
                <c:pt idx="1277">
                  <c:v>96.96344757</c:v>
                </c:pt>
                <c:pt idx="1278">
                  <c:v>87.851318359999993</c:v>
                </c:pt>
                <c:pt idx="1279">
                  <c:v>94.500976559999998</c:v>
                </c:pt>
                <c:pt idx="1280">
                  <c:v>95.029365540000001</c:v>
                </c:pt>
                <c:pt idx="1281">
                  <c:v>94.271675110000004</c:v>
                </c:pt>
                <c:pt idx="1282">
                  <c:v>94.181953429999993</c:v>
                </c:pt>
                <c:pt idx="1283">
                  <c:v>94.321525570000006</c:v>
                </c:pt>
                <c:pt idx="1284">
                  <c:v>93.424270629999995</c:v>
                </c:pt>
                <c:pt idx="1285">
                  <c:v>92.696502690000003</c:v>
                </c:pt>
                <c:pt idx="1286">
                  <c:v>93.254791260000005</c:v>
                </c:pt>
                <c:pt idx="1287">
                  <c:v>90.582962039999998</c:v>
                </c:pt>
                <c:pt idx="1288">
                  <c:v>93.713386540000002</c:v>
                </c:pt>
                <c:pt idx="1289">
                  <c:v>93.89283752</c:v>
                </c:pt>
                <c:pt idx="1290">
                  <c:v>94.491004939999996</c:v>
                </c:pt>
                <c:pt idx="1291">
                  <c:v>97.481857300000001</c:v>
                </c:pt>
                <c:pt idx="1292">
                  <c:v>97.900581360000004</c:v>
                </c:pt>
                <c:pt idx="1293">
                  <c:v>101.80863189999999</c:v>
                </c:pt>
                <c:pt idx="1294">
                  <c:v>101.6690598</c:v>
                </c:pt>
                <c:pt idx="1295">
                  <c:v>101.8684464</c:v>
                </c:pt>
                <c:pt idx="1296">
                  <c:v>101.91829679999999</c:v>
                </c:pt>
                <c:pt idx="1297">
                  <c:v>102.36692050000001</c:v>
                </c:pt>
                <c:pt idx="1298">
                  <c:v>101.0210419</c:v>
                </c:pt>
                <c:pt idx="1299">
                  <c:v>101.1107635</c:v>
                </c:pt>
                <c:pt idx="1300">
                  <c:v>99.605369569999993</c:v>
                </c:pt>
                <c:pt idx="1301">
                  <c:v>99.804756159999997</c:v>
                </c:pt>
                <c:pt idx="1302">
                  <c:v>101.0609207</c:v>
                </c:pt>
                <c:pt idx="1303">
                  <c:v>102.8155441</c:v>
                </c:pt>
                <c:pt idx="1304">
                  <c:v>102.6460648</c:v>
                </c:pt>
                <c:pt idx="1305">
                  <c:v>103.0647812</c:v>
                </c:pt>
                <c:pt idx="1306">
                  <c:v>105.0287781</c:v>
                </c:pt>
                <c:pt idx="1307">
                  <c:v>109.1860657</c:v>
                </c:pt>
                <c:pt idx="1308">
                  <c:v>111.8379517</c:v>
                </c:pt>
                <c:pt idx="1309">
                  <c:v>111.3095703</c:v>
                </c:pt>
                <c:pt idx="1310">
                  <c:v>108.4283829</c:v>
                </c:pt>
                <c:pt idx="1311">
                  <c:v>108.8271637</c:v>
                </c:pt>
                <c:pt idx="1312">
                  <c:v>109.7543259</c:v>
                </c:pt>
                <c:pt idx="1313">
                  <c:v>107.2619476</c:v>
                </c:pt>
                <c:pt idx="1314">
                  <c:v>107.780365</c:v>
                </c:pt>
                <c:pt idx="1315">
                  <c:v>109.9537201</c:v>
                </c:pt>
                <c:pt idx="1316">
                  <c:v>110.1132278</c:v>
                </c:pt>
                <c:pt idx="1317">
                  <c:v>110.85097500000001</c:v>
                </c:pt>
                <c:pt idx="1318">
                  <c:v>111.73825840000001</c:v>
                </c:pt>
                <c:pt idx="1319">
                  <c:v>111.38932800000001</c:v>
                </c:pt>
                <c:pt idx="1320">
                  <c:v>108.567955</c:v>
                </c:pt>
                <c:pt idx="1321">
                  <c:v>108.4184113</c:v>
                </c:pt>
                <c:pt idx="1322">
                  <c:v>107.9897232</c:v>
                </c:pt>
                <c:pt idx="1323">
                  <c:v>108.87700649999999</c:v>
                </c:pt>
                <c:pt idx="1324">
                  <c:v>110.502037</c:v>
                </c:pt>
                <c:pt idx="1325">
                  <c:v>108.9966431</c:v>
                </c:pt>
                <c:pt idx="1326">
                  <c:v>107.5111847</c:v>
                </c:pt>
                <c:pt idx="1327">
                  <c:v>107.6607285</c:v>
                </c:pt>
                <c:pt idx="1328">
                  <c:v>103.633049</c:v>
                </c:pt>
                <c:pt idx="1329">
                  <c:v>107.7305145</c:v>
                </c:pt>
                <c:pt idx="1330">
                  <c:v>110.67152400000001</c:v>
                </c:pt>
                <c:pt idx="1331">
                  <c:v>116.8725586</c:v>
                </c:pt>
                <c:pt idx="1332">
                  <c:v>119.3649368</c:v>
                </c:pt>
                <c:pt idx="1333">
                  <c:v>119.0359421</c:v>
                </c:pt>
                <c:pt idx="1334">
                  <c:v>119.2951508</c:v>
                </c:pt>
                <c:pt idx="1335">
                  <c:v>121.9171295</c:v>
                </c:pt>
                <c:pt idx="1336">
                  <c:v>121.3488693</c:v>
                </c:pt>
                <c:pt idx="1337">
                  <c:v>121.21926120000001</c:v>
                </c:pt>
                <c:pt idx="1338">
                  <c:v>123.4424667</c:v>
                </c:pt>
                <c:pt idx="1339">
                  <c:v>125.1572189</c:v>
                </c:pt>
                <c:pt idx="1340">
                  <c:v>119.76371</c:v>
                </c:pt>
                <c:pt idx="1341">
                  <c:v>119.1256638</c:v>
                </c:pt>
                <c:pt idx="1342">
                  <c:v>120.4316711</c:v>
                </c:pt>
                <c:pt idx="1343">
                  <c:v>120.8105164</c:v>
                </c:pt>
                <c:pt idx="1344">
                  <c:v>121.06972500000001</c:v>
                </c:pt>
                <c:pt idx="1345">
                  <c:v>119.37490080000001</c:v>
                </c:pt>
                <c:pt idx="1346">
                  <c:v>118.98609159999999</c:v>
                </c:pt>
                <c:pt idx="1347">
                  <c:v>120.35191349999999</c:v>
                </c:pt>
                <c:pt idx="1348">
                  <c:v>120.78060910000001</c:v>
                </c:pt>
                <c:pt idx="1349">
                  <c:v>120.999939</c:v>
                </c:pt>
                <c:pt idx="1350">
                  <c:v>123.0237427</c:v>
                </c:pt>
                <c:pt idx="1351">
                  <c:v>126.21398929999999</c:v>
                </c:pt>
                <c:pt idx="1352">
                  <c:v>123.9210052</c:v>
                </c:pt>
                <c:pt idx="1353">
                  <c:v>124.5699997</c:v>
                </c:pt>
                <c:pt idx="1354">
                  <c:v>123.6900024</c:v>
                </c:pt>
                <c:pt idx="1355">
                  <c:v>123.8000031</c:v>
                </c:pt>
                <c:pt idx="1356">
                  <c:v>121.4599991</c:v>
                </c:pt>
                <c:pt idx="1357">
                  <c:v>119.4599991</c:v>
                </c:pt>
                <c:pt idx="1358">
                  <c:v>121.88999939999999</c:v>
                </c:pt>
                <c:pt idx="1359">
                  <c:v>120.3799973</c:v>
                </c:pt>
                <c:pt idx="1360">
                  <c:v>123.0500031</c:v>
                </c:pt>
                <c:pt idx="1361">
                  <c:v>125.3499985</c:v>
                </c:pt>
                <c:pt idx="1362">
                  <c:v>126.58000180000001</c:v>
                </c:pt>
                <c:pt idx="1363">
                  <c:v>126.6200027</c:v>
                </c:pt>
                <c:pt idx="1364">
                  <c:v>126.4300003</c:v>
                </c:pt>
                <c:pt idx="1365">
                  <c:v>125.83000180000001</c:v>
                </c:pt>
                <c:pt idx="1366">
                  <c:v>125.75</c:v>
                </c:pt>
                <c:pt idx="1367">
                  <c:v>124.75</c:v>
                </c:pt>
                <c:pt idx="1368">
                  <c:v>123.8399963</c:v>
                </c:pt>
                <c:pt idx="1369">
                  <c:v>121.4100037</c:v>
                </c:pt>
                <c:pt idx="1370">
                  <c:v>124.26000209999999</c:v>
                </c:pt>
                <c:pt idx="1371">
                  <c:v>122.0400009</c:v>
                </c:pt>
                <c:pt idx="1372">
                  <c:v>120.36000060000001</c:v>
                </c:pt>
                <c:pt idx="1373">
                  <c:v>118.1200027</c:v>
                </c:pt>
                <c:pt idx="1374">
                  <c:v>115.9499969</c:v>
                </c:pt>
                <c:pt idx="1375">
                  <c:v>118.5500031</c:v>
                </c:pt>
                <c:pt idx="1376">
                  <c:v>116.3399963</c:v>
                </c:pt>
                <c:pt idx="1377">
                  <c:v>117.2900009</c:v>
                </c:pt>
                <c:pt idx="1378">
                  <c:v>116.8700027</c:v>
                </c:pt>
                <c:pt idx="1379">
                  <c:v>118.9100037</c:v>
                </c:pt>
                <c:pt idx="1380">
                  <c:v>119.6299973</c:v>
                </c:pt>
                <c:pt idx="1381">
                  <c:v>119.86000060000001</c:v>
                </c:pt>
                <c:pt idx="1382">
                  <c:v>118.1600037</c:v>
                </c:pt>
                <c:pt idx="1383">
                  <c:v>115.8199997</c:v>
                </c:pt>
                <c:pt idx="1384">
                  <c:v>117.88999939999999</c:v>
                </c:pt>
                <c:pt idx="1385">
                  <c:v>119.8099976</c:v>
                </c:pt>
                <c:pt idx="1386">
                  <c:v>118.5299988</c:v>
                </c:pt>
                <c:pt idx="1387">
                  <c:v>117.13999939999999</c:v>
                </c:pt>
                <c:pt idx="1388">
                  <c:v>119.8700027</c:v>
                </c:pt>
                <c:pt idx="1389">
                  <c:v>122.38999939999999</c:v>
                </c:pt>
                <c:pt idx="1390">
                  <c:v>125.8499985</c:v>
                </c:pt>
                <c:pt idx="1391">
                  <c:v>125.7099991</c:v>
                </c:pt>
                <c:pt idx="1392">
                  <c:v>130.1499939</c:v>
                </c:pt>
                <c:pt idx="1393">
                  <c:v>127.6500015</c:v>
                </c:pt>
                <c:pt idx="1394">
                  <c:v>126.76000209999999</c:v>
                </c:pt>
                <c:pt idx="1395">
                  <c:v>123.9400024</c:v>
                </c:pt>
                <c:pt idx="1396">
                  <c:v>125.2799988</c:v>
                </c:pt>
                <c:pt idx="1397">
                  <c:v>124.9800034</c:v>
                </c:pt>
                <c:pt idx="1398">
                  <c:v>125.16999819999999</c:v>
                </c:pt>
                <c:pt idx="1399">
                  <c:v>124.01000209999999</c:v>
                </c:pt>
                <c:pt idx="1400">
                  <c:v>126.58000180000001</c:v>
                </c:pt>
                <c:pt idx="1401">
                  <c:v>128.22000120000001</c:v>
                </c:pt>
                <c:pt idx="1402">
                  <c:v>127.7099991</c:v>
                </c:pt>
                <c:pt idx="1403">
                  <c:v>124.9499969</c:v>
                </c:pt>
                <c:pt idx="1404">
                  <c:v>121.5500031</c:v>
                </c:pt>
                <c:pt idx="1405">
                  <c:v>120.41999819999999</c:v>
                </c:pt>
                <c:pt idx="1406">
                  <c:v>118.8000031</c:v>
                </c:pt>
                <c:pt idx="1407">
                  <c:v>116.4300003</c:v>
                </c:pt>
                <c:pt idx="1408">
                  <c:v>116.91999819999999</c:v>
                </c:pt>
                <c:pt idx="1409">
                  <c:v>117.76000209999999</c:v>
                </c:pt>
                <c:pt idx="1410">
                  <c:v>117.26000209999999</c:v>
                </c:pt>
                <c:pt idx="1411">
                  <c:v>116.1800003</c:v>
                </c:pt>
                <c:pt idx="1412">
                  <c:v>118</c:v>
                </c:pt>
                <c:pt idx="1413">
                  <c:v>119.6900024</c:v>
                </c:pt>
                <c:pt idx="1414">
                  <c:v>120.2200012</c:v>
                </c:pt>
                <c:pt idx="1415">
                  <c:v>119.58000180000001</c:v>
                </c:pt>
                <c:pt idx="1416">
                  <c:v>120.86000060000001</c:v>
                </c:pt>
                <c:pt idx="1417">
                  <c:v>119</c:v>
                </c:pt>
                <c:pt idx="1418">
                  <c:v>121.1999969</c:v>
                </c:pt>
                <c:pt idx="1419">
                  <c:v>120.2699966</c:v>
                </c:pt>
                <c:pt idx="1420">
                  <c:v>122.23999790000001</c:v>
                </c:pt>
                <c:pt idx="1421">
                  <c:v>122.2699966</c:v>
                </c:pt>
                <c:pt idx="1422">
                  <c:v>124.8799973</c:v>
                </c:pt>
                <c:pt idx="1423">
                  <c:v>126.2799988</c:v>
                </c:pt>
                <c:pt idx="1424">
                  <c:v>127.3799973</c:v>
                </c:pt>
                <c:pt idx="1425">
                  <c:v>128.5599976</c:v>
                </c:pt>
                <c:pt idx="1426">
                  <c:v>126.5599976</c:v>
                </c:pt>
                <c:pt idx="1427">
                  <c:v>124.3399963</c:v>
                </c:pt>
                <c:pt idx="1428">
                  <c:v>123.2799988</c:v>
                </c:pt>
                <c:pt idx="1429">
                  <c:v>122.51000209999999</c:v>
                </c:pt>
                <c:pt idx="1430">
                  <c:v>118.4300003</c:v>
                </c:pt>
                <c:pt idx="1431">
                  <c:v>116.1299973</c:v>
                </c:pt>
                <c:pt idx="1432">
                  <c:v>118.5199966</c:v>
                </c:pt>
                <c:pt idx="1433">
                  <c:v>121.48999790000001</c:v>
                </c:pt>
                <c:pt idx="1434">
                  <c:v>120.9000015</c:v>
                </c:pt>
                <c:pt idx="1435">
                  <c:v>122.4599991</c:v>
                </c:pt>
                <c:pt idx="1436">
                  <c:v>123.0299988</c:v>
                </c:pt>
                <c:pt idx="1437">
                  <c:v>123.0400009</c:v>
                </c:pt>
                <c:pt idx="1438">
                  <c:v>124.63999939999999</c:v>
                </c:pt>
                <c:pt idx="1439">
                  <c:v>121.9400024</c:v>
                </c:pt>
                <c:pt idx="1440">
                  <c:v>121.7300034</c:v>
                </c:pt>
                <c:pt idx="1441">
                  <c:v>123.4100037</c:v>
                </c:pt>
                <c:pt idx="1442">
                  <c:v>123.9100037</c:v>
                </c:pt>
                <c:pt idx="1443">
                  <c:v>130.9499969</c:v>
                </c:pt>
                <c:pt idx="1444">
                  <c:v>133.3999939</c:v>
                </c:pt>
                <c:pt idx="1445">
                  <c:v>132.6900024</c:v>
                </c:pt>
                <c:pt idx="1446">
                  <c:v>129.36000060000001</c:v>
                </c:pt>
                <c:pt idx="1447">
                  <c:v>130.72000120000001</c:v>
                </c:pt>
                <c:pt idx="1448">
                  <c:v>130.38999939999999</c:v>
                </c:pt>
                <c:pt idx="1449">
                  <c:v>131.2400055</c:v>
                </c:pt>
                <c:pt idx="1450">
                  <c:v>130.2599945</c:v>
                </c:pt>
                <c:pt idx="1451">
                  <c:v>129.6000061</c:v>
                </c:pt>
                <c:pt idx="1452">
                  <c:v>129.5500031</c:v>
                </c:pt>
                <c:pt idx="1453">
                  <c:v>127.51000209999999</c:v>
                </c:pt>
                <c:pt idx="1454">
                  <c:v>128.07000729999999</c:v>
                </c:pt>
                <c:pt idx="1455">
                  <c:v>129.4499969</c:v>
                </c:pt>
                <c:pt idx="1456">
                  <c:v>129.63999939999999</c:v>
                </c:pt>
                <c:pt idx="1457">
                  <c:v>121.2799988</c:v>
                </c:pt>
                <c:pt idx="1458">
                  <c:v>122.33000180000001</c:v>
                </c:pt>
                <c:pt idx="1459">
                  <c:v>123.76000209999999</c:v>
                </c:pt>
                <c:pt idx="1460">
                  <c:v>120.41999819999999</c:v>
                </c:pt>
                <c:pt idx="1461">
                  <c:v>118.9300003</c:v>
                </c:pt>
                <c:pt idx="1462">
                  <c:v>116.01000209999999</c:v>
                </c:pt>
                <c:pt idx="1463">
                  <c:v>116.8799973</c:v>
                </c:pt>
                <c:pt idx="1464">
                  <c:v>116.88999939999999</c:v>
                </c:pt>
                <c:pt idx="1465">
                  <c:v>115.3199997</c:v>
                </c:pt>
                <c:pt idx="1466">
                  <c:v>119.4599991</c:v>
                </c:pt>
                <c:pt idx="1467">
                  <c:v>120.0500031</c:v>
                </c:pt>
                <c:pt idx="1468">
                  <c:v>119.5400009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7E-4DAB-9A7A-D2EF2EE7BC99}"/>
            </c:ext>
          </c:extLst>
        </c:ser>
        <c:ser>
          <c:idx val="1"/>
          <c:order val="1"/>
          <c:tx>
            <c:strRef>
              <c:f>'Simple Moving Average '!$C$1</c:f>
              <c:strCache>
                <c:ptCount val="1"/>
                <c:pt idx="0">
                  <c:v>Naive Trend </c:v>
                </c:pt>
              </c:strCache>
            </c:strRef>
          </c:tx>
          <c:spPr>
            <a:ln w="34925" cap="rnd">
              <a:solidFill>
                <a:schemeClr val="accent6">
                  <a:tint val="86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'Simple Moving Average '!$A$2:$A$1470</c:f>
              <c:numCache>
                <c:formatCode>m/d/yyyy</c:formatCode>
                <c:ptCount val="1469"/>
                <c:pt idx="0">
                  <c:v>43467</c:v>
                </c:pt>
                <c:pt idx="1">
                  <c:v>43468</c:v>
                </c:pt>
                <c:pt idx="2">
                  <c:v>43469</c:v>
                </c:pt>
                <c:pt idx="3">
                  <c:v>43472</c:v>
                </c:pt>
                <c:pt idx="4">
                  <c:v>43473</c:v>
                </c:pt>
                <c:pt idx="5">
                  <c:v>43474</c:v>
                </c:pt>
                <c:pt idx="6">
                  <c:v>43475</c:v>
                </c:pt>
                <c:pt idx="7">
                  <c:v>43476</c:v>
                </c:pt>
                <c:pt idx="8">
                  <c:v>43479</c:v>
                </c:pt>
                <c:pt idx="9">
                  <c:v>43480</c:v>
                </c:pt>
                <c:pt idx="10">
                  <c:v>43481</c:v>
                </c:pt>
                <c:pt idx="11">
                  <c:v>43482</c:v>
                </c:pt>
                <c:pt idx="12">
                  <c:v>43483</c:v>
                </c:pt>
                <c:pt idx="13">
                  <c:v>43487</c:v>
                </c:pt>
                <c:pt idx="14">
                  <c:v>43488</c:v>
                </c:pt>
                <c:pt idx="15">
                  <c:v>43489</c:v>
                </c:pt>
                <c:pt idx="16">
                  <c:v>43490</c:v>
                </c:pt>
                <c:pt idx="17">
                  <c:v>43493</c:v>
                </c:pt>
                <c:pt idx="18">
                  <c:v>43494</c:v>
                </c:pt>
                <c:pt idx="19">
                  <c:v>43495</c:v>
                </c:pt>
                <c:pt idx="20">
                  <c:v>43496</c:v>
                </c:pt>
                <c:pt idx="21">
                  <c:v>43497</c:v>
                </c:pt>
                <c:pt idx="22">
                  <c:v>43500</c:v>
                </c:pt>
                <c:pt idx="23">
                  <c:v>43501</c:v>
                </c:pt>
                <c:pt idx="24">
                  <c:v>43502</c:v>
                </c:pt>
                <c:pt idx="25">
                  <c:v>43503</c:v>
                </c:pt>
                <c:pt idx="26">
                  <c:v>43504</c:v>
                </c:pt>
                <c:pt idx="27">
                  <c:v>43507</c:v>
                </c:pt>
                <c:pt idx="28">
                  <c:v>43508</c:v>
                </c:pt>
                <c:pt idx="29">
                  <c:v>43509</c:v>
                </c:pt>
                <c:pt idx="30">
                  <c:v>43510</c:v>
                </c:pt>
                <c:pt idx="31">
                  <c:v>43511</c:v>
                </c:pt>
                <c:pt idx="32">
                  <c:v>43515</c:v>
                </c:pt>
                <c:pt idx="33">
                  <c:v>43516</c:v>
                </c:pt>
                <c:pt idx="34">
                  <c:v>43517</c:v>
                </c:pt>
                <c:pt idx="35">
                  <c:v>43518</c:v>
                </c:pt>
                <c:pt idx="36">
                  <c:v>43521</c:v>
                </c:pt>
                <c:pt idx="37">
                  <c:v>43522</c:v>
                </c:pt>
                <c:pt idx="38">
                  <c:v>43523</c:v>
                </c:pt>
                <c:pt idx="39">
                  <c:v>43524</c:v>
                </c:pt>
                <c:pt idx="40">
                  <c:v>43525</c:v>
                </c:pt>
                <c:pt idx="41">
                  <c:v>43528</c:v>
                </c:pt>
                <c:pt idx="42">
                  <c:v>43529</c:v>
                </c:pt>
                <c:pt idx="43">
                  <c:v>43530</c:v>
                </c:pt>
                <c:pt idx="44">
                  <c:v>43531</c:v>
                </c:pt>
                <c:pt idx="45">
                  <c:v>43532</c:v>
                </c:pt>
                <c:pt idx="46">
                  <c:v>43535</c:v>
                </c:pt>
                <c:pt idx="47">
                  <c:v>43536</c:v>
                </c:pt>
                <c:pt idx="48">
                  <c:v>43537</c:v>
                </c:pt>
                <c:pt idx="49">
                  <c:v>43538</c:v>
                </c:pt>
                <c:pt idx="50">
                  <c:v>43539</c:v>
                </c:pt>
                <c:pt idx="51">
                  <c:v>43542</c:v>
                </c:pt>
                <c:pt idx="52">
                  <c:v>43543</c:v>
                </c:pt>
                <c:pt idx="53">
                  <c:v>43544</c:v>
                </c:pt>
                <c:pt idx="54">
                  <c:v>43545</c:v>
                </c:pt>
                <c:pt idx="55">
                  <c:v>43546</c:v>
                </c:pt>
                <c:pt idx="56">
                  <c:v>43549</c:v>
                </c:pt>
                <c:pt idx="57">
                  <c:v>43550</c:v>
                </c:pt>
                <c:pt idx="58">
                  <c:v>43551</c:v>
                </c:pt>
                <c:pt idx="59">
                  <c:v>43552</c:v>
                </c:pt>
                <c:pt idx="60">
                  <c:v>43553</c:v>
                </c:pt>
                <c:pt idx="61">
                  <c:v>43556</c:v>
                </c:pt>
                <c:pt idx="62">
                  <c:v>43557</c:v>
                </c:pt>
                <c:pt idx="63">
                  <c:v>43558</c:v>
                </c:pt>
                <c:pt idx="64">
                  <c:v>43559</c:v>
                </c:pt>
                <c:pt idx="65">
                  <c:v>43560</c:v>
                </c:pt>
                <c:pt idx="66">
                  <c:v>43563</c:v>
                </c:pt>
                <c:pt idx="67">
                  <c:v>43564</c:v>
                </c:pt>
                <c:pt idx="68">
                  <c:v>43565</c:v>
                </c:pt>
                <c:pt idx="69">
                  <c:v>43566</c:v>
                </c:pt>
                <c:pt idx="70">
                  <c:v>43567</c:v>
                </c:pt>
                <c:pt idx="71">
                  <c:v>43570</c:v>
                </c:pt>
                <c:pt idx="72">
                  <c:v>43571</c:v>
                </c:pt>
                <c:pt idx="73">
                  <c:v>43572</c:v>
                </c:pt>
                <c:pt idx="74">
                  <c:v>43573</c:v>
                </c:pt>
                <c:pt idx="75">
                  <c:v>43577</c:v>
                </c:pt>
                <c:pt idx="76">
                  <c:v>43578</c:v>
                </c:pt>
                <c:pt idx="77">
                  <c:v>43579</c:v>
                </c:pt>
                <c:pt idx="78">
                  <c:v>43580</c:v>
                </c:pt>
                <c:pt idx="79">
                  <c:v>43581</c:v>
                </c:pt>
                <c:pt idx="80">
                  <c:v>43584</c:v>
                </c:pt>
                <c:pt idx="81">
                  <c:v>43585</c:v>
                </c:pt>
                <c:pt idx="82">
                  <c:v>43586</c:v>
                </c:pt>
                <c:pt idx="83">
                  <c:v>43587</c:v>
                </c:pt>
                <c:pt idx="84">
                  <c:v>43588</c:v>
                </c:pt>
                <c:pt idx="85">
                  <c:v>43591</c:v>
                </c:pt>
                <c:pt idx="86">
                  <c:v>43592</c:v>
                </c:pt>
                <c:pt idx="87">
                  <c:v>43593</c:v>
                </c:pt>
                <c:pt idx="88">
                  <c:v>43594</c:v>
                </c:pt>
                <c:pt idx="89">
                  <c:v>43595</c:v>
                </c:pt>
                <c:pt idx="90">
                  <c:v>43598</c:v>
                </c:pt>
                <c:pt idx="91">
                  <c:v>43599</c:v>
                </c:pt>
                <c:pt idx="92">
                  <c:v>43600</c:v>
                </c:pt>
                <c:pt idx="93">
                  <c:v>43601</c:v>
                </c:pt>
                <c:pt idx="94">
                  <c:v>43602</c:v>
                </c:pt>
                <c:pt idx="95">
                  <c:v>43605</c:v>
                </c:pt>
                <c:pt idx="96">
                  <c:v>43606</c:v>
                </c:pt>
                <c:pt idx="97">
                  <c:v>43607</c:v>
                </c:pt>
                <c:pt idx="98">
                  <c:v>43608</c:v>
                </c:pt>
                <c:pt idx="99">
                  <c:v>43609</c:v>
                </c:pt>
                <c:pt idx="100">
                  <c:v>43613</c:v>
                </c:pt>
                <c:pt idx="101">
                  <c:v>43614</c:v>
                </c:pt>
                <c:pt idx="102">
                  <c:v>43615</c:v>
                </c:pt>
                <c:pt idx="103">
                  <c:v>43616</c:v>
                </c:pt>
                <c:pt idx="104">
                  <c:v>43619</c:v>
                </c:pt>
                <c:pt idx="105">
                  <c:v>43620</c:v>
                </c:pt>
                <c:pt idx="106">
                  <c:v>43621</c:v>
                </c:pt>
                <c:pt idx="107">
                  <c:v>43622</c:v>
                </c:pt>
                <c:pt idx="108">
                  <c:v>43623</c:v>
                </c:pt>
                <c:pt idx="109">
                  <c:v>43626</c:v>
                </c:pt>
                <c:pt idx="110">
                  <c:v>43627</c:v>
                </c:pt>
                <c:pt idx="111">
                  <c:v>43628</c:v>
                </c:pt>
                <c:pt idx="112">
                  <c:v>43629</c:v>
                </c:pt>
                <c:pt idx="113">
                  <c:v>43630</c:v>
                </c:pt>
                <c:pt idx="114">
                  <c:v>43633</c:v>
                </c:pt>
                <c:pt idx="115">
                  <c:v>43634</c:v>
                </c:pt>
                <c:pt idx="116">
                  <c:v>43635</c:v>
                </c:pt>
                <c:pt idx="117">
                  <c:v>43636</c:v>
                </c:pt>
                <c:pt idx="118">
                  <c:v>43637</c:v>
                </c:pt>
                <c:pt idx="119">
                  <c:v>43640</c:v>
                </c:pt>
                <c:pt idx="120">
                  <c:v>43641</c:v>
                </c:pt>
                <c:pt idx="121">
                  <c:v>43642</c:v>
                </c:pt>
                <c:pt idx="122">
                  <c:v>43643</c:v>
                </c:pt>
                <c:pt idx="123">
                  <c:v>43644</c:v>
                </c:pt>
                <c:pt idx="124">
                  <c:v>43647</c:v>
                </c:pt>
                <c:pt idx="125">
                  <c:v>43648</c:v>
                </c:pt>
                <c:pt idx="126">
                  <c:v>43649</c:v>
                </c:pt>
                <c:pt idx="127">
                  <c:v>43651</c:v>
                </c:pt>
                <c:pt idx="128">
                  <c:v>43654</c:v>
                </c:pt>
                <c:pt idx="129">
                  <c:v>43655</c:v>
                </c:pt>
                <c:pt idx="130">
                  <c:v>43656</c:v>
                </c:pt>
                <c:pt idx="131">
                  <c:v>43657</c:v>
                </c:pt>
                <c:pt idx="132">
                  <c:v>43658</c:v>
                </c:pt>
                <c:pt idx="133">
                  <c:v>43661</c:v>
                </c:pt>
                <c:pt idx="134">
                  <c:v>43662</c:v>
                </c:pt>
                <c:pt idx="135">
                  <c:v>43663</c:v>
                </c:pt>
                <c:pt idx="136">
                  <c:v>43664</c:v>
                </c:pt>
                <c:pt idx="137">
                  <c:v>43665</c:v>
                </c:pt>
                <c:pt idx="138">
                  <c:v>43668</c:v>
                </c:pt>
                <c:pt idx="139">
                  <c:v>43669</c:v>
                </c:pt>
                <c:pt idx="140">
                  <c:v>43670</c:v>
                </c:pt>
                <c:pt idx="141">
                  <c:v>43671</c:v>
                </c:pt>
                <c:pt idx="142">
                  <c:v>43672</c:v>
                </c:pt>
                <c:pt idx="143">
                  <c:v>43675</c:v>
                </c:pt>
                <c:pt idx="144">
                  <c:v>43676</c:v>
                </c:pt>
                <c:pt idx="145">
                  <c:v>43677</c:v>
                </c:pt>
                <c:pt idx="146">
                  <c:v>43678</c:v>
                </c:pt>
                <c:pt idx="147">
                  <c:v>43679</c:v>
                </c:pt>
                <c:pt idx="148">
                  <c:v>43682</c:v>
                </c:pt>
                <c:pt idx="149">
                  <c:v>43683</c:v>
                </c:pt>
                <c:pt idx="150">
                  <c:v>43684</c:v>
                </c:pt>
                <c:pt idx="151">
                  <c:v>43685</c:v>
                </c:pt>
                <c:pt idx="152">
                  <c:v>43686</c:v>
                </c:pt>
                <c:pt idx="153">
                  <c:v>43689</c:v>
                </c:pt>
                <c:pt idx="154">
                  <c:v>43690</c:v>
                </c:pt>
                <c:pt idx="155">
                  <c:v>43691</c:v>
                </c:pt>
                <c:pt idx="156">
                  <c:v>43692</c:v>
                </c:pt>
                <c:pt idx="157">
                  <c:v>43693</c:v>
                </c:pt>
                <c:pt idx="158">
                  <c:v>43696</c:v>
                </c:pt>
                <c:pt idx="159">
                  <c:v>43697</c:v>
                </c:pt>
                <c:pt idx="160">
                  <c:v>43698</c:v>
                </c:pt>
                <c:pt idx="161">
                  <c:v>43699</c:v>
                </c:pt>
                <c:pt idx="162">
                  <c:v>43700</c:v>
                </c:pt>
                <c:pt idx="163">
                  <c:v>43703</c:v>
                </c:pt>
                <c:pt idx="164">
                  <c:v>43704</c:v>
                </c:pt>
                <c:pt idx="165">
                  <c:v>43705</c:v>
                </c:pt>
                <c:pt idx="166">
                  <c:v>43706</c:v>
                </c:pt>
                <c:pt idx="167">
                  <c:v>43707</c:v>
                </c:pt>
                <c:pt idx="168">
                  <c:v>43711</c:v>
                </c:pt>
                <c:pt idx="169">
                  <c:v>43712</c:v>
                </c:pt>
                <c:pt idx="170">
                  <c:v>43713</c:v>
                </c:pt>
                <c:pt idx="171">
                  <c:v>43714</c:v>
                </c:pt>
                <c:pt idx="172">
                  <c:v>43717</c:v>
                </c:pt>
                <c:pt idx="173">
                  <c:v>43718</c:v>
                </c:pt>
                <c:pt idx="174">
                  <c:v>43719</c:v>
                </c:pt>
                <c:pt idx="175">
                  <c:v>43720</c:v>
                </c:pt>
                <c:pt idx="176">
                  <c:v>43721</c:v>
                </c:pt>
                <c:pt idx="177">
                  <c:v>43724</c:v>
                </c:pt>
                <c:pt idx="178">
                  <c:v>43725</c:v>
                </c:pt>
                <c:pt idx="179">
                  <c:v>43726</c:v>
                </c:pt>
                <c:pt idx="180">
                  <c:v>43727</c:v>
                </c:pt>
                <c:pt idx="181">
                  <c:v>43728</c:v>
                </c:pt>
                <c:pt idx="182">
                  <c:v>43731</c:v>
                </c:pt>
                <c:pt idx="183">
                  <c:v>43732</c:v>
                </c:pt>
                <c:pt idx="184">
                  <c:v>43733</c:v>
                </c:pt>
                <c:pt idx="185">
                  <c:v>43734</c:v>
                </c:pt>
                <c:pt idx="186">
                  <c:v>43735</c:v>
                </c:pt>
                <c:pt idx="187">
                  <c:v>43738</c:v>
                </c:pt>
                <c:pt idx="188">
                  <c:v>43739</c:v>
                </c:pt>
                <c:pt idx="189">
                  <c:v>43740</c:v>
                </c:pt>
                <c:pt idx="190">
                  <c:v>43741</c:v>
                </c:pt>
                <c:pt idx="191">
                  <c:v>43742</c:v>
                </c:pt>
                <c:pt idx="192">
                  <c:v>43745</c:v>
                </c:pt>
                <c:pt idx="193">
                  <c:v>43746</c:v>
                </c:pt>
                <c:pt idx="194">
                  <c:v>43747</c:v>
                </c:pt>
                <c:pt idx="195">
                  <c:v>43748</c:v>
                </c:pt>
                <c:pt idx="196">
                  <c:v>43749</c:v>
                </c:pt>
                <c:pt idx="197">
                  <c:v>43752</c:v>
                </c:pt>
                <c:pt idx="198">
                  <c:v>43753</c:v>
                </c:pt>
                <c:pt idx="199">
                  <c:v>43754</c:v>
                </c:pt>
                <c:pt idx="200">
                  <c:v>43755</c:v>
                </c:pt>
                <c:pt idx="201">
                  <c:v>43756</c:v>
                </c:pt>
                <c:pt idx="202">
                  <c:v>43759</c:v>
                </c:pt>
                <c:pt idx="203">
                  <c:v>43760</c:v>
                </c:pt>
                <c:pt idx="204">
                  <c:v>43761</c:v>
                </c:pt>
                <c:pt idx="205">
                  <c:v>43762</c:v>
                </c:pt>
                <c:pt idx="206">
                  <c:v>43763</c:v>
                </c:pt>
                <c:pt idx="207">
                  <c:v>43766</c:v>
                </c:pt>
                <c:pt idx="208">
                  <c:v>43767</c:v>
                </c:pt>
                <c:pt idx="209">
                  <c:v>43768</c:v>
                </c:pt>
                <c:pt idx="210">
                  <c:v>43769</c:v>
                </c:pt>
                <c:pt idx="211">
                  <c:v>43770</c:v>
                </c:pt>
                <c:pt idx="212">
                  <c:v>43773</c:v>
                </c:pt>
                <c:pt idx="213">
                  <c:v>43774</c:v>
                </c:pt>
                <c:pt idx="214">
                  <c:v>43775</c:v>
                </c:pt>
                <c:pt idx="215">
                  <c:v>43776</c:v>
                </c:pt>
                <c:pt idx="216">
                  <c:v>43777</c:v>
                </c:pt>
                <c:pt idx="217">
                  <c:v>43780</c:v>
                </c:pt>
                <c:pt idx="218">
                  <c:v>43781</c:v>
                </c:pt>
                <c:pt idx="219">
                  <c:v>43782</c:v>
                </c:pt>
                <c:pt idx="220">
                  <c:v>43783</c:v>
                </c:pt>
                <c:pt idx="221">
                  <c:v>43784</c:v>
                </c:pt>
                <c:pt idx="222">
                  <c:v>43787</c:v>
                </c:pt>
                <c:pt idx="223">
                  <c:v>43788</c:v>
                </c:pt>
                <c:pt idx="224">
                  <c:v>43789</c:v>
                </c:pt>
                <c:pt idx="225">
                  <c:v>43790</c:v>
                </c:pt>
                <c:pt idx="226">
                  <c:v>43791</c:v>
                </c:pt>
                <c:pt idx="227">
                  <c:v>43794</c:v>
                </c:pt>
                <c:pt idx="228">
                  <c:v>43795</c:v>
                </c:pt>
                <c:pt idx="229">
                  <c:v>43796</c:v>
                </c:pt>
                <c:pt idx="230">
                  <c:v>43798</c:v>
                </c:pt>
                <c:pt idx="231">
                  <c:v>43801</c:v>
                </c:pt>
                <c:pt idx="232">
                  <c:v>43802</c:v>
                </c:pt>
                <c:pt idx="233">
                  <c:v>43803</c:v>
                </c:pt>
                <c:pt idx="234">
                  <c:v>43804</c:v>
                </c:pt>
                <c:pt idx="235">
                  <c:v>43805</c:v>
                </c:pt>
                <c:pt idx="236">
                  <c:v>43808</c:v>
                </c:pt>
                <c:pt idx="237">
                  <c:v>43809</c:v>
                </c:pt>
                <c:pt idx="238">
                  <c:v>43810</c:v>
                </c:pt>
                <c:pt idx="239">
                  <c:v>43811</c:v>
                </c:pt>
                <c:pt idx="240">
                  <c:v>43812</c:v>
                </c:pt>
                <c:pt idx="241">
                  <c:v>43815</c:v>
                </c:pt>
                <c:pt idx="242">
                  <c:v>43816</c:v>
                </c:pt>
                <c:pt idx="243">
                  <c:v>43817</c:v>
                </c:pt>
                <c:pt idx="244">
                  <c:v>43818</c:v>
                </c:pt>
                <c:pt idx="245">
                  <c:v>43819</c:v>
                </c:pt>
                <c:pt idx="246">
                  <c:v>43822</c:v>
                </c:pt>
                <c:pt idx="247">
                  <c:v>43823</c:v>
                </c:pt>
                <c:pt idx="248">
                  <c:v>43825</c:v>
                </c:pt>
                <c:pt idx="249">
                  <c:v>43826</c:v>
                </c:pt>
                <c:pt idx="250">
                  <c:v>43829</c:v>
                </c:pt>
                <c:pt idx="251">
                  <c:v>43830</c:v>
                </c:pt>
                <c:pt idx="252">
                  <c:v>43832</c:v>
                </c:pt>
                <c:pt idx="253">
                  <c:v>43833</c:v>
                </c:pt>
                <c:pt idx="254">
                  <c:v>43836</c:v>
                </c:pt>
                <c:pt idx="255">
                  <c:v>43837</c:v>
                </c:pt>
                <c:pt idx="256">
                  <c:v>43838</c:v>
                </c:pt>
                <c:pt idx="257">
                  <c:v>43839</c:v>
                </c:pt>
                <c:pt idx="258">
                  <c:v>43840</c:v>
                </c:pt>
                <c:pt idx="259">
                  <c:v>43843</c:v>
                </c:pt>
                <c:pt idx="260">
                  <c:v>43844</c:v>
                </c:pt>
                <c:pt idx="261">
                  <c:v>43845</c:v>
                </c:pt>
                <c:pt idx="262">
                  <c:v>43846</c:v>
                </c:pt>
                <c:pt idx="263">
                  <c:v>43847</c:v>
                </c:pt>
                <c:pt idx="264">
                  <c:v>43851</c:v>
                </c:pt>
                <c:pt idx="265">
                  <c:v>43852</c:v>
                </c:pt>
                <c:pt idx="266">
                  <c:v>43853</c:v>
                </c:pt>
                <c:pt idx="267">
                  <c:v>43854</c:v>
                </c:pt>
                <c:pt idx="268">
                  <c:v>43857</c:v>
                </c:pt>
                <c:pt idx="269">
                  <c:v>43858</c:v>
                </c:pt>
                <c:pt idx="270">
                  <c:v>43859</c:v>
                </c:pt>
                <c:pt idx="271">
                  <c:v>43860</c:v>
                </c:pt>
                <c:pt idx="272">
                  <c:v>43861</c:v>
                </c:pt>
                <c:pt idx="273">
                  <c:v>43864</c:v>
                </c:pt>
                <c:pt idx="274">
                  <c:v>43865</c:v>
                </c:pt>
                <c:pt idx="275">
                  <c:v>43866</c:v>
                </c:pt>
                <c:pt idx="276">
                  <c:v>43867</c:v>
                </c:pt>
                <c:pt idx="277">
                  <c:v>43868</c:v>
                </c:pt>
                <c:pt idx="278">
                  <c:v>43871</c:v>
                </c:pt>
                <c:pt idx="279">
                  <c:v>43872</c:v>
                </c:pt>
                <c:pt idx="280">
                  <c:v>43873</c:v>
                </c:pt>
                <c:pt idx="281">
                  <c:v>43874</c:v>
                </c:pt>
                <c:pt idx="282">
                  <c:v>43875</c:v>
                </c:pt>
                <c:pt idx="283">
                  <c:v>43879</c:v>
                </c:pt>
                <c:pt idx="284">
                  <c:v>43880</c:v>
                </c:pt>
                <c:pt idx="285">
                  <c:v>43881</c:v>
                </c:pt>
                <c:pt idx="286">
                  <c:v>43882</c:v>
                </c:pt>
                <c:pt idx="287">
                  <c:v>43885</c:v>
                </c:pt>
                <c:pt idx="288">
                  <c:v>43886</c:v>
                </c:pt>
                <c:pt idx="289">
                  <c:v>43887</c:v>
                </c:pt>
                <c:pt idx="290">
                  <c:v>43888</c:v>
                </c:pt>
                <c:pt idx="291">
                  <c:v>43889</c:v>
                </c:pt>
                <c:pt idx="292">
                  <c:v>43892</c:v>
                </c:pt>
                <c:pt idx="293">
                  <c:v>43893</c:v>
                </c:pt>
                <c:pt idx="294">
                  <c:v>43894</c:v>
                </c:pt>
                <c:pt idx="295">
                  <c:v>43895</c:v>
                </c:pt>
                <c:pt idx="296">
                  <c:v>43896</c:v>
                </c:pt>
                <c:pt idx="297">
                  <c:v>43899</c:v>
                </c:pt>
                <c:pt idx="298">
                  <c:v>43900</c:v>
                </c:pt>
                <c:pt idx="299">
                  <c:v>43901</c:v>
                </c:pt>
                <c:pt idx="300">
                  <c:v>43902</c:v>
                </c:pt>
                <c:pt idx="301">
                  <c:v>43903</c:v>
                </c:pt>
                <c:pt idx="302">
                  <c:v>43906</c:v>
                </c:pt>
                <c:pt idx="303">
                  <c:v>43907</c:v>
                </c:pt>
                <c:pt idx="304">
                  <c:v>43908</c:v>
                </c:pt>
                <c:pt idx="305">
                  <c:v>43909</c:v>
                </c:pt>
                <c:pt idx="306">
                  <c:v>43910</c:v>
                </c:pt>
                <c:pt idx="307">
                  <c:v>43913</c:v>
                </c:pt>
                <c:pt idx="308">
                  <c:v>43914</c:v>
                </c:pt>
                <c:pt idx="309">
                  <c:v>43915</c:v>
                </c:pt>
                <c:pt idx="310">
                  <c:v>43916</c:v>
                </c:pt>
                <c:pt idx="311">
                  <c:v>43917</c:v>
                </c:pt>
                <c:pt idx="312">
                  <c:v>43920</c:v>
                </c:pt>
                <c:pt idx="313">
                  <c:v>43921</c:v>
                </c:pt>
                <c:pt idx="314">
                  <c:v>43922</c:v>
                </c:pt>
                <c:pt idx="315">
                  <c:v>43923</c:v>
                </c:pt>
                <c:pt idx="316">
                  <c:v>43924</c:v>
                </c:pt>
                <c:pt idx="317">
                  <c:v>43927</c:v>
                </c:pt>
                <c:pt idx="318">
                  <c:v>43928</c:v>
                </c:pt>
                <c:pt idx="319">
                  <c:v>43929</c:v>
                </c:pt>
                <c:pt idx="320">
                  <c:v>43930</c:v>
                </c:pt>
                <c:pt idx="321">
                  <c:v>43934</c:v>
                </c:pt>
                <c:pt idx="322">
                  <c:v>43935</c:v>
                </c:pt>
                <c:pt idx="323">
                  <c:v>43936</c:v>
                </c:pt>
                <c:pt idx="324">
                  <c:v>43937</c:v>
                </c:pt>
                <c:pt idx="325">
                  <c:v>43938</c:v>
                </c:pt>
                <c:pt idx="326">
                  <c:v>43941</c:v>
                </c:pt>
                <c:pt idx="327">
                  <c:v>43942</c:v>
                </c:pt>
                <c:pt idx="328">
                  <c:v>43943</c:v>
                </c:pt>
                <c:pt idx="329">
                  <c:v>43944</c:v>
                </c:pt>
                <c:pt idx="330">
                  <c:v>43945</c:v>
                </c:pt>
                <c:pt idx="331">
                  <c:v>43948</c:v>
                </c:pt>
                <c:pt idx="332">
                  <c:v>43949</c:v>
                </c:pt>
                <c:pt idx="333">
                  <c:v>43950</c:v>
                </c:pt>
                <c:pt idx="334">
                  <c:v>43951</c:v>
                </c:pt>
                <c:pt idx="335">
                  <c:v>43952</c:v>
                </c:pt>
                <c:pt idx="336">
                  <c:v>43955</c:v>
                </c:pt>
                <c:pt idx="337">
                  <c:v>43956</c:v>
                </c:pt>
                <c:pt idx="338">
                  <c:v>43957</c:v>
                </c:pt>
                <c:pt idx="339">
                  <c:v>43958</c:v>
                </c:pt>
                <c:pt idx="340">
                  <c:v>43959</c:v>
                </c:pt>
                <c:pt idx="341">
                  <c:v>43962</c:v>
                </c:pt>
                <c:pt idx="342">
                  <c:v>43963</c:v>
                </c:pt>
                <c:pt idx="343">
                  <c:v>43964</c:v>
                </c:pt>
                <c:pt idx="344">
                  <c:v>43965</c:v>
                </c:pt>
                <c:pt idx="345">
                  <c:v>43966</c:v>
                </c:pt>
                <c:pt idx="346">
                  <c:v>43969</c:v>
                </c:pt>
                <c:pt idx="347">
                  <c:v>43970</c:v>
                </c:pt>
                <c:pt idx="348">
                  <c:v>43971</c:v>
                </c:pt>
                <c:pt idx="349">
                  <c:v>43972</c:v>
                </c:pt>
                <c:pt idx="350">
                  <c:v>43973</c:v>
                </c:pt>
                <c:pt idx="351">
                  <c:v>43977</c:v>
                </c:pt>
                <c:pt idx="352">
                  <c:v>43978</c:v>
                </c:pt>
                <c:pt idx="353">
                  <c:v>43979</c:v>
                </c:pt>
                <c:pt idx="354">
                  <c:v>43980</c:v>
                </c:pt>
                <c:pt idx="355">
                  <c:v>43983</c:v>
                </c:pt>
                <c:pt idx="356">
                  <c:v>43984</c:v>
                </c:pt>
                <c:pt idx="357">
                  <c:v>43985</c:v>
                </c:pt>
                <c:pt idx="358">
                  <c:v>43986</c:v>
                </c:pt>
                <c:pt idx="359">
                  <c:v>43987</c:v>
                </c:pt>
                <c:pt idx="360">
                  <c:v>43990</c:v>
                </c:pt>
                <c:pt idx="361">
                  <c:v>43991</c:v>
                </c:pt>
                <c:pt idx="362">
                  <c:v>43992</c:v>
                </c:pt>
                <c:pt idx="363">
                  <c:v>43993</c:v>
                </c:pt>
                <c:pt idx="364">
                  <c:v>43994</c:v>
                </c:pt>
                <c:pt idx="365">
                  <c:v>43997</c:v>
                </c:pt>
                <c:pt idx="366">
                  <c:v>43998</c:v>
                </c:pt>
                <c:pt idx="367">
                  <c:v>43999</c:v>
                </c:pt>
                <c:pt idx="368">
                  <c:v>44000</c:v>
                </c:pt>
                <c:pt idx="369">
                  <c:v>44001</c:v>
                </c:pt>
                <c:pt idx="370">
                  <c:v>44004</c:v>
                </c:pt>
                <c:pt idx="371">
                  <c:v>44005</c:v>
                </c:pt>
                <c:pt idx="372">
                  <c:v>44006</c:v>
                </c:pt>
                <c:pt idx="373">
                  <c:v>44007</c:v>
                </c:pt>
                <c:pt idx="374">
                  <c:v>44008</c:v>
                </c:pt>
                <c:pt idx="375">
                  <c:v>44011</c:v>
                </c:pt>
                <c:pt idx="376">
                  <c:v>44012</c:v>
                </c:pt>
                <c:pt idx="377">
                  <c:v>44013</c:v>
                </c:pt>
                <c:pt idx="378">
                  <c:v>44014</c:v>
                </c:pt>
                <c:pt idx="379">
                  <c:v>44018</c:v>
                </c:pt>
                <c:pt idx="380">
                  <c:v>44019</c:v>
                </c:pt>
                <c:pt idx="381">
                  <c:v>44020</c:v>
                </c:pt>
                <c:pt idx="382">
                  <c:v>44021</c:v>
                </c:pt>
                <c:pt idx="383">
                  <c:v>44022</c:v>
                </c:pt>
                <c:pt idx="384">
                  <c:v>44025</c:v>
                </c:pt>
                <c:pt idx="385">
                  <c:v>44026</c:v>
                </c:pt>
                <c:pt idx="386">
                  <c:v>44027</c:v>
                </c:pt>
                <c:pt idx="387">
                  <c:v>44028</c:v>
                </c:pt>
                <c:pt idx="388">
                  <c:v>44029</c:v>
                </c:pt>
                <c:pt idx="389">
                  <c:v>44032</c:v>
                </c:pt>
                <c:pt idx="390">
                  <c:v>44033</c:v>
                </c:pt>
                <c:pt idx="391">
                  <c:v>44034</c:v>
                </c:pt>
                <c:pt idx="392">
                  <c:v>44035</c:v>
                </c:pt>
                <c:pt idx="393">
                  <c:v>44036</c:v>
                </c:pt>
                <c:pt idx="394">
                  <c:v>44039</c:v>
                </c:pt>
                <c:pt idx="395">
                  <c:v>44040</c:v>
                </c:pt>
                <c:pt idx="396">
                  <c:v>44041</c:v>
                </c:pt>
                <c:pt idx="397">
                  <c:v>44042</c:v>
                </c:pt>
                <c:pt idx="398">
                  <c:v>44043</c:v>
                </c:pt>
                <c:pt idx="399">
                  <c:v>44046</c:v>
                </c:pt>
                <c:pt idx="400">
                  <c:v>44047</c:v>
                </c:pt>
                <c:pt idx="401">
                  <c:v>44048</c:v>
                </c:pt>
                <c:pt idx="402">
                  <c:v>44049</c:v>
                </c:pt>
                <c:pt idx="403">
                  <c:v>44050</c:v>
                </c:pt>
                <c:pt idx="404">
                  <c:v>44053</c:v>
                </c:pt>
                <c:pt idx="405">
                  <c:v>44054</c:v>
                </c:pt>
                <c:pt idx="406">
                  <c:v>44055</c:v>
                </c:pt>
                <c:pt idx="407">
                  <c:v>44056</c:v>
                </c:pt>
                <c:pt idx="408">
                  <c:v>44057</c:v>
                </c:pt>
                <c:pt idx="409">
                  <c:v>44060</c:v>
                </c:pt>
                <c:pt idx="410">
                  <c:v>44061</c:v>
                </c:pt>
                <c:pt idx="411">
                  <c:v>44062</c:v>
                </c:pt>
                <c:pt idx="412">
                  <c:v>44063</c:v>
                </c:pt>
                <c:pt idx="413">
                  <c:v>44064</c:v>
                </c:pt>
                <c:pt idx="414">
                  <c:v>44067</c:v>
                </c:pt>
                <c:pt idx="415">
                  <c:v>44068</c:v>
                </c:pt>
                <c:pt idx="416">
                  <c:v>44069</c:v>
                </c:pt>
                <c:pt idx="417">
                  <c:v>44070</c:v>
                </c:pt>
                <c:pt idx="418">
                  <c:v>44071</c:v>
                </c:pt>
                <c:pt idx="419">
                  <c:v>44074</c:v>
                </c:pt>
                <c:pt idx="420">
                  <c:v>44075</c:v>
                </c:pt>
                <c:pt idx="421">
                  <c:v>44076</c:v>
                </c:pt>
                <c:pt idx="422">
                  <c:v>44077</c:v>
                </c:pt>
                <c:pt idx="423">
                  <c:v>44078</c:v>
                </c:pt>
                <c:pt idx="424">
                  <c:v>44082</c:v>
                </c:pt>
                <c:pt idx="425">
                  <c:v>44083</c:v>
                </c:pt>
                <c:pt idx="426">
                  <c:v>44084</c:v>
                </c:pt>
                <c:pt idx="427">
                  <c:v>44085</c:v>
                </c:pt>
                <c:pt idx="428">
                  <c:v>44088</c:v>
                </c:pt>
                <c:pt idx="429">
                  <c:v>44089</c:v>
                </c:pt>
                <c:pt idx="430">
                  <c:v>44090</c:v>
                </c:pt>
                <c:pt idx="431">
                  <c:v>44091</c:v>
                </c:pt>
                <c:pt idx="432">
                  <c:v>44092</c:v>
                </c:pt>
                <c:pt idx="433">
                  <c:v>44095</c:v>
                </c:pt>
                <c:pt idx="434">
                  <c:v>44096</c:v>
                </c:pt>
                <c:pt idx="435">
                  <c:v>44097</c:v>
                </c:pt>
                <c:pt idx="436">
                  <c:v>44098</c:v>
                </c:pt>
                <c:pt idx="437">
                  <c:v>44099</c:v>
                </c:pt>
                <c:pt idx="438">
                  <c:v>44102</c:v>
                </c:pt>
                <c:pt idx="439">
                  <c:v>44103</c:v>
                </c:pt>
                <c:pt idx="440">
                  <c:v>44104</c:v>
                </c:pt>
                <c:pt idx="441">
                  <c:v>44105</c:v>
                </c:pt>
                <c:pt idx="442">
                  <c:v>44106</c:v>
                </c:pt>
                <c:pt idx="443">
                  <c:v>44109</c:v>
                </c:pt>
                <c:pt idx="444">
                  <c:v>44110</c:v>
                </c:pt>
                <c:pt idx="445">
                  <c:v>44111</c:v>
                </c:pt>
                <c:pt idx="446">
                  <c:v>44112</c:v>
                </c:pt>
                <c:pt idx="447">
                  <c:v>44113</c:v>
                </c:pt>
                <c:pt idx="448">
                  <c:v>44116</c:v>
                </c:pt>
                <c:pt idx="449">
                  <c:v>44117</c:v>
                </c:pt>
                <c:pt idx="450">
                  <c:v>44118</c:v>
                </c:pt>
                <c:pt idx="451">
                  <c:v>44119</c:v>
                </c:pt>
                <c:pt idx="452">
                  <c:v>44120</c:v>
                </c:pt>
                <c:pt idx="453">
                  <c:v>44123</c:v>
                </c:pt>
                <c:pt idx="454">
                  <c:v>44124</c:v>
                </c:pt>
                <c:pt idx="455">
                  <c:v>44125</c:v>
                </c:pt>
                <c:pt idx="456">
                  <c:v>44126</c:v>
                </c:pt>
                <c:pt idx="457">
                  <c:v>44127</c:v>
                </c:pt>
                <c:pt idx="458">
                  <c:v>44130</c:v>
                </c:pt>
                <c:pt idx="459">
                  <c:v>44131</c:v>
                </c:pt>
                <c:pt idx="460">
                  <c:v>44132</c:v>
                </c:pt>
                <c:pt idx="461">
                  <c:v>44133</c:v>
                </c:pt>
                <c:pt idx="462">
                  <c:v>44134</c:v>
                </c:pt>
                <c:pt idx="463">
                  <c:v>44137</c:v>
                </c:pt>
                <c:pt idx="464">
                  <c:v>44138</c:v>
                </c:pt>
                <c:pt idx="465">
                  <c:v>44139</c:v>
                </c:pt>
                <c:pt idx="466">
                  <c:v>44140</c:v>
                </c:pt>
                <c:pt idx="467">
                  <c:v>44141</c:v>
                </c:pt>
                <c:pt idx="468">
                  <c:v>44144</c:v>
                </c:pt>
                <c:pt idx="469">
                  <c:v>44145</c:v>
                </c:pt>
                <c:pt idx="470">
                  <c:v>44146</c:v>
                </c:pt>
                <c:pt idx="471">
                  <c:v>44147</c:v>
                </c:pt>
                <c:pt idx="472">
                  <c:v>44148</c:v>
                </c:pt>
                <c:pt idx="473">
                  <c:v>44151</c:v>
                </c:pt>
                <c:pt idx="474">
                  <c:v>44152</c:v>
                </c:pt>
                <c:pt idx="475">
                  <c:v>44153</c:v>
                </c:pt>
                <c:pt idx="476">
                  <c:v>44154</c:v>
                </c:pt>
                <c:pt idx="477">
                  <c:v>44155</c:v>
                </c:pt>
                <c:pt idx="478">
                  <c:v>44158</c:v>
                </c:pt>
                <c:pt idx="479">
                  <c:v>44159</c:v>
                </c:pt>
                <c:pt idx="480">
                  <c:v>44160</c:v>
                </c:pt>
                <c:pt idx="481">
                  <c:v>44162</c:v>
                </c:pt>
                <c:pt idx="482">
                  <c:v>44165</c:v>
                </c:pt>
                <c:pt idx="483">
                  <c:v>44166</c:v>
                </c:pt>
                <c:pt idx="484">
                  <c:v>44167</c:v>
                </c:pt>
                <c:pt idx="485">
                  <c:v>44168</c:v>
                </c:pt>
                <c:pt idx="486">
                  <c:v>44169</c:v>
                </c:pt>
                <c:pt idx="487">
                  <c:v>44172</c:v>
                </c:pt>
                <c:pt idx="488">
                  <c:v>44173</c:v>
                </c:pt>
                <c:pt idx="489">
                  <c:v>44174</c:v>
                </c:pt>
                <c:pt idx="490">
                  <c:v>44175</c:v>
                </c:pt>
                <c:pt idx="491">
                  <c:v>44176</c:v>
                </c:pt>
                <c:pt idx="492">
                  <c:v>44179</c:v>
                </c:pt>
                <c:pt idx="493">
                  <c:v>44180</c:v>
                </c:pt>
                <c:pt idx="494">
                  <c:v>44181</c:v>
                </c:pt>
                <c:pt idx="495">
                  <c:v>44182</c:v>
                </c:pt>
                <c:pt idx="496">
                  <c:v>44183</c:v>
                </c:pt>
                <c:pt idx="497">
                  <c:v>44186</c:v>
                </c:pt>
                <c:pt idx="498">
                  <c:v>44187</c:v>
                </c:pt>
                <c:pt idx="499">
                  <c:v>44188</c:v>
                </c:pt>
                <c:pt idx="500">
                  <c:v>44189</c:v>
                </c:pt>
                <c:pt idx="501">
                  <c:v>44193</c:v>
                </c:pt>
                <c:pt idx="502">
                  <c:v>44194</c:v>
                </c:pt>
                <c:pt idx="503">
                  <c:v>44195</c:v>
                </c:pt>
                <c:pt idx="504">
                  <c:v>44196</c:v>
                </c:pt>
                <c:pt idx="505">
                  <c:v>44200</c:v>
                </c:pt>
                <c:pt idx="506">
                  <c:v>44201</c:v>
                </c:pt>
                <c:pt idx="507">
                  <c:v>44202</c:v>
                </c:pt>
                <c:pt idx="508">
                  <c:v>44203</c:v>
                </c:pt>
                <c:pt idx="509">
                  <c:v>44204</c:v>
                </c:pt>
                <c:pt idx="510">
                  <c:v>44207</c:v>
                </c:pt>
                <c:pt idx="511">
                  <c:v>44208</c:v>
                </c:pt>
                <c:pt idx="512">
                  <c:v>44209</c:v>
                </c:pt>
                <c:pt idx="513">
                  <c:v>44210</c:v>
                </c:pt>
                <c:pt idx="514">
                  <c:v>44211</c:v>
                </c:pt>
                <c:pt idx="515">
                  <c:v>44215</c:v>
                </c:pt>
                <c:pt idx="516">
                  <c:v>44216</c:v>
                </c:pt>
                <c:pt idx="517">
                  <c:v>44217</c:v>
                </c:pt>
                <c:pt idx="518">
                  <c:v>44218</c:v>
                </c:pt>
                <c:pt idx="519">
                  <c:v>44221</c:v>
                </c:pt>
                <c:pt idx="520">
                  <c:v>44222</c:v>
                </c:pt>
                <c:pt idx="521">
                  <c:v>44223</c:v>
                </c:pt>
                <c:pt idx="522">
                  <c:v>44224</c:v>
                </c:pt>
                <c:pt idx="523">
                  <c:v>44225</c:v>
                </c:pt>
                <c:pt idx="524">
                  <c:v>44228</c:v>
                </c:pt>
                <c:pt idx="525">
                  <c:v>44229</c:v>
                </c:pt>
                <c:pt idx="526">
                  <c:v>44230</c:v>
                </c:pt>
                <c:pt idx="527">
                  <c:v>44231</c:v>
                </c:pt>
                <c:pt idx="528">
                  <c:v>44232</c:v>
                </c:pt>
                <c:pt idx="529">
                  <c:v>44235</c:v>
                </c:pt>
                <c:pt idx="530">
                  <c:v>44236</c:v>
                </c:pt>
                <c:pt idx="531">
                  <c:v>44237</c:v>
                </c:pt>
                <c:pt idx="532">
                  <c:v>44238</c:v>
                </c:pt>
                <c:pt idx="533">
                  <c:v>44239</c:v>
                </c:pt>
                <c:pt idx="534">
                  <c:v>44243</c:v>
                </c:pt>
                <c:pt idx="535">
                  <c:v>44244</c:v>
                </c:pt>
                <c:pt idx="536">
                  <c:v>44245</c:v>
                </c:pt>
                <c:pt idx="537">
                  <c:v>44246</c:v>
                </c:pt>
                <c:pt idx="538">
                  <c:v>44249</c:v>
                </c:pt>
                <c:pt idx="539">
                  <c:v>44250</c:v>
                </c:pt>
                <c:pt idx="540">
                  <c:v>44251</c:v>
                </c:pt>
                <c:pt idx="541">
                  <c:v>44252</c:v>
                </c:pt>
                <c:pt idx="542">
                  <c:v>44253</c:v>
                </c:pt>
                <c:pt idx="543">
                  <c:v>44256</c:v>
                </c:pt>
                <c:pt idx="544">
                  <c:v>44257</c:v>
                </c:pt>
                <c:pt idx="545">
                  <c:v>44258</c:v>
                </c:pt>
                <c:pt idx="546">
                  <c:v>44259</c:v>
                </c:pt>
                <c:pt idx="547">
                  <c:v>44260</c:v>
                </c:pt>
                <c:pt idx="548">
                  <c:v>44263</c:v>
                </c:pt>
                <c:pt idx="549">
                  <c:v>44264</c:v>
                </c:pt>
                <c:pt idx="550">
                  <c:v>44265</c:v>
                </c:pt>
                <c:pt idx="551">
                  <c:v>44266</c:v>
                </c:pt>
                <c:pt idx="552">
                  <c:v>44267</c:v>
                </c:pt>
                <c:pt idx="553">
                  <c:v>44270</c:v>
                </c:pt>
                <c:pt idx="554">
                  <c:v>44271</c:v>
                </c:pt>
                <c:pt idx="555">
                  <c:v>44272</c:v>
                </c:pt>
                <c:pt idx="556">
                  <c:v>44273</c:v>
                </c:pt>
                <c:pt idx="557">
                  <c:v>44274</c:v>
                </c:pt>
                <c:pt idx="558">
                  <c:v>44277</c:v>
                </c:pt>
                <c:pt idx="559">
                  <c:v>44278</c:v>
                </c:pt>
                <c:pt idx="560">
                  <c:v>44279</c:v>
                </c:pt>
                <c:pt idx="561">
                  <c:v>44280</c:v>
                </c:pt>
                <c:pt idx="562">
                  <c:v>44281</c:v>
                </c:pt>
                <c:pt idx="563">
                  <c:v>44284</c:v>
                </c:pt>
                <c:pt idx="564">
                  <c:v>44285</c:v>
                </c:pt>
                <c:pt idx="565">
                  <c:v>44286</c:v>
                </c:pt>
                <c:pt idx="566">
                  <c:v>44287</c:v>
                </c:pt>
                <c:pt idx="567">
                  <c:v>44291</c:v>
                </c:pt>
                <c:pt idx="568">
                  <c:v>44292</c:v>
                </c:pt>
                <c:pt idx="569">
                  <c:v>44293</c:v>
                </c:pt>
                <c:pt idx="570">
                  <c:v>44294</c:v>
                </c:pt>
                <c:pt idx="571">
                  <c:v>44295</c:v>
                </c:pt>
                <c:pt idx="572">
                  <c:v>44298</c:v>
                </c:pt>
                <c:pt idx="573">
                  <c:v>44299</c:v>
                </c:pt>
                <c:pt idx="574">
                  <c:v>44300</c:v>
                </c:pt>
                <c:pt idx="575">
                  <c:v>44301</c:v>
                </c:pt>
                <c:pt idx="576">
                  <c:v>44302</c:v>
                </c:pt>
                <c:pt idx="577">
                  <c:v>44305</c:v>
                </c:pt>
                <c:pt idx="578">
                  <c:v>44306</c:v>
                </c:pt>
                <c:pt idx="579">
                  <c:v>44307</c:v>
                </c:pt>
                <c:pt idx="580">
                  <c:v>44308</c:v>
                </c:pt>
                <c:pt idx="581">
                  <c:v>44309</c:v>
                </c:pt>
                <c:pt idx="582">
                  <c:v>44312</c:v>
                </c:pt>
                <c:pt idx="583">
                  <c:v>44313</c:v>
                </c:pt>
                <c:pt idx="584">
                  <c:v>44314</c:v>
                </c:pt>
                <c:pt idx="585">
                  <c:v>44315</c:v>
                </c:pt>
                <c:pt idx="586">
                  <c:v>44316</c:v>
                </c:pt>
                <c:pt idx="587">
                  <c:v>44319</c:v>
                </c:pt>
                <c:pt idx="588">
                  <c:v>44320</c:v>
                </c:pt>
                <c:pt idx="589">
                  <c:v>44321</c:v>
                </c:pt>
                <c:pt idx="590">
                  <c:v>44322</c:v>
                </c:pt>
                <c:pt idx="591">
                  <c:v>44323</c:v>
                </c:pt>
                <c:pt idx="592">
                  <c:v>44326</c:v>
                </c:pt>
                <c:pt idx="593">
                  <c:v>44327</c:v>
                </c:pt>
                <c:pt idx="594">
                  <c:v>44328</c:v>
                </c:pt>
                <c:pt idx="595">
                  <c:v>44329</c:v>
                </c:pt>
                <c:pt idx="596">
                  <c:v>44330</c:v>
                </c:pt>
                <c:pt idx="597">
                  <c:v>44333</c:v>
                </c:pt>
                <c:pt idx="598">
                  <c:v>44334</c:v>
                </c:pt>
                <c:pt idx="599">
                  <c:v>44335</c:v>
                </c:pt>
                <c:pt idx="600">
                  <c:v>44336</c:v>
                </c:pt>
                <c:pt idx="601">
                  <c:v>44337</c:v>
                </c:pt>
                <c:pt idx="602">
                  <c:v>44340</c:v>
                </c:pt>
                <c:pt idx="603">
                  <c:v>44341</c:v>
                </c:pt>
                <c:pt idx="604">
                  <c:v>44342</c:v>
                </c:pt>
                <c:pt idx="605">
                  <c:v>44343</c:v>
                </c:pt>
                <c:pt idx="606">
                  <c:v>44344</c:v>
                </c:pt>
                <c:pt idx="607">
                  <c:v>44348</c:v>
                </c:pt>
                <c:pt idx="608">
                  <c:v>44349</c:v>
                </c:pt>
                <c:pt idx="609">
                  <c:v>44350</c:v>
                </c:pt>
                <c:pt idx="610">
                  <c:v>44351</c:v>
                </c:pt>
                <c:pt idx="611">
                  <c:v>44354</c:v>
                </c:pt>
                <c:pt idx="612">
                  <c:v>44355</c:v>
                </c:pt>
                <c:pt idx="613">
                  <c:v>44356</c:v>
                </c:pt>
                <c:pt idx="614">
                  <c:v>44357</c:v>
                </c:pt>
                <c:pt idx="615">
                  <c:v>44358</c:v>
                </c:pt>
                <c:pt idx="616">
                  <c:v>44361</c:v>
                </c:pt>
                <c:pt idx="617">
                  <c:v>44362</c:v>
                </c:pt>
                <c:pt idx="618">
                  <c:v>44363</c:v>
                </c:pt>
                <c:pt idx="619">
                  <c:v>44364</c:v>
                </c:pt>
                <c:pt idx="620">
                  <c:v>44365</c:v>
                </c:pt>
                <c:pt idx="621">
                  <c:v>44368</c:v>
                </c:pt>
                <c:pt idx="622">
                  <c:v>44369</c:v>
                </c:pt>
                <c:pt idx="623">
                  <c:v>44370</c:v>
                </c:pt>
                <c:pt idx="624">
                  <c:v>44371</c:v>
                </c:pt>
                <c:pt idx="625">
                  <c:v>44372</c:v>
                </c:pt>
                <c:pt idx="626">
                  <c:v>44375</c:v>
                </c:pt>
                <c:pt idx="627">
                  <c:v>44376</c:v>
                </c:pt>
                <c:pt idx="628">
                  <c:v>44377</c:v>
                </c:pt>
                <c:pt idx="629">
                  <c:v>44378</c:v>
                </c:pt>
                <c:pt idx="630">
                  <c:v>44379</c:v>
                </c:pt>
                <c:pt idx="631">
                  <c:v>44383</c:v>
                </c:pt>
                <c:pt idx="632">
                  <c:v>44384</c:v>
                </c:pt>
                <c:pt idx="633">
                  <c:v>44385</c:v>
                </c:pt>
                <c:pt idx="634">
                  <c:v>44386</c:v>
                </c:pt>
                <c:pt idx="635">
                  <c:v>44389</c:v>
                </c:pt>
                <c:pt idx="636">
                  <c:v>44390</c:v>
                </c:pt>
                <c:pt idx="637">
                  <c:v>44391</c:v>
                </c:pt>
                <c:pt idx="638">
                  <c:v>44392</c:v>
                </c:pt>
                <c:pt idx="639">
                  <c:v>44393</c:v>
                </c:pt>
                <c:pt idx="640">
                  <c:v>44396</c:v>
                </c:pt>
                <c:pt idx="641">
                  <c:v>44397</c:v>
                </c:pt>
                <c:pt idx="642">
                  <c:v>44398</c:v>
                </c:pt>
                <c:pt idx="643">
                  <c:v>44399</c:v>
                </c:pt>
                <c:pt idx="644">
                  <c:v>44400</c:v>
                </c:pt>
                <c:pt idx="645">
                  <c:v>44403</c:v>
                </c:pt>
                <c:pt idx="646">
                  <c:v>44404</c:v>
                </c:pt>
                <c:pt idx="647">
                  <c:v>44405</c:v>
                </c:pt>
                <c:pt idx="648">
                  <c:v>44406</c:v>
                </c:pt>
                <c:pt idx="649">
                  <c:v>44407</c:v>
                </c:pt>
                <c:pt idx="650">
                  <c:v>44410</c:v>
                </c:pt>
                <c:pt idx="651">
                  <c:v>44411</c:v>
                </c:pt>
                <c:pt idx="652">
                  <c:v>44412</c:v>
                </c:pt>
                <c:pt idx="653">
                  <c:v>44413</c:v>
                </c:pt>
                <c:pt idx="654">
                  <c:v>44414</c:v>
                </c:pt>
                <c:pt idx="655">
                  <c:v>44417</c:v>
                </c:pt>
                <c:pt idx="656">
                  <c:v>44418</c:v>
                </c:pt>
                <c:pt idx="657">
                  <c:v>44419</c:v>
                </c:pt>
                <c:pt idx="658">
                  <c:v>44420</c:v>
                </c:pt>
                <c:pt idx="659">
                  <c:v>44421</c:v>
                </c:pt>
                <c:pt idx="660">
                  <c:v>44424</c:v>
                </c:pt>
                <c:pt idx="661">
                  <c:v>44425</c:v>
                </c:pt>
                <c:pt idx="662">
                  <c:v>44426</c:v>
                </c:pt>
                <c:pt idx="663">
                  <c:v>44427</c:v>
                </c:pt>
                <c:pt idx="664">
                  <c:v>44428</c:v>
                </c:pt>
                <c:pt idx="665">
                  <c:v>44431</c:v>
                </c:pt>
                <c:pt idx="666">
                  <c:v>44432</c:v>
                </c:pt>
                <c:pt idx="667">
                  <c:v>44433</c:v>
                </c:pt>
                <c:pt idx="668">
                  <c:v>44434</c:v>
                </c:pt>
                <c:pt idx="669">
                  <c:v>44435</c:v>
                </c:pt>
                <c:pt idx="670">
                  <c:v>44438</c:v>
                </c:pt>
                <c:pt idx="671">
                  <c:v>44439</c:v>
                </c:pt>
                <c:pt idx="672">
                  <c:v>44440</c:v>
                </c:pt>
                <c:pt idx="673">
                  <c:v>44441</c:v>
                </c:pt>
                <c:pt idx="674">
                  <c:v>44442</c:v>
                </c:pt>
                <c:pt idx="675">
                  <c:v>44446</c:v>
                </c:pt>
                <c:pt idx="676">
                  <c:v>44447</c:v>
                </c:pt>
                <c:pt idx="677">
                  <c:v>44448</c:v>
                </c:pt>
                <c:pt idx="678">
                  <c:v>44449</c:v>
                </c:pt>
                <c:pt idx="679">
                  <c:v>44452</c:v>
                </c:pt>
                <c:pt idx="680">
                  <c:v>44453</c:v>
                </c:pt>
                <c:pt idx="681">
                  <c:v>44454</c:v>
                </c:pt>
                <c:pt idx="682">
                  <c:v>44455</c:v>
                </c:pt>
                <c:pt idx="683">
                  <c:v>44456</c:v>
                </c:pt>
                <c:pt idx="684">
                  <c:v>44459</c:v>
                </c:pt>
                <c:pt idx="685">
                  <c:v>44460</c:v>
                </c:pt>
                <c:pt idx="686">
                  <c:v>44461</c:v>
                </c:pt>
                <c:pt idx="687">
                  <c:v>44462</c:v>
                </c:pt>
                <c:pt idx="688">
                  <c:v>44463</c:v>
                </c:pt>
                <c:pt idx="689">
                  <c:v>44466</c:v>
                </c:pt>
                <c:pt idx="690">
                  <c:v>44467</c:v>
                </c:pt>
                <c:pt idx="691">
                  <c:v>44468</c:v>
                </c:pt>
                <c:pt idx="692">
                  <c:v>44469</c:v>
                </c:pt>
                <c:pt idx="693">
                  <c:v>44470</c:v>
                </c:pt>
                <c:pt idx="694">
                  <c:v>44473</c:v>
                </c:pt>
                <c:pt idx="695">
                  <c:v>44474</c:v>
                </c:pt>
                <c:pt idx="696">
                  <c:v>44475</c:v>
                </c:pt>
                <c:pt idx="697">
                  <c:v>44476</c:v>
                </c:pt>
                <c:pt idx="698">
                  <c:v>44477</c:v>
                </c:pt>
                <c:pt idx="699">
                  <c:v>44480</c:v>
                </c:pt>
                <c:pt idx="700">
                  <c:v>44481</c:v>
                </c:pt>
                <c:pt idx="701">
                  <c:v>44482</c:v>
                </c:pt>
                <c:pt idx="702">
                  <c:v>44483</c:v>
                </c:pt>
                <c:pt idx="703">
                  <c:v>44484</c:v>
                </c:pt>
                <c:pt idx="704">
                  <c:v>44487</c:v>
                </c:pt>
                <c:pt idx="705">
                  <c:v>44488</c:v>
                </c:pt>
                <c:pt idx="706">
                  <c:v>44489</c:v>
                </c:pt>
                <c:pt idx="707">
                  <c:v>44490</c:v>
                </c:pt>
                <c:pt idx="708">
                  <c:v>44491</c:v>
                </c:pt>
                <c:pt idx="709">
                  <c:v>44494</c:v>
                </c:pt>
                <c:pt idx="710">
                  <c:v>44495</c:v>
                </c:pt>
                <c:pt idx="711">
                  <c:v>44496</c:v>
                </c:pt>
                <c:pt idx="712">
                  <c:v>44497</c:v>
                </c:pt>
                <c:pt idx="713">
                  <c:v>44498</c:v>
                </c:pt>
                <c:pt idx="714">
                  <c:v>44501</c:v>
                </c:pt>
                <c:pt idx="715">
                  <c:v>44502</c:v>
                </c:pt>
                <c:pt idx="716">
                  <c:v>44503</c:v>
                </c:pt>
                <c:pt idx="717">
                  <c:v>44504</c:v>
                </c:pt>
                <c:pt idx="718">
                  <c:v>44505</c:v>
                </c:pt>
                <c:pt idx="719">
                  <c:v>44508</c:v>
                </c:pt>
                <c:pt idx="720">
                  <c:v>44509</c:v>
                </c:pt>
                <c:pt idx="721">
                  <c:v>44510</c:v>
                </c:pt>
                <c:pt idx="722">
                  <c:v>44511</c:v>
                </c:pt>
                <c:pt idx="723">
                  <c:v>44512</c:v>
                </c:pt>
                <c:pt idx="724">
                  <c:v>44515</c:v>
                </c:pt>
                <c:pt idx="725">
                  <c:v>44516</c:v>
                </c:pt>
                <c:pt idx="726">
                  <c:v>44517</c:v>
                </c:pt>
                <c:pt idx="727">
                  <c:v>44518</c:v>
                </c:pt>
                <c:pt idx="728">
                  <c:v>44519</c:v>
                </c:pt>
                <c:pt idx="729">
                  <c:v>44522</c:v>
                </c:pt>
                <c:pt idx="730">
                  <c:v>44523</c:v>
                </c:pt>
                <c:pt idx="731">
                  <c:v>44524</c:v>
                </c:pt>
                <c:pt idx="732">
                  <c:v>44526</c:v>
                </c:pt>
                <c:pt idx="733">
                  <c:v>44529</c:v>
                </c:pt>
                <c:pt idx="734">
                  <c:v>44530</c:v>
                </c:pt>
                <c:pt idx="735">
                  <c:v>44531</c:v>
                </c:pt>
                <c:pt idx="736">
                  <c:v>44532</c:v>
                </c:pt>
                <c:pt idx="737">
                  <c:v>44533</c:v>
                </c:pt>
                <c:pt idx="738">
                  <c:v>44536</c:v>
                </c:pt>
                <c:pt idx="739">
                  <c:v>44537</c:v>
                </c:pt>
                <c:pt idx="740">
                  <c:v>44538</c:v>
                </c:pt>
                <c:pt idx="741">
                  <c:v>44539</c:v>
                </c:pt>
                <c:pt idx="742">
                  <c:v>44540</c:v>
                </c:pt>
                <c:pt idx="743">
                  <c:v>44543</c:v>
                </c:pt>
                <c:pt idx="744">
                  <c:v>44544</c:v>
                </c:pt>
                <c:pt idx="745">
                  <c:v>44545</c:v>
                </c:pt>
                <c:pt idx="746">
                  <c:v>44546</c:v>
                </c:pt>
                <c:pt idx="747">
                  <c:v>44547</c:v>
                </c:pt>
                <c:pt idx="748">
                  <c:v>44550</c:v>
                </c:pt>
                <c:pt idx="749">
                  <c:v>44551</c:v>
                </c:pt>
                <c:pt idx="750">
                  <c:v>44552</c:v>
                </c:pt>
                <c:pt idx="751">
                  <c:v>44553</c:v>
                </c:pt>
                <c:pt idx="752">
                  <c:v>44557</c:v>
                </c:pt>
                <c:pt idx="753">
                  <c:v>44558</c:v>
                </c:pt>
                <c:pt idx="754">
                  <c:v>44559</c:v>
                </c:pt>
                <c:pt idx="755">
                  <c:v>44560</c:v>
                </c:pt>
                <c:pt idx="756">
                  <c:v>44561</c:v>
                </c:pt>
                <c:pt idx="757">
                  <c:v>44564</c:v>
                </c:pt>
                <c:pt idx="758">
                  <c:v>44565</c:v>
                </c:pt>
                <c:pt idx="759">
                  <c:v>44566</c:v>
                </c:pt>
                <c:pt idx="760">
                  <c:v>44567</c:v>
                </c:pt>
                <c:pt idx="761">
                  <c:v>44568</c:v>
                </c:pt>
                <c:pt idx="762">
                  <c:v>44571</c:v>
                </c:pt>
                <c:pt idx="763">
                  <c:v>44572</c:v>
                </c:pt>
                <c:pt idx="764">
                  <c:v>44573</c:v>
                </c:pt>
                <c:pt idx="765">
                  <c:v>44574</c:v>
                </c:pt>
                <c:pt idx="766">
                  <c:v>44575</c:v>
                </c:pt>
                <c:pt idx="767">
                  <c:v>44579</c:v>
                </c:pt>
                <c:pt idx="768">
                  <c:v>44580</c:v>
                </c:pt>
                <c:pt idx="769">
                  <c:v>44581</c:v>
                </c:pt>
                <c:pt idx="770">
                  <c:v>44582</c:v>
                </c:pt>
                <c:pt idx="771">
                  <c:v>44585</c:v>
                </c:pt>
                <c:pt idx="772">
                  <c:v>44586</c:v>
                </c:pt>
                <c:pt idx="773">
                  <c:v>44587</c:v>
                </c:pt>
                <c:pt idx="774">
                  <c:v>44588</c:v>
                </c:pt>
                <c:pt idx="775">
                  <c:v>44589</c:v>
                </c:pt>
                <c:pt idx="776">
                  <c:v>44592</c:v>
                </c:pt>
                <c:pt idx="777">
                  <c:v>44593</c:v>
                </c:pt>
                <c:pt idx="778">
                  <c:v>44594</c:v>
                </c:pt>
                <c:pt idx="779">
                  <c:v>44595</c:v>
                </c:pt>
                <c:pt idx="780">
                  <c:v>44596</c:v>
                </c:pt>
                <c:pt idx="781">
                  <c:v>44599</c:v>
                </c:pt>
                <c:pt idx="782">
                  <c:v>44600</c:v>
                </c:pt>
                <c:pt idx="783">
                  <c:v>44601</c:v>
                </c:pt>
                <c:pt idx="784">
                  <c:v>44602</c:v>
                </c:pt>
                <c:pt idx="785">
                  <c:v>44603</c:v>
                </c:pt>
                <c:pt idx="786">
                  <c:v>44606</c:v>
                </c:pt>
                <c:pt idx="787">
                  <c:v>44607</c:v>
                </c:pt>
                <c:pt idx="788">
                  <c:v>44608</c:v>
                </c:pt>
                <c:pt idx="789">
                  <c:v>44609</c:v>
                </c:pt>
                <c:pt idx="790">
                  <c:v>44610</c:v>
                </c:pt>
                <c:pt idx="791">
                  <c:v>44614</c:v>
                </c:pt>
                <c:pt idx="792">
                  <c:v>44615</c:v>
                </c:pt>
                <c:pt idx="793">
                  <c:v>44616</c:v>
                </c:pt>
                <c:pt idx="794">
                  <c:v>44617</c:v>
                </c:pt>
                <c:pt idx="795">
                  <c:v>44620</c:v>
                </c:pt>
                <c:pt idx="796">
                  <c:v>44621</c:v>
                </c:pt>
                <c:pt idx="797">
                  <c:v>44622</c:v>
                </c:pt>
                <c:pt idx="798">
                  <c:v>44623</c:v>
                </c:pt>
                <c:pt idx="799">
                  <c:v>44624</c:v>
                </c:pt>
                <c:pt idx="800">
                  <c:v>44627</c:v>
                </c:pt>
                <c:pt idx="801">
                  <c:v>44628</c:v>
                </c:pt>
                <c:pt idx="802">
                  <c:v>44629</c:v>
                </c:pt>
                <c:pt idx="803">
                  <c:v>44630</c:v>
                </c:pt>
                <c:pt idx="804">
                  <c:v>44631</c:v>
                </c:pt>
                <c:pt idx="805">
                  <c:v>44634</c:v>
                </c:pt>
                <c:pt idx="806">
                  <c:v>44635</c:v>
                </c:pt>
                <c:pt idx="807">
                  <c:v>44636</c:v>
                </c:pt>
                <c:pt idx="808">
                  <c:v>44637</c:v>
                </c:pt>
                <c:pt idx="809">
                  <c:v>44638</c:v>
                </c:pt>
                <c:pt idx="810">
                  <c:v>44641</c:v>
                </c:pt>
                <c:pt idx="811">
                  <c:v>44642</c:v>
                </c:pt>
                <c:pt idx="812">
                  <c:v>44643</c:v>
                </c:pt>
                <c:pt idx="813">
                  <c:v>44644</c:v>
                </c:pt>
                <c:pt idx="814">
                  <c:v>44645</c:v>
                </c:pt>
                <c:pt idx="815">
                  <c:v>44648</c:v>
                </c:pt>
                <c:pt idx="816">
                  <c:v>44649</c:v>
                </c:pt>
                <c:pt idx="817">
                  <c:v>44650</c:v>
                </c:pt>
                <c:pt idx="818">
                  <c:v>44651</c:v>
                </c:pt>
                <c:pt idx="819">
                  <c:v>44652</c:v>
                </c:pt>
                <c:pt idx="820">
                  <c:v>44655</c:v>
                </c:pt>
                <c:pt idx="821">
                  <c:v>44656</c:v>
                </c:pt>
                <c:pt idx="822">
                  <c:v>44657</c:v>
                </c:pt>
                <c:pt idx="823">
                  <c:v>44658</c:v>
                </c:pt>
                <c:pt idx="824">
                  <c:v>44659</c:v>
                </c:pt>
                <c:pt idx="825">
                  <c:v>44662</c:v>
                </c:pt>
                <c:pt idx="826">
                  <c:v>44663</c:v>
                </c:pt>
                <c:pt idx="827">
                  <c:v>44664</c:v>
                </c:pt>
                <c:pt idx="828">
                  <c:v>44665</c:v>
                </c:pt>
                <c:pt idx="829">
                  <c:v>44669</c:v>
                </c:pt>
                <c:pt idx="830">
                  <c:v>44670</c:v>
                </c:pt>
                <c:pt idx="831">
                  <c:v>44671</c:v>
                </c:pt>
                <c:pt idx="832">
                  <c:v>44672</c:v>
                </c:pt>
                <c:pt idx="833">
                  <c:v>44673</c:v>
                </c:pt>
                <c:pt idx="834">
                  <c:v>44676</c:v>
                </c:pt>
                <c:pt idx="835">
                  <c:v>44677</c:v>
                </c:pt>
                <c:pt idx="836">
                  <c:v>44678</c:v>
                </c:pt>
                <c:pt idx="837">
                  <c:v>44679</c:v>
                </c:pt>
                <c:pt idx="838">
                  <c:v>44680</c:v>
                </c:pt>
                <c:pt idx="839">
                  <c:v>44683</c:v>
                </c:pt>
                <c:pt idx="840">
                  <c:v>44684</c:v>
                </c:pt>
                <c:pt idx="841">
                  <c:v>44685</c:v>
                </c:pt>
                <c:pt idx="842">
                  <c:v>44686</c:v>
                </c:pt>
                <c:pt idx="843">
                  <c:v>44687</c:v>
                </c:pt>
                <c:pt idx="844">
                  <c:v>44690</c:v>
                </c:pt>
                <c:pt idx="845">
                  <c:v>44691</c:v>
                </c:pt>
                <c:pt idx="846">
                  <c:v>44692</c:v>
                </c:pt>
                <c:pt idx="847">
                  <c:v>44693</c:v>
                </c:pt>
                <c:pt idx="848">
                  <c:v>44694</c:v>
                </c:pt>
                <c:pt idx="849">
                  <c:v>44697</c:v>
                </c:pt>
                <c:pt idx="850">
                  <c:v>44698</c:v>
                </c:pt>
                <c:pt idx="851">
                  <c:v>44699</c:v>
                </c:pt>
                <c:pt idx="852">
                  <c:v>44700</c:v>
                </c:pt>
                <c:pt idx="853">
                  <c:v>44701</c:v>
                </c:pt>
                <c:pt idx="854">
                  <c:v>44704</c:v>
                </c:pt>
                <c:pt idx="855">
                  <c:v>44705</c:v>
                </c:pt>
                <c:pt idx="856">
                  <c:v>44706</c:v>
                </c:pt>
                <c:pt idx="857">
                  <c:v>44707</c:v>
                </c:pt>
                <c:pt idx="858">
                  <c:v>44708</c:v>
                </c:pt>
                <c:pt idx="859">
                  <c:v>44712</c:v>
                </c:pt>
                <c:pt idx="860">
                  <c:v>44713</c:v>
                </c:pt>
                <c:pt idx="861">
                  <c:v>44714</c:v>
                </c:pt>
                <c:pt idx="862">
                  <c:v>44715</c:v>
                </c:pt>
                <c:pt idx="863">
                  <c:v>44718</c:v>
                </c:pt>
                <c:pt idx="864">
                  <c:v>44719</c:v>
                </c:pt>
                <c:pt idx="865">
                  <c:v>44720</c:v>
                </c:pt>
                <c:pt idx="866">
                  <c:v>44721</c:v>
                </c:pt>
                <c:pt idx="867">
                  <c:v>44722</c:v>
                </c:pt>
                <c:pt idx="868">
                  <c:v>44725</c:v>
                </c:pt>
                <c:pt idx="869">
                  <c:v>44726</c:v>
                </c:pt>
                <c:pt idx="870">
                  <c:v>44727</c:v>
                </c:pt>
                <c:pt idx="871">
                  <c:v>44728</c:v>
                </c:pt>
                <c:pt idx="872">
                  <c:v>44729</c:v>
                </c:pt>
                <c:pt idx="873">
                  <c:v>44733</c:v>
                </c:pt>
                <c:pt idx="874">
                  <c:v>44734</c:v>
                </c:pt>
                <c:pt idx="875">
                  <c:v>44735</c:v>
                </c:pt>
                <c:pt idx="876">
                  <c:v>44736</c:v>
                </c:pt>
                <c:pt idx="877">
                  <c:v>44739</c:v>
                </c:pt>
                <c:pt idx="878">
                  <c:v>44740</c:v>
                </c:pt>
                <c:pt idx="879">
                  <c:v>44741</c:v>
                </c:pt>
                <c:pt idx="880">
                  <c:v>44742</c:v>
                </c:pt>
                <c:pt idx="881">
                  <c:v>44743</c:v>
                </c:pt>
                <c:pt idx="882">
                  <c:v>44747</c:v>
                </c:pt>
                <c:pt idx="883">
                  <c:v>44748</c:v>
                </c:pt>
                <c:pt idx="884">
                  <c:v>44749</c:v>
                </c:pt>
                <c:pt idx="885">
                  <c:v>44750</c:v>
                </c:pt>
                <c:pt idx="886">
                  <c:v>44753</c:v>
                </c:pt>
                <c:pt idx="887">
                  <c:v>44754</c:v>
                </c:pt>
                <c:pt idx="888">
                  <c:v>44755</c:v>
                </c:pt>
                <c:pt idx="889">
                  <c:v>44756</c:v>
                </c:pt>
                <c:pt idx="890">
                  <c:v>44757</c:v>
                </c:pt>
                <c:pt idx="891">
                  <c:v>44760</c:v>
                </c:pt>
                <c:pt idx="892">
                  <c:v>44761</c:v>
                </c:pt>
                <c:pt idx="893">
                  <c:v>44762</c:v>
                </c:pt>
                <c:pt idx="894">
                  <c:v>44763</c:v>
                </c:pt>
                <c:pt idx="895">
                  <c:v>44764</c:v>
                </c:pt>
                <c:pt idx="896">
                  <c:v>44767</c:v>
                </c:pt>
                <c:pt idx="897">
                  <c:v>44768</c:v>
                </c:pt>
                <c:pt idx="898">
                  <c:v>44769</c:v>
                </c:pt>
                <c:pt idx="899">
                  <c:v>44770</c:v>
                </c:pt>
                <c:pt idx="900">
                  <c:v>44771</c:v>
                </c:pt>
                <c:pt idx="901">
                  <c:v>44774</c:v>
                </c:pt>
                <c:pt idx="902">
                  <c:v>44775</c:v>
                </c:pt>
                <c:pt idx="903">
                  <c:v>44776</c:v>
                </c:pt>
                <c:pt idx="904">
                  <c:v>44777</c:v>
                </c:pt>
                <c:pt idx="905">
                  <c:v>44778</c:v>
                </c:pt>
                <c:pt idx="906">
                  <c:v>44781</c:v>
                </c:pt>
                <c:pt idx="907">
                  <c:v>44782</c:v>
                </c:pt>
                <c:pt idx="908">
                  <c:v>44783</c:v>
                </c:pt>
                <c:pt idx="909">
                  <c:v>44784</c:v>
                </c:pt>
                <c:pt idx="910">
                  <c:v>44785</c:v>
                </c:pt>
                <c:pt idx="911">
                  <c:v>44788</c:v>
                </c:pt>
                <c:pt idx="912">
                  <c:v>44789</c:v>
                </c:pt>
                <c:pt idx="913">
                  <c:v>44790</c:v>
                </c:pt>
                <c:pt idx="914">
                  <c:v>44791</c:v>
                </c:pt>
                <c:pt idx="915">
                  <c:v>44792</c:v>
                </c:pt>
                <c:pt idx="916">
                  <c:v>44795</c:v>
                </c:pt>
                <c:pt idx="917">
                  <c:v>44796</c:v>
                </c:pt>
                <c:pt idx="918">
                  <c:v>44797</c:v>
                </c:pt>
                <c:pt idx="919">
                  <c:v>44798</c:v>
                </c:pt>
                <c:pt idx="920">
                  <c:v>44799</c:v>
                </c:pt>
                <c:pt idx="921">
                  <c:v>44802</c:v>
                </c:pt>
                <c:pt idx="922">
                  <c:v>44803</c:v>
                </c:pt>
                <c:pt idx="923">
                  <c:v>44804</c:v>
                </c:pt>
                <c:pt idx="924">
                  <c:v>44805</c:v>
                </c:pt>
                <c:pt idx="925">
                  <c:v>44806</c:v>
                </c:pt>
                <c:pt idx="926">
                  <c:v>44810</c:v>
                </c:pt>
                <c:pt idx="927">
                  <c:v>44811</c:v>
                </c:pt>
                <c:pt idx="928">
                  <c:v>44812</c:v>
                </c:pt>
                <c:pt idx="929">
                  <c:v>44813</c:v>
                </c:pt>
                <c:pt idx="930">
                  <c:v>44816</c:v>
                </c:pt>
                <c:pt idx="931">
                  <c:v>44817</c:v>
                </c:pt>
                <c:pt idx="932">
                  <c:v>44818</c:v>
                </c:pt>
                <c:pt idx="933">
                  <c:v>44819</c:v>
                </c:pt>
                <c:pt idx="934">
                  <c:v>44820</c:v>
                </c:pt>
                <c:pt idx="935">
                  <c:v>44823</c:v>
                </c:pt>
                <c:pt idx="936">
                  <c:v>44824</c:v>
                </c:pt>
                <c:pt idx="937">
                  <c:v>44825</c:v>
                </c:pt>
                <c:pt idx="938">
                  <c:v>44826</c:v>
                </c:pt>
                <c:pt idx="939">
                  <c:v>44827</c:v>
                </c:pt>
                <c:pt idx="940">
                  <c:v>44830</c:v>
                </c:pt>
                <c:pt idx="941">
                  <c:v>44831</c:v>
                </c:pt>
                <c:pt idx="942">
                  <c:v>44832</c:v>
                </c:pt>
                <c:pt idx="943">
                  <c:v>44833</c:v>
                </c:pt>
                <c:pt idx="944">
                  <c:v>44834</c:v>
                </c:pt>
                <c:pt idx="945">
                  <c:v>44837</c:v>
                </c:pt>
                <c:pt idx="946">
                  <c:v>44838</c:v>
                </c:pt>
                <c:pt idx="947">
                  <c:v>44839</c:v>
                </c:pt>
                <c:pt idx="948">
                  <c:v>44840</c:v>
                </c:pt>
                <c:pt idx="949">
                  <c:v>44841</c:v>
                </c:pt>
                <c:pt idx="950">
                  <c:v>44844</c:v>
                </c:pt>
                <c:pt idx="951">
                  <c:v>44845</c:v>
                </c:pt>
                <c:pt idx="952">
                  <c:v>44846</c:v>
                </c:pt>
                <c:pt idx="953">
                  <c:v>44847</c:v>
                </c:pt>
                <c:pt idx="954">
                  <c:v>44848</c:v>
                </c:pt>
                <c:pt idx="955">
                  <c:v>44851</c:v>
                </c:pt>
                <c:pt idx="956">
                  <c:v>44852</c:v>
                </c:pt>
                <c:pt idx="957">
                  <c:v>44853</c:v>
                </c:pt>
                <c:pt idx="958">
                  <c:v>44854</c:v>
                </c:pt>
                <c:pt idx="959">
                  <c:v>44855</c:v>
                </c:pt>
                <c:pt idx="960">
                  <c:v>44858</c:v>
                </c:pt>
                <c:pt idx="961">
                  <c:v>44859</c:v>
                </c:pt>
                <c:pt idx="962">
                  <c:v>44860</c:v>
                </c:pt>
                <c:pt idx="963">
                  <c:v>44861</c:v>
                </c:pt>
                <c:pt idx="964">
                  <c:v>44862</c:v>
                </c:pt>
                <c:pt idx="965">
                  <c:v>44865</c:v>
                </c:pt>
                <c:pt idx="966">
                  <c:v>44866</c:v>
                </c:pt>
                <c:pt idx="967">
                  <c:v>44867</c:v>
                </c:pt>
                <c:pt idx="968">
                  <c:v>44868</c:v>
                </c:pt>
                <c:pt idx="969">
                  <c:v>44869</c:v>
                </c:pt>
                <c:pt idx="970">
                  <c:v>44872</c:v>
                </c:pt>
                <c:pt idx="971">
                  <c:v>44873</c:v>
                </c:pt>
                <c:pt idx="972">
                  <c:v>44874</c:v>
                </c:pt>
                <c:pt idx="973">
                  <c:v>44875</c:v>
                </c:pt>
                <c:pt idx="974">
                  <c:v>44876</c:v>
                </c:pt>
                <c:pt idx="975">
                  <c:v>44879</c:v>
                </c:pt>
                <c:pt idx="976">
                  <c:v>44880</c:v>
                </c:pt>
                <c:pt idx="977">
                  <c:v>44881</c:v>
                </c:pt>
                <c:pt idx="978">
                  <c:v>44882</c:v>
                </c:pt>
                <c:pt idx="979">
                  <c:v>44883</c:v>
                </c:pt>
                <c:pt idx="980">
                  <c:v>44886</c:v>
                </c:pt>
                <c:pt idx="981">
                  <c:v>44887</c:v>
                </c:pt>
                <c:pt idx="982">
                  <c:v>44888</c:v>
                </c:pt>
                <c:pt idx="983">
                  <c:v>44890</c:v>
                </c:pt>
                <c:pt idx="984">
                  <c:v>44893</c:v>
                </c:pt>
                <c:pt idx="985">
                  <c:v>44894</c:v>
                </c:pt>
                <c:pt idx="986">
                  <c:v>44895</c:v>
                </c:pt>
                <c:pt idx="987">
                  <c:v>44896</c:v>
                </c:pt>
                <c:pt idx="988">
                  <c:v>44897</c:v>
                </c:pt>
                <c:pt idx="989">
                  <c:v>44900</c:v>
                </c:pt>
                <c:pt idx="990">
                  <c:v>44901</c:v>
                </c:pt>
                <c:pt idx="991">
                  <c:v>44902</c:v>
                </c:pt>
                <c:pt idx="992">
                  <c:v>44903</c:v>
                </c:pt>
                <c:pt idx="993">
                  <c:v>44904</c:v>
                </c:pt>
                <c:pt idx="994">
                  <c:v>44907</c:v>
                </c:pt>
                <c:pt idx="995">
                  <c:v>44908</c:v>
                </c:pt>
                <c:pt idx="996">
                  <c:v>44909</c:v>
                </c:pt>
                <c:pt idx="997">
                  <c:v>44910</c:v>
                </c:pt>
                <c:pt idx="998">
                  <c:v>44911</c:v>
                </c:pt>
                <c:pt idx="999">
                  <c:v>44914</c:v>
                </c:pt>
                <c:pt idx="1000">
                  <c:v>44915</c:v>
                </c:pt>
                <c:pt idx="1001">
                  <c:v>44916</c:v>
                </c:pt>
                <c:pt idx="1002">
                  <c:v>44917</c:v>
                </c:pt>
                <c:pt idx="1003">
                  <c:v>44918</c:v>
                </c:pt>
                <c:pt idx="1004">
                  <c:v>44922</c:v>
                </c:pt>
                <c:pt idx="1005">
                  <c:v>44923</c:v>
                </c:pt>
                <c:pt idx="1006">
                  <c:v>44924</c:v>
                </c:pt>
                <c:pt idx="1007">
                  <c:v>44925</c:v>
                </c:pt>
                <c:pt idx="1008">
                  <c:v>44929</c:v>
                </c:pt>
                <c:pt idx="1009">
                  <c:v>44930</c:v>
                </c:pt>
                <c:pt idx="1010">
                  <c:v>44931</c:v>
                </c:pt>
                <c:pt idx="1011">
                  <c:v>44932</c:v>
                </c:pt>
                <c:pt idx="1012">
                  <c:v>44935</c:v>
                </c:pt>
                <c:pt idx="1013">
                  <c:v>44936</c:v>
                </c:pt>
                <c:pt idx="1014">
                  <c:v>44937</c:v>
                </c:pt>
                <c:pt idx="1015">
                  <c:v>44938</c:v>
                </c:pt>
                <c:pt idx="1016">
                  <c:v>44939</c:v>
                </c:pt>
                <c:pt idx="1017">
                  <c:v>44943</c:v>
                </c:pt>
                <c:pt idx="1018">
                  <c:v>44944</c:v>
                </c:pt>
                <c:pt idx="1019">
                  <c:v>44945</c:v>
                </c:pt>
                <c:pt idx="1020">
                  <c:v>44946</c:v>
                </c:pt>
                <c:pt idx="1021">
                  <c:v>44949</c:v>
                </c:pt>
                <c:pt idx="1022">
                  <c:v>44950</c:v>
                </c:pt>
                <c:pt idx="1023">
                  <c:v>44951</c:v>
                </c:pt>
                <c:pt idx="1024">
                  <c:v>44952</c:v>
                </c:pt>
                <c:pt idx="1025">
                  <c:v>44953</c:v>
                </c:pt>
                <c:pt idx="1026">
                  <c:v>44956</c:v>
                </c:pt>
                <c:pt idx="1027">
                  <c:v>44957</c:v>
                </c:pt>
                <c:pt idx="1028">
                  <c:v>44958</c:v>
                </c:pt>
                <c:pt idx="1029">
                  <c:v>44959</c:v>
                </c:pt>
                <c:pt idx="1030">
                  <c:v>44960</c:v>
                </c:pt>
                <c:pt idx="1031">
                  <c:v>44963</c:v>
                </c:pt>
                <c:pt idx="1032">
                  <c:v>44964</c:v>
                </c:pt>
                <c:pt idx="1033">
                  <c:v>44965</c:v>
                </c:pt>
                <c:pt idx="1034">
                  <c:v>44966</c:v>
                </c:pt>
                <c:pt idx="1035">
                  <c:v>44967</c:v>
                </c:pt>
                <c:pt idx="1036">
                  <c:v>44970</c:v>
                </c:pt>
                <c:pt idx="1037">
                  <c:v>44971</c:v>
                </c:pt>
                <c:pt idx="1038">
                  <c:v>44972</c:v>
                </c:pt>
                <c:pt idx="1039">
                  <c:v>44973</c:v>
                </c:pt>
                <c:pt idx="1040">
                  <c:v>44974</c:v>
                </c:pt>
                <c:pt idx="1041">
                  <c:v>44978</c:v>
                </c:pt>
                <c:pt idx="1042">
                  <c:v>44979</c:v>
                </c:pt>
                <c:pt idx="1043">
                  <c:v>44980</c:v>
                </c:pt>
                <c:pt idx="1044">
                  <c:v>44981</c:v>
                </c:pt>
                <c:pt idx="1045">
                  <c:v>44984</c:v>
                </c:pt>
                <c:pt idx="1046">
                  <c:v>44985</c:v>
                </c:pt>
                <c:pt idx="1047">
                  <c:v>44986</c:v>
                </c:pt>
                <c:pt idx="1048">
                  <c:v>44987</c:v>
                </c:pt>
                <c:pt idx="1049">
                  <c:v>44988</c:v>
                </c:pt>
                <c:pt idx="1050">
                  <c:v>44991</c:v>
                </c:pt>
                <c:pt idx="1051">
                  <c:v>44992</c:v>
                </c:pt>
                <c:pt idx="1052">
                  <c:v>44993</c:v>
                </c:pt>
                <c:pt idx="1053">
                  <c:v>44994</c:v>
                </c:pt>
                <c:pt idx="1054">
                  <c:v>44995</c:v>
                </c:pt>
                <c:pt idx="1055">
                  <c:v>44998</c:v>
                </c:pt>
                <c:pt idx="1056">
                  <c:v>44999</c:v>
                </c:pt>
                <c:pt idx="1057">
                  <c:v>45000</c:v>
                </c:pt>
                <c:pt idx="1058">
                  <c:v>45001</c:v>
                </c:pt>
                <c:pt idx="1059">
                  <c:v>45002</c:v>
                </c:pt>
                <c:pt idx="1060">
                  <c:v>45005</c:v>
                </c:pt>
                <c:pt idx="1061">
                  <c:v>45006</c:v>
                </c:pt>
                <c:pt idx="1062">
                  <c:v>45007</c:v>
                </c:pt>
                <c:pt idx="1063">
                  <c:v>45008</c:v>
                </c:pt>
                <c:pt idx="1064">
                  <c:v>45009</c:v>
                </c:pt>
                <c:pt idx="1065">
                  <c:v>45012</c:v>
                </c:pt>
                <c:pt idx="1066">
                  <c:v>45013</c:v>
                </c:pt>
                <c:pt idx="1067">
                  <c:v>45014</c:v>
                </c:pt>
                <c:pt idx="1068">
                  <c:v>45015</c:v>
                </c:pt>
                <c:pt idx="1069">
                  <c:v>45016</c:v>
                </c:pt>
                <c:pt idx="1070">
                  <c:v>45019</c:v>
                </c:pt>
                <c:pt idx="1071">
                  <c:v>45020</c:v>
                </c:pt>
                <c:pt idx="1072">
                  <c:v>45021</c:v>
                </c:pt>
                <c:pt idx="1073">
                  <c:v>45022</c:v>
                </c:pt>
                <c:pt idx="1074">
                  <c:v>45026</c:v>
                </c:pt>
                <c:pt idx="1075">
                  <c:v>45027</c:v>
                </c:pt>
                <c:pt idx="1076">
                  <c:v>45028</c:v>
                </c:pt>
                <c:pt idx="1077">
                  <c:v>45029</c:v>
                </c:pt>
                <c:pt idx="1078">
                  <c:v>45030</c:v>
                </c:pt>
                <c:pt idx="1079">
                  <c:v>45033</c:v>
                </c:pt>
                <c:pt idx="1080">
                  <c:v>45034</c:v>
                </c:pt>
                <c:pt idx="1081">
                  <c:v>45035</c:v>
                </c:pt>
                <c:pt idx="1082">
                  <c:v>45036</c:v>
                </c:pt>
                <c:pt idx="1083">
                  <c:v>45037</c:v>
                </c:pt>
                <c:pt idx="1084">
                  <c:v>45040</c:v>
                </c:pt>
                <c:pt idx="1085">
                  <c:v>45041</c:v>
                </c:pt>
                <c:pt idx="1086">
                  <c:v>45042</c:v>
                </c:pt>
                <c:pt idx="1087">
                  <c:v>45043</c:v>
                </c:pt>
                <c:pt idx="1088">
                  <c:v>45044</c:v>
                </c:pt>
                <c:pt idx="1089">
                  <c:v>45047</c:v>
                </c:pt>
                <c:pt idx="1090">
                  <c:v>45048</c:v>
                </c:pt>
                <c:pt idx="1091">
                  <c:v>45049</c:v>
                </c:pt>
                <c:pt idx="1092">
                  <c:v>45050</c:v>
                </c:pt>
                <c:pt idx="1093">
                  <c:v>45051</c:v>
                </c:pt>
                <c:pt idx="1094">
                  <c:v>45054</c:v>
                </c:pt>
                <c:pt idx="1095">
                  <c:v>45055</c:v>
                </c:pt>
                <c:pt idx="1096">
                  <c:v>45056</c:v>
                </c:pt>
                <c:pt idx="1097">
                  <c:v>45057</c:v>
                </c:pt>
                <c:pt idx="1098">
                  <c:v>45058</c:v>
                </c:pt>
                <c:pt idx="1099">
                  <c:v>45061</c:v>
                </c:pt>
                <c:pt idx="1100">
                  <c:v>45062</c:v>
                </c:pt>
                <c:pt idx="1101">
                  <c:v>45063</c:v>
                </c:pt>
                <c:pt idx="1102">
                  <c:v>45064</c:v>
                </c:pt>
                <c:pt idx="1103">
                  <c:v>45065</c:v>
                </c:pt>
                <c:pt idx="1104">
                  <c:v>45068</c:v>
                </c:pt>
                <c:pt idx="1105">
                  <c:v>45069</c:v>
                </c:pt>
                <c:pt idx="1106">
                  <c:v>45070</c:v>
                </c:pt>
                <c:pt idx="1107">
                  <c:v>45071</c:v>
                </c:pt>
                <c:pt idx="1108">
                  <c:v>45072</c:v>
                </c:pt>
                <c:pt idx="1109">
                  <c:v>45076</c:v>
                </c:pt>
                <c:pt idx="1110">
                  <c:v>45077</c:v>
                </c:pt>
                <c:pt idx="1111">
                  <c:v>45078</c:v>
                </c:pt>
                <c:pt idx="1112">
                  <c:v>45079</c:v>
                </c:pt>
                <c:pt idx="1113">
                  <c:v>45082</c:v>
                </c:pt>
                <c:pt idx="1114">
                  <c:v>45083</c:v>
                </c:pt>
                <c:pt idx="1115">
                  <c:v>45084</c:v>
                </c:pt>
                <c:pt idx="1116">
                  <c:v>45085</c:v>
                </c:pt>
                <c:pt idx="1117">
                  <c:v>45086</c:v>
                </c:pt>
                <c:pt idx="1118">
                  <c:v>45089</c:v>
                </c:pt>
                <c:pt idx="1119">
                  <c:v>45090</c:v>
                </c:pt>
                <c:pt idx="1120">
                  <c:v>45091</c:v>
                </c:pt>
                <c:pt idx="1121">
                  <c:v>45092</c:v>
                </c:pt>
                <c:pt idx="1122">
                  <c:v>45093</c:v>
                </c:pt>
                <c:pt idx="1123">
                  <c:v>45097</c:v>
                </c:pt>
                <c:pt idx="1124">
                  <c:v>45098</c:v>
                </c:pt>
                <c:pt idx="1125">
                  <c:v>45099</c:v>
                </c:pt>
                <c:pt idx="1126">
                  <c:v>45100</c:v>
                </c:pt>
                <c:pt idx="1127">
                  <c:v>45103</c:v>
                </c:pt>
                <c:pt idx="1128">
                  <c:v>45104</c:v>
                </c:pt>
                <c:pt idx="1129">
                  <c:v>45105</c:v>
                </c:pt>
                <c:pt idx="1130">
                  <c:v>45106</c:v>
                </c:pt>
                <c:pt idx="1131">
                  <c:v>45107</c:v>
                </c:pt>
                <c:pt idx="1132">
                  <c:v>45110</c:v>
                </c:pt>
                <c:pt idx="1133">
                  <c:v>45112</c:v>
                </c:pt>
                <c:pt idx="1134">
                  <c:v>45113</c:v>
                </c:pt>
                <c:pt idx="1135">
                  <c:v>45114</c:v>
                </c:pt>
                <c:pt idx="1136">
                  <c:v>45117</c:v>
                </c:pt>
                <c:pt idx="1137">
                  <c:v>45118</c:v>
                </c:pt>
                <c:pt idx="1138">
                  <c:v>45119</c:v>
                </c:pt>
                <c:pt idx="1139">
                  <c:v>45120</c:v>
                </c:pt>
                <c:pt idx="1140">
                  <c:v>45121</c:v>
                </c:pt>
                <c:pt idx="1141">
                  <c:v>45124</c:v>
                </c:pt>
                <c:pt idx="1142">
                  <c:v>45125</c:v>
                </c:pt>
                <c:pt idx="1143">
                  <c:v>45126</c:v>
                </c:pt>
                <c:pt idx="1144">
                  <c:v>45127</c:v>
                </c:pt>
                <c:pt idx="1145">
                  <c:v>45128</c:v>
                </c:pt>
                <c:pt idx="1146">
                  <c:v>45131</c:v>
                </c:pt>
                <c:pt idx="1147">
                  <c:v>45132</c:v>
                </c:pt>
                <c:pt idx="1148">
                  <c:v>45133</c:v>
                </c:pt>
                <c:pt idx="1149">
                  <c:v>45134</c:v>
                </c:pt>
                <c:pt idx="1150">
                  <c:v>45135</c:v>
                </c:pt>
                <c:pt idx="1151">
                  <c:v>45138</c:v>
                </c:pt>
                <c:pt idx="1152">
                  <c:v>45139</c:v>
                </c:pt>
                <c:pt idx="1153">
                  <c:v>45140</c:v>
                </c:pt>
                <c:pt idx="1154">
                  <c:v>45141</c:v>
                </c:pt>
                <c:pt idx="1155">
                  <c:v>45142</c:v>
                </c:pt>
                <c:pt idx="1156">
                  <c:v>45145</c:v>
                </c:pt>
                <c:pt idx="1157">
                  <c:v>45146</c:v>
                </c:pt>
                <c:pt idx="1158">
                  <c:v>45147</c:v>
                </c:pt>
                <c:pt idx="1159">
                  <c:v>45148</c:v>
                </c:pt>
                <c:pt idx="1160">
                  <c:v>45149</c:v>
                </c:pt>
                <c:pt idx="1161">
                  <c:v>45152</c:v>
                </c:pt>
                <c:pt idx="1162">
                  <c:v>45153</c:v>
                </c:pt>
                <c:pt idx="1163">
                  <c:v>45154</c:v>
                </c:pt>
                <c:pt idx="1164">
                  <c:v>45155</c:v>
                </c:pt>
                <c:pt idx="1165">
                  <c:v>45156</c:v>
                </c:pt>
                <c:pt idx="1166">
                  <c:v>45159</c:v>
                </c:pt>
                <c:pt idx="1167">
                  <c:v>45160</c:v>
                </c:pt>
                <c:pt idx="1168">
                  <c:v>45161</c:v>
                </c:pt>
                <c:pt idx="1169">
                  <c:v>45162</c:v>
                </c:pt>
                <c:pt idx="1170">
                  <c:v>45163</c:v>
                </c:pt>
                <c:pt idx="1171">
                  <c:v>45166</c:v>
                </c:pt>
                <c:pt idx="1172">
                  <c:v>45167</c:v>
                </c:pt>
                <c:pt idx="1173">
                  <c:v>45168</c:v>
                </c:pt>
                <c:pt idx="1174">
                  <c:v>45169</c:v>
                </c:pt>
                <c:pt idx="1175">
                  <c:v>45170</c:v>
                </c:pt>
                <c:pt idx="1176">
                  <c:v>45174</c:v>
                </c:pt>
                <c:pt idx="1177">
                  <c:v>45175</c:v>
                </c:pt>
                <c:pt idx="1178">
                  <c:v>45176</c:v>
                </c:pt>
                <c:pt idx="1179">
                  <c:v>45177</c:v>
                </c:pt>
                <c:pt idx="1180">
                  <c:v>45180</c:v>
                </c:pt>
                <c:pt idx="1181">
                  <c:v>45181</c:v>
                </c:pt>
                <c:pt idx="1182">
                  <c:v>45182</c:v>
                </c:pt>
                <c:pt idx="1183">
                  <c:v>45183</c:v>
                </c:pt>
                <c:pt idx="1184">
                  <c:v>45184</c:v>
                </c:pt>
                <c:pt idx="1185">
                  <c:v>45187</c:v>
                </c:pt>
                <c:pt idx="1186">
                  <c:v>45188</c:v>
                </c:pt>
                <c:pt idx="1187">
                  <c:v>45189</c:v>
                </c:pt>
                <c:pt idx="1188">
                  <c:v>45190</c:v>
                </c:pt>
                <c:pt idx="1189">
                  <c:v>45191</c:v>
                </c:pt>
                <c:pt idx="1190">
                  <c:v>45194</c:v>
                </c:pt>
                <c:pt idx="1191">
                  <c:v>45195</c:v>
                </c:pt>
                <c:pt idx="1192">
                  <c:v>45196</c:v>
                </c:pt>
                <c:pt idx="1193">
                  <c:v>45197</c:v>
                </c:pt>
                <c:pt idx="1194">
                  <c:v>45198</c:v>
                </c:pt>
                <c:pt idx="1195">
                  <c:v>45201</c:v>
                </c:pt>
                <c:pt idx="1196">
                  <c:v>45202</c:v>
                </c:pt>
                <c:pt idx="1197">
                  <c:v>45203</c:v>
                </c:pt>
                <c:pt idx="1198">
                  <c:v>45204</c:v>
                </c:pt>
                <c:pt idx="1199">
                  <c:v>45205</c:v>
                </c:pt>
                <c:pt idx="1200">
                  <c:v>45208</c:v>
                </c:pt>
                <c:pt idx="1201">
                  <c:v>45209</c:v>
                </c:pt>
                <c:pt idx="1202">
                  <c:v>45210</c:v>
                </c:pt>
                <c:pt idx="1203">
                  <c:v>45211</c:v>
                </c:pt>
                <c:pt idx="1204">
                  <c:v>45212</c:v>
                </c:pt>
                <c:pt idx="1205">
                  <c:v>45215</c:v>
                </c:pt>
                <c:pt idx="1206">
                  <c:v>45216</c:v>
                </c:pt>
                <c:pt idx="1207">
                  <c:v>45217</c:v>
                </c:pt>
                <c:pt idx="1208">
                  <c:v>45218</c:v>
                </c:pt>
                <c:pt idx="1209">
                  <c:v>45219</c:v>
                </c:pt>
                <c:pt idx="1210">
                  <c:v>45222</c:v>
                </c:pt>
                <c:pt idx="1211">
                  <c:v>45223</c:v>
                </c:pt>
                <c:pt idx="1212">
                  <c:v>45224</c:v>
                </c:pt>
                <c:pt idx="1213">
                  <c:v>45225</c:v>
                </c:pt>
                <c:pt idx="1214">
                  <c:v>45226</c:v>
                </c:pt>
                <c:pt idx="1215">
                  <c:v>45229</c:v>
                </c:pt>
                <c:pt idx="1216">
                  <c:v>45230</c:v>
                </c:pt>
                <c:pt idx="1217">
                  <c:v>45231</c:v>
                </c:pt>
                <c:pt idx="1218">
                  <c:v>45232</c:v>
                </c:pt>
                <c:pt idx="1219">
                  <c:v>45233</c:v>
                </c:pt>
                <c:pt idx="1220">
                  <c:v>45236</c:v>
                </c:pt>
                <c:pt idx="1221">
                  <c:v>45237</c:v>
                </c:pt>
                <c:pt idx="1222">
                  <c:v>45238</c:v>
                </c:pt>
                <c:pt idx="1223">
                  <c:v>45239</c:v>
                </c:pt>
                <c:pt idx="1224">
                  <c:v>45240</c:v>
                </c:pt>
                <c:pt idx="1225">
                  <c:v>45243</c:v>
                </c:pt>
                <c:pt idx="1226">
                  <c:v>45244</c:v>
                </c:pt>
                <c:pt idx="1227">
                  <c:v>45245</c:v>
                </c:pt>
                <c:pt idx="1228">
                  <c:v>45246</c:v>
                </c:pt>
                <c:pt idx="1229">
                  <c:v>45247</c:v>
                </c:pt>
                <c:pt idx="1230">
                  <c:v>45250</c:v>
                </c:pt>
                <c:pt idx="1231">
                  <c:v>45251</c:v>
                </c:pt>
                <c:pt idx="1232">
                  <c:v>45252</c:v>
                </c:pt>
                <c:pt idx="1233">
                  <c:v>45254</c:v>
                </c:pt>
                <c:pt idx="1234">
                  <c:v>45257</c:v>
                </c:pt>
                <c:pt idx="1235">
                  <c:v>45258</c:v>
                </c:pt>
                <c:pt idx="1236">
                  <c:v>45259</c:v>
                </c:pt>
                <c:pt idx="1237">
                  <c:v>45260</c:v>
                </c:pt>
                <c:pt idx="1238">
                  <c:v>45261</c:v>
                </c:pt>
                <c:pt idx="1239">
                  <c:v>45264</c:v>
                </c:pt>
                <c:pt idx="1240">
                  <c:v>45265</c:v>
                </c:pt>
                <c:pt idx="1241">
                  <c:v>45266</c:v>
                </c:pt>
                <c:pt idx="1242">
                  <c:v>45267</c:v>
                </c:pt>
                <c:pt idx="1243">
                  <c:v>45268</c:v>
                </c:pt>
                <c:pt idx="1244">
                  <c:v>45271</c:v>
                </c:pt>
                <c:pt idx="1245">
                  <c:v>45272</c:v>
                </c:pt>
                <c:pt idx="1246">
                  <c:v>45273</c:v>
                </c:pt>
                <c:pt idx="1247">
                  <c:v>45274</c:v>
                </c:pt>
                <c:pt idx="1248">
                  <c:v>45275</c:v>
                </c:pt>
                <c:pt idx="1249">
                  <c:v>45278</c:v>
                </c:pt>
                <c:pt idx="1250">
                  <c:v>45279</c:v>
                </c:pt>
                <c:pt idx="1251">
                  <c:v>45280</c:v>
                </c:pt>
                <c:pt idx="1252">
                  <c:v>45281</c:v>
                </c:pt>
                <c:pt idx="1253">
                  <c:v>45282</c:v>
                </c:pt>
                <c:pt idx="1254">
                  <c:v>45286</c:v>
                </c:pt>
                <c:pt idx="1255">
                  <c:v>45287</c:v>
                </c:pt>
                <c:pt idx="1256">
                  <c:v>45288</c:v>
                </c:pt>
                <c:pt idx="1257">
                  <c:v>45289</c:v>
                </c:pt>
                <c:pt idx="1258">
                  <c:v>45293</c:v>
                </c:pt>
                <c:pt idx="1259">
                  <c:v>45294</c:v>
                </c:pt>
                <c:pt idx="1260">
                  <c:v>45295</c:v>
                </c:pt>
                <c:pt idx="1261">
                  <c:v>45296</c:v>
                </c:pt>
                <c:pt idx="1262">
                  <c:v>45299</c:v>
                </c:pt>
                <c:pt idx="1263">
                  <c:v>45300</c:v>
                </c:pt>
                <c:pt idx="1264">
                  <c:v>45301</c:v>
                </c:pt>
                <c:pt idx="1265">
                  <c:v>45302</c:v>
                </c:pt>
                <c:pt idx="1266">
                  <c:v>45303</c:v>
                </c:pt>
                <c:pt idx="1267">
                  <c:v>45307</c:v>
                </c:pt>
                <c:pt idx="1268">
                  <c:v>45308</c:v>
                </c:pt>
                <c:pt idx="1269">
                  <c:v>45309</c:v>
                </c:pt>
                <c:pt idx="1270">
                  <c:v>45310</c:v>
                </c:pt>
                <c:pt idx="1271">
                  <c:v>45313</c:v>
                </c:pt>
                <c:pt idx="1272">
                  <c:v>45314</c:v>
                </c:pt>
                <c:pt idx="1273">
                  <c:v>45315</c:v>
                </c:pt>
                <c:pt idx="1274">
                  <c:v>45316</c:v>
                </c:pt>
                <c:pt idx="1275">
                  <c:v>45317</c:v>
                </c:pt>
                <c:pt idx="1276">
                  <c:v>45320</c:v>
                </c:pt>
                <c:pt idx="1277">
                  <c:v>45321</c:v>
                </c:pt>
                <c:pt idx="1278">
                  <c:v>45322</c:v>
                </c:pt>
                <c:pt idx="1279">
                  <c:v>45323</c:v>
                </c:pt>
                <c:pt idx="1280">
                  <c:v>45324</c:v>
                </c:pt>
                <c:pt idx="1281">
                  <c:v>45327</c:v>
                </c:pt>
                <c:pt idx="1282">
                  <c:v>45328</c:v>
                </c:pt>
                <c:pt idx="1283">
                  <c:v>45329</c:v>
                </c:pt>
                <c:pt idx="1284">
                  <c:v>45330</c:v>
                </c:pt>
                <c:pt idx="1285">
                  <c:v>45331</c:v>
                </c:pt>
                <c:pt idx="1286">
                  <c:v>45334</c:v>
                </c:pt>
                <c:pt idx="1287">
                  <c:v>45335</c:v>
                </c:pt>
                <c:pt idx="1288">
                  <c:v>45336</c:v>
                </c:pt>
                <c:pt idx="1289">
                  <c:v>45337</c:v>
                </c:pt>
                <c:pt idx="1290">
                  <c:v>45338</c:v>
                </c:pt>
                <c:pt idx="1291">
                  <c:v>45342</c:v>
                </c:pt>
                <c:pt idx="1292">
                  <c:v>45343</c:v>
                </c:pt>
                <c:pt idx="1293">
                  <c:v>45344</c:v>
                </c:pt>
                <c:pt idx="1294">
                  <c:v>45345</c:v>
                </c:pt>
                <c:pt idx="1295">
                  <c:v>45348</c:v>
                </c:pt>
                <c:pt idx="1296">
                  <c:v>45349</c:v>
                </c:pt>
                <c:pt idx="1297">
                  <c:v>45350</c:v>
                </c:pt>
                <c:pt idx="1298">
                  <c:v>45351</c:v>
                </c:pt>
                <c:pt idx="1299">
                  <c:v>45352</c:v>
                </c:pt>
                <c:pt idx="1300">
                  <c:v>45355</c:v>
                </c:pt>
                <c:pt idx="1301">
                  <c:v>45356</c:v>
                </c:pt>
                <c:pt idx="1302">
                  <c:v>45357</c:v>
                </c:pt>
                <c:pt idx="1303">
                  <c:v>45358</c:v>
                </c:pt>
                <c:pt idx="1304">
                  <c:v>45359</c:v>
                </c:pt>
                <c:pt idx="1305">
                  <c:v>45362</c:v>
                </c:pt>
                <c:pt idx="1306">
                  <c:v>45363</c:v>
                </c:pt>
                <c:pt idx="1307">
                  <c:v>45364</c:v>
                </c:pt>
                <c:pt idx="1308">
                  <c:v>45365</c:v>
                </c:pt>
                <c:pt idx="1309">
                  <c:v>45366</c:v>
                </c:pt>
                <c:pt idx="1310">
                  <c:v>45369</c:v>
                </c:pt>
                <c:pt idx="1311">
                  <c:v>45370</c:v>
                </c:pt>
                <c:pt idx="1312">
                  <c:v>45371</c:v>
                </c:pt>
                <c:pt idx="1313">
                  <c:v>45372</c:v>
                </c:pt>
                <c:pt idx="1314">
                  <c:v>45373</c:v>
                </c:pt>
                <c:pt idx="1315">
                  <c:v>45376</c:v>
                </c:pt>
                <c:pt idx="1316">
                  <c:v>45377</c:v>
                </c:pt>
                <c:pt idx="1317">
                  <c:v>45378</c:v>
                </c:pt>
                <c:pt idx="1318">
                  <c:v>45379</c:v>
                </c:pt>
                <c:pt idx="1319">
                  <c:v>45383</c:v>
                </c:pt>
                <c:pt idx="1320">
                  <c:v>45384</c:v>
                </c:pt>
                <c:pt idx="1321">
                  <c:v>45385</c:v>
                </c:pt>
                <c:pt idx="1322">
                  <c:v>45386</c:v>
                </c:pt>
                <c:pt idx="1323">
                  <c:v>45387</c:v>
                </c:pt>
                <c:pt idx="1324">
                  <c:v>45390</c:v>
                </c:pt>
                <c:pt idx="1325">
                  <c:v>45391</c:v>
                </c:pt>
                <c:pt idx="1326">
                  <c:v>45392</c:v>
                </c:pt>
                <c:pt idx="1327">
                  <c:v>45393</c:v>
                </c:pt>
                <c:pt idx="1328">
                  <c:v>45394</c:v>
                </c:pt>
                <c:pt idx="1329">
                  <c:v>45397</c:v>
                </c:pt>
                <c:pt idx="1330">
                  <c:v>45398</c:v>
                </c:pt>
                <c:pt idx="1331">
                  <c:v>45399</c:v>
                </c:pt>
                <c:pt idx="1332">
                  <c:v>45400</c:v>
                </c:pt>
                <c:pt idx="1333">
                  <c:v>45401</c:v>
                </c:pt>
                <c:pt idx="1334">
                  <c:v>45404</c:v>
                </c:pt>
                <c:pt idx="1335">
                  <c:v>45405</c:v>
                </c:pt>
                <c:pt idx="1336">
                  <c:v>45406</c:v>
                </c:pt>
                <c:pt idx="1337">
                  <c:v>45407</c:v>
                </c:pt>
                <c:pt idx="1338">
                  <c:v>45408</c:v>
                </c:pt>
                <c:pt idx="1339">
                  <c:v>45411</c:v>
                </c:pt>
                <c:pt idx="1340">
                  <c:v>45412</c:v>
                </c:pt>
                <c:pt idx="1341">
                  <c:v>45413</c:v>
                </c:pt>
                <c:pt idx="1342">
                  <c:v>45414</c:v>
                </c:pt>
                <c:pt idx="1343">
                  <c:v>45415</c:v>
                </c:pt>
                <c:pt idx="1344">
                  <c:v>45418</c:v>
                </c:pt>
                <c:pt idx="1345">
                  <c:v>45419</c:v>
                </c:pt>
                <c:pt idx="1346">
                  <c:v>45420</c:v>
                </c:pt>
                <c:pt idx="1347">
                  <c:v>45421</c:v>
                </c:pt>
                <c:pt idx="1348">
                  <c:v>45422</c:v>
                </c:pt>
                <c:pt idx="1349">
                  <c:v>45425</c:v>
                </c:pt>
                <c:pt idx="1350">
                  <c:v>45426</c:v>
                </c:pt>
                <c:pt idx="1351">
                  <c:v>45427</c:v>
                </c:pt>
                <c:pt idx="1352">
                  <c:v>45428</c:v>
                </c:pt>
                <c:pt idx="1353">
                  <c:v>45429</c:v>
                </c:pt>
                <c:pt idx="1354">
                  <c:v>45432</c:v>
                </c:pt>
                <c:pt idx="1355">
                  <c:v>45433</c:v>
                </c:pt>
                <c:pt idx="1356">
                  <c:v>45434</c:v>
                </c:pt>
                <c:pt idx="1357">
                  <c:v>45435</c:v>
                </c:pt>
                <c:pt idx="1358">
                  <c:v>45436</c:v>
                </c:pt>
                <c:pt idx="1359">
                  <c:v>45440</c:v>
                </c:pt>
                <c:pt idx="1360">
                  <c:v>45441</c:v>
                </c:pt>
                <c:pt idx="1361">
                  <c:v>45442</c:v>
                </c:pt>
                <c:pt idx="1362">
                  <c:v>45443</c:v>
                </c:pt>
                <c:pt idx="1363">
                  <c:v>45446</c:v>
                </c:pt>
                <c:pt idx="1364">
                  <c:v>45447</c:v>
                </c:pt>
                <c:pt idx="1365">
                  <c:v>45448</c:v>
                </c:pt>
                <c:pt idx="1366">
                  <c:v>45449</c:v>
                </c:pt>
                <c:pt idx="1367">
                  <c:v>45450</c:v>
                </c:pt>
                <c:pt idx="1368">
                  <c:v>45453</c:v>
                </c:pt>
                <c:pt idx="1369">
                  <c:v>45454</c:v>
                </c:pt>
                <c:pt idx="1370">
                  <c:v>45455</c:v>
                </c:pt>
                <c:pt idx="1371">
                  <c:v>45456</c:v>
                </c:pt>
                <c:pt idx="1372">
                  <c:v>45457</c:v>
                </c:pt>
                <c:pt idx="1373">
                  <c:v>45460</c:v>
                </c:pt>
                <c:pt idx="1374">
                  <c:v>45461</c:v>
                </c:pt>
                <c:pt idx="1375">
                  <c:v>45463</c:v>
                </c:pt>
                <c:pt idx="1376">
                  <c:v>45464</c:v>
                </c:pt>
                <c:pt idx="1377">
                  <c:v>45467</c:v>
                </c:pt>
                <c:pt idx="1378">
                  <c:v>45468</c:v>
                </c:pt>
                <c:pt idx="1379">
                  <c:v>45469</c:v>
                </c:pt>
                <c:pt idx="1380">
                  <c:v>45470</c:v>
                </c:pt>
                <c:pt idx="1381">
                  <c:v>45471</c:v>
                </c:pt>
                <c:pt idx="1382">
                  <c:v>45474</c:v>
                </c:pt>
                <c:pt idx="1383">
                  <c:v>45475</c:v>
                </c:pt>
                <c:pt idx="1384">
                  <c:v>45476</c:v>
                </c:pt>
                <c:pt idx="1385">
                  <c:v>45478</c:v>
                </c:pt>
                <c:pt idx="1386">
                  <c:v>45481</c:v>
                </c:pt>
                <c:pt idx="1387">
                  <c:v>45482</c:v>
                </c:pt>
                <c:pt idx="1388">
                  <c:v>45483</c:v>
                </c:pt>
                <c:pt idx="1389">
                  <c:v>45484</c:v>
                </c:pt>
                <c:pt idx="1390">
                  <c:v>45485</c:v>
                </c:pt>
                <c:pt idx="1391">
                  <c:v>45488</c:v>
                </c:pt>
                <c:pt idx="1392">
                  <c:v>45489</c:v>
                </c:pt>
                <c:pt idx="1393">
                  <c:v>45490</c:v>
                </c:pt>
                <c:pt idx="1394">
                  <c:v>45491</c:v>
                </c:pt>
                <c:pt idx="1395">
                  <c:v>45492</c:v>
                </c:pt>
                <c:pt idx="1396">
                  <c:v>45495</c:v>
                </c:pt>
                <c:pt idx="1397">
                  <c:v>45496</c:v>
                </c:pt>
                <c:pt idx="1398">
                  <c:v>45497</c:v>
                </c:pt>
                <c:pt idx="1399">
                  <c:v>45498</c:v>
                </c:pt>
                <c:pt idx="1400">
                  <c:v>45499</c:v>
                </c:pt>
                <c:pt idx="1401">
                  <c:v>45502</c:v>
                </c:pt>
                <c:pt idx="1402">
                  <c:v>45503</c:v>
                </c:pt>
                <c:pt idx="1403">
                  <c:v>45504</c:v>
                </c:pt>
                <c:pt idx="1404">
                  <c:v>45505</c:v>
                </c:pt>
                <c:pt idx="1405">
                  <c:v>45506</c:v>
                </c:pt>
                <c:pt idx="1406">
                  <c:v>45509</c:v>
                </c:pt>
                <c:pt idx="1407">
                  <c:v>45510</c:v>
                </c:pt>
                <c:pt idx="1408">
                  <c:v>45511</c:v>
                </c:pt>
                <c:pt idx="1409">
                  <c:v>45512</c:v>
                </c:pt>
                <c:pt idx="1410">
                  <c:v>45513</c:v>
                </c:pt>
                <c:pt idx="1411">
                  <c:v>45516</c:v>
                </c:pt>
                <c:pt idx="1412">
                  <c:v>45517</c:v>
                </c:pt>
                <c:pt idx="1413">
                  <c:v>45518</c:v>
                </c:pt>
                <c:pt idx="1414">
                  <c:v>45519</c:v>
                </c:pt>
                <c:pt idx="1415">
                  <c:v>45520</c:v>
                </c:pt>
                <c:pt idx="1416">
                  <c:v>45523</c:v>
                </c:pt>
                <c:pt idx="1417">
                  <c:v>45524</c:v>
                </c:pt>
                <c:pt idx="1418">
                  <c:v>45525</c:v>
                </c:pt>
                <c:pt idx="1419">
                  <c:v>45526</c:v>
                </c:pt>
                <c:pt idx="1420">
                  <c:v>45527</c:v>
                </c:pt>
                <c:pt idx="1421">
                  <c:v>45530</c:v>
                </c:pt>
                <c:pt idx="1422">
                  <c:v>45531</c:v>
                </c:pt>
                <c:pt idx="1423">
                  <c:v>45532</c:v>
                </c:pt>
                <c:pt idx="1424">
                  <c:v>45533</c:v>
                </c:pt>
                <c:pt idx="1425">
                  <c:v>45534</c:v>
                </c:pt>
                <c:pt idx="1426">
                  <c:v>45538</c:v>
                </c:pt>
                <c:pt idx="1427">
                  <c:v>45539</c:v>
                </c:pt>
                <c:pt idx="1428">
                  <c:v>45540</c:v>
                </c:pt>
                <c:pt idx="1429">
                  <c:v>45541</c:v>
                </c:pt>
                <c:pt idx="1430">
                  <c:v>45544</c:v>
                </c:pt>
                <c:pt idx="1431">
                  <c:v>45545</c:v>
                </c:pt>
                <c:pt idx="1432">
                  <c:v>45546</c:v>
                </c:pt>
                <c:pt idx="1433">
                  <c:v>45547</c:v>
                </c:pt>
                <c:pt idx="1434">
                  <c:v>45548</c:v>
                </c:pt>
                <c:pt idx="1435">
                  <c:v>45551</c:v>
                </c:pt>
                <c:pt idx="1436">
                  <c:v>45552</c:v>
                </c:pt>
                <c:pt idx="1437">
                  <c:v>45553</c:v>
                </c:pt>
                <c:pt idx="1438">
                  <c:v>45554</c:v>
                </c:pt>
                <c:pt idx="1439">
                  <c:v>45555</c:v>
                </c:pt>
                <c:pt idx="1440">
                  <c:v>45558</c:v>
                </c:pt>
                <c:pt idx="1441">
                  <c:v>45559</c:v>
                </c:pt>
                <c:pt idx="1442">
                  <c:v>45560</c:v>
                </c:pt>
                <c:pt idx="1443">
                  <c:v>45561</c:v>
                </c:pt>
                <c:pt idx="1444">
                  <c:v>45562</c:v>
                </c:pt>
                <c:pt idx="1445">
                  <c:v>45565</c:v>
                </c:pt>
                <c:pt idx="1446">
                  <c:v>45566</c:v>
                </c:pt>
                <c:pt idx="1447">
                  <c:v>45567</c:v>
                </c:pt>
                <c:pt idx="1448">
                  <c:v>45568</c:v>
                </c:pt>
                <c:pt idx="1449">
                  <c:v>45569</c:v>
                </c:pt>
                <c:pt idx="1450">
                  <c:v>45572</c:v>
                </c:pt>
                <c:pt idx="1451">
                  <c:v>45573</c:v>
                </c:pt>
                <c:pt idx="1452">
                  <c:v>45574</c:v>
                </c:pt>
                <c:pt idx="1453">
                  <c:v>45575</c:v>
                </c:pt>
                <c:pt idx="1454">
                  <c:v>45576</c:v>
                </c:pt>
                <c:pt idx="1455">
                  <c:v>45579</c:v>
                </c:pt>
                <c:pt idx="1456">
                  <c:v>45580</c:v>
                </c:pt>
                <c:pt idx="1457">
                  <c:v>45581</c:v>
                </c:pt>
                <c:pt idx="1458">
                  <c:v>45582</c:v>
                </c:pt>
                <c:pt idx="1459">
                  <c:v>45583</c:v>
                </c:pt>
                <c:pt idx="1460">
                  <c:v>45586</c:v>
                </c:pt>
                <c:pt idx="1461">
                  <c:v>45587</c:v>
                </c:pt>
                <c:pt idx="1462">
                  <c:v>45588</c:v>
                </c:pt>
                <c:pt idx="1463">
                  <c:v>45589</c:v>
                </c:pt>
                <c:pt idx="1464">
                  <c:v>45590</c:v>
                </c:pt>
                <c:pt idx="1465">
                  <c:v>45593</c:v>
                </c:pt>
                <c:pt idx="1466">
                  <c:v>45594</c:v>
                </c:pt>
                <c:pt idx="1467">
                  <c:v>45595</c:v>
                </c:pt>
                <c:pt idx="1468">
                  <c:v>45596</c:v>
                </c:pt>
              </c:numCache>
            </c:numRef>
          </c:cat>
          <c:val>
            <c:numRef>
              <c:f>'Simple Moving Average '!$C$3:$C$1470</c:f>
              <c:numCache>
                <c:formatCode>_("$"* #,##0.00_);_("$"* \(#,##0.00\);_("$"* "-"??_);_(@_)</c:formatCode>
                <c:ptCount val="1468"/>
                <c:pt idx="0">
                  <c:v>99.704498290000004</c:v>
                </c:pt>
                <c:pt idx="1">
                  <c:v>99.36231995</c:v>
                </c:pt>
                <c:pt idx="2">
                  <c:v>103.40219879999999</c:v>
                </c:pt>
                <c:pt idx="3">
                  <c:v>103.7063675</c:v>
                </c:pt>
                <c:pt idx="4">
                  <c:v>105.8166275</c:v>
                </c:pt>
                <c:pt idx="5">
                  <c:v>106.5580597</c:v>
                </c:pt>
                <c:pt idx="6">
                  <c:v>107.0713654</c:v>
                </c:pt>
                <c:pt idx="7">
                  <c:v>107.3185196</c:v>
                </c:pt>
                <c:pt idx="8">
                  <c:v>107.72725680000001</c:v>
                </c:pt>
                <c:pt idx="9">
                  <c:v>108.2595673</c:v>
                </c:pt>
                <c:pt idx="10">
                  <c:v>107.4325714</c:v>
                </c:pt>
                <c:pt idx="11">
                  <c:v>108.66831209999999</c:v>
                </c:pt>
                <c:pt idx="12">
                  <c:v>110.4363632</c:v>
                </c:pt>
                <c:pt idx="13">
                  <c:v>110.5314178</c:v>
                </c:pt>
                <c:pt idx="14">
                  <c:v>112.1853943</c:v>
                </c:pt>
                <c:pt idx="15">
                  <c:v>108.6778183</c:v>
                </c:pt>
                <c:pt idx="16">
                  <c:v>110.6454849</c:v>
                </c:pt>
                <c:pt idx="17">
                  <c:v>110.55993650000001</c:v>
                </c:pt>
                <c:pt idx="18">
                  <c:v>110.8355942</c:v>
                </c:pt>
                <c:pt idx="19">
                  <c:v>112.61315159999999</c:v>
                </c:pt>
                <c:pt idx="20">
                  <c:v>113.1359558</c:v>
                </c:pt>
                <c:pt idx="21">
                  <c:v>108.6493073</c:v>
                </c:pt>
                <c:pt idx="22">
                  <c:v>107.1093979</c:v>
                </c:pt>
                <c:pt idx="23">
                  <c:v>109.9515686</c:v>
                </c:pt>
                <c:pt idx="24">
                  <c:v>109.09606170000001</c:v>
                </c:pt>
                <c:pt idx="25">
                  <c:v>107.88885500000001</c:v>
                </c:pt>
                <c:pt idx="26">
                  <c:v>107.28050229999999</c:v>
                </c:pt>
                <c:pt idx="27">
                  <c:v>106.84323879999999</c:v>
                </c:pt>
                <c:pt idx="28">
                  <c:v>108.66831209999999</c:v>
                </c:pt>
                <c:pt idx="29">
                  <c:v>106.74817659999999</c:v>
                </c:pt>
                <c:pt idx="30">
                  <c:v>105.8831711</c:v>
                </c:pt>
                <c:pt idx="31">
                  <c:v>107.223465</c:v>
                </c:pt>
                <c:pt idx="32">
                  <c:v>108.88694</c:v>
                </c:pt>
                <c:pt idx="33">
                  <c:v>109.52382660000001</c:v>
                </c:pt>
                <c:pt idx="34">
                  <c:v>109.41925809999999</c:v>
                </c:pt>
                <c:pt idx="35">
                  <c:v>110.1702042</c:v>
                </c:pt>
                <c:pt idx="36">
                  <c:v>113.50668330000001</c:v>
                </c:pt>
                <c:pt idx="37">
                  <c:v>116.1112213</c:v>
                </c:pt>
                <c:pt idx="38">
                  <c:v>115.32225800000001</c:v>
                </c:pt>
                <c:pt idx="39">
                  <c:v>115.3982925</c:v>
                </c:pt>
                <c:pt idx="40">
                  <c:v>117.0807877</c:v>
                </c:pt>
                <c:pt idx="41">
                  <c:v>116.1967697</c:v>
                </c:pt>
                <c:pt idx="42">
                  <c:v>116.4629211</c:v>
                </c:pt>
                <c:pt idx="43">
                  <c:v>117.0617752</c:v>
                </c:pt>
                <c:pt idx="44">
                  <c:v>114.6948776</c:v>
                </c:pt>
                <c:pt idx="45">
                  <c:v>112.81276699999999</c:v>
                </c:pt>
                <c:pt idx="46">
                  <c:v>113.96294399999999</c:v>
                </c:pt>
                <c:pt idx="47">
                  <c:v>113.4401321</c:v>
                </c:pt>
                <c:pt idx="48">
                  <c:v>110.27477260000001</c:v>
                </c:pt>
                <c:pt idx="49">
                  <c:v>114.4001999</c:v>
                </c:pt>
                <c:pt idx="50">
                  <c:v>114.45724490000001</c:v>
                </c:pt>
                <c:pt idx="51">
                  <c:v>112.2519302</c:v>
                </c:pt>
                <c:pt idx="52">
                  <c:v>113.2120056</c:v>
                </c:pt>
                <c:pt idx="53">
                  <c:v>113.9914551</c:v>
                </c:pt>
                <c:pt idx="54">
                  <c:v>112.93633269999999</c:v>
                </c:pt>
                <c:pt idx="55">
                  <c:v>112.6986847</c:v>
                </c:pt>
                <c:pt idx="56">
                  <c:v>114.3716965</c:v>
                </c:pt>
                <c:pt idx="57">
                  <c:v>114.83745570000001</c:v>
                </c:pt>
                <c:pt idx="58">
                  <c:v>114.73290249999999</c:v>
                </c:pt>
                <c:pt idx="59">
                  <c:v>114.8089447</c:v>
                </c:pt>
                <c:pt idx="60">
                  <c:v>115.8260574</c:v>
                </c:pt>
                <c:pt idx="61">
                  <c:v>116.91919710000001</c:v>
                </c:pt>
                <c:pt idx="62">
                  <c:v>118.373558</c:v>
                </c:pt>
                <c:pt idx="63">
                  <c:v>119.44769290000001</c:v>
                </c:pt>
                <c:pt idx="64">
                  <c:v>120.91155240000001</c:v>
                </c:pt>
                <c:pt idx="65">
                  <c:v>121.47238919999999</c:v>
                </c:pt>
                <c:pt idx="66">
                  <c:v>120.15110780000001</c:v>
                </c:pt>
                <c:pt idx="67">
                  <c:v>120.15110780000001</c:v>
                </c:pt>
                <c:pt idx="68">
                  <c:v>121.47238919999999</c:v>
                </c:pt>
                <c:pt idx="69">
                  <c:v>120.49331669999999</c:v>
                </c:pt>
                <c:pt idx="70">
                  <c:v>120.87353520000001</c:v>
                </c:pt>
                <c:pt idx="71">
                  <c:v>121.8716354</c:v>
                </c:pt>
                <c:pt idx="72">
                  <c:v>123.09785460000001</c:v>
                </c:pt>
                <c:pt idx="73">
                  <c:v>123.38301850000001</c:v>
                </c:pt>
                <c:pt idx="74">
                  <c:v>123.8487854</c:v>
                </c:pt>
                <c:pt idx="75">
                  <c:v>124.47615810000001</c:v>
                </c:pt>
                <c:pt idx="76">
                  <c:v>123.4305573</c:v>
                </c:pt>
                <c:pt idx="77">
                  <c:v>122.2328339</c:v>
                </c:pt>
                <c:pt idx="78">
                  <c:v>121.3298035</c:v>
                </c:pt>
                <c:pt idx="79">
                  <c:v>121.6435013</c:v>
                </c:pt>
                <c:pt idx="80">
                  <c:v>121.3298035</c:v>
                </c:pt>
                <c:pt idx="81">
                  <c:v>122.18530269999999</c:v>
                </c:pt>
                <c:pt idx="82">
                  <c:v>121.130188</c:v>
                </c:pt>
                <c:pt idx="83">
                  <c:v>121.4818954</c:v>
                </c:pt>
                <c:pt idx="84">
                  <c:v>132.66050720000001</c:v>
                </c:pt>
                <c:pt idx="85">
                  <c:v>135.44564819999999</c:v>
                </c:pt>
                <c:pt idx="86">
                  <c:v>132.58445739999999</c:v>
                </c:pt>
                <c:pt idx="87">
                  <c:v>137.15666200000001</c:v>
                </c:pt>
                <c:pt idx="88">
                  <c:v>135.02742000000001</c:v>
                </c:pt>
                <c:pt idx="89">
                  <c:v>137.46556090000001</c:v>
                </c:pt>
                <c:pt idx="90">
                  <c:v>132.60079959999999</c:v>
                </c:pt>
                <c:pt idx="91">
                  <c:v>135.12471009999999</c:v>
                </c:pt>
                <c:pt idx="92">
                  <c:v>136.82012940000001</c:v>
                </c:pt>
                <c:pt idx="93">
                  <c:v>134.91279599999999</c:v>
                </c:pt>
                <c:pt idx="94">
                  <c:v>137.36924740000001</c:v>
                </c:pt>
                <c:pt idx="95">
                  <c:v>135.07653809999999</c:v>
                </c:pt>
                <c:pt idx="96">
                  <c:v>138.61192320000001</c:v>
                </c:pt>
                <c:pt idx="97">
                  <c:v>141.22251890000001</c:v>
                </c:pt>
                <c:pt idx="98">
                  <c:v>139.7100983</c:v>
                </c:pt>
                <c:pt idx="99">
                  <c:v>140.2303009</c:v>
                </c:pt>
                <c:pt idx="100">
                  <c:v>141.61747740000001</c:v>
                </c:pt>
                <c:pt idx="101">
                  <c:v>138.77566530000001</c:v>
                </c:pt>
                <c:pt idx="102">
                  <c:v>138.90092469999999</c:v>
                </c:pt>
                <c:pt idx="103">
                  <c:v>137.6293335</c:v>
                </c:pt>
                <c:pt idx="104">
                  <c:v>139.81607059999999</c:v>
                </c:pt>
                <c:pt idx="105">
                  <c:v>140.26884459999999</c:v>
                </c:pt>
                <c:pt idx="106">
                  <c:v>139.29588319999999</c:v>
                </c:pt>
                <c:pt idx="107">
                  <c:v>142.1087799</c:v>
                </c:pt>
                <c:pt idx="108">
                  <c:v>144.6423035</c:v>
                </c:pt>
                <c:pt idx="109">
                  <c:v>145.13360599999999</c:v>
                </c:pt>
                <c:pt idx="110">
                  <c:v>141.4440918</c:v>
                </c:pt>
                <c:pt idx="111">
                  <c:v>139.85458370000001</c:v>
                </c:pt>
                <c:pt idx="112">
                  <c:v>140.92387389999999</c:v>
                </c:pt>
                <c:pt idx="113">
                  <c:v>140.96240230000001</c:v>
                </c:pt>
                <c:pt idx="114">
                  <c:v>142.368866</c:v>
                </c:pt>
                <c:pt idx="115">
                  <c:v>147.6574707</c:v>
                </c:pt>
                <c:pt idx="116">
                  <c:v>145.1721191</c:v>
                </c:pt>
                <c:pt idx="117">
                  <c:v>146.7230682</c:v>
                </c:pt>
                <c:pt idx="118">
                  <c:v>146.90609739999999</c:v>
                </c:pt>
                <c:pt idx="119">
                  <c:v>145.34553529999999</c:v>
                </c:pt>
                <c:pt idx="120">
                  <c:v>143.4092407</c:v>
                </c:pt>
                <c:pt idx="121">
                  <c:v>148.4185181</c:v>
                </c:pt>
                <c:pt idx="122">
                  <c:v>145.57672120000001</c:v>
                </c:pt>
                <c:pt idx="123">
                  <c:v>148.55339050000001</c:v>
                </c:pt>
                <c:pt idx="124">
                  <c:v>149.3529053</c:v>
                </c:pt>
                <c:pt idx="125">
                  <c:v>148.85200499999999</c:v>
                </c:pt>
                <c:pt idx="126">
                  <c:v>151.84791559999999</c:v>
                </c:pt>
                <c:pt idx="127">
                  <c:v>150.3162537</c:v>
                </c:pt>
                <c:pt idx="128">
                  <c:v>151.52040099999999</c:v>
                </c:pt>
                <c:pt idx="129">
                  <c:v>152.1369019</c:v>
                </c:pt>
                <c:pt idx="130">
                  <c:v>151.2795563</c:v>
                </c:pt>
                <c:pt idx="131">
                  <c:v>151.1543274</c:v>
                </c:pt>
                <c:pt idx="132">
                  <c:v>149.9887085</c:v>
                </c:pt>
                <c:pt idx="133">
                  <c:v>151.18324279999999</c:v>
                </c:pt>
                <c:pt idx="134">
                  <c:v>152.01168820000001</c:v>
                </c:pt>
                <c:pt idx="135">
                  <c:v>151.64562989999999</c:v>
                </c:pt>
                <c:pt idx="136">
                  <c:v>153.350708</c:v>
                </c:pt>
                <c:pt idx="137">
                  <c:v>150.92314150000001</c:v>
                </c:pt>
                <c:pt idx="138">
                  <c:v>153.4277649</c:v>
                </c:pt>
                <c:pt idx="139">
                  <c:v>152.99427800000001</c:v>
                </c:pt>
                <c:pt idx="140">
                  <c:v>152.03096009999999</c:v>
                </c:pt>
                <c:pt idx="141">
                  <c:v>151.8575439</c:v>
                </c:pt>
                <c:pt idx="142">
                  <c:v>155.73008730000001</c:v>
                </c:pt>
                <c:pt idx="143">
                  <c:v>155.17137149999999</c:v>
                </c:pt>
                <c:pt idx="144">
                  <c:v>149.83457949999999</c:v>
                </c:pt>
                <c:pt idx="145">
                  <c:v>153.6108093</c:v>
                </c:pt>
                <c:pt idx="146">
                  <c:v>157.43516539999999</c:v>
                </c:pt>
                <c:pt idx="147">
                  <c:v>150.7015839</c:v>
                </c:pt>
                <c:pt idx="148">
                  <c:v>143.83311459999999</c:v>
                </c:pt>
                <c:pt idx="149">
                  <c:v>147.38775630000001</c:v>
                </c:pt>
                <c:pt idx="150">
                  <c:v>149.42036440000001</c:v>
                </c:pt>
                <c:pt idx="151">
                  <c:v>144.1221161</c:v>
                </c:pt>
                <c:pt idx="152">
                  <c:v>140.4133301</c:v>
                </c:pt>
                <c:pt idx="153">
                  <c:v>141.70417789999999</c:v>
                </c:pt>
                <c:pt idx="154">
                  <c:v>141.3188629</c:v>
                </c:pt>
                <c:pt idx="155">
                  <c:v>136.69491579999999</c:v>
                </c:pt>
                <c:pt idx="156">
                  <c:v>137.72566219999999</c:v>
                </c:pt>
                <c:pt idx="157">
                  <c:v>137.66786189999999</c:v>
                </c:pt>
                <c:pt idx="158">
                  <c:v>138.56376650000001</c:v>
                </c:pt>
                <c:pt idx="159">
                  <c:v>139.64268490000001</c:v>
                </c:pt>
                <c:pt idx="160">
                  <c:v>141.7908783</c:v>
                </c:pt>
                <c:pt idx="161">
                  <c:v>140.51928710000001</c:v>
                </c:pt>
                <c:pt idx="162">
                  <c:v>138.2555084</c:v>
                </c:pt>
                <c:pt idx="163">
                  <c:v>140.04728700000001</c:v>
                </c:pt>
                <c:pt idx="164">
                  <c:v>140.692688</c:v>
                </c:pt>
                <c:pt idx="165">
                  <c:v>141.66564940000001</c:v>
                </c:pt>
                <c:pt idx="166">
                  <c:v>142.320694</c:v>
                </c:pt>
                <c:pt idx="167">
                  <c:v>143.0046692</c:v>
                </c:pt>
                <c:pt idx="168">
                  <c:v>143.42852780000001</c:v>
                </c:pt>
                <c:pt idx="169">
                  <c:v>145.13360599999999</c:v>
                </c:pt>
                <c:pt idx="170">
                  <c:v>145.9331512</c:v>
                </c:pt>
                <c:pt idx="171">
                  <c:v>148.18730160000001</c:v>
                </c:pt>
                <c:pt idx="172">
                  <c:v>147.8308868</c:v>
                </c:pt>
                <c:pt idx="173">
                  <c:v>144.02577210000001</c:v>
                </c:pt>
                <c:pt idx="174">
                  <c:v>144.08358759999999</c:v>
                </c:pt>
                <c:pt idx="175">
                  <c:v>147.3781433</c:v>
                </c:pt>
                <c:pt idx="176">
                  <c:v>145.78863530000001</c:v>
                </c:pt>
                <c:pt idx="177">
                  <c:v>142.368866</c:v>
                </c:pt>
                <c:pt idx="178">
                  <c:v>144.7097321</c:v>
                </c:pt>
                <c:pt idx="179">
                  <c:v>145.9331512</c:v>
                </c:pt>
                <c:pt idx="180">
                  <c:v>145.9524078</c:v>
                </c:pt>
                <c:pt idx="181">
                  <c:v>145.3744202</c:v>
                </c:pt>
                <c:pt idx="182">
                  <c:v>144.9023895</c:v>
                </c:pt>
                <c:pt idx="183">
                  <c:v>145.13360599999999</c:v>
                </c:pt>
                <c:pt idx="184">
                  <c:v>142.4266815</c:v>
                </c:pt>
                <c:pt idx="185">
                  <c:v>147.20472720000001</c:v>
                </c:pt>
                <c:pt idx="186">
                  <c:v>150.1717529</c:v>
                </c:pt>
                <c:pt idx="187">
                  <c:v>149.9887085</c:v>
                </c:pt>
                <c:pt idx="188">
                  <c:v>149.02539060000001</c:v>
                </c:pt>
                <c:pt idx="189">
                  <c:v>142.21473689999999</c:v>
                </c:pt>
                <c:pt idx="190">
                  <c:v>143.37071230000001</c:v>
                </c:pt>
                <c:pt idx="191">
                  <c:v>144.46888730000001</c:v>
                </c:pt>
                <c:pt idx="192">
                  <c:v>144.3340302</c:v>
                </c:pt>
                <c:pt idx="193">
                  <c:v>142.71566770000001</c:v>
                </c:pt>
                <c:pt idx="194">
                  <c:v>148.11987300000001</c:v>
                </c:pt>
                <c:pt idx="195">
                  <c:v>147.9561157</c:v>
                </c:pt>
                <c:pt idx="196">
                  <c:v>148.6111755</c:v>
                </c:pt>
                <c:pt idx="197">
                  <c:v>149.1409912</c:v>
                </c:pt>
                <c:pt idx="198">
                  <c:v>152.35848999999999</c:v>
                </c:pt>
                <c:pt idx="199">
                  <c:v>150.25845340000001</c:v>
                </c:pt>
                <c:pt idx="200">
                  <c:v>151.52040099999999</c:v>
                </c:pt>
                <c:pt idx="201">
                  <c:v>151.77085880000001</c:v>
                </c:pt>
                <c:pt idx="202">
                  <c:v>152.3970032</c:v>
                </c:pt>
                <c:pt idx="203">
                  <c:v>149.62266539999999</c:v>
                </c:pt>
                <c:pt idx="204">
                  <c:v>147.66711430000001</c:v>
                </c:pt>
                <c:pt idx="205">
                  <c:v>146.2221375</c:v>
                </c:pt>
                <c:pt idx="206">
                  <c:v>146.8001251</c:v>
                </c:pt>
                <c:pt idx="207">
                  <c:v>149.08319090000001</c:v>
                </c:pt>
                <c:pt idx="208">
                  <c:v>147.92721560000001</c:v>
                </c:pt>
                <c:pt idx="209">
                  <c:v>149.33367920000001</c:v>
                </c:pt>
                <c:pt idx="210">
                  <c:v>148.68824770000001</c:v>
                </c:pt>
                <c:pt idx="211">
                  <c:v>150.8171692</c:v>
                </c:pt>
                <c:pt idx="212">
                  <c:v>153.44703670000001</c:v>
                </c:pt>
                <c:pt idx="213">
                  <c:v>149.47814940000001</c:v>
                </c:pt>
                <c:pt idx="214">
                  <c:v>142.8986969</c:v>
                </c:pt>
                <c:pt idx="215">
                  <c:v>145.9427795</c:v>
                </c:pt>
                <c:pt idx="216">
                  <c:v>145.04690550000001</c:v>
                </c:pt>
                <c:pt idx="217">
                  <c:v>143.84275819999999</c:v>
                </c:pt>
                <c:pt idx="218">
                  <c:v>142.74456789999999</c:v>
                </c:pt>
                <c:pt idx="219">
                  <c:v>140.70231630000001</c:v>
                </c:pt>
                <c:pt idx="220">
                  <c:v>140.74086</c:v>
                </c:pt>
                <c:pt idx="221">
                  <c:v>142.53262330000001</c:v>
                </c:pt>
                <c:pt idx="222">
                  <c:v>144.69046019999999</c:v>
                </c:pt>
                <c:pt idx="223">
                  <c:v>144.8927612</c:v>
                </c:pt>
                <c:pt idx="224">
                  <c:v>145.39369199999999</c:v>
                </c:pt>
                <c:pt idx="225">
                  <c:v>145.7019501</c:v>
                </c:pt>
                <c:pt idx="226">
                  <c:v>145.1624908</c:v>
                </c:pt>
                <c:pt idx="227">
                  <c:v>145.6923218</c:v>
                </c:pt>
                <c:pt idx="228">
                  <c:v>147.45520020000001</c:v>
                </c:pt>
                <c:pt idx="229">
                  <c:v>149.77677919999999</c:v>
                </c:pt>
                <c:pt idx="230">
                  <c:v>150.32588200000001</c:v>
                </c:pt>
                <c:pt idx="231">
                  <c:v>146.80976870000001</c:v>
                </c:pt>
                <c:pt idx="232">
                  <c:v>149.3529053</c:v>
                </c:pt>
                <c:pt idx="233">
                  <c:v>148.13916019999999</c:v>
                </c:pt>
                <c:pt idx="234">
                  <c:v>147.81161499999999</c:v>
                </c:pt>
                <c:pt idx="235">
                  <c:v>148.60153199999999</c:v>
                </c:pt>
                <c:pt idx="236">
                  <c:v>145.89462280000001</c:v>
                </c:pt>
                <c:pt idx="237">
                  <c:v>146.9157257</c:v>
                </c:pt>
                <c:pt idx="238">
                  <c:v>149.4685211</c:v>
                </c:pt>
                <c:pt idx="239">
                  <c:v>149.36254880000001</c:v>
                </c:pt>
                <c:pt idx="240">
                  <c:v>149.3818359</c:v>
                </c:pt>
                <c:pt idx="241">
                  <c:v>153.360321</c:v>
                </c:pt>
                <c:pt idx="242">
                  <c:v>153.93832399999999</c:v>
                </c:pt>
                <c:pt idx="243">
                  <c:v>154.76676939999999</c:v>
                </c:pt>
                <c:pt idx="244">
                  <c:v>154.28512570000001</c:v>
                </c:pt>
                <c:pt idx="245">
                  <c:v>155.4507294</c:v>
                </c:pt>
                <c:pt idx="246">
                  <c:v>155.21955869999999</c:v>
                </c:pt>
                <c:pt idx="247">
                  <c:v>155.34475710000001</c:v>
                </c:pt>
                <c:pt idx="248">
                  <c:v>156.25027470000001</c:v>
                </c:pt>
                <c:pt idx="249">
                  <c:v>157.29066470000001</c:v>
                </c:pt>
                <c:pt idx="250">
                  <c:v>156.308075</c:v>
                </c:pt>
                <c:pt idx="251">
                  <c:v>156.82829280000001</c:v>
                </c:pt>
                <c:pt idx="252">
                  <c:v>157.33885190000001</c:v>
                </c:pt>
                <c:pt idx="253">
                  <c:v>156.70304870000001</c:v>
                </c:pt>
                <c:pt idx="254">
                  <c:v>156.97276310000001</c:v>
                </c:pt>
                <c:pt idx="255">
                  <c:v>158.46592709999999</c:v>
                </c:pt>
                <c:pt idx="256">
                  <c:v>162.61782840000001</c:v>
                </c:pt>
                <c:pt idx="257">
                  <c:v>166.24954220000001</c:v>
                </c:pt>
                <c:pt idx="258">
                  <c:v>165.18025209999999</c:v>
                </c:pt>
                <c:pt idx="259">
                  <c:v>166.65412900000001</c:v>
                </c:pt>
                <c:pt idx="260">
                  <c:v>167.9835205</c:v>
                </c:pt>
                <c:pt idx="261">
                  <c:v>169.79454039999999</c:v>
                </c:pt>
                <c:pt idx="262">
                  <c:v>169.31289670000001</c:v>
                </c:pt>
                <c:pt idx="263">
                  <c:v>166.59632869999999</c:v>
                </c:pt>
                <c:pt idx="264">
                  <c:v>166.5578003</c:v>
                </c:pt>
                <c:pt idx="265">
                  <c:v>168.09912109999999</c:v>
                </c:pt>
                <c:pt idx="266">
                  <c:v>166.26881409999999</c:v>
                </c:pt>
                <c:pt idx="267">
                  <c:v>164.9394226</c:v>
                </c:pt>
                <c:pt idx="268">
                  <c:v>159.2076874</c:v>
                </c:pt>
                <c:pt idx="269">
                  <c:v>159.9976044</c:v>
                </c:pt>
                <c:pt idx="270">
                  <c:v>156.558548</c:v>
                </c:pt>
                <c:pt idx="271">
                  <c:v>156.5392914</c:v>
                </c:pt>
                <c:pt idx="272">
                  <c:v>152.35848999999999</c:v>
                </c:pt>
                <c:pt idx="273">
                  <c:v>151.91534419999999</c:v>
                </c:pt>
                <c:pt idx="274">
                  <c:v>155.3640442</c:v>
                </c:pt>
                <c:pt idx="275">
                  <c:v>154.4777679</c:v>
                </c:pt>
                <c:pt idx="276">
                  <c:v>153.4181366</c:v>
                </c:pt>
                <c:pt idx="277">
                  <c:v>152.15620419999999</c:v>
                </c:pt>
                <c:pt idx="278">
                  <c:v>150.73048399999999</c:v>
                </c:pt>
                <c:pt idx="279">
                  <c:v>151.00982669999999</c:v>
                </c:pt>
                <c:pt idx="280">
                  <c:v>152.91722110000001</c:v>
                </c:pt>
                <c:pt idx="281">
                  <c:v>150.58598330000001</c:v>
                </c:pt>
                <c:pt idx="282">
                  <c:v>150.3836823</c:v>
                </c:pt>
                <c:pt idx="283">
                  <c:v>148.4955597</c:v>
                </c:pt>
                <c:pt idx="284">
                  <c:v>152.23324579999999</c:v>
                </c:pt>
                <c:pt idx="285">
                  <c:v>149.2566071</c:v>
                </c:pt>
                <c:pt idx="286">
                  <c:v>147.48408509999999</c:v>
                </c:pt>
                <c:pt idx="287">
                  <c:v>137.65823359999999</c:v>
                </c:pt>
                <c:pt idx="288">
                  <c:v>136.98393250000001</c:v>
                </c:pt>
                <c:pt idx="289">
                  <c:v>136.35775760000001</c:v>
                </c:pt>
                <c:pt idx="290">
                  <c:v>134.47929379999999</c:v>
                </c:pt>
                <c:pt idx="291">
                  <c:v>134.05543520000001</c:v>
                </c:pt>
                <c:pt idx="292">
                  <c:v>132.44668580000001</c:v>
                </c:pt>
                <c:pt idx="293">
                  <c:v>133.67973330000001</c:v>
                </c:pt>
                <c:pt idx="294">
                  <c:v>137.32107540000001</c:v>
                </c:pt>
                <c:pt idx="295">
                  <c:v>133.16917419999999</c:v>
                </c:pt>
                <c:pt idx="296">
                  <c:v>131.2521667</c:v>
                </c:pt>
                <c:pt idx="297">
                  <c:v>122.8038712</c:v>
                </c:pt>
                <c:pt idx="298">
                  <c:v>124.7882919</c:v>
                </c:pt>
                <c:pt idx="299">
                  <c:v>107.85316469999999</c:v>
                </c:pt>
                <c:pt idx="300">
                  <c:v>92.430419920000006</c:v>
                </c:pt>
                <c:pt idx="301">
                  <c:v>93.730918880000004</c:v>
                </c:pt>
                <c:pt idx="302">
                  <c:v>90.9565506</c:v>
                </c:pt>
                <c:pt idx="303">
                  <c:v>91.707931520000002</c:v>
                </c:pt>
                <c:pt idx="304">
                  <c:v>86.785377499999996</c:v>
                </c:pt>
                <c:pt idx="305">
                  <c:v>90.946914669999998</c:v>
                </c:pt>
                <c:pt idx="306">
                  <c:v>93.42264557</c:v>
                </c:pt>
                <c:pt idx="307">
                  <c:v>93.181823730000005</c:v>
                </c:pt>
                <c:pt idx="308">
                  <c:v>101.6782913</c:v>
                </c:pt>
                <c:pt idx="309">
                  <c:v>110.2999954</c:v>
                </c:pt>
                <c:pt idx="310">
                  <c:v>114.8372116</c:v>
                </c:pt>
                <c:pt idx="311">
                  <c:v>110.521553</c:v>
                </c:pt>
                <c:pt idx="312">
                  <c:v>110.8009033</c:v>
                </c:pt>
                <c:pt idx="313">
                  <c:v>107.3811417</c:v>
                </c:pt>
                <c:pt idx="314">
                  <c:v>103.8264923</c:v>
                </c:pt>
                <c:pt idx="315">
                  <c:v>101.91912840000001</c:v>
                </c:pt>
                <c:pt idx="316">
                  <c:v>98.114006040000007</c:v>
                </c:pt>
                <c:pt idx="317">
                  <c:v>105.0980606</c:v>
                </c:pt>
                <c:pt idx="318">
                  <c:v>108.5178528</c:v>
                </c:pt>
                <c:pt idx="319">
                  <c:v>113.5271072</c:v>
                </c:pt>
                <c:pt idx="320">
                  <c:v>119.6730804</c:v>
                </c:pt>
                <c:pt idx="321">
                  <c:v>117.1299133</c:v>
                </c:pt>
                <c:pt idx="322">
                  <c:v>120.0873108</c:v>
                </c:pt>
                <c:pt idx="323">
                  <c:v>112.94911190000001</c:v>
                </c:pt>
                <c:pt idx="324">
                  <c:v>110.9454041</c:v>
                </c:pt>
                <c:pt idx="325">
                  <c:v>115.5982437</c:v>
                </c:pt>
                <c:pt idx="326">
                  <c:v>115.0491486</c:v>
                </c:pt>
                <c:pt idx="327">
                  <c:v>111.1091843</c:v>
                </c:pt>
                <c:pt idx="328">
                  <c:v>108.3251877</c:v>
                </c:pt>
                <c:pt idx="329">
                  <c:v>106.9283829</c:v>
                </c:pt>
                <c:pt idx="330">
                  <c:v>107.95911409999999</c:v>
                </c:pt>
                <c:pt idx="331">
                  <c:v>107.98802190000001</c:v>
                </c:pt>
                <c:pt idx="332">
                  <c:v>106.6875458</c:v>
                </c:pt>
                <c:pt idx="333">
                  <c:v>111.6004715</c:v>
                </c:pt>
                <c:pt idx="334">
                  <c:v>110.0109863</c:v>
                </c:pt>
                <c:pt idx="335">
                  <c:v>108.0361862</c:v>
                </c:pt>
                <c:pt idx="336">
                  <c:v>104.3274078</c:v>
                </c:pt>
                <c:pt idx="337">
                  <c:v>103.7494202</c:v>
                </c:pt>
                <c:pt idx="338">
                  <c:v>103.3062973</c:v>
                </c:pt>
                <c:pt idx="339">
                  <c:v>109.21144099999999</c:v>
                </c:pt>
                <c:pt idx="340">
                  <c:v>108.37335210000001</c:v>
                </c:pt>
                <c:pt idx="341">
                  <c:v>107.01506809999999</c:v>
                </c:pt>
                <c:pt idx="342">
                  <c:v>104.7801743</c:v>
                </c:pt>
                <c:pt idx="343">
                  <c:v>102.5934372</c:v>
                </c:pt>
                <c:pt idx="344">
                  <c:v>102.5356369</c:v>
                </c:pt>
                <c:pt idx="345">
                  <c:v>104.82833100000001</c:v>
                </c:pt>
                <c:pt idx="346">
                  <c:v>113.63307949999999</c:v>
                </c:pt>
                <c:pt idx="347">
                  <c:v>113.2188416</c:v>
                </c:pt>
                <c:pt idx="348">
                  <c:v>115.9642944</c:v>
                </c:pt>
                <c:pt idx="349">
                  <c:v>114.29776</c:v>
                </c:pt>
                <c:pt idx="350">
                  <c:v>114.8275833</c:v>
                </c:pt>
                <c:pt idx="351">
                  <c:v>120.29924010000001</c:v>
                </c:pt>
                <c:pt idx="352">
                  <c:v>124.53783420000001</c:v>
                </c:pt>
                <c:pt idx="353">
                  <c:v>126.2043762</c:v>
                </c:pt>
                <c:pt idx="354">
                  <c:v>128.29476930000001</c:v>
                </c:pt>
                <c:pt idx="355">
                  <c:v>131.67604059999999</c:v>
                </c:pt>
                <c:pt idx="356">
                  <c:v>130.2792206</c:v>
                </c:pt>
                <c:pt idx="357">
                  <c:v>136.7912445</c:v>
                </c:pt>
                <c:pt idx="358">
                  <c:v>139.20918270000001</c:v>
                </c:pt>
                <c:pt idx="359">
                  <c:v>143.70787050000001</c:v>
                </c:pt>
                <c:pt idx="360">
                  <c:v>141.42480470000001</c:v>
                </c:pt>
                <c:pt idx="361">
                  <c:v>137.6775208</c:v>
                </c:pt>
                <c:pt idx="362">
                  <c:v>135.83755489999999</c:v>
                </c:pt>
                <c:pt idx="363">
                  <c:v>125.47225950000001</c:v>
                </c:pt>
                <c:pt idx="364">
                  <c:v>126.4355927</c:v>
                </c:pt>
                <c:pt idx="365">
                  <c:v>128.11175539999999</c:v>
                </c:pt>
                <c:pt idx="366">
                  <c:v>129.79756159999999</c:v>
                </c:pt>
                <c:pt idx="367">
                  <c:v>130.38519289999999</c:v>
                </c:pt>
                <c:pt idx="368">
                  <c:v>129.8264618</c:v>
                </c:pt>
                <c:pt idx="369">
                  <c:v>127.1484451</c:v>
                </c:pt>
                <c:pt idx="370">
                  <c:v>128.59341430000001</c:v>
                </c:pt>
                <c:pt idx="371">
                  <c:v>131.9072266</c:v>
                </c:pt>
                <c:pt idx="372">
                  <c:v>127.17733</c:v>
                </c:pt>
                <c:pt idx="373">
                  <c:v>130.75123600000001</c:v>
                </c:pt>
                <c:pt idx="374">
                  <c:v>125.2314224</c:v>
                </c:pt>
                <c:pt idx="375">
                  <c:v>125.5204315</c:v>
                </c:pt>
                <c:pt idx="376">
                  <c:v>126.8498077</c:v>
                </c:pt>
                <c:pt idx="377">
                  <c:v>128.20809940000001</c:v>
                </c:pt>
                <c:pt idx="378">
                  <c:v>132.0998993</c:v>
                </c:pt>
                <c:pt idx="379">
                  <c:v>135.04763790000001</c:v>
                </c:pt>
                <c:pt idx="380">
                  <c:v>130.26956179999999</c:v>
                </c:pt>
                <c:pt idx="381">
                  <c:v>130.03839110000001</c:v>
                </c:pt>
                <c:pt idx="382">
                  <c:v>128.6319427</c:v>
                </c:pt>
                <c:pt idx="383">
                  <c:v>128.7957001</c:v>
                </c:pt>
                <c:pt idx="384">
                  <c:v>130.18287659999999</c:v>
                </c:pt>
                <c:pt idx="385">
                  <c:v>129.53746029999999</c:v>
                </c:pt>
                <c:pt idx="386">
                  <c:v>133.28477480000001</c:v>
                </c:pt>
                <c:pt idx="387">
                  <c:v>131.4351959</c:v>
                </c:pt>
                <c:pt idx="388">
                  <c:v>131.27145390000001</c:v>
                </c:pt>
                <c:pt idx="389">
                  <c:v>133.67973330000001</c:v>
                </c:pt>
                <c:pt idx="390">
                  <c:v>136.7912445</c:v>
                </c:pt>
                <c:pt idx="391">
                  <c:v>137.4944611</c:v>
                </c:pt>
                <c:pt idx="392">
                  <c:v>134.7490234</c:v>
                </c:pt>
                <c:pt idx="393">
                  <c:v>134.14212040000001</c:v>
                </c:pt>
                <c:pt idx="394">
                  <c:v>135.7990265</c:v>
                </c:pt>
                <c:pt idx="395">
                  <c:v>134.47929379999999</c:v>
                </c:pt>
                <c:pt idx="396">
                  <c:v>138.16879270000001</c:v>
                </c:pt>
                <c:pt idx="397">
                  <c:v>134.6237946</c:v>
                </c:pt>
                <c:pt idx="398">
                  <c:v>132.34072879999999</c:v>
                </c:pt>
                <c:pt idx="399">
                  <c:v>135.11506650000001</c:v>
                </c:pt>
                <c:pt idx="400">
                  <c:v>134.94168089999999</c:v>
                </c:pt>
                <c:pt idx="401">
                  <c:v>137.08024599999999</c:v>
                </c:pt>
                <c:pt idx="402">
                  <c:v>141.03948969999999</c:v>
                </c:pt>
                <c:pt idx="403">
                  <c:v>141.46336360000001</c:v>
                </c:pt>
                <c:pt idx="404">
                  <c:v>145.46112059999999</c:v>
                </c:pt>
                <c:pt idx="405">
                  <c:v>147.38775630000001</c:v>
                </c:pt>
                <c:pt idx="406">
                  <c:v>150.33549500000001</c:v>
                </c:pt>
                <c:pt idx="407">
                  <c:v>152.46446230000001</c:v>
                </c:pt>
                <c:pt idx="408">
                  <c:v>151.48188780000001</c:v>
                </c:pt>
                <c:pt idx="409">
                  <c:v>153.43740840000001</c:v>
                </c:pt>
                <c:pt idx="410">
                  <c:v>154.51631159999999</c:v>
                </c:pt>
                <c:pt idx="411">
                  <c:v>149.23733519999999</c:v>
                </c:pt>
                <c:pt idx="412">
                  <c:v>149.41073610000001</c:v>
                </c:pt>
                <c:pt idx="413">
                  <c:v>147.01206970000001</c:v>
                </c:pt>
                <c:pt idx="414">
                  <c:v>146.75196840000001</c:v>
                </c:pt>
                <c:pt idx="415">
                  <c:v>146.76161189999999</c:v>
                </c:pt>
                <c:pt idx="416">
                  <c:v>146.90609739999999</c:v>
                </c:pt>
                <c:pt idx="417">
                  <c:v>145.4322205</c:v>
                </c:pt>
                <c:pt idx="418">
                  <c:v>145.547821</c:v>
                </c:pt>
                <c:pt idx="419">
                  <c:v>147.27215580000001</c:v>
                </c:pt>
                <c:pt idx="420">
                  <c:v>146.02948000000001</c:v>
                </c:pt>
                <c:pt idx="421">
                  <c:v>152.1272888</c:v>
                </c:pt>
                <c:pt idx="422">
                  <c:v>150.8268127</c:v>
                </c:pt>
                <c:pt idx="423">
                  <c:v>150.66304020000001</c:v>
                </c:pt>
                <c:pt idx="424">
                  <c:v>146.9157257</c:v>
                </c:pt>
                <c:pt idx="425">
                  <c:v>151.7997589</c:v>
                </c:pt>
                <c:pt idx="426">
                  <c:v>153.59153749999999</c:v>
                </c:pt>
                <c:pt idx="427">
                  <c:v>155.3929291</c:v>
                </c:pt>
                <c:pt idx="428">
                  <c:v>158.0613251</c:v>
                </c:pt>
                <c:pt idx="429">
                  <c:v>159.05354310000001</c:v>
                </c:pt>
                <c:pt idx="430">
                  <c:v>160.1228333</c:v>
                </c:pt>
                <c:pt idx="431">
                  <c:v>159.6700745</c:v>
                </c:pt>
                <c:pt idx="432">
                  <c:v>159.8723755</c:v>
                </c:pt>
                <c:pt idx="433">
                  <c:v>154.80532840000001</c:v>
                </c:pt>
                <c:pt idx="434">
                  <c:v>154.6704407</c:v>
                </c:pt>
                <c:pt idx="435">
                  <c:v>158.38885500000001</c:v>
                </c:pt>
                <c:pt idx="436">
                  <c:v>156.78010560000001</c:v>
                </c:pt>
                <c:pt idx="437">
                  <c:v>157.5122375</c:v>
                </c:pt>
                <c:pt idx="438">
                  <c:v>159.1498871</c:v>
                </c:pt>
                <c:pt idx="439">
                  <c:v>159.4003448</c:v>
                </c:pt>
                <c:pt idx="440">
                  <c:v>157.14617920000001</c:v>
                </c:pt>
                <c:pt idx="441">
                  <c:v>158.0420685</c:v>
                </c:pt>
                <c:pt idx="442">
                  <c:v>157.0691071</c:v>
                </c:pt>
                <c:pt idx="443">
                  <c:v>156.36589050000001</c:v>
                </c:pt>
                <c:pt idx="444">
                  <c:v>155.20989990000001</c:v>
                </c:pt>
                <c:pt idx="445">
                  <c:v>158.09022519999999</c:v>
                </c:pt>
                <c:pt idx="446">
                  <c:v>157.68562320000001</c:v>
                </c:pt>
                <c:pt idx="447">
                  <c:v>160.89347839999999</c:v>
                </c:pt>
                <c:pt idx="448">
                  <c:v>162.74307250000001</c:v>
                </c:pt>
                <c:pt idx="449">
                  <c:v>161.91462709999999</c:v>
                </c:pt>
                <c:pt idx="450">
                  <c:v>160.62374879999999</c:v>
                </c:pt>
                <c:pt idx="451">
                  <c:v>156.78010560000001</c:v>
                </c:pt>
                <c:pt idx="452">
                  <c:v>160.15173340000001</c:v>
                </c:pt>
                <c:pt idx="453">
                  <c:v>159.33290099999999</c:v>
                </c:pt>
                <c:pt idx="454">
                  <c:v>161.0476074</c:v>
                </c:pt>
                <c:pt idx="455">
                  <c:v>157.0113068</c:v>
                </c:pt>
                <c:pt idx="456">
                  <c:v>160.80679319999999</c:v>
                </c:pt>
                <c:pt idx="457">
                  <c:v>161.51963810000001</c:v>
                </c:pt>
                <c:pt idx="458">
                  <c:v>156.00946039999999</c:v>
                </c:pt>
                <c:pt idx="459">
                  <c:v>154.5452118</c:v>
                </c:pt>
                <c:pt idx="460">
                  <c:v>144.5941315</c:v>
                </c:pt>
                <c:pt idx="461">
                  <c:v>146.41481020000001</c:v>
                </c:pt>
                <c:pt idx="462">
                  <c:v>143.15879820000001</c:v>
                </c:pt>
                <c:pt idx="463">
                  <c:v>145.46112059999999</c:v>
                </c:pt>
                <c:pt idx="464">
                  <c:v>151.89610289999999</c:v>
                </c:pt>
                <c:pt idx="465">
                  <c:v>151.35662840000001</c:v>
                </c:pt>
                <c:pt idx="466">
                  <c:v>157.08837890000001</c:v>
                </c:pt>
                <c:pt idx="467">
                  <c:v>159.3425293</c:v>
                </c:pt>
                <c:pt idx="468">
                  <c:v>168.93719479999999</c:v>
                </c:pt>
                <c:pt idx="469">
                  <c:v>160.76823429999999</c:v>
                </c:pt>
                <c:pt idx="470">
                  <c:v>159.4003448</c:v>
                </c:pt>
                <c:pt idx="471">
                  <c:v>154.87275700000001</c:v>
                </c:pt>
                <c:pt idx="472">
                  <c:v>154.77641299999999</c:v>
                </c:pt>
                <c:pt idx="473">
                  <c:v>156.866806</c:v>
                </c:pt>
                <c:pt idx="474">
                  <c:v>159.36180110000001</c:v>
                </c:pt>
                <c:pt idx="475">
                  <c:v>161.12469479999999</c:v>
                </c:pt>
                <c:pt idx="476">
                  <c:v>162.4058838</c:v>
                </c:pt>
                <c:pt idx="477">
                  <c:v>160.86460880000001</c:v>
                </c:pt>
                <c:pt idx="478">
                  <c:v>160.89347839999999</c:v>
                </c:pt>
                <c:pt idx="479">
                  <c:v>160.34439090000001</c:v>
                </c:pt>
                <c:pt idx="480">
                  <c:v>157.54112240000001</c:v>
                </c:pt>
                <c:pt idx="481">
                  <c:v>156.72230529999999</c:v>
                </c:pt>
                <c:pt idx="482">
                  <c:v>154.22731020000001</c:v>
                </c:pt>
                <c:pt idx="483">
                  <c:v>158.92829900000001</c:v>
                </c:pt>
                <c:pt idx="484">
                  <c:v>156.818634</c:v>
                </c:pt>
                <c:pt idx="485">
                  <c:v>160.86460880000001</c:v>
                </c:pt>
                <c:pt idx="486">
                  <c:v>161.2210236</c:v>
                </c:pt>
                <c:pt idx="487">
                  <c:v>163.4559174</c:v>
                </c:pt>
                <c:pt idx="488">
                  <c:v>163.86050420000001</c:v>
                </c:pt>
                <c:pt idx="489">
                  <c:v>165.10317989999999</c:v>
                </c:pt>
                <c:pt idx="490">
                  <c:v>168.41700739999999</c:v>
                </c:pt>
                <c:pt idx="491">
                  <c:v>166.13394170000001</c:v>
                </c:pt>
                <c:pt idx="492">
                  <c:v>168.0027771</c:v>
                </c:pt>
                <c:pt idx="493">
                  <c:v>170.56521609999999</c:v>
                </c:pt>
                <c:pt idx="494">
                  <c:v>170.52665709999999</c:v>
                </c:pt>
                <c:pt idx="495">
                  <c:v>174.40882869999999</c:v>
                </c:pt>
                <c:pt idx="496">
                  <c:v>171.9138489</c:v>
                </c:pt>
                <c:pt idx="497">
                  <c:v>171.09503169999999</c:v>
                </c:pt>
                <c:pt idx="498">
                  <c:v>172.07762149999999</c:v>
                </c:pt>
                <c:pt idx="499">
                  <c:v>172.70376590000001</c:v>
                </c:pt>
                <c:pt idx="500">
                  <c:v>173.80195620000001</c:v>
                </c:pt>
                <c:pt idx="501">
                  <c:v>175.87310790000001</c:v>
                </c:pt>
                <c:pt idx="502">
                  <c:v>176.61483759999999</c:v>
                </c:pt>
                <c:pt idx="503">
                  <c:v>176.76896669999999</c:v>
                </c:pt>
                <c:pt idx="504">
                  <c:v>176.27769470000001</c:v>
                </c:pt>
                <c:pt idx="505">
                  <c:v>174.20655819999999</c:v>
                </c:pt>
                <c:pt idx="506">
                  <c:v>172.1643066</c:v>
                </c:pt>
                <c:pt idx="507">
                  <c:v>173.10836789999999</c:v>
                </c:pt>
                <c:pt idx="508">
                  <c:v>171.68266299999999</c:v>
                </c:pt>
                <c:pt idx="509">
                  <c:v>174.4281158</c:v>
                </c:pt>
                <c:pt idx="510">
                  <c:v>171.32623290000001</c:v>
                </c:pt>
                <c:pt idx="511">
                  <c:v>169.47663879999999</c:v>
                </c:pt>
                <c:pt idx="512">
                  <c:v>170.9986877</c:v>
                </c:pt>
                <c:pt idx="513">
                  <c:v>169.32252500000001</c:v>
                </c:pt>
                <c:pt idx="514">
                  <c:v>163.6389313</c:v>
                </c:pt>
                <c:pt idx="515">
                  <c:v>167.90644839999999</c:v>
                </c:pt>
                <c:pt idx="516">
                  <c:v>167.1261749</c:v>
                </c:pt>
                <c:pt idx="517">
                  <c:v>167.79084779999999</c:v>
                </c:pt>
                <c:pt idx="518">
                  <c:v>163.47517400000001</c:v>
                </c:pt>
                <c:pt idx="519">
                  <c:v>158.5622864</c:v>
                </c:pt>
                <c:pt idx="520">
                  <c:v>162.71415709999999</c:v>
                </c:pt>
                <c:pt idx="521">
                  <c:v>157.04985049999999</c:v>
                </c:pt>
                <c:pt idx="522">
                  <c:v>155.08468629999999</c:v>
                </c:pt>
                <c:pt idx="523">
                  <c:v>153.97685240000001</c:v>
                </c:pt>
                <c:pt idx="524">
                  <c:v>158.1094971</c:v>
                </c:pt>
                <c:pt idx="525">
                  <c:v>162.0687561</c:v>
                </c:pt>
                <c:pt idx="526">
                  <c:v>160.87422179999999</c:v>
                </c:pt>
                <c:pt idx="527">
                  <c:v>158.80308529999999</c:v>
                </c:pt>
                <c:pt idx="528">
                  <c:v>162.36737059999999</c:v>
                </c:pt>
                <c:pt idx="529">
                  <c:v>163.3692169</c:v>
                </c:pt>
                <c:pt idx="530">
                  <c:v>166.61560059999999</c:v>
                </c:pt>
                <c:pt idx="531">
                  <c:v>163.52334590000001</c:v>
                </c:pt>
                <c:pt idx="532">
                  <c:v>171.65376280000001</c:v>
                </c:pt>
                <c:pt idx="533">
                  <c:v>170.58447269999999</c:v>
                </c:pt>
                <c:pt idx="534">
                  <c:v>172.60742189999999</c:v>
                </c:pt>
                <c:pt idx="535">
                  <c:v>170.02575680000001</c:v>
                </c:pt>
                <c:pt idx="536">
                  <c:v>168.56149289999999</c:v>
                </c:pt>
                <c:pt idx="537">
                  <c:v>171.48999019999999</c:v>
                </c:pt>
                <c:pt idx="538">
                  <c:v>170.9312592</c:v>
                </c:pt>
                <c:pt idx="539">
                  <c:v>170.57484439999999</c:v>
                </c:pt>
                <c:pt idx="540">
                  <c:v>169.75602720000001</c:v>
                </c:pt>
                <c:pt idx="541">
                  <c:v>171.00834660000001</c:v>
                </c:pt>
                <c:pt idx="542">
                  <c:v>169.19729609999999</c:v>
                </c:pt>
                <c:pt idx="543">
                  <c:v>171.056488</c:v>
                </c:pt>
                <c:pt idx="544">
                  <c:v>169.83306880000001</c:v>
                </c:pt>
                <c:pt idx="545">
                  <c:v>168.07983400000001</c:v>
                </c:pt>
                <c:pt idx="546">
                  <c:v>160.98019410000001</c:v>
                </c:pt>
                <c:pt idx="547">
                  <c:v>157.48335270000001</c:v>
                </c:pt>
                <c:pt idx="548">
                  <c:v>159.89163210000001</c:v>
                </c:pt>
                <c:pt idx="549">
                  <c:v>157.4158936</c:v>
                </c:pt>
                <c:pt idx="550">
                  <c:v>166.8082733</c:v>
                </c:pt>
                <c:pt idx="551">
                  <c:v>173.36846919999999</c:v>
                </c:pt>
                <c:pt idx="552">
                  <c:v>173.50332639999999</c:v>
                </c:pt>
                <c:pt idx="553">
                  <c:v>168.35922239999999</c:v>
                </c:pt>
                <c:pt idx="554">
                  <c:v>165.3440094</c:v>
                </c:pt>
                <c:pt idx="555">
                  <c:v>165.7774963</c:v>
                </c:pt>
                <c:pt idx="556">
                  <c:v>164.25546259999999</c:v>
                </c:pt>
                <c:pt idx="557">
                  <c:v>161.99166869999999</c:v>
                </c:pt>
                <c:pt idx="558">
                  <c:v>160.48890689999999</c:v>
                </c:pt>
                <c:pt idx="559">
                  <c:v>160.76823429999999</c:v>
                </c:pt>
                <c:pt idx="560">
                  <c:v>158.3021698</c:v>
                </c:pt>
                <c:pt idx="561">
                  <c:v>149.99836730000001</c:v>
                </c:pt>
                <c:pt idx="562">
                  <c:v>150.34516909999999</c:v>
                </c:pt>
                <c:pt idx="563">
                  <c:v>150.5667114</c:v>
                </c:pt>
                <c:pt idx="564">
                  <c:v>149.62266539999999</c:v>
                </c:pt>
                <c:pt idx="565">
                  <c:v>151.25065609999999</c:v>
                </c:pt>
                <c:pt idx="566">
                  <c:v>155.3062439</c:v>
                </c:pt>
                <c:pt idx="567">
                  <c:v>158.25398250000001</c:v>
                </c:pt>
                <c:pt idx="568">
                  <c:v>156.91499329999999</c:v>
                </c:pt>
                <c:pt idx="569">
                  <c:v>155.61447140000001</c:v>
                </c:pt>
                <c:pt idx="570">
                  <c:v>158.6874847</c:v>
                </c:pt>
                <c:pt idx="571">
                  <c:v>160.7104645</c:v>
                </c:pt>
                <c:pt idx="572">
                  <c:v>162.5311279</c:v>
                </c:pt>
                <c:pt idx="573">
                  <c:v>162.08799740000001</c:v>
                </c:pt>
                <c:pt idx="574">
                  <c:v>159.91088869999999</c:v>
                </c:pt>
                <c:pt idx="575">
                  <c:v>160.53704830000001</c:v>
                </c:pt>
                <c:pt idx="576">
                  <c:v>160.7778778</c:v>
                </c:pt>
                <c:pt idx="577">
                  <c:v>160.82604979999999</c:v>
                </c:pt>
                <c:pt idx="578">
                  <c:v>156.9342499</c:v>
                </c:pt>
                <c:pt idx="579">
                  <c:v>158.33105470000001</c:v>
                </c:pt>
                <c:pt idx="580">
                  <c:v>156.1057892</c:v>
                </c:pt>
                <c:pt idx="581">
                  <c:v>155.4411011</c:v>
                </c:pt>
                <c:pt idx="582">
                  <c:v>154.1984406</c:v>
                </c:pt>
                <c:pt idx="583">
                  <c:v>153.53372189999999</c:v>
                </c:pt>
                <c:pt idx="584">
                  <c:v>151.75160220000001</c:v>
                </c:pt>
                <c:pt idx="585">
                  <c:v>152.74380489999999</c:v>
                </c:pt>
                <c:pt idx="586">
                  <c:v>149.11209109999999</c:v>
                </c:pt>
                <c:pt idx="587">
                  <c:v>152.10800169999999</c:v>
                </c:pt>
                <c:pt idx="588">
                  <c:v>147.81161499999999</c:v>
                </c:pt>
                <c:pt idx="589">
                  <c:v>151.11579900000001</c:v>
                </c:pt>
                <c:pt idx="590">
                  <c:v>152.06948850000001</c:v>
                </c:pt>
                <c:pt idx="591">
                  <c:v>163.61004639999999</c:v>
                </c:pt>
                <c:pt idx="592">
                  <c:v>166.71192930000001</c:v>
                </c:pt>
                <c:pt idx="593">
                  <c:v>167.62709050000001</c:v>
                </c:pt>
                <c:pt idx="594">
                  <c:v>167.37663269999999</c:v>
                </c:pt>
                <c:pt idx="595">
                  <c:v>168.9971008</c:v>
                </c:pt>
                <c:pt idx="596">
                  <c:v>171.53730770000001</c:v>
                </c:pt>
                <c:pt idx="597">
                  <c:v>176.68586730000001</c:v>
                </c:pt>
                <c:pt idx="598">
                  <c:v>174.31111150000001</c:v>
                </c:pt>
                <c:pt idx="599">
                  <c:v>174.9048004</c:v>
                </c:pt>
                <c:pt idx="600">
                  <c:v>177.74671939999999</c:v>
                </c:pt>
                <c:pt idx="601">
                  <c:v>178.52532959999999</c:v>
                </c:pt>
                <c:pt idx="602">
                  <c:v>181.68843079999999</c:v>
                </c:pt>
                <c:pt idx="603">
                  <c:v>179.08009340000001</c:v>
                </c:pt>
                <c:pt idx="604">
                  <c:v>176.74426270000001</c:v>
                </c:pt>
                <c:pt idx="605">
                  <c:v>177.38659670000001</c:v>
                </c:pt>
                <c:pt idx="606">
                  <c:v>178.4669189</c:v>
                </c:pt>
                <c:pt idx="607">
                  <c:v>177.79539489999999</c:v>
                </c:pt>
                <c:pt idx="608">
                  <c:v>177.3087463</c:v>
                </c:pt>
                <c:pt idx="609">
                  <c:v>177.12384030000001</c:v>
                </c:pt>
                <c:pt idx="610">
                  <c:v>176.30628970000001</c:v>
                </c:pt>
                <c:pt idx="611">
                  <c:v>176.58853149999999</c:v>
                </c:pt>
                <c:pt idx="612">
                  <c:v>175.5957947</c:v>
                </c:pt>
                <c:pt idx="613">
                  <c:v>174.1456451</c:v>
                </c:pt>
                <c:pt idx="614">
                  <c:v>174.21377559999999</c:v>
                </c:pt>
                <c:pt idx="615">
                  <c:v>174.45710750000001</c:v>
                </c:pt>
                <c:pt idx="616">
                  <c:v>173.89259340000001</c:v>
                </c:pt>
                <c:pt idx="617">
                  <c:v>173.2113037</c:v>
                </c:pt>
                <c:pt idx="618">
                  <c:v>171.6638336</c:v>
                </c:pt>
                <c:pt idx="619">
                  <c:v>169.50320429999999</c:v>
                </c:pt>
                <c:pt idx="620">
                  <c:v>166.651535</c:v>
                </c:pt>
                <c:pt idx="621">
                  <c:v>169.20149230000001</c:v>
                </c:pt>
                <c:pt idx="622">
                  <c:v>169.57131960000001</c:v>
                </c:pt>
                <c:pt idx="623">
                  <c:v>169.45452879999999</c:v>
                </c:pt>
                <c:pt idx="624">
                  <c:v>170.60296629999999</c:v>
                </c:pt>
                <c:pt idx="625">
                  <c:v>180.0728149</c:v>
                </c:pt>
                <c:pt idx="626">
                  <c:v>180.0241547</c:v>
                </c:pt>
                <c:pt idx="627">
                  <c:v>184.3843689</c:v>
                </c:pt>
                <c:pt idx="628">
                  <c:v>181.78576659999999</c:v>
                </c:pt>
                <c:pt idx="629">
                  <c:v>181.75656129999999</c:v>
                </c:pt>
                <c:pt idx="630">
                  <c:v>182.67141720000001</c:v>
                </c:pt>
                <c:pt idx="631">
                  <c:v>180.21879580000001</c:v>
                </c:pt>
                <c:pt idx="632">
                  <c:v>183.27484129999999</c:v>
                </c:pt>
                <c:pt idx="633">
                  <c:v>182.50596619999999</c:v>
                </c:pt>
                <c:pt idx="634">
                  <c:v>184.22863770000001</c:v>
                </c:pt>
                <c:pt idx="635">
                  <c:v>185.65931699999999</c:v>
                </c:pt>
                <c:pt idx="636">
                  <c:v>184.42329409999999</c:v>
                </c:pt>
                <c:pt idx="637">
                  <c:v>185.83451840000001</c:v>
                </c:pt>
                <c:pt idx="638">
                  <c:v>181.5813751</c:v>
                </c:pt>
                <c:pt idx="639">
                  <c:v>178.49612429999999</c:v>
                </c:pt>
                <c:pt idx="640">
                  <c:v>175.80020139999999</c:v>
                </c:pt>
                <c:pt idx="641">
                  <c:v>176.4425507</c:v>
                </c:pt>
                <c:pt idx="642">
                  <c:v>178.12628169999999</c:v>
                </c:pt>
                <c:pt idx="643">
                  <c:v>178.11654659999999</c:v>
                </c:pt>
                <c:pt idx="644">
                  <c:v>182.00959779999999</c:v>
                </c:pt>
                <c:pt idx="645">
                  <c:v>179.5667114</c:v>
                </c:pt>
                <c:pt idx="646">
                  <c:v>178.61293029999999</c:v>
                </c:pt>
                <c:pt idx="647">
                  <c:v>178.22361760000001</c:v>
                </c:pt>
                <c:pt idx="648">
                  <c:v>178.4571991</c:v>
                </c:pt>
                <c:pt idx="649">
                  <c:v>177.1822205</c:v>
                </c:pt>
                <c:pt idx="650">
                  <c:v>183.1288605</c:v>
                </c:pt>
                <c:pt idx="651">
                  <c:v>187.8491516</c:v>
                </c:pt>
                <c:pt idx="652">
                  <c:v>193.36753849999999</c:v>
                </c:pt>
                <c:pt idx="653">
                  <c:v>183.4597626</c:v>
                </c:pt>
                <c:pt idx="654">
                  <c:v>179.08009340000001</c:v>
                </c:pt>
                <c:pt idx="655">
                  <c:v>179.09954830000001</c:v>
                </c:pt>
                <c:pt idx="656">
                  <c:v>176.64694209999999</c:v>
                </c:pt>
                <c:pt idx="657">
                  <c:v>175.91699220000001</c:v>
                </c:pt>
                <c:pt idx="658">
                  <c:v>179.595932</c:v>
                </c:pt>
                <c:pt idx="659">
                  <c:v>183.35270689999999</c:v>
                </c:pt>
                <c:pt idx="660">
                  <c:v>180.37454220000001</c:v>
                </c:pt>
                <c:pt idx="661">
                  <c:v>176.77346800000001</c:v>
                </c:pt>
                <c:pt idx="662">
                  <c:v>174.16511539999999</c:v>
                </c:pt>
                <c:pt idx="663">
                  <c:v>172.5787048</c:v>
                </c:pt>
                <c:pt idx="664">
                  <c:v>172.42297360000001</c:v>
                </c:pt>
                <c:pt idx="665">
                  <c:v>175.93644710000001</c:v>
                </c:pt>
                <c:pt idx="666">
                  <c:v>174.51548769999999</c:v>
                </c:pt>
                <c:pt idx="667">
                  <c:v>175.80992130000001</c:v>
                </c:pt>
                <c:pt idx="668">
                  <c:v>174.03860470000001</c:v>
                </c:pt>
                <c:pt idx="669">
                  <c:v>174.86586</c:v>
                </c:pt>
                <c:pt idx="670">
                  <c:v>173.55195620000001</c:v>
                </c:pt>
                <c:pt idx="671">
                  <c:v>172.75389100000001</c:v>
                </c:pt>
                <c:pt idx="672">
                  <c:v>173.7466125</c:v>
                </c:pt>
                <c:pt idx="673">
                  <c:v>174.33056640000001</c:v>
                </c:pt>
                <c:pt idx="674">
                  <c:v>172.481369</c:v>
                </c:pt>
                <c:pt idx="675">
                  <c:v>172.5202942</c:v>
                </c:pt>
                <c:pt idx="676">
                  <c:v>171.1966553</c:v>
                </c:pt>
                <c:pt idx="677">
                  <c:v>171.49838260000001</c:v>
                </c:pt>
                <c:pt idx="678">
                  <c:v>171.51785280000001</c:v>
                </c:pt>
                <c:pt idx="679">
                  <c:v>171.4205322</c:v>
                </c:pt>
                <c:pt idx="680">
                  <c:v>168.51048280000001</c:v>
                </c:pt>
                <c:pt idx="681">
                  <c:v>164.237854</c:v>
                </c:pt>
                <c:pt idx="682">
                  <c:v>163.91667179999999</c:v>
                </c:pt>
                <c:pt idx="683">
                  <c:v>161.532196</c:v>
                </c:pt>
                <c:pt idx="684">
                  <c:v>160.2961426</c:v>
                </c:pt>
                <c:pt idx="685">
                  <c:v>161.22073359999999</c:v>
                </c:pt>
                <c:pt idx="686">
                  <c:v>162.2037354</c:v>
                </c:pt>
                <c:pt idx="687">
                  <c:v>165.55175779999999</c:v>
                </c:pt>
                <c:pt idx="688">
                  <c:v>160.43240359999999</c:v>
                </c:pt>
                <c:pt idx="689">
                  <c:v>158.3204193</c:v>
                </c:pt>
                <c:pt idx="690">
                  <c:v>152.12075809999999</c:v>
                </c:pt>
                <c:pt idx="691">
                  <c:v>152.89936829999999</c:v>
                </c:pt>
                <c:pt idx="692">
                  <c:v>153.89208980000001</c:v>
                </c:pt>
                <c:pt idx="693">
                  <c:v>154.36897279999999</c:v>
                </c:pt>
                <c:pt idx="694">
                  <c:v>150.8165741</c:v>
                </c:pt>
                <c:pt idx="695">
                  <c:v>148.714325</c:v>
                </c:pt>
                <c:pt idx="696">
                  <c:v>148.0622559</c:v>
                </c:pt>
                <c:pt idx="697">
                  <c:v>149.84332280000001</c:v>
                </c:pt>
                <c:pt idx="698">
                  <c:v>147.5756226</c:v>
                </c:pt>
                <c:pt idx="699">
                  <c:v>146.54396059999999</c:v>
                </c:pt>
                <c:pt idx="700">
                  <c:v>145.83348079999999</c:v>
                </c:pt>
                <c:pt idx="701">
                  <c:v>149.01605219999999</c:v>
                </c:pt>
                <c:pt idx="702">
                  <c:v>150.85549929999999</c:v>
                </c:pt>
                <c:pt idx="703">
                  <c:v>155.32276920000001</c:v>
                </c:pt>
                <c:pt idx="704">
                  <c:v>153.1037445</c:v>
                </c:pt>
                <c:pt idx="705">
                  <c:v>152.63658140000001</c:v>
                </c:pt>
                <c:pt idx="706">
                  <c:v>152.53924559999999</c:v>
                </c:pt>
                <c:pt idx="707">
                  <c:v>156.38362119999999</c:v>
                </c:pt>
                <c:pt idx="708">
                  <c:v>157.29850769999999</c:v>
                </c:pt>
                <c:pt idx="709">
                  <c:v>157.26930239999999</c:v>
                </c:pt>
                <c:pt idx="710">
                  <c:v>157.95057679999999</c:v>
                </c:pt>
                <c:pt idx="711">
                  <c:v>157.64887999999999</c:v>
                </c:pt>
                <c:pt idx="712">
                  <c:v>161.24021909999999</c:v>
                </c:pt>
                <c:pt idx="713">
                  <c:v>159.33261110000001</c:v>
                </c:pt>
                <c:pt idx="714">
                  <c:v>161.18179319999999</c:v>
                </c:pt>
                <c:pt idx="715">
                  <c:v>160.95796200000001</c:v>
                </c:pt>
                <c:pt idx="716">
                  <c:v>165.53228759999999</c:v>
                </c:pt>
                <c:pt idx="717">
                  <c:v>165.21110530000001</c:v>
                </c:pt>
                <c:pt idx="718">
                  <c:v>167.71240230000001</c:v>
                </c:pt>
                <c:pt idx="719">
                  <c:v>165.7853394</c:v>
                </c:pt>
                <c:pt idx="720">
                  <c:v>167.08949279999999</c:v>
                </c:pt>
                <c:pt idx="721">
                  <c:v>157.72673030000001</c:v>
                </c:pt>
                <c:pt idx="722">
                  <c:v>157.22062679999999</c:v>
                </c:pt>
                <c:pt idx="723">
                  <c:v>156.7437439</c:v>
                </c:pt>
                <c:pt idx="724">
                  <c:v>156.49069209999999</c:v>
                </c:pt>
                <c:pt idx="725">
                  <c:v>157.4931641</c:v>
                </c:pt>
                <c:pt idx="726">
                  <c:v>157.1038513</c:v>
                </c:pt>
                <c:pt idx="727">
                  <c:v>157.0941162</c:v>
                </c:pt>
                <c:pt idx="728">
                  <c:v>155.1281281</c:v>
                </c:pt>
                <c:pt idx="729">
                  <c:v>152.29594420000001</c:v>
                </c:pt>
                <c:pt idx="730">
                  <c:v>149.29827879999999</c:v>
                </c:pt>
                <c:pt idx="731">
                  <c:v>147.00138849999999</c:v>
                </c:pt>
                <c:pt idx="732">
                  <c:v>139.82844539999999</c:v>
                </c:pt>
                <c:pt idx="733">
                  <c:v>140.19828799999999</c:v>
                </c:pt>
                <c:pt idx="734">
                  <c:v>140.73359679999999</c:v>
                </c:pt>
                <c:pt idx="735">
                  <c:v>141.12289430000001</c:v>
                </c:pt>
                <c:pt idx="736">
                  <c:v>141.2980804</c:v>
                </c:pt>
                <c:pt idx="737">
                  <c:v>137.93060299999999</c:v>
                </c:pt>
                <c:pt idx="738">
                  <c:v>140.20802309999999</c:v>
                </c:pt>
                <c:pt idx="739">
                  <c:v>145.13272090000001</c:v>
                </c:pt>
                <c:pt idx="740">
                  <c:v>145.21058650000001</c:v>
                </c:pt>
                <c:pt idx="741">
                  <c:v>141.83337399999999</c:v>
                </c:pt>
                <c:pt idx="742">
                  <c:v>140.8503876</c:v>
                </c:pt>
                <c:pt idx="743">
                  <c:v>138.67027279999999</c:v>
                </c:pt>
                <c:pt idx="744">
                  <c:v>136.25657649999999</c:v>
                </c:pt>
                <c:pt idx="745">
                  <c:v>139.2736969</c:v>
                </c:pt>
                <c:pt idx="746">
                  <c:v>137.7846222</c:v>
                </c:pt>
                <c:pt idx="747">
                  <c:v>137.15199279999999</c:v>
                </c:pt>
                <c:pt idx="748">
                  <c:v>135.50717159999999</c:v>
                </c:pt>
                <c:pt idx="749">
                  <c:v>136.188446</c:v>
                </c:pt>
                <c:pt idx="750">
                  <c:v>137.72621150000001</c:v>
                </c:pt>
                <c:pt idx="751">
                  <c:v>138.46591190000001</c:v>
                </c:pt>
                <c:pt idx="752">
                  <c:v>140.01338200000001</c:v>
                </c:pt>
                <c:pt idx="753">
                  <c:v>139.88685609999999</c:v>
                </c:pt>
                <c:pt idx="754">
                  <c:v>140.34426880000001</c:v>
                </c:pt>
                <c:pt idx="755">
                  <c:v>139.19584660000001</c:v>
                </c:pt>
                <c:pt idx="756">
                  <c:v>140.1496277</c:v>
                </c:pt>
                <c:pt idx="757">
                  <c:v>143.21540830000001</c:v>
                </c:pt>
                <c:pt idx="758">
                  <c:v>142.14480589999999</c:v>
                </c:pt>
                <c:pt idx="759">
                  <c:v>141.40512079999999</c:v>
                </c:pt>
                <c:pt idx="760">
                  <c:v>139.10824579999999</c:v>
                </c:pt>
                <c:pt idx="761">
                  <c:v>137.06439209999999</c:v>
                </c:pt>
                <c:pt idx="762">
                  <c:v>137.61914060000001</c:v>
                </c:pt>
                <c:pt idx="763">
                  <c:v>141.7749786</c:v>
                </c:pt>
                <c:pt idx="764">
                  <c:v>141.6873932</c:v>
                </c:pt>
                <c:pt idx="765">
                  <c:v>141.7360535</c:v>
                </c:pt>
                <c:pt idx="766">
                  <c:v>141.2688751</c:v>
                </c:pt>
                <c:pt idx="767">
                  <c:v>140.32481379999999</c:v>
                </c:pt>
                <c:pt idx="768">
                  <c:v>140.25669859999999</c:v>
                </c:pt>
                <c:pt idx="769">
                  <c:v>140.06205750000001</c:v>
                </c:pt>
                <c:pt idx="770">
                  <c:v>137.6678162</c:v>
                </c:pt>
                <c:pt idx="771">
                  <c:v>136.00353999999999</c:v>
                </c:pt>
                <c:pt idx="772">
                  <c:v>132.08129880000001</c:v>
                </c:pt>
                <c:pt idx="773">
                  <c:v>132.80151369999999</c:v>
                </c:pt>
                <c:pt idx="774">
                  <c:v>131.31240840000001</c:v>
                </c:pt>
                <c:pt idx="775">
                  <c:v>128.92793270000001</c:v>
                </c:pt>
                <c:pt idx="776">
                  <c:v>132.87936400000001</c:v>
                </c:pt>
                <c:pt idx="777">
                  <c:v>134.21272279999999</c:v>
                </c:pt>
                <c:pt idx="778">
                  <c:v>136.5388336</c:v>
                </c:pt>
                <c:pt idx="779">
                  <c:v>134.2808685</c:v>
                </c:pt>
                <c:pt idx="780">
                  <c:v>134.991333</c:v>
                </c:pt>
                <c:pt idx="781">
                  <c:v>133.8429108</c:v>
                </c:pt>
                <c:pt idx="782">
                  <c:v>133.51197809999999</c:v>
                </c:pt>
                <c:pt idx="783">
                  <c:v>136.5388336</c:v>
                </c:pt>
                <c:pt idx="784">
                  <c:v>134.1640778</c:v>
                </c:pt>
                <c:pt idx="785">
                  <c:v>128.3245239</c:v>
                </c:pt>
                <c:pt idx="786">
                  <c:v>126.728363</c:v>
                </c:pt>
                <c:pt idx="787">
                  <c:v>130.74790949999999</c:v>
                </c:pt>
                <c:pt idx="788">
                  <c:v>130.7187347</c:v>
                </c:pt>
                <c:pt idx="789">
                  <c:v>126.8646164</c:v>
                </c:pt>
                <c:pt idx="790">
                  <c:v>126.3682556</c:v>
                </c:pt>
                <c:pt idx="791">
                  <c:v>122.45574190000001</c:v>
                </c:pt>
                <c:pt idx="792">
                  <c:v>118.92280580000001</c:v>
                </c:pt>
                <c:pt idx="793">
                  <c:v>117.4823761</c:v>
                </c:pt>
                <c:pt idx="794">
                  <c:v>118.0371323</c:v>
                </c:pt>
                <c:pt idx="795">
                  <c:v>114.6891098</c:v>
                </c:pt>
                <c:pt idx="796">
                  <c:v>110.4554291</c:v>
                </c:pt>
                <c:pt idx="797">
                  <c:v>111.38002779999999</c:v>
                </c:pt>
                <c:pt idx="798">
                  <c:v>107.2728577</c:v>
                </c:pt>
                <c:pt idx="799">
                  <c:v>99.360244750000007</c:v>
                </c:pt>
                <c:pt idx="800">
                  <c:v>92.109458919999994</c:v>
                </c:pt>
                <c:pt idx="801">
                  <c:v>98.192337039999998</c:v>
                </c:pt>
                <c:pt idx="802">
                  <c:v>112.78152470000001</c:v>
                </c:pt>
                <c:pt idx="803">
                  <c:v>107.7886963</c:v>
                </c:pt>
                <c:pt idx="804">
                  <c:v>107.9638824</c:v>
                </c:pt>
                <c:pt idx="805">
                  <c:v>109.3069763</c:v>
                </c:pt>
                <c:pt idx="806">
                  <c:v>108.7522125</c:v>
                </c:pt>
                <c:pt idx="807">
                  <c:v>115.3022766</c:v>
                </c:pt>
                <c:pt idx="808">
                  <c:v>115.98355100000001</c:v>
                </c:pt>
                <c:pt idx="809">
                  <c:v>117.36558530000001</c:v>
                </c:pt>
                <c:pt idx="810">
                  <c:v>114.6501846</c:v>
                </c:pt>
                <c:pt idx="811">
                  <c:v>116.58698269999999</c:v>
                </c:pt>
                <c:pt idx="812">
                  <c:v>112.2851639</c:v>
                </c:pt>
                <c:pt idx="813">
                  <c:v>112.8983078</c:v>
                </c:pt>
                <c:pt idx="814">
                  <c:v>113.9202423</c:v>
                </c:pt>
                <c:pt idx="815">
                  <c:v>115.0394821</c:v>
                </c:pt>
                <c:pt idx="816">
                  <c:v>118.2317886</c:v>
                </c:pt>
                <c:pt idx="817">
                  <c:v>117.2195969</c:v>
                </c:pt>
                <c:pt idx="818">
                  <c:v>113.6963806</c:v>
                </c:pt>
                <c:pt idx="819">
                  <c:v>113.20001980000001</c:v>
                </c:pt>
                <c:pt idx="820">
                  <c:v>113.968895</c:v>
                </c:pt>
                <c:pt idx="821">
                  <c:v>111.18537139999999</c:v>
                </c:pt>
                <c:pt idx="822">
                  <c:v>107.5648346</c:v>
                </c:pt>
                <c:pt idx="823">
                  <c:v>108.8982086</c:v>
                </c:pt>
                <c:pt idx="824">
                  <c:v>109.3069763</c:v>
                </c:pt>
                <c:pt idx="825">
                  <c:v>106.9322205</c:v>
                </c:pt>
                <c:pt idx="826">
                  <c:v>105.8227158</c:v>
                </c:pt>
                <c:pt idx="827">
                  <c:v>104.7131882</c:v>
                </c:pt>
                <c:pt idx="828">
                  <c:v>105.29714199999999</c:v>
                </c:pt>
                <c:pt idx="829">
                  <c:v>105.53073120000001</c:v>
                </c:pt>
                <c:pt idx="830">
                  <c:v>107.7400284</c:v>
                </c:pt>
                <c:pt idx="831">
                  <c:v>109.89094540000001</c:v>
                </c:pt>
                <c:pt idx="832">
                  <c:v>108.1682663</c:v>
                </c:pt>
                <c:pt idx="833">
                  <c:v>104.13896939999999</c:v>
                </c:pt>
                <c:pt idx="834">
                  <c:v>101.57929230000001</c:v>
                </c:pt>
                <c:pt idx="835">
                  <c:v>96.352874760000006</c:v>
                </c:pt>
                <c:pt idx="836">
                  <c:v>93.754272459999996</c:v>
                </c:pt>
                <c:pt idx="837">
                  <c:v>96.829765320000007</c:v>
                </c:pt>
                <c:pt idx="838">
                  <c:v>97.394264219999997</c:v>
                </c:pt>
                <c:pt idx="839">
                  <c:v>99.47704315</c:v>
                </c:pt>
                <c:pt idx="840">
                  <c:v>98.834693909999999</c:v>
                </c:pt>
                <c:pt idx="841">
                  <c:v>101.413826</c:v>
                </c:pt>
                <c:pt idx="842">
                  <c:v>96.712989809999996</c:v>
                </c:pt>
                <c:pt idx="843">
                  <c:v>93.014587399999996</c:v>
                </c:pt>
                <c:pt idx="844">
                  <c:v>89.19940948</c:v>
                </c:pt>
                <c:pt idx="845">
                  <c:v>89.569236759999995</c:v>
                </c:pt>
                <c:pt idx="846">
                  <c:v>90.659294130000006</c:v>
                </c:pt>
                <c:pt idx="847">
                  <c:v>90.357582089999994</c:v>
                </c:pt>
                <c:pt idx="848">
                  <c:v>94.081329350000004</c:v>
                </c:pt>
                <c:pt idx="849">
                  <c:v>93.416191100000006</c:v>
                </c:pt>
                <c:pt idx="850">
                  <c:v>96.33483124</c:v>
                </c:pt>
                <c:pt idx="851">
                  <c:v>90.219596859999996</c:v>
                </c:pt>
                <c:pt idx="852">
                  <c:v>90.636543270000004</c:v>
                </c:pt>
                <c:pt idx="853">
                  <c:v>90.696105959999997</c:v>
                </c:pt>
                <c:pt idx="854">
                  <c:v>92.989318850000004</c:v>
                </c:pt>
                <c:pt idx="855">
                  <c:v>91.668983460000007</c:v>
                </c:pt>
                <c:pt idx="856">
                  <c:v>91.053489690000006</c:v>
                </c:pt>
                <c:pt idx="857">
                  <c:v>94.140892030000003</c:v>
                </c:pt>
                <c:pt idx="858">
                  <c:v>96.037010190000004</c:v>
                </c:pt>
                <c:pt idx="859">
                  <c:v>98.419563289999999</c:v>
                </c:pt>
                <c:pt idx="860">
                  <c:v>96.424171450000003</c:v>
                </c:pt>
                <c:pt idx="861">
                  <c:v>101.1396561</c:v>
                </c:pt>
                <c:pt idx="862">
                  <c:v>99.571144099999998</c:v>
                </c:pt>
                <c:pt idx="863">
                  <c:v>99.888816829999996</c:v>
                </c:pt>
                <c:pt idx="864">
                  <c:v>99.273315429999997</c:v>
                </c:pt>
                <c:pt idx="865">
                  <c:v>98.925872799999993</c:v>
                </c:pt>
                <c:pt idx="866">
                  <c:v>94.835800169999999</c:v>
                </c:pt>
                <c:pt idx="867">
                  <c:v>91.639205930000003</c:v>
                </c:pt>
                <c:pt idx="868">
                  <c:v>87.608703610000006</c:v>
                </c:pt>
                <c:pt idx="869">
                  <c:v>85.335350039999994</c:v>
                </c:pt>
                <c:pt idx="870">
                  <c:v>86.933647160000007</c:v>
                </c:pt>
                <c:pt idx="871">
                  <c:v>84.412109380000004</c:v>
                </c:pt>
                <c:pt idx="872">
                  <c:v>86.496841430000003</c:v>
                </c:pt>
                <c:pt idx="873">
                  <c:v>86.695388789999996</c:v>
                </c:pt>
                <c:pt idx="874">
                  <c:v>86.089820860000003</c:v>
                </c:pt>
                <c:pt idx="875">
                  <c:v>87.896598819999994</c:v>
                </c:pt>
                <c:pt idx="876">
                  <c:v>89.961486820000005</c:v>
                </c:pt>
                <c:pt idx="877">
                  <c:v>90.378433229999999</c:v>
                </c:pt>
                <c:pt idx="878">
                  <c:v>87.916450499999996</c:v>
                </c:pt>
                <c:pt idx="879">
                  <c:v>87.866821290000004</c:v>
                </c:pt>
                <c:pt idx="880">
                  <c:v>87.956161499999993</c:v>
                </c:pt>
                <c:pt idx="881">
                  <c:v>87.638481139999996</c:v>
                </c:pt>
                <c:pt idx="882">
                  <c:v>85.911132809999998</c:v>
                </c:pt>
                <c:pt idx="883">
                  <c:v>83.508720400000001</c:v>
                </c:pt>
                <c:pt idx="884">
                  <c:v>86.169242859999997</c:v>
                </c:pt>
                <c:pt idx="885">
                  <c:v>84.91840363</c:v>
                </c:pt>
                <c:pt idx="886">
                  <c:v>81.205581670000001</c:v>
                </c:pt>
                <c:pt idx="887">
                  <c:v>79.815750120000004</c:v>
                </c:pt>
                <c:pt idx="888">
                  <c:v>80.758842470000005</c:v>
                </c:pt>
                <c:pt idx="889">
                  <c:v>77.681373600000001</c:v>
                </c:pt>
                <c:pt idx="890">
                  <c:v>80.232696529999998</c:v>
                </c:pt>
                <c:pt idx="891">
                  <c:v>82.942863459999998</c:v>
                </c:pt>
                <c:pt idx="892">
                  <c:v>89.266571040000002</c:v>
                </c:pt>
                <c:pt idx="893">
                  <c:v>87.420082089999994</c:v>
                </c:pt>
                <c:pt idx="894">
                  <c:v>89.028312679999999</c:v>
                </c:pt>
                <c:pt idx="895">
                  <c:v>89.236793520000006</c:v>
                </c:pt>
                <c:pt idx="896">
                  <c:v>89.365844730000006</c:v>
                </c:pt>
                <c:pt idx="897">
                  <c:v>83.042137150000002</c:v>
                </c:pt>
                <c:pt idx="898">
                  <c:v>82.724456790000005</c:v>
                </c:pt>
                <c:pt idx="899">
                  <c:v>84.680145260000003</c:v>
                </c:pt>
                <c:pt idx="900">
                  <c:v>85.51403809</c:v>
                </c:pt>
                <c:pt idx="901">
                  <c:v>87.360527039999994</c:v>
                </c:pt>
                <c:pt idx="902">
                  <c:v>84.193702700000003</c:v>
                </c:pt>
                <c:pt idx="903">
                  <c:v>86.437278750000004</c:v>
                </c:pt>
                <c:pt idx="904">
                  <c:v>89.276496890000004</c:v>
                </c:pt>
                <c:pt idx="905">
                  <c:v>87.300964359999995</c:v>
                </c:pt>
                <c:pt idx="906">
                  <c:v>88.551795960000007</c:v>
                </c:pt>
                <c:pt idx="907">
                  <c:v>86.069961550000002</c:v>
                </c:pt>
                <c:pt idx="908">
                  <c:v>88.799987790000003</c:v>
                </c:pt>
                <c:pt idx="909">
                  <c:v>87.985939029999997</c:v>
                </c:pt>
                <c:pt idx="910">
                  <c:v>88.869476320000004</c:v>
                </c:pt>
                <c:pt idx="911">
                  <c:v>87.300964359999995</c:v>
                </c:pt>
                <c:pt idx="912">
                  <c:v>87.390304569999998</c:v>
                </c:pt>
                <c:pt idx="913">
                  <c:v>85.72251129</c:v>
                </c:pt>
                <c:pt idx="914">
                  <c:v>83.995155330000003</c:v>
                </c:pt>
                <c:pt idx="915">
                  <c:v>82.128822330000006</c:v>
                </c:pt>
                <c:pt idx="916">
                  <c:v>77.979194640000003</c:v>
                </c:pt>
                <c:pt idx="917">
                  <c:v>77.016242980000001</c:v>
                </c:pt>
                <c:pt idx="918">
                  <c:v>78.296867370000001</c:v>
                </c:pt>
                <c:pt idx="919">
                  <c:v>79.140693659999997</c:v>
                </c:pt>
                <c:pt idx="920">
                  <c:v>74.375572199999993</c:v>
                </c:pt>
                <c:pt idx="921">
                  <c:v>73.958625789999999</c:v>
                </c:pt>
                <c:pt idx="922">
                  <c:v>75.030776979999999</c:v>
                </c:pt>
                <c:pt idx="923">
                  <c:v>73.640945430000002</c:v>
                </c:pt>
                <c:pt idx="924">
                  <c:v>72.856689450000005</c:v>
                </c:pt>
                <c:pt idx="925">
                  <c:v>71.893737790000003</c:v>
                </c:pt>
                <c:pt idx="926">
                  <c:v>70.583328249999994</c:v>
                </c:pt>
                <c:pt idx="927">
                  <c:v>71.119407649999999</c:v>
                </c:pt>
                <c:pt idx="928">
                  <c:v>70.364929200000006</c:v>
                </c:pt>
                <c:pt idx="929">
                  <c:v>72.618431090000001</c:v>
                </c:pt>
                <c:pt idx="930">
                  <c:v>74.832229609999999</c:v>
                </c:pt>
                <c:pt idx="931">
                  <c:v>70.513839719999993</c:v>
                </c:pt>
                <c:pt idx="932">
                  <c:v>70.603187559999995</c:v>
                </c:pt>
                <c:pt idx="933">
                  <c:v>67.545570369999993</c:v>
                </c:pt>
                <c:pt idx="934">
                  <c:v>67.158401490000003</c:v>
                </c:pt>
                <c:pt idx="935">
                  <c:v>68.458885190000004</c:v>
                </c:pt>
                <c:pt idx="936">
                  <c:v>66.820869450000004</c:v>
                </c:pt>
                <c:pt idx="937">
                  <c:v>65.669303889999995</c:v>
                </c:pt>
                <c:pt idx="938">
                  <c:v>65.490615840000004</c:v>
                </c:pt>
                <c:pt idx="939">
                  <c:v>62.949211120000001</c:v>
                </c:pt>
                <c:pt idx="940">
                  <c:v>61.301273350000002</c:v>
                </c:pt>
                <c:pt idx="941">
                  <c:v>60.477306370000001</c:v>
                </c:pt>
                <c:pt idx="942">
                  <c:v>63.495212549999998</c:v>
                </c:pt>
                <c:pt idx="943">
                  <c:v>60.189414980000002</c:v>
                </c:pt>
                <c:pt idx="944">
                  <c:v>56.99281311</c:v>
                </c:pt>
                <c:pt idx="945">
                  <c:v>58.045112609999997</c:v>
                </c:pt>
                <c:pt idx="946">
                  <c:v>62.333717350000001</c:v>
                </c:pt>
                <c:pt idx="947">
                  <c:v>60.219196320000002</c:v>
                </c:pt>
                <c:pt idx="948">
                  <c:v>58.432273860000002</c:v>
                </c:pt>
                <c:pt idx="949">
                  <c:v>55.761821750000003</c:v>
                </c:pt>
                <c:pt idx="950">
                  <c:v>55.19596481</c:v>
                </c:pt>
                <c:pt idx="951">
                  <c:v>55.056983950000003</c:v>
                </c:pt>
                <c:pt idx="952">
                  <c:v>53.607593540000003</c:v>
                </c:pt>
                <c:pt idx="953">
                  <c:v>55.275382999999998</c:v>
                </c:pt>
                <c:pt idx="954">
                  <c:v>54.640037540000002</c:v>
                </c:pt>
                <c:pt idx="955">
                  <c:v>57.588451390000003</c:v>
                </c:pt>
                <c:pt idx="956">
                  <c:v>58.035182949999999</c:v>
                </c:pt>
                <c:pt idx="957">
                  <c:v>56.000080109999999</c:v>
                </c:pt>
                <c:pt idx="958">
                  <c:v>53.548027040000001</c:v>
                </c:pt>
                <c:pt idx="959">
                  <c:v>51.373943330000003</c:v>
                </c:pt>
                <c:pt idx="960">
                  <c:v>50.986778260000001</c:v>
                </c:pt>
                <c:pt idx="961">
                  <c:v>49.735935210000001</c:v>
                </c:pt>
                <c:pt idx="962">
                  <c:v>50.609539030000001</c:v>
                </c:pt>
                <c:pt idx="963">
                  <c:v>49.041023250000002</c:v>
                </c:pt>
                <c:pt idx="964">
                  <c:v>49.636657710000001</c:v>
                </c:pt>
                <c:pt idx="965">
                  <c:v>48.40567017</c:v>
                </c:pt>
                <c:pt idx="966">
                  <c:v>48.594291689999999</c:v>
                </c:pt>
                <c:pt idx="967">
                  <c:v>46.777584079999997</c:v>
                </c:pt>
                <c:pt idx="968">
                  <c:v>45.169361109999997</c:v>
                </c:pt>
                <c:pt idx="969">
                  <c:v>56.486518859999997</c:v>
                </c:pt>
                <c:pt idx="970">
                  <c:v>57.30056381</c:v>
                </c:pt>
                <c:pt idx="971">
                  <c:v>60.000793459999997</c:v>
                </c:pt>
                <c:pt idx="972">
                  <c:v>61.321128850000001</c:v>
                </c:pt>
                <c:pt idx="973">
                  <c:v>64.954536439999998</c:v>
                </c:pt>
                <c:pt idx="974">
                  <c:v>70.275588990000003</c:v>
                </c:pt>
                <c:pt idx="975">
                  <c:v>67.505859380000004</c:v>
                </c:pt>
                <c:pt idx="976">
                  <c:v>67.257675169999999</c:v>
                </c:pt>
                <c:pt idx="977">
                  <c:v>66.830795289999998</c:v>
                </c:pt>
                <c:pt idx="978">
                  <c:v>66.552833559999996</c:v>
                </c:pt>
                <c:pt idx="979">
                  <c:v>66.25501251</c:v>
                </c:pt>
                <c:pt idx="980">
                  <c:v>63.247032169999997</c:v>
                </c:pt>
                <c:pt idx="981">
                  <c:v>63.20732117</c:v>
                </c:pt>
                <c:pt idx="982">
                  <c:v>64.219909670000007</c:v>
                </c:pt>
                <c:pt idx="983">
                  <c:v>63.892307279999997</c:v>
                </c:pt>
                <c:pt idx="984">
                  <c:v>61.886989589999999</c:v>
                </c:pt>
                <c:pt idx="985">
                  <c:v>62.135173799999997</c:v>
                </c:pt>
                <c:pt idx="986">
                  <c:v>64.041221620000002</c:v>
                </c:pt>
                <c:pt idx="987">
                  <c:v>65.282135010000005</c:v>
                </c:pt>
                <c:pt idx="988">
                  <c:v>65.053810119999994</c:v>
                </c:pt>
                <c:pt idx="989">
                  <c:v>63.68383789</c:v>
                </c:pt>
                <c:pt idx="990">
                  <c:v>61.648731230000003</c:v>
                </c:pt>
                <c:pt idx="991">
                  <c:v>61.122581480000001</c:v>
                </c:pt>
                <c:pt idx="992">
                  <c:v>61.589168549999997</c:v>
                </c:pt>
                <c:pt idx="993">
                  <c:v>61.668586730000001</c:v>
                </c:pt>
                <c:pt idx="994">
                  <c:v>61.738075260000002</c:v>
                </c:pt>
                <c:pt idx="995">
                  <c:v>64.964462280000006</c:v>
                </c:pt>
                <c:pt idx="996">
                  <c:v>65.014099119999997</c:v>
                </c:pt>
                <c:pt idx="997">
                  <c:v>62.313861850000002</c:v>
                </c:pt>
                <c:pt idx="998">
                  <c:v>63.743396760000003</c:v>
                </c:pt>
                <c:pt idx="999">
                  <c:v>63.624267580000001</c:v>
                </c:pt>
                <c:pt idx="1000">
                  <c:v>62.552116390000002</c:v>
                </c:pt>
                <c:pt idx="1001">
                  <c:v>66.215301510000003</c:v>
                </c:pt>
                <c:pt idx="1002">
                  <c:v>65.9174881</c:v>
                </c:pt>
                <c:pt idx="1003">
                  <c:v>66.433708190000004</c:v>
                </c:pt>
                <c:pt idx="1004">
                  <c:v>66.691818240000003</c:v>
                </c:pt>
                <c:pt idx="1005">
                  <c:v>65.947273249999995</c:v>
                </c:pt>
                <c:pt idx="1006">
                  <c:v>67.833465579999995</c:v>
                </c:pt>
                <c:pt idx="1007">
                  <c:v>67.247741700000006</c:v>
                </c:pt>
                <c:pt idx="1008">
                  <c:v>69.233207699999994</c:v>
                </c:pt>
                <c:pt idx="1009">
                  <c:v>72.955963130000001</c:v>
                </c:pt>
                <c:pt idx="1010">
                  <c:v>72.459594730000006</c:v>
                </c:pt>
                <c:pt idx="1011">
                  <c:v>74.782592769999994</c:v>
                </c:pt>
                <c:pt idx="1012">
                  <c:v>75.179695129999999</c:v>
                </c:pt>
                <c:pt idx="1013">
                  <c:v>75.120124820000001</c:v>
                </c:pt>
                <c:pt idx="1014">
                  <c:v>77.55232239</c:v>
                </c:pt>
                <c:pt idx="1015">
                  <c:v>79.23003387</c:v>
                </c:pt>
                <c:pt idx="1016">
                  <c:v>79.249893189999995</c:v>
                </c:pt>
                <c:pt idx="1017">
                  <c:v>80.838264469999999</c:v>
                </c:pt>
                <c:pt idx="1018">
                  <c:v>79.567573550000006</c:v>
                </c:pt>
                <c:pt idx="1019">
                  <c:v>77.879913329999994</c:v>
                </c:pt>
                <c:pt idx="1020">
                  <c:v>79.418655400000006</c:v>
                </c:pt>
                <c:pt idx="1021">
                  <c:v>80.570236210000004</c:v>
                </c:pt>
                <c:pt idx="1022">
                  <c:v>80.391532900000001</c:v>
                </c:pt>
                <c:pt idx="1023">
                  <c:v>79.42858124</c:v>
                </c:pt>
                <c:pt idx="1024">
                  <c:v>79.051345830000002</c:v>
                </c:pt>
                <c:pt idx="1025">
                  <c:v>79.924949650000002</c:v>
                </c:pt>
                <c:pt idx="1026">
                  <c:v>79.061271669999996</c:v>
                </c:pt>
                <c:pt idx="1027">
                  <c:v>79.468292239999997</c:v>
                </c:pt>
                <c:pt idx="1028">
                  <c:v>81.275070189999994</c:v>
                </c:pt>
                <c:pt idx="1029">
                  <c:v>85.285713200000004</c:v>
                </c:pt>
                <c:pt idx="1030">
                  <c:v>86.060043329999999</c:v>
                </c:pt>
                <c:pt idx="1031">
                  <c:v>82.595397950000006</c:v>
                </c:pt>
                <c:pt idx="1032">
                  <c:v>82.178451539999998</c:v>
                </c:pt>
                <c:pt idx="1033">
                  <c:v>81.960052489999995</c:v>
                </c:pt>
                <c:pt idx="1034">
                  <c:v>74.613830570000005</c:v>
                </c:pt>
                <c:pt idx="1035">
                  <c:v>74.067825319999997</c:v>
                </c:pt>
                <c:pt idx="1036">
                  <c:v>74.703178410000007</c:v>
                </c:pt>
                <c:pt idx="1037">
                  <c:v>74.534408569999997</c:v>
                </c:pt>
                <c:pt idx="1038">
                  <c:v>75.060554499999995</c:v>
                </c:pt>
                <c:pt idx="1039">
                  <c:v>76.509941100000006</c:v>
                </c:pt>
                <c:pt idx="1040">
                  <c:v>76.490097050000003</c:v>
                </c:pt>
                <c:pt idx="1041">
                  <c:v>72.955963130000001</c:v>
                </c:pt>
                <c:pt idx="1042">
                  <c:v>73.690589900000006</c:v>
                </c:pt>
                <c:pt idx="1043">
                  <c:v>74.008262630000004</c:v>
                </c:pt>
                <c:pt idx="1044">
                  <c:v>71.734909060000007</c:v>
                </c:pt>
                <c:pt idx="1045">
                  <c:v>73.224006650000007</c:v>
                </c:pt>
                <c:pt idx="1046">
                  <c:v>74.385498049999995</c:v>
                </c:pt>
                <c:pt idx="1047">
                  <c:v>74.693244930000006</c:v>
                </c:pt>
                <c:pt idx="1048">
                  <c:v>75.854743959999993</c:v>
                </c:pt>
                <c:pt idx="1049">
                  <c:v>77.482826230000001</c:v>
                </c:pt>
                <c:pt idx="1050">
                  <c:v>77.651596069999997</c:v>
                </c:pt>
                <c:pt idx="1051">
                  <c:v>75.477500919999997</c:v>
                </c:pt>
                <c:pt idx="1052">
                  <c:v>77.433189389999995</c:v>
                </c:pt>
                <c:pt idx="1053">
                  <c:v>78.981849670000003</c:v>
                </c:pt>
                <c:pt idx="1054">
                  <c:v>77.889846800000001</c:v>
                </c:pt>
                <c:pt idx="1055">
                  <c:v>77.681373600000001</c:v>
                </c:pt>
                <c:pt idx="1056">
                  <c:v>78.882575990000007</c:v>
                </c:pt>
                <c:pt idx="1057">
                  <c:v>75.149902339999997</c:v>
                </c:pt>
                <c:pt idx="1058">
                  <c:v>75.467575069999995</c:v>
                </c:pt>
                <c:pt idx="1059">
                  <c:v>74.703178410000007</c:v>
                </c:pt>
                <c:pt idx="1060">
                  <c:v>75.596641539999993</c:v>
                </c:pt>
                <c:pt idx="1061">
                  <c:v>75.904380799999998</c:v>
                </c:pt>
                <c:pt idx="1062">
                  <c:v>74.464920039999996</c:v>
                </c:pt>
                <c:pt idx="1063">
                  <c:v>75.815040589999995</c:v>
                </c:pt>
                <c:pt idx="1064">
                  <c:v>75.556922909999997</c:v>
                </c:pt>
                <c:pt idx="1065">
                  <c:v>75.626419069999997</c:v>
                </c:pt>
                <c:pt idx="1066">
                  <c:v>75.934158330000002</c:v>
                </c:pt>
                <c:pt idx="1067">
                  <c:v>78.902435299999993</c:v>
                </c:pt>
                <c:pt idx="1068">
                  <c:v>83.955451969999999</c:v>
                </c:pt>
                <c:pt idx="1069">
                  <c:v>87.668266299999999</c:v>
                </c:pt>
                <c:pt idx="1070">
                  <c:v>88.541877749999998</c:v>
                </c:pt>
                <c:pt idx="1071">
                  <c:v>88.889335630000005</c:v>
                </c:pt>
                <c:pt idx="1072">
                  <c:v>88.919113159999995</c:v>
                </c:pt>
                <c:pt idx="1073">
                  <c:v>89.127586359999995</c:v>
                </c:pt>
                <c:pt idx="1074">
                  <c:v>89.345993039999996</c:v>
                </c:pt>
                <c:pt idx="1075">
                  <c:v>89.882064819999997</c:v>
                </c:pt>
                <c:pt idx="1076">
                  <c:v>88.730491639999997</c:v>
                </c:pt>
                <c:pt idx="1077">
                  <c:v>89.623947139999999</c:v>
                </c:pt>
                <c:pt idx="1078">
                  <c:v>90.467773440000002</c:v>
                </c:pt>
                <c:pt idx="1079">
                  <c:v>88.343330379999998</c:v>
                </c:pt>
                <c:pt idx="1080">
                  <c:v>88.978675839999994</c:v>
                </c:pt>
                <c:pt idx="1081">
                  <c:v>88.383033749999996</c:v>
                </c:pt>
                <c:pt idx="1082">
                  <c:v>87.856887819999997</c:v>
                </c:pt>
                <c:pt idx="1083">
                  <c:v>89.24671936</c:v>
                </c:pt>
                <c:pt idx="1084">
                  <c:v>88.472389219999997</c:v>
                </c:pt>
                <c:pt idx="1085">
                  <c:v>86.506774899999996</c:v>
                </c:pt>
                <c:pt idx="1086">
                  <c:v>86.596122739999998</c:v>
                </c:pt>
                <c:pt idx="1087">
                  <c:v>86.983283999999998</c:v>
                </c:pt>
                <c:pt idx="1088">
                  <c:v>87.082557679999994</c:v>
                </c:pt>
                <c:pt idx="1089">
                  <c:v>87.022994999999995</c:v>
                </c:pt>
                <c:pt idx="1090">
                  <c:v>87.062698359999999</c:v>
                </c:pt>
                <c:pt idx="1091">
                  <c:v>85.653015139999994</c:v>
                </c:pt>
                <c:pt idx="1092">
                  <c:v>86.377723689999996</c:v>
                </c:pt>
                <c:pt idx="1093">
                  <c:v>93.515464780000002</c:v>
                </c:pt>
                <c:pt idx="1094">
                  <c:v>93.048881530000003</c:v>
                </c:pt>
                <c:pt idx="1095">
                  <c:v>89.981338500000007</c:v>
                </c:pt>
                <c:pt idx="1096">
                  <c:v>89.316207890000001</c:v>
                </c:pt>
                <c:pt idx="1097">
                  <c:v>90.576972960000006</c:v>
                </c:pt>
                <c:pt idx="1098">
                  <c:v>89.316825870000002</c:v>
                </c:pt>
                <c:pt idx="1099">
                  <c:v>90.513175959999998</c:v>
                </c:pt>
                <c:pt idx="1100">
                  <c:v>87.871253969999998</c:v>
                </c:pt>
                <c:pt idx="1101">
                  <c:v>88.449485780000003</c:v>
                </c:pt>
                <c:pt idx="1102">
                  <c:v>88.618965149999994</c:v>
                </c:pt>
                <c:pt idx="1103">
                  <c:v>85.787628170000005</c:v>
                </c:pt>
                <c:pt idx="1104">
                  <c:v>87.392723079999996</c:v>
                </c:pt>
                <c:pt idx="1105">
                  <c:v>85.069824220000001</c:v>
                </c:pt>
                <c:pt idx="1106">
                  <c:v>82.407966610000003</c:v>
                </c:pt>
                <c:pt idx="1107">
                  <c:v>82.97622681</c:v>
                </c:pt>
                <c:pt idx="1108">
                  <c:v>83.155677800000007</c:v>
                </c:pt>
                <c:pt idx="1109">
                  <c:v>82.97622681</c:v>
                </c:pt>
                <c:pt idx="1110">
                  <c:v>81.201652530000004</c:v>
                </c:pt>
                <c:pt idx="1111">
                  <c:v>81.231567380000001</c:v>
                </c:pt>
                <c:pt idx="1112">
                  <c:v>85.528419490000005</c:v>
                </c:pt>
                <c:pt idx="1113">
                  <c:v>84.780708309999994</c:v>
                </c:pt>
                <c:pt idx="1114">
                  <c:v>85.498512270000006</c:v>
                </c:pt>
                <c:pt idx="1115">
                  <c:v>84.930252080000002</c:v>
                </c:pt>
                <c:pt idx="1116">
                  <c:v>85.578262330000001</c:v>
                </c:pt>
                <c:pt idx="1117">
                  <c:v>85.927200319999997</c:v>
                </c:pt>
                <c:pt idx="1118">
                  <c:v>91.171157840000006</c:v>
                </c:pt>
                <c:pt idx="1119">
                  <c:v>93.224884029999998</c:v>
                </c:pt>
                <c:pt idx="1120">
                  <c:v>94.281646730000006</c:v>
                </c:pt>
                <c:pt idx="1121">
                  <c:v>95.517868039999996</c:v>
                </c:pt>
                <c:pt idx="1122">
                  <c:v>94.889785770000003</c:v>
                </c:pt>
                <c:pt idx="1123">
                  <c:v>93.89283752</c:v>
                </c:pt>
                <c:pt idx="1124">
                  <c:v>97.083076480000003</c:v>
                </c:pt>
                <c:pt idx="1125">
                  <c:v>99.057044980000001</c:v>
                </c:pt>
                <c:pt idx="1126">
                  <c:v>96.265579220000006</c:v>
                </c:pt>
                <c:pt idx="1127">
                  <c:v>96.30545807</c:v>
                </c:pt>
                <c:pt idx="1128">
                  <c:v>95.358360289999993</c:v>
                </c:pt>
                <c:pt idx="1129">
                  <c:v>93.862930300000002</c:v>
                </c:pt>
                <c:pt idx="1130">
                  <c:v>94.092224119999997</c:v>
                </c:pt>
                <c:pt idx="1131">
                  <c:v>97.043197629999995</c:v>
                </c:pt>
                <c:pt idx="1132">
                  <c:v>96.514816280000005</c:v>
                </c:pt>
                <c:pt idx="1133">
                  <c:v>94.550819399999995</c:v>
                </c:pt>
                <c:pt idx="1134">
                  <c:v>89.815307619999999</c:v>
                </c:pt>
                <c:pt idx="1135">
                  <c:v>91.14125061</c:v>
                </c:pt>
                <c:pt idx="1136">
                  <c:v>91.918869020000002</c:v>
                </c:pt>
                <c:pt idx="1137">
                  <c:v>94.431190490000006</c:v>
                </c:pt>
                <c:pt idx="1138">
                  <c:v>96.514816280000005</c:v>
                </c:pt>
                <c:pt idx="1139">
                  <c:v>97.392135620000005</c:v>
                </c:pt>
                <c:pt idx="1140">
                  <c:v>96.714210510000001</c:v>
                </c:pt>
                <c:pt idx="1141">
                  <c:v>96.903625489999996</c:v>
                </c:pt>
                <c:pt idx="1142">
                  <c:v>97.053169249999996</c:v>
                </c:pt>
                <c:pt idx="1143">
                  <c:v>96.285522459999996</c:v>
                </c:pt>
                <c:pt idx="1144">
                  <c:v>94.520912170000003</c:v>
                </c:pt>
                <c:pt idx="1145">
                  <c:v>95.6474762</c:v>
                </c:pt>
                <c:pt idx="1146">
                  <c:v>97.99031067</c:v>
                </c:pt>
                <c:pt idx="1147">
                  <c:v>99.455825809999993</c:v>
                </c:pt>
                <c:pt idx="1148">
                  <c:v>98.349212649999998</c:v>
                </c:pt>
                <c:pt idx="1149">
                  <c:v>98.817779540000004</c:v>
                </c:pt>
                <c:pt idx="1150">
                  <c:v>101.519516</c:v>
                </c:pt>
                <c:pt idx="1151">
                  <c:v>100.911377</c:v>
                </c:pt>
                <c:pt idx="1152">
                  <c:v>99.874542239999997</c:v>
                </c:pt>
                <c:pt idx="1153">
                  <c:v>97.571586609999997</c:v>
                </c:pt>
                <c:pt idx="1154">
                  <c:v>98.109947199999993</c:v>
                </c:pt>
                <c:pt idx="1155">
                  <c:v>98.568542480000005</c:v>
                </c:pt>
                <c:pt idx="1156">
                  <c:v>98.728050229999994</c:v>
                </c:pt>
                <c:pt idx="1157">
                  <c:v>96.405151369999999</c:v>
                </c:pt>
                <c:pt idx="1158">
                  <c:v>97.023262020000004</c:v>
                </c:pt>
                <c:pt idx="1159">
                  <c:v>99.695091250000004</c:v>
                </c:pt>
                <c:pt idx="1160">
                  <c:v>97.162834169999996</c:v>
                </c:pt>
                <c:pt idx="1161">
                  <c:v>97.063140869999998</c:v>
                </c:pt>
                <c:pt idx="1162">
                  <c:v>97.501800540000005</c:v>
                </c:pt>
                <c:pt idx="1163">
                  <c:v>99.685119630000003</c:v>
                </c:pt>
                <c:pt idx="1164">
                  <c:v>99.724998470000003</c:v>
                </c:pt>
                <c:pt idx="1165">
                  <c:v>99.655212399999996</c:v>
                </c:pt>
                <c:pt idx="1166">
                  <c:v>100.4328308</c:v>
                </c:pt>
                <c:pt idx="1167">
                  <c:v>99.535575870000002</c:v>
                </c:pt>
                <c:pt idx="1168">
                  <c:v>96.614517210000002</c:v>
                </c:pt>
                <c:pt idx="1169">
                  <c:v>95.009429929999996</c:v>
                </c:pt>
                <c:pt idx="1170">
                  <c:v>95.228752139999997</c:v>
                </c:pt>
                <c:pt idx="1171">
                  <c:v>96.026313779999995</c:v>
                </c:pt>
                <c:pt idx="1172">
                  <c:v>98.658264160000002</c:v>
                </c:pt>
                <c:pt idx="1173">
                  <c:v>99.804756159999997</c:v>
                </c:pt>
                <c:pt idx="1174">
                  <c:v>99.864570619999995</c:v>
                </c:pt>
                <c:pt idx="1175">
                  <c:v>99.495704649999993</c:v>
                </c:pt>
                <c:pt idx="1176">
                  <c:v>97.671279909999996</c:v>
                </c:pt>
                <c:pt idx="1177">
                  <c:v>97.382164000000003</c:v>
                </c:pt>
                <c:pt idx="1178">
                  <c:v>94.042381289999994</c:v>
                </c:pt>
                <c:pt idx="1179">
                  <c:v>93.813079830000007</c:v>
                </c:pt>
                <c:pt idx="1180">
                  <c:v>95.557746890000004</c:v>
                </c:pt>
                <c:pt idx="1181">
                  <c:v>93.214912409999997</c:v>
                </c:pt>
                <c:pt idx="1182">
                  <c:v>91.230979919999996</c:v>
                </c:pt>
                <c:pt idx="1183">
                  <c:v>90.862106319999995</c:v>
                </c:pt>
                <c:pt idx="1184">
                  <c:v>92.307685849999999</c:v>
                </c:pt>
                <c:pt idx="1185">
                  <c:v>90.164245609999995</c:v>
                </c:pt>
                <c:pt idx="1186">
                  <c:v>88.399635309999994</c:v>
                </c:pt>
                <c:pt idx="1187">
                  <c:v>88.150398249999995</c:v>
                </c:pt>
                <c:pt idx="1188">
                  <c:v>85.787628170000005</c:v>
                </c:pt>
                <c:pt idx="1189">
                  <c:v>86.325973509999997</c:v>
                </c:pt>
                <c:pt idx="1190">
                  <c:v>85.338996890000004</c:v>
                </c:pt>
                <c:pt idx="1191">
                  <c:v>83.753852839999993</c:v>
                </c:pt>
                <c:pt idx="1192">
                  <c:v>82.90644073</c:v>
                </c:pt>
                <c:pt idx="1193">
                  <c:v>82.487716669999998</c:v>
                </c:pt>
                <c:pt idx="1194">
                  <c:v>87.492416379999995</c:v>
                </c:pt>
                <c:pt idx="1195">
                  <c:v>85.697898859999995</c:v>
                </c:pt>
                <c:pt idx="1196">
                  <c:v>83.773788449999998</c:v>
                </c:pt>
                <c:pt idx="1197">
                  <c:v>85.448661799999996</c:v>
                </c:pt>
                <c:pt idx="1198">
                  <c:v>82.497688289999999</c:v>
                </c:pt>
                <c:pt idx="1199">
                  <c:v>84.292205809999999</c:v>
                </c:pt>
                <c:pt idx="1200">
                  <c:v>88.180305480000001</c:v>
                </c:pt>
                <c:pt idx="1201">
                  <c:v>89.446441649999997</c:v>
                </c:pt>
                <c:pt idx="1202">
                  <c:v>89.75549316</c:v>
                </c:pt>
                <c:pt idx="1203">
                  <c:v>88.768508909999994</c:v>
                </c:pt>
                <c:pt idx="1204">
                  <c:v>87.641960139999995</c:v>
                </c:pt>
                <c:pt idx="1205">
                  <c:v>89.915008540000002</c:v>
                </c:pt>
                <c:pt idx="1206">
                  <c:v>94.321525570000006</c:v>
                </c:pt>
                <c:pt idx="1207">
                  <c:v>92.31765747</c:v>
                </c:pt>
                <c:pt idx="1208">
                  <c:v>91.061492920000006</c:v>
                </c:pt>
                <c:pt idx="1209">
                  <c:v>89.595985409999997</c:v>
                </c:pt>
                <c:pt idx="1210">
                  <c:v>89.316825870000002</c:v>
                </c:pt>
                <c:pt idx="1211">
                  <c:v>90.911956790000005</c:v>
                </c:pt>
                <c:pt idx="1212">
                  <c:v>89.645828249999994</c:v>
                </c:pt>
                <c:pt idx="1213">
                  <c:v>87.293022160000007</c:v>
                </c:pt>
                <c:pt idx="1214">
                  <c:v>87.26311493</c:v>
                </c:pt>
                <c:pt idx="1215">
                  <c:v>88.489364620000003</c:v>
                </c:pt>
                <c:pt idx="1216">
                  <c:v>88.439514160000002</c:v>
                </c:pt>
                <c:pt idx="1217">
                  <c:v>88.68875122</c:v>
                </c:pt>
                <c:pt idx="1218">
                  <c:v>91.011650090000003</c:v>
                </c:pt>
                <c:pt idx="1219">
                  <c:v>91.03158569</c:v>
                </c:pt>
                <c:pt idx="1220">
                  <c:v>91.90890503</c:v>
                </c:pt>
                <c:pt idx="1221">
                  <c:v>92.108291629999997</c:v>
                </c:pt>
                <c:pt idx="1222">
                  <c:v>90.772384639999999</c:v>
                </c:pt>
                <c:pt idx="1223">
                  <c:v>91.779296880000004</c:v>
                </c:pt>
                <c:pt idx="1224">
                  <c:v>91.918869020000002</c:v>
                </c:pt>
                <c:pt idx="1225">
                  <c:v>90.882049559999999</c:v>
                </c:pt>
                <c:pt idx="1226">
                  <c:v>97.142898560000006</c:v>
                </c:pt>
                <c:pt idx="1227">
                  <c:v>96.754089359999995</c:v>
                </c:pt>
                <c:pt idx="1228">
                  <c:v>95.697319030000003</c:v>
                </c:pt>
                <c:pt idx="1229">
                  <c:v>97.850738530000001</c:v>
                </c:pt>
                <c:pt idx="1230">
                  <c:v>99.326217650000004</c:v>
                </c:pt>
                <c:pt idx="1231">
                  <c:v>100.6820755</c:v>
                </c:pt>
                <c:pt idx="1232">
                  <c:v>101.6889954</c:v>
                </c:pt>
                <c:pt idx="1233">
                  <c:v>100.78176879999999</c:v>
                </c:pt>
                <c:pt idx="1234">
                  <c:v>101.160614</c:v>
                </c:pt>
                <c:pt idx="1235">
                  <c:v>102.137619</c:v>
                </c:pt>
                <c:pt idx="1236">
                  <c:v>105.2879868</c:v>
                </c:pt>
                <c:pt idx="1237">
                  <c:v>104.5502472</c:v>
                </c:pt>
                <c:pt idx="1238">
                  <c:v>105.53722380000001</c:v>
                </c:pt>
                <c:pt idx="1239">
                  <c:v>105.2680435</c:v>
                </c:pt>
                <c:pt idx="1240">
                  <c:v>105.0886002</c:v>
                </c:pt>
                <c:pt idx="1241">
                  <c:v>105.43753049999999</c:v>
                </c:pt>
                <c:pt idx="1242">
                  <c:v>103.0548172</c:v>
                </c:pt>
                <c:pt idx="1243">
                  <c:v>103.7925644</c:v>
                </c:pt>
                <c:pt idx="1244">
                  <c:v>104.4306107</c:v>
                </c:pt>
                <c:pt idx="1245">
                  <c:v>104.350853</c:v>
                </c:pt>
                <c:pt idx="1246">
                  <c:v>106.07557679999999</c:v>
                </c:pt>
                <c:pt idx="1247">
                  <c:v>108.209053</c:v>
                </c:pt>
                <c:pt idx="1248">
                  <c:v>104.0916519</c:v>
                </c:pt>
                <c:pt idx="1249">
                  <c:v>104.9191132</c:v>
                </c:pt>
                <c:pt idx="1250">
                  <c:v>105.82633970000001</c:v>
                </c:pt>
                <c:pt idx="1251">
                  <c:v>106.0157547</c:v>
                </c:pt>
                <c:pt idx="1252">
                  <c:v>107.0825043</c:v>
                </c:pt>
                <c:pt idx="1253">
                  <c:v>101.1406708</c:v>
                </c:pt>
                <c:pt idx="1254">
                  <c:v>102.2373199</c:v>
                </c:pt>
                <c:pt idx="1255">
                  <c:v>102.8753662</c:v>
                </c:pt>
                <c:pt idx="1256">
                  <c:v>101.5893021</c:v>
                </c:pt>
                <c:pt idx="1257">
                  <c:v>101.340065</c:v>
                </c:pt>
                <c:pt idx="1258">
                  <c:v>99.246467589999995</c:v>
                </c:pt>
                <c:pt idx="1259">
                  <c:v>97.412071229999995</c:v>
                </c:pt>
                <c:pt idx="1260">
                  <c:v>94.461097719999998</c:v>
                </c:pt>
                <c:pt idx="1261">
                  <c:v>94.550819399999995</c:v>
                </c:pt>
                <c:pt idx="1262">
                  <c:v>96.933540339999993</c:v>
                </c:pt>
                <c:pt idx="1263">
                  <c:v>96.883689880000006</c:v>
                </c:pt>
                <c:pt idx="1264">
                  <c:v>98.159790040000004</c:v>
                </c:pt>
                <c:pt idx="1265">
                  <c:v>97.741065980000002</c:v>
                </c:pt>
                <c:pt idx="1266">
                  <c:v>97.083076480000003</c:v>
                </c:pt>
                <c:pt idx="1267">
                  <c:v>92.955703740000004</c:v>
                </c:pt>
                <c:pt idx="1268">
                  <c:v>89.635864260000005</c:v>
                </c:pt>
                <c:pt idx="1269">
                  <c:v>89.536163329999994</c:v>
                </c:pt>
                <c:pt idx="1270">
                  <c:v>89.895065310000007</c:v>
                </c:pt>
                <c:pt idx="1271">
                  <c:v>90.154273989999993</c:v>
                </c:pt>
                <c:pt idx="1272">
                  <c:v>90.513175959999998</c:v>
                </c:pt>
                <c:pt idx="1273">
                  <c:v>89.725585940000002</c:v>
                </c:pt>
                <c:pt idx="1274">
                  <c:v>94.810028079999995</c:v>
                </c:pt>
                <c:pt idx="1275">
                  <c:v>95.886741639999997</c:v>
                </c:pt>
                <c:pt idx="1276">
                  <c:v>96.395187379999996</c:v>
                </c:pt>
                <c:pt idx="1277">
                  <c:v>96.96344757</c:v>
                </c:pt>
                <c:pt idx="1278">
                  <c:v>87.851318359999993</c:v>
                </c:pt>
                <c:pt idx="1279">
                  <c:v>94.500976559999998</c:v>
                </c:pt>
                <c:pt idx="1280">
                  <c:v>95.029365540000001</c:v>
                </c:pt>
                <c:pt idx="1281">
                  <c:v>94.271675110000004</c:v>
                </c:pt>
                <c:pt idx="1282">
                  <c:v>94.181953429999993</c:v>
                </c:pt>
                <c:pt idx="1283">
                  <c:v>94.321525570000006</c:v>
                </c:pt>
                <c:pt idx="1284">
                  <c:v>93.424270629999995</c:v>
                </c:pt>
                <c:pt idx="1285">
                  <c:v>92.696502690000003</c:v>
                </c:pt>
                <c:pt idx="1286">
                  <c:v>93.254791260000005</c:v>
                </c:pt>
                <c:pt idx="1287">
                  <c:v>90.582962039999998</c:v>
                </c:pt>
                <c:pt idx="1288">
                  <c:v>93.713386540000002</c:v>
                </c:pt>
                <c:pt idx="1289">
                  <c:v>93.89283752</c:v>
                </c:pt>
                <c:pt idx="1290">
                  <c:v>94.491004939999996</c:v>
                </c:pt>
                <c:pt idx="1291">
                  <c:v>97.481857300000001</c:v>
                </c:pt>
                <c:pt idx="1292">
                  <c:v>97.900581360000004</c:v>
                </c:pt>
                <c:pt idx="1293">
                  <c:v>101.80863189999999</c:v>
                </c:pt>
                <c:pt idx="1294">
                  <c:v>101.6690598</c:v>
                </c:pt>
                <c:pt idx="1295">
                  <c:v>101.8684464</c:v>
                </c:pt>
                <c:pt idx="1296">
                  <c:v>101.91829679999999</c:v>
                </c:pt>
                <c:pt idx="1297">
                  <c:v>102.36692050000001</c:v>
                </c:pt>
                <c:pt idx="1298">
                  <c:v>101.0210419</c:v>
                </c:pt>
                <c:pt idx="1299">
                  <c:v>101.1107635</c:v>
                </c:pt>
                <c:pt idx="1300">
                  <c:v>99.605369569999993</c:v>
                </c:pt>
                <c:pt idx="1301">
                  <c:v>99.804756159999997</c:v>
                </c:pt>
                <c:pt idx="1302">
                  <c:v>101.0609207</c:v>
                </c:pt>
                <c:pt idx="1303">
                  <c:v>102.8155441</c:v>
                </c:pt>
                <c:pt idx="1304">
                  <c:v>102.6460648</c:v>
                </c:pt>
                <c:pt idx="1305">
                  <c:v>103.0647812</c:v>
                </c:pt>
                <c:pt idx="1306">
                  <c:v>105.0287781</c:v>
                </c:pt>
                <c:pt idx="1307">
                  <c:v>109.1860657</c:v>
                </c:pt>
                <c:pt idx="1308">
                  <c:v>111.8379517</c:v>
                </c:pt>
                <c:pt idx="1309">
                  <c:v>111.3095703</c:v>
                </c:pt>
                <c:pt idx="1310">
                  <c:v>108.4283829</c:v>
                </c:pt>
                <c:pt idx="1311">
                  <c:v>108.8271637</c:v>
                </c:pt>
                <c:pt idx="1312">
                  <c:v>109.7543259</c:v>
                </c:pt>
                <c:pt idx="1313">
                  <c:v>107.2619476</c:v>
                </c:pt>
                <c:pt idx="1314">
                  <c:v>107.780365</c:v>
                </c:pt>
                <c:pt idx="1315">
                  <c:v>109.9537201</c:v>
                </c:pt>
                <c:pt idx="1316">
                  <c:v>110.1132278</c:v>
                </c:pt>
                <c:pt idx="1317">
                  <c:v>110.85097500000001</c:v>
                </c:pt>
                <c:pt idx="1318">
                  <c:v>111.73825840000001</c:v>
                </c:pt>
                <c:pt idx="1319">
                  <c:v>111.38932800000001</c:v>
                </c:pt>
                <c:pt idx="1320">
                  <c:v>108.567955</c:v>
                </c:pt>
                <c:pt idx="1321">
                  <c:v>108.4184113</c:v>
                </c:pt>
                <c:pt idx="1322">
                  <c:v>107.9897232</c:v>
                </c:pt>
                <c:pt idx="1323">
                  <c:v>108.87700649999999</c:v>
                </c:pt>
                <c:pt idx="1324">
                  <c:v>110.502037</c:v>
                </c:pt>
                <c:pt idx="1325">
                  <c:v>108.9966431</c:v>
                </c:pt>
                <c:pt idx="1326">
                  <c:v>107.5111847</c:v>
                </c:pt>
                <c:pt idx="1327">
                  <c:v>107.6607285</c:v>
                </c:pt>
                <c:pt idx="1328">
                  <c:v>103.633049</c:v>
                </c:pt>
                <c:pt idx="1329">
                  <c:v>107.7305145</c:v>
                </c:pt>
                <c:pt idx="1330">
                  <c:v>110.67152400000001</c:v>
                </c:pt>
                <c:pt idx="1331">
                  <c:v>116.8725586</c:v>
                </c:pt>
                <c:pt idx="1332">
                  <c:v>119.3649368</c:v>
                </c:pt>
                <c:pt idx="1333">
                  <c:v>119.0359421</c:v>
                </c:pt>
                <c:pt idx="1334">
                  <c:v>119.2951508</c:v>
                </c:pt>
                <c:pt idx="1335">
                  <c:v>121.9171295</c:v>
                </c:pt>
                <c:pt idx="1336">
                  <c:v>121.3488693</c:v>
                </c:pt>
                <c:pt idx="1337">
                  <c:v>121.21926120000001</c:v>
                </c:pt>
                <c:pt idx="1338">
                  <c:v>123.4424667</c:v>
                </c:pt>
                <c:pt idx="1339">
                  <c:v>125.1572189</c:v>
                </c:pt>
                <c:pt idx="1340">
                  <c:v>119.76371</c:v>
                </c:pt>
                <c:pt idx="1341">
                  <c:v>119.1256638</c:v>
                </c:pt>
                <c:pt idx="1342">
                  <c:v>120.4316711</c:v>
                </c:pt>
                <c:pt idx="1343">
                  <c:v>120.8105164</c:v>
                </c:pt>
                <c:pt idx="1344">
                  <c:v>121.06972500000001</c:v>
                </c:pt>
                <c:pt idx="1345">
                  <c:v>119.37490080000001</c:v>
                </c:pt>
                <c:pt idx="1346">
                  <c:v>118.98609159999999</c:v>
                </c:pt>
                <c:pt idx="1347">
                  <c:v>120.35191349999999</c:v>
                </c:pt>
                <c:pt idx="1348">
                  <c:v>120.78060910000001</c:v>
                </c:pt>
                <c:pt idx="1349">
                  <c:v>120.999939</c:v>
                </c:pt>
                <c:pt idx="1350">
                  <c:v>123.0237427</c:v>
                </c:pt>
                <c:pt idx="1351">
                  <c:v>126.21398929999999</c:v>
                </c:pt>
                <c:pt idx="1352">
                  <c:v>123.9210052</c:v>
                </c:pt>
                <c:pt idx="1353">
                  <c:v>124.5699997</c:v>
                </c:pt>
                <c:pt idx="1354">
                  <c:v>123.6900024</c:v>
                </c:pt>
                <c:pt idx="1355">
                  <c:v>123.8000031</c:v>
                </c:pt>
                <c:pt idx="1356">
                  <c:v>121.4599991</c:v>
                </c:pt>
                <c:pt idx="1357">
                  <c:v>119.4599991</c:v>
                </c:pt>
                <c:pt idx="1358">
                  <c:v>121.88999939999999</c:v>
                </c:pt>
                <c:pt idx="1359">
                  <c:v>120.3799973</c:v>
                </c:pt>
                <c:pt idx="1360">
                  <c:v>123.0500031</c:v>
                </c:pt>
                <c:pt idx="1361">
                  <c:v>125.3499985</c:v>
                </c:pt>
                <c:pt idx="1362">
                  <c:v>126.58000180000001</c:v>
                </c:pt>
                <c:pt idx="1363">
                  <c:v>126.6200027</c:v>
                </c:pt>
                <c:pt idx="1364">
                  <c:v>126.4300003</c:v>
                </c:pt>
                <c:pt idx="1365">
                  <c:v>125.83000180000001</c:v>
                </c:pt>
                <c:pt idx="1366">
                  <c:v>125.75</c:v>
                </c:pt>
                <c:pt idx="1367">
                  <c:v>124.75</c:v>
                </c:pt>
                <c:pt idx="1368">
                  <c:v>123.8399963</c:v>
                </c:pt>
                <c:pt idx="1369">
                  <c:v>121.4100037</c:v>
                </c:pt>
                <c:pt idx="1370">
                  <c:v>124.26000209999999</c:v>
                </c:pt>
                <c:pt idx="1371">
                  <c:v>122.0400009</c:v>
                </c:pt>
                <c:pt idx="1372">
                  <c:v>120.36000060000001</c:v>
                </c:pt>
                <c:pt idx="1373">
                  <c:v>118.1200027</c:v>
                </c:pt>
                <c:pt idx="1374">
                  <c:v>115.9499969</c:v>
                </c:pt>
                <c:pt idx="1375">
                  <c:v>118.5500031</c:v>
                </c:pt>
                <c:pt idx="1376">
                  <c:v>116.3399963</c:v>
                </c:pt>
                <c:pt idx="1377">
                  <c:v>117.2900009</c:v>
                </c:pt>
                <c:pt idx="1378">
                  <c:v>116.8700027</c:v>
                </c:pt>
                <c:pt idx="1379">
                  <c:v>118.9100037</c:v>
                </c:pt>
                <c:pt idx="1380">
                  <c:v>119.6299973</c:v>
                </c:pt>
                <c:pt idx="1381">
                  <c:v>119.86000060000001</c:v>
                </c:pt>
                <c:pt idx="1382">
                  <c:v>118.1600037</c:v>
                </c:pt>
                <c:pt idx="1383">
                  <c:v>115.8199997</c:v>
                </c:pt>
                <c:pt idx="1384">
                  <c:v>117.88999939999999</c:v>
                </c:pt>
                <c:pt idx="1385">
                  <c:v>119.8099976</c:v>
                </c:pt>
                <c:pt idx="1386">
                  <c:v>118.5299988</c:v>
                </c:pt>
                <c:pt idx="1387">
                  <c:v>117.13999939999999</c:v>
                </c:pt>
                <c:pt idx="1388">
                  <c:v>119.8700027</c:v>
                </c:pt>
                <c:pt idx="1389">
                  <c:v>122.38999939999999</c:v>
                </c:pt>
                <c:pt idx="1390">
                  <c:v>125.8499985</c:v>
                </c:pt>
                <c:pt idx="1391">
                  <c:v>125.7099991</c:v>
                </c:pt>
                <c:pt idx="1392">
                  <c:v>130.1499939</c:v>
                </c:pt>
                <c:pt idx="1393">
                  <c:v>127.6500015</c:v>
                </c:pt>
                <c:pt idx="1394">
                  <c:v>126.76000209999999</c:v>
                </c:pt>
                <c:pt idx="1395">
                  <c:v>123.9400024</c:v>
                </c:pt>
                <c:pt idx="1396">
                  <c:v>125.2799988</c:v>
                </c:pt>
                <c:pt idx="1397">
                  <c:v>124.9800034</c:v>
                </c:pt>
                <c:pt idx="1398">
                  <c:v>125.16999819999999</c:v>
                </c:pt>
                <c:pt idx="1399">
                  <c:v>124.01000209999999</c:v>
                </c:pt>
                <c:pt idx="1400">
                  <c:v>126.58000180000001</c:v>
                </c:pt>
                <c:pt idx="1401">
                  <c:v>128.22000120000001</c:v>
                </c:pt>
                <c:pt idx="1402">
                  <c:v>127.7099991</c:v>
                </c:pt>
                <c:pt idx="1403">
                  <c:v>124.9499969</c:v>
                </c:pt>
                <c:pt idx="1404">
                  <c:v>121.5500031</c:v>
                </c:pt>
                <c:pt idx="1405">
                  <c:v>120.41999819999999</c:v>
                </c:pt>
                <c:pt idx="1406">
                  <c:v>118.8000031</c:v>
                </c:pt>
                <c:pt idx="1407">
                  <c:v>116.4300003</c:v>
                </c:pt>
                <c:pt idx="1408">
                  <c:v>116.91999819999999</c:v>
                </c:pt>
                <c:pt idx="1409">
                  <c:v>117.76000209999999</c:v>
                </c:pt>
                <c:pt idx="1410">
                  <c:v>117.26000209999999</c:v>
                </c:pt>
                <c:pt idx="1411">
                  <c:v>116.1800003</c:v>
                </c:pt>
                <c:pt idx="1412">
                  <c:v>118</c:v>
                </c:pt>
                <c:pt idx="1413">
                  <c:v>119.6900024</c:v>
                </c:pt>
                <c:pt idx="1414">
                  <c:v>120.2200012</c:v>
                </c:pt>
                <c:pt idx="1415">
                  <c:v>119.58000180000001</c:v>
                </c:pt>
                <c:pt idx="1416">
                  <c:v>120.86000060000001</c:v>
                </c:pt>
                <c:pt idx="1417">
                  <c:v>119</c:v>
                </c:pt>
                <c:pt idx="1418">
                  <c:v>121.1999969</c:v>
                </c:pt>
                <c:pt idx="1419">
                  <c:v>120.2699966</c:v>
                </c:pt>
                <c:pt idx="1420">
                  <c:v>122.23999790000001</c:v>
                </c:pt>
                <c:pt idx="1421">
                  <c:v>122.2699966</c:v>
                </c:pt>
                <c:pt idx="1422">
                  <c:v>124.8799973</c:v>
                </c:pt>
                <c:pt idx="1423">
                  <c:v>126.2799988</c:v>
                </c:pt>
                <c:pt idx="1424">
                  <c:v>127.3799973</c:v>
                </c:pt>
                <c:pt idx="1425">
                  <c:v>128.5599976</c:v>
                </c:pt>
                <c:pt idx="1426">
                  <c:v>126.5599976</c:v>
                </c:pt>
                <c:pt idx="1427">
                  <c:v>124.3399963</c:v>
                </c:pt>
                <c:pt idx="1428">
                  <c:v>123.2799988</c:v>
                </c:pt>
                <c:pt idx="1429">
                  <c:v>122.51000209999999</c:v>
                </c:pt>
                <c:pt idx="1430">
                  <c:v>118.4300003</c:v>
                </c:pt>
                <c:pt idx="1431">
                  <c:v>116.1299973</c:v>
                </c:pt>
                <c:pt idx="1432">
                  <c:v>118.5199966</c:v>
                </c:pt>
                <c:pt idx="1433">
                  <c:v>121.48999790000001</c:v>
                </c:pt>
                <c:pt idx="1434">
                  <c:v>120.9000015</c:v>
                </c:pt>
                <c:pt idx="1435">
                  <c:v>122.4599991</c:v>
                </c:pt>
                <c:pt idx="1436">
                  <c:v>123.0299988</c:v>
                </c:pt>
                <c:pt idx="1437">
                  <c:v>123.0400009</c:v>
                </c:pt>
                <c:pt idx="1438">
                  <c:v>124.63999939999999</c:v>
                </c:pt>
                <c:pt idx="1439">
                  <c:v>121.9400024</c:v>
                </c:pt>
                <c:pt idx="1440">
                  <c:v>121.7300034</c:v>
                </c:pt>
                <c:pt idx="1441">
                  <c:v>123.4100037</c:v>
                </c:pt>
                <c:pt idx="1442">
                  <c:v>123.9100037</c:v>
                </c:pt>
                <c:pt idx="1443">
                  <c:v>130.9499969</c:v>
                </c:pt>
                <c:pt idx="1444">
                  <c:v>133.3999939</c:v>
                </c:pt>
                <c:pt idx="1445">
                  <c:v>132.6900024</c:v>
                </c:pt>
                <c:pt idx="1446">
                  <c:v>129.36000060000001</c:v>
                </c:pt>
                <c:pt idx="1447">
                  <c:v>130.72000120000001</c:v>
                </c:pt>
                <c:pt idx="1448">
                  <c:v>130.38999939999999</c:v>
                </c:pt>
                <c:pt idx="1449">
                  <c:v>131.2400055</c:v>
                </c:pt>
                <c:pt idx="1450">
                  <c:v>130.2599945</c:v>
                </c:pt>
                <c:pt idx="1451">
                  <c:v>129.6000061</c:v>
                </c:pt>
                <c:pt idx="1452">
                  <c:v>129.5500031</c:v>
                </c:pt>
                <c:pt idx="1453">
                  <c:v>127.51000209999999</c:v>
                </c:pt>
                <c:pt idx="1454">
                  <c:v>128.07000729999999</c:v>
                </c:pt>
                <c:pt idx="1455">
                  <c:v>129.4499969</c:v>
                </c:pt>
                <c:pt idx="1456">
                  <c:v>129.63999939999999</c:v>
                </c:pt>
                <c:pt idx="1457">
                  <c:v>121.2799988</c:v>
                </c:pt>
                <c:pt idx="1458">
                  <c:v>122.33000180000001</c:v>
                </c:pt>
                <c:pt idx="1459">
                  <c:v>123.76000209999999</c:v>
                </c:pt>
                <c:pt idx="1460">
                  <c:v>120.41999819999999</c:v>
                </c:pt>
                <c:pt idx="1461">
                  <c:v>118.9300003</c:v>
                </c:pt>
                <c:pt idx="1462">
                  <c:v>116.01000209999999</c:v>
                </c:pt>
                <c:pt idx="1463">
                  <c:v>116.8799973</c:v>
                </c:pt>
                <c:pt idx="1464">
                  <c:v>116.88999939999999</c:v>
                </c:pt>
                <c:pt idx="1465">
                  <c:v>115.3199997</c:v>
                </c:pt>
                <c:pt idx="1466">
                  <c:v>119.4599991</c:v>
                </c:pt>
                <c:pt idx="1467">
                  <c:v>120.0500031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07E-4DAB-9A7A-D2EF2EE7BC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6528320"/>
        <c:axId val="1246525920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'Simple Moving Average '!$H$1</c15:sqref>
                        </c15:formulaRef>
                      </c:ext>
                    </c:extLst>
                    <c:strCache>
                      <c:ptCount val="1"/>
                      <c:pt idx="0">
                        <c:v>3-MA</c:v>
                      </c:pt>
                    </c:strCache>
                  </c:strRef>
                </c:tx>
                <c:spPr>
                  <a:ln w="34925" cap="rnd">
                    <a:solidFill>
                      <a:schemeClr val="accent6">
                        <a:shade val="86000"/>
                      </a:schemeClr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'Simple Moving Average '!$A$2:$A$1470</c15:sqref>
                        </c15:formulaRef>
                      </c:ext>
                    </c:extLst>
                    <c:numCache>
                      <c:formatCode>m/d/yyyy</c:formatCode>
                      <c:ptCount val="1469"/>
                      <c:pt idx="0">
                        <c:v>43467</c:v>
                      </c:pt>
                      <c:pt idx="1">
                        <c:v>43468</c:v>
                      </c:pt>
                      <c:pt idx="2">
                        <c:v>43469</c:v>
                      </c:pt>
                      <c:pt idx="3">
                        <c:v>43472</c:v>
                      </c:pt>
                      <c:pt idx="4">
                        <c:v>43473</c:v>
                      </c:pt>
                      <c:pt idx="5">
                        <c:v>43474</c:v>
                      </c:pt>
                      <c:pt idx="6">
                        <c:v>43475</c:v>
                      </c:pt>
                      <c:pt idx="7">
                        <c:v>43476</c:v>
                      </c:pt>
                      <c:pt idx="8">
                        <c:v>43479</c:v>
                      </c:pt>
                      <c:pt idx="9">
                        <c:v>43480</c:v>
                      </c:pt>
                      <c:pt idx="10">
                        <c:v>43481</c:v>
                      </c:pt>
                      <c:pt idx="11">
                        <c:v>43482</c:v>
                      </c:pt>
                      <c:pt idx="12">
                        <c:v>43483</c:v>
                      </c:pt>
                      <c:pt idx="13">
                        <c:v>43487</c:v>
                      </c:pt>
                      <c:pt idx="14">
                        <c:v>43488</c:v>
                      </c:pt>
                      <c:pt idx="15">
                        <c:v>43489</c:v>
                      </c:pt>
                      <c:pt idx="16">
                        <c:v>43490</c:v>
                      </c:pt>
                      <c:pt idx="17">
                        <c:v>43493</c:v>
                      </c:pt>
                      <c:pt idx="18">
                        <c:v>43494</c:v>
                      </c:pt>
                      <c:pt idx="19">
                        <c:v>43495</c:v>
                      </c:pt>
                      <c:pt idx="20">
                        <c:v>43496</c:v>
                      </c:pt>
                      <c:pt idx="21">
                        <c:v>43497</c:v>
                      </c:pt>
                      <c:pt idx="22">
                        <c:v>43500</c:v>
                      </c:pt>
                      <c:pt idx="23">
                        <c:v>43501</c:v>
                      </c:pt>
                      <c:pt idx="24">
                        <c:v>43502</c:v>
                      </c:pt>
                      <c:pt idx="25">
                        <c:v>43503</c:v>
                      </c:pt>
                      <c:pt idx="26">
                        <c:v>43504</c:v>
                      </c:pt>
                      <c:pt idx="27">
                        <c:v>43507</c:v>
                      </c:pt>
                      <c:pt idx="28">
                        <c:v>43508</c:v>
                      </c:pt>
                      <c:pt idx="29">
                        <c:v>43509</c:v>
                      </c:pt>
                      <c:pt idx="30">
                        <c:v>43510</c:v>
                      </c:pt>
                      <c:pt idx="31">
                        <c:v>43511</c:v>
                      </c:pt>
                      <c:pt idx="32">
                        <c:v>43515</c:v>
                      </c:pt>
                      <c:pt idx="33">
                        <c:v>43516</c:v>
                      </c:pt>
                      <c:pt idx="34">
                        <c:v>43517</c:v>
                      </c:pt>
                      <c:pt idx="35">
                        <c:v>43518</c:v>
                      </c:pt>
                      <c:pt idx="36">
                        <c:v>43521</c:v>
                      </c:pt>
                      <c:pt idx="37">
                        <c:v>43522</c:v>
                      </c:pt>
                      <c:pt idx="38">
                        <c:v>43523</c:v>
                      </c:pt>
                      <c:pt idx="39">
                        <c:v>43524</c:v>
                      </c:pt>
                      <c:pt idx="40">
                        <c:v>43525</c:v>
                      </c:pt>
                      <c:pt idx="41">
                        <c:v>43528</c:v>
                      </c:pt>
                      <c:pt idx="42">
                        <c:v>43529</c:v>
                      </c:pt>
                      <c:pt idx="43">
                        <c:v>43530</c:v>
                      </c:pt>
                      <c:pt idx="44">
                        <c:v>43531</c:v>
                      </c:pt>
                      <c:pt idx="45">
                        <c:v>43532</c:v>
                      </c:pt>
                      <c:pt idx="46">
                        <c:v>43535</c:v>
                      </c:pt>
                      <c:pt idx="47">
                        <c:v>43536</c:v>
                      </c:pt>
                      <c:pt idx="48">
                        <c:v>43537</c:v>
                      </c:pt>
                      <c:pt idx="49">
                        <c:v>43538</c:v>
                      </c:pt>
                      <c:pt idx="50">
                        <c:v>43539</c:v>
                      </c:pt>
                      <c:pt idx="51">
                        <c:v>43542</c:v>
                      </c:pt>
                      <c:pt idx="52">
                        <c:v>43543</c:v>
                      </c:pt>
                      <c:pt idx="53">
                        <c:v>43544</c:v>
                      </c:pt>
                      <c:pt idx="54">
                        <c:v>43545</c:v>
                      </c:pt>
                      <c:pt idx="55">
                        <c:v>43546</c:v>
                      </c:pt>
                      <c:pt idx="56">
                        <c:v>43549</c:v>
                      </c:pt>
                      <c:pt idx="57">
                        <c:v>43550</c:v>
                      </c:pt>
                      <c:pt idx="58">
                        <c:v>43551</c:v>
                      </c:pt>
                      <c:pt idx="59">
                        <c:v>43552</c:v>
                      </c:pt>
                      <c:pt idx="60">
                        <c:v>43553</c:v>
                      </c:pt>
                      <c:pt idx="61">
                        <c:v>43556</c:v>
                      </c:pt>
                      <c:pt idx="62">
                        <c:v>43557</c:v>
                      </c:pt>
                      <c:pt idx="63">
                        <c:v>43558</c:v>
                      </c:pt>
                      <c:pt idx="64">
                        <c:v>43559</c:v>
                      </c:pt>
                      <c:pt idx="65">
                        <c:v>43560</c:v>
                      </c:pt>
                      <c:pt idx="66">
                        <c:v>43563</c:v>
                      </c:pt>
                      <c:pt idx="67">
                        <c:v>43564</c:v>
                      </c:pt>
                      <c:pt idx="68">
                        <c:v>43565</c:v>
                      </c:pt>
                      <c:pt idx="69">
                        <c:v>43566</c:v>
                      </c:pt>
                      <c:pt idx="70">
                        <c:v>43567</c:v>
                      </c:pt>
                      <c:pt idx="71">
                        <c:v>43570</c:v>
                      </c:pt>
                      <c:pt idx="72">
                        <c:v>43571</c:v>
                      </c:pt>
                      <c:pt idx="73">
                        <c:v>43572</c:v>
                      </c:pt>
                      <c:pt idx="74">
                        <c:v>43573</c:v>
                      </c:pt>
                      <c:pt idx="75">
                        <c:v>43577</c:v>
                      </c:pt>
                      <c:pt idx="76">
                        <c:v>43578</c:v>
                      </c:pt>
                      <c:pt idx="77">
                        <c:v>43579</c:v>
                      </c:pt>
                      <c:pt idx="78">
                        <c:v>43580</c:v>
                      </c:pt>
                      <c:pt idx="79">
                        <c:v>43581</c:v>
                      </c:pt>
                      <c:pt idx="80">
                        <c:v>43584</c:v>
                      </c:pt>
                      <c:pt idx="81">
                        <c:v>43585</c:v>
                      </c:pt>
                      <c:pt idx="82">
                        <c:v>43586</c:v>
                      </c:pt>
                      <c:pt idx="83">
                        <c:v>43587</c:v>
                      </c:pt>
                      <c:pt idx="84">
                        <c:v>43588</c:v>
                      </c:pt>
                      <c:pt idx="85">
                        <c:v>43591</c:v>
                      </c:pt>
                      <c:pt idx="86">
                        <c:v>43592</c:v>
                      </c:pt>
                      <c:pt idx="87">
                        <c:v>43593</c:v>
                      </c:pt>
                      <c:pt idx="88">
                        <c:v>43594</c:v>
                      </c:pt>
                      <c:pt idx="89">
                        <c:v>43595</c:v>
                      </c:pt>
                      <c:pt idx="90">
                        <c:v>43598</c:v>
                      </c:pt>
                      <c:pt idx="91">
                        <c:v>43599</c:v>
                      </c:pt>
                      <c:pt idx="92">
                        <c:v>43600</c:v>
                      </c:pt>
                      <c:pt idx="93">
                        <c:v>43601</c:v>
                      </c:pt>
                      <c:pt idx="94">
                        <c:v>43602</c:v>
                      </c:pt>
                      <c:pt idx="95">
                        <c:v>43605</c:v>
                      </c:pt>
                      <c:pt idx="96">
                        <c:v>43606</c:v>
                      </c:pt>
                      <c:pt idx="97">
                        <c:v>43607</c:v>
                      </c:pt>
                      <c:pt idx="98">
                        <c:v>43608</c:v>
                      </c:pt>
                      <c:pt idx="99">
                        <c:v>43609</c:v>
                      </c:pt>
                      <c:pt idx="100">
                        <c:v>43613</c:v>
                      </c:pt>
                      <c:pt idx="101">
                        <c:v>43614</c:v>
                      </c:pt>
                      <c:pt idx="102">
                        <c:v>43615</c:v>
                      </c:pt>
                      <c:pt idx="103">
                        <c:v>43616</c:v>
                      </c:pt>
                      <c:pt idx="104">
                        <c:v>43619</c:v>
                      </c:pt>
                      <c:pt idx="105">
                        <c:v>43620</c:v>
                      </c:pt>
                      <c:pt idx="106">
                        <c:v>43621</c:v>
                      </c:pt>
                      <c:pt idx="107">
                        <c:v>43622</c:v>
                      </c:pt>
                      <c:pt idx="108">
                        <c:v>43623</c:v>
                      </c:pt>
                      <c:pt idx="109">
                        <c:v>43626</c:v>
                      </c:pt>
                      <c:pt idx="110">
                        <c:v>43627</c:v>
                      </c:pt>
                      <c:pt idx="111">
                        <c:v>43628</c:v>
                      </c:pt>
                      <c:pt idx="112">
                        <c:v>43629</c:v>
                      </c:pt>
                      <c:pt idx="113">
                        <c:v>43630</c:v>
                      </c:pt>
                      <c:pt idx="114">
                        <c:v>43633</c:v>
                      </c:pt>
                      <c:pt idx="115">
                        <c:v>43634</c:v>
                      </c:pt>
                      <c:pt idx="116">
                        <c:v>43635</c:v>
                      </c:pt>
                      <c:pt idx="117">
                        <c:v>43636</c:v>
                      </c:pt>
                      <c:pt idx="118">
                        <c:v>43637</c:v>
                      </c:pt>
                      <c:pt idx="119">
                        <c:v>43640</c:v>
                      </c:pt>
                      <c:pt idx="120">
                        <c:v>43641</c:v>
                      </c:pt>
                      <c:pt idx="121">
                        <c:v>43642</c:v>
                      </c:pt>
                      <c:pt idx="122">
                        <c:v>43643</c:v>
                      </c:pt>
                      <c:pt idx="123">
                        <c:v>43644</c:v>
                      </c:pt>
                      <c:pt idx="124">
                        <c:v>43647</c:v>
                      </c:pt>
                      <c:pt idx="125">
                        <c:v>43648</c:v>
                      </c:pt>
                      <c:pt idx="126">
                        <c:v>43649</c:v>
                      </c:pt>
                      <c:pt idx="127">
                        <c:v>43651</c:v>
                      </c:pt>
                      <c:pt idx="128">
                        <c:v>43654</c:v>
                      </c:pt>
                      <c:pt idx="129">
                        <c:v>43655</c:v>
                      </c:pt>
                      <c:pt idx="130">
                        <c:v>43656</c:v>
                      </c:pt>
                      <c:pt idx="131">
                        <c:v>43657</c:v>
                      </c:pt>
                      <c:pt idx="132">
                        <c:v>43658</c:v>
                      </c:pt>
                      <c:pt idx="133">
                        <c:v>43661</c:v>
                      </c:pt>
                      <c:pt idx="134">
                        <c:v>43662</c:v>
                      </c:pt>
                      <c:pt idx="135">
                        <c:v>43663</c:v>
                      </c:pt>
                      <c:pt idx="136">
                        <c:v>43664</c:v>
                      </c:pt>
                      <c:pt idx="137">
                        <c:v>43665</c:v>
                      </c:pt>
                      <c:pt idx="138">
                        <c:v>43668</c:v>
                      </c:pt>
                      <c:pt idx="139">
                        <c:v>43669</c:v>
                      </c:pt>
                      <c:pt idx="140">
                        <c:v>43670</c:v>
                      </c:pt>
                      <c:pt idx="141">
                        <c:v>43671</c:v>
                      </c:pt>
                      <c:pt idx="142">
                        <c:v>43672</c:v>
                      </c:pt>
                      <c:pt idx="143">
                        <c:v>43675</c:v>
                      </c:pt>
                      <c:pt idx="144">
                        <c:v>43676</c:v>
                      </c:pt>
                      <c:pt idx="145">
                        <c:v>43677</c:v>
                      </c:pt>
                      <c:pt idx="146">
                        <c:v>43678</c:v>
                      </c:pt>
                      <c:pt idx="147">
                        <c:v>43679</c:v>
                      </c:pt>
                      <c:pt idx="148">
                        <c:v>43682</c:v>
                      </c:pt>
                      <c:pt idx="149">
                        <c:v>43683</c:v>
                      </c:pt>
                      <c:pt idx="150">
                        <c:v>43684</c:v>
                      </c:pt>
                      <c:pt idx="151">
                        <c:v>43685</c:v>
                      </c:pt>
                      <c:pt idx="152">
                        <c:v>43686</c:v>
                      </c:pt>
                      <c:pt idx="153">
                        <c:v>43689</c:v>
                      </c:pt>
                      <c:pt idx="154">
                        <c:v>43690</c:v>
                      </c:pt>
                      <c:pt idx="155">
                        <c:v>43691</c:v>
                      </c:pt>
                      <c:pt idx="156">
                        <c:v>43692</c:v>
                      </c:pt>
                      <c:pt idx="157">
                        <c:v>43693</c:v>
                      </c:pt>
                      <c:pt idx="158">
                        <c:v>43696</c:v>
                      </c:pt>
                      <c:pt idx="159">
                        <c:v>43697</c:v>
                      </c:pt>
                      <c:pt idx="160">
                        <c:v>43698</c:v>
                      </c:pt>
                      <c:pt idx="161">
                        <c:v>43699</c:v>
                      </c:pt>
                      <c:pt idx="162">
                        <c:v>43700</c:v>
                      </c:pt>
                      <c:pt idx="163">
                        <c:v>43703</c:v>
                      </c:pt>
                      <c:pt idx="164">
                        <c:v>43704</c:v>
                      </c:pt>
                      <c:pt idx="165">
                        <c:v>43705</c:v>
                      </c:pt>
                      <c:pt idx="166">
                        <c:v>43706</c:v>
                      </c:pt>
                      <c:pt idx="167">
                        <c:v>43707</c:v>
                      </c:pt>
                      <c:pt idx="168">
                        <c:v>43711</c:v>
                      </c:pt>
                      <c:pt idx="169">
                        <c:v>43712</c:v>
                      </c:pt>
                      <c:pt idx="170">
                        <c:v>43713</c:v>
                      </c:pt>
                      <c:pt idx="171">
                        <c:v>43714</c:v>
                      </c:pt>
                      <c:pt idx="172">
                        <c:v>43717</c:v>
                      </c:pt>
                      <c:pt idx="173">
                        <c:v>43718</c:v>
                      </c:pt>
                      <c:pt idx="174">
                        <c:v>43719</c:v>
                      </c:pt>
                      <c:pt idx="175">
                        <c:v>43720</c:v>
                      </c:pt>
                      <c:pt idx="176">
                        <c:v>43721</c:v>
                      </c:pt>
                      <c:pt idx="177">
                        <c:v>43724</c:v>
                      </c:pt>
                      <c:pt idx="178">
                        <c:v>43725</c:v>
                      </c:pt>
                      <c:pt idx="179">
                        <c:v>43726</c:v>
                      </c:pt>
                      <c:pt idx="180">
                        <c:v>43727</c:v>
                      </c:pt>
                      <c:pt idx="181">
                        <c:v>43728</c:v>
                      </c:pt>
                      <c:pt idx="182">
                        <c:v>43731</c:v>
                      </c:pt>
                      <c:pt idx="183">
                        <c:v>43732</c:v>
                      </c:pt>
                      <c:pt idx="184">
                        <c:v>43733</c:v>
                      </c:pt>
                      <c:pt idx="185">
                        <c:v>43734</c:v>
                      </c:pt>
                      <c:pt idx="186">
                        <c:v>43735</c:v>
                      </c:pt>
                      <c:pt idx="187">
                        <c:v>43738</c:v>
                      </c:pt>
                      <c:pt idx="188">
                        <c:v>43739</c:v>
                      </c:pt>
                      <c:pt idx="189">
                        <c:v>43740</c:v>
                      </c:pt>
                      <c:pt idx="190">
                        <c:v>43741</c:v>
                      </c:pt>
                      <c:pt idx="191">
                        <c:v>43742</c:v>
                      </c:pt>
                      <c:pt idx="192">
                        <c:v>43745</c:v>
                      </c:pt>
                      <c:pt idx="193">
                        <c:v>43746</c:v>
                      </c:pt>
                      <c:pt idx="194">
                        <c:v>43747</c:v>
                      </c:pt>
                      <c:pt idx="195">
                        <c:v>43748</c:v>
                      </c:pt>
                      <c:pt idx="196">
                        <c:v>43749</c:v>
                      </c:pt>
                      <c:pt idx="197">
                        <c:v>43752</c:v>
                      </c:pt>
                      <c:pt idx="198">
                        <c:v>43753</c:v>
                      </c:pt>
                      <c:pt idx="199">
                        <c:v>43754</c:v>
                      </c:pt>
                      <c:pt idx="200">
                        <c:v>43755</c:v>
                      </c:pt>
                      <c:pt idx="201">
                        <c:v>43756</c:v>
                      </c:pt>
                      <c:pt idx="202">
                        <c:v>43759</c:v>
                      </c:pt>
                      <c:pt idx="203">
                        <c:v>43760</c:v>
                      </c:pt>
                      <c:pt idx="204">
                        <c:v>43761</c:v>
                      </c:pt>
                      <c:pt idx="205">
                        <c:v>43762</c:v>
                      </c:pt>
                      <c:pt idx="206">
                        <c:v>43763</c:v>
                      </c:pt>
                      <c:pt idx="207">
                        <c:v>43766</c:v>
                      </c:pt>
                      <c:pt idx="208">
                        <c:v>43767</c:v>
                      </c:pt>
                      <c:pt idx="209">
                        <c:v>43768</c:v>
                      </c:pt>
                      <c:pt idx="210">
                        <c:v>43769</c:v>
                      </c:pt>
                      <c:pt idx="211">
                        <c:v>43770</c:v>
                      </c:pt>
                      <c:pt idx="212">
                        <c:v>43773</c:v>
                      </c:pt>
                      <c:pt idx="213">
                        <c:v>43774</c:v>
                      </c:pt>
                      <c:pt idx="214">
                        <c:v>43775</c:v>
                      </c:pt>
                      <c:pt idx="215">
                        <c:v>43776</c:v>
                      </c:pt>
                      <c:pt idx="216">
                        <c:v>43777</c:v>
                      </c:pt>
                      <c:pt idx="217">
                        <c:v>43780</c:v>
                      </c:pt>
                      <c:pt idx="218">
                        <c:v>43781</c:v>
                      </c:pt>
                      <c:pt idx="219">
                        <c:v>43782</c:v>
                      </c:pt>
                      <c:pt idx="220">
                        <c:v>43783</c:v>
                      </c:pt>
                      <c:pt idx="221">
                        <c:v>43784</c:v>
                      </c:pt>
                      <c:pt idx="222">
                        <c:v>43787</c:v>
                      </c:pt>
                      <c:pt idx="223">
                        <c:v>43788</c:v>
                      </c:pt>
                      <c:pt idx="224">
                        <c:v>43789</c:v>
                      </c:pt>
                      <c:pt idx="225">
                        <c:v>43790</c:v>
                      </c:pt>
                      <c:pt idx="226">
                        <c:v>43791</c:v>
                      </c:pt>
                      <c:pt idx="227">
                        <c:v>43794</c:v>
                      </c:pt>
                      <c:pt idx="228">
                        <c:v>43795</c:v>
                      </c:pt>
                      <c:pt idx="229">
                        <c:v>43796</c:v>
                      </c:pt>
                      <c:pt idx="230">
                        <c:v>43798</c:v>
                      </c:pt>
                      <c:pt idx="231">
                        <c:v>43801</c:v>
                      </c:pt>
                      <c:pt idx="232">
                        <c:v>43802</c:v>
                      </c:pt>
                      <c:pt idx="233">
                        <c:v>43803</c:v>
                      </c:pt>
                      <c:pt idx="234">
                        <c:v>43804</c:v>
                      </c:pt>
                      <c:pt idx="235">
                        <c:v>43805</c:v>
                      </c:pt>
                      <c:pt idx="236">
                        <c:v>43808</c:v>
                      </c:pt>
                      <c:pt idx="237">
                        <c:v>43809</c:v>
                      </c:pt>
                      <c:pt idx="238">
                        <c:v>43810</c:v>
                      </c:pt>
                      <c:pt idx="239">
                        <c:v>43811</c:v>
                      </c:pt>
                      <c:pt idx="240">
                        <c:v>43812</c:v>
                      </c:pt>
                      <c:pt idx="241">
                        <c:v>43815</c:v>
                      </c:pt>
                      <c:pt idx="242">
                        <c:v>43816</c:v>
                      </c:pt>
                      <c:pt idx="243">
                        <c:v>43817</c:v>
                      </c:pt>
                      <c:pt idx="244">
                        <c:v>43818</c:v>
                      </c:pt>
                      <c:pt idx="245">
                        <c:v>43819</c:v>
                      </c:pt>
                      <c:pt idx="246">
                        <c:v>43822</c:v>
                      </c:pt>
                      <c:pt idx="247">
                        <c:v>43823</c:v>
                      </c:pt>
                      <c:pt idx="248">
                        <c:v>43825</c:v>
                      </c:pt>
                      <c:pt idx="249">
                        <c:v>43826</c:v>
                      </c:pt>
                      <c:pt idx="250">
                        <c:v>43829</c:v>
                      </c:pt>
                      <c:pt idx="251">
                        <c:v>43830</c:v>
                      </c:pt>
                      <c:pt idx="252">
                        <c:v>43832</c:v>
                      </c:pt>
                      <c:pt idx="253">
                        <c:v>43833</c:v>
                      </c:pt>
                      <c:pt idx="254">
                        <c:v>43836</c:v>
                      </c:pt>
                      <c:pt idx="255">
                        <c:v>43837</c:v>
                      </c:pt>
                      <c:pt idx="256">
                        <c:v>43838</c:v>
                      </c:pt>
                      <c:pt idx="257">
                        <c:v>43839</c:v>
                      </c:pt>
                      <c:pt idx="258">
                        <c:v>43840</c:v>
                      </c:pt>
                      <c:pt idx="259">
                        <c:v>43843</c:v>
                      </c:pt>
                      <c:pt idx="260">
                        <c:v>43844</c:v>
                      </c:pt>
                      <c:pt idx="261">
                        <c:v>43845</c:v>
                      </c:pt>
                      <c:pt idx="262">
                        <c:v>43846</c:v>
                      </c:pt>
                      <c:pt idx="263">
                        <c:v>43847</c:v>
                      </c:pt>
                      <c:pt idx="264">
                        <c:v>43851</c:v>
                      </c:pt>
                      <c:pt idx="265">
                        <c:v>43852</c:v>
                      </c:pt>
                      <c:pt idx="266">
                        <c:v>43853</c:v>
                      </c:pt>
                      <c:pt idx="267">
                        <c:v>43854</c:v>
                      </c:pt>
                      <c:pt idx="268">
                        <c:v>43857</c:v>
                      </c:pt>
                      <c:pt idx="269">
                        <c:v>43858</c:v>
                      </c:pt>
                      <c:pt idx="270">
                        <c:v>43859</c:v>
                      </c:pt>
                      <c:pt idx="271">
                        <c:v>43860</c:v>
                      </c:pt>
                      <c:pt idx="272">
                        <c:v>43861</c:v>
                      </c:pt>
                      <c:pt idx="273">
                        <c:v>43864</c:v>
                      </c:pt>
                      <c:pt idx="274">
                        <c:v>43865</c:v>
                      </c:pt>
                      <c:pt idx="275">
                        <c:v>43866</c:v>
                      </c:pt>
                      <c:pt idx="276">
                        <c:v>43867</c:v>
                      </c:pt>
                      <c:pt idx="277">
                        <c:v>43868</c:v>
                      </c:pt>
                      <c:pt idx="278">
                        <c:v>43871</c:v>
                      </c:pt>
                      <c:pt idx="279">
                        <c:v>43872</c:v>
                      </c:pt>
                      <c:pt idx="280">
                        <c:v>43873</c:v>
                      </c:pt>
                      <c:pt idx="281">
                        <c:v>43874</c:v>
                      </c:pt>
                      <c:pt idx="282">
                        <c:v>43875</c:v>
                      </c:pt>
                      <c:pt idx="283">
                        <c:v>43879</c:v>
                      </c:pt>
                      <c:pt idx="284">
                        <c:v>43880</c:v>
                      </c:pt>
                      <c:pt idx="285">
                        <c:v>43881</c:v>
                      </c:pt>
                      <c:pt idx="286">
                        <c:v>43882</c:v>
                      </c:pt>
                      <c:pt idx="287">
                        <c:v>43885</c:v>
                      </c:pt>
                      <c:pt idx="288">
                        <c:v>43886</c:v>
                      </c:pt>
                      <c:pt idx="289">
                        <c:v>43887</c:v>
                      </c:pt>
                      <c:pt idx="290">
                        <c:v>43888</c:v>
                      </c:pt>
                      <c:pt idx="291">
                        <c:v>43889</c:v>
                      </c:pt>
                      <c:pt idx="292">
                        <c:v>43892</c:v>
                      </c:pt>
                      <c:pt idx="293">
                        <c:v>43893</c:v>
                      </c:pt>
                      <c:pt idx="294">
                        <c:v>43894</c:v>
                      </c:pt>
                      <c:pt idx="295">
                        <c:v>43895</c:v>
                      </c:pt>
                      <c:pt idx="296">
                        <c:v>43896</c:v>
                      </c:pt>
                      <c:pt idx="297">
                        <c:v>43899</c:v>
                      </c:pt>
                      <c:pt idx="298">
                        <c:v>43900</c:v>
                      </c:pt>
                      <c:pt idx="299">
                        <c:v>43901</c:v>
                      </c:pt>
                      <c:pt idx="300">
                        <c:v>43902</c:v>
                      </c:pt>
                      <c:pt idx="301">
                        <c:v>43903</c:v>
                      </c:pt>
                      <c:pt idx="302">
                        <c:v>43906</c:v>
                      </c:pt>
                      <c:pt idx="303">
                        <c:v>43907</c:v>
                      </c:pt>
                      <c:pt idx="304">
                        <c:v>43908</c:v>
                      </c:pt>
                      <c:pt idx="305">
                        <c:v>43909</c:v>
                      </c:pt>
                      <c:pt idx="306">
                        <c:v>43910</c:v>
                      </c:pt>
                      <c:pt idx="307">
                        <c:v>43913</c:v>
                      </c:pt>
                      <c:pt idx="308">
                        <c:v>43914</c:v>
                      </c:pt>
                      <c:pt idx="309">
                        <c:v>43915</c:v>
                      </c:pt>
                      <c:pt idx="310">
                        <c:v>43916</c:v>
                      </c:pt>
                      <c:pt idx="311">
                        <c:v>43917</c:v>
                      </c:pt>
                      <c:pt idx="312">
                        <c:v>43920</c:v>
                      </c:pt>
                      <c:pt idx="313">
                        <c:v>43921</c:v>
                      </c:pt>
                      <c:pt idx="314">
                        <c:v>43922</c:v>
                      </c:pt>
                      <c:pt idx="315">
                        <c:v>43923</c:v>
                      </c:pt>
                      <c:pt idx="316">
                        <c:v>43924</c:v>
                      </c:pt>
                      <c:pt idx="317">
                        <c:v>43927</c:v>
                      </c:pt>
                      <c:pt idx="318">
                        <c:v>43928</c:v>
                      </c:pt>
                      <c:pt idx="319">
                        <c:v>43929</c:v>
                      </c:pt>
                      <c:pt idx="320">
                        <c:v>43930</c:v>
                      </c:pt>
                      <c:pt idx="321">
                        <c:v>43934</c:v>
                      </c:pt>
                      <c:pt idx="322">
                        <c:v>43935</c:v>
                      </c:pt>
                      <c:pt idx="323">
                        <c:v>43936</c:v>
                      </c:pt>
                      <c:pt idx="324">
                        <c:v>43937</c:v>
                      </c:pt>
                      <c:pt idx="325">
                        <c:v>43938</c:v>
                      </c:pt>
                      <c:pt idx="326">
                        <c:v>43941</c:v>
                      </c:pt>
                      <c:pt idx="327">
                        <c:v>43942</c:v>
                      </c:pt>
                      <c:pt idx="328">
                        <c:v>43943</c:v>
                      </c:pt>
                      <c:pt idx="329">
                        <c:v>43944</c:v>
                      </c:pt>
                      <c:pt idx="330">
                        <c:v>43945</c:v>
                      </c:pt>
                      <c:pt idx="331">
                        <c:v>43948</c:v>
                      </c:pt>
                      <c:pt idx="332">
                        <c:v>43949</c:v>
                      </c:pt>
                      <c:pt idx="333">
                        <c:v>43950</c:v>
                      </c:pt>
                      <c:pt idx="334">
                        <c:v>43951</c:v>
                      </c:pt>
                      <c:pt idx="335">
                        <c:v>43952</c:v>
                      </c:pt>
                      <c:pt idx="336">
                        <c:v>43955</c:v>
                      </c:pt>
                      <c:pt idx="337">
                        <c:v>43956</c:v>
                      </c:pt>
                      <c:pt idx="338">
                        <c:v>43957</c:v>
                      </c:pt>
                      <c:pt idx="339">
                        <c:v>43958</c:v>
                      </c:pt>
                      <c:pt idx="340">
                        <c:v>43959</c:v>
                      </c:pt>
                      <c:pt idx="341">
                        <c:v>43962</c:v>
                      </c:pt>
                      <c:pt idx="342">
                        <c:v>43963</c:v>
                      </c:pt>
                      <c:pt idx="343">
                        <c:v>43964</c:v>
                      </c:pt>
                      <c:pt idx="344">
                        <c:v>43965</c:v>
                      </c:pt>
                      <c:pt idx="345">
                        <c:v>43966</c:v>
                      </c:pt>
                      <c:pt idx="346">
                        <c:v>43969</c:v>
                      </c:pt>
                      <c:pt idx="347">
                        <c:v>43970</c:v>
                      </c:pt>
                      <c:pt idx="348">
                        <c:v>43971</c:v>
                      </c:pt>
                      <c:pt idx="349">
                        <c:v>43972</c:v>
                      </c:pt>
                      <c:pt idx="350">
                        <c:v>43973</c:v>
                      </c:pt>
                      <c:pt idx="351">
                        <c:v>43977</c:v>
                      </c:pt>
                      <c:pt idx="352">
                        <c:v>43978</c:v>
                      </c:pt>
                      <c:pt idx="353">
                        <c:v>43979</c:v>
                      </c:pt>
                      <c:pt idx="354">
                        <c:v>43980</c:v>
                      </c:pt>
                      <c:pt idx="355">
                        <c:v>43983</c:v>
                      </c:pt>
                      <c:pt idx="356">
                        <c:v>43984</c:v>
                      </c:pt>
                      <c:pt idx="357">
                        <c:v>43985</c:v>
                      </c:pt>
                      <c:pt idx="358">
                        <c:v>43986</c:v>
                      </c:pt>
                      <c:pt idx="359">
                        <c:v>43987</c:v>
                      </c:pt>
                      <c:pt idx="360">
                        <c:v>43990</c:v>
                      </c:pt>
                      <c:pt idx="361">
                        <c:v>43991</c:v>
                      </c:pt>
                      <c:pt idx="362">
                        <c:v>43992</c:v>
                      </c:pt>
                      <c:pt idx="363">
                        <c:v>43993</c:v>
                      </c:pt>
                      <c:pt idx="364">
                        <c:v>43994</c:v>
                      </c:pt>
                      <c:pt idx="365">
                        <c:v>43997</c:v>
                      </c:pt>
                      <c:pt idx="366">
                        <c:v>43998</c:v>
                      </c:pt>
                      <c:pt idx="367">
                        <c:v>43999</c:v>
                      </c:pt>
                      <c:pt idx="368">
                        <c:v>44000</c:v>
                      </c:pt>
                      <c:pt idx="369">
                        <c:v>44001</c:v>
                      </c:pt>
                      <c:pt idx="370">
                        <c:v>44004</c:v>
                      </c:pt>
                      <c:pt idx="371">
                        <c:v>44005</c:v>
                      </c:pt>
                      <c:pt idx="372">
                        <c:v>44006</c:v>
                      </c:pt>
                      <c:pt idx="373">
                        <c:v>44007</c:v>
                      </c:pt>
                      <c:pt idx="374">
                        <c:v>44008</c:v>
                      </c:pt>
                      <c:pt idx="375">
                        <c:v>44011</c:v>
                      </c:pt>
                      <c:pt idx="376">
                        <c:v>44012</c:v>
                      </c:pt>
                      <c:pt idx="377">
                        <c:v>44013</c:v>
                      </c:pt>
                      <c:pt idx="378">
                        <c:v>44014</c:v>
                      </c:pt>
                      <c:pt idx="379">
                        <c:v>44018</c:v>
                      </c:pt>
                      <c:pt idx="380">
                        <c:v>44019</c:v>
                      </c:pt>
                      <c:pt idx="381">
                        <c:v>44020</c:v>
                      </c:pt>
                      <c:pt idx="382">
                        <c:v>44021</c:v>
                      </c:pt>
                      <c:pt idx="383">
                        <c:v>44022</c:v>
                      </c:pt>
                      <c:pt idx="384">
                        <c:v>44025</c:v>
                      </c:pt>
                      <c:pt idx="385">
                        <c:v>44026</c:v>
                      </c:pt>
                      <c:pt idx="386">
                        <c:v>44027</c:v>
                      </c:pt>
                      <c:pt idx="387">
                        <c:v>44028</c:v>
                      </c:pt>
                      <c:pt idx="388">
                        <c:v>44029</c:v>
                      </c:pt>
                      <c:pt idx="389">
                        <c:v>44032</c:v>
                      </c:pt>
                      <c:pt idx="390">
                        <c:v>44033</c:v>
                      </c:pt>
                      <c:pt idx="391">
                        <c:v>44034</c:v>
                      </c:pt>
                      <c:pt idx="392">
                        <c:v>44035</c:v>
                      </c:pt>
                      <c:pt idx="393">
                        <c:v>44036</c:v>
                      </c:pt>
                      <c:pt idx="394">
                        <c:v>44039</c:v>
                      </c:pt>
                      <c:pt idx="395">
                        <c:v>44040</c:v>
                      </c:pt>
                      <c:pt idx="396">
                        <c:v>44041</c:v>
                      </c:pt>
                      <c:pt idx="397">
                        <c:v>44042</c:v>
                      </c:pt>
                      <c:pt idx="398">
                        <c:v>44043</c:v>
                      </c:pt>
                      <c:pt idx="399">
                        <c:v>44046</c:v>
                      </c:pt>
                      <c:pt idx="400">
                        <c:v>44047</c:v>
                      </c:pt>
                      <c:pt idx="401">
                        <c:v>44048</c:v>
                      </c:pt>
                      <c:pt idx="402">
                        <c:v>44049</c:v>
                      </c:pt>
                      <c:pt idx="403">
                        <c:v>44050</c:v>
                      </c:pt>
                      <c:pt idx="404">
                        <c:v>44053</c:v>
                      </c:pt>
                      <c:pt idx="405">
                        <c:v>44054</c:v>
                      </c:pt>
                      <c:pt idx="406">
                        <c:v>44055</c:v>
                      </c:pt>
                      <c:pt idx="407">
                        <c:v>44056</c:v>
                      </c:pt>
                      <c:pt idx="408">
                        <c:v>44057</c:v>
                      </c:pt>
                      <c:pt idx="409">
                        <c:v>44060</c:v>
                      </c:pt>
                      <c:pt idx="410">
                        <c:v>44061</c:v>
                      </c:pt>
                      <c:pt idx="411">
                        <c:v>44062</c:v>
                      </c:pt>
                      <c:pt idx="412">
                        <c:v>44063</c:v>
                      </c:pt>
                      <c:pt idx="413">
                        <c:v>44064</c:v>
                      </c:pt>
                      <c:pt idx="414">
                        <c:v>44067</c:v>
                      </c:pt>
                      <c:pt idx="415">
                        <c:v>44068</c:v>
                      </c:pt>
                      <c:pt idx="416">
                        <c:v>44069</c:v>
                      </c:pt>
                      <c:pt idx="417">
                        <c:v>44070</c:v>
                      </c:pt>
                      <c:pt idx="418">
                        <c:v>44071</c:v>
                      </c:pt>
                      <c:pt idx="419">
                        <c:v>44074</c:v>
                      </c:pt>
                      <c:pt idx="420">
                        <c:v>44075</c:v>
                      </c:pt>
                      <c:pt idx="421">
                        <c:v>44076</c:v>
                      </c:pt>
                      <c:pt idx="422">
                        <c:v>44077</c:v>
                      </c:pt>
                      <c:pt idx="423">
                        <c:v>44078</c:v>
                      </c:pt>
                      <c:pt idx="424">
                        <c:v>44082</c:v>
                      </c:pt>
                      <c:pt idx="425">
                        <c:v>44083</c:v>
                      </c:pt>
                      <c:pt idx="426">
                        <c:v>44084</c:v>
                      </c:pt>
                      <c:pt idx="427">
                        <c:v>44085</c:v>
                      </c:pt>
                      <c:pt idx="428">
                        <c:v>44088</c:v>
                      </c:pt>
                      <c:pt idx="429">
                        <c:v>44089</c:v>
                      </c:pt>
                      <c:pt idx="430">
                        <c:v>44090</c:v>
                      </c:pt>
                      <c:pt idx="431">
                        <c:v>44091</c:v>
                      </c:pt>
                      <c:pt idx="432">
                        <c:v>44092</c:v>
                      </c:pt>
                      <c:pt idx="433">
                        <c:v>44095</c:v>
                      </c:pt>
                      <c:pt idx="434">
                        <c:v>44096</c:v>
                      </c:pt>
                      <c:pt idx="435">
                        <c:v>44097</c:v>
                      </c:pt>
                      <c:pt idx="436">
                        <c:v>44098</c:v>
                      </c:pt>
                      <c:pt idx="437">
                        <c:v>44099</c:v>
                      </c:pt>
                      <c:pt idx="438">
                        <c:v>44102</c:v>
                      </c:pt>
                      <c:pt idx="439">
                        <c:v>44103</c:v>
                      </c:pt>
                      <c:pt idx="440">
                        <c:v>44104</c:v>
                      </c:pt>
                      <c:pt idx="441">
                        <c:v>44105</c:v>
                      </c:pt>
                      <c:pt idx="442">
                        <c:v>44106</c:v>
                      </c:pt>
                      <c:pt idx="443">
                        <c:v>44109</c:v>
                      </c:pt>
                      <c:pt idx="444">
                        <c:v>44110</c:v>
                      </c:pt>
                      <c:pt idx="445">
                        <c:v>44111</c:v>
                      </c:pt>
                      <c:pt idx="446">
                        <c:v>44112</c:v>
                      </c:pt>
                      <c:pt idx="447">
                        <c:v>44113</c:v>
                      </c:pt>
                      <c:pt idx="448">
                        <c:v>44116</c:v>
                      </c:pt>
                      <c:pt idx="449">
                        <c:v>44117</c:v>
                      </c:pt>
                      <c:pt idx="450">
                        <c:v>44118</c:v>
                      </c:pt>
                      <c:pt idx="451">
                        <c:v>44119</c:v>
                      </c:pt>
                      <c:pt idx="452">
                        <c:v>44120</c:v>
                      </c:pt>
                      <c:pt idx="453">
                        <c:v>44123</c:v>
                      </c:pt>
                      <c:pt idx="454">
                        <c:v>44124</c:v>
                      </c:pt>
                      <c:pt idx="455">
                        <c:v>44125</c:v>
                      </c:pt>
                      <c:pt idx="456">
                        <c:v>44126</c:v>
                      </c:pt>
                      <c:pt idx="457">
                        <c:v>44127</c:v>
                      </c:pt>
                      <c:pt idx="458">
                        <c:v>44130</c:v>
                      </c:pt>
                      <c:pt idx="459">
                        <c:v>44131</c:v>
                      </c:pt>
                      <c:pt idx="460">
                        <c:v>44132</c:v>
                      </c:pt>
                      <c:pt idx="461">
                        <c:v>44133</c:v>
                      </c:pt>
                      <c:pt idx="462">
                        <c:v>44134</c:v>
                      </c:pt>
                      <c:pt idx="463">
                        <c:v>44137</c:v>
                      </c:pt>
                      <c:pt idx="464">
                        <c:v>44138</c:v>
                      </c:pt>
                      <c:pt idx="465">
                        <c:v>44139</c:v>
                      </c:pt>
                      <c:pt idx="466">
                        <c:v>44140</c:v>
                      </c:pt>
                      <c:pt idx="467">
                        <c:v>44141</c:v>
                      </c:pt>
                      <c:pt idx="468">
                        <c:v>44144</c:v>
                      </c:pt>
                      <c:pt idx="469">
                        <c:v>44145</c:v>
                      </c:pt>
                      <c:pt idx="470">
                        <c:v>44146</c:v>
                      </c:pt>
                      <c:pt idx="471">
                        <c:v>44147</c:v>
                      </c:pt>
                      <c:pt idx="472">
                        <c:v>44148</c:v>
                      </c:pt>
                      <c:pt idx="473">
                        <c:v>44151</c:v>
                      </c:pt>
                      <c:pt idx="474">
                        <c:v>44152</c:v>
                      </c:pt>
                      <c:pt idx="475">
                        <c:v>44153</c:v>
                      </c:pt>
                      <c:pt idx="476">
                        <c:v>44154</c:v>
                      </c:pt>
                      <c:pt idx="477">
                        <c:v>44155</c:v>
                      </c:pt>
                      <c:pt idx="478">
                        <c:v>44158</c:v>
                      </c:pt>
                      <c:pt idx="479">
                        <c:v>44159</c:v>
                      </c:pt>
                      <c:pt idx="480">
                        <c:v>44160</c:v>
                      </c:pt>
                      <c:pt idx="481">
                        <c:v>44162</c:v>
                      </c:pt>
                      <c:pt idx="482">
                        <c:v>44165</c:v>
                      </c:pt>
                      <c:pt idx="483">
                        <c:v>44166</c:v>
                      </c:pt>
                      <c:pt idx="484">
                        <c:v>44167</c:v>
                      </c:pt>
                      <c:pt idx="485">
                        <c:v>44168</c:v>
                      </c:pt>
                      <c:pt idx="486">
                        <c:v>44169</c:v>
                      </c:pt>
                      <c:pt idx="487">
                        <c:v>44172</c:v>
                      </c:pt>
                      <c:pt idx="488">
                        <c:v>44173</c:v>
                      </c:pt>
                      <c:pt idx="489">
                        <c:v>44174</c:v>
                      </c:pt>
                      <c:pt idx="490">
                        <c:v>44175</c:v>
                      </c:pt>
                      <c:pt idx="491">
                        <c:v>44176</c:v>
                      </c:pt>
                      <c:pt idx="492">
                        <c:v>44179</c:v>
                      </c:pt>
                      <c:pt idx="493">
                        <c:v>44180</c:v>
                      </c:pt>
                      <c:pt idx="494">
                        <c:v>44181</c:v>
                      </c:pt>
                      <c:pt idx="495">
                        <c:v>44182</c:v>
                      </c:pt>
                      <c:pt idx="496">
                        <c:v>44183</c:v>
                      </c:pt>
                      <c:pt idx="497">
                        <c:v>44186</c:v>
                      </c:pt>
                      <c:pt idx="498">
                        <c:v>44187</c:v>
                      </c:pt>
                      <c:pt idx="499">
                        <c:v>44188</c:v>
                      </c:pt>
                      <c:pt idx="500">
                        <c:v>44189</c:v>
                      </c:pt>
                      <c:pt idx="501">
                        <c:v>44193</c:v>
                      </c:pt>
                      <c:pt idx="502">
                        <c:v>44194</c:v>
                      </c:pt>
                      <c:pt idx="503">
                        <c:v>44195</c:v>
                      </c:pt>
                      <c:pt idx="504">
                        <c:v>44196</c:v>
                      </c:pt>
                      <c:pt idx="505">
                        <c:v>44200</c:v>
                      </c:pt>
                      <c:pt idx="506">
                        <c:v>44201</c:v>
                      </c:pt>
                      <c:pt idx="507">
                        <c:v>44202</c:v>
                      </c:pt>
                      <c:pt idx="508">
                        <c:v>44203</c:v>
                      </c:pt>
                      <c:pt idx="509">
                        <c:v>44204</c:v>
                      </c:pt>
                      <c:pt idx="510">
                        <c:v>44207</c:v>
                      </c:pt>
                      <c:pt idx="511">
                        <c:v>44208</c:v>
                      </c:pt>
                      <c:pt idx="512">
                        <c:v>44209</c:v>
                      </c:pt>
                      <c:pt idx="513">
                        <c:v>44210</c:v>
                      </c:pt>
                      <c:pt idx="514">
                        <c:v>44211</c:v>
                      </c:pt>
                      <c:pt idx="515">
                        <c:v>44215</c:v>
                      </c:pt>
                      <c:pt idx="516">
                        <c:v>44216</c:v>
                      </c:pt>
                      <c:pt idx="517">
                        <c:v>44217</c:v>
                      </c:pt>
                      <c:pt idx="518">
                        <c:v>44218</c:v>
                      </c:pt>
                      <c:pt idx="519">
                        <c:v>44221</c:v>
                      </c:pt>
                      <c:pt idx="520">
                        <c:v>44222</c:v>
                      </c:pt>
                      <c:pt idx="521">
                        <c:v>44223</c:v>
                      </c:pt>
                      <c:pt idx="522">
                        <c:v>44224</c:v>
                      </c:pt>
                      <c:pt idx="523">
                        <c:v>44225</c:v>
                      </c:pt>
                      <c:pt idx="524">
                        <c:v>44228</c:v>
                      </c:pt>
                      <c:pt idx="525">
                        <c:v>44229</c:v>
                      </c:pt>
                      <c:pt idx="526">
                        <c:v>44230</c:v>
                      </c:pt>
                      <c:pt idx="527">
                        <c:v>44231</c:v>
                      </c:pt>
                      <c:pt idx="528">
                        <c:v>44232</c:v>
                      </c:pt>
                      <c:pt idx="529">
                        <c:v>44235</c:v>
                      </c:pt>
                      <c:pt idx="530">
                        <c:v>44236</c:v>
                      </c:pt>
                      <c:pt idx="531">
                        <c:v>44237</c:v>
                      </c:pt>
                      <c:pt idx="532">
                        <c:v>44238</c:v>
                      </c:pt>
                      <c:pt idx="533">
                        <c:v>44239</c:v>
                      </c:pt>
                      <c:pt idx="534">
                        <c:v>44243</c:v>
                      </c:pt>
                      <c:pt idx="535">
                        <c:v>44244</c:v>
                      </c:pt>
                      <c:pt idx="536">
                        <c:v>44245</c:v>
                      </c:pt>
                      <c:pt idx="537">
                        <c:v>44246</c:v>
                      </c:pt>
                      <c:pt idx="538">
                        <c:v>44249</c:v>
                      </c:pt>
                      <c:pt idx="539">
                        <c:v>44250</c:v>
                      </c:pt>
                      <c:pt idx="540">
                        <c:v>44251</c:v>
                      </c:pt>
                      <c:pt idx="541">
                        <c:v>44252</c:v>
                      </c:pt>
                      <c:pt idx="542">
                        <c:v>44253</c:v>
                      </c:pt>
                      <c:pt idx="543">
                        <c:v>44256</c:v>
                      </c:pt>
                      <c:pt idx="544">
                        <c:v>44257</c:v>
                      </c:pt>
                      <c:pt idx="545">
                        <c:v>44258</c:v>
                      </c:pt>
                      <c:pt idx="546">
                        <c:v>44259</c:v>
                      </c:pt>
                      <c:pt idx="547">
                        <c:v>44260</c:v>
                      </c:pt>
                      <c:pt idx="548">
                        <c:v>44263</c:v>
                      </c:pt>
                      <c:pt idx="549">
                        <c:v>44264</c:v>
                      </c:pt>
                      <c:pt idx="550">
                        <c:v>44265</c:v>
                      </c:pt>
                      <c:pt idx="551">
                        <c:v>44266</c:v>
                      </c:pt>
                      <c:pt idx="552">
                        <c:v>44267</c:v>
                      </c:pt>
                      <c:pt idx="553">
                        <c:v>44270</c:v>
                      </c:pt>
                      <c:pt idx="554">
                        <c:v>44271</c:v>
                      </c:pt>
                      <c:pt idx="555">
                        <c:v>44272</c:v>
                      </c:pt>
                      <c:pt idx="556">
                        <c:v>44273</c:v>
                      </c:pt>
                      <c:pt idx="557">
                        <c:v>44274</c:v>
                      </c:pt>
                      <c:pt idx="558">
                        <c:v>44277</c:v>
                      </c:pt>
                      <c:pt idx="559">
                        <c:v>44278</c:v>
                      </c:pt>
                      <c:pt idx="560">
                        <c:v>44279</c:v>
                      </c:pt>
                      <c:pt idx="561">
                        <c:v>44280</c:v>
                      </c:pt>
                      <c:pt idx="562">
                        <c:v>44281</c:v>
                      </c:pt>
                      <c:pt idx="563">
                        <c:v>44284</c:v>
                      </c:pt>
                      <c:pt idx="564">
                        <c:v>44285</c:v>
                      </c:pt>
                      <c:pt idx="565">
                        <c:v>44286</c:v>
                      </c:pt>
                      <c:pt idx="566">
                        <c:v>44287</c:v>
                      </c:pt>
                      <c:pt idx="567">
                        <c:v>44291</c:v>
                      </c:pt>
                      <c:pt idx="568">
                        <c:v>44292</c:v>
                      </c:pt>
                      <c:pt idx="569">
                        <c:v>44293</c:v>
                      </c:pt>
                      <c:pt idx="570">
                        <c:v>44294</c:v>
                      </c:pt>
                      <c:pt idx="571">
                        <c:v>44295</c:v>
                      </c:pt>
                      <c:pt idx="572">
                        <c:v>44298</c:v>
                      </c:pt>
                      <c:pt idx="573">
                        <c:v>44299</c:v>
                      </c:pt>
                      <c:pt idx="574">
                        <c:v>44300</c:v>
                      </c:pt>
                      <c:pt idx="575">
                        <c:v>44301</c:v>
                      </c:pt>
                      <c:pt idx="576">
                        <c:v>44302</c:v>
                      </c:pt>
                      <c:pt idx="577">
                        <c:v>44305</c:v>
                      </c:pt>
                      <c:pt idx="578">
                        <c:v>44306</c:v>
                      </c:pt>
                      <c:pt idx="579">
                        <c:v>44307</c:v>
                      </c:pt>
                      <c:pt idx="580">
                        <c:v>44308</c:v>
                      </c:pt>
                      <c:pt idx="581">
                        <c:v>44309</c:v>
                      </c:pt>
                      <c:pt idx="582">
                        <c:v>44312</c:v>
                      </c:pt>
                      <c:pt idx="583">
                        <c:v>44313</c:v>
                      </c:pt>
                      <c:pt idx="584">
                        <c:v>44314</c:v>
                      </c:pt>
                      <c:pt idx="585">
                        <c:v>44315</c:v>
                      </c:pt>
                      <c:pt idx="586">
                        <c:v>44316</c:v>
                      </c:pt>
                      <c:pt idx="587">
                        <c:v>44319</c:v>
                      </c:pt>
                      <c:pt idx="588">
                        <c:v>44320</c:v>
                      </c:pt>
                      <c:pt idx="589">
                        <c:v>44321</c:v>
                      </c:pt>
                      <c:pt idx="590">
                        <c:v>44322</c:v>
                      </c:pt>
                      <c:pt idx="591">
                        <c:v>44323</c:v>
                      </c:pt>
                      <c:pt idx="592">
                        <c:v>44326</c:v>
                      </c:pt>
                      <c:pt idx="593">
                        <c:v>44327</c:v>
                      </c:pt>
                      <c:pt idx="594">
                        <c:v>44328</c:v>
                      </c:pt>
                      <c:pt idx="595">
                        <c:v>44329</c:v>
                      </c:pt>
                      <c:pt idx="596">
                        <c:v>44330</c:v>
                      </c:pt>
                      <c:pt idx="597">
                        <c:v>44333</c:v>
                      </c:pt>
                      <c:pt idx="598">
                        <c:v>44334</c:v>
                      </c:pt>
                      <c:pt idx="599">
                        <c:v>44335</c:v>
                      </c:pt>
                      <c:pt idx="600">
                        <c:v>44336</c:v>
                      </c:pt>
                      <c:pt idx="601">
                        <c:v>44337</c:v>
                      </c:pt>
                      <c:pt idx="602">
                        <c:v>44340</c:v>
                      </c:pt>
                      <c:pt idx="603">
                        <c:v>44341</c:v>
                      </c:pt>
                      <c:pt idx="604">
                        <c:v>44342</c:v>
                      </c:pt>
                      <c:pt idx="605">
                        <c:v>44343</c:v>
                      </c:pt>
                      <c:pt idx="606">
                        <c:v>44344</c:v>
                      </c:pt>
                      <c:pt idx="607">
                        <c:v>44348</c:v>
                      </c:pt>
                      <c:pt idx="608">
                        <c:v>44349</c:v>
                      </c:pt>
                      <c:pt idx="609">
                        <c:v>44350</c:v>
                      </c:pt>
                      <c:pt idx="610">
                        <c:v>44351</c:v>
                      </c:pt>
                      <c:pt idx="611">
                        <c:v>44354</c:v>
                      </c:pt>
                      <c:pt idx="612">
                        <c:v>44355</c:v>
                      </c:pt>
                      <c:pt idx="613">
                        <c:v>44356</c:v>
                      </c:pt>
                      <c:pt idx="614">
                        <c:v>44357</c:v>
                      </c:pt>
                      <c:pt idx="615">
                        <c:v>44358</c:v>
                      </c:pt>
                      <c:pt idx="616">
                        <c:v>44361</c:v>
                      </c:pt>
                      <c:pt idx="617">
                        <c:v>44362</c:v>
                      </c:pt>
                      <c:pt idx="618">
                        <c:v>44363</c:v>
                      </c:pt>
                      <c:pt idx="619">
                        <c:v>44364</c:v>
                      </c:pt>
                      <c:pt idx="620">
                        <c:v>44365</c:v>
                      </c:pt>
                      <c:pt idx="621">
                        <c:v>44368</c:v>
                      </c:pt>
                      <c:pt idx="622">
                        <c:v>44369</c:v>
                      </c:pt>
                      <c:pt idx="623">
                        <c:v>44370</c:v>
                      </c:pt>
                      <c:pt idx="624">
                        <c:v>44371</c:v>
                      </c:pt>
                      <c:pt idx="625">
                        <c:v>44372</c:v>
                      </c:pt>
                      <c:pt idx="626">
                        <c:v>44375</c:v>
                      </c:pt>
                      <c:pt idx="627">
                        <c:v>44376</c:v>
                      </c:pt>
                      <c:pt idx="628">
                        <c:v>44377</c:v>
                      </c:pt>
                      <c:pt idx="629">
                        <c:v>44378</c:v>
                      </c:pt>
                      <c:pt idx="630">
                        <c:v>44379</c:v>
                      </c:pt>
                      <c:pt idx="631">
                        <c:v>44383</c:v>
                      </c:pt>
                      <c:pt idx="632">
                        <c:v>44384</c:v>
                      </c:pt>
                      <c:pt idx="633">
                        <c:v>44385</c:v>
                      </c:pt>
                      <c:pt idx="634">
                        <c:v>44386</c:v>
                      </c:pt>
                      <c:pt idx="635">
                        <c:v>44389</c:v>
                      </c:pt>
                      <c:pt idx="636">
                        <c:v>44390</c:v>
                      </c:pt>
                      <c:pt idx="637">
                        <c:v>44391</c:v>
                      </c:pt>
                      <c:pt idx="638">
                        <c:v>44392</c:v>
                      </c:pt>
                      <c:pt idx="639">
                        <c:v>44393</c:v>
                      </c:pt>
                      <c:pt idx="640">
                        <c:v>44396</c:v>
                      </c:pt>
                      <c:pt idx="641">
                        <c:v>44397</c:v>
                      </c:pt>
                      <c:pt idx="642">
                        <c:v>44398</c:v>
                      </c:pt>
                      <c:pt idx="643">
                        <c:v>44399</c:v>
                      </c:pt>
                      <c:pt idx="644">
                        <c:v>44400</c:v>
                      </c:pt>
                      <c:pt idx="645">
                        <c:v>44403</c:v>
                      </c:pt>
                      <c:pt idx="646">
                        <c:v>44404</c:v>
                      </c:pt>
                      <c:pt idx="647">
                        <c:v>44405</c:v>
                      </c:pt>
                      <c:pt idx="648">
                        <c:v>44406</c:v>
                      </c:pt>
                      <c:pt idx="649">
                        <c:v>44407</c:v>
                      </c:pt>
                      <c:pt idx="650">
                        <c:v>44410</c:v>
                      </c:pt>
                      <c:pt idx="651">
                        <c:v>44411</c:v>
                      </c:pt>
                      <c:pt idx="652">
                        <c:v>44412</c:v>
                      </c:pt>
                      <c:pt idx="653">
                        <c:v>44413</c:v>
                      </c:pt>
                      <c:pt idx="654">
                        <c:v>44414</c:v>
                      </c:pt>
                      <c:pt idx="655">
                        <c:v>44417</c:v>
                      </c:pt>
                      <c:pt idx="656">
                        <c:v>44418</c:v>
                      </c:pt>
                      <c:pt idx="657">
                        <c:v>44419</c:v>
                      </c:pt>
                      <c:pt idx="658">
                        <c:v>44420</c:v>
                      </c:pt>
                      <c:pt idx="659">
                        <c:v>44421</c:v>
                      </c:pt>
                      <c:pt idx="660">
                        <c:v>44424</c:v>
                      </c:pt>
                      <c:pt idx="661">
                        <c:v>44425</c:v>
                      </c:pt>
                      <c:pt idx="662">
                        <c:v>44426</c:v>
                      </c:pt>
                      <c:pt idx="663">
                        <c:v>44427</c:v>
                      </c:pt>
                      <c:pt idx="664">
                        <c:v>44428</c:v>
                      </c:pt>
                      <c:pt idx="665">
                        <c:v>44431</c:v>
                      </c:pt>
                      <c:pt idx="666">
                        <c:v>44432</c:v>
                      </c:pt>
                      <c:pt idx="667">
                        <c:v>44433</c:v>
                      </c:pt>
                      <c:pt idx="668">
                        <c:v>44434</c:v>
                      </c:pt>
                      <c:pt idx="669">
                        <c:v>44435</c:v>
                      </c:pt>
                      <c:pt idx="670">
                        <c:v>44438</c:v>
                      </c:pt>
                      <c:pt idx="671">
                        <c:v>44439</c:v>
                      </c:pt>
                      <c:pt idx="672">
                        <c:v>44440</c:v>
                      </c:pt>
                      <c:pt idx="673">
                        <c:v>44441</c:v>
                      </c:pt>
                      <c:pt idx="674">
                        <c:v>44442</c:v>
                      </c:pt>
                      <c:pt idx="675">
                        <c:v>44446</c:v>
                      </c:pt>
                      <c:pt idx="676">
                        <c:v>44447</c:v>
                      </c:pt>
                      <c:pt idx="677">
                        <c:v>44448</c:v>
                      </c:pt>
                      <c:pt idx="678">
                        <c:v>44449</c:v>
                      </c:pt>
                      <c:pt idx="679">
                        <c:v>44452</c:v>
                      </c:pt>
                      <c:pt idx="680">
                        <c:v>44453</c:v>
                      </c:pt>
                      <c:pt idx="681">
                        <c:v>44454</c:v>
                      </c:pt>
                      <c:pt idx="682">
                        <c:v>44455</c:v>
                      </c:pt>
                      <c:pt idx="683">
                        <c:v>44456</c:v>
                      </c:pt>
                      <c:pt idx="684">
                        <c:v>44459</c:v>
                      </c:pt>
                      <c:pt idx="685">
                        <c:v>44460</c:v>
                      </c:pt>
                      <c:pt idx="686">
                        <c:v>44461</c:v>
                      </c:pt>
                      <c:pt idx="687">
                        <c:v>44462</c:v>
                      </c:pt>
                      <c:pt idx="688">
                        <c:v>44463</c:v>
                      </c:pt>
                      <c:pt idx="689">
                        <c:v>44466</c:v>
                      </c:pt>
                      <c:pt idx="690">
                        <c:v>44467</c:v>
                      </c:pt>
                      <c:pt idx="691">
                        <c:v>44468</c:v>
                      </c:pt>
                      <c:pt idx="692">
                        <c:v>44469</c:v>
                      </c:pt>
                      <c:pt idx="693">
                        <c:v>44470</c:v>
                      </c:pt>
                      <c:pt idx="694">
                        <c:v>44473</c:v>
                      </c:pt>
                      <c:pt idx="695">
                        <c:v>44474</c:v>
                      </c:pt>
                      <c:pt idx="696">
                        <c:v>44475</c:v>
                      </c:pt>
                      <c:pt idx="697">
                        <c:v>44476</c:v>
                      </c:pt>
                      <c:pt idx="698">
                        <c:v>44477</c:v>
                      </c:pt>
                      <c:pt idx="699">
                        <c:v>44480</c:v>
                      </c:pt>
                      <c:pt idx="700">
                        <c:v>44481</c:v>
                      </c:pt>
                      <c:pt idx="701">
                        <c:v>44482</c:v>
                      </c:pt>
                      <c:pt idx="702">
                        <c:v>44483</c:v>
                      </c:pt>
                      <c:pt idx="703">
                        <c:v>44484</c:v>
                      </c:pt>
                      <c:pt idx="704">
                        <c:v>44487</c:v>
                      </c:pt>
                      <c:pt idx="705">
                        <c:v>44488</c:v>
                      </c:pt>
                      <c:pt idx="706">
                        <c:v>44489</c:v>
                      </c:pt>
                      <c:pt idx="707">
                        <c:v>44490</c:v>
                      </c:pt>
                      <c:pt idx="708">
                        <c:v>44491</c:v>
                      </c:pt>
                      <c:pt idx="709">
                        <c:v>44494</c:v>
                      </c:pt>
                      <c:pt idx="710">
                        <c:v>44495</c:v>
                      </c:pt>
                      <c:pt idx="711">
                        <c:v>44496</c:v>
                      </c:pt>
                      <c:pt idx="712">
                        <c:v>44497</c:v>
                      </c:pt>
                      <c:pt idx="713">
                        <c:v>44498</c:v>
                      </c:pt>
                      <c:pt idx="714">
                        <c:v>44501</c:v>
                      </c:pt>
                      <c:pt idx="715">
                        <c:v>44502</c:v>
                      </c:pt>
                      <c:pt idx="716">
                        <c:v>44503</c:v>
                      </c:pt>
                      <c:pt idx="717">
                        <c:v>44504</c:v>
                      </c:pt>
                      <c:pt idx="718">
                        <c:v>44505</c:v>
                      </c:pt>
                      <c:pt idx="719">
                        <c:v>44508</c:v>
                      </c:pt>
                      <c:pt idx="720">
                        <c:v>44509</c:v>
                      </c:pt>
                      <c:pt idx="721">
                        <c:v>44510</c:v>
                      </c:pt>
                      <c:pt idx="722">
                        <c:v>44511</c:v>
                      </c:pt>
                      <c:pt idx="723">
                        <c:v>44512</c:v>
                      </c:pt>
                      <c:pt idx="724">
                        <c:v>44515</c:v>
                      </c:pt>
                      <c:pt idx="725">
                        <c:v>44516</c:v>
                      </c:pt>
                      <c:pt idx="726">
                        <c:v>44517</c:v>
                      </c:pt>
                      <c:pt idx="727">
                        <c:v>44518</c:v>
                      </c:pt>
                      <c:pt idx="728">
                        <c:v>44519</c:v>
                      </c:pt>
                      <c:pt idx="729">
                        <c:v>44522</c:v>
                      </c:pt>
                      <c:pt idx="730">
                        <c:v>44523</c:v>
                      </c:pt>
                      <c:pt idx="731">
                        <c:v>44524</c:v>
                      </c:pt>
                      <c:pt idx="732">
                        <c:v>44526</c:v>
                      </c:pt>
                      <c:pt idx="733">
                        <c:v>44529</c:v>
                      </c:pt>
                      <c:pt idx="734">
                        <c:v>44530</c:v>
                      </c:pt>
                      <c:pt idx="735">
                        <c:v>44531</c:v>
                      </c:pt>
                      <c:pt idx="736">
                        <c:v>44532</c:v>
                      </c:pt>
                      <c:pt idx="737">
                        <c:v>44533</c:v>
                      </c:pt>
                      <c:pt idx="738">
                        <c:v>44536</c:v>
                      </c:pt>
                      <c:pt idx="739">
                        <c:v>44537</c:v>
                      </c:pt>
                      <c:pt idx="740">
                        <c:v>44538</c:v>
                      </c:pt>
                      <c:pt idx="741">
                        <c:v>44539</c:v>
                      </c:pt>
                      <c:pt idx="742">
                        <c:v>44540</c:v>
                      </c:pt>
                      <c:pt idx="743">
                        <c:v>44543</c:v>
                      </c:pt>
                      <c:pt idx="744">
                        <c:v>44544</c:v>
                      </c:pt>
                      <c:pt idx="745">
                        <c:v>44545</c:v>
                      </c:pt>
                      <c:pt idx="746">
                        <c:v>44546</c:v>
                      </c:pt>
                      <c:pt idx="747">
                        <c:v>44547</c:v>
                      </c:pt>
                      <c:pt idx="748">
                        <c:v>44550</c:v>
                      </c:pt>
                      <c:pt idx="749">
                        <c:v>44551</c:v>
                      </c:pt>
                      <c:pt idx="750">
                        <c:v>44552</c:v>
                      </c:pt>
                      <c:pt idx="751">
                        <c:v>44553</c:v>
                      </c:pt>
                      <c:pt idx="752">
                        <c:v>44557</c:v>
                      </c:pt>
                      <c:pt idx="753">
                        <c:v>44558</c:v>
                      </c:pt>
                      <c:pt idx="754">
                        <c:v>44559</c:v>
                      </c:pt>
                      <c:pt idx="755">
                        <c:v>44560</c:v>
                      </c:pt>
                      <c:pt idx="756">
                        <c:v>44561</c:v>
                      </c:pt>
                      <c:pt idx="757">
                        <c:v>44564</c:v>
                      </c:pt>
                      <c:pt idx="758">
                        <c:v>44565</c:v>
                      </c:pt>
                      <c:pt idx="759">
                        <c:v>44566</c:v>
                      </c:pt>
                      <c:pt idx="760">
                        <c:v>44567</c:v>
                      </c:pt>
                      <c:pt idx="761">
                        <c:v>44568</c:v>
                      </c:pt>
                      <c:pt idx="762">
                        <c:v>44571</c:v>
                      </c:pt>
                      <c:pt idx="763">
                        <c:v>44572</c:v>
                      </c:pt>
                      <c:pt idx="764">
                        <c:v>44573</c:v>
                      </c:pt>
                      <c:pt idx="765">
                        <c:v>44574</c:v>
                      </c:pt>
                      <c:pt idx="766">
                        <c:v>44575</c:v>
                      </c:pt>
                      <c:pt idx="767">
                        <c:v>44579</c:v>
                      </c:pt>
                      <c:pt idx="768">
                        <c:v>44580</c:v>
                      </c:pt>
                      <c:pt idx="769">
                        <c:v>44581</c:v>
                      </c:pt>
                      <c:pt idx="770">
                        <c:v>44582</c:v>
                      </c:pt>
                      <c:pt idx="771">
                        <c:v>44585</c:v>
                      </c:pt>
                      <c:pt idx="772">
                        <c:v>44586</c:v>
                      </c:pt>
                      <c:pt idx="773">
                        <c:v>44587</c:v>
                      </c:pt>
                      <c:pt idx="774">
                        <c:v>44588</c:v>
                      </c:pt>
                      <c:pt idx="775">
                        <c:v>44589</c:v>
                      </c:pt>
                      <c:pt idx="776">
                        <c:v>44592</c:v>
                      </c:pt>
                      <c:pt idx="777">
                        <c:v>44593</c:v>
                      </c:pt>
                      <c:pt idx="778">
                        <c:v>44594</c:v>
                      </c:pt>
                      <c:pt idx="779">
                        <c:v>44595</c:v>
                      </c:pt>
                      <c:pt idx="780">
                        <c:v>44596</c:v>
                      </c:pt>
                      <c:pt idx="781">
                        <c:v>44599</c:v>
                      </c:pt>
                      <c:pt idx="782">
                        <c:v>44600</c:v>
                      </c:pt>
                      <c:pt idx="783">
                        <c:v>44601</c:v>
                      </c:pt>
                      <c:pt idx="784">
                        <c:v>44602</c:v>
                      </c:pt>
                      <c:pt idx="785">
                        <c:v>44603</c:v>
                      </c:pt>
                      <c:pt idx="786">
                        <c:v>44606</c:v>
                      </c:pt>
                      <c:pt idx="787">
                        <c:v>44607</c:v>
                      </c:pt>
                      <c:pt idx="788">
                        <c:v>44608</c:v>
                      </c:pt>
                      <c:pt idx="789">
                        <c:v>44609</c:v>
                      </c:pt>
                      <c:pt idx="790">
                        <c:v>44610</c:v>
                      </c:pt>
                      <c:pt idx="791">
                        <c:v>44614</c:v>
                      </c:pt>
                      <c:pt idx="792">
                        <c:v>44615</c:v>
                      </c:pt>
                      <c:pt idx="793">
                        <c:v>44616</c:v>
                      </c:pt>
                      <c:pt idx="794">
                        <c:v>44617</c:v>
                      </c:pt>
                      <c:pt idx="795">
                        <c:v>44620</c:v>
                      </c:pt>
                      <c:pt idx="796">
                        <c:v>44621</c:v>
                      </c:pt>
                      <c:pt idx="797">
                        <c:v>44622</c:v>
                      </c:pt>
                      <c:pt idx="798">
                        <c:v>44623</c:v>
                      </c:pt>
                      <c:pt idx="799">
                        <c:v>44624</c:v>
                      </c:pt>
                      <c:pt idx="800">
                        <c:v>44627</c:v>
                      </c:pt>
                      <c:pt idx="801">
                        <c:v>44628</c:v>
                      </c:pt>
                      <c:pt idx="802">
                        <c:v>44629</c:v>
                      </c:pt>
                      <c:pt idx="803">
                        <c:v>44630</c:v>
                      </c:pt>
                      <c:pt idx="804">
                        <c:v>44631</c:v>
                      </c:pt>
                      <c:pt idx="805">
                        <c:v>44634</c:v>
                      </c:pt>
                      <c:pt idx="806">
                        <c:v>44635</c:v>
                      </c:pt>
                      <c:pt idx="807">
                        <c:v>44636</c:v>
                      </c:pt>
                      <c:pt idx="808">
                        <c:v>44637</c:v>
                      </c:pt>
                      <c:pt idx="809">
                        <c:v>44638</c:v>
                      </c:pt>
                      <c:pt idx="810">
                        <c:v>44641</c:v>
                      </c:pt>
                      <c:pt idx="811">
                        <c:v>44642</c:v>
                      </c:pt>
                      <c:pt idx="812">
                        <c:v>44643</c:v>
                      </c:pt>
                      <c:pt idx="813">
                        <c:v>44644</c:v>
                      </c:pt>
                      <c:pt idx="814">
                        <c:v>44645</c:v>
                      </c:pt>
                      <c:pt idx="815">
                        <c:v>44648</c:v>
                      </c:pt>
                      <c:pt idx="816">
                        <c:v>44649</c:v>
                      </c:pt>
                      <c:pt idx="817">
                        <c:v>44650</c:v>
                      </c:pt>
                      <c:pt idx="818">
                        <c:v>44651</c:v>
                      </c:pt>
                      <c:pt idx="819">
                        <c:v>44652</c:v>
                      </c:pt>
                      <c:pt idx="820">
                        <c:v>44655</c:v>
                      </c:pt>
                      <c:pt idx="821">
                        <c:v>44656</c:v>
                      </c:pt>
                      <c:pt idx="822">
                        <c:v>44657</c:v>
                      </c:pt>
                      <c:pt idx="823">
                        <c:v>44658</c:v>
                      </c:pt>
                      <c:pt idx="824">
                        <c:v>44659</c:v>
                      </c:pt>
                      <c:pt idx="825">
                        <c:v>44662</c:v>
                      </c:pt>
                      <c:pt idx="826">
                        <c:v>44663</c:v>
                      </c:pt>
                      <c:pt idx="827">
                        <c:v>44664</c:v>
                      </c:pt>
                      <c:pt idx="828">
                        <c:v>44665</c:v>
                      </c:pt>
                      <c:pt idx="829">
                        <c:v>44669</c:v>
                      </c:pt>
                      <c:pt idx="830">
                        <c:v>44670</c:v>
                      </c:pt>
                      <c:pt idx="831">
                        <c:v>44671</c:v>
                      </c:pt>
                      <c:pt idx="832">
                        <c:v>44672</c:v>
                      </c:pt>
                      <c:pt idx="833">
                        <c:v>44673</c:v>
                      </c:pt>
                      <c:pt idx="834">
                        <c:v>44676</c:v>
                      </c:pt>
                      <c:pt idx="835">
                        <c:v>44677</c:v>
                      </c:pt>
                      <c:pt idx="836">
                        <c:v>44678</c:v>
                      </c:pt>
                      <c:pt idx="837">
                        <c:v>44679</c:v>
                      </c:pt>
                      <c:pt idx="838">
                        <c:v>44680</c:v>
                      </c:pt>
                      <c:pt idx="839">
                        <c:v>44683</c:v>
                      </c:pt>
                      <c:pt idx="840">
                        <c:v>44684</c:v>
                      </c:pt>
                      <c:pt idx="841">
                        <c:v>44685</c:v>
                      </c:pt>
                      <c:pt idx="842">
                        <c:v>44686</c:v>
                      </c:pt>
                      <c:pt idx="843">
                        <c:v>44687</c:v>
                      </c:pt>
                      <c:pt idx="844">
                        <c:v>44690</c:v>
                      </c:pt>
                      <c:pt idx="845">
                        <c:v>44691</c:v>
                      </c:pt>
                      <c:pt idx="846">
                        <c:v>44692</c:v>
                      </c:pt>
                      <c:pt idx="847">
                        <c:v>44693</c:v>
                      </c:pt>
                      <c:pt idx="848">
                        <c:v>44694</c:v>
                      </c:pt>
                      <c:pt idx="849">
                        <c:v>44697</c:v>
                      </c:pt>
                      <c:pt idx="850">
                        <c:v>44698</c:v>
                      </c:pt>
                      <c:pt idx="851">
                        <c:v>44699</c:v>
                      </c:pt>
                      <c:pt idx="852">
                        <c:v>44700</c:v>
                      </c:pt>
                      <c:pt idx="853">
                        <c:v>44701</c:v>
                      </c:pt>
                      <c:pt idx="854">
                        <c:v>44704</c:v>
                      </c:pt>
                      <c:pt idx="855">
                        <c:v>44705</c:v>
                      </c:pt>
                      <c:pt idx="856">
                        <c:v>44706</c:v>
                      </c:pt>
                      <c:pt idx="857">
                        <c:v>44707</c:v>
                      </c:pt>
                      <c:pt idx="858">
                        <c:v>44708</c:v>
                      </c:pt>
                      <c:pt idx="859">
                        <c:v>44712</c:v>
                      </c:pt>
                      <c:pt idx="860">
                        <c:v>44713</c:v>
                      </c:pt>
                      <c:pt idx="861">
                        <c:v>44714</c:v>
                      </c:pt>
                      <c:pt idx="862">
                        <c:v>44715</c:v>
                      </c:pt>
                      <c:pt idx="863">
                        <c:v>44718</c:v>
                      </c:pt>
                      <c:pt idx="864">
                        <c:v>44719</c:v>
                      </c:pt>
                      <c:pt idx="865">
                        <c:v>44720</c:v>
                      </c:pt>
                      <c:pt idx="866">
                        <c:v>44721</c:v>
                      </c:pt>
                      <c:pt idx="867">
                        <c:v>44722</c:v>
                      </c:pt>
                      <c:pt idx="868">
                        <c:v>44725</c:v>
                      </c:pt>
                      <c:pt idx="869">
                        <c:v>44726</c:v>
                      </c:pt>
                      <c:pt idx="870">
                        <c:v>44727</c:v>
                      </c:pt>
                      <c:pt idx="871">
                        <c:v>44728</c:v>
                      </c:pt>
                      <c:pt idx="872">
                        <c:v>44729</c:v>
                      </c:pt>
                      <c:pt idx="873">
                        <c:v>44733</c:v>
                      </c:pt>
                      <c:pt idx="874">
                        <c:v>44734</c:v>
                      </c:pt>
                      <c:pt idx="875">
                        <c:v>44735</c:v>
                      </c:pt>
                      <c:pt idx="876">
                        <c:v>44736</c:v>
                      </c:pt>
                      <c:pt idx="877">
                        <c:v>44739</c:v>
                      </c:pt>
                      <c:pt idx="878">
                        <c:v>44740</c:v>
                      </c:pt>
                      <c:pt idx="879">
                        <c:v>44741</c:v>
                      </c:pt>
                      <c:pt idx="880">
                        <c:v>44742</c:v>
                      </c:pt>
                      <c:pt idx="881">
                        <c:v>44743</c:v>
                      </c:pt>
                      <c:pt idx="882">
                        <c:v>44747</c:v>
                      </c:pt>
                      <c:pt idx="883">
                        <c:v>44748</c:v>
                      </c:pt>
                      <c:pt idx="884">
                        <c:v>44749</c:v>
                      </c:pt>
                      <c:pt idx="885">
                        <c:v>44750</c:v>
                      </c:pt>
                      <c:pt idx="886">
                        <c:v>44753</c:v>
                      </c:pt>
                      <c:pt idx="887">
                        <c:v>44754</c:v>
                      </c:pt>
                      <c:pt idx="888">
                        <c:v>44755</c:v>
                      </c:pt>
                      <c:pt idx="889">
                        <c:v>44756</c:v>
                      </c:pt>
                      <c:pt idx="890">
                        <c:v>44757</c:v>
                      </c:pt>
                      <c:pt idx="891">
                        <c:v>44760</c:v>
                      </c:pt>
                      <c:pt idx="892">
                        <c:v>44761</c:v>
                      </c:pt>
                      <c:pt idx="893">
                        <c:v>44762</c:v>
                      </c:pt>
                      <c:pt idx="894">
                        <c:v>44763</c:v>
                      </c:pt>
                      <c:pt idx="895">
                        <c:v>44764</c:v>
                      </c:pt>
                      <c:pt idx="896">
                        <c:v>44767</c:v>
                      </c:pt>
                      <c:pt idx="897">
                        <c:v>44768</c:v>
                      </c:pt>
                      <c:pt idx="898">
                        <c:v>44769</c:v>
                      </c:pt>
                      <c:pt idx="899">
                        <c:v>44770</c:v>
                      </c:pt>
                      <c:pt idx="900">
                        <c:v>44771</c:v>
                      </c:pt>
                      <c:pt idx="901">
                        <c:v>44774</c:v>
                      </c:pt>
                      <c:pt idx="902">
                        <c:v>44775</c:v>
                      </c:pt>
                      <c:pt idx="903">
                        <c:v>44776</c:v>
                      </c:pt>
                      <c:pt idx="904">
                        <c:v>44777</c:v>
                      </c:pt>
                      <c:pt idx="905">
                        <c:v>44778</c:v>
                      </c:pt>
                      <c:pt idx="906">
                        <c:v>44781</c:v>
                      </c:pt>
                      <c:pt idx="907">
                        <c:v>44782</c:v>
                      </c:pt>
                      <c:pt idx="908">
                        <c:v>44783</c:v>
                      </c:pt>
                      <c:pt idx="909">
                        <c:v>44784</c:v>
                      </c:pt>
                      <c:pt idx="910">
                        <c:v>44785</c:v>
                      </c:pt>
                      <c:pt idx="911">
                        <c:v>44788</c:v>
                      </c:pt>
                      <c:pt idx="912">
                        <c:v>44789</c:v>
                      </c:pt>
                      <c:pt idx="913">
                        <c:v>44790</c:v>
                      </c:pt>
                      <c:pt idx="914">
                        <c:v>44791</c:v>
                      </c:pt>
                      <c:pt idx="915">
                        <c:v>44792</c:v>
                      </c:pt>
                      <c:pt idx="916">
                        <c:v>44795</c:v>
                      </c:pt>
                      <c:pt idx="917">
                        <c:v>44796</c:v>
                      </c:pt>
                      <c:pt idx="918">
                        <c:v>44797</c:v>
                      </c:pt>
                      <c:pt idx="919">
                        <c:v>44798</c:v>
                      </c:pt>
                      <c:pt idx="920">
                        <c:v>44799</c:v>
                      </c:pt>
                      <c:pt idx="921">
                        <c:v>44802</c:v>
                      </c:pt>
                      <c:pt idx="922">
                        <c:v>44803</c:v>
                      </c:pt>
                      <c:pt idx="923">
                        <c:v>44804</c:v>
                      </c:pt>
                      <c:pt idx="924">
                        <c:v>44805</c:v>
                      </c:pt>
                      <c:pt idx="925">
                        <c:v>44806</c:v>
                      </c:pt>
                      <c:pt idx="926">
                        <c:v>44810</c:v>
                      </c:pt>
                      <c:pt idx="927">
                        <c:v>44811</c:v>
                      </c:pt>
                      <c:pt idx="928">
                        <c:v>44812</c:v>
                      </c:pt>
                      <c:pt idx="929">
                        <c:v>44813</c:v>
                      </c:pt>
                      <c:pt idx="930">
                        <c:v>44816</c:v>
                      </c:pt>
                      <c:pt idx="931">
                        <c:v>44817</c:v>
                      </c:pt>
                      <c:pt idx="932">
                        <c:v>44818</c:v>
                      </c:pt>
                      <c:pt idx="933">
                        <c:v>44819</c:v>
                      </c:pt>
                      <c:pt idx="934">
                        <c:v>44820</c:v>
                      </c:pt>
                      <c:pt idx="935">
                        <c:v>44823</c:v>
                      </c:pt>
                      <c:pt idx="936">
                        <c:v>44824</c:v>
                      </c:pt>
                      <c:pt idx="937">
                        <c:v>44825</c:v>
                      </c:pt>
                      <c:pt idx="938">
                        <c:v>44826</c:v>
                      </c:pt>
                      <c:pt idx="939">
                        <c:v>44827</c:v>
                      </c:pt>
                      <c:pt idx="940">
                        <c:v>44830</c:v>
                      </c:pt>
                      <c:pt idx="941">
                        <c:v>44831</c:v>
                      </c:pt>
                      <c:pt idx="942">
                        <c:v>44832</c:v>
                      </c:pt>
                      <c:pt idx="943">
                        <c:v>44833</c:v>
                      </c:pt>
                      <c:pt idx="944">
                        <c:v>44834</c:v>
                      </c:pt>
                      <c:pt idx="945">
                        <c:v>44837</c:v>
                      </c:pt>
                      <c:pt idx="946">
                        <c:v>44838</c:v>
                      </c:pt>
                      <c:pt idx="947">
                        <c:v>44839</c:v>
                      </c:pt>
                      <c:pt idx="948">
                        <c:v>44840</c:v>
                      </c:pt>
                      <c:pt idx="949">
                        <c:v>44841</c:v>
                      </c:pt>
                      <c:pt idx="950">
                        <c:v>44844</c:v>
                      </c:pt>
                      <c:pt idx="951">
                        <c:v>44845</c:v>
                      </c:pt>
                      <c:pt idx="952">
                        <c:v>44846</c:v>
                      </c:pt>
                      <c:pt idx="953">
                        <c:v>44847</c:v>
                      </c:pt>
                      <c:pt idx="954">
                        <c:v>44848</c:v>
                      </c:pt>
                      <c:pt idx="955">
                        <c:v>44851</c:v>
                      </c:pt>
                      <c:pt idx="956">
                        <c:v>44852</c:v>
                      </c:pt>
                      <c:pt idx="957">
                        <c:v>44853</c:v>
                      </c:pt>
                      <c:pt idx="958">
                        <c:v>44854</c:v>
                      </c:pt>
                      <c:pt idx="959">
                        <c:v>44855</c:v>
                      </c:pt>
                      <c:pt idx="960">
                        <c:v>44858</c:v>
                      </c:pt>
                      <c:pt idx="961">
                        <c:v>44859</c:v>
                      </c:pt>
                      <c:pt idx="962">
                        <c:v>44860</c:v>
                      </c:pt>
                      <c:pt idx="963">
                        <c:v>44861</c:v>
                      </c:pt>
                      <c:pt idx="964">
                        <c:v>44862</c:v>
                      </c:pt>
                      <c:pt idx="965">
                        <c:v>44865</c:v>
                      </c:pt>
                      <c:pt idx="966">
                        <c:v>44866</c:v>
                      </c:pt>
                      <c:pt idx="967">
                        <c:v>44867</c:v>
                      </c:pt>
                      <c:pt idx="968">
                        <c:v>44868</c:v>
                      </c:pt>
                      <c:pt idx="969">
                        <c:v>44869</c:v>
                      </c:pt>
                      <c:pt idx="970">
                        <c:v>44872</c:v>
                      </c:pt>
                      <c:pt idx="971">
                        <c:v>44873</c:v>
                      </c:pt>
                      <c:pt idx="972">
                        <c:v>44874</c:v>
                      </c:pt>
                      <c:pt idx="973">
                        <c:v>44875</c:v>
                      </c:pt>
                      <c:pt idx="974">
                        <c:v>44876</c:v>
                      </c:pt>
                      <c:pt idx="975">
                        <c:v>44879</c:v>
                      </c:pt>
                      <c:pt idx="976">
                        <c:v>44880</c:v>
                      </c:pt>
                      <c:pt idx="977">
                        <c:v>44881</c:v>
                      </c:pt>
                      <c:pt idx="978">
                        <c:v>44882</c:v>
                      </c:pt>
                      <c:pt idx="979">
                        <c:v>44883</c:v>
                      </c:pt>
                      <c:pt idx="980">
                        <c:v>44886</c:v>
                      </c:pt>
                      <c:pt idx="981">
                        <c:v>44887</c:v>
                      </c:pt>
                      <c:pt idx="982">
                        <c:v>44888</c:v>
                      </c:pt>
                      <c:pt idx="983">
                        <c:v>44890</c:v>
                      </c:pt>
                      <c:pt idx="984">
                        <c:v>44893</c:v>
                      </c:pt>
                      <c:pt idx="985">
                        <c:v>44894</c:v>
                      </c:pt>
                      <c:pt idx="986">
                        <c:v>44895</c:v>
                      </c:pt>
                      <c:pt idx="987">
                        <c:v>44896</c:v>
                      </c:pt>
                      <c:pt idx="988">
                        <c:v>44897</c:v>
                      </c:pt>
                      <c:pt idx="989">
                        <c:v>44900</c:v>
                      </c:pt>
                      <c:pt idx="990">
                        <c:v>44901</c:v>
                      </c:pt>
                      <c:pt idx="991">
                        <c:v>44902</c:v>
                      </c:pt>
                      <c:pt idx="992">
                        <c:v>44903</c:v>
                      </c:pt>
                      <c:pt idx="993">
                        <c:v>44904</c:v>
                      </c:pt>
                      <c:pt idx="994">
                        <c:v>44907</c:v>
                      </c:pt>
                      <c:pt idx="995">
                        <c:v>44908</c:v>
                      </c:pt>
                      <c:pt idx="996">
                        <c:v>44909</c:v>
                      </c:pt>
                      <c:pt idx="997">
                        <c:v>44910</c:v>
                      </c:pt>
                      <c:pt idx="998">
                        <c:v>44911</c:v>
                      </c:pt>
                      <c:pt idx="999">
                        <c:v>44914</c:v>
                      </c:pt>
                      <c:pt idx="1000">
                        <c:v>44915</c:v>
                      </c:pt>
                      <c:pt idx="1001">
                        <c:v>44916</c:v>
                      </c:pt>
                      <c:pt idx="1002">
                        <c:v>44917</c:v>
                      </c:pt>
                      <c:pt idx="1003">
                        <c:v>44918</c:v>
                      </c:pt>
                      <c:pt idx="1004">
                        <c:v>44922</c:v>
                      </c:pt>
                      <c:pt idx="1005">
                        <c:v>44923</c:v>
                      </c:pt>
                      <c:pt idx="1006">
                        <c:v>44924</c:v>
                      </c:pt>
                      <c:pt idx="1007">
                        <c:v>44925</c:v>
                      </c:pt>
                      <c:pt idx="1008">
                        <c:v>44929</c:v>
                      </c:pt>
                      <c:pt idx="1009">
                        <c:v>44930</c:v>
                      </c:pt>
                      <c:pt idx="1010">
                        <c:v>44931</c:v>
                      </c:pt>
                      <c:pt idx="1011">
                        <c:v>44932</c:v>
                      </c:pt>
                      <c:pt idx="1012">
                        <c:v>44935</c:v>
                      </c:pt>
                      <c:pt idx="1013">
                        <c:v>44936</c:v>
                      </c:pt>
                      <c:pt idx="1014">
                        <c:v>44937</c:v>
                      </c:pt>
                      <c:pt idx="1015">
                        <c:v>44938</c:v>
                      </c:pt>
                      <c:pt idx="1016">
                        <c:v>44939</c:v>
                      </c:pt>
                      <c:pt idx="1017">
                        <c:v>44943</c:v>
                      </c:pt>
                      <c:pt idx="1018">
                        <c:v>44944</c:v>
                      </c:pt>
                      <c:pt idx="1019">
                        <c:v>44945</c:v>
                      </c:pt>
                      <c:pt idx="1020">
                        <c:v>44946</c:v>
                      </c:pt>
                      <c:pt idx="1021">
                        <c:v>44949</c:v>
                      </c:pt>
                      <c:pt idx="1022">
                        <c:v>44950</c:v>
                      </c:pt>
                      <c:pt idx="1023">
                        <c:v>44951</c:v>
                      </c:pt>
                      <c:pt idx="1024">
                        <c:v>44952</c:v>
                      </c:pt>
                      <c:pt idx="1025">
                        <c:v>44953</c:v>
                      </c:pt>
                      <c:pt idx="1026">
                        <c:v>44956</c:v>
                      </c:pt>
                      <c:pt idx="1027">
                        <c:v>44957</c:v>
                      </c:pt>
                      <c:pt idx="1028">
                        <c:v>44958</c:v>
                      </c:pt>
                      <c:pt idx="1029">
                        <c:v>44959</c:v>
                      </c:pt>
                      <c:pt idx="1030">
                        <c:v>44960</c:v>
                      </c:pt>
                      <c:pt idx="1031">
                        <c:v>44963</c:v>
                      </c:pt>
                      <c:pt idx="1032">
                        <c:v>44964</c:v>
                      </c:pt>
                      <c:pt idx="1033">
                        <c:v>44965</c:v>
                      </c:pt>
                      <c:pt idx="1034">
                        <c:v>44966</c:v>
                      </c:pt>
                      <c:pt idx="1035">
                        <c:v>44967</c:v>
                      </c:pt>
                      <c:pt idx="1036">
                        <c:v>44970</c:v>
                      </c:pt>
                      <c:pt idx="1037">
                        <c:v>44971</c:v>
                      </c:pt>
                      <c:pt idx="1038">
                        <c:v>44972</c:v>
                      </c:pt>
                      <c:pt idx="1039">
                        <c:v>44973</c:v>
                      </c:pt>
                      <c:pt idx="1040">
                        <c:v>44974</c:v>
                      </c:pt>
                      <c:pt idx="1041">
                        <c:v>44978</c:v>
                      </c:pt>
                      <c:pt idx="1042">
                        <c:v>44979</c:v>
                      </c:pt>
                      <c:pt idx="1043">
                        <c:v>44980</c:v>
                      </c:pt>
                      <c:pt idx="1044">
                        <c:v>44981</c:v>
                      </c:pt>
                      <c:pt idx="1045">
                        <c:v>44984</c:v>
                      </c:pt>
                      <c:pt idx="1046">
                        <c:v>44985</c:v>
                      </c:pt>
                      <c:pt idx="1047">
                        <c:v>44986</c:v>
                      </c:pt>
                      <c:pt idx="1048">
                        <c:v>44987</c:v>
                      </c:pt>
                      <c:pt idx="1049">
                        <c:v>44988</c:v>
                      </c:pt>
                      <c:pt idx="1050">
                        <c:v>44991</c:v>
                      </c:pt>
                      <c:pt idx="1051">
                        <c:v>44992</c:v>
                      </c:pt>
                      <c:pt idx="1052">
                        <c:v>44993</c:v>
                      </c:pt>
                      <c:pt idx="1053">
                        <c:v>44994</c:v>
                      </c:pt>
                      <c:pt idx="1054">
                        <c:v>44995</c:v>
                      </c:pt>
                      <c:pt idx="1055">
                        <c:v>44998</c:v>
                      </c:pt>
                      <c:pt idx="1056">
                        <c:v>44999</c:v>
                      </c:pt>
                      <c:pt idx="1057">
                        <c:v>45000</c:v>
                      </c:pt>
                      <c:pt idx="1058">
                        <c:v>45001</c:v>
                      </c:pt>
                      <c:pt idx="1059">
                        <c:v>45002</c:v>
                      </c:pt>
                      <c:pt idx="1060">
                        <c:v>45005</c:v>
                      </c:pt>
                      <c:pt idx="1061">
                        <c:v>45006</c:v>
                      </c:pt>
                      <c:pt idx="1062">
                        <c:v>45007</c:v>
                      </c:pt>
                      <c:pt idx="1063">
                        <c:v>45008</c:v>
                      </c:pt>
                      <c:pt idx="1064">
                        <c:v>45009</c:v>
                      </c:pt>
                      <c:pt idx="1065">
                        <c:v>45012</c:v>
                      </c:pt>
                      <c:pt idx="1066">
                        <c:v>45013</c:v>
                      </c:pt>
                      <c:pt idx="1067">
                        <c:v>45014</c:v>
                      </c:pt>
                      <c:pt idx="1068">
                        <c:v>45015</c:v>
                      </c:pt>
                      <c:pt idx="1069">
                        <c:v>45016</c:v>
                      </c:pt>
                      <c:pt idx="1070">
                        <c:v>45019</c:v>
                      </c:pt>
                      <c:pt idx="1071">
                        <c:v>45020</c:v>
                      </c:pt>
                      <c:pt idx="1072">
                        <c:v>45021</c:v>
                      </c:pt>
                      <c:pt idx="1073">
                        <c:v>45022</c:v>
                      </c:pt>
                      <c:pt idx="1074">
                        <c:v>45026</c:v>
                      </c:pt>
                      <c:pt idx="1075">
                        <c:v>45027</c:v>
                      </c:pt>
                      <c:pt idx="1076">
                        <c:v>45028</c:v>
                      </c:pt>
                      <c:pt idx="1077">
                        <c:v>45029</c:v>
                      </c:pt>
                      <c:pt idx="1078">
                        <c:v>45030</c:v>
                      </c:pt>
                      <c:pt idx="1079">
                        <c:v>45033</c:v>
                      </c:pt>
                      <c:pt idx="1080">
                        <c:v>45034</c:v>
                      </c:pt>
                      <c:pt idx="1081">
                        <c:v>45035</c:v>
                      </c:pt>
                      <c:pt idx="1082">
                        <c:v>45036</c:v>
                      </c:pt>
                      <c:pt idx="1083">
                        <c:v>45037</c:v>
                      </c:pt>
                      <c:pt idx="1084">
                        <c:v>45040</c:v>
                      </c:pt>
                      <c:pt idx="1085">
                        <c:v>45041</c:v>
                      </c:pt>
                      <c:pt idx="1086">
                        <c:v>45042</c:v>
                      </c:pt>
                      <c:pt idx="1087">
                        <c:v>45043</c:v>
                      </c:pt>
                      <c:pt idx="1088">
                        <c:v>45044</c:v>
                      </c:pt>
                      <c:pt idx="1089">
                        <c:v>45047</c:v>
                      </c:pt>
                      <c:pt idx="1090">
                        <c:v>45048</c:v>
                      </c:pt>
                      <c:pt idx="1091">
                        <c:v>45049</c:v>
                      </c:pt>
                      <c:pt idx="1092">
                        <c:v>45050</c:v>
                      </c:pt>
                      <c:pt idx="1093">
                        <c:v>45051</c:v>
                      </c:pt>
                      <c:pt idx="1094">
                        <c:v>45054</c:v>
                      </c:pt>
                      <c:pt idx="1095">
                        <c:v>45055</c:v>
                      </c:pt>
                      <c:pt idx="1096">
                        <c:v>45056</c:v>
                      </c:pt>
                      <c:pt idx="1097">
                        <c:v>45057</c:v>
                      </c:pt>
                      <c:pt idx="1098">
                        <c:v>45058</c:v>
                      </c:pt>
                      <c:pt idx="1099">
                        <c:v>45061</c:v>
                      </c:pt>
                      <c:pt idx="1100">
                        <c:v>45062</c:v>
                      </c:pt>
                      <c:pt idx="1101">
                        <c:v>45063</c:v>
                      </c:pt>
                      <c:pt idx="1102">
                        <c:v>45064</c:v>
                      </c:pt>
                      <c:pt idx="1103">
                        <c:v>45065</c:v>
                      </c:pt>
                      <c:pt idx="1104">
                        <c:v>45068</c:v>
                      </c:pt>
                      <c:pt idx="1105">
                        <c:v>45069</c:v>
                      </c:pt>
                      <c:pt idx="1106">
                        <c:v>45070</c:v>
                      </c:pt>
                      <c:pt idx="1107">
                        <c:v>45071</c:v>
                      </c:pt>
                      <c:pt idx="1108">
                        <c:v>45072</c:v>
                      </c:pt>
                      <c:pt idx="1109">
                        <c:v>45076</c:v>
                      </c:pt>
                      <c:pt idx="1110">
                        <c:v>45077</c:v>
                      </c:pt>
                      <c:pt idx="1111">
                        <c:v>45078</c:v>
                      </c:pt>
                      <c:pt idx="1112">
                        <c:v>45079</c:v>
                      </c:pt>
                      <c:pt idx="1113">
                        <c:v>45082</c:v>
                      </c:pt>
                      <c:pt idx="1114">
                        <c:v>45083</c:v>
                      </c:pt>
                      <c:pt idx="1115">
                        <c:v>45084</c:v>
                      </c:pt>
                      <c:pt idx="1116">
                        <c:v>45085</c:v>
                      </c:pt>
                      <c:pt idx="1117">
                        <c:v>45086</c:v>
                      </c:pt>
                      <c:pt idx="1118">
                        <c:v>45089</c:v>
                      </c:pt>
                      <c:pt idx="1119">
                        <c:v>45090</c:v>
                      </c:pt>
                      <c:pt idx="1120">
                        <c:v>45091</c:v>
                      </c:pt>
                      <c:pt idx="1121">
                        <c:v>45092</c:v>
                      </c:pt>
                      <c:pt idx="1122">
                        <c:v>45093</c:v>
                      </c:pt>
                      <c:pt idx="1123">
                        <c:v>45097</c:v>
                      </c:pt>
                      <c:pt idx="1124">
                        <c:v>45098</c:v>
                      </c:pt>
                      <c:pt idx="1125">
                        <c:v>45099</c:v>
                      </c:pt>
                      <c:pt idx="1126">
                        <c:v>45100</c:v>
                      </c:pt>
                      <c:pt idx="1127">
                        <c:v>45103</c:v>
                      </c:pt>
                      <c:pt idx="1128">
                        <c:v>45104</c:v>
                      </c:pt>
                      <c:pt idx="1129">
                        <c:v>45105</c:v>
                      </c:pt>
                      <c:pt idx="1130">
                        <c:v>45106</c:v>
                      </c:pt>
                      <c:pt idx="1131">
                        <c:v>45107</c:v>
                      </c:pt>
                      <c:pt idx="1132">
                        <c:v>45110</c:v>
                      </c:pt>
                      <c:pt idx="1133">
                        <c:v>45112</c:v>
                      </c:pt>
                      <c:pt idx="1134">
                        <c:v>45113</c:v>
                      </c:pt>
                      <c:pt idx="1135">
                        <c:v>45114</c:v>
                      </c:pt>
                      <c:pt idx="1136">
                        <c:v>45117</c:v>
                      </c:pt>
                      <c:pt idx="1137">
                        <c:v>45118</c:v>
                      </c:pt>
                      <c:pt idx="1138">
                        <c:v>45119</c:v>
                      </c:pt>
                      <c:pt idx="1139">
                        <c:v>45120</c:v>
                      </c:pt>
                      <c:pt idx="1140">
                        <c:v>45121</c:v>
                      </c:pt>
                      <c:pt idx="1141">
                        <c:v>45124</c:v>
                      </c:pt>
                      <c:pt idx="1142">
                        <c:v>45125</c:v>
                      </c:pt>
                      <c:pt idx="1143">
                        <c:v>45126</c:v>
                      </c:pt>
                      <c:pt idx="1144">
                        <c:v>45127</c:v>
                      </c:pt>
                      <c:pt idx="1145">
                        <c:v>45128</c:v>
                      </c:pt>
                      <c:pt idx="1146">
                        <c:v>45131</c:v>
                      </c:pt>
                      <c:pt idx="1147">
                        <c:v>45132</c:v>
                      </c:pt>
                      <c:pt idx="1148">
                        <c:v>45133</c:v>
                      </c:pt>
                      <c:pt idx="1149">
                        <c:v>45134</c:v>
                      </c:pt>
                      <c:pt idx="1150">
                        <c:v>45135</c:v>
                      </c:pt>
                      <c:pt idx="1151">
                        <c:v>45138</c:v>
                      </c:pt>
                      <c:pt idx="1152">
                        <c:v>45139</c:v>
                      </c:pt>
                      <c:pt idx="1153">
                        <c:v>45140</c:v>
                      </c:pt>
                      <c:pt idx="1154">
                        <c:v>45141</c:v>
                      </c:pt>
                      <c:pt idx="1155">
                        <c:v>45142</c:v>
                      </c:pt>
                      <c:pt idx="1156">
                        <c:v>45145</c:v>
                      </c:pt>
                      <c:pt idx="1157">
                        <c:v>45146</c:v>
                      </c:pt>
                      <c:pt idx="1158">
                        <c:v>45147</c:v>
                      </c:pt>
                      <c:pt idx="1159">
                        <c:v>45148</c:v>
                      </c:pt>
                      <c:pt idx="1160">
                        <c:v>45149</c:v>
                      </c:pt>
                      <c:pt idx="1161">
                        <c:v>45152</c:v>
                      </c:pt>
                      <c:pt idx="1162">
                        <c:v>45153</c:v>
                      </c:pt>
                      <c:pt idx="1163">
                        <c:v>45154</c:v>
                      </c:pt>
                      <c:pt idx="1164">
                        <c:v>45155</c:v>
                      </c:pt>
                      <c:pt idx="1165">
                        <c:v>45156</c:v>
                      </c:pt>
                      <c:pt idx="1166">
                        <c:v>45159</c:v>
                      </c:pt>
                      <c:pt idx="1167">
                        <c:v>45160</c:v>
                      </c:pt>
                      <c:pt idx="1168">
                        <c:v>45161</c:v>
                      </c:pt>
                      <c:pt idx="1169">
                        <c:v>45162</c:v>
                      </c:pt>
                      <c:pt idx="1170">
                        <c:v>45163</c:v>
                      </c:pt>
                      <c:pt idx="1171">
                        <c:v>45166</c:v>
                      </c:pt>
                      <c:pt idx="1172">
                        <c:v>45167</c:v>
                      </c:pt>
                      <c:pt idx="1173">
                        <c:v>45168</c:v>
                      </c:pt>
                      <c:pt idx="1174">
                        <c:v>45169</c:v>
                      </c:pt>
                      <c:pt idx="1175">
                        <c:v>45170</c:v>
                      </c:pt>
                      <c:pt idx="1176">
                        <c:v>45174</c:v>
                      </c:pt>
                      <c:pt idx="1177">
                        <c:v>45175</c:v>
                      </c:pt>
                      <c:pt idx="1178">
                        <c:v>45176</c:v>
                      </c:pt>
                      <c:pt idx="1179">
                        <c:v>45177</c:v>
                      </c:pt>
                      <c:pt idx="1180">
                        <c:v>45180</c:v>
                      </c:pt>
                      <c:pt idx="1181">
                        <c:v>45181</c:v>
                      </c:pt>
                      <c:pt idx="1182">
                        <c:v>45182</c:v>
                      </c:pt>
                      <c:pt idx="1183">
                        <c:v>45183</c:v>
                      </c:pt>
                      <c:pt idx="1184">
                        <c:v>45184</c:v>
                      </c:pt>
                      <c:pt idx="1185">
                        <c:v>45187</c:v>
                      </c:pt>
                      <c:pt idx="1186">
                        <c:v>45188</c:v>
                      </c:pt>
                      <c:pt idx="1187">
                        <c:v>45189</c:v>
                      </c:pt>
                      <c:pt idx="1188">
                        <c:v>45190</c:v>
                      </c:pt>
                      <c:pt idx="1189">
                        <c:v>45191</c:v>
                      </c:pt>
                      <c:pt idx="1190">
                        <c:v>45194</c:v>
                      </c:pt>
                      <c:pt idx="1191">
                        <c:v>45195</c:v>
                      </c:pt>
                      <c:pt idx="1192">
                        <c:v>45196</c:v>
                      </c:pt>
                      <c:pt idx="1193">
                        <c:v>45197</c:v>
                      </c:pt>
                      <c:pt idx="1194">
                        <c:v>45198</c:v>
                      </c:pt>
                      <c:pt idx="1195">
                        <c:v>45201</c:v>
                      </c:pt>
                      <c:pt idx="1196">
                        <c:v>45202</c:v>
                      </c:pt>
                      <c:pt idx="1197">
                        <c:v>45203</c:v>
                      </c:pt>
                      <c:pt idx="1198">
                        <c:v>45204</c:v>
                      </c:pt>
                      <c:pt idx="1199">
                        <c:v>45205</c:v>
                      </c:pt>
                      <c:pt idx="1200">
                        <c:v>45208</c:v>
                      </c:pt>
                      <c:pt idx="1201">
                        <c:v>45209</c:v>
                      </c:pt>
                      <c:pt idx="1202">
                        <c:v>45210</c:v>
                      </c:pt>
                      <c:pt idx="1203">
                        <c:v>45211</c:v>
                      </c:pt>
                      <c:pt idx="1204">
                        <c:v>45212</c:v>
                      </c:pt>
                      <c:pt idx="1205">
                        <c:v>45215</c:v>
                      </c:pt>
                      <c:pt idx="1206">
                        <c:v>45216</c:v>
                      </c:pt>
                      <c:pt idx="1207">
                        <c:v>45217</c:v>
                      </c:pt>
                      <c:pt idx="1208">
                        <c:v>45218</c:v>
                      </c:pt>
                      <c:pt idx="1209">
                        <c:v>45219</c:v>
                      </c:pt>
                      <c:pt idx="1210">
                        <c:v>45222</c:v>
                      </c:pt>
                      <c:pt idx="1211">
                        <c:v>45223</c:v>
                      </c:pt>
                      <c:pt idx="1212">
                        <c:v>45224</c:v>
                      </c:pt>
                      <c:pt idx="1213">
                        <c:v>45225</c:v>
                      </c:pt>
                      <c:pt idx="1214">
                        <c:v>45226</c:v>
                      </c:pt>
                      <c:pt idx="1215">
                        <c:v>45229</c:v>
                      </c:pt>
                      <c:pt idx="1216">
                        <c:v>45230</c:v>
                      </c:pt>
                      <c:pt idx="1217">
                        <c:v>45231</c:v>
                      </c:pt>
                      <c:pt idx="1218">
                        <c:v>45232</c:v>
                      </c:pt>
                      <c:pt idx="1219">
                        <c:v>45233</c:v>
                      </c:pt>
                      <c:pt idx="1220">
                        <c:v>45236</c:v>
                      </c:pt>
                      <c:pt idx="1221">
                        <c:v>45237</c:v>
                      </c:pt>
                      <c:pt idx="1222">
                        <c:v>45238</c:v>
                      </c:pt>
                      <c:pt idx="1223">
                        <c:v>45239</c:v>
                      </c:pt>
                      <c:pt idx="1224">
                        <c:v>45240</c:v>
                      </c:pt>
                      <c:pt idx="1225">
                        <c:v>45243</c:v>
                      </c:pt>
                      <c:pt idx="1226">
                        <c:v>45244</c:v>
                      </c:pt>
                      <c:pt idx="1227">
                        <c:v>45245</c:v>
                      </c:pt>
                      <c:pt idx="1228">
                        <c:v>45246</c:v>
                      </c:pt>
                      <c:pt idx="1229">
                        <c:v>45247</c:v>
                      </c:pt>
                      <c:pt idx="1230">
                        <c:v>45250</c:v>
                      </c:pt>
                      <c:pt idx="1231">
                        <c:v>45251</c:v>
                      </c:pt>
                      <c:pt idx="1232">
                        <c:v>45252</c:v>
                      </c:pt>
                      <c:pt idx="1233">
                        <c:v>45254</c:v>
                      </c:pt>
                      <c:pt idx="1234">
                        <c:v>45257</c:v>
                      </c:pt>
                      <c:pt idx="1235">
                        <c:v>45258</c:v>
                      </c:pt>
                      <c:pt idx="1236">
                        <c:v>45259</c:v>
                      </c:pt>
                      <c:pt idx="1237">
                        <c:v>45260</c:v>
                      </c:pt>
                      <c:pt idx="1238">
                        <c:v>45261</c:v>
                      </c:pt>
                      <c:pt idx="1239">
                        <c:v>45264</c:v>
                      </c:pt>
                      <c:pt idx="1240">
                        <c:v>45265</c:v>
                      </c:pt>
                      <c:pt idx="1241">
                        <c:v>45266</c:v>
                      </c:pt>
                      <c:pt idx="1242">
                        <c:v>45267</c:v>
                      </c:pt>
                      <c:pt idx="1243">
                        <c:v>45268</c:v>
                      </c:pt>
                      <c:pt idx="1244">
                        <c:v>45271</c:v>
                      </c:pt>
                      <c:pt idx="1245">
                        <c:v>45272</c:v>
                      </c:pt>
                      <c:pt idx="1246">
                        <c:v>45273</c:v>
                      </c:pt>
                      <c:pt idx="1247">
                        <c:v>45274</c:v>
                      </c:pt>
                      <c:pt idx="1248">
                        <c:v>45275</c:v>
                      </c:pt>
                      <c:pt idx="1249">
                        <c:v>45278</c:v>
                      </c:pt>
                      <c:pt idx="1250">
                        <c:v>45279</c:v>
                      </c:pt>
                      <c:pt idx="1251">
                        <c:v>45280</c:v>
                      </c:pt>
                      <c:pt idx="1252">
                        <c:v>45281</c:v>
                      </c:pt>
                      <c:pt idx="1253">
                        <c:v>45282</c:v>
                      </c:pt>
                      <c:pt idx="1254">
                        <c:v>45286</c:v>
                      </c:pt>
                      <c:pt idx="1255">
                        <c:v>45287</c:v>
                      </c:pt>
                      <c:pt idx="1256">
                        <c:v>45288</c:v>
                      </c:pt>
                      <c:pt idx="1257">
                        <c:v>45289</c:v>
                      </c:pt>
                      <c:pt idx="1258">
                        <c:v>45293</c:v>
                      </c:pt>
                      <c:pt idx="1259">
                        <c:v>45294</c:v>
                      </c:pt>
                      <c:pt idx="1260">
                        <c:v>45295</c:v>
                      </c:pt>
                      <c:pt idx="1261">
                        <c:v>45296</c:v>
                      </c:pt>
                      <c:pt idx="1262">
                        <c:v>45299</c:v>
                      </c:pt>
                      <c:pt idx="1263">
                        <c:v>45300</c:v>
                      </c:pt>
                      <c:pt idx="1264">
                        <c:v>45301</c:v>
                      </c:pt>
                      <c:pt idx="1265">
                        <c:v>45302</c:v>
                      </c:pt>
                      <c:pt idx="1266">
                        <c:v>45303</c:v>
                      </c:pt>
                      <c:pt idx="1267">
                        <c:v>45307</c:v>
                      </c:pt>
                      <c:pt idx="1268">
                        <c:v>45308</c:v>
                      </c:pt>
                      <c:pt idx="1269">
                        <c:v>45309</c:v>
                      </c:pt>
                      <c:pt idx="1270">
                        <c:v>45310</c:v>
                      </c:pt>
                      <c:pt idx="1271">
                        <c:v>45313</c:v>
                      </c:pt>
                      <c:pt idx="1272">
                        <c:v>45314</c:v>
                      </c:pt>
                      <c:pt idx="1273">
                        <c:v>45315</c:v>
                      </c:pt>
                      <c:pt idx="1274">
                        <c:v>45316</c:v>
                      </c:pt>
                      <c:pt idx="1275">
                        <c:v>45317</c:v>
                      </c:pt>
                      <c:pt idx="1276">
                        <c:v>45320</c:v>
                      </c:pt>
                      <c:pt idx="1277">
                        <c:v>45321</c:v>
                      </c:pt>
                      <c:pt idx="1278">
                        <c:v>45322</c:v>
                      </c:pt>
                      <c:pt idx="1279">
                        <c:v>45323</c:v>
                      </c:pt>
                      <c:pt idx="1280">
                        <c:v>45324</c:v>
                      </c:pt>
                      <c:pt idx="1281">
                        <c:v>45327</c:v>
                      </c:pt>
                      <c:pt idx="1282">
                        <c:v>45328</c:v>
                      </c:pt>
                      <c:pt idx="1283">
                        <c:v>45329</c:v>
                      </c:pt>
                      <c:pt idx="1284">
                        <c:v>45330</c:v>
                      </c:pt>
                      <c:pt idx="1285">
                        <c:v>45331</c:v>
                      </c:pt>
                      <c:pt idx="1286">
                        <c:v>45334</c:v>
                      </c:pt>
                      <c:pt idx="1287">
                        <c:v>45335</c:v>
                      </c:pt>
                      <c:pt idx="1288">
                        <c:v>45336</c:v>
                      </c:pt>
                      <c:pt idx="1289">
                        <c:v>45337</c:v>
                      </c:pt>
                      <c:pt idx="1290">
                        <c:v>45338</c:v>
                      </c:pt>
                      <c:pt idx="1291">
                        <c:v>45342</c:v>
                      </c:pt>
                      <c:pt idx="1292">
                        <c:v>45343</c:v>
                      </c:pt>
                      <c:pt idx="1293">
                        <c:v>45344</c:v>
                      </c:pt>
                      <c:pt idx="1294">
                        <c:v>45345</c:v>
                      </c:pt>
                      <c:pt idx="1295">
                        <c:v>45348</c:v>
                      </c:pt>
                      <c:pt idx="1296">
                        <c:v>45349</c:v>
                      </c:pt>
                      <c:pt idx="1297">
                        <c:v>45350</c:v>
                      </c:pt>
                      <c:pt idx="1298">
                        <c:v>45351</c:v>
                      </c:pt>
                      <c:pt idx="1299">
                        <c:v>45352</c:v>
                      </c:pt>
                      <c:pt idx="1300">
                        <c:v>45355</c:v>
                      </c:pt>
                      <c:pt idx="1301">
                        <c:v>45356</c:v>
                      </c:pt>
                      <c:pt idx="1302">
                        <c:v>45357</c:v>
                      </c:pt>
                      <c:pt idx="1303">
                        <c:v>45358</c:v>
                      </c:pt>
                      <c:pt idx="1304">
                        <c:v>45359</c:v>
                      </c:pt>
                      <c:pt idx="1305">
                        <c:v>45362</c:v>
                      </c:pt>
                      <c:pt idx="1306">
                        <c:v>45363</c:v>
                      </c:pt>
                      <c:pt idx="1307">
                        <c:v>45364</c:v>
                      </c:pt>
                      <c:pt idx="1308">
                        <c:v>45365</c:v>
                      </c:pt>
                      <c:pt idx="1309">
                        <c:v>45366</c:v>
                      </c:pt>
                      <c:pt idx="1310">
                        <c:v>45369</c:v>
                      </c:pt>
                      <c:pt idx="1311">
                        <c:v>45370</c:v>
                      </c:pt>
                      <c:pt idx="1312">
                        <c:v>45371</c:v>
                      </c:pt>
                      <c:pt idx="1313">
                        <c:v>45372</c:v>
                      </c:pt>
                      <c:pt idx="1314">
                        <c:v>45373</c:v>
                      </c:pt>
                      <c:pt idx="1315">
                        <c:v>45376</c:v>
                      </c:pt>
                      <c:pt idx="1316">
                        <c:v>45377</c:v>
                      </c:pt>
                      <c:pt idx="1317">
                        <c:v>45378</c:v>
                      </c:pt>
                      <c:pt idx="1318">
                        <c:v>45379</c:v>
                      </c:pt>
                      <c:pt idx="1319">
                        <c:v>45383</c:v>
                      </c:pt>
                      <c:pt idx="1320">
                        <c:v>45384</c:v>
                      </c:pt>
                      <c:pt idx="1321">
                        <c:v>45385</c:v>
                      </c:pt>
                      <c:pt idx="1322">
                        <c:v>45386</c:v>
                      </c:pt>
                      <c:pt idx="1323">
                        <c:v>45387</c:v>
                      </c:pt>
                      <c:pt idx="1324">
                        <c:v>45390</c:v>
                      </c:pt>
                      <c:pt idx="1325">
                        <c:v>45391</c:v>
                      </c:pt>
                      <c:pt idx="1326">
                        <c:v>45392</c:v>
                      </c:pt>
                      <c:pt idx="1327">
                        <c:v>45393</c:v>
                      </c:pt>
                      <c:pt idx="1328">
                        <c:v>45394</c:v>
                      </c:pt>
                      <c:pt idx="1329">
                        <c:v>45397</c:v>
                      </c:pt>
                      <c:pt idx="1330">
                        <c:v>45398</c:v>
                      </c:pt>
                      <c:pt idx="1331">
                        <c:v>45399</c:v>
                      </c:pt>
                      <c:pt idx="1332">
                        <c:v>45400</c:v>
                      </c:pt>
                      <c:pt idx="1333">
                        <c:v>45401</c:v>
                      </c:pt>
                      <c:pt idx="1334">
                        <c:v>45404</c:v>
                      </c:pt>
                      <c:pt idx="1335">
                        <c:v>45405</c:v>
                      </c:pt>
                      <c:pt idx="1336">
                        <c:v>45406</c:v>
                      </c:pt>
                      <c:pt idx="1337">
                        <c:v>45407</c:v>
                      </c:pt>
                      <c:pt idx="1338">
                        <c:v>45408</c:v>
                      </c:pt>
                      <c:pt idx="1339">
                        <c:v>45411</c:v>
                      </c:pt>
                      <c:pt idx="1340">
                        <c:v>45412</c:v>
                      </c:pt>
                      <c:pt idx="1341">
                        <c:v>45413</c:v>
                      </c:pt>
                      <c:pt idx="1342">
                        <c:v>45414</c:v>
                      </c:pt>
                      <c:pt idx="1343">
                        <c:v>45415</c:v>
                      </c:pt>
                      <c:pt idx="1344">
                        <c:v>45418</c:v>
                      </c:pt>
                      <c:pt idx="1345">
                        <c:v>45419</c:v>
                      </c:pt>
                      <c:pt idx="1346">
                        <c:v>45420</c:v>
                      </c:pt>
                      <c:pt idx="1347">
                        <c:v>45421</c:v>
                      </c:pt>
                      <c:pt idx="1348">
                        <c:v>45422</c:v>
                      </c:pt>
                      <c:pt idx="1349">
                        <c:v>45425</c:v>
                      </c:pt>
                      <c:pt idx="1350">
                        <c:v>45426</c:v>
                      </c:pt>
                      <c:pt idx="1351">
                        <c:v>45427</c:v>
                      </c:pt>
                      <c:pt idx="1352">
                        <c:v>45428</c:v>
                      </c:pt>
                      <c:pt idx="1353">
                        <c:v>45429</c:v>
                      </c:pt>
                      <c:pt idx="1354">
                        <c:v>45432</c:v>
                      </c:pt>
                      <c:pt idx="1355">
                        <c:v>45433</c:v>
                      </c:pt>
                      <c:pt idx="1356">
                        <c:v>45434</c:v>
                      </c:pt>
                      <c:pt idx="1357">
                        <c:v>45435</c:v>
                      </c:pt>
                      <c:pt idx="1358">
                        <c:v>45436</c:v>
                      </c:pt>
                      <c:pt idx="1359">
                        <c:v>45440</c:v>
                      </c:pt>
                      <c:pt idx="1360">
                        <c:v>45441</c:v>
                      </c:pt>
                      <c:pt idx="1361">
                        <c:v>45442</c:v>
                      </c:pt>
                      <c:pt idx="1362">
                        <c:v>45443</c:v>
                      </c:pt>
                      <c:pt idx="1363">
                        <c:v>45446</c:v>
                      </c:pt>
                      <c:pt idx="1364">
                        <c:v>45447</c:v>
                      </c:pt>
                      <c:pt idx="1365">
                        <c:v>45448</c:v>
                      </c:pt>
                      <c:pt idx="1366">
                        <c:v>45449</c:v>
                      </c:pt>
                      <c:pt idx="1367">
                        <c:v>45450</c:v>
                      </c:pt>
                      <c:pt idx="1368">
                        <c:v>45453</c:v>
                      </c:pt>
                      <c:pt idx="1369">
                        <c:v>45454</c:v>
                      </c:pt>
                      <c:pt idx="1370">
                        <c:v>45455</c:v>
                      </c:pt>
                      <c:pt idx="1371">
                        <c:v>45456</c:v>
                      </c:pt>
                      <c:pt idx="1372">
                        <c:v>45457</c:v>
                      </c:pt>
                      <c:pt idx="1373">
                        <c:v>45460</c:v>
                      </c:pt>
                      <c:pt idx="1374">
                        <c:v>45461</c:v>
                      </c:pt>
                      <c:pt idx="1375">
                        <c:v>45463</c:v>
                      </c:pt>
                      <c:pt idx="1376">
                        <c:v>45464</c:v>
                      </c:pt>
                      <c:pt idx="1377">
                        <c:v>45467</c:v>
                      </c:pt>
                      <c:pt idx="1378">
                        <c:v>45468</c:v>
                      </c:pt>
                      <c:pt idx="1379">
                        <c:v>45469</c:v>
                      </c:pt>
                      <c:pt idx="1380">
                        <c:v>45470</c:v>
                      </c:pt>
                      <c:pt idx="1381">
                        <c:v>45471</c:v>
                      </c:pt>
                      <c:pt idx="1382">
                        <c:v>45474</c:v>
                      </c:pt>
                      <c:pt idx="1383">
                        <c:v>45475</c:v>
                      </c:pt>
                      <c:pt idx="1384">
                        <c:v>45476</c:v>
                      </c:pt>
                      <c:pt idx="1385">
                        <c:v>45478</c:v>
                      </c:pt>
                      <c:pt idx="1386">
                        <c:v>45481</c:v>
                      </c:pt>
                      <c:pt idx="1387">
                        <c:v>45482</c:v>
                      </c:pt>
                      <c:pt idx="1388">
                        <c:v>45483</c:v>
                      </c:pt>
                      <c:pt idx="1389">
                        <c:v>45484</c:v>
                      </c:pt>
                      <c:pt idx="1390">
                        <c:v>45485</c:v>
                      </c:pt>
                      <c:pt idx="1391">
                        <c:v>45488</c:v>
                      </c:pt>
                      <c:pt idx="1392">
                        <c:v>45489</c:v>
                      </c:pt>
                      <c:pt idx="1393">
                        <c:v>45490</c:v>
                      </c:pt>
                      <c:pt idx="1394">
                        <c:v>45491</c:v>
                      </c:pt>
                      <c:pt idx="1395">
                        <c:v>45492</c:v>
                      </c:pt>
                      <c:pt idx="1396">
                        <c:v>45495</c:v>
                      </c:pt>
                      <c:pt idx="1397">
                        <c:v>45496</c:v>
                      </c:pt>
                      <c:pt idx="1398">
                        <c:v>45497</c:v>
                      </c:pt>
                      <c:pt idx="1399">
                        <c:v>45498</c:v>
                      </c:pt>
                      <c:pt idx="1400">
                        <c:v>45499</c:v>
                      </c:pt>
                      <c:pt idx="1401">
                        <c:v>45502</c:v>
                      </c:pt>
                      <c:pt idx="1402">
                        <c:v>45503</c:v>
                      </c:pt>
                      <c:pt idx="1403">
                        <c:v>45504</c:v>
                      </c:pt>
                      <c:pt idx="1404">
                        <c:v>45505</c:v>
                      </c:pt>
                      <c:pt idx="1405">
                        <c:v>45506</c:v>
                      </c:pt>
                      <c:pt idx="1406">
                        <c:v>45509</c:v>
                      </c:pt>
                      <c:pt idx="1407">
                        <c:v>45510</c:v>
                      </c:pt>
                      <c:pt idx="1408">
                        <c:v>45511</c:v>
                      </c:pt>
                      <c:pt idx="1409">
                        <c:v>45512</c:v>
                      </c:pt>
                      <c:pt idx="1410">
                        <c:v>45513</c:v>
                      </c:pt>
                      <c:pt idx="1411">
                        <c:v>45516</c:v>
                      </c:pt>
                      <c:pt idx="1412">
                        <c:v>45517</c:v>
                      </c:pt>
                      <c:pt idx="1413">
                        <c:v>45518</c:v>
                      </c:pt>
                      <c:pt idx="1414">
                        <c:v>45519</c:v>
                      </c:pt>
                      <c:pt idx="1415">
                        <c:v>45520</c:v>
                      </c:pt>
                      <c:pt idx="1416">
                        <c:v>45523</c:v>
                      </c:pt>
                      <c:pt idx="1417">
                        <c:v>45524</c:v>
                      </c:pt>
                      <c:pt idx="1418">
                        <c:v>45525</c:v>
                      </c:pt>
                      <c:pt idx="1419">
                        <c:v>45526</c:v>
                      </c:pt>
                      <c:pt idx="1420">
                        <c:v>45527</c:v>
                      </c:pt>
                      <c:pt idx="1421">
                        <c:v>45530</c:v>
                      </c:pt>
                      <c:pt idx="1422">
                        <c:v>45531</c:v>
                      </c:pt>
                      <c:pt idx="1423">
                        <c:v>45532</c:v>
                      </c:pt>
                      <c:pt idx="1424">
                        <c:v>45533</c:v>
                      </c:pt>
                      <c:pt idx="1425">
                        <c:v>45534</c:v>
                      </c:pt>
                      <c:pt idx="1426">
                        <c:v>45538</c:v>
                      </c:pt>
                      <c:pt idx="1427">
                        <c:v>45539</c:v>
                      </c:pt>
                      <c:pt idx="1428">
                        <c:v>45540</c:v>
                      </c:pt>
                      <c:pt idx="1429">
                        <c:v>45541</c:v>
                      </c:pt>
                      <c:pt idx="1430">
                        <c:v>45544</c:v>
                      </c:pt>
                      <c:pt idx="1431">
                        <c:v>45545</c:v>
                      </c:pt>
                      <c:pt idx="1432">
                        <c:v>45546</c:v>
                      </c:pt>
                      <c:pt idx="1433">
                        <c:v>45547</c:v>
                      </c:pt>
                      <c:pt idx="1434">
                        <c:v>45548</c:v>
                      </c:pt>
                      <c:pt idx="1435">
                        <c:v>45551</c:v>
                      </c:pt>
                      <c:pt idx="1436">
                        <c:v>45552</c:v>
                      </c:pt>
                      <c:pt idx="1437">
                        <c:v>45553</c:v>
                      </c:pt>
                      <c:pt idx="1438">
                        <c:v>45554</c:v>
                      </c:pt>
                      <c:pt idx="1439">
                        <c:v>45555</c:v>
                      </c:pt>
                      <c:pt idx="1440">
                        <c:v>45558</c:v>
                      </c:pt>
                      <c:pt idx="1441">
                        <c:v>45559</c:v>
                      </c:pt>
                      <c:pt idx="1442">
                        <c:v>45560</c:v>
                      </c:pt>
                      <c:pt idx="1443">
                        <c:v>45561</c:v>
                      </c:pt>
                      <c:pt idx="1444">
                        <c:v>45562</c:v>
                      </c:pt>
                      <c:pt idx="1445">
                        <c:v>45565</c:v>
                      </c:pt>
                      <c:pt idx="1446">
                        <c:v>45566</c:v>
                      </c:pt>
                      <c:pt idx="1447">
                        <c:v>45567</c:v>
                      </c:pt>
                      <c:pt idx="1448">
                        <c:v>45568</c:v>
                      </c:pt>
                      <c:pt idx="1449">
                        <c:v>45569</c:v>
                      </c:pt>
                      <c:pt idx="1450">
                        <c:v>45572</c:v>
                      </c:pt>
                      <c:pt idx="1451">
                        <c:v>45573</c:v>
                      </c:pt>
                      <c:pt idx="1452">
                        <c:v>45574</c:v>
                      </c:pt>
                      <c:pt idx="1453">
                        <c:v>45575</c:v>
                      </c:pt>
                      <c:pt idx="1454">
                        <c:v>45576</c:v>
                      </c:pt>
                      <c:pt idx="1455">
                        <c:v>45579</c:v>
                      </c:pt>
                      <c:pt idx="1456">
                        <c:v>45580</c:v>
                      </c:pt>
                      <c:pt idx="1457">
                        <c:v>45581</c:v>
                      </c:pt>
                      <c:pt idx="1458">
                        <c:v>45582</c:v>
                      </c:pt>
                      <c:pt idx="1459">
                        <c:v>45583</c:v>
                      </c:pt>
                      <c:pt idx="1460">
                        <c:v>45586</c:v>
                      </c:pt>
                      <c:pt idx="1461">
                        <c:v>45587</c:v>
                      </c:pt>
                      <c:pt idx="1462">
                        <c:v>45588</c:v>
                      </c:pt>
                      <c:pt idx="1463">
                        <c:v>45589</c:v>
                      </c:pt>
                      <c:pt idx="1464">
                        <c:v>45590</c:v>
                      </c:pt>
                      <c:pt idx="1465">
                        <c:v>45593</c:v>
                      </c:pt>
                      <c:pt idx="1466">
                        <c:v>45594</c:v>
                      </c:pt>
                      <c:pt idx="1467">
                        <c:v>45595</c:v>
                      </c:pt>
                      <c:pt idx="1468">
                        <c:v>45596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'Simple Moving Average '!$H$5:$H$1470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66"/>
                      <c:pt idx="0">
                        <c:v>100.82300567999999</c:v>
                      </c:pt>
                      <c:pt idx="1">
                        <c:v>102.15696208333333</c:v>
                      </c:pt>
                      <c:pt idx="2">
                        <c:v>104.30839793333332</c:v>
                      </c:pt>
                      <c:pt idx="3">
                        <c:v>105.36035156666667</c:v>
                      </c:pt>
                      <c:pt idx="4">
                        <c:v>106.48201753333332</c:v>
                      </c:pt>
                      <c:pt idx="5">
                        <c:v>106.98264823333334</c:v>
                      </c:pt>
                      <c:pt idx="6">
                        <c:v>107.3723806</c:v>
                      </c:pt>
                      <c:pt idx="7">
                        <c:v>107.76844790000001</c:v>
                      </c:pt>
                      <c:pt idx="8">
                        <c:v>107.80646516666667</c:v>
                      </c:pt>
                      <c:pt idx="9">
                        <c:v>108.12015026666666</c:v>
                      </c:pt>
                      <c:pt idx="10">
                        <c:v>108.8457489</c:v>
                      </c:pt>
                      <c:pt idx="11">
                        <c:v>109.87869769999999</c:v>
                      </c:pt>
                      <c:pt idx="12">
                        <c:v>111.05105843333332</c:v>
                      </c:pt>
                      <c:pt idx="13">
                        <c:v>110.4648768</c:v>
                      </c:pt>
                      <c:pt idx="14">
                        <c:v>110.50289916666667</c:v>
                      </c:pt>
                      <c:pt idx="15">
                        <c:v>109.9610799</c:v>
                      </c:pt>
                      <c:pt idx="16">
                        <c:v>110.68033853333334</c:v>
                      </c:pt>
                      <c:pt idx="17">
                        <c:v>111.33622743333332</c:v>
                      </c:pt>
                      <c:pt idx="18">
                        <c:v>112.19490053333334</c:v>
                      </c:pt>
                      <c:pt idx="19">
                        <c:v>111.46613823333333</c:v>
                      </c:pt>
                      <c:pt idx="20">
                        <c:v>109.63155366666668</c:v>
                      </c:pt>
                      <c:pt idx="21">
                        <c:v>108.57009126666667</c:v>
                      </c:pt>
                      <c:pt idx="22">
                        <c:v>108.7190094</c:v>
                      </c:pt>
                      <c:pt idx="23">
                        <c:v>108.97882843333333</c:v>
                      </c:pt>
                      <c:pt idx="24">
                        <c:v>108.08847300000001</c:v>
                      </c:pt>
                      <c:pt idx="25">
                        <c:v>107.33753203333333</c:v>
                      </c:pt>
                      <c:pt idx="26">
                        <c:v>107.59735106666666</c:v>
                      </c:pt>
                      <c:pt idx="27">
                        <c:v>107.41990916666664</c:v>
                      </c:pt>
                      <c:pt idx="28">
                        <c:v>107.09988659999999</c:v>
                      </c:pt>
                      <c:pt idx="29">
                        <c:v>106.61827090000001</c:v>
                      </c:pt>
                      <c:pt idx="30">
                        <c:v>107.33119203333332</c:v>
                      </c:pt>
                      <c:pt idx="31">
                        <c:v>108.54474386666668</c:v>
                      </c:pt>
                      <c:pt idx="32">
                        <c:v>109.27667489999999</c:v>
                      </c:pt>
                      <c:pt idx="33">
                        <c:v>109.70442963333333</c:v>
                      </c:pt>
                      <c:pt idx="34">
                        <c:v>111.03204853333334</c:v>
                      </c:pt>
                      <c:pt idx="35">
                        <c:v>113.26270293333334</c:v>
                      </c:pt>
                      <c:pt idx="36">
                        <c:v>114.9800542</c:v>
                      </c:pt>
                      <c:pt idx="37">
                        <c:v>115.61059059999998</c:v>
                      </c:pt>
                      <c:pt idx="38">
                        <c:v>115.93377940000001</c:v>
                      </c:pt>
                      <c:pt idx="39">
                        <c:v>116.2252833</c:v>
                      </c:pt>
                      <c:pt idx="40">
                        <c:v>116.58015949999999</c:v>
                      </c:pt>
                      <c:pt idx="41">
                        <c:v>116.57382200000001</c:v>
                      </c:pt>
                      <c:pt idx="42">
                        <c:v>116.0731913</c:v>
                      </c:pt>
                      <c:pt idx="43">
                        <c:v>114.85647326666667</c:v>
                      </c:pt>
                      <c:pt idx="44">
                        <c:v>113.82352953333333</c:v>
                      </c:pt>
                      <c:pt idx="45">
                        <c:v>113.40528103333334</c:v>
                      </c:pt>
                      <c:pt idx="46">
                        <c:v>112.55928290000001</c:v>
                      </c:pt>
                      <c:pt idx="47">
                        <c:v>112.70503486666667</c:v>
                      </c:pt>
                      <c:pt idx="48">
                        <c:v>113.04407246666669</c:v>
                      </c:pt>
                      <c:pt idx="49">
                        <c:v>113.703125</c:v>
                      </c:pt>
                      <c:pt idx="50">
                        <c:v>113.30706023333335</c:v>
                      </c:pt>
                      <c:pt idx="51">
                        <c:v>113.15179696666667</c:v>
                      </c:pt>
                      <c:pt idx="52">
                        <c:v>113.37993113333333</c:v>
                      </c:pt>
                      <c:pt idx="53">
                        <c:v>113.20882416666666</c:v>
                      </c:pt>
                      <c:pt idx="54">
                        <c:v>113.33557129999998</c:v>
                      </c:pt>
                      <c:pt idx="55">
                        <c:v>113.96927896666666</c:v>
                      </c:pt>
                      <c:pt idx="56">
                        <c:v>114.64735156666666</c:v>
                      </c:pt>
                      <c:pt idx="57">
                        <c:v>114.79310096666666</c:v>
                      </c:pt>
                      <c:pt idx="58">
                        <c:v>115.12263486666666</c:v>
                      </c:pt>
                      <c:pt idx="59">
                        <c:v>115.85139973333334</c:v>
                      </c:pt>
                      <c:pt idx="60">
                        <c:v>117.03960416666666</c:v>
                      </c:pt>
                      <c:pt idx="61">
                        <c:v>118.24681600000001</c:v>
                      </c:pt>
                      <c:pt idx="62">
                        <c:v>119.5776011</c:v>
                      </c:pt>
                      <c:pt idx="63">
                        <c:v>120.61054483333334</c:v>
                      </c:pt>
                      <c:pt idx="64">
                        <c:v>120.84501646666668</c:v>
                      </c:pt>
                      <c:pt idx="65">
                        <c:v>120.59153493333334</c:v>
                      </c:pt>
                      <c:pt idx="66">
                        <c:v>120.59153493333334</c:v>
                      </c:pt>
                      <c:pt idx="67">
                        <c:v>120.70560456666665</c:v>
                      </c:pt>
                      <c:pt idx="68">
                        <c:v>120.94641369999999</c:v>
                      </c:pt>
                      <c:pt idx="69">
                        <c:v>121.07949576666665</c:v>
                      </c:pt>
                      <c:pt idx="70">
                        <c:v>121.94767506666666</c:v>
                      </c:pt>
                      <c:pt idx="71">
                        <c:v>122.7841695</c:v>
                      </c:pt>
                      <c:pt idx="72">
                        <c:v>123.4432195</c:v>
                      </c:pt>
                      <c:pt idx="73">
                        <c:v>123.902654</c:v>
                      </c:pt>
                      <c:pt idx="74">
                        <c:v>123.91850026666668</c:v>
                      </c:pt>
                      <c:pt idx="75">
                        <c:v>123.37984976666667</c:v>
                      </c:pt>
                      <c:pt idx="76">
                        <c:v>122.3310649</c:v>
                      </c:pt>
                      <c:pt idx="77">
                        <c:v>121.73537956666667</c:v>
                      </c:pt>
                      <c:pt idx="78">
                        <c:v>121.43436943333332</c:v>
                      </c:pt>
                      <c:pt idx="79">
                        <c:v>121.71953583333334</c:v>
                      </c:pt>
                      <c:pt idx="80">
                        <c:v>121.54843139999998</c:v>
                      </c:pt>
                      <c:pt idx="81">
                        <c:v>121.59912869999999</c:v>
                      </c:pt>
                      <c:pt idx="82">
                        <c:v>125.09086353333335</c:v>
                      </c:pt>
                      <c:pt idx="83">
                        <c:v>129.8626836</c:v>
                      </c:pt>
                      <c:pt idx="84">
                        <c:v>133.56353760000002</c:v>
                      </c:pt>
                      <c:pt idx="85">
                        <c:v>135.06225586666665</c:v>
                      </c:pt>
                      <c:pt idx="86">
                        <c:v>134.92284646666667</c:v>
                      </c:pt>
                      <c:pt idx="87">
                        <c:v>136.54988096666668</c:v>
                      </c:pt>
                      <c:pt idx="88">
                        <c:v>135.03126016666667</c:v>
                      </c:pt>
                      <c:pt idx="89">
                        <c:v>135.0636902</c:v>
                      </c:pt>
                      <c:pt idx="90">
                        <c:v>134.84854636666668</c:v>
                      </c:pt>
                      <c:pt idx="91">
                        <c:v>135.61921183333334</c:v>
                      </c:pt>
                      <c:pt idx="92">
                        <c:v>136.36739093333333</c:v>
                      </c:pt>
                      <c:pt idx="93">
                        <c:v>135.78619383333333</c:v>
                      </c:pt>
                      <c:pt idx="94">
                        <c:v>137.01923623333334</c:v>
                      </c:pt>
                      <c:pt idx="95">
                        <c:v>138.30366006666665</c:v>
                      </c:pt>
                      <c:pt idx="96">
                        <c:v>139.84818013333336</c:v>
                      </c:pt>
                      <c:pt idx="97">
                        <c:v>140.38763936666666</c:v>
                      </c:pt>
                      <c:pt idx="98">
                        <c:v>140.5192922</c:v>
                      </c:pt>
                      <c:pt idx="99">
                        <c:v>140.20781453333333</c:v>
                      </c:pt>
                      <c:pt idx="100">
                        <c:v>139.76468913333335</c:v>
                      </c:pt>
                      <c:pt idx="101">
                        <c:v>138.43530783333335</c:v>
                      </c:pt>
                      <c:pt idx="102">
                        <c:v>138.78210959999998</c:v>
                      </c:pt>
                      <c:pt idx="103">
                        <c:v>139.23808289999999</c:v>
                      </c:pt>
                      <c:pt idx="104">
                        <c:v>139.79359946666665</c:v>
                      </c:pt>
                      <c:pt idx="105">
                        <c:v>140.55783590000001</c:v>
                      </c:pt>
                      <c:pt idx="106">
                        <c:v>142.01565553333333</c:v>
                      </c:pt>
                      <c:pt idx="107">
                        <c:v>143.96156313333333</c:v>
                      </c:pt>
                      <c:pt idx="108">
                        <c:v>143.74000043333334</c:v>
                      </c:pt>
                      <c:pt idx="109">
                        <c:v>142.14409383333336</c:v>
                      </c:pt>
                      <c:pt idx="110">
                        <c:v>140.74084980000001</c:v>
                      </c:pt>
                      <c:pt idx="111">
                        <c:v>140.58028663333334</c:v>
                      </c:pt>
                      <c:pt idx="112">
                        <c:v>141.41838073333335</c:v>
                      </c:pt>
                      <c:pt idx="113">
                        <c:v>143.662913</c:v>
                      </c:pt>
                      <c:pt idx="114">
                        <c:v>145.06615193333334</c:v>
                      </c:pt>
                      <c:pt idx="115">
                        <c:v>146.51755266666666</c:v>
                      </c:pt>
                      <c:pt idx="116">
                        <c:v>146.26709489999999</c:v>
                      </c:pt>
                      <c:pt idx="117">
                        <c:v>146.3249003</c:v>
                      </c:pt>
                      <c:pt idx="118">
                        <c:v>145.22029113333332</c:v>
                      </c:pt>
                      <c:pt idx="119">
                        <c:v>145.72443136666666</c:v>
                      </c:pt>
                      <c:pt idx="120">
                        <c:v>145.80149333333333</c:v>
                      </c:pt>
                      <c:pt idx="121">
                        <c:v>147.51620993333333</c:v>
                      </c:pt>
                      <c:pt idx="122">
                        <c:v>147.82767233333334</c:v>
                      </c:pt>
                      <c:pt idx="123">
                        <c:v>148.91943360000002</c:v>
                      </c:pt>
                      <c:pt idx="124">
                        <c:v>150.01760863333334</c:v>
                      </c:pt>
                      <c:pt idx="125">
                        <c:v>150.33872476666667</c:v>
                      </c:pt>
                      <c:pt idx="126">
                        <c:v>151.22819010000001</c:v>
                      </c:pt>
                      <c:pt idx="127">
                        <c:v>151.32451886666666</c:v>
                      </c:pt>
                      <c:pt idx="128">
                        <c:v>151.64561973333332</c:v>
                      </c:pt>
                      <c:pt idx="129">
                        <c:v>151.52359519999999</c:v>
                      </c:pt>
                      <c:pt idx="130">
                        <c:v>150.80753073333335</c:v>
                      </c:pt>
                      <c:pt idx="131">
                        <c:v>150.77542623333332</c:v>
                      </c:pt>
                      <c:pt idx="132">
                        <c:v>151.06121316666668</c:v>
                      </c:pt>
                      <c:pt idx="133">
                        <c:v>151.6135203</c:v>
                      </c:pt>
                      <c:pt idx="134">
                        <c:v>152.33600870000001</c:v>
                      </c:pt>
                      <c:pt idx="135">
                        <c:v>151.97315979999999</c:v>
                      </c:pt>
                      <c:pt idx="136">
                        <c:v>152.56720479999998</c:v>
                      </c:pt>
                      <c:pt idx="137">
                        <c:v>152.44839479999999</c:v>
                      </c:pt>
                      <c:pt idx="138">
                        <c:v>152.81766766666667</c:v>
                      </c:pt>
                      <c:pt idx="139">
                        <c:v>152.29426066666667</c:v>
                      </c:pt>
                      <c:pt idx="140">
                        <c:v>153.20619710000003</c:v>
                      </c:pt>
                      <c:pt idx="141">
                        <c:v>154.25300089999999</c:v>
                      </c:pt>
                      <c:pt idx="142">
                        <c:v>153.57867943333335</c:v>
                      </c:pt>
                      <c:pt idx="143">
                        <c:v>152.87225343333333</c:v>
                      </c:pt>
                      <c:pt idx="144">
                        <c:v>153.62685139999999</c:v>
                      </c:pt>
                      <c:pt idx="145">
                        <c:v>153.91585286666665</c:v>
                      </c:pt>
                      <c:pt idx="146">
                        <c:v>150.65662130000001</c:v>
                      </c:pt>
                      <c:pt idx="147">
                        <c:v>147.30748493333331</c:v>
                      </c:pt>
                      <c:pt idx="148">
                        <c:v>146.8804117666667</c:v>
                      </c:pt>
                      <c:pt idx="149">
                        <c:v>146.97674559999999</c:v>
                      </c:pt>
                      <c:pt idx="150">
                        <c:v>144.65193686666666</c:v>
                      </c:pt>
                      <c:pt idx="151">
                        <c:v>142.0798747</c:v>
                      </c:pt>
                      <c:pt idx="152">
                        <c:v>141.14545696666667</c:v>
                      </c:pt>
                      <c:pt idx="153">
                        <c:v>139.90598553333334</c:v>
                      </c:pt>
                      <c:pt idx="154">
                        <c:v>138.57981363333332</c:v>
                      </c:pt>
                      <c:pt idx="155">
                        <c:v>137.3628133</c:v>
                      </c:pt>
                      <c:pt idx="156">
                        <c:v>137.98576353333331</c:v>
                      </c:pt>
                      <c:pt idx="157">
                        <c:v>138.6247711</c:v>
                      </c:pt>
                      <c:pt idx="158">
                        <c:v>139.99910990000001</c:v>
                      </c:pt>
                      <c:pt idx="159">
                        <c:v>140.65095010000002</c:v>
                      </c:pt>
                      <c:pt idx="160">
                        <c:v>140.18855793333333</c:v>
                      </c:pt>
                      <c:pt idx="161">
                        <c:v>139.60736083333333</c:v>
                      </c:pt>
                      <c:pt idx="162">
                        <c:v>139.66516113333333</c:v>
                      </c:pt>
                      <c:pt idx="163">
                        <c:v>140.80187480000001</c:v>
                      </c:pt>
                      <c:pt idx="164">
                        <c:v>141.55967713333334</c:v>
                      </c:pt>
                      <c:pt idx="165">
                        <c:v>142.33033753333333</c:v>
                      </c:pt>
                      <c:pt idx="166">
                        <c:v>142.91796366666665</c:v>
                      </c:pt>
                      <c:pt idx="167">
                        <c:v>143.85560100000001</c:v>
                      </c:pt>
                      <c:pt idx="168">
                        <c:v>144.83176166666667</c:v>
                      </c:pt>
                      <c:pt idx="169">
                        <c:v>146.41801960000001</c:v>
                      </c:pt>
                      <c:pt idx="170">
                        <c:v>147.31711319999999</c:v>
                      </c:pt>
                      <c:pt idx="171">
                        <c:v>146.68132016666667</c:v>
                      </c:pt>
                      <c:pt idx="172">
                        <c:v>145.31341549999999</c:v>
                      </c:pt>
                      <c:pt idx="173">
                        <c:v>145.16250100000002</c:v>
                      </c:pt>
                      <c:pt idx="174">
                        <c:v>145.75012206666668</c:v>
                      </c:pt>
                      <c:pt idx="175">
                        <c:v>145.17854820000002</c:v>
                      </c:pt>
                      <c:pt idx="176">
                        <c:v>144.2890778</c:v>
                      </c:pt>
                      <c:pt idx="177">
                        <c:v>144.33724976666667</c:v>
                      </c:pt>
                      <c:pt idx="178">
                        <c:v>145.5317637</c:v>
                      </c:pt>
                      <c:pt idx="179">
                        <c:v>145.75332639999999</c:v>
                      </c:pt>
                      <c:pt idx="180">
                        <c:v>145.40973916666667</c:v>
                      </c:pt>
                      <c:pt idx="181">
                        <c:v>145.13680523333332</c:v>
                      </c:pt>
                      <c:pt idx="182">
                        <c:v>144.15422566666666</c:v>
                      </c:pt>
                      <c:pt idx="183">
                        <c:v>144.92167156666665</c:v>
                      </c:pt>
                      <c:pt idx="184">
                        <c:v>146.60105386666666</c:v>
                      </c:pt>
                      <c:pt idx="185">
                        <c:v>149.12172953333334</c:v>
                      </c:pt>
                      <c:pt idx="186">
                        <c:v>149.72861733333335</c:v>
                      </c:pt>
                      <c:pt idx="187">
                        <c:v>147.07627866666667</c:v>
                      </c:pt>
                      <c:pt idx="188">
                        <c:v>144.87027993333334</c:v>
                      </c:pt>
                      <c:pt idx="189">
                        <c:v>143.35144549999998</c:v>
                      </c:pt>
                      <c:pt idx="190">
                        <c:v>144.05787660000001</c:v>
                      </c:pt>
                      <c:pt idx="191">
                        <c:v>143.83952840000003</c:v>
                      </c:pt>
                      <c:pt idx="192">
                        <c:v>145.05652363333334</c:v>
                      </c:pt>
                      <c:pt idx="193">
                        <c:v>146.26388546666666</c:v>
                      </c:pt>
                      <c:pt idx="194">
                        <c:v>148.22905473333336</c:v>
                      </c:pt>
                      <c:pt idx="195">
                        <c:v>148.56942746666667</c:v>
                      </c:pt>
                      <c:pt idx="196">
                        <c:v>150.03688556666665</c:v>
                      </c:pt>
                      <c:pt idx="197">
                        <c:v>150.5859782</c:v>
                      </c:pt>
                      <c:pt idx="198">
                        <c:v>151.3791148</c:v>
                      </c:pt>
                      <c:pt idx="199">
                        <c:v>151.18323773333336</c:v>
                      </c:pt>
                      <c:pt idx="200">
                        <c:v>151.89608766666666</c:v>
                      </c:pt>
                      <c:pt idx="201">
                        <c:v>151.26350913333332</c:v>
                      </c:pt>
                      <c:pt idx="202">
                        <c:v>149.8955943</c:v>
                      </c:pt>
                      <c:pt idx="203">
                        <c:v>147.83730573333332</c:v>
                      </c:pt>
                      <c:pt idx="204">
                        <c:v>146.89645896666667</c:v>
                      </c:pt>
                      <c:pt idx="205">
                        <c:v>147.36848449999999</c:v>
                      </c:pt>
                      <c:pt idx="206">
                        <c:v>147.93684386666669</c:v>
                      </c:pt>
                      <c:pt idx="207">
                        <c:v>148.78136190000001</c:v>
                      </c:pt>
                      <c:pt idx="208">
                        <c:v>148.64971416666666</c:v>
                      </c:pt>
                      <c:pt idx="209">
                        <c:v>149.61303203333333</c:v>
                      </c:pt>
                      <c:pt idx="210">
                        <c:v>150.98415120000001</c:v>
                      </c:pt>
                      <c:pt idx="211">
                        <c:v>151.24745176666667</c:v>
                      </c:pt>
                      <c:pt idx="212">
                        <c:v>148.60796100000002</c:v>
                      </c:pt>
                      <c:pt idx="213">
                        <c:v>146.10654193333335</c:v>
                      </c:pt>
                      <c:pt idx="214">
                        <c:v>144.62946063333334</c:v>
                      </c:pt>
                      <c:pt idx="215">
                        <c:v>144.94414773333332</c:v>
                      </c:pt>
                      <c:pt idx="216">
                        <c:v>143.87807720000001</c:v>
                      </c:pt>
                      <c:pt idx="217">
                        <c:v>142.42988080000001</c:v>
                      </c:pt>
                      <c:pt idx="218">
                        <c:v>141.39591473333334</c:v>
                      </c:pt>
                      <c:pt idx="219">
                        <c:v>141.32526653333335</c:v>
                      </c:pt>
                      <c:pt idx="220">
                        <c:v>142.65464783333334</c:v>
                      </c:pt>
                      <c:pt idx="221">
                        <c:v>144.0386149</c:v>
                      </c:pt>
                      <c:pt idx="222">
                        <c:v>144.99230446666664</c:v>
                      </c:pt>
                      <c:pt idx="223">
                        <c:v>145.32946776666665</c:v>
                      </c:pt>
                      <c:pt idx="224">
                        <c:v>145.41937763333331</c:v>
                      </c:pt>
                      <c:pt idx="225">
                        <c:v>145.51892089999998</c:v>
                      </c:pt>
                      <c:pt idx="226">
                        <c:v>146.1033376</c:v>
                      </c:pt>
                      <c:pt idx="227">
                        <c:v>147.64143373333332</c:v>
                      </c:pt>
                      <c:pt idx="228">
                        <c:v>149.18595379999999</c:v>
                      </c:pt>
                      <c:pt idx="229">
                        <c:v>148.97080996666668</c:v>
                      </c:pt>
                      <c:pt idx="230">
                        <c:v>148.82951866666667</c:v>
                      </c:pt>
                      <c:pt idx="231">
                        <c:v>148.10061140000002</c:v>
                      </c:pt>
                      <c:pt idx="232">
                        <c:v>148.43456016666664</c:v>
                      </c:pt>
                      <c:pt idx="233">
                        <c:v>148.1841024</c:v>
                      </c:pt>
                      <c:pt idx="234">
                        <c:v>147.43592326666666</c:v>
                      </c:pt>
                      <c:pt idx="235">
                        <c:v>147.1372935</c:v>
                      </c:pt>
                      <c:pt idx="236">
                        <c:v>147.42628986666668</c:v>
                      </c:pt>
                      <c:pt idx="237">
                        <c:v>148.58226520000002</c:v>
                      </c:pt>
                      <c:pt idx="238">
                        <c:v>149.40430193333333</c:v>
                      </c:pt>
                      <c:pt idx="239">
                        <c:v>150.70156856666668</c:v>
                      </c:pt>
                      <c:pt idx="240">
                        <c:v>152.22682696666666</c:v>
                      </c:pt>
                      <c:pt idx="241">
                        <c:v>154.02180479999998</c:v>
                      </c:pt>
                      <c:pt idx="242">
                        <c:v>154.33007303333332</c:v>
                      </c:pt>
                      <c:pt idx="243">
                        <c:v>154.83420816666668</c:v>
                      </c:pt>
                      <c:pt idx="244">
                        <c:v>154.98513793333333</c:v>
                      </c:pt>
                      <c:pt idx="245">
                        <c:v>155.3383484</c:v>
                      </c:pt>
                      <c:pt idx="246">
                        <c:v>155.60486349999999</c:v>
                      </c:pt>
                      <c:pt idx="247">
                        <c:v>156.29523216666666</c:v>
                      </c:pt>
                      <c:pt idx="248">
                        <c:v>156.61633813333333</c:v>
                      </c:pt>
                      <c:pt idx="249">
                        <c:v>156.80901083333333</c:v>
                      </c:pt>
                      <c:pt idx="250">
                        <c:v>156.82507323333334</c:v>
                      </c:pt>
                      <c:pt idx="251">
                        <c:v>156.95673113333334</c:v>
                      </c:pt>
                      <c:pt idx="252">
                        <c:v>157.0048879</c:v>
                      </c:pt>
                      <c:pt idx="253">
                        <c:v>157.38057963333333</c:v>
                      </c:pt>
                      <c:pt idx="254">
                        <c:v>159.35217286666668</c:v>
                      </c:pt>
                      <c:pt idx="255">
                        <c:v>162.44443256666668</c:v>
                      </c:pt>
                      <c:pt idx="256">
                        <c:v>164.68254090000002</c:v>
                      </c:pt>
                      <c:pt idx="257">
                        <c:v>166.02797443333336</c:v>
                      </c:pt>
                      <c:pt idx="258">
                        <c:v>166.60596719999998</c:v>
                      </c:pt>
                      <c:pt idx="259">
                        <c:v>168.1440633</c:v>
                      </c:pt>
                      <c:pt idx="260">
                        <c:v>169.03031920000001</c:v>
                      </c:pt>
                      <c:pt idx="261">
                        <c:v>168.56792193333331</c:v>
                      </c:pt>
                      <c:pt idx="262">
                        <c:v>167.48900856666666</c:v>
                      </c:pt>
                      <c:pt idx="263">
                        <c:v>167.08441669999999</c:v>
                      </c:pt>
                      <c:pt idx="264">
                        <c:v>166.97524516666667</c:v>
                      </c:pt>
                      <c:pt idx="265">
                        <c:v>166.43578593333334</c:v>
                      </c:pt>
                      <c:pt idx="266">
                        <c:v>163.4719747</c:v>
                      </c:pt>
                      <c:pt idx="267">
                        <c:v>161.38157146666666</c:v>
                      </c:pt>
                      <c:pt idx="268">
                        <c:v>158.58794660000001</c:v>
                      </c:pt>
                      <c:pt idx="269">
                        <c:v>157.69848126666668</c:v>
                      </c:pt>
                      <c:pt idx="270">
                        <c:v>155.15210979999998</c:v>
                      </c:pt>
                      <c:pt idx="271">
                        <c:v>153.60437519999999</c:v>
                      </c:pt>
                      <c:pt idx="272">
                        <c:v>153.21262613333332</c:v>
                      </c:pt>
                      <c:pt idx="273">
                        <c:v>153.91905210000002</c:v>
                      </c:pt>
                      <c:pt idx="274">
                        <c:v>154.41998290000001</c:v>
                      </c:pt>
                      <c:pt idx="275">
                        <c:v>153.35070290000002</c:v>
                      </c:pt>
                      <c:pt idx="276">
                        <c:v>152.10160826666666</c:v>
                      </c:pt>
                      <c:pt idx="277">
                        <c:v>151.29883829999997</c:v>
                      </c:pt>
                      <c:pt idx="278">
                        <c:v>151.55251060000001</c:v>
                      </c:pt>
                      <c:pt idx="279">
                        <c:v>151.50434369999999</c:v>
                      </c:pt>
                      <c:pt idx="280">
                        <c:v>151.2956289</c:v>
                      </c:pt>
                      <c:pt idx="281">
                        <c:v>149.82174176666666</c:v>
                      </c:pt>
                      <c:pt idx="282">
                        <c:v>150.37082926666665</c:v>
                      </c:pt>
                      <c:pt idx="283">
                        <c:v>149.99513753333335</c:v>
                      </c:pt>
                      <c:pt idx="284">
                        <c:v>149.65797933333332</c:v>
                      </c:pt>
                      <c:pt idx="285">
                        <c:v>144.79964193333333</c:v>
                      </c:pt>
                      <c:pt idx="286">
                        <c:v>140.70875039999999</c:v>
                      </c:pt>
                      <c:pt idx="287">
                        <c:v>136.99997456666668</c:v>
                      </c:pt>
                      <c:pt idx="288">
                        <c:v>135.94032796666667</c:v>
                      </c:pt>
                      <c:pt idx="289">
                        <c:v>134.9641622</c:v>
                      </c:pt>
                      <c:pt idx="290">
                        <c:v>133.66047159999999</c:v>
                      </c:pt>
                      <c:pt idx="291">
                        <c:v>133.39395143333334</c:v>
                      </c:pt>
                      <c:pt idx="292">
                        <c:v>134.48249816666669</c:v>
                      </c:pt>
                      <c:pt idx="293">
                        <c:v>134.72332763333333</c:v>
                      </c:pt>
                      <c:pt idx="294">
                        <c:v>133.91413876666664</c:v>
                      </c:pt>
                      <c:pt idx="295">
                        <c:v>129.0750707</c:v>
                      </c:pt>
                      <c:pt idx="296">
                        <c:v>126.28144326666667</c:v>
                      </c:pt>
                      <c:pt idx="297">
                        <c:v>118.48177593333332</c:v>
                      </c:pt>
                      <c:pt idx="298">
                        <c:v>108.35729217333333</c:v>
                      </c:pt>
                      <c:pt idx="299">
                        <c:v>98.004834500000001</c:v>
                      </c:pt>
                      <c:pt idx="300">
                        <c:v>92.372629800000013</c:v>
                      </c:pt>
                      <c:pt idx="301">
                        <c:v>92.131800333333331</c:v>
                      </c:pt>
                      <c:pt idx="302">
                        <c:v>89.816619873333323</c:v>
                      </c:pt>
                      <c:pt idx="303">
                        <c:v>89.813407896666661</c:v>
                      </c:pt>
                      <c:pt idx="304">
                        <c:v>90.38497924666666</c:v>
                      </c:pt>
                      <c:pt idx="305">
                        <c:v>92.517127990000006</c:v>
                      </c:pt>
                      <c:pt idx="306">
                        <c:v>96.094253533333344</c:v>
                      </c:pt>
                      <c:pt idx="307">
                        <c:v>101.72003681000001</c:v>
                      </c:pt>
                      <c:pt idx="308">
                        <c:v>108.93849943333333</c:v>
                      </c:pt>
                      <c:pt idx="309">
                        <c:v>111.88625333333333</c:v>
                      </c:pt>
                      <c:pt idx="310">
                        <c:v>112.05322263333333</c:v>
                      </c:pt>
                      <c:pt idx="311">
                        <c:v>109.567866</c:v>
                      </c:pt>
                      <c:pt idx="312">
                        <c:v>107.3361791</c:v>
                      </c:pt>
                      <c:pt idx="313">
                        <c:v>104.37558746666666</c:v>
                      </c:pt>
                      <c:pt idx="314">
                        <c:v>101.28654224666667</c:v>
                      </c:pt>
                      <c:pt idx="315">
                        <c:v>101.71039834666668</c:v>
                      </c:pt>
                      <c:pt idx="316">
                        <c:v>103.90997314666667</c:v>
                      </c:pt>
                      <c:pt idx="317">
                        <c:v>109.04767353333334</c:v>
                      </c:pt>
                      <c:pt idx="318">
                        <c:v>113.90601346666666</c:v>
                      </c:pt>
                      <c:pt idx="319">
                        <c:v>116.7767003</c:v>
                      </c:pt>
                      <c:pt idx="320">
                        <c:v>118.96343483333334</c:v>
                      </c:pt>
                      <c:pt idx="321">
                        <c:v>116.722112</c:v>
                      </c:pt>
                      <c:pt idx="322">
                        <c:v>114.66060893333334</c:v>
                      </c:pt>
                      <c:pt idx="323">
                        <c:v>113.16425323333334</c:v>
                      </c:pt>
                      <c:pt idx="324">
                        <c:v>113.86426546666667</c:v>
                      </c:pt>
                      <c:pt idx="325">
                        <c:v>113.91885886666665</c:v>
                      </c:pt>
                      <c:pt idx="326">
                        <c:v>111.49450686666667</c:v>
                      </c:pt>
                      <c:pt idx="327">
                        <c:v>108.78758496666667</c:v>
                      </c:pt>
                      <c:pt idx="328">
                        <c:v>107.73756156666666</c:v>
                      </c:pt>
                      <c:pt idx="329">
                        <c:v>107.62517296666665</c:v>
                      </c:pt>
                      <c:pt idx="330">
                        <c:v>107.54489393333334</c:v>
                      </c:pt>
                      <c:pt idx="331">
                        <c:v>108.75867973333334</c:v>
                      </c:pt>
                      <c:pt idx="332">
                        <c:v>109.43300119999999</c:v>
                      </c:pt>
                      <c:pt idx="333">
                        <c:v>109.882548</c:v>
                      </c:pt>
                      <c:pt idx="334">
                        <c:v>107.45819343333334</c:v>
                      </c:pt>
                      <c:pt idx="335">
                        <c:v>105.37100473333334</c:v>
                      </c:pt>
                      <c:pt idx="336">
                        <c:v>103.79437510000001</c:v>
                      </c:pt>
                      <c:pt idx="337">
                        <c:v>105.42238616666667</c:v>
                      </c:pt>
                      <c:pt idx="338">
                        <c:v>106.96369679999999</c:v>
                      </c:pt>
                      <c:pt idx="339">
                        <c:v>108.19995373333334</c:v>
                      </c:pt>
                      <c:pt idx="340">
                        <c:v>106.72286483333333</c:v>
                      </c:pt>
                      <c:pt idx="341">
                        <c:v>104.79622653333332</c:v>
                      </c:pt>
                      <c:pt idx="342">
                        <c:v>103.30308279999998</c:v>
                      </c:pt>
                      <c:pt idx="343">
                        <c:v>103.31913503333334</c:v>
                      </c:pt>
                      <c:pt idx="344">
                        <c:v>106.9990158</c:v>
                      </c:pt>
                      <c:pt idx="345">
                        <c:v>110.56008403333334</c:v>
                      </c:pt>
                      <c:pt idx="346">
                        <c:v>114.27207183333333</c:v>
                      </c:pt>
                      <c:pt idx="347">
                        <c:v>114.49363199999999</c:v>
                      </c:pt>
                      <c:pt idx="348">
                        <c:v>115.02987923333335</c:v>
                      </c:pt>
                      <c:pt idx="349">
                        <c:v>116.47486113333333</c:v>
                      </c:pt>
                      <c:pt idx="350">
                        <c:v>119.88821919999999</c:v>
                      </c:pt>
                      <c:pt idx="351">
                        <c:v>123.68048349999999</c:v>
                      </c:pt>
                      <c:pt idx="352">
                        <c:v>126.3456599</c:v>
                      </c:pt>
                      <c:pt idx="353">
                        <c:v>128.72506203333333</c:v>
                      </c:pt>
                      <c:pt idx="354">
                        <c:v>130.08334349999998</c:v>
                      </c:pt>
                      <c:pt idx="355">
                        <c:v>132.91550190000001</c:v>
                      </c:pt>
                      <c:pt idx="356">
                        <c:v>135.42654926666668</c:v>
                      </c:pt>
                      <c:pt idx="357">
                        <c:v>139.90276589999999</c:v>
                      </c:pt>
                      <c:pt idx="358">
                        <c:v>141.44728596666667</c:v>
                      </c:pt>
                      <c:pt idx="359">
                        <c:v>140.93673200000001</c:v>
                      </c:pt>
                      <c:pt idx="360">
                        <c:v>138.31329346666666</c:v>
                      </c:pt>
                      <c:pt idx="361">
                        <c:v>132.99577840000001</c:v>
                      </c:pt>
                      <c:pt idx="362">
                        <c:v>129.24846903333332</c:v>
                      </c:pt>
                      <c:pt idx="363">
                        <c:v>126.67320253333332</c:v>
                      </c:pt>
                      <c:pt idx="364">
                        <c:v>128.11496990000001</c:v>
                      </c:pt>
                      <c:pt idx="365">
                        <c:v>129.4315033</c:v>
                      </c:pt>
                      <c:pt idx="366">
                        <c:v>130.0030721</c:v>
                      </c:pt>
                      <c:pt idx="367">
                        <c:v>129.12003326666667</c:v>
                      </c:pt>
                      <c:pt idx="368">
                        <c:v>128.52277373333334</c:v>
                      </c:pt>
                      <c:pt idx="369">
                        <c:v>129.216362</c:v>
                      </c:pt>
                      <c:pt idx="370">
                        <c:v>129.22599030000001</c:v>
                      </c:pt>
                      <c:pt idx="371">
                        <c:v>129.9452642</c:v>
                      </c:pt>
                      <c:pt idx="372">
                        <c:v>127.71999613333332</c:v>
                      </c:pt>
                      <c:pt idx="373">
                        <c:v>127.16769663333332</c:v>
                      </c:pt>
                      <c:pt idx="374">
                        <c:v>125.86722053333334</c:v>
                      </c:pt>
                      <c:pt idx="375">
                        <c:v>126.85944620000002</c:v>
                      </c:pt>
                      <c:pt idx="376">
                        <c:v>129.05260213333335</c:v>
                      </c:pt>
                      <c:pt idx="377">
                        <c:v>131.78521220000002</c:v>
                      </c:pt>
                      <c:pt idx="378">
                        <c:v>132.47236633333333</c:v>
                      </c:pt>
                      <c:pt idx="379">
                        <c:v>131.78519693333334</c:v>
                      </c:pt>
                      <c:pt idx="380">
                        <c:v>129.64663186666667</c:v>
                      </c:pt>
                      <c:pt idx="381">
                        <c:v>129.15534463333333</c:v>
                      </c:pt>
                      <c:pt idx="382">
                        <c:v>129.20350646666665</c:v>
                      </c:pt>
                      <c:pt idx="383">
                        <c:v>129.50534566666667</c:v>
                      </c:pt>
                      <c:pt idx="384">
                        <c:v>131.00170390000002</c:v>
                      </c:pt>
                      <c:pt idx="385">
                        <c:v>131.41914366666666</c:v>
                      </c:pt>
                      <c:pt idx="386">
                        <c:v>131.99714153333332</c:v>
                      </c:pt>
                      <c:pt idx="387">
                        <c:v>132.12879436666668</c:v>
                      </c:pt>
                      <c:pt idx="388">
                        <c:v>133.91414390000003</c:v>
                      </c:pt>
                      <c:pt idx="389">
                        <c:v>135.98847963333333</c:v>
                      </c:pt>
                      <c:pt idx="390">
                        <c:v>136.34490966666667</c:v>
                      </c:pt>
                      <c:pt idx="391">
                        <c:v>135.46186830000002</c:v>
                      </c:pt>
                      <c:pt idx="392">
                        <c:v>134.89672343333334</c:v>
                      </c:pt>
                      <c:pt idx="393">
                        <c:v>134.80681356666668</c:v>
                      </c:pt>
                      <c:pt idx="394">
                        <c:v>136.14903766666669</c:v>
                      </c:pt>
                      <c:pt idx="395">
                        <c:v>135.75729369999999</c:v>
                      </c:pt>
                      <c:pt idx="396">
                        <c:v>135.0444387</c:v>
                      </c:pt>
                      <c:pt idx="397">
                        <c:v>134.02652996666666</c:v>
                      </c:pt>
                      <c:pt idx="398">
                        <c:v>134.13249206666666</c:v>
                      </c:pt>
                      <c:pt idx="399">
                        <c:v>135.71233113333332</c:v>
                      </c:pt>
                      <c:pt idx="400">
                        <c:v>137.68713886666666</c:v>
                      </c:pt>
                      <c:pt idx="401">
                        <c:v>139.86103309999999</c:v>
                      </c:pt>
                      <c:pt idx="402">
                        <c:v>142.65465796666663</c:v>
                      </c:pt>
                      <c:pt idx="403">
                        <c:v>144.77074683333333</c:v>
                      </c:pt>
                      <c:pt idx="404">
                        <c:v>147.72812396666666</c:v>
                      </c:pt>
                      <c:pt idx="405">
                        <c:v>150.06257120000001</c:v>
                      </c:pt>
                      <c:pt idx="406">
                        <c:v>151.42728170000001</c:v>
                      </c:pt>
                      <c:pt idx="407">
                        <c:v>152.46125283333333</c:v>
                      </c:pt>
                      <c:pt idx="408">
                        <c:v>153.1452026</c:v>
                      </c:pt>
                      <c:pt idx="409">
                        <c:v>152.39701839999998</c:v>
                      </c:pt>
                      <c:pt idx="410">
                        <c:v>151.0547943</c:v>
                      </c:pt>
                      <c:pt idx="411">
                        <c:v>148.55338033333331</c:v>
                      </c:pt>
                      <c:pt idx="412">
                        <c:v>147.72492473333332</c:v>
                      </c:pt>
                      <c:pt idx="413">
                        <c:v>146.84188333333333</c:v>
                      </c:pt>
                      <c:pt idx="414">
                        <c:v>146.80655923333333</c:v>
                      </c:pt>
                      <c:pt idx="415">
                        <c:v>146.36664326666664</c:v>
                      </c:pt>
                      <c:pt idx="416">
                        <c:v>145.9620463</c:v>
                      </c:pt>
                      <c:pt idx="417">
                        <c:v>146.08406576666667</c:v>
                      </c:pt>
                      <c:pt idx="418">
                        <c:v>146.28315226666666</c:v>
                      </c:pt>
                      <c:pt idx="419">
                        <c:v>148.47630819999998</c:v>
                      </c:pt>
                      <c:pt idx="420">
                        <c:v>149.66119383333333</c:v>
                      </c:pt>
                      <c:pt idx="421">
                        <c:v>151.20571390000001</c:v>
                      </c:pt>
                      <c:pt idx="422">
                        <c:v>149.46852620000001</c:v>
                      </c:pt>
                      <c:pt idx="423">
                        <c:v>149.7928416</c:v>
                      </c:pt>
                      <c:pt idx="424">
                        <c:v>150.76900736666664</c:v>
                      </c:pt>
                      <c:pt idx="425">
                        <c:v>153.59474183333333</c:v>
                      </c:pt>
                      <c:pt idx="426">
                        <c:v>155.68193056666667</c:v>
                      </c:pt>
                      <c:pt idx="427">
                        <c:v>157.50259910000003</c:v>
                      </c:pt>
                      <c:pt idx="428">
                        <c:v>159.07923383333335</c:v>
                      </c:pt>
                      <c:pt idx="429">
                        <c:v>159.61548363333333</c:v>
                      </c:pt>
                      <c:pt idx="430">
                        <c:v>159.88842776666664</c:v>
                      </c:pt>
                      <c:pt idx="431">
                        <c:v>158.11592613333335</c:v>
                      </c:pt>
                      <c:pt idx="432">
                        <c:v>156.44938153333331</c:v>
                      </c:pt>
                      <c:pt idx="433">
                        <c:v>155.9548747</c:v>
                      </c:pt>
                      <c:pt idx="434">
                        <c:v>156.61313376666666</c:v>
                      </c:pt>
                      <c:pt idx="435">
                        <c:v>157.56039936666664</c:v>
                      </c:pt>
                      <c:pt idx="436">
                        <c:v>157.81407673333334</c:v>
                      </c:pt>
                      <c:pt idx="437">
                        <c:v>158.68748979999998</c:v>
                      </c:pt>
                      <c:pt idx="438">
                        <c:v>158.56547036666666</c:v>
                      </c:pt>
                      <c:pt idx="439">
                        <c:v>158.19619750000001</c:v>
                      </c:pt>
                      <c:pt idx="440">
                        <c:v>157.41911826666669</c:v>
                      </c:pt>
                      <c:pt idx="441">
                        <c:v>157.15902203333334</c:v>
                      </c:pt>
                      <c:pt idx="442">
                        <c:v>156.21496583333331</c:v>
                      </c:pt>
                      <c:pt idx="443">
                        <c:v>156.55533853333336</c:v>
                      </c:pt>
                      <c:pt idx="444">
                        <c:v>156.99524943333333</c:v>
                      </c:pt>
                      <c:pt idx="445">
                        <c:v>158.88977559999998</c:v>
                      </c:pt>
                      <c:pt idx="446">
                        <c:v>160.4407247</c:v>
                      </c:pt>
                      <c:pt idx="447">
                        <c:v>161.85039266666664</c:v>
                      </c:pt>
                      <c:pt idx="448">
                        <c:v>161.76048280000001</c:v>
                      </c:pt>
                      <c:pt idx="449">
                        <c:v>159.77282716666667</c:v>
                      </c:pt>
                      <c:pt idx="450">
                        <c:v>159.18519593333335</c:v>
                      </c:pt>
                      <c:pt idx="451">
                        <c:v>158.75491333333335</c:v>
                      </c:pt>
                      <c:pt idx="452">
                        <c:v>160.17741393333333</c:v>
                      </c:pt>
                      <c:pt idx="453">
                        <c:v>159.13060506666667</c:v>
                      </c:pt>
                      <c:pt idx="454">
                        <c:v>159.62190246666668</c:v>
                      </c:pt>
                      <c:pt idx="455">
                        <c:v>159.77924603333332</c:v>
                      </c:pt>
                      <c:pt idx="456">
                        <c:v>159.44529723333332</c:v>
                      </c:pt>
                      <c:pt idx="457">
                        <c:v>157.35810343333335</c:v>
                      </c:pt>
                      <c:pt idx="458">
                        <c:v>151.71626790000002</c:v>
                      </c:pt>
                      <c:pt idx="459">
                        <c:v>148.51805116666665</c:v>
                      </c:pt>
                      <c:pt idx="460">
                        <c:v>144.72257996666667</c:v>
                      </c:pt>
                      <c:pt idx="461">
                        <c:v>145.01157633333332</c:v>
                      </c:pt>
                      <c:pt idx="462">
                        <c:v>146.8386739</c:v>
                      </c:pt>
                      <c:pt idx="463">
                        <c:v>149.57128396666667</c:v>
                      </c:pt>
                      <c:pt idx="464">
                        <c:v>153.44703673333333</c:v>
                      </c:pt>
                      <c:pt idx="465">
                        <c:v>155.92917886666669</c:v>
                      </c:pt>
                      <c:pt idx="466">
                        <c:v>161.78936766666666</c:v>
                      </c:pt>
                      <c:pt idx="467">
                        <c:v>163.01598613333331</c:v>
                      </c:pt>
                      <c:pt idx="468">
                        <c:v>163.03525796666665</c:v>
                      </c:pt>
                      <c:pt idx="469">
                        <c:v>158.34711203333333</c:v>
                      </c:pt>
                      <c:pt idx="470">
                        <c:v>156.34983826666667</c:v>
                      </c:pt>
                      <c:pt idx="471">
                        <c:v>155.50532533333333</c:v>
                      </c:pt>
                      <c:pt idx="472">
                        <c:v>157.00167336666667</c:v>
                      </c:pt>
                      <c:pt idx="473">
                        <c:v>159.1177673</c:v>
                      </c:pt>
                      <c:pt idx="474">
                        <c:v>160.96412656666666</c:v>
                      </c:pt>
                      <c:pt idx="475">
                        <c:v>161.46506246666669</c:v>
                      </c:pt>
                      <c:pt idx="476">
                        <c:v>161.38799033333333</c:v>
                      </c:pt>
                      <c:pt idx="477">
                        <c:v>160.70082603333333</c:v>
                      </c:pt>
                      <c:pt idx="478">
                        <c:v>159.59299723333334</c:v>
                      </c:pt>
                      <c:pt idx="479">
                        <c:v>158.20260619999999</c:v>
                      </c:pt>
                      <c:pt idx="480">
                        <c:v>156.16357930000001</c:v>
                      </c:pt>
                      <c:pt idx="481">
                        <c:v>156.62597149999999</c:v>
                      </c:pt>
                      <c:pt idx="482">
                        <c:v>156.65808106666668</c:v>
                      </c:pt>
                      <c:pt idx="483">
                        <c:v>158.87051393333334</c:v>
                      </c:pt>
                      <c:pt idx="484">
                        <c:v>159.63475546666666</c:v>
                      </c:pt>
                      <c:pt idx="485">
                        <c:v>161.84718326666666</c:v>
                      </c:pt>
                      <c:pt idx="486">
                        <c:v>162.84581506666666</c:v>
                      </c:pt>
                      <c:pt idx="487">
                        <c:v>164.13986716666668</c:v>
                      </c:pt>
                      <c:pt idx="488">
                        <c:v>165.79356383333334</c:v>
                      </c:pt>
                      <c:pt idx="489">
                        <c:v>166.55137633333334</c:v>
                      </c:pt>
                      <c:pt idx="490">
                        <c:v>167.51790873333334</c:v>
                      </c:pt>
                      <c:pt idx="491">
                        <c:v>168.23397830000002</c:v>
                      </c:pt>
                      <c:pt idx="492">
                        <c:v>169.69821676666666</c:v>
                      </c:pt>
                      <c:pt idx="493">
                        <c:v>171.8335673</c:v>
                      </c:pt>
                      <c:pt idx="494">
                        <c:v>172.28311156666666</c:v>
                      </c:pt>
                      <c:pt idx="495">
                        <c:v>172.47256976666668</c:v>
                      </c:pt>
                      <c:pt idx="496">
                        <c:v>171.6955007</c:v>
                      </c:pt>
                      <c:pt idx="497">
                        <c:v>171.95880636666666</c:v>
                      </c:pt>
                      <c:pt idx="498">
                        <c:v>172.86111453333334</c:v>
                      </c:pt>
                      <c:pt idx="499">
                        <c:v>174.12627666666666</c:v>
                      </c:pt>
                      <c:pt idx="500">
                        <c:v>175.42996723333331</c:v>
                      </c:pt>
                      <c:pt idx="501">
                        <c:v>176.41897073333334</c:v>
                      </c:pt>
                      <c:pt idx="502">
                        <c:v>176.55383299999997</c:v>
                      </c:pt>
                      <c:pt idx="503">
                        <c:v>175.75107319999998</c:v>
                      </c:pt>
                      <c:pt idx="504">
                        <c:v>174.21618650000002</c:v>
                      </c:pt>
                      <c:pt idx="505">
                        <c:v>173.15974423333333</c:v>
                      </c:pt>
                      <c:pt idx="506">
                        <c:v>172.31844583333336</c:v>
                      </c:pt>
                      <c:pt idx="507">
                        <c:v>173.0730489</c:v>
                      </c:pt>
                      <c:pt idx="508">
                        <c:v>172.47900389999998</c:v>
                      </c:pt>
                      <c:pt idx="509">
                        <c:v>171.74366250000003</c:v>
                      </c:pt>
                      <c:pt idx="510">
                        <c:v>170.6005198</c:v>
                      </c:pt>
                      <c:pt idx="511">
                        <c:v>169.93261716666666</c:v>
                      </c:pt>
                      <c:pt idx="512">
                        <c:v>167.98671466666667</c:v>
                      </c:pt>
                      <c:pt idx="513">
                        <c:v>166.95596823333332</c:v>
                      </c:pt>
                      <c:pt idx="514">
                        <c:v>166.22385153333335</c:v>
                      </c:pt>
                      <c:pt idx="515">
                        <c:v>167.60782369999998</c:v>
                      </c:pt>
                      <c:pt idx="516">
                        <c:v>166.13073223333333</c:v>
                      </c:pt>
                      <c:pt idx="517">
                        <c:v>163.27610273333332</c:v>
                      </c:pt>
                      <c:pt idx="518">
                        <c:v>161.58387249999998</c:v>
                      </c:pt>
                      <c:pt idx="519">
                        <c:v>159.44209800000002</c:v>
                      </c:pt>
                      <c:pt idx="520">
                        <c:v>158.28289796666667</c:v>
                      </c:pt>
                      <c:pt idx="521">
                        <c:v>155.37046306666664</c:v>
                      </c:pt>
                      <c:pt idx="522">
                        <c:v>155.7236786</c:v>
                      </c:pt>
                      <c:pt idx="523">
                        <c:v>158.05170186666666</c:v>
                      </c:pt>
                      <c:pt idx="524">
                        <c:v>160.35082499999999</c:v>
                      </c:pt>
                      <c:pt idx="525">
                        <c:v>160.58202106666667</c:v>
                      </c:pt>
                      <c:pt idx="526">
                        <c:v>160.68155923333333</c:v>
                      </c:pt>
                      <c:pt idx="527">
                        <c:v>161.51322426666664</c:v>
                      </c:pt>
                      <c:pt idx="528">
                        <c:v>164.11739603333334</c:v>
                      </c:pt>
                      <c:pt idx="529">
                        <c:v>164.50272113333332</c:v>
                      </c:pt>
                      <c:pt idx="530">
                        <c:v>167.26423643333331</c:v>
                      </c:pt>
                      <c:pt idx="531">
                        <c:v>168.58719379999999</c:v>
                      </c:pt>
                      <c:pt idx="532">
                        <c:v>171.61521913333331</c:v>
                      </c:pt>
                      <c:pt idx="533">
                        <c:v>171.07255046666668</c:v>
                      </c:pt>
                      <c:pt idx="534">
                        <c:v>170.39822386666665</c:v>
                      </c:pt>
                      <c:pt idx="535">
                        <c:v>170.02574663333334</c:v>
                      </c:pt>
                      <c:pt idx="536">
                        <c:v>170.32758076666667</c:v>
                      </c:pt>
                      <c:pt idx="537">
                        <c:v>170.99869793333332</c:v>
                      </c:pt>
                      <c:pt idx="538">
                        <c:v>170.42071026666665</c:v>
                      </c:pt>
                      <c:pt idx="539">
                        <c:v>170.44640606666667</c:v>
                      </c:pt>
                      <c:pt idx="540">
                        <c:v>169.98722330000001</c:v>
                      </c:pt>
                      <c:pt idx="541">
                        <c:v>170.42071023333332</c:v>
                      </c:pt>
                      <c:pt idx="542">
                        <c:v>170.02895096666666</c:v>
                      </c:pt>
                      <c:pt idx="543">
                        <c:v>169.65646360000002</c:v>
                      </c:pt>
                      <c:pt idx="544">
                        <c:v>166.29769896666667</c:v>
                      </c:pt>
                      <c:pt idx="545">
                        <c:v>162.18112693333333</c:v>
                      </c:pt>
                      <c:pt idx="546">
                        <c:v>159.45172630000002</c:v>
                      </c:pt>
                      <c:pt idx="547">
                        <c:v>158.26362613333333</c:v>
                      </c:pt>
                      <c:pt idx="548">
                        <c:v>161.37193300000001</c:v>
                      </c:pt>
                      <c:pt idx="549">
                        <c:v>165.86421203333333</c:v>
                      </c:pt>
                      <c:pt idx="550">
                        <c:v>171.22668963333331</c:v>
                      </c:pt>
                      <c:pt idx="551">
                        <c:v>171.74367266666664</c:v>
                      </c:pt>
                      <c:pt idx="552">
                        <c:v>169.06885273333333</c:v>
                      </c:pt>
                      <c:pt idx="553">
                        <c:v>166.49357603333334</c:v>
                      </c:pt>
                      <c:pt idx="554">
                        <c:v>165.12565609999999</c:v>
                      </c:pt>
                      <c:pt idx="555">
                        <c:v>164.00820919999998</c:v>
                      </c:pt>
                      <c:pt idx="556">
                        <c:v>162.24534606666666</c:v>
                      </c:pt>
                      <c:pt idx="557">
                        <c:v>161.08293663333333</c:v>
                      </c:pt>
                      <c:pt idx="558">
                        <c:v>159.85310366666667</c:v>
                      </c:pt>
                      <c:pt idx="559">
                        <c:v>156.35625713333334</c:v>
                      </c:pt>
                      <c:pt idx="560">
                        <c:v>152.8819020666667</c:v>
                      </c:pt>
                      <c:pt idx="561">
                        <c:v>150.30341593333333</c:v>
                      </c:pt>
                      <c:pt idx="562">
                        <c:v>150.17818196666667</c:v>
                      </c:pt>
                      <c:pt idx="563">
                        <c:v>150.48001096666667</c:v>
                      </c:pt>
                      <c:pt idx="564">
                        <c:v>152.05985513333334</c:v>
                      </c:pt>
                      <c:pt idx="565">
                        <c:v>154.93696083333333</c:v>
                      </c:pt>
                      <c:pt idx="566">
                        <c:v>156.82507323333334</c:v>
                      </c:pt>
                      <c:pt idx="567">
                        <c:v>156.92781573333335</c:v>
                      </c:pt>
                      <c:pt idx="568">
                        <c:v>157.07231646666665</c:v>
                      </c:pt>
                      <c:pt idx="569">
                        <c:v>158.33747353333334</c:v>
                      </c:pt>
                      <c:pt idx="570">
                        <c:v>160.64302569999998</c:v>
                      </c:pt>
                      <c:pt idx="571">
                        <c:v>161.77652993333334</c:v>
                      </c:pt>
                      <c:pt idx="572">
                        <c:v>161.51000466666667</c:v>
                      </c:pt>
                      <c:pt idx="573">
                        <c:v>160.84531146666666</c:v>
                      </c:pt>
                      <c:pt idx="574">
                        <c:v>160.40860493333335</c:v>
                      </c:pt>
                      <c:pt idx="575">
                        <c:v>160.71365863333332</c:v>
                      </c:pt>
                      <c:pt idx="576">
                        <c:v>159.51272583333335</c:v>
                      </c:pt>
                      <c:pt idx="577">
                        <c:v>158.69711813333333</c:v>
                      </c:pt>
                      <c:pt idx="578">
                        <c:v>157.12369793333335</c:v>
                      </c:pt>
                      <c:pt idx="579">
                        <c:v>156.62598166666666</c:v>
                      </c:pt>
                      <c:pt idx="580">
                        <c:v>155.24844363333332</c:v>
                      </c:pt>
                      <c:pt idx="581">
                        <c:v>154.39108786666665</c:v>
                      </c:pt>
                      <c:pt idx="582">
                        <c:v>153.16125489999999</c:v>
                      </c:pt>
                      <c:pt idx="583">
                        <c:v>152.67637633333334</c:v>
                      </c:pt>
                      <c:pt idx="584">
                        <c:v>151.20249939999999</c:v>
                      </c:pt>
                      <c:pt idx="585">
                        <c:v>151.32129923333332</c:v>
                      </c:pt>
                      <c:pt idx="586">
                        <c:v>149.67723593333332</c:v>
                      </c:pt>
                      <c:pt idx="587">
                        <c:v>150.34513856666669</c:v>
                      </c:pt>
                      <c:pt idx="588">
                        <c:v>150.33230083333333</c:v>
                      </c:pt>
                      <c:pt idx="589">
                        <c:v>155.59844463333334</c:v>
                      </c:pt>
                      <c:pt idx="590">
                        <c:v>160.79715473333334</c:v>
                      </c:pt>
                      <c:pt idx="591">
                        <c:v>165.98302206666668</c:v>
                      </c:pt>
                      <c:pt idx="592">
                        <c:v>167.23855083333333</c:v>
                      </c:pt>
                      <c:pt idx="593">
                        <c:v>168.00027466666666</c:v>
                      </c:pt>
                      <c:pt idx="594">
                        <c:v>169.30368039999999</c:v>
                      </c:pt>
                      <c:pt idx="595">
                        <c:v>172.40675860000002</c:v>
                      </c:pt>
                      <c:pt idx="596">
                        <c:v>174.17809550000001</c:v>
                      </c:pt>
                      <c:pt idx="597">
                        <c:v>175.30059306666666</c:v>
                      </c:pt>
                      <c:pt idx="598">
                        <c:v>175.65421043333333</c:v>
                      </c:pt>
                      <c:pt idx="599">
                        <c:v>177.05894979999997</c:v>
                      </c:pt>
                      <c:pt idx="600">
                        <c:v>179.32015993333334</c:v>
                      </c:pt>
                      <c:pt idx="601">
                        <c:v>179.76461793333331</c:v>
                      </c:pt>
                      <c:pt idx="602">
                        <c:v>179.17092896666668</c:v>
                      </c:pt>
                      <c:pt idx="603">
                        <c:v>177.7369842666667</c:v>
                      </c:pt>
                      <c:pt idx="604">
                        <c:v>177.53259276666668</c:v>
                      </c:pt>
                      <c:pt idx="605">
                        <c:v>177.88297016666669</c:v>
                      </c:pt>
                      <c:pt idx="606">
                        <c:v>177.85702003333336</c:v>
                      </c:pt>
                      <c:pt idx="607">
                        <c:v>177.40932716666666</c:v>
                      </c:pt>
                      <c:pt idx="608">
                        <c:v>176.91295876666666</c:v>
                      </c:pt>
                      <c:pt idx="609">
                        <c:v>176.67288716666667</c:v>
                      </c:pt>
                      <c:pt idx="610">
                        <c:v>176.16353863333333</c:v>
                      </c:pt>
                      <c:pt idx="611">
                        <c:v>175.44332376666668</c:v>
                      </c:pt>
                      <c:pt idx="612">
                        <c:v>174.65173846666664</c:v>
                      </c:pt>
                      <c:pt idx="613">
                        <c:v>174.27217606666667</c:v>
                      </c:pt>
                      <c:pt idx="614">
                        <c:v>174.1878255</c:v>
                      </c:pt>
                      <c:pt idx="615">
                        <c:v>173.85366820000002</c:v>
                      </c:pt>
                      <c:pt idx="616">
                        <c:v>172.9225769</c:v>
                      </c:pt>
                      <c:pt idx="617">
                        <c:v>171.4594472</c:v>
                      </c:pt>
                      <c:pt idx="618">
                        <c:v>169.2728576333333</c:v>
                      </c:pt>
                      <c:pt idx="619">
                        <c:v>168.45207719999999</c:v>
                      </c:pt>
                      <c:pt idx="620">
                        <c:v>168.47478230000002</c:v>
                      </c:pt>
                      <c:pt idx="621">
                        <c:v>169.40911356666666</c:v>
                      </c:pt>
                      <c:pt idx="622">
                        <c:v>169.87627156666665</c:v>
                      </c:pt>
                      <c:pt idx="623">
                        <c:v>173.37676999999999</c:v>
                      </c:pt>
                      <c:pt idx="624">
                        <c:v>176.89997863333329</c:v>
                      </c:pt>
                      <c:pt idx="625">
                        <c:v>181.49377949999999</c:v>
                      </c:pt>
                      <c:pt idx="626">
                        <c:v>182.06476339999998</c:v>
                      </c:pt>
                      <c:pt idx="627">
                        <c:v>182.64223226666664</c:v>
                      </c:pt>
                      <c:pt idx="628">
                        <c:v>182.07124836666665</c:v>
                      </c:pt>
                      <c:pt idx="629">
                        <c:v>181.54892476666669</c:v>
                      </c:pt>
                      <c:pt idx="630">
                        <c:v>182.05501810000001</c:v>
                      </c:pt>
                      <c:pt idx="631">
                        <c:v>181.99986776666665</c:v>
                      </c:pt>
                      <c:pt idx="632">
                        <c:v>183.33648173333333</c:v>
                      </c:pt>
                      <c:pt idx="633">
                        <c:v>184.13130696666667</c:v>
                      </c:pt>
                      <c:pt idx="634">
                        <c:v>184.77041626666667</c:v>
                      </c:pt>
                      <c:pt idx="635">
                        <c:v>185.30570983333334</c:v>
                      </c:pt>
                      <c:pt idx="636">
                        <c:v>183.94639586666668</c:v>
                      </c:pt>
                      <c:pt idx="637">
                        <c:v>181.97067260000003</c:v>
                      </c:pt>
                      <c:pt idx="638">
                        <c:v>178.62590026666666</c:v>
                      </c:pt>
                      <c:pt idx="639">
                        <c:v>176.91295879999998</c:v>
                      </c:pt>
                      <c:pt idx="640">
                        <c:v>176.78967793333331</c:v>
                      </c:pt>
                      <c:pt idx="641">
                        <c:v>177.56179299999999</c:v>
                      </c:pt>
                      <c:pt idx="642">
                        <c:v>179.41747536666665</c:v>
                      </c:pt>
                      <c:pt idx="643">
                        <c:v>179.89761859999999</c:v>
                      </c:pt>
                      <c:pt idx="644">
                        <c:v>180.06307983333332</c:v>
                      </c:pt>
                      <c:pt idx="645">
                        <c:v>178.80108643333332</c:v>
                      </c:pt>
                      <c:pt idx="646">
                        <c:v>178.43124900000001</c:v>
                      </c:pt>
                      <c:pt idx="647">
                        <c:v>177.95434573333333</c:v>
                      </c:pt>
                      <c:pt idx="648">
                        <c:v>179.58942669999999</c:v>
                      </c:pt>
                      <c:pt idx="649">
                        <c:v>182.72007753333332</c:v>
                      </c:pt>
                      <c:pt idx="650">
                        <c:v>188.11518353333335</c:v>
                      </c:pt>
                      <c:pt idx="651">
                        <c:v>188.22548423333333</c:v>
                      </c:pt>
                      <c:pt idx="652">
                        <c:v>185.30246483333335</c:v>
                      </c:pt>
                      <c:pt idx="653">
                        <c:v>180.5464681</c:v>
                      </c:pt>
                      <c:pt idx="654">
                        <c:v>178.27552793333334</c:v>
                      </c:pt>
                      <c:pt idx="655">
                        <c:v>177.22116086666665</c:v>
                      </c:pt>
                      <c:pt idx="656">
                        <c:v>177.38662209999998</c:v>
                      </c:pt>
                      <c:pt idx="657">
                        <c:v>179.62187703333333</c:v>
                      </c:pt>
                      <c:pt idx="658">
                        <c:v>181.10772703333336</c:v>
                      </c:pt>
                      <c:pt idx="659">
                        <c:v>180.1669057</c:v>
                      </c:pt>
                      <c:pt idx="660">
                        <c:v>177.10437520000002</c:v>
                      </c:pt>
                      <c:pt idx="661">
                        <c:v>174.50576273333331</c:v>
                      </c:pt>
                      <c:pt idx="662">
                        <c:v>173.0555979333333</c:v>
                      </c:pt>
                      <c:pt idx="663">
                        <c:v>173.64604183333336</c:v>
                      </c:pt>
                      <c:pt idx="664">
                        <c:v>174.29163613333333</c:v>
                      </c:pt>
                      <c:pt idx="665">
                        <c:v>175.42061870000001</c:v>
                      </c:pt>
                      <c:pt idx="666">
                        <c:v>174.78800456666667</c:v>
                      </c:pt>
                      <c:pt idx="667">
                        <c:v>174.90479533333334</c:v>
                      </c:pt>
                      <c:pt idx="668">
                        <c:v>174.15214030000001</c:v>
                      </c:pt>
                      <c:pt idx="669">
                        <c:v>173.72390240000001</c:v>
                      </c:pt>
                      <c:pt idx="670">
                        <c:v>173.3508199</c:v>
                      </c:pt>
                      <c:pt idx="671">
                        <c:v>173.61035663333337</c:v>
                      </c:pt>
                      <c:pt idx="672">
                        <c:v>173.51951596666666</c:v>
                      </c:pt>
                      <c:pt idx="673">
                        <c:v>173.1107432</c:v>
                      </c:pt>
                      <c:pt idx="674">
                        <c:v>172.06610616666669</c:v>
                      </c:pt>
                      <c:pt idx="675">
                        <c:v>171.73844403333337</c:v>
                      </c:pt>
                      <c:pt idx="676">
                        <c:v>171.40429689999999</c:v>
                      </c:pt>
                      <c:pt idx="677">
                        <c:v>171.47892253333336</c:v>
                      </c:pt>
                      <c:pt idx="678">
                        <c:v>170.48295593333333</c:v>
                      </c:pt>
                      <c:pt idx="679">
                        <c:v>168.05628966666666</c:v>
                      </c:pt>
                      <c:pt idx="680">
                        <c:v>165.55500286666665</c:v>
                      </c:pt>
                      <c:pt idx="681">
                        <c:v>163.22890726666665</c:v>
                      </c:pt>
                      <c:pt idx="682">
                        <c:v>161.91500346666666</c:v>
                      </c:pt>
                      <c:pt idx="683">
                        <c:v>161.01635739999998</c:v>
                      </c:pt>
                      <c:pt idx="684">
                        <c:v>161.24020386666666</c:v>
                      </c:pt>
                      <c:pt idx="685">
                        <c:v>162.99207559999999</c:v>
                      </c:pt>
                      <c:pt idx="686">
                        <c:v>162.72929893333333</c:v>
                      </c:pt>
                      <c:pt idx="687">
                        <c:v>161.43486023333332</c:v>
                      </c:pt>
                      <c:pt idx="688">
                        <c:v>156.95786033333331</c:v>
                      </c:pt>
                      <c:pt idx="689">
                        <c:v>154.44684856666666</c:v>
                      </c:pt>
                      <c:pt idx="690">
                        <c:v>152.97073873333332</c:v>
                      </c:pt>
                      <c:pt idx="691">
                        <c:v>153.72014363333332</c:v>
                      </c:pt>
                      <c:pt idx="692">
                        <c:v>153.02587889999998</c:v>
                      </c:pt>
                      <c:pt idx="693">
                        <c:v>151.29995729999999</c:v>
                      </c:pt>
                      <c:pt idx="694">
                        <c:v>149.19771833333334</c:v>
                      </c:pt>
                      <c:pt idx="695">
                        <c:v>148.87330123333334</c:v>
                      </c:pt>
                      <c:pt idx="696">
                        <c:v>148.49373376666665</c:v>
                      </c:pt>
                      <c:pt idx="697">
                        <c:v>147.98763533333332</c:v>
                      </c:pt>
                      <c:pt idx="698">
                        <c:v>146.65102133333332</c:v>
                      </c:pt>
                      <c:pt idx="699">
                        <c:v>147.1311645333333</c:v>
                      </c:pt>
                      <c:pt idx="700">
                        <c:v>148.56834409999999</c:v>
                      </c:pt>
                      <c:pt idx="701">
                        <c:v>151.73144023333336</c:v>
                      </c:pt>
                      <c:pt idx="702">
                        <c:v>153.09400433333334</c:v>
                      </c:pt>
                      <c:pt idx="703">
                        <c:v>153.68769836666667</c:v>
                      </c:pt>
                      <c:pt idx="704">
                        <c:v>152.75985716666665</c:v>
                      </c:pt>
                      <c:pt idx="705">
                        <c:v>153.85314940000001</c:v>
                      </c:pt>
                      <c:pt idx="706">
                        <c:v>155.40712483333331</c:v>
                      </c:pt>
                      <c:pt idx="707">
                        <c:v>156.98381043333333</c:v>
                      </c:pt>
                      <c:pt idx="708">
                        <c:v>157.50612896666667</c:v>
                      </c:pt>
                      <c:pt idx="709">
                        <c:v>157.62291973333333</c:v>
                      </c:pt>
                      <c:pt idx="710">
                        <c:v>158.94655863333332</c:v>
                      </c:pt>
                      <c:pt idx="711">
                        <c:v>159.40723673333332</c:v>
                      </c:pt>
                      <c:pt idx="712">
                        <c:v>160.58487446666666</c:v>
                      </c:pt>
                      <c:pt idx="713">
                        <c:v>160.49078876666667</c:v>
                      </c:pt>
                      <c:pt idx="714">
                        <c:v>162.55734759999999</c:v>
                      </c:pt>
                      <c:pt idx="715">
                        <c:v>163.90045163333332</c:v>
                      </c:pt>
                      <c:pt idx="716">
                        <c:v>166.15193173333333</c:v>
                      </c:pt>
                      <c:pt idx="717">
                        <c:v>166.23628233333332</c:v>
                      </c:pt>
                      <c:pt idx="718">
                        <c:v>166.86241150000001</c:v>
                      </c:pt>
                      <c:pt idx="719">
                        <c:v>163.53385416666666</c:v>
                      </c:pt>
                      <c:pt idx="720">
                        <c:v>160.67894996666666</c:v>
                      </c:pt>
                      <c:pt idx="721">
                        <c:v>157.230367</c:v>
                      </c:pt>
                      <c:pt idx="722">
                        <c:v>156.81835426666666</c:v>
                      </c:pt>
                      <c:pt idx="723">
                        <c:v>156.90920003333332</c:v>
                      </c:pt>
                      <c:pt idx="724">
                        <c:v>157.02923583333333</c:v>
                      </c:pt>
                      <c:pt idx="725">
                        <c:v>157.23037720000002</c:v>
                      </c:pt>
                      <c:pt idx="726">
                        <c:v>156.44203186666667</c:v>
                      </c:pt>
                      <c:pt idx="727">
                        <c:v>154.83939616666666</c:v>
                      </c:pt>
                      <c:pt idx="728">
                        <c:v>152.24078370000001</c:v>
                      </c:pt>
                      <c:pt idx="729">
                        <c:v>149.5318705</c:v>
                      </c:pt>
                      <c:pt idx="730">
                        <c:v>145.37603756666667</c:v>
                      </c:pt>
                      <c:pt idx="731">
                        <c:v>142.3427073</c:v>
                      </c:pt>
                      <c:pt idx="732">
                        <c:v>140.25344340000001</c:v>
                      </c:pt>
                      <c:pt idx="733">
                        <c:v>140.68492636666667</c:v>
                      </c:pt>
                      <c:pt idx="734">
                        <c:v>141.05152383333333</c:v>
                      </c:pt>
                      <c:pt idx="735">
                        <c:v>140.11719256666666</c:v>
                      </c:pt>
                      <c:pt idx="736">
                        <c:v>139.81223550000001</c:v>
                      </c:pt>
                      <c:pt idx="737">
                        <c:v>141.09044900000001</c:v>
                      </c:pt>
                      <c:pt idx="738">
                        <c:v>143.51711016666664</c:v>
                      </c:pt>
                      <c:pt idx="739">
                        <c:v>144.05889379999999</c:v>
                      </c:pt>
                      <c:pt idx="740">
                        <c:v>142.63144936666666</c:v>
                      </c:pt>
                      <c:pt idx="741">
                        <c:v>140.45134480000002</c:v>
                      </c:pt>
                      <c:pt idx="742">
                        <c:v>138.59241230000001</c:v>
                      </c:pt>
                      <c:pt idx="743">
                        <c:v>138.06684873333333</c:v>
                      </c:pt>
                      <c:pt idx="744">
                        <c:v>137.77163186666667</c:v>
                      </c:pt>
                      <c:pt idx="745">
                        <c:v>138.07010396666666</c:v>
                      </c:pt>
                      <c:pt idx="746">
                        <c:v>136.81459553333332</c:v>
                      </c:pt>
                      <c:pt idx="747">
                        <c:v>136.2825368</c:v>
                      </c:pt>
                      <c:pt idx="748">
                        <c:v>136.47394303333331</c:v>
                      </c:pt>
                      <c:pt idx="749">
                        <c:v>137.46018979999999</c:v>
                      </c:pt>
                      <c:pt idx="750">
                        <c:v>138.73516846666666</c:v>
                      </c:pt>
                      <c:pt idx="751">
                        <c:v>139.45538333333334</c:v>
                      </c:pt>
                      <c:pt idx="752">
                        <c:v>140.08150230000001</c:v>
                      </c:pt>
                      <c:pt idx="753">
                        <c:v>139.80899050000002</c:v>
                      </c:pt>
                      <c:pt idx="754">
                        <c:v>139.89658103333332</c:v>
                      </c:pt>
                      <c:pt idx="755">
                        <c:v>140.85362753333334</c:v>
                      </c:pt>
                      <c:pt idx="756">
                        <c:v>141.83661396666668</c:v>
                      </c:pt>
                      <c:pt idx="757">
                        <c:v>142.25511166666664</c:v>
                      </c:pt>
                      <c:pt idx="758">
                        <c:v>140.88605749999999</c:v>
                      </c:pt>
                      <c:pt idx="759">
                        <c:v>139.19258623333334</c:v>
                      </c:pt>
                      <c:pt idx="760">
                        <c:v>137.93059283333332</c:v>
                      </c:pt>
                      <c:pt idx="761">
                        <c:v>138.81950376666666</c:v>
                      </c:pt>
                      <c:pt idx="762">
                        <c:v>140.36050413333331</c:v>
                      </c:pt>
                      <c:pt idx="763">
                        <c:v>141.73280843333336</c:v>
                      </c:pt>
                      <c:pt idx="764">
                        <c:v>141.56410726666667</c:v>
                      </c:pt>
                      <c:pt idx="765">
                        <c:v>141.10991413333332</c:v>
                      </c:pt>
                      <c:pt idx="766">
                        <c:v>140.61679583333333</c:v>
                      </c:pt>
                      <c:pt idx="767">
                        <c:v>140.2145233</c:v>
                      </c:pt>
                      <c:pt idx="768">
                        <c:v>139.32885743333333</c:v>
                      </c:pt>
                      <c:pt idx="769">
                        <c:v>137.9111379</c:v>
                      </c:pt>
                      <c:pt idx="770">
                        <c:v>135.25088500000001</c:v>
                      </c:pt>
                      <c:pt idx="771">
                        <c:v>133.62878416666666</c:v>
                      </c:pt>
                      <c:pt idx="772">
                        <c:v>132.06507363333333</c:v>
                      </c:pt>
                      <c:pt idx="773">
                        <c:v>131.01395160000001</c:v>
                      </c:pt>
                      <c:pt idx="774">
                        <c:v>131.0399017</c:v>
                      </c:pt>
                      <c:pt idx="775">
                        <c:v>132.00667316666667</c:v>
                      </c:pt>
                      <c:pt idx="776">
                        <c:v>134.54364013333335</c:v>
                      </c:pt>
                      <c:pt idx="777">
                        <c:v>135.01080830000001</c:v>
                      </c:pt>
                      <c:pt idx="778">
                        <c:v>135.27034503333331</c:v>
                      </c:pt>
                      <c:pt idx="779">
                        <c:v>134.37170409999999</c:v>
                      </c:pt>
                      <c:pt idx="780">
                        <c:v>134.11540729999999</c:v>
                      </c:pt>
                      <c:pt idx="781">
                        <c:v>134.63124083333332</c:v>
                      </c:pt>
                      <c:pt idx="782">
                        <c:v>134.73829650000002</c:v>
                      </c:pt>
                      <c:pt idx="783">
                        <c:v>133.00914509999998</c:v>
                      </c:pt>
                      <c:pt idx="784">
                        <c:v>129.73898823333334</c:v>
                      </c:pt>
                      <c:pt idx="785">
                        <c:v>128.60026546666666</c:v>
                      </c:pt>
                      <c:pt idx="786">
                        <c:v>129.39833573333331</c:v>
                      </c:pt>
                      <c:pt idx="787">
                        <c:v>129.44375353333334</c:v>
                      </c:pt>
                      <c:pt idx="788">
                        <c:v>127.9838689</c:v>
                      </c:pt>
                      <c:pt idx="789">
                        <c:v>125.22953796666667</c:v>
                      </c:pt>
                      <c:pt idx="790">
                        <c:v>122.58226776666667</c:v>
                      </c:pt>
                      <c:pt idx="791">
                        <c:v>119.62030793333334</c:v>
                      </c:pt>
                      <c:pt idx="792">
                        <c:v>118.14743806666667</c:v>
                      </c:pt>
                      <c:pt idx="793">
                        <c:v>116.73620606666667</c:v>
                      </c:pt>
                      <c:pt idx="794">
                        <c:v>114.39389039999999</c:v>
                      </c:pt>
                      <c:pt idx="795">
                        <c:v>112.17485556666666</c:v>
                      </c:pt>
                      <c:pt idx="796">
                        <c:v>109.70277153333332</c:v>
                      </c:pt>
                      <c:pt idx="797">
                        <c:v>106.00437675000001</c:v>
                      </c:pt>
                      <c:pt idx="798">
                        <c:v>99.580853790000006</c:v>
                      </c:pt>
                      <c:pt idx="799">
                        <c:v>96.554013569999995</c:v>
                      </c:pt>
                      <c:pt idx="800">
                        <c:v>101.02777355333335</c:v>
                      </c:pt>
                      <c:pt idx="801">
                        <c:v>106.25418601333335</c:v>
                      </c:pt>
                      <c:pt idx="802">
                        <c:v>109.5113678</c:v>
                      </c:pt>
                      <c:pt idx="803">
                        <c:v>108.35318500000001</c:v>
                      </c:pt>
                      <c:pt idx="804">
                        <c:v>108.67435706666667</c:v>
                      </c:pt>
                      <c:pt idx="805">
                        <c:v>111.12048846666669</c:v>
                      </c:pt>
                      <c:pt idx="806">
                        <c:v>113.34601336666667</c:v>
                      </c:pt>
                      <c:pt idx="807">
                        <c:v>116.21713763333334</c:v>
                      </c:pt>
                      <c:pt idx="808">
                        <c:v>115.99977363333333</c:v>
                      </c:pt>
                      <c:pt idx="809">
                        <c:v>116.20091753333334</c:v>
                      </c:pt>
                      <c:pt idx="810">
                        <c:v>114.50744373333333</c:v>
                      </c:pt>
                      <c:pt idx="811">
                        <c:v>113.9234848</c:v>
                      </c:pt>
                      <c:pt idx="812">
                        <c:v>113.03457133333332</c:v>
                      </c:pt>
                      <c:pt idx="813">
                        <c:v>113.95267739999998</c:v>
                      </c:pt>
                      <c:pt idx="814">
                        <c:v>115.73050433333333</c:v>
                      </c:pt>
                      <c:pt idx="815">
                        <c:v>116.8302892</c:v>
                      </c:pt>
                      <c:pt idx="816">
                        <c:v>116.3825887</c:v>
                      </c:pt>
                      <c:pt idx="817">
                        <c:v>114.70533243333334</c:v>
                      </c:pt>
                      <c:pt idx="818">
                        <c:v>113.62176513333334</c:v>
                      </c:pt>
                      <c:pt idx="819">
                        <c:v>112.78476206666666</c:v>
                      </c:pt>
                      <c:pt idx="820">
                        <c:v>110.90636699999999</c:v>
                      </c:pt>
                      <c:pt idx="821">
                        <c:v>109.2161382</c:v>
                      </c:pt>
                      <c:pt idx="822">
                        <c:v>108.5900065</c:v>
                      </c:pt>
                      <c:pt idx="823">
                        <c:v>108.37913513333335</c:v>
                      </c:pt>
                      <c:pt idx="824">
                        <c:v>107.35397086666667</c:v>
                      </c:pt>
                      <c:pt idx="825">
                        <c:v>105.82270816666666</c:v>
                      </c:pt>
                      <c:pt idx="826">
                        <c:v>105.27768200000001</c:v>
                      </c:pt>
                      <c:pt idx="827">
                        <c:v>105.18035379999999</c:v>
                      </c:pt>
                      <c:pt idx="828">
                        <c:v>106.18930053333334</c:v>
                      </c:pt>
                      <c:pt idx="829">
                        <c:v>107.72056833333335</c:v>
                      </c:pt>
                      <c:pt idx="830">
                        <c:v>108.59974670000001</c:v>
                      </c:pt>
                      <c:pt idx="831">
                        <c:v>107.3993937</c:v>
                      </c:pt>
                      <c:pt idx="832">
                        <c:v>104.62884266666667</c:v>
                      </c:pt>
                      <c:pt idx="833">
                        <c:v>100.69037881999999</c:v>
                      </c:pt>
                      <c:pt idx="834">
                        <c:v>97.228813173333336</c:v>
                      </c:pt>
                      <c:pt idx="835">
                        <c:v>95.645637513333327</c:v>
                      </c:pt>
                      <c:pt idx="836">
                        <c:v>95.992767333333333</c:v>
                      </c:pt>
                      <c:pt idx="837">
                        <c:v>97.90035756333333</c:v>
                      </c:pt>
                      <c:pt idx="838">
                        <c:v>98.568667093333332</c:v>
                      </c:pt>
                      <c:pt idx="839">
                        <c:v>99.908521020000009</c:v>
                      </c:pt>
                      <c:pt idx="840">
                        <c:v>98.987169906666665</c:v>
                      </c:pt>
                      <c:pt idx="841">
                        <c:v>97.047134403333317</c:v>
                      </c:pt>
                      <c:pt idx="842">
                        <c:v>92.975662229999998</c:v>
                      </c:pt>
                      <c:pt idx="843">
                        <c:v>90.594411213333331</c:v>
                      </c:pt>
                      <c:pt idx="844">
                        <c:v>89.809313456666658</c:v>
                      </c:pt>
                      <c:pt idx="845">
                        <c:v>90.195370993333327</c:v>
                      </c:pt>
                      <c:pt idx="846">
                        <c:v>91.699401856666668</c:v>
                      </c:pt>
                      <c:pt idx="847">
                        <c:v>92.61836751333334</c:v>
                      </c:pt>
                      <c:pt idx="848">
                        <c:v>94.610783896666661</c:v>
                      </c:pt>
                      <c:pt idx="849">
                        <c:v>93.323539733333334</c:v>
                      </c:pt>
                      <c:pt idx="850">
                        <c:v>92.396990456666671</c:v>
                      </c:pt>
                      <c:pt idx="851">
                        <c:v>90.517415363333328</c:v>
                      </c:pt>
                      <c:pt idx="852">
                        <c:v>91.440656026666673</c:v>
                      </c:pt>
                      <c:pt idx="853">
                        <c:v>91.784802756666679</c:v>
                      </c:pt>
                      <c:pt idx="854">
                        <c:v>91.903930666666668</c:v>
                      </c:pt>
                      <c:pt idx="855">
                        <c:v>92.287788393333344</c:v>
                      </c:pt>
                      <c:pt idx="856">
                        <c:v>93.743797303333338</c:v>
                      </c:pt>
                      <c:pt idx="857">
                        <c:v>96.199155169999997</c:v>
                      </c:pt>
                      <c:pt idx="858">
                        <c:v>96.960248309999997</c:v>
                      </c:pt>
                      <c:pt idx="859">
                        <c:v>98.661130279999995</c:v>
                      </c:pt>
                      <c:pt idx="860">
                        <c:v>99.044990550000009</c:v>
                      </c:pt>
                      <c:pt idx="861">
                        <c:v>100.19987234333333</c:v>
                      </c:pt>
                      <c:pt idx="862">
                        <c:v>99.577758786666664</c:v>
                      </c:pt>
                      <c:pt idx="863">
                        <c:v>99.362668353333333</c:v>
                      </c:pt>
                      <c:pt idx="864">
                        <c:v>97.678329466666654</c:v>
                      </c:pt>
                      <c:pt idx="865">
                        <c:v>95.133626300000003</c:v>
                      </c:pt>
                      <c:pt idx="866">
                        <c:v>91.361236570000003</c:v>
                      </c:pt>
                      <c:pt idx="867">
                        <c:v>88.194419859999996</c:v>
                      </c:pt>
                      <c:pt idx="868">
                        <c:v>86.625900270000002</c:v>
                      </c:pt>
                      <c:pt idx="869">
                        <c:v>85.560368859999997</c:v>
                      </c:pt>
                      <c:pt idx="870">
                        <c:v>85.947532656666681</c:v>
                      </c:pt>
                      <c:pt idx="871">
                        <c:v>85.868113199999996</c:v>
                      </c:pt>
                      <c:pt idx="872">
                        <c:v>86.427350359999991</c:v>
                      </c:pt>
                      <c:pt idx="873">
                        <c:v>86.893936156666669</c:v>
                      </c:pt>
                      <c:pt idx="874">
                        <c:v>87.982635500000001</c:v>
                      </c:pt>
                      <c:pt idx="875">
                        <c:v>89.412172956666666</c:v>
                      </c:pt>
                      <c:pt idx="876">
                        <c:v>89.418790183333329</c:v>
                      </c:pt>
                      <c:pt idx="877">
                        <c:v>88.72056834</c:v>
                      </c:pt>
                      <c:pt idx="878">
                        <c:v>87.913144430000003</c:v>
                      </c:pt>
                      <c:pt idx="879">
                        <c:v>87.820487976666655</c:v>
                      </c:pt>
                      <c:pt idx="880">
                        <c:v>87.168591816666662</c:v>
                      </c:pt>
                      <c:pt idx="881">
                        <c:v>85.686111449999999</c:v>
                      </c:pt>
                      <c:pt idx="882">
                        <c:v>85.196365356666661</c:v>
                      </c:pt>
                      <c:pt idx="883">
                        <c:v>84.86545563</c:v>
                      </c:pt>
                      <c:pt idx="884">
                        <c:v>84.097742719999999</c:v>
                      </c:pt>
                      <c:pt idx="885">
                        <c:v>81.979911806666678</c:v>
                      </c:pt>
                      <c:pt idx="886">
                        <c:v>80.593391420000003</c:v>
                      </c:pt>
                      <c:pt idx="887">
                        <c:v>79.418655396666665</c:v>
                      </c:pt>
                      <c:pt idx="888">
                        <c:v>79.557637533333335</c:v>
                      </c:pt>
                      <c:pt idx="889">
                        <c:v>80.285644529999999</c:v>
                      </c:pt>
                      <c:pt idx="890">
                        <c:v>84.14737701</c:v>
                      </c:pt>
                      <c:pt idx="891">
                        <c:v>86.54317219666666</c:v>
                      </c:pt>
                      <c:pt idx="892">
                        <c:v>88.571655269999994</c:v>
                      </c:pt>
                      <c:pt idx="893">
                        <c:v>88.56172943</c:v>
                      </c:pt>
                      <c:pt idx="894">
                        <c:v>89.210316976666661</c:v>
                      </c:pt>
                      <c:pt idx="895">
                        <c:v>87.214925133333338</c:v>
                      </c:pt>
                      <c:pt idx="896">
                        <c:v>85.044146223333343</c:v>
                      </c:pt>
                      <c:pt idx="897">
                        <c:v>83.482246400000008</c:v>
                      </c:pt>
                      <c:pt idx="898">
                        <c:v>84.306213379999988</c:v>
                      </c:pt>
                      <c:pt idx="899">
                        <c:v>85.851570129999985</c:v>
                      </c:pt>
                      <c:pt idx="900">
                        <c:v>85.689422610000008</c:v>
                      </c:pt>
                      <c:pt idx="901">
                        <c:v>85.997169496666672</c:v>
                      </c:pt>
                      <c:pt idx="902">
                        <c:v>86.635826113333337</c:v>
                      </c:pt>
                      <c:pt idx="903">
                        <c:v>87.671579999999992</c:v>
                      </c:pt>
                      <c:pt idx="904">
                        <c:v>88.376419069999997</c:v>
                      </c:pt>
                      <c:pt idx="905">
                        <c:v>87.307573956666673</c:v>
                      </c:pt>
                      <c:pt idx="906">
                        <c:v>87.807248433333328</c:v>
                      </c:pt>
                      <c:pt idx="907">
                        <c:v>87.618629456666667</c:v>
                      </c:pt>
                      <c:pt idx="908">
                        <c:v>88.551801046666654</c:v>
                      </c:pt>
                      <c:pt idx="909">
                        <c:v>88.052126569999999</c:v>
                      </c:pt>
                      <c:pt idx="910">
                        <c:v>87.853581750000004</c:v>
                      </c:pt>
                      <c:pt idx="911">
                        <c:v>86.804593406666655</c:v>
                      </c:pt>
                      <c:pt idx="912">
                        <c:v>85.702657063333334</c:v>
                      </c:pt>
                      <c:pt idx="913">
                        <c:v>83.948829649999993</c:v>
                      </c:pt>
                      <c:pt idx="914">
                        <c:v>81.367724100000004</c:v>
                      </c:pt>
                      <c:pt idx="915">
                        <c:v>79.041419983333341</c:v>
                      </c:pt>
                      <c:pt idx="916">
                        <c:v>77.764101663333335</c:v>
                      </c:pt>
                      <c:pt idx="917">
                        <c:v>78.151268003333328</c:v>
                      </c:pt>
                      <c:pt idx="918">
                        <c:v>77.271044409999988</c:v>
                      </c:pt>
                      <c:pt idx="919">
                        <c:v>75.824963883333325</c:v>
                      </c:pt>
                      <c:pt idx="920">
                        <c:v>74.454991656666664</c:v>
                      </c:pt>
                      <c:pt idx="921">
                        <c:v>74.210116066666671</c:v>
                      </c:pt>
                      <c:pt idx="922">
                        <c:v>73.84280395333333</c:v>
                      </c:pt>
                      <c:pt idx="923">
                        <c:v>72.797124223333341</c:v>
                      </c:pt>
                      <c:pt idx="924">
                        <c:v>71.777918496666672</c:v>
                      </c:pt>
                      <c:pt idx="925">
                        <c:v>71.198824563333332</c:v>
                      </c:pt>
                      <c:pt idx="926">
                        <c:v>70.689221700000004</c:v>
                      </c:pt>
                      <c:pt idx="927">
                        <c:v>71.36758931333334</c:v>
                      </c:pt>
                      <c:pt idx="928">
                        <c:v>72.605196633333335</c:v>
                      </c:pt>
                      <c:pt idx="929">
                        <c:v>72.654833473333341</c:v>
                      </c:pt>
                      <c:pt idx="930">
                        <c:v>71.983085629999991</c:v>
                      </c:pt>
                      <c:pt idx="931">
                        <c:v>69.554199216666674</c:v>
                      </c:pt>
                      <c:pt idx="932">
                        <c:v>68.435719806666668</c:v>
                      </c:pt>
                      <c:pt idx="933">
                        <c:v>67.720952350000005</c:v>
                      </c:pt>
                      <c:pt idx="934">
                        <c:v>67.47938537666667</c:v>
                      </c:pt>
                      <c:pt idx="935">
                        <c:v>66.983019510000005</c:v>
                      </c:pt>
                      <c:pt idx="936">
                        <c:v>65.993596393333334</c:v>
                      </c:pt>
                      <c:pt idx="937">
                        <c:v>64.703043616666676</c:v>
                      </c:pt>
                      <c:pt idx="938">
                        <c:v>63.247033436666669</c:v>
                      </c:pt>
                      <c:pt idx="939">
                        <c:v>61.575930280000001</c:v>
                      </c:pt>
                      <c:pt idx="940">
                        <c:v>61.757930756666667</c:v>
                      </c:pt>
                      <c:pt idx="941">
                        <c:v>61.3873113</c:v>
                      </c:pt>
                      <c:pt idx="942">
                        <c:v>60.225813546666664</c:v>
                      </c:pt>
                      <c:pt idx="943">
                        <c:v>58.409113566666662</c:v>
                      </c:pt>
                      <c:pt idx="944">
                        <c:v>59.123881023333333</c:v>
                      </c:pt>
                      <c:pt idx="945">
                        <c:v>60.199342093333335</c:v>
                      </c:pt>
                      <c:pt idx="946">
                        <c:v>60.32839584333334</c:v>
                      </c:pt>
                      <c:pt idx="947">
                        <c:v>58.137763976666669</c:v>
                      </c:pt>
                      <c:pt idx="948">
                        <c:v>56.463353473333335</c:v>
                      </c:pt>
                      <c:pt idx="949">
                        <c:v>55.338256836666666</c:v>
                      </c:pt>
                      <c:pt idx="950">
                        <c:v>54.620180766666671</c:v>
                      </c:pt>
                      <c:pt idx="951">
                        <c:v>54.646653496666666</c:v>
                      </c:pt>
                      <c:pt idx="952">
                        <c:v>54.507671359999996</c:v>
                      </c:pt>
                      <c:pt idx="953">
                        <c:v>55.83462397666667</c:v>
                      </c:pt>
                      <c:pt idx="954">
                        <c:v>56.754557293333335</c:v>
                      </c:pt>
                      <c:pt idx="955">
                        <c:v>57.207904816666662</c:v>
                      </c:pt>
                      <c:pt idx="956">
                        <c:v>55.861096699999997</c:v>
                      </c:pt>
                      <c:pt idx="957">
                        <c:v>53.640683493333334</c:v>
                      </c:pt>
                      <c:pt idx="958">
                        <c:v>51.969582876666664</c:v>
                      </c:pt>
                      <c:pt idx="959">
                        <c:v>50.698885600000004</c:v>
                      </c:pt>
                      <c:pt idx="960">
                        <c:v>50.44408416666667</c:v>
                      </c:pt>
                      <c:pt idx="961">
                        <c:v>49.795499163333339</c:v>
                      </c:pt>
                      <c:pt idx="962">
                        <c:v>49.762406663333337</c:v>
                      </c:pt>
                      <c:pt idx="963">
                        <c:v>49.027783710000001</c:v>
                      </c:pt>
                      <c:pt idx="964">
                        <c:v>48.87887319</c:v>
                      </c:pt>
                      <c:pt idx="965">
                        <c:v>47.925848646666658</c:v>
                      </c:pt>
                      <c:pt idx="966">
                        <c:v>46.847078959999997</c:v>
                      </c:pt>
                      <c:pt idx="967">
                        <c:v>49.477821349999999</c:v>
                      </c:pt>
                      <c:pt idx="968">
                        <c:v>52.98548126</c:v>
                      </c:pt>
                      <c:pt idx="969">
                        <c:v>57.929292043333326</c:v>
                      </c:pt>
                      <c:pt idx="970">
                        <c:v>59.540828706666666</c:v>
                      </c:pt>
                      <c:pt idx="971">
                        <c:v>62.092152916666663</c:v>
                      </c:pt>
                      <c:pt idx="972">
                        <c:v>65.517084760000003</c:v>
                      </c:pt>
                      <c:pt idx="973">
                        <c:v>67.57866160333333</c:v>
                      </c:pt>
                      <c:pt idx="974">
                        <c:v>68.346374513333345</c:v>
                      </c:pt>
                      <c:pt idx="975">
                        <c:v>67.198109946666662</c:v>
                      </c:pt>
                      <c:pt idx="976">
                        <c:v>66.88043467333334</c:v>
                      </c:pt>
                      <c:pt idx="977">
                        <c:v>66.546213786666655</c:v>
                      </c:pt>
                      <c:pt idx="978">
                        <c:v>65.351626080000003</c:v>
                      </c:pt>
                      <c:pt idx="979">
                        <c:v>64.236455283333328</c:v>
                      </c:pt>
                      <c:pt idx="980">
                        <c:v>63.558087669999999</c:v>
                      </c:pt>
                      <c:pt idx="981">
                        <c:v>63.773179373333335</c:v>
                      </c:pt>
                      <c:pt idx="982">
                        <c:v>63.333068846666663</c:v>
                      </c:pt>
                      <c:pt idx="983">
                        <c:v>62.638156889999998</c:v>
                      </c:pt>
                      <c:pt idx="984">
                        <c:v>62.687795003333328</c:v>
                      </c:pt>
                      <c:pt idx="985">
                        <c:v>63.819510143333332</c:v>
                      </c:pt>
                      <c:pt idx="986">
                        <c:v>64.792388916666667</c:v>
                      </c:pt>
                      <c:pt idx="987">
                        <c:v>64.673261006666664</c:v>
                      </c:pt>
                      <c:pt idx="988">
                        <c:v>63.46212641333333</c:v>
                      </c:pt>
                      <c:pt idx="989">
                        <c:v>62.151716866666668</c:v>
                      </c:pt>
                      <c:pt idx="990">
                        <c:v>61.453493753333333</c:v>
                      </c:pt>
                      <c:pt idx="991">
                        <c:v>61.460112253333328</c:v>
                      </c:pt>
                      <c:pt idx="992">
                        <c:v>61.665276846666664</c:v>
                      </c:pt>
                      <c:pt idx="993">
                        <c:v>62.790374756666665</c:v>
                      </c:pt>
                      <c:pt idx="994">
                        <c:v>63.905545553333333</c:v>
                      </c:pt>
                      <c:pt idx="995">
                        <c:v>64.097474416666657</c:v>
                      </c:pt>
                      <c:pt idx="996">
                        <c:v>63.690452576666665</c:v>
                      </c:pt>
                      <c:pt idx="997">
                        <c:v>63.227175396666667</c:v>
                      </c:pt>
                      <c:pt idx="998">
                        <c:v>63.306593576666671</c:v>
                      </c:pt>
                      <c:pt idx="999">
                        <c:v>64.130561826666664</c:v>
                      </c:pt>
                      <c:pt idx="1000">
                        <c:v>64.894968666666671</c:v>
                      </c:pt>
                      <c:pt idx="1001">
                        <c:v>66.188832599999998</c:v>
                      </c:pt>
                      <c:pt idx="1002">
                        <c:v>66.347671510000012</c:v>
                      </c:pt>
                      <c:pt idx="1003">
                        <c:v>66.35759989333333</c:v>
                      </c:pt>
                      <c:pt idx="1004">
                        <c:v>66.824185689999993</c:v>
                      </c:pt>
                      <c:pt idx="1005">
                        <c:v>67.009493509999999</c:v>
                      </c:pt>
                      <c:pt idx="1006">
                        <c:v>68.104804993333332</c:v>
                      </c:pt>
                      <c:pt idx="1007">
                        <c:v>69.812304176666657</c:v>
                      </c:pt>
                      <c:pt idx="1008">
                        <c:v>71.54958852</c:v>
                      </c:pt>
                      <c:pt idx="1009">
                        <c:v>73.399383543333329</c:v>
                      </c:pt>
                      <c:pt idx="1010">
                        <c:v>74.140627543333338</c:v>
                      </c:pt>
                      <c:pt idx="1011">
                        <c:v>75.027470906666665</c:v>
                      </c:pt>
                      <c:pt idx="1012">
                        <c:v>75.950714113333333</c:v>
                      </c:pt>
                      <c:pt idx="1013">
                        <c:v>77.300827026666667</c:v>
                      </c:pt>
                      <c:pt idx="1014">
                        <c:v>78.677416483333332</c:v>
                      </c:pt>
                      <c:pt idx="1015">
                        <c:v>79.772730509999988</c:v>
                      </c:pt>
                      <c:pt idx="1016">
                        <c:v>79.885243736666666</c:v>
                      </c:pt>
                      <c:pt idx="1017">
                        <c:v>79.428583783333337</c:v>
                      </c:pt>
                      <c:pt idx="1018">
                        <c:v>78.955380759999997</c:v>
                      </c:pt>
                      <c:pt idx="1019">
                        <c:v>79.289601646666668</c:v>
                      </c:pt>
                      <c:pt idx="1020">
                        <c:v>80.126808170000004</c:v>
                      </c:pt>
                      <c:pt idx="1021">
                        <c:v>80.130116783333335</c:v>
                      </c:pt>
                      <c:pt idx="1022">
                        <c:v>79.623819990000001</c:v>
                      </c:pt>
                      <c:pt idx="1023">
                        <c:v>79.468292239999997</c:v>
                      </c:pt>
                      <c:pt idx="1024">
                        <c:v>79.345855716666662</c:v>
                      </c:pt>
                      <c:pt idx="1025">
                        <c:v>79.484837853333332</c:v>
                      </c:pt>
                      <c:pt idx="1026">
                        <c:v>79.934878033333334</c:v>
                      </c:pt>
                      <c:pt idx="1027">
                        <c:v>82.009691876666665</c:v>
                      </c:pt>
                      <c:pt idx="1028">
                        <c:v>84.206942239999989</c:v>
                      </c:pt>
                      <c:pt idx="1029">
                        <c:v>84.647051493333336</c:v>
                      </c:pt>
                      <c:pt idx="1030">
                        <c:v>83.611297606666668</c:v>
                      </c:pt>
                      <c:pt idx="1031">
                        <c:v>82.244633993333323</c:v>
                      </c:pt>
                      <c:pt idx="1032">
                        <c:v>79.584111533333328</c:v>
                      </c:pt>
                      <c:pt idx="1033">
                        <c:v>76.880569460000004</c:v>
                      </c:pt>
                      <c:pt idx="1034">
                        <c:v>74.461611433333346</c:v>
                      </c:pt>
                      <c:pt idx="1035">
                        <c:v>74.435137433333338</c:v>
                      </c:pt>
                      <c:pt idx="1036">
                        <c:v>74.766047159999999</c:v>
                      </c:pt>
                      <c:pt idx="1037">
                        <c:v>75.368301389999999</c:v>
                      </c:pt>
                      <c:pt idx="1038">
                        <c:v>76.020197550000006</c:v>
                      </c:pt>
                      <c:pt idx="1039">
                        <c:v>75.318667093333332</c:v>
                      </c:pt>
                      <c:pt idx="1040">
                        <c:v>74.378883360000017</c:v>
                      </c:pt>
                      <c:pt idx="1041">
                        <c:v>73.551605219999999</c:v>
                      </c:pt>
                      <c:pt idx="1042">
                        <c:v>73.144587196666677</c:v>
                      </c:pt>
                      <c:pt idx="1043">
                        <c:v>72.989059446666673</c:v>
                      </c:pt>
                      <c:pt idx="1044">
                        <c:v>73.114804586666665</c:v>
                      </c:pt>
                      <c:pt idx="1045">
                        <c:v>74.100916543333327</c:v>
                      </c:pt>
                      <c:pt idx="1046">
                        <c:v>74.977828980000012</c:v>
                      </c:pt>
                      <c:pt idx="1047">
                        <c:v>76.010271706666671</c:v>
                      </c:pt>
                      <c:pt idx="1048">
                        <c:v>76.996388753333335</c:v>
                      </c:pt>
                      <c:pt idx="1049">
                        <c:v>76.870641073333331</c:v>
                      </c:pt>
                      <c:pt idx="1050">
                        <c:v>76.854095459999996</c:v>
                      </c:pt>
                      <c:pt idx="1051">
                        <c:v>77.297513326666675</c:v>
                      </c:pt>
                      <c:pt idx="1052">
                        <c:v>78.10162862</c:v>
                      </c:pt>
                      <c:pt idx="1053">
                        <c:v>78.184356690000001</c:v>
                      </c:pt>
                      <c:pt idx="1054">
                        <c:v>78.151265463333345</c:v>
                      </c:pt>
                      <c:pt idx="1055">
                        <c:v>77.23795064333332</c:v>
                      </c:pt>
                      <c:pt idx="1056">
                        <c:v>76.500017800000009</c:v>
                      </c:pt>
                      <c:pt idx="1057">
                        <c:v>75.106885273333333</c:v>
                      </c:pt>
                      <c:pt idx="1058">
                        <c:v>75.255798339999998</c:v>
                      </c:pt>
                      <c:pt idx="1059">
                        <c:v>75.401400249999995</c:v>
                      </c:pt>
                      <c:pt idx="1060">
                        <c:v>75.321980793333339</c:v>
                      </c:pt>
                      <c:pt idx="1061">
                        <c:v>75.394780476666668</c:v>
                      </c:pt>
                      <c:pt idx="1062">
                        <c:v>75.278961179999996</c:v>
                      </c:pt>
                      <c:pt idx="1063">
                        <c:v>75.66612752333333</c:v>
                      </c:pt>
                      <c:pt idx="1064">
                        <c:v>75.705833436666666</c:v>
                      </c:pt>
                      <c:pt idx="1065">
                        <c:v>76.821004233333326</c:v>
                      </c:pt>
                      <c:pt idx="1066">
                        <c:v>79.597348533333331</c:v>
                      </c:pt>
                      <c:pt idx="1067">
                        <c:v>83.508717856666664</c:v>
                      </c:pt>
                      <c:pt idx="1068">
                        <c:v>86.721865339999979</c:v>
                      </c:pt>
                      <c:pt idx="1069">
                        <c:v>88.366493226666663</c:v>
                      </c:pt>
                      <c:pt idx="1070">
                        <c:v>88.783442179999994</c:v>
                      </c:pt>
                      <c:pt idx="1071">
                        <c:v>88.978678383333332</c:v>
                      </c:pt>
                      <c:pt idx="1072">
                        <c:v>89.130897520000005</c:v>
                      </c:pt>
                      <c:pt idx="1073">
                        <c:v>89.451881406666658</c:v>
                      </c:pt>
                      <c:pt idx="1074">
                        <c:v>89.319516500000006</c:v>
                      </c:pt>
                      <c:pt idx="1075">
                        <c:v>89.412167866666664</c:v>
                      </c:pt>
                      <c:pt idx="1076">
                        <c:v>89.607404073333328</c:v>
                      </c:pt>
                      <c:pt idx="1077">
                        <c:v>89.478350320000004</c:v>
                      </c:pt>
                      <c:pt idx="1078">
                        <c:v>89.263259886666674</c:v>
                      </c:pt>
                      <c:pt idx="1079">
                        <c:v>88.568346656666662</c:v>
                      </c:pt>
                      <c:pt idx="1080">
                        <c:v>88.406199136666658</c:v>
                      </c:pt>
                      <c:pt idx="1081">
                        <c:v>88.49554697666666</c:v>
                      </c:pt>
                      <c:pt idx="1082">
                        <c:v>88.525332133333336</c:v>
                      </c:pt>
                      <c:pt idx="1083">
                        <c:v>88.075294493333331</c:v>
                      </c:pt>
                      <c:pt idx="1084">
                        <c:v>87.191762286666673</c:v>
                      </c:pt>
                      <c:pt idx="1085">
                        <c:v>86.695393879999983</c:v>
                      </c:pt>
                      <c:pt idx="1086">
                        <c:v>86.88732147333333</c:v>
                      </c:pt>
                      <c:pt idx="1087">
                        <c:v>87.029612226666657</c:v>
                      </c:pt>
                      <c:pt idx="1088">
                        <c:v>87.056083679999986</c:v>
                      </c:pt>
                      <c:pt idx="1089">
                        <c:v>86.579569499999991</c:v>
                      </c:pt>
                      <c:pt idx="1090">
                        <c:v>86.36447906333332</c:v>
                      </c:pt>
                      <c:pt idx="1091">
                        <c:v>88.51540120333334</c:v>
                      </c:pt>
                      <c:pt idx="1092">
                        <c:v>90.980689999999996</c:v>
                      </c:pt>
                      <c:pt idx="1093">
                        <c:v>92.181894936666666</c:v>
                      </c:pt>
                      <c:pt idx="1094">
                        <c:v>90.782142640000004</c:v>
                      </c:pt>
                      <c:pt idx="1095">
                        <c:v>89.958173116666671</c:v>
                      </c:pt>
                      <c:pt idx="1096">
                        <c:v>89.736668906666679</c:v>
                      </c:pt>
                      <c:pt idx="1097">
                        <c:v>90.135658263333326</c:v>
                      </c:pt>
                      <c:pt idx="1098">
                        <c:v>89.233751933333338</c:v>
                      </c:pt>
                      <c:pt idx="1099">
                        <c:v>88.944638570000009</c:v>
                      </c:pt>
                      <c:pt idx="1100">
                        <c:v>88.313234966666656</c:v>
                      </c:pt>
                      <c:pt idx="1101">
                        <c:v>87.618693033333329</c:v>
                      </c:pt>
                      <c:pt idx="1102">
                        <c:v>87.266438800000003</c:v>
                      </c:pt>
                      <c:pt idx="1103">
                        <c:v>86.083391823333329</c:v>
                      </c:pt>
                      <c:pt idx="1104">
                        <c:v>84.956837969999995</c:v>
                      </c:pt>
                      <c:pt idx="1105">
                        <c:v>83.484672546666673</c:v>
                      </c:pt>
                      <c:pt idx="1106">
                        <c:v>82.846623739999998</c:v>
                      </c:pt>
                      <c:pt idx="1107">
                        <c:v>83.036043806666669</c:v>
                      </c:pt>
                      <c:pt idx="1108">
                        <c:v>82.444519046666656</c:v>
                      </c:pt>
                      <c:pt idx="1109">
                        <c:v>81.803148906666664</c:v>
                      </c:pt>
                      <c:pt idx="1110">
                        <c:v>82.653879799999999</c:v>
                      </c:pt>
                      <c:pt idx="1111">
                        <c:v>83.846898393333333</c:v>
                      </c:pt>
                      <c:pt idx="1112">
                        <c:v>85.269213356666668</c:v>
                      </c:pt>
                      <c:pt idx="1113">
                        <c:v>85.069824220000001</c:v>
                      </c:pt>
                      <c:pt idx="1114">
                        <c:v>85.335675559999984</c:v>
                      </c:pt>
                      <c:pt idx="1115">
                        <c:v>85.478571576666653</c:v>
                      </c:pt>
                      <c:pt idx="1116">
                        <c:v>87.558873496666664</c:v>
                      </c:pt>
                      <c:pt idx="1117">
                        <c:v>90.107747396666653</c:v>
                      </c:pt>
                      <c:pt idx="1118">
                        <c:v>92.892562866666665</c:v>
                      </c:pt>
                      <c:pt idx="1119">
                        <c:v>94.341466266666657</c:v>
                      </c:pt>
                      <c:pt idx="1120">
                        <c:v>94.896433513333321</c:v>
                      </c:pt>
                      <c:pt idx="1121">
                        <c:v>94.766830443333333</c:v>
                      </c:pt>
                      <c:pt idx="1122">
                        <c:v>95.288566590000002</c:v>
                      </c:pt>
                      <c:pt idx="1123">
                        <c:v>96.677652993333325</c:v>
                      </c:pt>
                      <c:pt idx="1124">
                        <c:v>97.468566893333332</c:v>
                      </c:pt>
                      <c:pt idx="1125">
                        <c:v>97.209360756666669</c:v>
                      </c:pt>
                      <c:pt idx="1126">
                        <c:v>95.976465860000005</c:v>
                      </c:pt>
                      <c:pt idx="1127">
                        <c:v>95.175582886666675</c:v>
                      </c:pt>
                      <c:pt idx="1128">
                        <c:v>94.437838236666664</c:v>
                      </c:pt>
                      <c:pt idx="1129">
                        <c:v>94.999450683333336</c:v>
                      </c:pt>
                      <c:pt idx="1130">
                        <c:v>95.883412676666651</c:v>
                      </c:pt>
                      <c:pt idx="1131">
                        <c:v>96.036277770000012</c:v>
                      </c:pt>
                      <c:pt idx="1132">
                        <c:v>93.626981100000009</c:v>
                      </c:pt>
                      <c:pt idx="1133">
                        <c:v>91.835792543333341</c:v>
                      </c:pt>
                      <c:pt idx="1134">
                        <c:v>90.958475749999991</c:v>
                      </c:pt>
                      <c:pt idx="1135">
                        <c:v>92.497103373333331</c:v>
                      </c:pt>
                      <c:pt idx="1136">
                        <c:v>94.28829193</c:v>
                      </c:pt>
                      <c:pt idx="1137">
                        <c:v>96.112714130000015</c:v>
                      </c:pt>
                      <c:pt idx="1138">
                        <c:v>96.873720803333342</c:v>
                      </c:pt>
                      <c:pt idx="1139">
                        <c:v>97.003323873333329</c:v>
                      </c:pt>
                      <c:pt idx="1140">
                        <c:v>96.890335083333341</c:v>
                      </c:pt>
                      <c:pt idx="1141">
                        <c:v>96.747439066666672</c:v>
                      </c:pt>
                      <c:pt idx="1142">
                        <c:v>95.953201293333336</c:v>
                      </c:pt>
                      <c:pt idx="1143">
                        <c:v>95.484636943333342</c:v>
                      </c:pt>
                      <c:pt idx="1144">
                        <c:v>96.052899679999996</c:v>
                      </c:pt>
                      <c:pt idx="1145">
                        <c:v>97.697870893333331</c:v>
                      </c:pt>
                      <c:pt idx="1146">
                        <c:v>98.598449709999997</c:v>
                      </c:pt>
                      <c:pt idx="1147">
                        <c:v>98.87427266666667</c:v>
                      </c:pt>
                      <c:pt idx="1148">
                        <c:v>99.562169396666661</c:v>
                      </c:pt>
                      <c:pt idx="1149">
                        <c:v>100.41622418000001</c:v>
                      </c:pt>
                      <c:pt idx="1150">
                        <c:v>100.76847841333334</c:v>
                      </c:pt>
                      <c:pt idx="1151">
                        <c:v>99.452501949999998</c:v>
                      </c:pt>
                      <c:pt idx="1152">
                        <c:v>98.518692016666662</c:v>
                      </c:pt>
                      <c:pt idx="1153">
                        <c:v>98.083358763333322</c:v>
                      </c:pt>
                      <c:pt idx="1154">
                        <c:v>98.468846636666669</c:v>
                      </c:pt>
                      <c:pt idx="1155">
                        <c:v>97.900581360000004</c:v>
                      </c:pt>
                      <c:pt idx="1156">
                        <c:v>97.385487873333332</c:v>
                      </c:pt>
                      <c:pt idx="1157">
                        <c:v>97.707834880000007</c:v>
                      </c:pt>
                      <c:pt idx="1158">
                        <c:v>97.960395813333335</c:v>
                      </c:pt>
                      <c:pt idx="1159">
                        <c:v>97.973688763333328</c:v>
                      </c:pt>
                      <c:pt idx="1160">
                        <c:v>97.24259185999999</c:v>
                      </c:pt>
                      <c:pt idx="1161">
                        <c:v>98.083353680000002</c:v>
                      </c:pt>
                      <c:pt idx="1162">
                        <c:v>98.970639546666675</c:v>
                      </c:pt>
                      <c:pt idx="1163">
                        <c:v>99.688443500000005</c:v>
                      </c:pt>
                      <c:pt idx="1164">
                        <c:v>99.937680556666649</c:v>
                      </c:pt>
                      <c:pt idx="1165">
                        <c:v>99.874539690000006</c:v>
                      </c:pt>
                      <c:pt idx="1166">
                        <c:v>98.860974626666675</c:v>
                      </c:pt>
                      <c:pt idx="1167">
                        <c:v>97.053174336666657</c:v>
                      </c:pt>
                      <c:pt idx="1168">
                        <c:v>95.617566426666656</c:v>
                      </c:pt>
                      <c:pt idx="1169">
                        <c:v>95.421498616666668</c:v>
                      </c:pt>
                      <c:pt idx="1170">
                        <c:v>96.637776693333322</c:v>
                      </c:pt>
                      <c:pt idx="1171">
                        <c:v>98.163111366666669</c:v>
                      </c:pt>
                      <c:pt idx="1172">
                        <c:v>99.442530313333336</c:v>
                      </c:pt>
                      <c:pt idx="1173">
                        <c:v>99.721677143333338</c:v>
                      </c:pt>
                      <c:pt idx="1174">
                        <c:v>99.010518393333328</c:v>
                      </c:pt>
                      <c:pt idx="1175">
                        <c:v>98.183049519999997</c:v>
                      </c:pt>
                      <c:pt idx="1176">
                        <c:v>96.365275066666655</c:v>
                      </c:pt>
                      <c:pt idx="1177">
                        <c:v>95.079208373333344</c:v>
                      </c:pt>
                      <c:pt idx="1178">
                        <c:v>94.471069336666673</c:v>
                      </c:pt>
                      <c:pt idx="1179">
                        <c:v>94.195246376666674</c:v>
                      </c:pt>
                      <c:pt idx="1180">
                        <c:v>93.334546406666661</c:v>
                      </c:pt>
                      <c:pt idx="1181">
                        <c:v>91.769332883333334</c:v>
                      </c:pt>
                      <c:pt idx="1182">
                        <c:v>91.466924029999987</c:v>
                      </c:pt>
                      <c:pt idx="1183">
                        <c:v>91.111345926666672</c:v>
                      </c:pt>
                      <c:pt idx="1184">
                        <c:v>90.290522256666677</c:v>
                      </c:pt>
                      <c:pt idx="1185">
                        <c:v>88.904759723333314</c:v>
                      </c:pt>
                      <c:pt idx="1186">
                        <c:v>87.445887243333331</c:v>
                      </c:pt>
                      <c:pt idx="1187">
                        <c:v>86.754666643333337</c:v>
                      </c:pt>
                      <c:pt idx="1188">
                        <c:v>85.817532856666659</c:v>
                      </c:pt>
                      <c:pt idx="1189">
                        <c:v>85.13960774666667</c:v>
                      </c:pt>
                      <c:pt idx="1190">
                        <c:v>83.999763486666666</c:v>
                      </c:pt>
                      <c:pt idx="1191">
                        <c:v>83.049336746666668</c:v>
                      </c:pt>
                      <c:pt idx="1192">
                        <c:v>84.295524593333326</c:v>
                      </c:pt>
                      <c:pt idx="1193">
                        <c:v>85.226010636666672</c:v>
                      </c:pt>
                      <c:pt idx="1194">
                        <c:v>85.654701230000001</c:v>
                      </c:pt>
                      <c:pt idx="1195">
                        <c:v>84.97344970333333</c:v>
                      </c:pt>
                      <c:pt idx="1196">
                        <c:v>83.906712846666665</c:v>
                      </c:pt>
                      <c:pt idx="1197">
                        <c:v>84.079518633333336</c:v>
                      </c:pt>
                      <c:pt idx="1198">
                        <c:v>84.990066526666666</c:v>
                      </c:pt>
                      <c:pt idx="1199">
                        <c:v>87.30631764666667</c:v>
                      </c:pt>
                      <c:pt idx="1200">
                        <c:v>89.127413430000004</c:v>
                      </c:pt>
                      <c:pt idx="1201">
                        <c:v>89.323481239999992</c:v>
                      </c:pt>
                      <c:pt idx="1202">
                        <c:v>88.72198740333333</c:v>
                      </c:pt>
                      <c:pt idx="1203">
                        <c:v>88.775159196666664</c:v>
                      </c:pt>
                      <c:pt idx="1204">
                        <c:v>90.626164750000001</c:v>
                      </c:pt>
                      <c:pt idx="1205">
                        <c:v>92.184730526666669</c:v>
                      </c:pt>
                      <c:pt idx="1206">
                        <c:v>92.566891986666676</c:v>
                      </c:pt>
                      <c:pt idx="1207">
                        <c:v>90.99171193333332</c:v>
                      </c:pt>
                      <c:pt idx="1208">
                        <c:v>89.991434733333335</c:v>
                      </c:pt>
                      <c:pt idx="1209">
                        <c:v>89.941589356666668</c:v>
                      </c:pt>
                      <c:pt idx="1210">
                        <c:v>89.958203636666667</c:v>
                      </c:pt>
                      <c:pt idx="1211">
                        <c:v>89.283602400000007</c:v>
                      </c:pt>
                      <c:pt idx="1212">
                        <c:v>88.06732178</c:v>
                      </c:pt>
                      <c:pt idx="1213">
                        <c:v>87.681833903333327</c:v>
                      </c:pt>
                      <c:pt idx="1214">
                        <c:v>88.063997903333345</c:v>
                      </c:pt>
                      <c:pt idx="1215">
                        <c:v>88.539209999999983</c:v>
                      </c:pt>
                      <c:pt idx="1216">
                        <c:v>89.379971823333335</c:v>
                      </c:pt>
                      <c:pt idx="1217">
                        <c:v>90.243995666666663</c:v>
                      </c:pt>
                      <c:pt idx="1218">
                        <c:v>91.317380270000001</c:v>
                      </c:pt>
                      <c:pt idx="1219">
                        <c:v>91.682927450000008</c:v>
                      </c:pt>
                      <c:pt idx="1220">
                        <c:v>91.596527100000003</c:v>
                      </c:pt>
                      <c:pt idx="1221">
                        <c:v>91.553324383333333</c:v>
                      </c:pt>
                      <c:pt idx="1222">
                        <c:v>91.490183513333321</c:v>
                      </c:pt>
                      <c:pt idx="1223">
                        <c:v>91.526738486666659</c:v>
                      </c:pt>
                      <c:pt idx="1224">
                        <c:v>93.314605713333336</c:v>
                      </c:pt>
                      <c:pt idx="1225">
                        <c:v>94.926345826666662</c:v>
                      </c:pt>
                      <c:pt idx="1226">
                        <c:v>96.531435650000006</c:v>
                      </c:pt>
                      <c:pt idx="1227">
                        <c:v>96.767382306666661</c:v>
                      </c:pt>
                      <c:pt idx="1228">
                        <c:v>97.624758403333331</c:v>
                      </c:pt>
                      <c:pt idx="1229">
                        <c:v>99.286343893333324</c:v>
                      </c:pt>
                      <c:pt idx="1230">
                        <c:v>100.56576285</c:v>
                      </c:pt>
                      <c:pt idx="1231">
                        <c:v>101.05094656666667</c:v>
                      </c:pt>
                      <c:pt idx="1232">
                        <c:v>101.21045939999999</c:v>
                      </c:pt>
                      <c:pt idx="1233">
                        <c:v>101.36000059999999</c:v>
                      </c:pt>
                      <c:pt idx="1234">
                        <c:v>102.86207326666666</c:v>
                      </c:pt>
                      <c:pt idx="1235">
                        <c:v>103.99195100000001</c:v>
                      </c:pt>
                      <c:pt idx="1236">
                        <c:v>105.12515259999999</c:v>
                      </c:pt>
                      <c:pt idx="1237">
                        <c:v>105.11850483333335</c:v>
                      </c:pt>
                      <c:pt idx="1238">
                        <c:v>105.29795583333335</c:v>
                      </c:pt>
                      <c:pt idx="1239">
                        <c:v>105.26472473333332</c:v>
                      </c:pt>
                      <c:pt idx="1240">
                        <c:v>104.52698263333333</c:v>
                      </c:pt>
                      <c:pt idx="1241">
                        <c:v>104.09497069999999</c:v>
                      </c:pt>
                      <c:pt idx="1242">
                        <c:v>103.75933076666666</c:v>
                      </c:pt>
                      <c:pt idx="1243">
                        <c:v>104.19134269999999</c:v>
                      </c:pt>
                      <c:pt idx="1244">
                        <c:v>104.95234683333335</c:v>
                      </c:pt>
                      <c:pt idx="1245">
                        <c:v>106.21182759999999</c:v>
                      </c:pt>
                      <c:pt idx="1246">
                        <c:v>106.12542723333333</c:v>
                      </c:pt>
                      <c:pt idx="1247">
                        <c:v>105.73993936666666</c:v>
                      </c:pt>
                      <c:pt idx="1248">
                        <c:v>104.94570160000001</c:v>
                      </c:pt>
                      <c:pt idx="1249">
                        <c:v>105.58706920000002</c:v>
                      </c:pt>
                      <c:pt idx="1250">
                        <c:v>106.30819956666666</c:v>
                      </c:pt>
                      <c:pt idx="1251">
                        <c:v>104.74630993333334</c:v>
                      </c:pt>
                      <c:pt idx="1252">
                        <c:v>103.48683166666666</c:v>
                      </c:pt>
                      <c:pt idx="1253">
                        <c:v>102.0844523</c:v>
                      </c:pt>
                      <c:pt idx="1254">
                        <c:v>102.23399606666668</c:v>
                      </c:pt>
                      <c:pt idx="1255">
                        <c:v>101.93491110000001</c:v>
                      </c:pt>
                      <c:pt idx="1256">
                        <c:v>100.72527823</c:v>
                      </c:pt>
                      <c:pt idx="1257">
                        <c:v>99.332867939999986</c:v>
                      </c:pt>
                      <c:pt idx="1258">
                        <c:v>97.039878846666667</c:v>
                      </c:pt>
                      <c:pt idx="1259">
                        <c:v>95.474662783333315</c:v>
                      </c:pt>
                      <c:pt idx="1260">
                        <c:v>95.315152486666662</c:v>
                      </c:pt>
                      <c:pt idx="1261">
                        <c:v>96.122683206666679</c:v>
                      </c:pt>
                      <c:pt idx="1262">
                        <c:v>97.325673420000001</c:v>
                      </c:pt>
                      <c:pt idx="1263">
                        <c:v>97.594848633333342</c:v>
                      </c:pt>
                      <c:pt idx="1264">
                        <c:v>97.661310833333332</c:v>
                      </c:pt>
                      <c:pt idx="1265">
                        <c:v>95.926615400000003</c:v>
                      </c:pt>
                      <c:pt idx="1266">
                        <c:v>93.224881493333328</c:v>
                      </c:pt>
                      <c:pt idx="1267">
                        <c:v>90.709243776666654</c:v>
                      </c:pt>
                      <c:pt idx="1268">
                        <c:v>89.689030966666678</c:v>
                      </c:pt>
                      <c:pt idx="1269">
                        <c:v>89.861834209999998</c:v>
                      </c:pt>
                      <c:pt idx="1270">
                        <c:v>90.187505086666661</c:v>
                      </c:pt>
                      <c:pt idx="1271">
                        <c:v>90.131011963333322</c:v>
                      </c:pt>
                      <c:pt idx="1272">
                        <c:v>91.682929993333332</c:v>
                      </c:pt>
                      <c:pt idx="1273">
                        <c:v>93.474118553333327</c:v>
                      </c:pt>
                      <c:pt idx="1274">
                        <c:v>95.697319033333329</c:v>
                      </c:pt>
                      <c:pt idx="1275">
                        <c:v>96.415125529999997</c:v>
                      </c:pt>
                      <c:pt idx="1276">
                        <c:v>93.73665110333333</c:v>
                      </c:pt>
                      <c:pt idx="1277">
                        <c:v>93.105247496666664</c:v>
                      </c:pt>
                      <c:pt idx="1278">
                        <c:v>92.460553486666655</c:v>
                      </c:pt>
                      <c:pt idx="1279">
                        <c:v>94.60067240333332</c:v>
                      </c:pt>
                      <c:pt idx="1280">
                        <c:v>94.494331360000004</c:v>
                      </c:pt>
                      <c:pt idx="1281">
                        <c:v>94.258384703333334</c:v>
                      </c:pt>
                      <c:pt idx="1282">
                        <c:v>93.975916543333327</c:v>
                      </c:pt>
                      <c:pt idx="1283">
                        <c:v>93.480766296666673</c:v>
                      </c:pt>
                      <c:pt idx="1284">
                        <c:v>93.125188193333329</c:v>
                      </c:pt>
                      <c:pt idx="1285">
                        <c:v>92.178085330000002</c:v>
                      </c:pt>
                      <c:pt idx="1286">
                        <c:v>92.517046613333335</c:v>
                      </c:pt>
                      <c:pt idx="1287">
                        <c:v>92.72972870000001</c:v>
                      </c:pt>
                      <c:pt idx="1288">
                        <c:v>94.032409666666652</c:v>
                      </c:pt>
                      <c:pt idx="1289">
                        <c:v>95.288566586666661</c:v>
                      </c:pt>
                      <c:pt idx="1290">
                        <c:v>96.624481199999991</c:v>
                      </c:pt>
                      <c:pt idx="1291">
                        <c:v>99.063690186666648</c:v>
                      </c:pt>
                      <c:pt idx="1292">
                        <c:v>100.45942435333335</c:v>
                      </c:pt>
                      <c:pt idx="1293">
                        <c:v>101.78204603333332</c:v>
                      </c:pt>
                      <c:pt idx="1294">
                        <c:v>101.818601</c:v>
                      </c:pt>
                      <c:pt idx="1295">
                        <c:v>102.05122123333332</c:v>
                      </c:pt>
                      <c:pt idx="1296">
                        <c:v>101.76875306666666</c:v>
                      </c:pt>
                      <c:pt idx="1297">
                        <c:v>101.4995753</c:v>
                      </c:pt>
                      <c:pt idx="1298">
                        <c:v>100.57905832333334</c:v>
                      </c:pt>
                      <c:pt idx="1299">
                        <c:v>100.17362974333334</c:v>
                      </c:pt>
                      <c:pt idx="1300">
                        <c:v>100.15701547666667</c:v>
                      </c:pt>
                      <c:pt idx="1301">
                        <c:v>101.22707365333333</c:v>
                      </c:pt>
                      <c:pt idx="1302">
                        <c:v>102.17417653333332</c:v>
                      </c:pt>
                      <c:pt idx="1303">
                        <c:v>102.84213003333332</c:v>
                      </c:pt>
                      <c:pt idx="1304">
                        <c:v>103.5798747</c:v>
                      </c:pt>
                      <c:pt idx="1305">
                        <c:v>105.75987500000001</c:v>
                      </c:pt>
                      <c:pt idx="1306">
                        <c:v>108.68426516666666</c:v>
                      </c:pt>
                      <c:pt idx="1307">
                        <c:v>110.77786256666667</c:v>
                      </c:pt>
                      <c:pt idx="1308">
                        <c:v>110.52530163333334</c:v>
                      </c:pt>
                      <c:pt idx="1309">
                        <c:v>109.52170563333334</c:v>
                      </c:pt>
                      <c:pt idx="1310">
                        <c:v>109.00329083333334</c:v>
                      </c:pt>
                      <c:pt idx="1311">
                        <c:v>108.61447906666666</c:v>
                      </c:pt>
                      <c:pt idx="1312">
                        <c:v>108.26554616666668</c:v>
                      </c:pt>
                      <c:pt idx="1313">
                        <c:v>108.3320109</c:v>
                      </c:pt>
                      <c:pt idx="1314">
                        <c:v>109.28243763333334</c:v>
                      </c:pt>
                      <c:pt idx="1315">
                        <c:v>110.3059743</c:v>
                      </c:pt>
                      <c:pt idx="1316">
                        <c:v>110.9008204</c:v>
                      </c:pt>
                      <c:pt idx="1317">
                        <c:v>111.32618713333333</c:v>
                      </c:pt>
                      <c:pt idx="1318">
                        <c:v>110.56518046666667</c:v>
                      </c:pt>
                      <c:pt idx="1319">
                        <c:v>109.45856476666667</c:v>
                      </c:pt>
                      <c:pt idx="1320">
                        <c:v>108.32536316666666</c:v>
                      </c:pt>
                      <c:pt idx="1321">
                        <c:v>108.42838033333334</c:v>
                      </c:pt>
                      <c:pt idx="1322">
                        <c:v>109.12292223333334</c:v>
                      </c:pt>
                      <c:pt idx="1323">
                        <c:v>109.4585622</c:v>
                      </c:pt>
                      <c:pt idx="1324">
                        <c:v>109.00328826666667</c:v>
                      </c:pt>
                      <c:pt idx="1325">
                        <c:v>108.05618543333333</c:v>
                      </c:pt>
                      <c:pt idx="1326">
                        <c:v>106.26832073333333</c:v>
                      </c:pt>
                      <c:pt idx="1327">
                        <c:v>106.34143066666667</c:v>
                      </c:pt>
                      <c:pt idx="1328">
                        <c:v>107.34502916666668</c:v>
                      </c:pt>
                      <c:pt idx="1329">
                        <c:v>111.75819903333333</c:v>
                      </c:pt>
                      <c:pt idx="1330">
                        <c:v>115.63633980000002</c:v>
                      </c:pt>
                      <c:pt idx="1331">
                        <c:v>118.42447916666667</c:v>
                      </c:pt>
                      <c:pt idx="1332">
                        <c:v>119.23200989999999</c:v>
                      </c:pt>
                      <c:pt idx="1333">
                        <c:v>120.0827408</c:v>
                      </c:pt>
                      <c:pt idx="1334">
                        <c:v>120.85371653333334</c:v>
                      </c:pt>
                      <c:pt idx="1335">
                        <c:v>121.49508666666668</c:v>
                      </c:pt>
                      <c:pt idx="1336">
                        <c:v>122.0035324</c:v>
                      </c:pt>
                      <c:pt idx="1337">
                        <c:v>123.27298226666669</c:v>
                      </c:pt>
                      <c:pt idx="1338">
                        <c:v>122.78779853333333</c:v>
                      </c:pt>
                      <c:pt idx="1339">
                        <c:v>121.34886423333334</c:v>
                      </c:pt>
                      <c:pt idx="1340">
                        <c:v>119.77368163333334</c:v>
                      </c:pt>
                      <c:pt idx="1341">
                        <c:v>120.1226171</c:v>
                      </c:pt>
                      <c:pt idx="1342">
                        <c:v>120.77063750000001</c:v>
                      </c:pt>
                      <c:pt idx="1343">
                        <c:v>120.41838073333334</c:v>
                      </c:pt>
                      <c:pt idx="1344">
                        <c:v>119.81023913333333</c:v>
                      </c:pt>
                      <c:pt idx="1345">
                        <c:v>119.57096863333334</c:v>
                      </c:pt>
                      <c:pt idx="1346">
                        <c:v>120.03953806666665</c:v>
                      </c:pt>
                      <c:pt idx="1347">
                        <c:v>120.71082053333333</c:v>
                      </c:pt>
                      <c:pt idx="1348">
                        <c:v>121.60143026666667</c:v>
                      </c:pt>
                      <c:pt idx="1349">
                        <c:v>123.41255699999999</c:v>
                      </c:pt>
                      <c:pt idx="1350">
                        <c:v>124.38624573333334</c:v>
                      </c:pt>
                      <c:pt idx="1351">
                        <c:v>124.90166473333333</c:v>
                      </c:pt>
                      <c:pt idx="1352">
                        <c:v>124.06033576666668</c:v>
                      </c:pt>
                      <c:pt idx="1353">
                        <c:v>124.02000173333333</c:v>
                      </c:pt>
                      <c:pt idx="1354">
                        <c:v>122.98333486666667</c:v>
                      </c:pt>
                      <c:pt idx="1355">
                        <c:v>121.57333376666668</c:v>
                      </c:pt>
                      <c:pt idx="1356">
                        <c:v>120.93666586666666</c:v>
                      </c:pt>
                      <c:pt idx="1357">
                        <c:v>120.57666526666667</c:v>
                      </c:pt>
                      <c:pt idx="1358">
                        <c:v>121.77333326666667</c:v>
                      </c:pt>
                      <c:pt idx="1359">
                        <c:v>122.92666630000001</c:v>
                      </c:pt>
                      <c:pt idx="1360">
                        <c:v>124.99333446666667</c:v>
                      </c:pt>
                      <c:pt idx="1361">
                        <c:v>126.18333433333333</c:v>
                      </c:pt>
                      <c:pt idx="1362">
                        <c:v>126.54333493333333</c:v>
                      </c:pt>
                      <c:pt idx="1363">
                        <c:v>126.29333493333333</c:v>
                      </c:pt>
                      <c:pt idx="1364">
                        <c:v>126.00333403333333</c:v>
                      </c:pt>
                      <c:pt idx="1365">
                        <c:v>125.44333393333334</c:v>
                      </c:pt>
                      <c:pt idx="1366">
                        <c:v>124.77999876666667</c:v>
                      </c:pt>
                      <c:pt idx="1367">
                        <c:v>123.33333333333333</c:v>
                      </c:pt>
                      <c:pt idx="1368">
                        <c:v>123.1700007</c:v>
                      </c:pt>
                      <c:pt idx="1369">
                        <c:v>122.57000223333334</c:v>
                      </c:pt>
                      <c:pt idx="1370">
                        <c:v>122.2200012</c:v>
                      </c:pt>
                      <c:pt idx="1371">
                        <c:v>120.17333473333333</c:v>
                      </c:pt>
                      <c:pt idx="1372">
                        <c:v>118.1433334</c:v>
                      </c:pt>
                      <c:pt idx="1373">
                        <c:v>117.5400009</c:v>
                      </c:pt>
                      <c:pt idx="1374">
                        <c:v>116.94666543333334</c:v>
                      </c:pt>
                      <c:pt idx="1375">
                        <c:v>117.39333343333332</c:v>
                      </c:pt>
                      <c:pt idx="1376">
                        <c:v>116.83333329999999</c:v>
                      </c:pt>
                      <c:pt idx="1377">
                        <c:v>117.69000243333333</c:v>
                      </c:pt>
                      <c:pt idx="1378">
                        <c:v>118.47000123333333</c:v>
                      </c:pt>
                      <c:pt idx="1379">
                        <c:v>119.4666672</c:v>
                      </c:pt>
                      <c:pt idx="1380">
                        <c:v>119.2166672</c:v>
                      </c:pt>
                      <c:pt idx="1381">
                        <c:v>117.946668</c:v>
                      </c:pt>
                      <c:pt idx="1382">
                        <c:v>117.29000093333332</c:v>
                      </c:pt>
                      <c:pt idx="1383">
                        <c:v>117.8399989</c:v>
                      </c:pt>
                      <c:pt idx="1384">
                        <c:v>118.74333193333332</c:v>
                      </c:pt>
                      <c:pt idx="1385">
                        <c:v>118.49333193333332</c:v>
                      </c:pt>
                      <c:pt idx="1386">
                        <c:v>118.51333363333333</c:v>
                      </c:pt>
                      <c:pt idx="1387">
                        <c:v>119.80000050000001</c:v>
                      </c:pt>
                      <c:pt idx="1388">
                        <c:v>122.70333353333335</c:v>
                      </c:pt>
                      <c:pt idx="1389">
                        <c:v>124.64999899999999</c:v>
                      </c:pt>
                      <c:pt idx="1390">
                        <c:v>127.23666383333334</c:v>
                      </c:pt>
                      <c:pt idx="1391">
                        <c:v>127.83666483333333</c:v>
                      </c:pt>
                      <c:pt idx="1392">
                        <c:v>128.18666583333334</c:v>
                      </c:pt>
                      <c:pt idx="1393">
                        <c:v>126.11666866666667</c:v>
                      </c:pt>
                      <c:pt idx="1394">
                        <c:v>125.32666776666666</c:v>
                      </c:pt>
                      <c:pt idx="1395">
                        <c:v>124.73333486666667</c:v>
                      </c:pt>
                      <c:pt idx="1396">
                        <c:v>125.14333346666666</c:v>
                      </c:pt>
                      <c:pt idx="1397">
                        <c:v>124.72000123333333</c:v>
                      </c:pt>
                      <c:pt idx="1398">
                        <c:v>125.25333403333333</c:v>
                      </c:pt>
                      <c:pt idx="1399">
                        <c:v>126.27000170000001</c:v>
                      </c:pt>
                      <c:pt idx="1400">
                        <c:v>127.50333403333333</c:v>
                      </c:pt>
                      <c:pt idx="1401">
                        <c:v>126.95999906666668</c:v>
                      </c:pt>
                      <c:pt idx="1402">
                        <c:v>124.73666636666667</c:v>
                      </c:pt>
                      <c:pt idx="1403">
                        <c:v>122.30666606666666</c:v>
                      </c:pt>
                      <c:pt idx="1404">
                        <c:v>120.25666813333332</c:v>
                      </c:pt>
                      <c:pt idx="1405">
                        <c:v>118.55000053333333</c:v>
                      </c:pt>
                      <c:pt idx="1406">
                        <c:v>117.38333386666666</c:v>
                      </c:pt>
                      <c:pt idx="1407">
                        <c:v>117.03666686666666</c:v>
                      </c:pt>
                      <c:pt idx="1408">
                        <c:v>117.31333413333333</c:v>
                      </c:pt>
                      <c:pt idx="1409">
                        <c:v>117.06666816666666</c:v>
                      </c:pt>
                      <c:pt idx="1410">
                        <c:v>117.14666746666667</c:v>
                      </c:pt>
                      <c:pt idx="1411">
                        <c:v>117.95666756666667</c:v>
                      </c:pt>
                      <c:pt idx="1412">
                        <c:v>119.30333453333333</c:v>
                      </c:pt>
                      <c:pt idx="1413">
                        <c:v>119.83000179999999</c:v>
                      </c:pt>
                      <c:pt idx="1414">
                        <c:v>120.2200012</c:v>
                      </c:pt>
                      <c:pt idx="1415">
                        <c:v>119.81333413333334</c:v>
                      </c:pt>
                      <c:pt idx="1416">
                        <c:v>120.35333250000001</c:v>
                      </c:pt>
                      <c:pt idx="1417">
                        <c:v>120.15666449999999</c:v>
                      </c:pt>
                      <c:pt idx="1418">
                        <c:v>121.23666379999999</c:v>
                      </c:pt>
                      <c:pt idx="1419">
                        <c:v>121.59333036666668</c:v>
                      </c:pt>
                      <c:pt idx="1420">
                        <c:v>123.12999726666668</c:v>
                      </c:pt>
                      <c:pt idx="1421">
                        <c:v>124.47666423333334</c:v>
                      </c:pt>
                      <c:pt idx="1422">
                        <c:v>126.17999780000001</c:v>
                      </c:pt>
                      <c:pt idx="1423">
                        <c:v>127.40666456666668</c:v>
                      </c:pt>
                      <c:pt idx="1424">
                        <c:v>127.49999749999999</c:v>
                      </c:pt>
                      <c:pt idx="1425">
                        <c:v>126.48666383333334</c:v>
                      </c:pt>
                      <c:pt idx="1426">
                        <c:v>124.72666423333334</c:v>
                      </c:pt>
                      <c:pt idx="1427">
                        <c:v>123.37666573333333</c:v>
                      </c:pt>
                      <c:pt idx="1428">
                        <c:v>121.40666706666667</c:v>
                      </c:pt>
                      <c:pt idx="1429">
                        <c:v>119.02333323333333</c:v>
                      </c:pt>
                      <c:pt idx="1430">
                        <c:v>117.69333139999999</c:v>
                      </c:pt>
                      <c:pt idx="1431">
                        <c:v>118.71333060000001</c:v>
                      </c:pt>
                      <c:pt idx="1432">
                        <c:v>120.303332</c:v>
                      </c:pt>
                      <c:pt idx="1433">
                        <c:v>121.61666616666668</c:v>
                      </c:pt>
                      <c:pt idx="1434">
                        <c:v>122.12999980000001</c:v>
                      </c:pt>
                      <c:pt idx="1435">
                        <c:v>122.84333293333333</c:v>
                      </c:pt>
                      <c:pt idx="1436">
                        <c:v>123.5699997</c:v>
                      </c:pt>
                      <c:pt idx="1437">
                        <c:v>123.20666756666667</c:v>
                      </c:pt>
                      <c:pt idx="1438">
                        <c:v>122.77000173333333</c:v>
                      </c:pt>
                      <c:pt idx="1439">
                        <c:v>122.36000316666667</c:v>
                      </c:pt>
                      <c:pt idx="1440">
                        <c:v>123.01667026666667</c:v>
                      </c:pt>
                      <c:pt idx="1441">
                        <c:v>126.09000143333333</c:v>
                      </c:pt>
                      <c:pt idx="1442">
                        <c:v>129.41999816666666</c:v>
                      </c:pt>
                      <c:pt idx="1443">
                        <c:v>132.34666440000001</c:v>
                      </c:pt>
                      <c:pt idx="1444">
                        <c:v>131.81666563333332</c:v>
                      </c:pt>
                      <c:pt idx="1445">
                        <c:v>130.92333473333335</c:v>
                      </c:pt>
                      <c:pt idx="1446">
                        <c:v>130.15666706666664</c:v>
                      </c:pt>
                      <c:pt idx="1447">
                        <c:v>130.78333536666668</c:v>
                      </c:pt>
                      <c:pt idx="1448">
                        <c:v>130.62999980000001</c:v>
                      </c:pt>
                      <c:pt idx="1449">
                        <c:v>130.36666869999999</c:v>
                      </c:pt>
                      <c:pt idx="1450">
                        <c:v>129.80333456666668</c:v>
                      </c:pt>
                      <c:pt idx="1451">
                        <c:v>128.88667043333334</c:v>
                      </c:pt>
                      <c:pt idx="1452">
                        <c:v>128.37667083333332</c:v>
                      </c:pt>
                      <c:pt idx="1453">
                        <c:v>128.34333543333332</c:v>
                      </c:pt>
                      <c:pt idx="1454">
                        <c:v>129.05333453333333</c:v>
                      </c:pt>
                      <c:pt idx="1455">
                        <c:v>126.78999836666667</c:v>
                      </c:pt>
                      <c:pt idx="1456">
                        <c:v>124.41666666666667</c:v>
                      </c:pt>
                      <c:pt idx="1457">
                        <c:v>122.45666756666667</c:v>
                      </c:pt>
                      <c:pt idx="1458">
                        <c:v>122.1700007</c:v>
                      </c:pt>
                      <c:pt idx="1459">
                        <c:v>121.03666686666666</c:v>
                      </c:pt>
                      <c:pt idx="1460">
                        <c:v>118.45333353333332</c:v>
                      </c:pt>
                      <c:pt idx="1461">
                        <c:v>117.27333323333333</c:v>
                      </c:pt>
                      <c:pt idx="1462">
                        <c:v>116.59333293333333</c:v>
                      </c:pt>
                      <c:pt idx="1463">
                        <c:v>116.36333213333332</c:v>
                      </c:pt>
                      <c:pt idx="1464">
                        <c:v>117.22333273333334</c:v>
                      </c:pt>
                      <c:pt idx="1465">
                        <c:v>118.27666729999999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307E-4DAB-9A7A-D2EF2EE7BC99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'Simple Moving Average '!$M$1</c15:sqref>
                        </c15:formulaRef>
                      </c:ext>
                    </c:extLst>
                    <c:strCache>
                      <c:ptCount val="1"/>
                      <c:pt idx="0">
                        <c:v>6-MA</c:v>
                      </c:pt>
                    </c:strCache>
                  </c:strRef>
                </c:tx>
                <c:spPr>
                  <a:ln w="34925" cap="rnd">
                    <a:solidFill>
                      <a:schemeClr val="accent6">
                        <a:shade val="58000"/>
                      </a:schemeClr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'Simple Moving Average '!$A$2:$A$1470</c15:sqref>
                        </c15:formulaRef>
                      </c:ext>
                    </c:extLst>
                    <c:numCache>
                      <c:formatCode>m/d/yyyy</c:formatCode>
                      <c:ptCount val="1469"/>
                      <c:pt idx="0">
                        <c:v>43467</c:v>
                      </c:pt>
                      <c:pt idx="1">
                        <c:v>43468</c:v>
                      </c:pt>
                      <c:pt idx="2">
                        <c:v>43469</c:v>
                      </c:pt>
                      <c:pt idx="3">
                        <c:v>43472</c:v>
                      </c:pt>
                      <c:pt idx="4">
                        <c:v>43473</c:v>
                      </c:pt>
                      <c:pt idx="5">
                        <c:v>43474</c:v>
                      </c:pt>
                      <c:pt idx="6">
                        <c:v>43475</c:v>
                      </c:pt>
                      <c:pt idx="7">
                        <c:v>43476</c:v>
                      </c:pt>
                      <c:pt idx="8">
                        <c:v>43479</c:v>
                      </c:pt>
                      <c:pt idx="9">
                        <c:v>43480</c:v>
                      </c:pt>
                      <c:pt idx="10">
                        <c:v>43481</c:v>
                      </c:pt>
                      <c:pt idx="11">
                        <c:v>43482</c:v>
                      </c:pt>
                      <c:pt idx="12">
                        <c:v>43483</c:v>
                      </c:pt>
                      <c:pt idx="13">
                        <c:v>43487</c:v>
                      </c:pt>
                      <c:pt idx="14">
                        <c:v>43488</c:v>
                      </c:pt>
                      <c:pt idx="15">
                        <c:v>43489</c:v>
                      </c:pt>
                      <c:pt idx="16">
                        <c:v>43490</c:v>
                      </c:pt>
                      <c:pt idx="17">
                        <c:v>43493</c:v>
                      </c:pt>
                      <c:pt idx="18">
                        <c:v>43494</c:v>
                      </c:pt>
                      <c:pt idx="19">
                        <c:v>43495</c:v>
                      </c:pt>
                      <c:pt idx="20">
                        <c:v>43496</c:v>
                      </c:pt>
                      <c:pt idx="21">
                        <c:v>43497</c:v>
                      </c:pt>
                      <c:pt idx="22">
                        <c:v>43500</c:v>
                      </c:pt>
                      <c:pt idx="23">
                        <c:v>43501</c:v>
                      </c:pt>
                      <c:pt idx="24">
                        <c:v>43502</c:v>
                      </c:pt>
                      <c:pt idx="25">
                        <c:v>43503</c:v>
                      </c:pt>
                      <c:pt idx="26">
                        <c:v>43504</c:v>
                      </c:pt>
                      <c:pt idx="27">
                        <c:v>43507</c:v>
                      </c:pt>
                      <c:pt idx="28">
                        <c:v>43508</c:v>
                      </c:pt>
                      <c:pt idx="29">
                        <c:v>43509</c:v>
                      </c:pt>
                      <c:pt idx="30">
                        <c:v>43510</c:v>
                      </c:pt>
                      <c:pt idx="31">
                        <c:v>43511</c:v>
                      </c:pt>
                      <c:pt idx="32">
                        <c:v>43515</c:v>
                      </c:pt>
                      <c:pt idx="33">
                        <c:v>43516</c:v>
                      </c:pt>
                      <c:pt idx="34">
                        <c:v>43517</c:v>
                      </c:pt>
                      <c:pt idx="35">
                        <c:v>43518</c:v>
                      </c:pt>
                      <c:pt idx="36">
                        <c:v>43521</c:v>
                      </c:pt>
                      <c:pt idx="37">
                        <c:v>43522</c:v>
                      </c:pt>
                      <c:pt idx="38">
                        <c:v>43523</c:v>
                      </c:pt>
                      <c:pt idx="39">
                        <c:v>43524</c:v>
                      </c:pt>
                      <c:pt idx="40">
                        <c:v>43525</c:v>
                      </c:pt>
                      <c:pt idx="41">
                        <c:v>43528</c:v>
                      </c:pt>
                      <c:pt idx="42">
                        <c:v>43529</c:v>
                      </c:pt>
                      <c:pt idx="43">
                        <c:v>43530</c:v>
                      </c:pt>
                      <c:pt idx="44">
                        <c:v>43531</c:v>
                      </c:pt>
                      <c:pt idx="45">
                        <c:v>43532</c:v>
                      </c:pt>
                      <c:pt idx="46">
                        <c:v>43535</c:v>
                      </c:pt>
                      <c:pt idx="47">
                        <c:v>43536</c:v>
                      </c:pt>
                      <c:pt idx="48">
                        <c:v>43537</c:v>
                      </c:pt>
                      <c:pt idx="49">
                        <c:v>43538</c:v>
                      </c:pt>
                      <c:pt idx="50">
                        <c:v>43539</c:v>
                      </c:pt>
                      <c:pt idx="51">
                        <c:v>43542</c:v>
                      </c:pt>
                      <c:pt idx="52">
                        <c:v>43543</c:v>
                      </c:pt>
                      <c:pt idx="53">
                        <c:v>43544</c:v>
                      </c:pt>
                      <c:pt idx="54">
                        <c:v>43545</c:v>
                      </c:pt>
                      <c:pt idx="55">
                        <c:v>43546</c:v>
                      </c:pt>
                      <c:pt idx="56">
                        <c:v>43549</c:v>
                      </c:pt>
                      <c:pt idx="57">
                        <c:v>43550</c:v>
                      </c:pt>
                      <c:pt idx="58">
                        <c:v>43551</c:v>
                      </c:pt>
                      <c:pt idx="59">
                        <c:v>43552</c:v>
                      </c:pt>
                      <c:pt idx="60">
                        <c:v>43553</c:v>
                      </c:pt>
                      <c:pt idx="61">
                        <c:v>43556</c:v>
                      </c:pt>
                      <c:pt idx="62">
                        <c:v>43557</c:v>
                      </c:pt>
                      <c:pt idx="63">
                        <c:v>43558</c:v>
                      </c:pt>
                      <c:pt idx="64">
                        <c:v>43559</c:v>
                      </c:pt>
                      <c:pt idx="65">
                        <c:v>43560</c:v>
                      </c:pt>
                      <c:pt idx="66">
                        <c:v>43563</c:v>
                      </c:pt>
                      <c:pt idx="67">
                        <c:v>43564</c:v>
                      </c:pt>
                      <c:pt idx="68">
                        <c:v>43565</c:v>
                      </c:pt>
                      <c:pt idx="69">
                        <c:v>43566</c:v>
                      </c:pt>
                      <c:pt idx="70">
                        <c:v>43567</c:v>
                      </c:pt>
                      <c:pt idx="71">
                        <c:v>43570</c:v>
                      </c:pt>
                      <c:pt idx="72">
                        <c:v>43571</c:v>
                      </c:pt>
                      <c:pt idx="73">
                        <c:v>43572</c:v>
                      </c:pt>
                      <c:pt idx="74">
                        <c:v>43573</c:v>
                      </c:pt>
                      <c:pt idx="75">
                        <c:v>43577</c:v>
                      </c:pt>
                      <c:pt idx="76">
                        <c:v>43578</c:v>
                      </c:pt>
                      <c:pt idx="77">
                        <c:v>43579</c:v>
                      </c:pt>
                      <c:pt idx="78">
                        <c:v>43580</c:v>
                      </c:pt>
                      <c:pt idx="79">
                        <c:v>43581</c:v>
                      </c:pt>
                      <c:pt idx="80">
                        <c:v>43584</c:v>
                      </c:pt>
                      <c:pt idx="81">
                        <c:v>43585</c:v>
                      </c:pt>
                      <c:pt idx="82">
                        <c:v>43586</c:v>
                      </c:pt>
                      <c:pt idx="83">
                        <c:v>43587</c:v>
                      </c:pt>
                      <c:pt idx="84">
                        <c:v>43588</c:v>
                      </c:pt>
                      <c:pt idx="85">
                        <c:v>43591</c:v>
                      </c:pt>
                      <c:pt idx="86">
                        <c:v>43592</c:v>
                      </c:pt>
                      <c:pt idx="87">
                        <c:v>43593</c:v>
                      </c:pt>
                      <c:pt idx="88">
                        <c:v>43594</c:v>
                      </c:pt>
                      <c:pt idx="89">
                        <c:v>43595</c:v>
                      </c:pt>
                      <c:pt idx="90">
                        <c:v>43598</c:v>
                      </c:pt>
                      <c:pt idx="91">
                        <c:v>43599</c:v>
                      </c:pt>
                      <c:pt idx="92">
                        <c:v>43600</c:v>
                      </c:pt>
                      <c:pt idx="93">
                        <c:v>43601</c:v>
                      </c:pt>
                      <c:pt idx="94">
                        <c:v>43602</c:v>
                      </c:pt>
                      <c:pt idx="95">
                        <c:v>43605</c:v>
                      </c:pt>
                      <c:pt idx="96">
                        <c:v>43606</c:v>
                      </c:pt>
                      <c:pt idx="97">
                        <c:v>43607</c:v>
                      </c:pt>
                      <c:pt idx="98">
                        <c:v>43608</c:v>
                      </c:pt>
                      <c:pt idx="99">
                        <c:v>43609</c:v>
                      </c:pt>
                      <c:pt idx="100">
                        <c:v>43613</c:v>
                      </c:pt>
                      <c:pt idx="101">
                        <c:v>43614</c:v>
                      </c:pt>
                      <c:pt idx="102">
                        <c:v>43615</c:v>
                      </c:pt>
                      <c:pt idx="103">
                        <c:v>43616</c:v>
                      </c:pt>
                      <c:pt idx="104">
                        <c:v>43619</c:v>
                      </c:pt>
                      <c:pt idx="105">
                        <c:v>43620</c:v>
                      </c:pt>
                      <c:pt idx="106">
                        <c:v>43621</c:v>
                      </c:pt>
                      <c:pt idx="107">
                        <c:v>43622</c:v>
                      </c:pt>
                      <c:pt idx="108">
                        <c:v>43623</c:v>
                      </c:pt>
                      <c:pt idx="109">
                        <c:v>43626</c:v>
                      </c:pt>
                      <c:pt idx="110">
                        <c:v>43627</c:v>
                      </c:pt>
                      <c:pt idx="111">
                        <c:v>43628</c:v>
                      </c:pt>
                      <c:pt idx="112">
                        <c:v>43629</c:v>
                      </c:pt>
                      <c:pt idx="113">
                        <c:v>43630</c:v>
                      </c:pt>
                      <c:pt idx="114">
                        <c:v>43633</c:v>
                      </c:pt>
                      <c:pt idx="115">
                        <c:v>43634</c:v>
                      </c:pt>
                      <c:pt idx="116">
                        <c:v>43635</c:v>
                      </c:pt>
                      <c:pt idx="117">
                        <c:v>43636</c:v>
                      </c:pt>
                      <c:pt idx="118">
                        <c:v>43637</c:v>
                      </c:pt>
                      <c:pt idx="119">
                        <c:v>43640</c:v>
                      </c:pt>
                      <c:pt idx="120">
                        <c:v>43641</c:v>
                      </c:pt>
                      <c:pt idx="121">
                        <c:v>43642</c:v>
                      </c:pt>
                      <c:pt idx="122">
                        <c:v>43643</c:v>
                      </c:pt>
                      <c:pt idx="123">
                        <c:v>43644</c:v>
                      </c:pt>
                      <c:pt idx="124">
                        <c:v>43647</c:v>
                      </c:pt>
                      <c:pt idx="125">
                        <c:v>43648</c:v>
                      </c:pt>
                      <c:pt idx="126">
                        <c:v>43649</c:v>
                      </c:pt>
                      <c:pt idx="127">
                        <c:v>43651</c:v>
                      </c:pt>
                      <c:pt idx="128">
                        <c:v>43654</c:v>
                      </c:pt>
                      <c:pt idx="129">
                        <c:v>43655</c:v>
                      </c:pt>
                      <c:pt idx="130">
                        <c:v>43656</c:v>
                      </c:pt>
                      <c:pt idx="131">
                        <c:v>43657</c:v>
                      </c:pt>
                      <c:pt idx="132">
                        <c:v>43658</c:v>
                      </c:pt>
                      <c:pt idx="133">
                        <c:v>43661</c:v>
                      </c:pt>
                      <c:pt idx="134">
                        <c:v>43662</c:v>
                      </c:pt>
                      <c:pt idx="135">
                        <c:v>43663</c:v>
                      </c:pt>
                      <c:pt idx="136">
                        <c:v>43664</c:v>
                      </c:pt>
                      <c:pt idx="137">
                        <c:v>43665</c:v>
                      </c:pt>
                      <c:pt idx="138">
                        <c:v>43668</c:v>
                      </c:pt>
                      <c:pt idx="139">
                        <c:v>43669</c:v>
                      </c:pt>
                      <c:pt idx="140">
                        <c:v>43670</c:v>
                      </c:pt>
                      <c:pt idx="141">
                        <c:v>43671</c:v>
                      </c:pt>
                      <c:pt idx="142">
                        <c:v>43672</c:v>
                      </c:pt>
                      <c:pt idx="143">
                        <c:v>43675</c:v>
                      </c:pt>
                      <c:pt idx="144">
                        <c:v>43676</c:v>
                      </c:pt>
                      <c:pt idx="145">
                        <c:v>43677</c:v>
                      </c:pt>
                      <c:pt idx="146">
                        <c:v>43678</c:v>
                      </c:pt>
                      <c:pt idx="147">
                        <c:v>43679</c:v>
                      </c:pt>
                      <c:pt idx="148">
                        <c:v>43682</c:v>
                      </c:pt>
                      <c:pt idx="149">
                        <c:v>43683</c:v>
                      </c:pt>
                      <c:pt idx="150">
                        <c:v>43684</c:v>
                      </c:pt>
                      <c:pt idx="151">
                        <c:v>43685</c:v>
                      </c:pt>
                      <c:pt idx="152">
                        <c:v>43686</c:v>
                      </c:pt>
                      <c:pt idx="153">
                        <c:v>43689</c:v>
                      </c:pt>
                      <c:pt idx="154">
                        <c:v>43690</c:v>
                      </c:pt>
                      <c:pt idx="155">
                        <c:v>43691</c:v>
                      </c:pt>
                      <c:pt idx="156">
                        <c:v>43692</c:v>
                      </c:pt>
                      <c:pt idx="157">
                        <c:v>43693</c:v>
                      </c:pt>
                      <c:pt idx="158">
                        <c:v>43696</c:v>
                      </c:pt>
                      <c:pt idx="159">
                        <c:v>43697</c:v>
                      </c:pt>
                      <c:pt idx="160">
                        <c:v>43698</c:v>
                      </c:pt>
                      <c:pt idx="161">
                        <c:v>43699</c:v>
                      </c:pt>
                      <c:pt idx="162">
                        <c:v>43700</c:v>
                      </c:pt>
                      <c:pt idx="163">
                        <c:v>43703</c:v>
                      </c:pt>
                      <c:pt idx="164">
                        <c:v>43704</c:v>
                      </c:pt>
                      <c:pt idx="165">
                        <c:v>43705</c:v>
                      </c:pt>
                      <c:pt idx="166">
                        <c:v>43706</c:v>
                      </c:pt>
                      <c:pt idx="167">
                        <c:v>43707</c:v>
                      </c:pt>
                      <c:pt idx="168">
                        <c:v>43711</c:v>
                      </c:pt>
                      <c:pt idx="169">
                        <c:v>43712</c:v>
                      </c:pt>
                      <c:pt idx="170">
                        <c:v>43713</c:v>
                      </c:pt>
                      <c:pt idx="171">
                        <c:v>43714</c:v>
                      </c:pt>
                      <c:pt idx="172">
                        <c:v>43717</c:v>
                      </c:pt>
                      <c:pt idx="173">
                        <c:v>43718</c:v>
                      </c:pt>
                      <c:pt idx="174">
                        <c:v>43719</c:v>
                      </c:pt>
                      <c:pt idx="175">
                        <c:v>43720</c:v>
                      </c:pt>
                      <c:pt idx="176">
                        <c:v>43721</c:v>
                      </c:pt>
                      <c:pt idx="177">
                        <c:v>43724</c:v>
                      </c:pt>
                      <c:pt idx="178">
                        <c:v>43725</c:v>
                      </c:pt>
                      <c:pt idx="179">
                        <c:v>43726</c:v>
                      </c:pt>
                      <c:pt idx="180">
                        <c:v>43727</c:v>
                      </c:pt>
                      <c:pt idx="181">
                        <c:v>43728</c:v>
                      </c:pt>
                      <c:pt idx="182">
                        <c:v>43731</c:v>
                      </c:pt>
                      <c:pt idx="183">
                        <c:v>43732</c:v>
                      </c:pt>
                      <c:pt idx="184">
                        <c:v>43733</c:v>
                      </c:pt>
                      <c:pt idx="185">
                        <c:v>43734</c:v>
                      </c:pt>
                      <c:pt idx="186">
                        <c:v>43735</c:v>
                      </c:pt>
                      <c:pt idx="187">
                        <c:v>43738</c:v>
                      </c:pt>
                      <c:pt idx="188">
                        <c:v>43739</c:v>
                      </c:pt>
                      <c:pt idx="189">
                        <c:v>43740</c:v>
                      </c:pt>
                      <c:pt idx="190">
                        <c:v>43741</c:v>
                      </c:pt>
                      <c:pt idx="191">
                        <c:v>43742</c:v>
                      </c:pt>
                      <c:pt idx="192">
                        <c:v>43745</c:v>
                      </c:pt>
                      <c:pt idx="193">
                        <c:v>43746</c:v>
                      </c:pt>
                      <c:pt idx="194">
                        <c:v>43747</c:v>
                      </c:pt>
                      <c:pt idx="195">
                        <c:v>43748</c:v>
                      </c:pt>
                      <c:pt idx="196">
                        <c:v>43749</c:v>
                      </c:pt>
                      <c:pt idx="197">
                        <c:v>43752</c:v>
                      </c:pt>
                      <c:pt idx="198">
                        <c:v>43753</c:v>
                      </c:pt>
                      <c:pt idx="199">
                        <c:v>43754</c:v>
                      </c:pt>
                      <c:pt idx="200">
                        <c:v>43755</c:v>
                      </c:pt>
                      <c:pt idx="201">
                        <c:v>43756</c:v>
                      </c:pt>
                      <c:pt idx="202">
                        <c:v>43759</c:v>
                      </c:pt>
                      <c:pt idx="203">
                        <c:v>43760</c:v>
                      </c:pt>
                      <c:pt idx="204">
                        <c:v>43761</c:v>
                      </c:pt>
                      <c:pt idx="205">
                        <c:v>43762</c:v>
                      </c:pt>
                      <c:pt idx="206">
                        <c:v>43763</c:v>
                      </c:pt>
                      <c:pt idx="207">
                        <c:v>43766</c:v>
                      </c:pt>
                      <c:pt idx="208">
                        <c:v>43767</c:v>
                      </c:pt>
                      <c:pt idx="209">
                        <c:v>43768</c:v>
                      </c:pt>
                      <c:pt idx="210">
                        <c:v>43769</c:v>
                      </c:pt>
                      <c:pt idx="211">
                        <c:v>43770</c:v>
                      </c:pt>
                      <c:pt idx="212">
                        <c:v>43773</c:v>
                      </c:pt>
                      <c:pt idx="213">
                        <c:v>43774</c:v>
                      </c:pt>
                      <c:pt idx="214">
                        <c:v>43775</c:v>
                      </c:pt>
                      <c:pt idx="215">
                        <c:v>43776</c:v>
                      </c:pt>
                      <c:pt idx="216">
                        <c:v>43777</c:v>
                      </c:pt>
                      <c:pt idx="217">
                        <c:v>43780</c:v>
                      </c:pt>
                      <c:pt idx="218">
                        <c:v>43781</c:v>
                      </c:pt>
                      <c:pt idx="219">
                        <c:v>43782</c:v>
                      </c:pt>
                      <c:pt idx="220">
                        <c:v>43783</c:v>
                      </c:pt>
                      <c:pt idx="221">
                        <c:v>43784</c:v>
                      </c:pt>
                      <c:pt idx="222">
                        <c:v>43787</c:v>
                      </c:pt>
                      <c:pt idx="223">
                        <c:v>43788</c:v>
                      </c:pt>
                      <c:pt idx="224">
                        <c:v>43789</c:v>
                      </c:pt>
                      <c:pt idx="225">
                        <c:v>43790</c:v>
                      </c:pt>
                      <c:pt idx="226">
                        <c:v>43791</c:v>
                      </c:pt>
                      <c:pt idx="227">
                        <c:v>43794</c:v>
                      </c:pt>
                      <c:pt idx="228">
                        <c:v>43795</c:v>
                      </c:pt>
                      <c:pt idx="229">
                        <c:v>43796</c:v>
                      </c:pt>
                      <c:pt idx="230">
                        <c:v>43798</c:v>
                      </c:pt>
                      <c:pt idx="231">
                        <c:v>43801</c:v>
                      </c:pt>
                      <c:pt idx="232">
                        <c:v>43802</c:v>
                      </c:pt>
                      <c:pt idx="233">
                        <c:v>43803</c:v>
                      </c:pt>
                      <c:pt idx="234">
                        <c:v>43804</c:v>
                      </c:pt>
                      <c:pt idx="235">
                        <c:v>43805</c:v>
                      </c:pt>
                      <c:pt idx="236">
                        <c:v>43808</c:v>
                      </c:pt>
                      <c:pt idx="237">
                        <c:v>43809</c:v>
                      </c:pt>
                      <c:pt idx="238">
                        <c:v>43810</c:v>
                      </c:pt>
                      <c:pt idx="239">
                        <c:v>43811</c:v>
                      </c:pt>
                      <c:pt idx="240">
                        <c:v>43812</c:v>
                      </c:pt>
                      <c:pt idx="241">
                        <c:v>43815</c:v>
                      </c:pt>
                      <c:pt idx="242">
                        <c:v>43816</c:v>
                      </c:pt>
                      <c:pt idx="243">
                        <c:v>43817</c:v>
                      </c:pt>
                      <c:pt idx="244">
                        <c:v>43818</c:v>
                      </c:pt>
                      <c:pt idx="245">
                        <c:v>43819</c:v>
                      </c:pt>
                      <c:pt idx="246">
                        <c:v>43822</c:v>
                      </c:pt>
                      <c:pt idx="247">
                        <c:v>43823</c:v>
                      </c:pt>
                      <c:pt idx="248">
                        <c:v>43825</c:v>
                      </c:pt>
                      <c:pt idx="249">
                        <c:v>43826</c:v>
                      </c:pt>
                      <c:pt idx="250">
                        <c:v>43829</c:v>
                      </c:pt>
                      <c:pt idx="251">
                        <c:v>43830</c:v>
                      </c:pt>
                      <c:pt idx="252">
                        <c:v>43832</c:v>
                      </c:pt>
                      <c:pt idx="253">
                        <c:v>43833</c:v>
                      </c:pt>
                      <c:pt idx="254">
                        <c:v>43836</c:v>
                      </c:pt>
                      <c:pt idx="255">
                        <c:v>43837</c:v>
                      </c:pt>
                      <c:pt idx="256">
                        <c:v>43838</c:v>
                      </c:pt>
                      <c:pt idx="257">
                        <c:v>43839</c:v>
                      </c:pt>
                      <c:pt idx="258">
                        <c:v>43840</c:v>
                      </c:pt>
                      <c:pt idx="259">
                        <c:v>43843</c:v>
                      </c:pt>
                      <c:pt idx="260">
                        <c:v>43844</c:v>
                      </c:pt>
                      <c:pt idx="261">
                        <c:v>43845</c:v>
                      </c:pt>
                      <c:pt idx="262">
                        <c:v>43846</c:v>
                      </c:pt>
                      <c:pt idx="263">
                        <c:v>43847</c:v>
                      </c:pt>
                      <c:pt idx="264">
                        <c:v>43851</c:v>
                      </c:pt>
                      <c:pt idx="265">
                        <c:v>43852</c:v>
                      </c:pt>
                      <c:pt idx="266">
                        <c:v>43853</c:v>
                      </c:pt>
                      <c:pt idx="267">
                        <c:v>43854</c:v>
                      </c:pt>
                      <c:pt idx="268">
                        <c:v>43857</c:v>
                      </c:pt>
                      <c:pt idx="269">
                        <c:v>43858</c:v>
                      </c:pt>
                      <c:pt idx="270">
                        <c:v>43859</c:v>
                      </c:pt>
                      <c:pt idx="271">
                        <c:v>43860</c:v>
                      </c:pt>
                      <c:pt idx="272">
                        <c:v>43861</c:v>
                      </c:pt>
                      <c:pt idx="273">
                        <c:v>43864</c:v>
                      </c:pt>
                      <c:pt idx="274">
                        <c:v>43865</c:v>
                      </c:pt>
                      <c:pt idx="275">
                        <c:v>43866</c:v>
                      </c:pt>
                      <c:pt idx="276">
                        <c:v>43867</c:v>
                      </c:pt>
                      <c:pt idx="277">
                        <c:v>43868</c:v>
                      </c:pt>
                      <c:pt idx="278">
                        <c:v>43871</c:v>
                      </c:pt>
                      <c:pt idx="279">
                        <c:v>43872</c:v>
                      </c:pt>
                      <c:pt idx="280">
                        <c:v>43873</c:v>
                      </c:pt>
                      <c:pt idx="281">
                        <c:v>43874</c:v>
                      </c:pt>
                      <c:pt idx="282">
                        <c:v>43875</c:v>
                      </c:pt>
                      <c:pt idx="283">
                        <c:v>43879</c:v>
                      </c:pt>
                      <c:pt idx="284">
                        <c:v>43880</c:v>
                      </c:pt>
                      <c:pt idx="285">
                        <c:v>43881</c:v>
                      </c:pt>
                      <c:pt idx="286">
                        <c:v>43882</c:v>
                      </c:pt>
                      <c:pt idx="287">
                        <c:v>43885</c:v>
                      </c:pt>
                      <c:pt idx="288">
                        <c:v>43886</c:v>
                      </c:pt>
                      <c:pt idx="289">
                        <c:v>43887</c:v>
                      </c:pt>
                      <c:pt idx="290">
                        <c:v>43888</c:v>
                      </c:pt>
                      <c:pt idx="291">
                        <c:v>43889</c:v>
                      </c:pt>
                      <c:pt idx="292">
                        <c:v>43892</c:v>
                      </c:pt>
                      <c:pt idx="293">
                        <c:v>43893</c:v>
                      </c:pt>
                      <c:pt idx="294">
                        <c:v>43894</c:v>
                      </c:pt>
                      <c:pt idx="295">
                        <c:v>43895</c:v>
                      </c:pt>
                      <c:pt idx="296">
                        <c:v>43896</c:v>
                      </c:pt>
                      <c:pt idx="297">
                        <c:v>43899</c:v>
                      </c:pt>
                      <c:pt idx="298">
                        <c:v>43900</c:v>
                      </c:pt>
                      <c:pt idx="299">
                        <c:v>43901</c:v>
                      </c:pt>
                      <c:pt idx="300">
                        <c:v>43902</c:v>
                      </c:pt>
                      <c:pt idx="301">
                        <c:v>43903</c:v>
                      </c:pt>
                      <c:pt idx="302">
                        <c:v>43906</c:v>
                      </c:pt>
                      <c:pt idx="303">
                        <c:v>43907</c:v>
                      </c:pt>
                      <c:pt idx="304">
                        <c:v>43908</c:v>
                      </c:pt>
                      <c:pt idx="305">
                        <c:v>43909</c:v>
                      </c:pt>
                      <c:pt idx="306">
                        <c:v>43910</c:v>
                      </c:pt>
                      <c:pt idx="307">
                        <c:v>43913</c:v>
                      </c:pt>
                      <c:pt idx="308">
                        <c:v>43914</c:v>
                      </c:pt>
                      <c:pt idx="309">
                        <c:v>43915</c:v>
                      </c:pt>
                      <c:pt idx="310">
                        <c:v>43916</c:v>
                      </c:pt>
                      <c:pt idx="311">
                        <c:v>43917</c:v>
                      </c:pt>
                      <c:pt idx="312">
                        <c:v>43920</c:v>
                      </c:pt>
                      <c:pt idx="313">
                        <c:v>43921</c:v>
                      </c:pt>
                      <c:pt idx="314">
                        <c:v>43922</c:v>
                      </c:pt>
                      <c:pt idx="315">
                        <c:v>43923</c:v>
                      </c:pt>
                      <c:pt idx="316">
                        <c:v>43924</c:v>
                      </c:pt>
                      <c:pt idx="317">
                        <c:v>43927</c:v>
                      </c:pt>
                      <c:pt idx="318">
                        <c:v>43928</c:v>
                      </c:pt>
                      <c:pt idx="319">
                        <c:v>43929</c:v>
                      </c:pt>
                      <c:pt idx="320">
                        <c:v>43930</c:v>
                      </c:pt>
                      <c:pt idx="321">
                        <c:v>43934</c:v>
                      </c:pt>
                      <c:pt idx="322">
                        <c:v>43935</c:v>
                      </c:pt>
                      <c:pt idx="323">
                        <c:v>43936</c:v>
                      </c:pt>
                      <c:pt idx="324">
                        <c:v>43937</c:v>
                      </c:pt>
                      <c:pt idx="325">
                        <c:v>43938</c:v>
                      </c:pt>
                      <c:pt idx="326">
                        <c:v>43941</c:v>
                      </c:pt>
                      <c:pt idx="327">
                        <c:v>43942</c:v>
                      </c:pt>
                      <c:pt idx="328">
                        <c:v>43943</c:v>
                      </c:pt>
                      <c:pt idx="329">
                        <c:v>43944</c:v>
                      </c:pt>
                      <c:pt idx="330">
                        <c:v>43945</c:v>
                      </c:pt>
                      <c:pt idx="331">
                        <c:v>43948</c:v>
                      </c:pt>
                      <c:pt idx="332">
                        <c:v>43949</c:v>
                      </c:pt>
                      <c:pt idx="333">
                        <c:v>43950</c:v>
                      </c:pt>
                      <c:pt idx="334">
                        <c:v>43951</c:v>
                      </c:pt>
                      <c:pt idx="335">
                        <c:v>43952</c:v>
                      </c:pt>
                      <c:pt idx="336">
                        <c:v>43955</c:v>
                      </c:pt>
                      <c:pt idx="337">
                        <c:v>43956</c:v>
                      </c:pt>
                      <c:pt idx="338">
                        <c:v>43957</c:v>
                      </c:pt>
                      <c:pt idx="339">
                        <c:v>43958</c:v>
                      </c:pt>
                      <c:pt idx="340">
                        <c:v>43959</c:v>
                      </c:pt>
                      <c:pt idx="341">
                        <c:v>43962</c:v>
                      </c:pt>
                      <c:pt idx="342">
                        <c:v>43963</c:v>
                      </c:pt>
                      <c:pt idx="343">
                        <c:v>43964</c:v>
                      </c:pt>
                      <c:pt idx="344">
                        <c:v>43965</c:v>
                      </c:pt>
                      <c:pt idx="345">
                        <c:v>43966</c:v>
                      </c:pt>
                      <c:pt idx="346">
                        <c:v>43969</c:v>
                      </c:pt>
                      <c:pt idx="347">
                        <c:v>43970</c:v>
                      </c:pt>
                      <c:pt idx="348">
                        <c:v>43971</c:v>
                      </c:pt>
                      <c:pt idx="349">
                        <c:v>43972</c:v>
                      </c:pt>
                      <c:pt idx="350">
                        <c:v>43973</c:v>
                      </c:pt>
                      <c:pt idx="351">
                        <c:v>43977</c:v>
                      </c:pt>
                      <c:pt idx="352">
                        <c:v>43978</c:v>
                      </c:pt>
                      <c:pt idx="353">
                        <c:v>43979</c:v>
                      </c:pt>
                      <c:pt idx="354">
                        <c:v>43980</c:v>
                      </c:pt>
                      <c:pt idx="355">
                        <c:v>43983</c:v>
                      </c:pt>
                      <c:pt idx="356">
                        <c:v>43984</c:v>
                      </c:pt>
                      <c:pt idx="357">
                        <c:v>43985</c:v>
                      </c:pt>
                      <c:pt idx="358">
                        <c:v>43986</c:v>
                      </c:pt>
                      <c:pt idx="359">
                        <c:v>43987</c:v>
                      </c:pt>
                      <c:pt idx="360">
                        <c:v>43990</c:v>
                      </c:pt>
                      <c:pt idx="361">
                        <c:v>43991</c:v>
                      </c:pt>
                      <c:pt idx="362">
                        <c:v>43992</c:v>
                      </c:pt>
                      <c:pt idx="363">
                        <c:v>43993</c:v>
                      </c:pt>
                      <c:pt idx="364">
                        <c:v>43994</c:v>
                      </c:pt>
                      <c:pt idx="365">
                        <c:v>43997</c:v>
                      </c:pt>
                      <c:pt idx="366">
                        <c:v>43998</c:v>
                      </c:pt>
                      <c:pt idx="367">
                        <c:v>43999</c:v>
                      </c:pt>
                      <c:pt idx="368">
                        <c:v>44000</c:v>
                      </c:pt>
                      <c:pt idx="369">
                        <c:v>44001</c:v>
                      </c:pt>
                      <c:pt idx="370">
                        <c:v>44004</c:v>
                      </c:pt>
                      <c:pt idx="371">
                        <c:v>44005</c:v>
                      </c:pt>
                      <c:pt idx="372">
                        <c:v>44006</c:v>
                      </c:pt>
                      <c:pt idx="373">
                        <c:v>44007</c:v>
                      </c:pt>
                      <c:pt idx="374">
                        <c:v>44008</c:v>
                      </c:pt>
                      <c:pt idx="375">
                        <c:v>44011</c:v>
                      </c:pt>
                      <c:pt idx="376">
                        <c:v>44012</c:v>
                      </c:pt>
                      <c:pt idx="377">
                        <c:v>44013</c:v>
                      </c:pt>
                      <c:pt idx="378">
                        <c:v>44014</c:v>
                      </c:pt>
                      <c:pt idx="379">
                        <c:v>44018</c:v>
                      </c:pt>
                      <c:pt idx="380">
                        <c:v>44019</c:v>
                      </c:pt>
                      <c:pt idx="381">
                        <c:v>44020</c:v>
                      </c:pt>
                      <c:pt idx="382">
                        <c:v>44021</c:v>
                      </c:pt>
                      <c:pt idx="383">
                        <c:v>44022</c:v>
                      </c:pt>
                      <c:pt idx="384">
                        <c:v>44025</c:v>
                      </c:pt>
                      <c:pt idx="385">
                        <c:v>44026</c:v>
                      </c:pt>
                      <c:pt idx="386">
                        <c:v>44027</c:v>
                      </c:pt>
                      <c:pt idx="387">
                        <c:v>44028</c:v>
                      </c:pt>
                      <c:pt idx="388">
                        <c:v>44029</c:v>
                      </c:pt>
                      <c:pt idx="389">
                        <c:v>44032</c:v>
                      </c:pt>
                      <c:pt idx="390">
                        <c:v>44033</c:v>
                      </c:pt>
                      <c:pt idx="391">
                        <c:v>44034</c:v>
                      </c:pt>
                      <c:pt idx="392">
                        <c:v>44035</c:v>
                      </c:pt>
                      <c:pt idx="393">
                        <c:v>44036</c:v>
                      </c:pt>
                      <c:pt idx="394">
                        <c:v>44039</c:v>
                      </c:pt>
                      <c:pt idx="395">
                        <c:v>44040</c:v>
                      </c:pt>
                      <c:pt idx="396">
                        <c:v>44041</c:v>
                      </c:pt>
                      <c:pt idx="397">
                        <c:v>44042</c:v>
                      </c:pt>
                      <c:pt idx="398">
                        <c:v>44043</c:v>
                      </c:pt>
                      <c:pt idx="399">
                        <c:v>44046</c:v>
                      </c:pt>
                      <c:pt idx="400">
                        <c:v>44047</c:v>
                      </c:pt>
                      <c:pt idx="401">
                        <c:v>44048</c:v>
                      </c:pt>
                      <c:pt idx="402">
                        <c:v>44049</c:v>
                      </c:pt>
                      <c:pt idx="403">
                        <c:v>44050</c:v>
                      </c:pt>
                      <c:pt idx="404">
                        <c:v>44053</c:v>
                      </c:pt>
                      <c:pt idx="405">
                        <c:v>44054</c:v>
                      </c:pt>
                      <c:pt idx="406">
                        <c:v>44055</c:v>
                      </c:pt>
                      <c:pt idx="407">
                        <c:v>44056</c:v>
                      </c:pt>
                      <c:pt idx="408">
                        <c:v>44057</c:v>
                      </c:pt>
                      <c:pt idx="409">
                        <c:v>44060</c:v>
                      </c:pt>
                      <c:pt idx="410">
                        <c:v>44061</c:v>
                      </c:pt>
                      <c:pt idx="411">
                        <c:v>44062</c:v>
                      </c:pt>
                      <c:pt idx="412">
                        <c:v>44063</c:v>
                      </c:pt>
                      <c:pt idx="413">
                        <c:v>44064</c:v>
                      </c:pt>
                      <c:pt idx="414">
                        <c:v>44067</c:v>
                      </c:pt>
                      <c:pt idx="415">
                        <c:v>44068</c:v>
                      </c:pt>
                      <c:pt idx="416">
                        <c:v>44069</c:v>
                      </c:pt>
                      <c:pt idx="417">
                        <c:v>44070</c:v>
                      </c:pt>
                      <c:pt idx="418">
                        <c:v>44071</c:v>
                      </c:pt>
                      <c:pt idx="419">
                        <c:v>44074</c:v>
                      </c:pt>
                      <c:pt idx="420">
                        <c:v>44075</c:v>
                      </c:pt>
                      <c:pt idx="421">
                        <c:v>44076</c:v>
                      </c:pt>
                      <c:pt idx="422">
                        <c:v>44077</c:v>
                      </c:pt>
                      <c:pt idx="423">
                        <c:v>44078</c:v>
                      </c:pt>
                      <c:pt idx="424">
                        <c:v>44082</c:v>
                      </c:pt>
                      <c:pt idx="425">
                        <c:v>44083</c:v>
                      </c:pt>
                      <c:pt idx="426">
                        <c:v>44084</c:v>
                      </c:pt>
                      <c:pt idx="427">
                        <c:v>44085</c:v>
                      </c:pt>
                      <c:pt idx="428">
                        <c:v>44088</c:v>
                      </c:pt>
                      <c:pt idx="429">
                        <c:v>44089</c:v>
                      </c:pt>
                      <c:pt idx="430">
                        <c:v>44090</c:v>
                      </c:pt>
                      <c:pt idx="431">
                        <c:v>44091</c:v>
                      </c:pt>
                      <c:pt idx="432">
                        <c:v>44092</c:v>
                      </c:pt>
                      <c:pt idx="433">
                        <c:v>44095</c:v>
                      </c:pt>
                      <c:pt idx="434">
                        <c:v>44096</c:v>
                      </c:pt>
                      <c:pt idx="435">
                        <c:v>44097</c:v>
                      </c:pt>
                      <c:pt idx="436">
                        <c:v>44098</c:v>
                      </c:pt>
                      <c:pt idx="437">
                        <c:v>44099</c:v>
                      </c:pt>
                      <c:pt idx="438">
                        <c:v>44102</c:v>
                      </c:pt>
                      <c:pt idx="439">
                        <c:v>44103</c:v>
                      </c:pt>
                      <c:pt idx="440">
                        <c:v>44104</c:v>
                      </c:pt>
                      <c:pt idx="441">
                        <c:v>44105</c:v>
                      </c:pt>
                      <c:pt idx="442">
                        <c:v>44106</c:v>
                      </c:pt>
                      <c:pt idx="443">
                        <c:v>44109</c:v>
                      </c:pt>
                      <c:pt idx="444">
                        <c:v>44110</c:v>
                      </c:pt>
                      <c:pt idx="445">
                        <c:v>44111</c:v>
                      </c:pt>
                      <c:pt idx="446">
                        <c:v>44112</c:v>
                      </c:pt>
                      <c:pt idx="447">
                        <c:v>44113</c:v>
                      </c:pt>
                      <c:pt idx="448">
                        <c:v>44116</c:v>
                      </c:pt>
                      <c:pt idx="449">
                        <c:v>44117</c:v>
                      </c:pt>
                      <c:pt idx="450">
                        <c:v>44118</c:v>
                      </c:pt>
                      <c:pt idx="451">
                        <c:v>44119</c:v>
                      </c:pt>
                      <c:pt idx="452">
                        <c:v>44120</c:v>
                      </c:pt>
                      <c:pt idx="453">
                        <c:v>44123</c:v>
                      </c:pt>
                      <c:pt idx="454">
                        <c:v>44124</c:v>
                      </c:pt>
                      <c:pt idx="455">
                        <c:v>44125</c:v>
                      </c:pt>
                      <c:pt idx="456">
                        <c:v>44126</c:v>
                      </c:pt>
                      <c:pt idx="457">
                        <c:v>44127</c:v>
                      </c:pt>
                      <c:pt idx="458">
                        <c:v>44130</c:v>
                      </c:pt>
                      <c:pt idx="459">
                        <c:v>44131</c:v>
                      </c:pt>
                      <c:pt idx="460">
                        <c:v>44132</c:v>
                      </c:pt>
                      <c:pt idx="461">
                        <c:v>44133</c:v>
                      </c:pt>
                      <c:pt idx="462">
                        <c:v>44134</c:v>
                      </c:pt>
                      <c:pt idx="463">
                        <c:v>44137</c:v>
                      </c:pt>
                      <c:pt idx="464">
                        <c:v>44138</c:v>
                      </c:pt>
                      <c:pt idx="465">
                        <c:v>44139</c:v>
                      </c:pt>
                      <c:pt idx="466">
                        <c:v>44140</c:v>
                      </c:pt>
                      <c:pt idx="467">
                        <c:v>44141</c:v>
                      </c:pt>
                      <c:pt idx="468">
                        <c:v>44144</c:v>
                      </c:pt>
                      <c:pt idx="469">
                        <c:v>44145</c:v>
                      </c:pt>
                      <c:pt idx="470">
                        <c:v>44146</c:v>
                      </c:pt>
                      <c:pt idx="471">
                        <c:v>44147</c:v>
                      </c:pt>
                      <c:pt idx="472">
                        <c:v>44148</c:v>
                      </c:pt>
                      <c:pt idx="473">
                        <c:v>44151</c:v>
                      </c:pt>
                      <c:pt idx="474">
                        <c:v>44152</c:v>
                      </c:pt>
                      <c:pt idx="475">
                        <c:v>44153</c:v>
                      </c:pt>
                      <c:pt idx="476">
                        <c:v>44154</c:v>
                      </c:pt>
                      <c:pt idx="477">
                        <c:v>44155</c:v>
                      </c:pt>
                      <c:pt idx="478">
                        <c:v>44158</c:v>
                      </c:pt>
                      <c:pt idx="479">
                        <c:v>44159</c:v>
                      </c:pt>
                      <c:pt idx="480">
                        <c:v>44160</c:v>
                      </c:pt>
                      <c:pt idx="481">
                        <c:v>44162</c:v>
                      </c:pt>
                      <c:pt idx="482">
                        <c:v>44165</c:v>
                      </c:pt>
                      <c:pt idx="483">
                        <c:v>44166</c:v>
                      </c:pt>
                      <c:pt idx="484">
                        <c:v>44167</c:v>
                      </c:pt>
                      <c:pt idx="485">
                        <c:v>44168</c:v>
                      </c:pt>
                      <c:pt idx="486">
                        <c:v>44169</c:v>
                      </c:pt>
                      <c:pt idx="487">
                        <c:v>44172</c:v>
                      </c:pt>
                      <c:pt idx="488">
                        <c:v>44173</c:v>
                      </c:pt>
                      <c:pt idx="489">
                        <c:v>44174</c:v>
                      </c:pt>
                      <c:pt idx="490">
                        <c:v>44175</c:v>
                      </c:pt>
                      <c:pt idx="491">
                        <c:v>44176</c:v>
                      </c:pt>
                      <c:pt idx="492">
                        <c:v>44179</c:v>
                      </c:pt>
                      <c:pt idx="493">
                        <c:v>44180</c:v>
                      </c:pt>
                      <c:pt idx="494">
                        <c:v>44181</c:v>
                      </c:pt>
                      <c:pt idx="495">
                        <c:v>44182</c:v>
                      </c:pt>
                      <c:pt idx="496">
                        <c:v>44183</c:v>
                      </c:pt>
                      <c:pt idx="497">
                        <c:v>44186</c:v>
                      </c:pt>
                      <c:pt idx="498">
                        <c:v>44187</c:v>
                      </c:pt>
                      <c:pt idx="499">
                        <c:v>44188</c:v>
                      </c:pt>
                      <c:pt idx="500">
                        <c:v>44189</c:v>
                      </c:pt>
                      <c:pt idx="501">
                        <c:v>44193</c:v>
                      </c:pt>
                      <c:pt idx="502">
                        <c:v>44194</c:v>
                      </c:pt>
                      <c:pt idx="503">
                        <c:v>44195</c:v>
                      </c:pt>
                      <c:pt idx="504">
                        <c:v>44196</c:v>
                      </c:pt>
                      <c:pt idx="505">
                        <c:v>44200</c:v>
                      </c:pt>
                      <c:pt idx="506">
                        <c:v>44201</c:v>
                      </c:pt>
                      <c:pt idx="507">
                        <c:v>44202</c:v>
                      </c:pt>
                      <c:pt idx="508">
                        <c:v>44203</c:v>
                      </c:pt>
                      <c:pt idx="509">
                        <c:v>44204</c:v>
                      </c:pt>
                      <c:pt idx="510">
                        <c:v>44207</c:v>
                      </c:pt>
                      <c:pt idx="511">
                        <c:v>44208</c:v>
                      </c:pt>
                      <c:pt idx="512">
                        <c:v>44209</c:v>
                      </c:pt>
                      <c:pt idx="513">
                        <c:v>44210</c:v>
                      </c:pt>
                      <c:pt idx="514">
                        <c:v>44211</c:v>
                      </c:pt>
                      <c:pt idx="515">
                        <c:v>44215</c:v>
                      </c:pt>
                      <c:pt idx="516">
                        <c:v>44216</c:v>
                      </c:pt>
                      <c:pt idx="517">
                        <c:v>44217</c:v>
                      </c:pt>
                      <c:pt idx="518">
                        <c:v>44218</c:v>
                      </c:pt>
                      <c:pt idx="519">
                        <c:v>44221</c:v>
                      </c:pt>
                      <c:pt idx="520">
                        <c:v>44222</c:v>
                      </c:pt>
                      <c:pt idx="521">
                        <c:v>44223</c:v>
                      </c:pt>
                      <c:pt idx="522">
                        <c:v>44224</c:v>
                      </c:pt>
                      <c:pt idx="523">
                        <c:v>44225</c:v>
                      </c:pt>
                      <c:pt idx="524">
                        <c:v>44228</c:v>
                      </c:pt>
                      <c:pt idx="525">
                        <c:v>44229</c:v>
                      </c:pt>
                      <c:pt idx="526">
                        <c:v>44230</c:v>
                      </c:pt>
                      <c:pt idx="527">
                        <c:v>44231</c:v>
                      </c:pt>
                      <c:pt idx="528">
                        <c:v>44232</c:v>
                      </c:pt>
                      <c:pt idx="529">
                        <c:v>44235</c:v>
                      </c:pt>
                      <c:pt idx="530">
                        <c:v>44236</c:v>
                      </c:pt>
                      <c:pt idx="531">
                        <c:v>44237</c:v>
                      </c:pt>
                      <c:pt idx="532">
                        <c:v>44238</c:v>
                      </c:pt>
                      <c:pt idx="533">
                        <c:v>44239</c:v>
                      </c:pt>
                      <c:pt idx="534">
                        <c:v>44243</c:v>
                      </c:pt>
                      <c:pt idx="535">
                        <c:v>44244</c:v>
                      </c:pt>
                      <c:pt idx="536">
                        <c:v>44245</c:v>
                      </c:pt>
                      <c:pt idx="537">
                        <c:v>44246</c:v>
                      </c:pt>
                      <c:pt idx="538">
                        <c:v>44249</c:v>
                      </c:pt>
                      <c:pt idx="539">
                        <c:v>44250</c:v>
                      </c:pt>
                      <c:pt idx="540">
                        <c:v>44251</c:v>
                      </c:pt>
                      <c:pt idx="541">
                        <c:v>44252</c:v>
                      </c:pt>
                      <c:pt idx="542">
                        <c:v>44253</c:v>
                      </c:pt>
                      <c:pt idx="543">
                        <c:v>44256</c:v>
                      </c:pt>
                      <c:pt idx="544">
                        <c:v>44257</c:v>
                      </c:pt>
                      <c:pt idx="545">
                        <c:v>44258</c:v>
                      </c:pt>
                      <c:pt idx="546">
                        <c:v>44259</c:v>
                      </c:pt>
                      <c:pt idx="547">
                        <c:v>44260</c:v>
                      </c:pt>
                      <c:pt idx="548">
                        <c:v>44263</c:v>
                      </c:pt>
                      <c:pt idx="549">
                        <c:v>44264</c:v>
                      </c:pt>
                      <c:pt idx="550">
                        <c:v>44265</c:v>
                      </c:pt>
                      <c:pt idx="551">
                        <c:v>44266</c:v>
                      </c:pt>
                      <c:pt idx="552">
                        <c:v>44267</c:v>
                      </c:pt>
                      <c:pt idx="553">
                        <c:v>44270</c:v>
                      </c:pt>
                      <c:pt idx="554">
                        <c:v>44271</c:v>
                      </c:pt>
                      <c:pt idx="555">
                        <c:v>44272</c:v>
                      </c:pt>
                      <c:pt idx="556">
                        <c:v>44273</c:v>
                      </c:pt>
                      <c:pt idx="557">
                        <c:v>44274</c:v>
                      </c:pt>
                      <c:pt idx="558">
                        <c:v>44277</c:v>
                      </c:pt>
                      <c:pt idx="559">
                        <c:v>44278</c:v>
                      </c:pt>
                      <c:pt idx="560">
                        <c:v>44279</c:v>
                      </c:pt>
                      <c:pt idx="561">
                        <c:v>44280</c:v>
                      </c:pt>
                      <c:pt idx="562">
                        <c:v>44281</c:v>
                      </c:pt>
                      <c:pt idx="563">
                        <c:v>44284</c:v>
                      </c:pt>
                      <c:pt idx="564">
                        <c:v>44285</c:v>
                      </c:pt>
                      <c:pt idx="565">
                        <c:v>44286</c:v>
                      </c:pt>
                      <c:pt idx="566">
                        <c:v>44287</c:v>
                      </c:pt>
                      <c:pt idx="567">
                        <c:v>44291</c:v>
                      </c:pt>
                      <c:pt idx="568">
                        <c:v>44292</c:v>
                      </c:pt>
                      <c:pt idx="569">
                        <c:v>44293</c:v>
                      </c:pt>
                      <c:pt idx="570">
                        <c:v>44294</c:v>
                      </c:pt>
                      <c:pt idx="571">
                        <c:v>44295</c:v>
                      </c:pt>
                      <c:pt idx="572">
                        <c:v>44298</c:v>
                      </c:pt>
                      <c:pt idx="573">
                        <c:v>44299</c:v>
                      </c:pt>
                      <c:pt idx="574">
                        <c:v>44300</c:v>
                      </c:pt>
                      <c:pt idx="575">
                        <c:v>44301</c:v>
                      </c:pt>
                      <c:pt idx="576">
                        <c:v>44302</c:v>
                      </c:pt>
                      <c:pt idx="577">
                        <c:v>44305</c:v>
                      </c:pt>
                      <c:pt idx="578">
                        <c:v>44306</c:v>
                      </c:pt>
                      <c:pt idx="579">
                        <c:v>44307</c:v>
                      </c:pt>
                      <c:pt idx="580">
                        <c:v>44308</c:v>
                      </c:pt>
                      <c:pt idx="581">
                        <c:v>44309</c:v>
                      </c:pt>
                      <c:pt idx="582">
                        <c:v>44312</c:v>
                      </c:pt>
                      <c:pt idx="583">
                        <c:v>44313</c:v>
                      </c:pt>
                      <c:pt idx="584">
                        <c:v>44314</c:v>
                      </c:pt>
                      <c:pt idx="585">
                        <c:v>44315</c:v>
                      </c:pt>
                      <c:pt idx="586">
                        <c:v>44316</c:v>
                      </c:pt>
                      <c:pt idx="587">
                        <c:v>44319</c:v>
                      </c:pt>
                      <c:pt idx="588">
                        <c:v>44320</c:v>
                      </c:pt>
                      <c:pt idx="589">
                        <c:v>44321</c:v>
                      </c:pt>
                      <c:pt idx="590">
                        <c:v>44322</c:v>
                      </c:pt>
                      <c:pt idx="591">
                        <c:v>44323</c:v>
                      </c:pt>
                      <c:pt idx="592">
                        <c:v>44326</c:v>
                      </c:pt>
                      <c:pt idx="593">
                        <c:v>44327</c:v>
                      </c:pt>
                      <c:pt idx="594">
                        <c:v>44328</c:v>
                      </c:pt>
                      <c:pt idx="595">
                        <c:v>44329</c:v>
                      </c:pt>
                      <c:pt idx="596">
                        <c:v>44330</c:v>
                      </c:pt>
                      <c:pt idx="597">
                        <c:v>44333</c:v>
                      </c:pt>
                      <c:pt idx="598">
                        <c:v>44334</c:v>
                      </c:pt>
                      <c:pt idx="599">
                        <c:v>44335</c:v>
                      </c:pt>
                      <c:pt idx="600">
                        <c:v>44336</c:v>
                      </c:pt>
                      <c:pt idx="601">
                        <c:v>44337</c:v>
                      </c:pt>
                      <c:pt idx="602">
                        <c:v>44340</c:v>
                      </c:pt>
                      <c:pt idx="603">
                        <c:v>44341</c:v>
                      </c:pt>
                      <c:pt idx="604">
                        <c:v>44342</c:v>
                      </c:pt>
                      <c:pt idx="605">
                        <c:v>44343</c:v>
                      </c:pt>
                      <c:pt idx="606">
                        <c:v>44344</c:v>
                      </c:pt>
                      <c:pt idx="607">
                        <c:v>44348</c:v>
                      </c:pt>
                      <c:pt idx="608">
                        <c:v>44349</c:v>
                      </c:pt>
                      <c:pt idx="609">
                        <c:v>44350</c:v>
                      </c:pt>
                      <c:pt idx="610">
                        <c:v>44351</c:v>
                      </c:pt>
                      <c:pt idx="611">
                        <c:v>44354</c:v>
                      </c:pt>
                      <c:pt idx="612">
                        <c:v>44355</c:v>
                      </c:pt>
                      <c:pt idx="613">
                        <c:v>44356</c:v>
                      </c:pt>
                      <c:pt idx="614">
                        <c:v>44357</c:v>
                      </c:pt>
                      <c:pt idx="615">
                        <c:v>44358</c:v>
                      </c:pt>
                      <c:pt idx="616">
                        <c:v>44361</c:v>
                      </c:pt>
                      <c:pt idx="617">
                        <c:v>44362</c:v>
                      </c:pt>
                      <c:pt idx="618">
                        <c:v>44363</c:v>
                      </c:pt>
                      <c:pt idx="619">
                        <c:v>44364</c:v>
                      </c:pt>
                      <c:pt idx="620">
                        <c:v>44365</c:v>
                      </c:pt>
                      <c:pt idx="621">
                        <c:v>44368</c:v>
                      </c:pt>
                      <c:pt idx="622">
                        <c:v>44369</c:v>
                      </c:pt>
                      <c:pt idx="623">
                        <c:v>44370</c:v>
                      </c:pt>
                      <c:pt idx="624">
                        <c:v>44371</c:v>
                      </c:pt>
                      <c:pt idx="625">
                        <c:v>44372</c:v>
                      </c:pt>
                      <c:pt idx="626">
                        <c:v>44375</c:v>
                      </c:pt>
                      <c:pt idx="627">
                        <c:v>44376</c:v>
                      </c:pt>
                      <c:pt idx="628">
                        <c:v>44377</c:v>
                      </c:pt>
                      <c:pt idx="629">
                        <c:v>44378</c:v>
                      </c:pt>
                      <c:pt idx="630">
                        <c:v>44379</c:v>
                      </c:pt>
                      <c:pt idx="631">
                        <c:v>44383</c:v>
                      </c:pt>
                      <c:pt idx="632">
                        <c:v>44384</c:v>
                      </c:pt>
                      <c:pt idx="633">
                        <c:v>44385</c:v>
                      </c:pt>
                      <c:pt idx="634">
                        <c:v>44386</c:v>
                      </c:pt>
                      <c:pt idx="635">
                        <c:v>44389</c:v>
                      </c:pt>
                      <c:pt idx="636">
                        <c:v>44390</c:v>
                      </c:pt>
                      <c:pt idx="637">
                        <c:v>44391</c:v>
                      </c:pt>
                      <c:pt idx="638">
                        <c:v>44392</c:v>
                      </c:pt>
                      <c:pt idx="639">
                        <c:v>44393</c:v>
                      </c:pt>
                      <c:pt idx="640">
                        <c:v>44396</c:v>
                      </c:pt>
                      <c:pt idx="641">
                        <c:v>44397</c:v>
                      </c:pt>
                      <c:pt idx="642">
                        <c:v>44398</c:v>
                      </c:pt>
                      <c:pt idx="643">
                        <c:v>44399</c:v>
                      </c:pt>
                      <c:pt idx="644">
                        <c:v>44400</c:v>
                      </c:pt>
                      <c:pt idx="645">
                        <c:v>44403</c:v>
                      </c:pt>
                      <c:pt idx="646">
                        <c:v>44404</c:v>
                      </c:pt>
                      <c:pt idx="647">
                        <c:v>44405</c:v>
                      </c:pt>
                      <c:pt idx="648">
                        <c:v>44406</c:v>
                      </c:pt>
                      <c:pt idx="649">
                        <c:v>44407</c:v>
                      </c:pt>
                      <c:pt idx="650">
                        <c:v>44410</c:v>
                      </c:pt>
                      <c:pt idx="651">
                        <c:v>44411</c:v>
                      </c:pt>
                      <c:pt idx="652">
                        <c:v>44412</c:v>
                      </c:pt>
                      <c:pt idx="653">
                        <c:v>44413</c:v>
                      </c:pt>
                      <c:pt idx="654">
                        <c:v>44414</c:v>
                      </c:pt>
                      <c:pt idx="655">
                        <c:v>44417</c:v>
                      </c:pt>
                      <c:pt idx="656">
                        <c:v>44418</c:v>
                      </c:pt>
                      <c:pt idx="657">
                        <c:v>44419</c:v>
                      </c:pt>
                      <c:pt idx="658">
                        <c:v>44420</c:v>
                      </c:pt>
                      <c:pt idx="659">
                        <c:v>44421</c:v>
                      </c:pt>
                      <c:pt idx="660">
                        <c:v>44424</c:v>
                      </c:pt>
                      <c:pt idx="661">
                        <c:v>44425</c:v>
                      </c:pt>
                      <c:pt idx="662">
                        <c:v>44426</c:v>
                      </c:pt>
                      <c:pt idx="663">
                        <c:v>44427</c:v>
                      </c:pt>
                      <c:pt idx="664">
                        <c:v>44428</c:v>
                      </c:pt>
                      <c:pt idx="665">
                        <c:v>44431</c:v>
                      </c:pt>
                      <c:pt idx="666">
                        <c:v>44432</c:v>
                      </c:pt>
                      <c:pt idx="667">
                        <c:v>44433</c:v>
                      </c:pt>
                      <c:pt idx="668">
                        <c:v>44434</c:v>
                      </c:pt>
                      <c:pt idx="669">
                        <c:v>44435</c:v>
                      </c:pt>
                      <c:pt idx="670">
                        <c:v>44438</c:v>
                      </c:pt>
                      <c:pt idx="671">
                        <c:v>44439</c:v>
                      </c:pt>
                      <c:pt idx="672">
                        <c:v>44440</c:v>
                      </c:pt>
                      <c:pt idx="673">
                        <c:v>44441</c:v>
                      </c:pt>
                      <c:pt idx="674">
                        <c:v>44442</c:v>
                      </c:pt>
                      <c:pt idx="675">
                        <c:v>44446</c:v>
                      </c:pt>
                      <c:pt idx="676">
                        <c:v>44447</c:v>
                      </c:pt>
                      <c:pt idx="677">
                        <c:v>44448</c:v>
                      </c:pt>
                      <c:pt idx="678">
                        <c:v>44449</c:v>
                      </c:pt>
                      <c:pt idx="679">
                        <c:v>44452</c:v>
                      </c:pt>
                      <c:pt idx="680">
                        <c:v>44453</c:v>
                      </c:pt>
                      <c:pt idx="681">
                        <c:v>44454</c:v>
                      </c:pt>
                      <c:pt idx="682">
                        <c:v>44455</c:v>
                      </c:pt>
                      <c:pt idx="683">
                        <c:v>44456</c:v>
                      </c:pt>
                      <c:pt idx="684">
                        <c:v>44459</c:v>
                      </c:pt>
                      <c:pt idx="685">
                        <c:v>44460</c:v>
                      </c:pt>
                      <c:pt idx="686">
                        <c:v>44461</c:v>
                      </c:pt>
                      <c:pt idx="687">
                        <c:v>44462</c:v>
                      </c:pt>
                      <c:pt idx="688">
                        <c:v>44463</c:v>
                      </c:pt>
                      <c:pt idx="689">
                        <c:v>44466</c:v>
                      </c:pt>
                      <c:pt idx="690">
                        <c:v>44467</c:v>
                      </c:pt>
                      <c:pt idx="691">
                        <c:v>44468</c:v>
                      </c:pt>
                      <c:pt idx="692">
                        <c:v>44469</c:v>
                      </c:pt>
                      <c:pt idx="693">
                        <c:v>44470</c:v>
                      </c:pt>
                      <c:pt idx="694">
                        <c:v>44473</c:v>
                      </c:pt>
                      <c:pt idx="695">
                        <c:v>44474</c:v>
                      </c:pt>
                      <c:pt idx="696">
                        <c:v>44475</c:v>
                      </c:pt>
                      <c:pt idx="697">
                        <c:v>44476</c:v>
                      </c:pt>
                      <c:pt idx="698">
                        <c:v>44477</c:v>
                      </c:pt>
                      <c:pt idx="699">
                        <c:v>44480</c:v>
                      </c:pt>
                      <c:pt idx="700">
                        <c:v>44481</c:v>
                      </c:pt>
                      <c:pt idx="701">
                        <c:v>44482</c:v>
                      </c:pt>
                      <c:pt idx="702">
                        <c:v>44483</c:v>
                      </c:pt>
                      <c:pt idx="703">
                        <c:v>44484</c:v>
                      </c:pt>
                      <c:pt idx="704">
                        <c:v>44487</c:v>
                      </c:pt>
                      <c:pt idx="705">
                        <c:v>44488</c:v>
                      </c:pt>
                      <c:pt idx="706">
                        <c:v>44489</c:v>
                      </c:pt>
                      <c:pt idx="707">
                        <c:v>44490</c:v>
                      </c:pt>
                      <c:pt idx="708">
                        <c:v>44491</c:v>
                      </c:pt>
                      <c:pt idx="709">
                        <c:v>44494</c:v>
                      </c:pt>
                      <c:pt idx="710">
                        <c:v>44495</c:v>
                      </c:pt>
                      <c:pt idx="711">
                        <c:v>44496</c:v>
                      </c:pt>
                      <c:pt idx="712">
                        <c:v>44497</c:v>
                      </c:pt>
                      <c:pt idx="713">
                        <c:v>44498</c:v>
                      </c:pt>
                      <c:pt idx="714">
                        <c:v>44501</c:v>
                      </c:pt>
                      <c:pt idx="715">
                        <c:v>44502</c:v>
                      </c:pt>
                      <c:pt idx="716">
                        <c:v>44503</c:v>
                      </c:pt>
                      <c:pt idx="717">
                        <c:v>44504</c:v>
                      </c:pt>
                      <c:pt idx="718">
                        <c:v>44505</c:v>
                      </c:pt>
                      <c:pt idx="719">
                        <c:v>44508</c:v>
                      </c:pt>
                      <c:pt idx="720">
                        <c:v>44509</c:v>
                      </c:pt>
                      <c:pt idx="721">
                        <c:v>44510</c:v>
                      </c:pt>
                      <c:pt idx="722">
                        <c:v>44511</c:v>
                      </c:pt>
                      <c:pt idx="723">
                        <c:v>44512</c:v>
                      </c:pt>
                      <c:pt idx="724">
                        <c:v>44515</c:v>
                      </c:pt>
                      <c:pt idx="725">
                        <c:v>44516</c:v>
                      </c:pt>
                      <c:pt idx="726">
                        <c:v>44517</c:v>
                      </c:pt>
                      <c:pt idx="727">
                        <c:v>44518</c:v>
                      </c:pt>
                      <c:pt idx="728">
                        <c:v>44519</c:v>
                      </c:pt>
                      <c:pt idx="729">
                        <c:v>44522</c:v>
                      </c:pt>
                      <c:pt idx="730">
                        <c:v>44523</c:v>
                      </c:pt>
                      <c:pt idx="731">
                        <c:v>44524</c:v>
                      </c:pt>
                      <c:pt idx="732">
                        <c:v>44526</c:v>
                      </c:pt>
                      <c:pt idx="733">
                        <c:v>44529</c:v>
                      </c:pt>
                      <c:pt idx="734">
                        <c:v>44530</c:v>
                      </c:pt>
                      <c:pt idx="735">
                        <c:v>44531</c:v>
                      </c:pt>
                      <c:pt idx="736">
                        <c:v>44532</c:v>
                      </c:pt>
                      <c:pt idx="737">
                        <c:v>44533</c:v>
                      </c:pt>
                      <c:pt idx="738">
                        <c:v>44536</c:v>
                      </c:pt>
                      <c:pt idx="739">
                        <c:v>44537</c:v>
                      </c:pt>
                      <c:pt idx="740">
                        <c:v>44538</c:v>
                      </c:pt>
                      <c:pt idx="741">
                        <c:v>44539</c:v>
                      </c:pt>
                      <c:pt idx="742">
                        <c:v>44540</c:v>
                      </c:pt>
                      <c:pt idx="743">
                        <c:v>44543</c:v>
                      </c:pt>
                      <c:pt idx="744">
                        <c:v>44544</c:v>
                      </c:pt>
                      <c:pt idx="745">
                        <c:v>44545</c:v>
                      </c:pt>
                      <c:pt idx="746">
                        <c:v>44546</c:v>
                      </c:pt>
                      <c:pt idx="747">
                        <c:v>44547</c:v>
                      </c:pt>
                      <c:pt idx="748">
                        <c:v>44550</c:v>
                      </c:pt>
                      <c:pt idx="749">
                        <c:v>44551</c:v>
                      </c:pt>
                      <c:pt idx="750">
                        <c:v>44552</c:v>
                      </c:pt>
                      <c:pt idx="751">
                        <c:v>44553</c:v>
                      </c:pt>
                      <c:pt idx="752">
                        <c:v>44557</c:v>
                      </c:pt>
                      <c:pt idx="753">
                        <c:v>44558</c:v>
                      </c:pt>
                      <c:pt idx="754">
                        <c:v>44559</c:v>
                      </c:pt>
                      <c:pt idx="755">
                        <c:v>44560</c:v>
                      </c:pt>
                      <c:pt idx="756">
                        <c:v>44561</c:v>
                      </c:pt>
                      <c:pt idx="757">
                        <c:v>44564</c:v>
                      </c:pt>
                      <c:pt idx="758">
                        <c:v>44565</c:v>
                      </c:pt>
                      <c:pt idx="759">
                        <c:v>44566</c:v>
                      </c:pt>
                      <c:pt idx="760">
                        <c:v>44567</c:v>
                      </c:pt>
                      <c:pt idx="761">
                        <c:v>44568</c:v>
                      </c:pt>
                      <c:pt idx="762">
                        <c:v>44571</c:v>
                      </c:pt>
                      <c:pt idx="763">
                        <c:v>44572</c:v>
                      </c:pt>
                      <c:pt idx="764">
                        <c:v>44573</c:v>
                      </c:pt>
                      <c:pt idx="765">
                        <c:v>44574</c:v>
                      </c:pt>
                      <c:pt idx="766">
                        <c:v>44575</c:v>
                      </c:pt>
                      <c:pt idx="767">
                        <c:v>44579</c:v>
                      </c:pt>
                      <c:pt idx="768">
                        <c:v>44580</c:v>
                      </c:pt>
                      <c:pt idx="769">
                        <c:v>44581</c:v>
                      </c:pt>
                      <c:pt idx="770">
                        <c:v>44582</c:v>
                      </c:pt>
                      <c:pt idx="771">
                        <c:v>44585</c:v>
                      </c:pt>
                      <c:pt idx="772">
                        <c:v>44586</c:v>
                      </c:pt>
                      <c:pt idx="773">
                        <c:v>44587</c:v>
                      </c:pt>
                      <c:pt idx="774">
                        <c:v>44588</c:v>
                      </c:pt>
                      <c:pt idx="775">
                        <c:v>44589</c:v>
                      </c:pt>
                      <c:pt idx="776">
                        <c:v>44592</c:v>
                      </c:pt>
                      <c:pt idx="777">
                        <c:v>44593</c:v>
                      </c:pt>
                      <c:pt idx="778">
                        <c:v>44594</c:v>
                      </c:pt>
                      <c:pt idx="779">
                        <c:v>44595</c:v>
                      </c:pt>
                      <c:pt idx="780">
                        <c:v>44596</c:v>
                      </c:pt>
                      <c:pt idx="781">
                        <c:v>44599</c:v>
                      </c:pt>
                      <c:pt idx="782">
                        <c:v>44600</c:v>
                      </c:pt>
                      <c:pt idx="783">
                        <c:v>44601</c:v>
                      </c:pt>
                      <c:pt idx="784">
                        <c:v>44602</c:v>
                      </c:pt>
                      <c:pt idx="785">
                        <c:v>44603</c:v>
                      </c:pt>
                      <c:pt idx="786">
                        <c:v>44606</c:v>
                      </c:pt>
                      <c:pt idx="787">
                        <c:v>44607</c:v>
                      </c:pt>
                      <c:pt idx="788">
                        <c:v>44608</c:v>
                      </c:pt>
                      <c:pt idx="789">
                        <c:v>44609</c:v>
                      </c:pt>
                      <c:pt idx="790">
                        <c:v>44610</c:v>
                      </c:pt>
                      <c:pt idx="791">
                        <c:v>44614</c:v>
                      </c:pt>
                      <c:pt idx="792">
                        <c:v>44615</c:v>
                      </c:pt>
                      <c:pt idx="793">
                        <c:v>44616</c:v>
                      </c:pt>
                      <c:pt idx="794">
                        <c:v>44617</c:v>
                      </c:pt>
                      <c:pt idx="795">
                        <c:v>44620</c:v>
                      </c:pt>
                      <c:pt idx="796">
                        <c:v>44621</c:v>
                      </c:pt>
                      <c:pt idx="797">
                        <c:v>44622</c:v>
                      </c:pt>
                      <c:pt idx="798">
                        <c:v>44623</c:v>
                      </c:pt>
                      <c:pt idx="799">
                        <c:v>44624</c:v>
                      </c:pt>
                      <c:pt idx="800">
                        <c:v>44627</c:v>
                      </c:pt>
                      <c:pt idx="801">
                        <c:v>44628</c:v>
                      </c:pt>
                      <c:pt idx="802">
                        <c:v>44629</c:v>
                      </c:pt>
                      <c:pt idx="803">
                        <c:v>44630</c:v>
                      </c:pt>
                      <c:pt idx="804">
                        <c:v>44631</c:v>
                      </c:pt>
                      <c:pt idx="805">
                        <c:v>44634</c:v>
                      </c:pt>
                      <c:pt idx="806">
                        <c:v>44635</c:v>
                      </c:pt>
                      <c:pt idx="807">
                        <c:v>44636</c:v>
                      </c:pt>
                      <c:pt idx="808">
                        <c:v>44637</c:v>
                      </c:pt>
                      <c:pt idx="809">
                        <c:v>44638</c:v>
                      </c:pt>
                      <c:pt idx="810">
                        <c:v>44641</c:v>
                      </c:pt>
                      <c:pt idx="811">
                        <c:v>44642</c:v>
                      </c:pt>
                      <c:pt idx="812">
                        <c:v>44643</c:v>
                      </c:pt>
                      <c:pt idx="813">
                        <c:v>44644</c:v>
                      </c:pt>
                      <c:pt idx="814">
                        <c:v>44645</c:v>
                      </c:pt>
                      <c:pt idx="815">
                        <c:v>44648</c:v>
                      </c:pt>
                      <c:pt idx="816">
                        <c:v>44649</c:v>
                      </c:pt>
                      <c:pt idx="817">
                        <c:v>44650</c:v>
                      </c:pt>
                      <c:pt idx="818">
                        <c:v>44651</c:v>
                      </c:pt>
                      <c:pt idx="819">
                        <c:v>44652</c:v>
                      </c:pt>
                      <c:pt idx="820">
                        <c:v>44655</c:v>
                      </c:pt>
                      <c:pt idx="821">
                        <c:v>44656</c:v>
                      </c:pt>
                      <c:pt idx="822">
                        <c:v>44657</c:v>
                      </c:pt>
                      <c:pt idx="823">
                        <c:v>44658</c:v>
                      </c:pt>
                      <c:pt idx="824">
                        <c:v>44659</c:v>
                      </c:pt>
                      <c:pt idx="825">
                        <c:v>44662</c:v>
                      </c:pt>
                      <c:pt idx="826">
                        <c:v>44663</c:v>
                      </c:pt>
                      <c:pt idx="827">
                        <c:v>44664</c:v>
                      </c:pt>
                      <c:pt idx="828">
                        <c:v>44665</c:v>
                      </c:pt>
                      <c:pt idx="829">
                        <c:v>44669</c:v>
                      </c:pt>
                      <c:pt idx="830">
                        <c:v>44670</c:v>
                      </c:pt>
                      <c:pt idx="831">
                        <c:v>44671</c:v>
                      </c:pt>
                      <c:pt idx="832">
                        <c:v>44672</c:v>
                      </c:pt>
                      <c:pt idx="833">
                        <c:v>44673</c:v>
                      </c:pt>
                      <c:pt idx="834">
                        <c:v>44676</c:v>
                      </c:pt>
                      <c:pt idx="835">
                        <c:v>44677</c:v>
                      </c:pt>
                      <c:pt idx="836">
                        <c:v>44678</c:v>
                      </c:pt>
                      <c:pt idx="837">
                        <c:v>44679</c:v>
                      </c:pt>
                      <c:pt idx="838">
                        <c:v>44680</c:v>
                      </c:pt>
                      <c:pt idx="839">
                        <c:v>44683</c:v>
                      </c:pt>
                      <c:pt idx="840">
                        <c:v>44684</c:v>
                      </c:pt>
                      <c:pt idx="841">
                        <c:v>44685</c:v>
                      </c:pt>
                      <c:pt idx="842">
                        <c:v>44686</c:v>
                      </c:pt>
                      <c:pt idx="843">
                        <c:v>44687</c:v>
                      </c:pt>
                      <c:pt idx="844">
                        <c:v>44690</c:v>
                      </c:pt>
                      <c:pt idx="845">
                        <c:v>44691</c:v>
                      </c:pt>
                      <c:pt idx="846">
                        <c:v>44692</c:v>
                      </c:pt>
                      <c:pt idx="847">
                        <c:v>44693</c:v>
                      </c:pt>
                      <c:pt idx="848">
                        <c:v>44694</c:v>
                      </c:pt>
                      <c:pt idx="849">
                        <c:v>44697</c:v>
                      </c:pt>
                      <c:pt idx="850">
                        <c:v>44698</c:v>
                      </c:pt>
                      <c:pt idx="851">
                        <c:v>44699</c:v>
                      </c:pt>
                      <c:pt idx="852">
                        <c:v>44700</c:v>
                      </c:pt>
                      <c:pt idx="853">
                        <c:v>44701</c:v>
                      </c:pt>
                      <c:pt idx="854">
                        <c:v>44704</c:v>
                      </c:pt>
                      <c:pt idx="855">
                        <c:v>44705</c:v>
                      </c:pt>
                      <c:pt idx="856">
                        <c:v>44706</c:v>
                      </c:pt>
                      <c:pt idx="857">
                        <c:v>44707</c:v>
                      </c:pt>
                      <c:pt idx="858">
                        <c:v>44708</c:v>
                      </c:pt>
                      <c:pt idx="859">
                        <c:v>44712</c:v>
                      </c:pt>
                      <c:pt idx="860">
                        <c:v>44713</c:v>
                      </c:pt>
                      <c:pt idx="861">
                        <c:v>44714</c:v>
                      </c:pt>
                      <c:pt idx="862">
                        <c:v>44715</c:v>
                      </c:pt>
                      <c:pt idx="863">
                        <c:v>44718</c:v>
                      </c:pt>
                      <c:pt idx="864">
                        <c:v>44719</c:v>
                      </c:pt>
                      <c:pt idx="865">
                        <c:v>44720</c:v>
                      </c:pt>
                      <c:pt idx="866">
                        <c:v>44721</c:v>
                      </c:pt>
                      <c:pt idx="867">
                        <c:v>44722</c:v>
                      </c:pt>
                      <c:pt idx="868">
                        <c:v>44725</c:v>
                      </c:pt>
                      <c:pt idx="869">
                        <c:v>44726</c:v>
                      </c:pt>
                      <c:pt idx="870">
                        <c:v>44727</c:v>
                      </c:pt>
                      <c:pt idx="871">
                        <c:v>44728</c:v>
                      </c:pt>
                      <c:pt idx="872">
                        <c:v>44729</c:v>
                      </c:pt>
                      <c:pt idx="873">
                        <c:v>44733</c:v>
                      </c:pt>
                      <c:pt idx="874">
                        <c:v>44734</c:v>
                      </c:pt>
                      <c:pt idx="875">
                        <c:v>44735</c:v>
                      </c:pt>
                      <c:pt idx="876">
                        <c:v>44736</c:v>
                      </c:pt>
                      <c:pt idx="877">
                        <c:v>44739</c:v>
                      </c:pt>
                      <c:pt idx="878">
                        <c:v>44740</c:v>
                      </c:pt>
                      <c:pt idx="879">
                        <c:v>44741</c:v>
                      </c:pt>
                      <c:pt idx="880">
                        <c:v>44742</c:v>
                      </c:pt>
                      <c:pt idx="881">
                        <c:v>44743</c:v>
                      </c:pt>
                      <c:pt idx="882">
                        <c:v>44747</c:v>
                      </c:pt>
                      <c:pt idx="883">
                        <c:v>44748</c:v>
                      </c:pt>
                      <c:pt idx="884">
                        <c:v>44749</c:v>
                      </c:pt>
                      <c:pt idx="885">
                        <c:v>44750</c:v>
                      </c:pt>
                      <c:pt idx="886">
                        <c:v>44753</c:v>
                      </c:pt>
                      <c:pt idx="887">
                        <c:v>44754</c:v>
                      </c:pt>
                      <c:pt idx="888">
                        <c:v>44755</c:v>
                      </c:pt>
                      <c:pt idx="889">
                        <c:v>44756</c:v>
                      </c:pt>
                      <c:pt idx="890">
                        <c:v>44757</c:v>
                      </c:pt>
                      <c:pt idx="891">
                        <c:v>44760</c:v>
                      </c:pt>
                      <c:pt idx="892">
                        <c:v>44761</c:v>
                      </c:pt>
                      <c:pt idx="893">
                        <c:v>44762</c:v>
                      </c:pt>
                      <c:pt idx="894">
                        <c:v>44763</c:v>
                      </c:pt>
                      <c:pt idx="895">
                        <c:v>44764</c:v>
                      </c:pt>
                      <c:pt idx="896">
                        <c:v>44767</c:v>
                      </c:pt>
                      <c:pt idx="897">
                        <c:v>44768</c:v>
                      </c:pt>
                      <c:pt idx="898">
                        <c:v>44769</c:v>
                      </c:pt>
                      <c:pt idx="899">
                        <c:v>44770</c:v>
                      </c:pt>
                      <c:pt idx="900">
                        <c:v>44771</c:v>
                      </c:pt>
                      <c:pt idx="901">
                        <c:v>44774</c:v>
                      </c:pt>
                      <c:pt idx="902">
                        <c:v>44775</c:v>
                      </c:pt>
                      <c:pt idx="903">
                        <c:v>44776</c:v>
                      </c:pt>
                      <c:pt idx="904">
                        <c:v>44777</c:v>
                      </c:pt>
                      <c:pt idx="905">
                        <c:v>44778</c:v>
                      </c:pt>
                      <c:pt idx="906">
                        <c:v>44781</c:v>
                      </c:pt>
                      <c:pt idx="907">
                        <c:v>44782</c:v>
                      </c:pt>
                      <c:pt idx="908">
                        <c:v>44783</c:v>
                      </c:pt>
                      <c:pt idx="909">
                        <c:v>44784</c:v>
                      </c:pt>
                      <c:pt idx="910">
                        <c:v>44785</c:v>
                      </c:pt>
                      <c:pt idx="911">
                        <c:v>44788</c:v>
                      </c:pt>
                      <c:pt idx="912">
                        <c:v>44789</c:v>
                      </c:pt>
                      <c:pt idx="913">
                        <c:v>44790</c:v>
                      </c:pt>
                      <c:pt idx="914">
                        <c:v>44791</c:v>
                      </c:pt>
                      <c:pt idx="915">
                        <c:v>44792</c:v>
                      </c:pt>
                      <c:pt idx="916">
                        <c:v>44795</c:v>
                      </c:pt>
                      <c:pt idx="917">
                        <c:v>44796</c:v>
                      </c:pt>
                      <c:pt idx="918">
                        <c:v>44797</c:v>
                      </c:pt>
                      <c:pt idx="919">
                        <c:v>44798</c:v>
                      </c:pt>
                      <c:pt idx="920">
                        <c:v>44799</c:v>
                      </c:pt>
                      <c:pt idx="921">
                        <c:v>44802</c:v>
                      </c:pt>
                      <c:pt idx="922">
                        <c:v>44803</c:v>
                      </c:pt>
                      <c:pt idx="923">
                        <c:v>44804</c:v>
                      </c:pt>
                      <c:pt idx="924">
                        <c:v>44805</c:v>
                      </c:pt>
                      <c:pt idx="925">
                        <c:v>44806</c:v>
                      </c:pt>
                      <c:pt idx="926">
                        <c:v>44810</c:v>
                      </c:pt>
                      <c:pt idx="927">
                        <c:v>44811</c:v>
                      </c:pt>
                      <c:pt idx="928">
                        <c:v>44812</c:v>
                      </c:pt>
                      <c:pt idx="929">
                        <c:v>44813</c:v>
                      </c:pt>
                      <c:pt idx="930">
                        <c:v>44816</c:v>
                      </c:pt>
                      <c:pt idx="931">
                        <c:v>44817</c:v>
                      </c:pt>
                      <c:pt idx="932">
                        <c:v>44818</c:v>
                      </c:pt>
                      <c:pt idx="933">
                        <c:v>44819</c:v>
                      </c:pt>
                      <c:pt idx="934">
                        <c:v>44820</c:v>
                      </c:pt>
                      <c:pt idx="935">
                        <c:v>44823</c:v>
                      </c:pt>
                      <c:pt idx="936">
                        <c:v>44824</c:v>
                      </c:pt>
                      <c:pt idx="937">
                        <c:v>44825</c:v>
                      </c:pt>
                      <c:pt idx="938">
                        <c:v>44826</c:v>
                      </c:pt>
                      <c:pt idx="939">
                        <c:v>44827</c:v>
                      </c:pt>
                      <c:pt idx="940">
                        <c:v>44830</c:v>
                      </c:pt>
                      <c:pt idx="941">
                        <c:v>44831</c:v>
                      </c:pt>
                      <c:pt idx="942">
                        <c:v>44832</c:v>
                      </c:pt>
                      <c:pt idx="943">
                        <c:v>44833</c:v>
                      </c:pt>
                      <c:pt idx="944">
                        <c:v>44834</c:v>
                      </c:pt>
                      <c:pt idx="945">
                        <c:v>44837</c:v>
                      </c:pt>
                      <c:pt idx="946">
                        <c:v>44838</c:v>
                      </c:pt>
                      <c:pt idx="947">
                        <c:v>44839</c:v>
                      </c:pt>
                      <c:pt idx="948">
                        <c:v>44840</c:v>
                      </c:pt>
                      <c:pt idx="949">
                        <c:v>44841</c:v>
                      </c:pt>
                      <c:pt idx="950">
                        <c:v>44844</c:v>
                      </c:pt>
                      <c:pt idx="951">
                        <c:v>44845</c:v>
                      </c:pt>
                      <c:pt idx="952">
                        <c:v>44846</c:v>
                      </c:pt>
                      <c:pt idx="953">
                        <c:v>44847</c:v>
                      </c:pt>
                      <c:pt idx="954">
                        <c:v>44848</c:v>
                      </c:pt>
                      <c:pt idx="955">
                        <c:v>44851</c:v>
                      </c:pt>
                      <c:pt idx="956">
                        <c:v>44852</c:v>
                      </c:pt>
                      <c:pt idx="957">
                        <c:v>44853</c:v>
                      </c:pt>
                      <c:pt idx="958">
                        <c:v>44854</c:v>
                      </c:pt>
                      <c:pt idx="959">
                        <c:v>44855</c:v>
                      </c:pt>
                      <c:pt idx="960">
                        <c:v>44858</c:v>
                      </c:pt>
                      <c:pt idx="961">
                        <c:v>44859</c:v>
                      </c:pt>
                      <c:pt idx="962">
                        <c:v>44860</c:v>
                      </c:pt>
                      <c:pt idx="963">
                        <c:v>44861</c:v>
                      </c:pt>
                      <c:pt idx="964">
                        <c:v>44862</c:v>
                      </c:pt>
                      <c:pt idx="965">
                        <c:v>44865</c:v>
                      </c:pt>
                      <c:pt idx="966">
                        <c:v>44866</c:v>
                      </c:pt>
                      <c:pt idx="967">
                        <c:v>44867</c:v>
                      </c:pt>
                      <c:pt idx="968">
                        <c:v>44868</c:v>
                      </c:pt>
                      <c:pt idx="969">
                        <c:v>44869</c:v>
                      </c:pt>
                      <c:pt idx="970">
                        <c:v>44872</c:v>
                      </c:pt>
                      <c:pt idx="971">
                        <c:v>44873</c:v>
                      </c:pt>
                      <c:pt idx="972">
                        <c:v>44874</c:v>
                      </c:pt>
                      <c:pt idx="973">
                        <c:v>44875</c:v>
                      </c:pt>
                      <c:pt idx="974">
                        <c:v>44876</c:v>
                      </c:pt>
                      <c:pt idx="975">
                        <c:v>44879</c:v>
                      </c:pt>
                      <c:pt idx="976">
                        <c:v>44880</c:v>
                      </c:pt>
                      <c:pt idx="977">
                        <c:v>44881</c:v>
                      </c:pt>
                      <c:pt idx="978">
                        <c:v>44882</c:v>
                      </c:pt>
                      <c:pt idx="979">
                        <c:v>44883</c:v>
                      </c:pt>
                      <c:pt idx="980">
                        <c:v>44886</c:v>
                      </c:pt>
                      <c:pt idx="981">
                        <c:v>44887</c:v>
                      </c:pt>
                      <c:pt idx="982">
                        <c:v>44888</c:v>
                      </c:pt>
                      <c:pt idx="983">
                        <c:v>44890</c:v>
                      </c:pt>
                      <c:pt idx="984">
                        <c:v>44893</c:v>
                      </c:pt>
                      <c:pt idx="985">
                        <c:v>44894</c:v>
                      </c:pt>
                      <c:pt idx="986">
                        <c:v>44895</c:v>
                      </c:pt>
                      <c:pt idx="987">
                        <c:v>44896</c:v>
                      </c:pt>
                      <c:pt idx="988">
                        <c:v>44897</c:v>
                      </c:pt>
                      <c:pt idx="989">
                        <c:v>44900</c:v>
                      </c:pt>
                      <c:pt idx="990">
                        <c:v>44901</c:v>
                      </c:pt>
                      <c:pt idx="991">
                        <c:v>44902</c:v>
                      </c:pt>
                      <c:pt idx="992">
                        <c:v>44903</c:v>
                      </c:pt>
                      <c:pt idx="993">
                        <c:v>44904</c:v>
                      </c:pt>
                      <c:pt idx="994">
                        <c:v>44907</c:v>
                      </c:pt>
                      <c:pt idx="995">
                        <c:v>44908</c:v>
                      </c:pt>
                      <c:pt idx="996">
                        <c:v>44909</c:v>
                      </c:pt>
                      <c:pt idx="997">
                        <c:v>44910</c:v>
                      </c:pt>
                      <c:pt idx="998">
                        <c:v>44911</c:v>
                      </c:pt>
                      <c:pt idx="999">
                        <c:v>44914</c:v>
                      </c:pt>
                      <c:pt idx="1000">
                        <c:v>44915</c:v>
                      </c:pt>
                      <c:pt idx="1001">
                        <c:v>44916</c:v>
                      </c:pt>
                      <c:pt idx="1002">
                        <c:v>44917</c:v>
                      </c:pt>
                      <c:pt idx="1003">
                        <c:v>44918</c:v>
                      </c:pt>
                      <c:pt idx="1004">
                        <c:v>44922</c:v>
                      </c:pt>
                      <c:pt idx="1005">
                        <c:v>44923</c:v>
                      </c:pt>
                      <c:pt idx="1006">
                        <c:v>44924</c:v>
                      </c:pt>
                      <c:pt idx="1007">
                        <c:v>44925</c:v>
                      </c:pt>
                      <c:pt idx="1008">
                        <c:v>44929</c:v>
                      </c:pt>
                      <c:pt idx="1009">
                        <c:v>44930</c:v>
                      </c:pt>
                      <c:pt idx="1010">
                        <c:v>44931</c:v>
                      </c:pt>
                      <c:pt idx="1011">
                        <c:v>44932</c:v>
                      </c:pt>
                      <c:pt idx="1012">
                        <c:v>44935</c:v>
                      </c:pt>
                      <c:pt idx="1013">
                        <c:v>44936</c:v>
                      </c:pt>
                      <c:pt idx="1014">
                        <c:v>44937</c:v>
                      </c:pt>
                      <c:pt idx="1015">
                        <c:v>44938</c:v>
                      </c:pt>
                      <c:pt idx="1016">
                        <c:v>44939</c:v>
                      </c:pt>
                      <c:pt idx="1017">
                        <c:v>44943</c:v>
                      </c:pt>
                      <c:pt idx="1018">
                        <c:v>44944</c:v>
                      </c:pt>
                      <c:pt idx="1019">
                        <c:v>44945</c:v>
                      </c:pt>
                      <c:pt idx="1020">
                        <c:v>44946</c:v>
                      </c:pt>
                      <c:pt idx="1021">
                        <c:v>44949</c:v>
                      </c:pt>
                      <c:pt idx="1022">
                        <c:v>44950</c:v>
                      </c:pt>
                      <c:pt idx="1023">
                        <c:v>44951</c:v>
                      </c:pt>
                      <c:pt idx="1024">
                        <c:v>44952</c:v>
                      </c:pt>
                      <c:pt idx="1025">
                        <c:v>44953</c:v>
                      </c:pt>
                      <c:pt idx="1026">
                        <c:v>44956</c:v>
                      </c:pt>
                      <c:pt idx="1027">
                        <c:v>44957</c:v>
                      </c:pt>
                      <c:pt idx="1028">
                        <c:v>44958</c:v>
                      </c:pt>
                      <c:pt idx="1029">
                        <c:v>44959</c:v>
                      </c:pt>
                      <c:pt idx="1030">
                        <c:v>44960</c:v>
                      </c:pt>
                      <c:pt idx="1031">
                        <c:v>44963</c:v>
                      </c:pt>
                      <c:pt idx="1032">
                        <c:v>44964</c:v>
                      </c:pt>
                      <c:pt idx="1033">
                        <c:v>44965</c:v>
                      </c:pt>
                      <c:pt idx="1034">
                        <c:v>44966</c:v>
                      </c:pt>
                      <c:pt idx="1035">
                        <c:v>44967</c:v>
                      </c:pt>
                      <c:pt idx="1036">
                        <c:v>44970</c:v>
                      </c:pt>
                      <c:pt idx="1037">
                        <c:v>44971</c:v>
                      </c:pt>
                      <c:pt idx="1038">
                        <c:v>44972</c:v>
                      </c:pt>
                      <c:pt idx="1039">
                        <c:v>44973</c:v>
                      </c:pt>
                      <c:pt idx="1040">
                        <c:v>44974</c:v>
                      </c:pt>
                      <c:pt idx="1041">
                        <c:v>44978</c:v>
                      </c:pt>
                      <c:pt idx="1042">
                        <c:v>44979</c:v>
                      </c:pt>
                      <c:pt idx="1043">
                        <c:v>44980</c:v>
                      </c:pt>
                      <c:pt idx="1044">
                        <c:v>44981</c:v>
                      </c:pt>
                      <c:pt idx="1045">
                        <c:v>44984</c:v>
                      </c:pt>
                      <c:pt idx="1046">
                        <c:v>44985</c:v>
                      </c:pt>
                      <c:pt idx="1047">
                        <c:v>44986</c:v>
                      </c:pt>
                      <c:pt idx="1048">
                        <c:v>44987</c:v>
                      </c:pt>
                      <c:pt idx="1049">
                        <c:v>44988</c:v>
                      </c:pt>
                      <c:pt idx="1050">
                        <c:v>44991</c:v>
                      </c:pt>
                      <c:pt idx="1051">
                        <c:v>44992</c:v>
                      </c:pt>
                      <c:pt idx="1052">
                        <c:v>44993</c:v>
                      </c:pt>
                      <c:pt idx="1053">
                        <c:v>44994</c:v>
                      </c:pt>
                      <c:pt idx="1054">
                        <c:v>44995</c:v>
                      </c:pt>
                      <c:pt idx="1055">
                        <c:v>44998</c:v>
                      </c:pt>
                      <c:pt idx="1056">
                        <c:v>44999</c:v>
                      </c:pt>
                      <c:pt idx="1057">
                        <c:v>45000</c:v>
                      </c:pt>
                      <c:pt idx="1058">
                        <c:v>45001</c:v>
                      </c:pt>
                      <c:pt idx="1059">
                        <c:v>45002</c:v>
                      </c:pt>
                      <c:pt idx="1060">
                        <c:v>45005</c:v>
                      </c:pt>
                      <c:pt idx="1061">
                        <c:v>45006</c:v>
                      </c:pt>
                      <c:pt idx="1062">
                        <c:v>45007</c:v>
                      </c:pt>
                      <c:pt idx="1063">
                        <c:v>45008</c:v>
                      </c:pt>
                      <c:pt idx="1064">
                        <c:v>45009</c:v>
                      </c:pt>
                      <c:pt idx="1065">
                        <c:v>45012</c:v>
                      </c:pt>
                      <c:pt idx="1066">
                        <c:v>45013</c:v>
                      </c:pt>
                      <c:pt idx="1067">
                        <c:v>45014</c:v>
                      </c:pt>
                      <c:pt idx="1068">
                        <c:v>45015</c:v>
                      </c:pt>
                      <c:pt idx="1069">
                        <c:v>45016</c:v>
                      </c:pt>
                      <c:pt idx="1070">
                        <c:v>45019</c:v>
                      </c:pt>
                      <c:pt idx="1071">
                        <c:v>45020</c:v>
                      </c:pt>
                      <c:pt idx="1072">
                        <c:v>45021</c:v>
                      </c:pt>
                      <c:pt idx="1073">
                        <c:v>45022</c:v>
                      </c:pt>
                      <c:pt idx="1074">
                        <c:v>45026</c:v>
                      </c:pt>
                      <c:pt idx="1075">
                        <c:v>45027</c:v>
                      </c:pt>
                      <c:pt idx="1076">
                        <c:v>45028</c:v>
                      </c:pt>
                      <c:pt idx="1077">
                        <c:v>45029</c:v>
                      </c:pt>
                      <c:pt idx="1078">
                        <c:v>45030</c:v>
                      </c:pt>
                      <c:pt idx="1079">
                        <c:v>45033</c:v>
                      </c:pt>
                      <c:pt idx="1080">
                        <c:v>45034</c:v>
                      </c:pt>
                      <c:pt idx="1081">
                        <c:v>45035</c:v>
                      </c:pt>
                      <c:pt idx="1082">
                        <c:v>45036</c:v>
                      </c:pt>
                      <c:pt idx="1083">
                        <c:v>45037</c:v>
                      </c:pt>
                      <c:pt idx="1084">
                        <c:v>45040</c:v>
                      </c:pt>
                      <c:pt idx="1085">
                        <c:v>45041</c:v>
                      </c:pt>
                      <c:pt idx="1086">
                        <c:v>45042</c:v>
                      </c:pt>
                      <c:pt idx="1087">
                        <c:v>45043</c:v>
                      </c:pt>
                      <c:pt idx="1088">
                        <c:v>45044</c:v>
                      </c:pt>
                      <c:pt idx="1089">
                        <c:v>45047</c:v>
                      </c:pt>
                      <c:pt idx="1090">
                        <c:v>45048</c:v>
                      </c:pt>
                      <c:pt idx="1091">
                        <c:v>45049</c:v>
                      </c:pt>
                      <c:pt idx="1092">
                        <c:v>45050</c:v>
                      </c:pt>
                      <c:pt idx="1093">
                        <c:v>45051</c:v>
                      </c:pt>
                      <c:pt idx="1094">
                        <c:v>45054</c:v>
                      </c:pt>
                      <c:pt idx="1095">
                        <c:v>45055</c:v>
                      </c:pt>
                      <c:pt idx="1096">
                        <c:v>45056</c:v>
                      </c:pt>
                      <c:pt idx="1097">
                        <c:v>45057</c:v>
                      </c:pt>
                      <c:pt idx="1098">
                        <c:v>45058</c:v>
                      </c:pt>
                      <c:pt idx="1099">
                        <c:v>45061</c:v>
                      </c:pt>
                      <c:pt idx="1100">
                        <c:v>45062</c:v>
                      </c:pt>
                      <c:pt idx="1101">
                        <c:v>45063</c:v>
                      </c:pt>
                      <c:pt idx="1102">
                        <c:v>45064</c:v>
                      </c:pt>
                      <c:pt idx="1103">
                        <c:v>45065</c:v>
                      </c:pt>
                      <c:pt idx="1104">
                        <c:v>45068</c:v>
                      </c:pt>
                      <c:pt idx="1105">
                        <c:v>45069</c:v>
                      </c:pt>
                      <c:pt idx="1106">
                        <c:v>45070</c:v>
                      </c:pt>
                      <c:pt idx="1107">
                        <c:v>45071</c:v>
                      </c:pt>
                      <c:pt idx="1108">
                        <c:v>45072</c:v>
                      </c:pt>
                      <c:pt idx="1109">
                        <c:v>45076</c:v>
                      </c:pt>
                      <c:pt idx="1110">
                        <c:v>45077</c:v>
                      </c:pt>
                      <c:pt idx="1111">
                        <c:v>45078</c:v>
                      </c:pt>
                      <c:pt idx="1112">
                        <c:v>45079</c:v>
                      </c:pt>
                      <c:pt idx="1113">
                        <c:v>45082</c:v>
                      </c:pt>
                      <c:pt idx="1114">
                        <c:v>45083</c:v>
                      </c:pt>
                      <c:pt idx="1115">
                        <c:v>45084</c:v>
                      </c:pt>
                      <c:pt idx="1116">
                        <c:v>45085</c:v>
                      </c:pt>
                      <c:pt idx="1117">
                        <c:v>45086</c:v>
                      </c:pt>
                      <c:pt idx="1118">
                        <c:v>45089</c:v>
                      </c:pt>
                      <c:pt idx="1119">
                        <c:v>45090</c:v>
                      </c:pt>
                      <c:pt idx="1120">
                        <c:v>45091</c:v>
                      </c:pt>
                      <c:pt idx="1121">
                        <c:v>45092</c:v>
                      </c:pt>
                      <c:pt idx="1122">
                        <c:v>45093</c:v>
                      </c:pt>
                      <c:pt idx="1123">
                        <c:v>45097</c:v>
                      </c:pt>
                      <c:pt idx="1124">
                        <c:v>45098</c:v>
                      </c:pt>
                      <c:pt idx="1125">
                        <c:v>45099</c:v>
                      </c:pt>
                      <c:pt idx="1126">
                        <c:v>45100</c:v>
                      </c:pt>
                      <c:pt idx="1127">
                        <c:v>45103</c:v>
                      </c:pt>
                      <c:pt idx="1128">
                        <c:v>45104</c:v>
                      </c:pt>
                      <c:pt idx="1129">
                        <c:v>45105</c:v>
                      </c:pt>
                      <c:pt idx="1130">
                        <c:v>45106</c:v>
                      </c:pt>
                      <c:pt idx="1131">
                        <c:v>45107</c:v>
                      </c:pt>
                      <c:pt idx="1132">
                        <c:v>45110</c:v>
                      </c:pt>
                      <c:pt idx="1133">
                        <c:v>45112</c:v>
                      </c:pt>
                      <c:pt idx="1134">
                        <c:v>45113</c:v>
                      </c:pt>
                      <c:pt idx="1135">
                        <c:v>45114</c:v>
                      </c:pt>
                      <c:pt idx="1136">
                        <c:v>45117</c:v>
                      </c:pt>
                      <c:pt idx="1137">
                        <c:v>45118</c:v>
                      </c:pt>
                      <c:pt idx="1138">
                        <c:v>45119</c:v>
                      </c:pt>
                      <c:pt idx="1139">
                        <c:v>45120</c:v>
                      </c:pt>
                      <c:pt idx="1140">
                        <c:v>45121</c:v>
                      </c:pt>
                      <c:pt idx="1141">
                        <c:v>45124</c:v>
                      </c:pt>
                      <c:pt idx="1142">
                        <c:v>45125</c:v>
                      </c:pt>
                      <c:pt idx="1143">
                        <c:v>45126</c:v>
                      </c:pt>
                      <c:pt idx="1144">
                        <c:v>45127</c:v>
                      </c:pt>
                      <c:pt idx="1145">
                        <c:v>45128</c:v>
                      </c:pt>
                      <c:pt idx="1146">
                        <c:v>45131</c:v>
                      </c:pt>
                      <c:pt idx="1147">
                        <c:v>45132</c:v>
                      </c:pt>
                      <c:pt idx="1148">
                        <c:v>45133</c:v>
                      </c:pt>
                      <c:pt idx="1149">
                        <c:v>45134</c:v>
                      </c:pt>
                      <c:pt idx="1150">
                        <c:v>45135</c:v>
                      </c:pt>
                      <c:pt idx="1151">
                        <c:v>45138</c:v>
                      </c:pt>
                      <c:pt idx="1152">
                        <c:v>45139</c:v>
                      </c:pt>
                      <c:pt idx="1153">
                        <c:v>45140</c:v>
                      </c:pt>
                      <c:pt idx="1154">
                        <c:v>45141</c:v>
                      </c:pt>
                      <c:pt idx="1155">
                        <c:v>45142</c:v>
                      </c:pt>
                      <c:pt idx="1156">
                        <c:v>45145</c:v>
                      </c:pt>
                      <c:pt idx="1157">
                        <c:v>45146</c:v>
                      </c:pt>
                      <c:pt idx="1158">
                        <c:v>45147</c:v>
                      </c:pt>
                      <c:pt idx="1159">
                        <c:v>45148</c:v>
                      </c:pt>
                      <c:pt idx="1160">
                        <c:v>45149</c:v>
                      </c:pt>
                      <c:pt idx="1161">
                        <c:v>45152</c:v>
                      </c:pt>
                      <c:pt idx="1162">
                        <c:v>45153</c:v>
                      </c:pt>
                      <c:pt idx="1163">
                        <c:v>45154</c:v>
                      </c:pt>
                      <c:pt idx="1164">
                        <c:v>45155</c:v>
                      </c:pt>
                      <c:pt idx="1165">
                        <c:v>45156</c:v>
                      </c:pt>
                      <c:pt idx="1166">
                        <c:v>45159</c:v>
                      </c:pt>
                      <c:pt idx="1167">
                        <c:v>45160</c:v>
                      </c:pt>
                      <c:pt idx="1168">
                        <c:v>45161</c:v>
                      </c:pt>
                      <c:pt idx="1169">
                        <c:v>45162</c:v>
                      </c:pt>
                      <c:pt idx="1170">
                        <c:v>45163</c:v>
                      </c:pt>
                      <c:pt idx="1171">
                        <c:v>45166</c:v>
                      </c:pt>
                      <c:pt idx="1172">
                        <c:v>45167</c:v>
                      </c:pt>
                      <c:pt idx="1173">
                        <c:v>45168</c:v>
                      </c:pt>
                      <c:pt idx="1174">
                        <c:v>45169</c:v>
                      </c:pt>
                      <c:pt idx="1175">
                        <c:v>45170</c:v>
                      </c:pt>
                      <c:pt idx="1176">
                        <c:v>45174</c:v>
                      </c:pt>
                      <c:pt idx="1177">
                        <c:v>45175</c:v>
                      </c:pt>
                      <c:pt idx="1178">
                        <c:v>45176</c:v>
                      </c:pt>
                      <c:pt idx="1179">
                        <c:v>45177</c:v>
                      </c:pt>
                      <c:pt idx="1180">
                        <c:v>45180</c:v>
                      </c:pt>
                      <c:pt idx="1181">
                        <c:v>45181</c:v>
                      </c:pt>
                      <c:pt idx="1182">
                        <c:v>45182</c:v>
                      </c:pt>
                      <c:pt idx="1183">
                        <c:v>45183</c:v>
                      </c:pt>
                      <c:pt idx="1184">
                        <c:v>45184</c:v>
                      </c:pt>
                      <c:pt idx="1185">
                        <c:v>45187</c:v>
                      </c:pt>
                      <c:pt idx="1186">
                        <c:v>45188</c:v>
                      </c:pt>
                      <c:pt idx="1187">
                        <c:v>45189</c:v>
                      </c:pt>
                      <c:pt idx="1188">
                        <c:v>45190</c:v>
                      </c:pt>
                      <c:pt idx="1189">
                        <c:v>45191</c:v>
                      </c:pt>
                      <c:pt idx="1190">
                        <c:v>45194</c:v>
                      </c:pt>
                      <c:pt idx="1191">
                        <c:v>45195</c:v>
                      </c:pt>
                      <c:pt idx="1192">
                        <c:v>45196</c:v>
                      </c:pt>
                      <c:pt idx="1193">
                        <c:v>45197</c:v>
                      </c:pt>
                      <c:pt idx="1194">
                        <c:v>45198</c:v>
                      </c:pt>
                      <c:pt idx="1195">
                        <c:v>45201</c:v>
                      </c:pt>
                      <c:pt idx="1196">
                        <c:v>45202</c:v>
                      </c:pt>
                      <c:pt idx="1197">
                        <c:v>45203</c:v>
                      </c:pt>
                      <c:pt idx="1198">
                        <c:v>45204</c:v>
                      </c:pt>
                      <c:pt idx="1199">
                        <c:v>45205</c:v>
                      </c:pt>
                      <c:pt idx="1200">
                        <c:v>45208</c:v>
                      </c:pt>
                      <c:pt idx="1201">
                        <c:v>45209</c:v>
                      </c:pt>
                      <c:pt idx="1202">
                        <c:v>45210</c:v>
                      </c:pt>
                      <c:pt idx="1203">
                        <c:v>45211</c:v>
                      </c:pt>
                      <c:pt idx="1204">
                        <c:v>45212</c:v>
                      </c:pt>
                      <c:pt idx="1205">
                        <c:v>45215</c:v>
                      </c:pt>
                      <c:pt idx="1206">
                        <c:v>45216</c:v>
                      </c:pt>
                      <c:pt idx="1207">
                        <c:v>45217</c:v>
                      </c:pt>
                      <c:pt idx="1208">
                        <c:v>45218</c:v>
                      </c:pt>
                      <c:pt idx="1209">
                        <c:v>45219</c:v>
                      </c:pt>
                      <c:pt idx="1210">
                        <c:v>45222</c:v>
                      </c:pt>
                      <c:pt idx="1211">
                        <c:v>45223</c:v>
                      </c:pt>
                      <c:pt idx="1212">
                        <c:v>45224</c:v>
                      </c:pt>
                      <c:pt idx="1213">
                        <c:v>45225</c:v>
                      </c:pt>
                      <c:pt idx="1214">
                        <c:v>45226</c:v>
                      </c:pt>
                      <c:pt idx="1215">
                        <c:v>45229</c:v>
                      </c:pt>
                      <c:pt idx="1216">
                        <c:v>45230</c:v>
                      </c:pt>
                      <c:pt idx="1217">
                        <c:v>45231</c:v>
                      </c:pt>
                      <c:pt idx="1218">
                        <c:v>45232</c:v>
                      </c:pt>
                      <c:pt idx="1219">
                        <c:v>45233</c:v>
                      </c:pt>
                      <c:pt idx="1220">
                        <c:v>45236</c:v>
                      </c:pt>
                      <c:pt idx="1221">
                        <c:v>45237</c:v>
                      </c:pt>
                      <c:pt idx="1222">
                        <c:v>45238</c:v>
                      </c:pt>
                      <c:pt idx="1223">
                        <c:v>45239</c:v>
                      </c:pt>
                      <c:pt idx="1224">
                        <c:v>45240</c:v>
                      </c:pt>
                      <c:pt idx="1225">
                        <c:v>45243</c:v>
                      </c:pt>
                      <c:pt idx="1226">
                        <c:v>45244</c:v>
                      </c:pt>
                      <c:pt idx="1227">
                        <c:v>45245</c:v>
                      </c:pt>
                      <c:pt idx="1228">
                        <c:v>45246</c:v>
                      </c:pt>
                      <c:pt idx="1229">
                        <c:v>45247</c:v>
                      </c:pt>
                      <c:pt idx="1230">
                        <c:v>45250</c:v>
                      </c:pt>
                      <c:pt idx="1231">
                        <c:v>45251</c:v>
                      </c:pt>
                      <c:pt idx="1232">
                        <c:v>45252</c:v>
                      </c:pt>
                      <c:pt idx="1233">
                        <c:v>45254</c:v>
                      </c:pt>
                      <c:pt idx="1234">
                        <c:v>45257</c:v>
                      </c:pt>
                      <c:pt idx="1235">
                        <c:v>45258</c:v>
                      </c:pt>
                      <c:pt idx="1236">
                        <c:v>45259</c:v>
                      </c:pt>
                      <c:pt idx="1237">
                        <c:v>45260</c:v>
                      </c:pt>
                      <c:pt idx="1238">
                        <c:v>45261</c:v>
                      </c:pt>
                      <c:pt idx="1239">
                        <c:v>45264</c:v>
                      </c:pt>
                      <c:pt idx="1240">
                        <c:v>45265</c:v>
                      </c:pt>
                      <c:pt idx="1241">
                        <c:v>45266</c:v>
                      </c:pt>
                      <c:pt idx="1242">
                        <c:v>45267</c:v>
                      </c:pt>
                      <c:pt idx="1243">
                        <c:v>45268</c:v>
                      </c:pt>
                      <c:pt idx="1244">
                        <c:v>45271</c:v>
                      </c:pt>
                      <c:pt idx="1245">
                        <c:v>45272</c:v>
                      </c:pt>
                      <c:pt idx="1246">
                        <c:v>45273</c:v>
                      </c:pt>
                      <c:pt idx="1247">
                        <c:v>45274</c:v>
                      </c:pt>
                      <c:pt idx="1248">
                        <c:v>45275</c:v>
                      </c:pt>
                      <c:pt idx="1249">
                        <c:v>45278</c:v>
                      </c:pt>
                      <c:pt idx="1250">
                        <c:v>45279</c:v>
                      </c:pt>
                      <c:pt idx="1251">
                        <c:v>45280</c:v>
                      </c:pt>
                      <c:pt idx="1252">
                        <c:v>45281</c:v>
                      </c:pt>
                      <c:pt idx="1253">
                        <c:v>45282</c:v>
                      </c:pt>
                      <c:pt idx="1254">
                        <c:v>45286</c:v>
                      </c:pt>
                      <c:pt idx="1255">
                        <c:v>45287</c:v>
                      </c:pt>
                      <c:pt idx="1256">
                        <c:v>45288</c:v>
                      </c:pt>
                      <c:pt idx="1257">
                        <c:v>45289</c:v>
                      </c:pt>
                      <c:pt idx="1258">
                        <c:v>45293</c:v>
                      </c:pt>
                      <c:pt idx="1259">
                        <c:v>45294</c:v>
                      </c:pt>
                      <c:pt idx="1260">
                        <c:v>45295</c:v>
                      </c:pt>
                      <c:pt idx="1261">
                        <c:v>45296</c:v>
                      </c:pt>
                      <c:pt idx="1262">
                        <c:v>45299</c:v>
                      </c:pt>
                      <c:pt idx="1263">
                        <c:v>45300</c:v>
                      </c:pt>
                      <c:pt idx="1264">
                        <c:v>45301</c:v>
                      </c:pt>
                      <c:pt idx="1265">
                        <c:v>45302</c:v>
                      </c:pt>
                      <c:pt idx="1266">
                        <c:v>45303</c:v>
                      </c:pt>
                      <c:pt idx="1267">
                        <c:v>45307</c:v>
                      </c:pt>
                      <c:pt idx="1268">
                        <c:v>45308</c:v>
                      </c:pt>
                      <c:pt idx="1269">
                        <c:v>45309</c:v>
                      </c:pt>
                      <c:pt idx="1270">
                        <c:v>45310</c:v>
                      </c:pt>
                      <c:pt idx="1271">
                        <c:v>45313</c:v>
                      </c:pt>
                      <c:pt idx="1272">
                        <c:v>45314</c:v>
                      </c:pt>
                      <c:pt idx="1273">
                        <c:v>45315</c:v>
                      </c:pt>
                      <c:pt idx="1274">
                        <c:v>45316</c:v>
                      </c:pt>
                      <c:pt idx="1275">
                        <c:v>45317</c:v>
                      </c:pt>
                      <c:pt idx="1276">
                        <c:v>45320</c:v>
                      </c:pt>
                      <c:pt idx="1277">
                        <c:v>45321</c:v>
                      </c:pt>
                      <c:pt idx="1278">
                        <c:v>45322</c:v>
                      </c:pt>
                      <c:pt idx="1279">
                        <c:v>45323</c:v>
                      </c:pt>
                      <c:pt idx="1280">
                        <c:v>45324</c:v>
                      </c:pt>
                      <c:pt idx="1281">
                        <c:v>45327</c:v>
                      </c:pt>
                      <c:pt idx="1282">
                        <c:v>45328</c:v>
                      </c:pt>
                      <c:pt idx="1283">
                        <c:v>45329</c:v>
                      </c:pt>
                      <c:pt idx="1284">
                        <c:v>45330</c:v>
                      </c:pt>
                      <c:pt idx="1285">
                        <c:v>45331</c:v>
                      </c:pt>
                      <c:pt idx="1286">
                        <c:v>45334</c:v>
                      </c:pt>
                      <c:pt idx="1287">
                        <c:v>45335</c:v>
                      </c:pt>
                      <c:pt idx="1288">
                        <c:v>45336</c:v>
                      </c:pt>
                      <c:pt idx="1289">
                        <c:v>45337</c:v>
                      </c:pt>
                      <c:pt idx="1290">
                        <c:v>45338</c:v>
                      </c:pt>
                      <c:pt idx="1291">
                        <c:v>45342</c:v>
                      </c:pt>
                      <c:pt idx="1292">
                        <c:v>45343</c:v>
                      </c:pt>
                      <c:pt idx="1293">
                        <c:v>45344</c:v>
                      </c:pt>
                      <c:pt idx="1294">
                        <c:v>45345</c:v>
                      </c:pt>
                      <c:pt idx="1295">
                        <c:v>45348</c:v>
                      </c:pt>
                      <c:pt idx="1296">
                        <c:v>45349</c:v>
                      </c:pt>
                      <c:pt idx="1297">
                        <c:v>45350</c:v>
                      </c:pt>
                      <c:pt idx="1298">
                        <c:v>45351</c:v>
                      </c:pt>
                      <c:pt idx="1299">
                        <c:v>45352</c:v>
                      </c:pt>
                      <c:pt idx="1300">
                        <c:v>45355</c:v>
                      </c:pt>
                      <c:pt idx="1301">
                        <c:v>45356</c:v>
                      </c:pt>
                      <c:pt idx="1302">
                        <c:v>45357</c:v>
                      </c:pt>
                      <c:pt idx="1303">
                        <c:v>45358</c:v>
                      </c:pt>
                      <c:pt idx="1304">
                        <c:v>45359</c:v>
                      </c:pt>
                      <c:pt idx="1305">
                        <c:v>45362</c:v>
                      </c:pt>
                      <c:pt idx="1306">
                        <c:v>45363</c:v>
                      </c:pt>
                      <c:pt idx="1307">
                        <c:v>45364</c:v>
                      </c:pt>
                      <c:pt idx="1308">
                        <c:v>45365</c:v>
                      </c:pt>
                      <c:pt idx="1309">
                        <c:v>45366</c:v>
                      </c:pt>
                      <c:pt idx="1310">
                        <c:v>45369</c:v>
                      </c:pt>
                      <c:pt idx="1311">
                        <c:v>45370</c:v>
                      </c:pt>
                      <c:pt idx="1312">
                        <c:v>45371</c:v>
                      </c:pt>
                      <c:pt idx="1313">
                        <c:v>45372</c:v>
                      </c:pt>
                      <c:pt idx="1314">
                        <c:v>45373</c:v>
                      </c:pt>
                      <c:pt idx="1315">
                        <c:v>45376</c:v>
                      </c:pt>
                      <c:pt idx="1316">
                        <c:v>45377</c:v>
                      </c:pt>
                      <c:pt idx="1317">
                        <c:v>45378</c:v>
                      </c:pt>
                      <c:pt idx="1318">
                        <c:v>45379</c:v>
                      </c:pt>
                      <c:pt idx="1319">
                        <c:v>45383</c:v>
                      </c:pt>
                      <c:pt idx="1320">
                        <c:v>45384</c:v>
                      </c:pt>
                      <c:pt idx="1321">
                        <c:v>45385</c:v>
                      </c:pt>
                      <c:pt idx="1322">
                        <c:v>45386</c:v>
                      </c:pt>
                      <c:pt idx="1323">
                        <c:v>45387</c:v>
                      </c:pt>
                      <c:pt idx="1324">
                        <c:v>45390</c:v>
                      </c:pt>
                      <c:pt idx="1325">
                        <c:v>45391</c:v>
                      </c:pt>
                      <c:pt idx="1326">
                        <c:v>45392</c:v>
                      </c:pt>
                      <c:pt idx="1327">
                        <c:v>45393</c:v>
                      </c:pt>
                      <c:pt idx="1328">
                        <c:v>45394</c:v>
                      </c:pt>
                      <c:pt idx="1329">
                        <c:v>45397</c:v>
                      </c:pt>
                      <c:pt idx="1330">
                        <c:v>45398</c:v>
                      </c:pt>
                      <c:pt idx="1331">
                        <c:v>45399</c:v>
                      </c:pt>
                      <c:pt idx="1332">
                        <c:v>45400</c:v>
                      </c:pt>
                      <c:pt idx="1333">
                        <c:v>45401</c:v>
                      </c:pt>
                      <c:pt idx="1334">
                        <c:v>45404</c:v>
                      </c:pt>
                      <c:pt idx="1335">
                        <c:v>45405</c:v>
                      </c:pt>
                      <c:pt idx="1336">
                        <c:v>45406</c:v>
                      </c:pt>
                      <c:pt idx="1337">
                        <c:v>45407</c:v>
                      </c:pt>
                      <c:pt idx="1338">
                        <c:v>45408</c:v>
                      </c:pt>
                      <c:pt idx="1339">
                        <c:v>45411</c:v>
                      </c:pt>
                      <c:pt idx="1340">
                        <c:v>45412</c:v>
                      </c:pt>
                      <c:pt idx="1341">
                        <c:v>45413</c:v>
                      </c:pt>
                      <c:pt idx="1342">
                        <c:v>45414</c:v>
                      </c:pt>
                      <c:pt idx="1343">
                        <c:v>45415</c:v>
                      </c:pt>
                      <c:pt idx="1344">
                        <c:v>45418</c:v>
                      </c:pt>
                      <c:pt idx="1345">
                        <c:v>45419</c:v>
                      </c:pt>
                      <c:pt idx="1346">
                        <c:v>45420</c:v>
                      </c:pt>
                      <c:pt idx="1347">
                        <c:v>45421</c:v>
                      </c:pt>
                      <c:pt idx="1348">
                        <c:v>45422</c:v>
                      </c:pt>
                      <c:pt idx="1349">
                        <c:v>45425</c:v>
                      </c:pt>
                      <c:pt idx="1350">
                        <c:v>45426</c:v>
                      </c:pt>
                      <c:pt idx="1351">
                        <c:v>45427</c:v>
                      </c:pt>
                      <c:pt idx="1352">
                        <c:v>45428</c:v>
                      </c:pt>
                      <c:pt idx="1353">
                        <c:v>45429</c:v>
                      </c:pt>
                      <c:pt idx="1354">
                        <c:v>45432</c:v>
                      </c:pt>
                      <c:pt idx="1355">
                        <c:v>45433</c:v>
                      </c:pt>
                      <c:pt idx="1356">
                        <c:v>45434</c:v>
                      </c:pt>
                      <c:pt idx="1357">
                        <c:v>45435</c:v>
                      </c:pt>
                      <c:pt idx="1358">
                        <c:v>45436</c:v>
                      </c:pt>
                      <c:pt idx="1359">
                        <c:v>45440</c:v>
                      </c:pt>
                      <c:pt idx="1360">
                        <c:v>45441</c:v>
                      </c:pt>
                      <c:pt idx="1361">
                        <c:v>45442</c:v>
                      </c:pt>
                      <c:pt idx="1362">
                        <c:v>45443</c:v>
                      </c:pt>
                      <c:pt idx="1363">
                        <c:v>45446</c:v>
                      </c:pt>
                      <c:pt idx="1364">
                        <c:v>45447</c:v>
                      </c:pt>
                      <c:pt idx="1365">
                        <c:v>45448</c:v>
                      </c:pt>
                      <c:pt idx="1366">
                        <c:v>45449</c:v>
                      </c:pt>
                      <c:pt idx="1367">
                        <c:v>45450</c:v>
                      </c:pt>
                      <c:pt idx="1368">
                        <c:v>45453</c:v>
                      </c:pt>
                      <c:pt idx="1369">
                        <c:v>45454</c:v>
                      </c:pt>
                      <c:pt idx="1370">
                        <c:v>45455</c:v>
                      </c:pt>
                      <c:pt idx="1371">
                        <c:v>45456</c:v>
                      </c:pt>
                      <c:pt idx="1372">
                        <c:v>45457</c:v>
                      </c:pt>
                      <c:pt idx="1373">
                        <c:v>45460</c:v>
                      </c:pt>
                      <c:pt idx="1374">
                        <c:v>45461</c:v>
                      </c:pt>
                      <c:pt idx="1375">
                        <c:v>45463</c:v>
                      </c:pt>
                      <c:pt idx="1376">
                        <c:v>45464</c:v>
                      </c:pt>
                      <c:pt idx="1377">
                        <c:v>45467</c:v>
                      </c:pt>
                      <c:pt idx="1378">
                        <c:v>45468</c:v>
                      </c:pt>
                      <c:pt idx="1379">
                        <c:v>45469</c:v>
                      </c:pt>
                      <c:pt idx="1380">
                        <c:v>45470</c:v>
                      </c:pt>
                      <c:pt idx="1381">
                        <c:v>45471</c:v>
                      </c:pt>
                      <c:pt idx="1382">
                        <c:v>45474</c:v>
                      </c:pt>
                      <c:pt idx="1383">
                        <c:v>45475</c:v>
                      </c:pt>
                      <c:pt idx="1384">
                        <c:v>45476</c:v>
                      </c:pt>
                      <c:pt idx="1385">
                        <c:v>45478</c:v>
                      </c:pt>
                      <c:pt idx="1386">
                        <c:v>45481</c:v>
                      </c:pt>
                      <c:pt idx="1387">
                        <c:v>45482</c:v>
                      </c:pt>
                      <c:pt idx="1388">
                        <c:v>45483</c:v>
                      </c:pt>
                      <c:pt idx="1389">
                        <c:v>45484</c:v>
                      </c:pt>
                      <c:pt idx="1390">
                        <c:v>45485</c:v>
                      </c:pt>
                      <c:pt idx="1391">
                        <c:v>45488</c:v>
                      </c:pt>
                      <c:pt idx="1392">
                        <c:v>45489</c:v>
                      </c:pt>
                      <c:pt idx="1393">
                        <c:v>45490</c:v>
                      </c:pt>
                      <c:pt idx="1394">
                        <c:v>45491</c:v>
                      </c:pt>
                      <c:pt idx="1395">
                        <c:v>45492</c:v>
                      </c:pt>
                      <c:pt idx="1396">
                        <c:v>45495</c:v>
                      </c:pt>
                      <c:pt idx="1397">
                        <c:v>45496</c:v>
                      </c:pt>
                      <c:pt idx="1398">
                        <c:v>45497</c:v>
                      </c:pt>
                      <c:pt idx="1399">
                        <c:v>45498</c:v>
                      </c:pt>
                      <c:pt idx="1400">
                        <c:v>45499</c:v>
                      </c:pt>
                      <c:pt idx="1401">
                        <c:v>45502</c:v>
                      </c:pt>
                      <c:pt idx="1402">
                        <c:v>45503</c:v>
                      </c:pt>
                      <c:pt idx="1403">
                        <c:v>45504</c:v>
                      </c:pt>
                      <c:pt idx="1404">
                        <c:v>45505</c:v>
                      </c:pt>
                      <c:pt idx="1405">
                        <c:v>45506</c:v>
                      </c:pt>
                      <c:pt idx="1406">
                        <c:v>45509</c:v>
                      </c:pt>
                      <c:pt idx="1407">
                        <c:v>45510</c:v>
                      </c:pt>
                      <c:pt idx="1408">
                        <c:v>45511</c:v>
                      </c:pt>
                      <c:pt idx="1409">
                        <c:v>45512</c:v>
                      </c:pt>
                      <c:pt idx="1410">
                        <c:v>45513</c:v>
                      </c:pt>
                      <c:pt idx="1411">
                        <c:v>45516</c:v>
                      </c:pt>
                      <c:pt idx="1412">
                        <c:v>45517</c:v>
                      </c:pt>
                      <c:pt idx="1413">
                        <c:v>45518</c:v>
                      </c:pt>
                      <c:pt idx="1414">
                        <c:v>45519</c:v>
                      </c:pt>
                      <c:pt idx="1415">
                        <c:v>45520</c:v>
                      </c:pt>
                      <c:pt idx="1416">
                        <c:v>45523</c:v>
                      </c:pt>
                      <c:pt idx="1417">
                        <c:v>45524</c:v>
                      </c:pt>
                      <c:pt idx="1418">
                        <c:v>45525</c:v>
                      </c:pt>
                      <c:pt idx="1419">
                        <c:v>45526</c:v>
                      </c:pt>
                      <c:pt idx="1420">
                        <c:v>45527</c:v>
                      </c:pt>
                      <c:pt idx="1421">
                        <c:v>45530</c:v>
                      </c:pt>
                      <c:pt idx="1422">
                        <c:v>45531</c:v>
                      </c:pt>
                      <c:pt idx="1423">
                        <c:v>45532</c:v>
                      </c:pt>
                      <c:pt idx="1424">
                        <c:v>45533</c:v>
                      </c:pt>
                      <c:pt idx="1425">
                        <c:v>45534</c:v>
                      </c:pt>
                      <c:pt idx="1426">
                        <c:v>45538</c:v>
                      </c:pt>
                      <c:pt idx="1427">
                        <c:v>45539</c:v>
                      </c:pt>
                      <c:pt idx="1428">
                        <c:v>45540</c:v>
                      </c:pt>
                      <c:pt idx="1429">
                        <c:v>45541</c:v>
                      </c:pt>
                      <c:pt idx="1430">
                        <c:v>45544</c:v>
                      </c:pt>
                      <c:pt idx="1431">
                        <c:v>45545</c:v>
                      </c:pt>
                      <c:pt idx="1432">
                        <c:v>45546</c:v>
                      </c:pt>
                      <c:pt idx="1433">
                        <c:v>45547</c:v>
                      </c:pt>
                      <c:pt idx="1434">
                        <c:v>45548</c:v>
                      </c:pt>
                      <c:pt idx="1435">
                        <c:v>45551</c:v>
                      </c:pt>
                      <c:pt idx="1436">
                        <c:v>45552</c:v>
                      </c:pt>
                      <c:pt idx="1437">
                        <c:v>45553</c:v>
                      </c:pt>
                      <c:pt idx="1438">
                        <c:v>45554</c:v>
                      </c:pt>
                      <c:pt idx="1439">
                        <c:v>45555</c:v>
                      </c:pt>
                      <c:pt idx="1440">
                        <c:v>45558</c:v>
                      </c:pt>
                      <c:pt idx="1441">
                        <c:v>45559</c:v>
                      </c:pt>
                      <c:pt idx="1442">
                        <c:v>45560</c:v>
                      </c:pt>
                      <c:pt idx="1443">
                        <c:v>45561</c:v>
                      </c:pt>
                      <c:pt idx="1444">
                        <c:v>45562</c:v>
                      </c:pt>
                      <c:pt idx="1445">
                        <c:v>45565</c:v>
                      </c:pt>
                      <c:pt idx="1446">
                        <c:v>45566</c:v>
                      </c:pt>
                      <c:pt idx="1447">
                        <c:v>45567</c:v>
                      </c:pt>
                      <c:pt idx="1448">
                        <c:v>45568</c:v>
                      </c:pt>
                      <c:pt idx="1449">
                        <c:v>45569</c:v>
                      </c:pt>
                      <c:pt idx="1450">
                        <c:v>45572</c:v>
                      </c:pt>
                      <c:pt idx="1451">
                        <c:v>45573</c:v>
                      </c:pt>
                      <c:pt idx="1452">
                        <c:v>45574</c:v>
                      </c:pt>
                      <c:pt idx="1453">
                        <c:v>45575</c:v>
                      </c:pt>
                      <c:pt idx="1454">
                        <c:v>45576</c:v>
                      </c:pt>
                      <c:pt idx="1455">
                        <c:v>45579</c:v>
                      </c:pt>
                      <c:pt idx="1456">
                        <c:v>45580</c:v>
                      </c:pt>
                      <c:pt idx="1457">
                        <c:v>45581</c:v>
                      </c:pt>
                      <c:pt idx="1458">
                        <c:v>45582</c:v>
                      </c:pt>
                      <c:pt idx="1459">
                        <c:v>45583</c:v>
                      </c:pt>
                      <c:pt idx="1460">
                        <c:v>45586</c:v>
                      </c:pt>
                      <c:pt idx="1461">
                        <c:v>45587</c:v>
                      </c:pt>
                      <c:pt idx="1462">
                        <c:v>45588</c:v>
                      </c:pt>
                      <c:pt idx="1463">
                        <c:v>45589</c:v>
                      </c:pt>
                      <c:pt idx="1464">
                        <c:v>45590</c:v>
                      </c:pt>
                      <c:pt idx="1465">
                        <c:v>45593</c:v>
                      </c:pt>
                      <c:pt idx="1466">
                        <c:v>45594</c:v>
                      </c:pt>
                      <c:pt idx="1467">
                        <c:v>45595</c:v>
                      </c:pt>
                      <c:pt idx="1468">
                        <c:v>45596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'Simple Moving Average '!$M$8:$M$1470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63"/>
                      <c:pt idx="0">
                        <c:v>103.09167862333334</c:v>
                      </c:pt>
                      <c:pt idx="1">
                        <c:v>104.31948980833333</c:v>
                      </c:pt>
                      <c:pt idx="2">
                        <c:v>105.64552308333334</c:v>
                      </c:pt>
                      <c:pt idx="3">
                        <c:v>106.36636608333332</c:v>
                      </c:pt>
                      <c:pt idx="4">
                        <c:v>107.12523271666664</c:v>
                      </c:pt>
                      <c:pt idx="5">
                        <c:v>107.39455670000001</c:v>
                      </c:pt>
                      <c:pt idx="6">
                        <c:v>107.74626543333333</c:v>
                      </c:pt>
                      <c:pt idx="7">
                        <c:v>108.30709839999999</c:v>
                      </c:pt>
                      <c:pt idx="8">
                        <c:v>108.84258143333334</c:v>
                      </c:pt>
                      <c:pt idx="9">
                        <c:v>109.58560435</c:v>
                      </c:pt>
                      <c:pt idx="10">
                        <c:v>109.65531285000002</c:v>
                      </c:pt>
                      <c:pt idx="11">
                        <c:v>110.19079843333333</c:v>
                      </c:pt>
                      <c:pt idx="12">
                        <c:v>110.50606916666668</c:v>
                      </c:pt>
                      <c:pt idx="13">
                        <c:v>110.57260766666666</c:v>
                      </c:pt>
                      <c:pt idx="14">
                        <c:v>110.91956330000001</c:v>
                      </c:pt>
                      <c:pt idx="15">
                        <c:v>111.07799021666666</c:v>
                      </c:pt>
                      <c:pt idx="16">
                        <c:v>111.07323838333333</c:v>
                      </c:pt>
                      <c:pt idx="17">
                        <c:v>110.48389055</c:v>
                      </c:pt>
                      <c:pt idx="18">
                        <c:v>110.3824959</c:v>
                      </c:pt>
                      <c:pt idx="19">
                        <c:v>110.09257381666664</c:v>
                      </c:pt>
                      <c:pt idx="20">
                        <c:v>109.30519105000002</c:v>
                      </c:pt>
                      <c:pt idx="21">
                        <c:v>108.32928213333332</c:v>
                      </c:pt>
                      <c:pt idx="22">
                        <c:v>108.02827071666667</c:v>
                      </c:pt>
                      <c:pt idx="23">
                        <c:v>108.28808975</c:v>
                      </c:pt>
                      <c:pt idx="24">
                        <c:v>107.75419108333334</c:v>
                      </c:pt>
                      <c:pt idx="25">
                        <c:v>107.21870931666666</c:v>
                      </c:pt>
                      <c:pt idx="26">
                        <c:v>107.10781098333335</c:v>
                      </c:pt>
                      <c:pt idx="27">
                        <c:v>107.3755506</c:v>
                      </c:pt>
                      <c:pt idx="28">
                        <c:v>107.82231523333333</c:v>
                      </c:pt>
                      <c:pt idx="29">
                        <c:v>107.94747289999999</c:v>
                      </c:pt>
                      <c:pt idx="30">
                        <c:v>108.51781083333333</c:v>
                      </c:pt>
                      <c:pt idx="31">
                        <c:v>109.78839619999998</c:v>
                      </c:pt>
                      <c:pt idx="32">
                        <c:v>111.26968891666667</c:v>
                      </c:pt>
                      <c:pt idx="33">
                        <c:v>112.34224191666668</c:v>
                      </c:pt>
                      <c:pt idx="34">
                        <c:v>113.32131956666667</c:v>
                      </c:pt>
                      <c:pt idx="35">
                        <c:v>114.59824116666668</c:v>
                      </c:pt>
                      <c:pt idx="36">
                        <c:v>115.60266875000001</c:v>
                      </c:pt>
                      <c:pt idx="37">
                        <c:v>116.09537504999999</c:v>
                      </c:pt>
                      <c:pt idx="38">
                        <c:v>116.25380070000001</c:v>
                      </c:pt>
                      <c:pt idx="39">
                        <c:v>116.1492373</c:v>
                      </c:pt>
                      <c:pt idx="40">
                        <c:v>115.71831638333333</c:v>
                      </c:pt>
                      <c:pt idx="41">
                        <c:v>115.19867576666667</c:v>
                      </c:pt>
                      <c:pt idx="42">
                        <c:v>114.73923616666667</c:v>
                      </c:pt>
                      <c:pt idx="43">
                        <c:v>113.70787808333334</c:v>
                      </c:pt>
                      <c:pt idx="44">
                        <c:v>113.26428219999998</c:v>
                      </c:pt>
                      <c:pt idx="45">
                        <c:v>113.22467675</c:v>
                      </c:pt>
                      <c:pt idx="46">
                        <c:v>113.13120395000003</c:v>
                      </c:pt>
                      <c:pt idx="47">
                        <c:v>113.00604755000001</c:v>
                      </c:pt>
                      <c:pt idx="48">
                        <c:v>113.09793471666667</c:v>
                      </c:pt>
                      <c:pt idx="49">
                        <c:v>113.54152806666667</c:v>
                      </c:pt>
                      <c:pt idx="50">
                        <c:v>113.2579422</c:v>
                      </c:pt>
                      <c:pt idx="51">
                        <c:v>113.24368413333333</c:v>
                      </c:pt>
                      <c:pt idx="52">
                        <c:v>113.67460504999998</c:v>
                      </c:pt>
                      <c:pt idx="53">
                        <c:v>113.92808786666666</c:v>
                      </c:pt>
                      <c:pt idx="54">
                        <c:v>114.06433613333333</c:v>
                      </c:pt>
                      <c:pt idx="55">
                        <c:v>114.54595691666667</c:v>
                      </c:pt>
                      <c:pt idx="56">
                        <c:v>115.24937564999999</c:v>
                      </c:pt>
                      <c:pt idx="57">
                        <c:v>115.91635256666666</c:v>
                      </c:pt>
                      <c:pt idx="58">
                        <c:v>116.68472543333333</c:v>
                      </c:pt>
                      <c:pt idx="59">
                        <c:v>117.71450041666668</c:v>
                      </c:pt>
                      <c:pt idx="60">
                        <c:v>118.82507449999999</c:v>
                      </c:pt>
                      <c:pt idx="61">
                        <c:v>119.54591623333333</c:v>
                      </c:pt>
                      <c:pt idx="62">
                        <c:v>120.08456801666667</c:v>
                      </c:pt>
                      <c:pt idx="63">
                        <c:v>120.60103988333333</c:v>
                      </c:pt>
                      <c:pt idx="64">
                        <c:v>120.77531051666666</c:v>
                      </c:pt>
                      <c:pt idx="65">
                        <c:v>120.76897431666667</c:v>
                      </c:pt>
                      <c:pt idx="66">
                        <c:v>120.83551534999999</c:v>
                      </c:pt>
                      <c:pt idx="67">
                        <c:v>121.32663981666666</c:v>
                      </c:pt>
                      <c:pt idx="68">
                        <c:v>121.86529159999999</c:v>
                      </c:pt>
                      <c:pt idx="69">
                        <c:v>122.26135763333333</c:v>
                      </c:pt>
                      <c:pt idx="70">
                        <c:v>122.92516453333333</c:v>
                      </c:pt>
                      <c:pt idx="71">
                        <c:v>123.35133488333334</c:v>
                      </c:pt>
                      <c:pt idx="72">
                        <c:v>123.41153463333335</c:v>
                      </c:pt>
                      <c:pt idx="73">
                        <c:v>123.11685944999999</c:v>
                      </c:pt>
                      <c:pt idx="74">
                        <c:v>122.82693991666667</c:v>
                      </c:pt>
                      <c:pt idx="75">
                        <c:v>122.40710960000001</c:v>
                      </c:pt>
                      <c:pt idx="76">
                        <c:v>122.02530036666667</c:v>
                      </c:pt>
                      <c:pt idx="77">
                        <c:v>121.64190548333333</c:v>
                      </c:pt>
                      <c:pt idx="78">
                        <c:v>121.51674906666665</c:v>
                      </c:pt>
                      <c:pt idx="79">
                        <c:v>123.40519968333332</c:v>
                      </c:pt>
                      <c:pt idx="80">
                        <c:v>125.70555749999998</c:v>
                      </c:pt>
                      <c:pt idx="81">
                        <c:v>127.58133315000002</c:v>
                      </c:pt>
                      <c:pt idx="82">
                        <c:v>130.07655969999999</c:v>
                      </c:pt>
                      <c:pt idx="83">
                        <c:v>132.39276503333335</c:v>
                      </c:pt>
                      <c:pt idx="84">
                        <c:v>135.05670928333333</c:v>
                      </c:pt>
                      <c:pt idx="85">
                        <c:v>135.04675801666664</c:v>
                      </c:pt>
                      <c:pt idx="86">
                        <c:v>134.99326833333333</c:v>
                      </c:pt>
                      <c:pt idx="87">
                        <c:v>135.69921366666668</c:v>
                      </c:pt>
                      <c:pt idx="88">
                        <c:v>135.32523599999999</c:v>
                      </c:pt>
                      <c:pt idx="89">
                        <c:v>135.71554056666665</c:v>
                      </c:pt>
                      <c:pt idx="90">
                        <c:v>135.31737010000001</c:v>
                      </c:pt>
                      <c:pt idx="91">
                        <c:v>136.31922403333331</c:v>
                      </c:pt>
                      <c:pt idx="92">
                        <c:v>137.33552549999999</c:v>
                      </c:pt>
                      <c:pt idx="93">
                        <c:v>137.81718698333336</c:v>
                      </c:pt>
                      <c:pt idx="94">
                        <c:v>138.70343779999999</c:v>
                      </c:pt>
                      <c:pt idx="95">
                        <c:v>139.41147613333331</c:v>
                      </c:pt>
                      <c:pt idx="96">
                        <c:v>140.02799733333333</c:v>
                      </c:pt>
                      <c:pt idx="97">
                        <c:v>140.07616425000001</c:v>
                      </c:pt>
                      <c:pt idx="98">
                        <c:v>139.47730001666667</c:v>
                      </c:pt>
                      <c:pt idx="99">
                        <c:v>139.49496206666666</c:v>
                      </c:pt>
                      <c:pt idx="100">
                        <c:v>139.50138601666666</c:v>
                      </c:pt>
                      <c:pt idx="101">
                        <c:v>139.11445365</c:v>
                      </c:pt>
                      <c:pt idx="102">
                        <c:v>139.66997274999997</c:v>
                      </c:pt>
                      <c:pt idx="103">
                        <c:v>140.62686921666668</c:v>
                      </c:pt>
                      <c:pt idx="104">
                        <c:v>141.8775813</c:v>
                      </c:pt>
                      <c:pt idx="105">
                        <c:v>142.14891816666668</c:v>
                      </c:pt>
                      <c:pt idx="106">
                        <c:v>142.07987468333334</c:v>
                      </c:pt>
                      <c:pt idx="107">
                        <c:v>142.35120646666667</c:v>
                      </c:pt>
                      <c:pt idx="108">
                        <c:v>142.16014353333335</c:v>
                      </c:pt>
                      <c:pt idx="109">
                        <c:v>141.78123728333335</c:v>
                      </c:pt>
                      <c:pt idx="110">
                        <c:v>142.20188140000002</c:v>
                      </c:pt>
                      <c:pt idx="111">
                        <c:v>142.82321928333334</c:v>
                      </c:pt>
                      <c:pt idx="112">
                        <c:v>143.96796670000001</c:v>
                      </c:pt>
                      <c:pt idx="113">
                        <c:v>144.96500395000001</c:v>
                      </c:pt>
                      <c:pt idx="114">
                        <c:v>145.69552611666668</c:v>
                      </c:pt>
                      <c:pt idx="115">
                        <c:v>145.8689219</c:v>
                      </c:pt>
                      <c:pt idx="116">
                        <c:v>145.99576313333333</c:v>
                      </c:pt>
                      <c:pt idx="117">
                        <c:v>146.06319681666665</c:v>
                      </c:pt>
                      <c:pt idx="118">
                        <c:v>146.36825053333334</c:v>
                      </c:pt>
                      <c:pt idx="119">
                        <c:v>146.77605185000002</c:v>
                      </c:pt>
                      <c:pt idx="120">
                        <c:v>147.36046346666666</c:v>
                      </c:pt>
                      <c:pt idx="121">
                        <c:v>148.76690928333332</c:v>
                      </c:pt>
                      <c:pt idx="122">
                        <c:v>149.08319854999999</c:v>
                      </c:pt>
                      <c:pt idx="123">
                        <c:v>150.07381185</c:v>
                      </c:pt>
                      <c:pt idx="124">
                        <c:v>150.67106375</c:v>
                      </c:pt>
                      <c:pt idx="125">
                        <c:v>150.99217224999998</c:v>
                      </c:pt>
                      <c:pt idx="126">
                        <c:v>151.37589265</c:v>
                      </c:pt>
                      <c:pt idx="127">
                        <c:v>151.06602480000001</c:v>
                      </c:pt>
                      <c:pt idx="128">
                        <c:v>151.21052298333333</c:v>
                      </c:pt>
                      <c:pt idx="129">
                        <c:v>151.29240418333333</c:v>
                      </c:pt>
                      <c:pt idx="130">
                        <c:v>151.21052551666668</c:v>
                      </c:pt>
                      <c:pt idx="131">
                        <c:v>151.55571746666666</c:v>
                      </c:pt>
                      <c:pt idx="132">
                        <c:v>151.51718648333335</c:v>
                      </c:pt>
                      <c:pt idx="133">
                        <c:v>152.09036255000001</c:v>
                      </c:pt>
                      <c:pt idx="134">
                        <c:v>152.39220175</c:v>
                      </c:pt>
                      <c:pt idx="135">
                        <c:v>152.39541373333336</c:v>
                      </c:pt>
                      <c:pt idx="136">
                        <c:v>152.43073273333334</c:v>
                      </c:pt>
                      <c:pt idx="137">
                        <c:v>152.82729595000001</c:v>
                      </c:pt>
                      <c:pt idx="138">
                        <c:v>153.53533428333333</c:v>
                      </c:pt>
                      <c:pt idx="139">
                        <c:v>152.93647005</c:v>
                      </c:pt>
                      <c:pt idx="140">
                        <c:v>153.03922526666668</c:v>
                      </c:pt>
                      <c:pt idx="141">
                        <c:v>153.93992614999999</c:v>
                      </c:pt>
                      <c:pt idx="142">
                        <c:v>153.74726615</c:v>
                      </c:pt>
                      <c:pt idx="143">
                        <c:v>151.76443736666667</c:v>
                      </c:pt>
                      <c:pt idx="144">
                        <c:v>150.46716816666668</c:v>
                      </c:pt>
                      <c:pt idx="145">
                        <c:v>150.39813231666668</c:v>
                      </c:pt>
                      <c:pt idx="146">
                        <c:v>148.81668345</c:v>
                      </c:pt>
                      <c:pt idx="147">
                        <c:v>145.97971089999999</c:v>
                      </c:pt>
                      <c:pt idx="148">
                        <c:v>144.48014323333334</c:v>
                      </c:pt>
                      <c:pt idx="149">
                        <c:v>144.06110128333333</c:v>
                      </c:pt>
                      <c:pt idx="150">
                        <c:v>142.2789612</c:v>
                      </c:pt>
                      <c:pt idx="151">
                        <c:v>140.32984416666667</c:v>
                      </c:pt>
                      <c:pt idx="152">
                        <c:v>139.25413513333331</c:v>
                      </c:pt>
                      <c:pt idx="153">
                        <c:v>138.94587453333332</c:v>
                      </c:pt>
                      <c:pt idx="154">
                        <c:v>138.60229236666669</c:v>
                      </c:pt>
                      <c:pt idx="155">
                        <c:v>138.68096160000002</c:v>
                      </c:pt>
                      <c:pt idx="156">
                        <c:v>139.31835681666669</c:v>
                      </c:pt>
                      <c:pt idx="157">
                        <c:v>139.40666451666667</c:v>
                      </c:pt>
                      <c:pt idx="158">
                        <c:v>139.80323536666668</c:v>
                      </c:pt>
                      <c:pt idx="159">
                        <c:v>140.15805561666664</c:v>
                      </c:pt>
                      <c:pt idx="160">
                        <c:v>140.49521636666665</c:v>
                      </c:pt>
                      <c:pt idx="161">
                        <c:v>140.58351898333333</c:v>
                      </c:pt>
                      <c:pt idx="162">
                        <c:v>140.99774933333333</c:v>
                      </c:pt>
                      <c:pt idx="163">
                        <c:v>141.85991923333333</c:v>
                      </c:pt>
                      <c:pt idx="164">
                        <c:v>142.70763906666664</c:v>
                      </c:pt>
                      <c:pt idx="165">
                        <c:v>143.5810496</c:v>
                      </c:pt>
                      <c:pt idx="166">
                        <c:v>144.66799163333334</c:v>
                      </c:pt>
                      <c:pt idx="167">
                        <c:v>145.58635710000001</c:v>
                      </c:pt>
                      <c:pt idx="168">
                        <c:v>145.75654091666667</c:v>
                      </c:pt>
                      <c:pt idx="169">
                        <c:v>145.86571755</c:v>
                      </c:pt>
                      <c:pt idx="170">
                        <c:v>146.23980710000001</c:v>
                      </c:pt>
                      <c:pt idx="171">
                        <c:v>146.21572111666669</c:v>
                      </c:pt>
                      <c:pt idx="172">
                        <c:v>145.24598184999999</c:v>
                      </c:pt>
                      <c:pt idx="173">
                        <c:v>144.72578940000002</c:v>
                      </c:pt>
                      <c:pt idx="174">
                        <c:v>145.04368591666667</c:v>
                      </c:pt>
                      <c:pt idx="175">
                        <c:v>145.35515595000001</c:v>
                      </c:pt>
                      <c:pt idx="176">
                        <c:v>145.02120210000001</c:v>
                      </c:pt>
                      <c:pt idx="177">
                        <c:v>144.87349446666667</c:v>
                      </c:pt>
                      <c:pt idx="178">
                        <c:v>145.33428446666667</c:v>
                      </c:pt>
                      <c:pt idx="179">
                        <c:v>144.95377603333333</c:v>
                      </c:pt>
                      <c:pt idx="180">
                        <c:v>145.16570536666666</c:v>
                      </c:pt>
                      <c:pt idx="181">
                        <c:v>145.86892954999999</c:v>
                      </c:pt>
                      <c:pt idx="182">
                        <c:v>146.6379776</c:v>
                      </c:pt>
                      <c:pt idx="183">
                        <c:v>147.32514445000001</c:v>
                      </c:pt>
                      <c:pt idx="184">
                        <c:v>146.83866626666668</c:v>
                      </c:pt>
                      <c:pt idx="185">
                        <c:v>146.99600473333334</c:v>
                      </c:pt>
                      <c:pt idx="186">
                        <c:v>146.54003141666666</c:v>
                      </c:pt>
                      <c:pt idx="187">
                        <c:v>145.56707763333335</c:v>
                      </c:pt>
                      <c:pt idx="188">
                        <c:v>144.35490416666667</c:v>
                      </c:pt>
                      <c:pt idx="189">
                        <c:v>144.20398456666666</c:v>
                      </c:pt>
                      <c:pt idx="190">
                        <c:v>145.16088103333334</c:v>
                      </c:pt>
                      <c:pt idx="191">
                        <c:v>146.03429156666667</c:v>
                      </c:pt>
                      <c:pt idx="192">
                        <c:v>146.81297555</c:v>
                      </c:pt>
                      <c:pt idx="193">
                        <c:v>148.15038551666666</c:v>
                      </c:pt>
                      <c:pt idx="194">
                        <c:v>149.40751646666666</c:v>
                      </c:pt>
                      <c:pt idx="195">
                        <c:v>149.97427113333333</c:v>
                      </c:pt>
                      <c:pt idx="196">
                        <c:v>150.61006165000001</c:v>
                      </c:pt>
                      <c:pt idx="197">
                        <c:v>151.24103293333334</c:v>
                      </c:pt>
                      <c:pt idx="198">
                        <c:v>151.32131196666666</c:v>
                      </c:pt>
                      <c:pt idx="199">
                        <c:v>150.53941601666665</c:v>
                      </c:pt>
                      <c:pt idx="200">
                        <c:v>149.86669670000001</c:v>
                      </c:pt>
                      <c:pt idx="201">
                        <c:v>149.07998405000001</c:v>
                      </c:pt>
                      <c:pt idx="202">
                        <c:v>148.6320394</c:v>
                      </c:pt>
                      <c:pt idx="203">
                        <c:v>147.88707480000002</c:v>
                      </c:pt>
                      <c:pt idx="204">
                        <c:v>147.83891043333335</c:v>
                      </c:pt>
                      <c:pt idx="205">
                        <c:v>148.00909933333335</c:v>
                      </c:pt>
                      <c:pt idx="206">
                        <c:v>148.77493795000001</c:v>
                      </c:pt>
                      <c:pt idx="207">
                        <c:v>149.88275655000001</c:v>
                      </c:pt>
                      <c:pt idx="208">
                        <c:v>149.94858296666666</c:v>
                      </c:pt>
                      <c:pt idx="209">
                        <c:v>149.11049651666667</c:v>
                      </c:pt>
                      <c:pt idx="210">
                        <c:v>148.54534656666667</c:v>
                      </c:pt>
                      <c:pt idx="211">
                        <c:v>147.93845619999999</c:v>
                      </c:pt>
                      <c:pt idx="212">
                        <c:v>146.77605436666667</c:v>
                      </c:pt>
                      <c:pt idx="213">
                        <c:v>144.99230956666668</c:v>
                      </c:pt>
                      <c:pt idx="214">
                        <c:v>143.52967071666666</c:v>
                      </c:pt>
                      <c:pt idx="215">
                        <c:v>143.17003123333333</c:v>
                      </c:pt>
                      <c:pt idx="216">
                        <c:v>142.60167186666669</c:v>
                      </c:pt>
                      <c:pt idx="217">
                        <c:v>142.54226431666666</c:v>
                      </c:pt>
                      <c:pt idx="218">
                        <c:v>142.71726481666667</c:v>
                      </c:pt>
                      <c:pt idx="219">
                        <c:v>143.15878549999999</c:v>
                      </c:pt>
                      <c:pt idx="220">
                        <c:v>143.9920578</c:v>
                      </c:pt>
                      <c:pt idx="221">
                        <c:v>144.72899626666666</c:v>
                      </c:pt>
                      <c:pt idx="222">
                        <c:v>145.25561268333331</c:v>
                      </c:pt>
                      <c:pt idx="223">
                        <c:v>145.71640268333331</c:v>
                      </c:pt>
                      <c:pt idx="224">
                        <c:v>146.53040568333333</c:v>
                      </c:pt>
                      <c:pt idx="225">
                        <c:v>147.35243734999997</c:v>
                      </c:pt>
                      <c:pt idx="226">
                        <c:v>147.53707378333331</c:v>
                      </c:pt>
                      <c:pt idx="227">
                        <c:v>148.23547619999999</c:v>
                      </c:pt>
                      <c:pt idx="228">
                        <c:v>148.64328259999999</c:v>
                      </c:pt>
                      <c:pt idx="229">
                        <c:v>148.70268506666665</c:v>
                      </c:pt>
                      <c:pt idx="230">
                        <c:v>148.50681053333332</c:v>
                      </c:pt>
                      <c:pt idx="231">
                        <c:v>147.76826733333334</c:v>
                      </c:pt>
                      <c:pt idx="232">
                        <c:v>147.78592683333332</c:v>
                      </c:pt>
                      <c:pt idx="233">
                        <c:v>147.80519613333334</c:v>
                      </c:pt>
                      <c:pt idx="234">
                        <c:v>148.00909423333331</c:v>
                      </c:pt>
                      <c:pt idx="235">
                        <c:v>148.27079771666669</c:v>
                      </c:pt>
                      <c:pt idx="236">
                        <c:v>149.06392921666665</c:v>
                      </c:pt>
                      <c:pt idx="237">
                        <c:v>150.40454608333332</c:v>
                      </c:pt>
                      <c:pt idx="238">
                        <c:v>151.71305336666663</c:v>
                      </c:pt>
                      <c:pt idx="239">
                        <c:v>152.5158208</c:v>
                      </c:pt>
                      <c:pt idx="240">
                        <c:v>153.53051756666665</c:v>
                      </c:pt>
                      <c:pt idx="241">
                        <c:v>154.50347136666667</c:v>
                      </c:pt>
                      <c:pt idx="242">
                        <c:v>154.83421071666666</c:v>
                      </c:pt>
                      <c:pt idx="243">
                        <c:v>155.21953583333334</c:v>
                      </c:pt>
                      <c:pt idx="244">
                        <c:v>155.64018504999999</c:v>
                      </c:pt>
                      <c:pt idx="245">
                        <c:v>155.97734326666668</c:v>
                      </c:pt>
                      <c:pt idx="246">
                        <c:v>156.20693716666668</c:v>
                      </c:pt>
                      <c:pt idx="247">
                        <c:v>156.5601527</c:v>
                      </c:pt>
                      <c:pt idx="248">
                        <c:v>156.78653463333333</c:v>
                      </c:pt>
                      <c:pt idx="249">
                        <c:v>156.90694936666668</c:v>
                      </c:pt>
                      <c:pt idx="250">
                        <c:v>157.10282643333335</c:v>
                      </c:pt>
                      <c:pt idx="251">
                        <c:v>158.15445199999999</c:v>
                      </c:pt>
                      <c:pt idx="252">
                        <c:v>159.72466023333334</c:v>
                      </c:pt>
                      <c:pt idx="253">
                        <c:v>161.03156026666667</c:v>
                      </c:pt>
                      <c:pt idx="254">
                        <c:v>162.69007365000002</c:v>
                      </c:pt>
                      <c:pt idx="255">
                        <c:v>164.52519988333333</c:v>
                      </c:pt>
                      <c:pt idx="256">
                        <c:v>166.41330210000001</c:v>
                      </c:pt>
                      <c:pt idx="257">
                        <c:v>167.52914681666667</c:v>
                      </c:pt>
                      <c:pt idx="258">
                        <c:v>167.58694456666666</c:v>
                      </c:pt>
                      <c:pt idx="259">
                        <c:v>167.81653593333331</c:v>
                      </c:pt>
                      <c:pt idx="260">
                        <c:v>168.05736794999999</c:v>
                      </c:pt>
                      <c:pt idx="261">
                        <c:v>167.77158355</c:v>
                      </c:pt>
                      <c:pt idx="262">
                        <c:v>166.96239724999998</c:v>
                      </c:pt>
                      <c:pt idx="263">
                        <c:v>165.27819569999997</c:v>
                      </c:pt>
                      <c:pt idx="264">
                        <c:v>164.17840831666663</c:v>
                      </c:pt>
                      <c:pt idx="265">
                        <c:v>162.51186626666666</c:v>
                      </c:pt>
                      <c:pt idx="266">
                        <c:v>160.58522798333334</c:v>
                      </c:pt>
                      <c:pt idx="267">
                        <c:v>158.26684063333332</c:v>
                      </c:pt>
                      <c:pt idx="268">
                        <c:v>156.0961609</c:v>
                      </c:pt>
                      <c:pt idx="269">
                        <c:v>155.45555369999997</c:v>
                      </c:pt>
                      <c:pt idx="270">
                        <c:v>154.53558094999997</c:v>
                      </c:pt>
                      <c:pt idx="271">
                        <c:v>154.01217905000001</c:v>
                      </c:pt>
                      <c:pt idx="272">
                        <c:v>153.28166451666667</c:v>
                      </c:pt>
                      <c:pt idx="273">
                        <c:v>153.01033018333331</c:v>
                      </c:pt>
                      <c:pt idx="274">
                        <c:v>152.85941059999999</c:v>
                      </c:pt>
                      <c:pt idx="275">
                        <c:v>152.45160675</c:v>
                      </c:pt>
                      <c:pt idx="276">
                        <c:v>151.80297598333334</c:v>
                      </c:pt>
                      <c:pt idx="277">
                        <c:v>151.2972336</c:v>
                      </c:pt>
                      <c:pt idx="278">
                        <c:v>150.68712618333333</c:v>
                      </c:pt>
                      <c:pt idx="279">
                        <c:v>150.93758648333332</c:v>
                      </c:pt>
                      <c:pt idx="280">
                        <c:v>150.64538321666666</c:v>
                      </c:pt>
                      <c:pt idx="281">
                        <c:v>149.73986055</c:v>
                      </c:pt>
                      <c:pt idx="282">
                        <c:v>147.5852356</c:v>
                      </c:pt>
                      <c:pt idx="283">
                        <c:v>145.35194396666668</c:v>
                      </c:pt>
                      <c:pt idx="284">
                        <c:v>143.32897695</c:v>
                      </c:pt>
                      <c:pt idx="285">
                        <c:v>140.36998495</c:v>
                      </c:pt>
                      <c:pt idx="286">
                        <c:v>137.83645629999998</c:v>
                      </c:pt>
                      <c:pt idx="287">
                        <c:v>135.33022308333332</c:v>
                      </c:pt>
                      <c:pt idx="288">
                        <c:v>134.66713970000001</c:v>
                      </c:pt>
                      <c:pt idx="289">
                        <c:v>134.72333018333333</c:v>
                      </c:pt>
                      <c:pt idx="290">
                        <c:v>134.19189961666666</c:v>
                      </c:pt>
                      <c:pt idx="291">
                        <c:v>133.65404509999999</c:v>
                      </c:pt>
                      <c:pt idx="292">
                        <c:v>131.77878443333333</c:v>
                      </c:pt>
                      <c:pt idx="293">
                        <c:v>130.50238544999999</c:v>
                      </c:pt>
                      <c:pt idx="294">
                        <c:v>126.19795734999998</c:v>
                      </c:pt>
                      <c:pt idx="295">
                        <c:v>118.71618143666666</c:v>
                      </c:pt>
                      <c:pt idx="296">
                        <c:v>112.14313888333334</c:v>
                      </c:pt>
                      <c:pt idx="297">
                        <c:v>105.42720286666668</c:v>
                      </c:pt>
                      <c:pt idx="298">
                        <c:v>100.24454625333334</c:v>
                      </c:pt>
                      <c:pt idx="299">
                        <c:v>93.910727186666676</c:v>
                      </c:pt>
                      <c:pt idx="300">
                        <c:v>91.09301884833333</c:v>
                      </c:pt>
                      <c:pt idx="301">
                        <c:v>91.25838979000001</c:v>
                      </c:pt>
                      <c:pt idx="302">
                        <c:v>91.166873931666657</c:v>
                      </c:pt>
                      <c:pt idx="303">
                        <c:v>92.953830714999995</c:v>
                      </c:pt>
                      <c:pt idx="304">
                        <c:v>96.052508028333321</c:v>
                      </c:pt>
                      <c:pt idx="305">
                        <c:v>100.72781371166667</c:v>
                      </c:pt>
                      <c:pt idx="306">
                        <c:v>103.99025343333335</c:v>
                      </c:pt>
                      <c:pt idx="307">
                        <c:v>106.88662972166667</c:v>
                      </c:pt>
                      <c:pt idx="308">
                        <c:v>109.25318271666667</c:v>
                      </c:pt>
                      <c:pt idx="309">
                        <c:v>109.61121621666668</c:v>
                      </c:pt>
                      <c:pt idx="310">
                        <c:v>108.21440505</c:v>
                      </c:pt>
                      <c:pt idx="311">
                        <c:v>105.42720412333334</c:v>
                      </c:pt>
                      <c:pt idx="312">
                        <c:v>104.52328872333335</c:v>
                      </c:pt>
                      <c:pt idx="313">
                        <c:v>104.14278030666667</c:v>
                      </c:pt>
                      <c:pt idx="314">
                        <c:v>105.16710789000001</c:v>
                      </c:pt>
                      <c:pt idx="315">
                        <c:v>107.80820590666667</c:v>
                      </c:pt>
                      <c:pt idx="316">
                        <c:v>110.34333672333332</c:v>
                      </c:pt>
                      <c:pt idx="317">
                        <c:v>114.00555418333333</c:v>
                      </c:pt>
                      <c:pt idx="318">
                        <c:v>115.31406273333334</c:v>
                      </c:pt>
                      <c:pt idx="319">
                        <c:v>115.71865461666668</c:v>
                      </c:pt>
                      <c:pt idx="320">
                        <c:v>116.06384403333334</c:v>
                      </c:pt>
                      <c:pt idx="321">
                        <c:v>115.29318873333334</c:v>
                      </c:pt>
                      <c:pt idx="322">
                        <c:v>114.2897339</c:v>
                      </c:pt>
                      <c:pt idx="323">
                        <c:v>112.32938005000001</c:v>
                      </c:pt>
                      <c:pt idx="324">
                        <c:v>111.32592521666665</c:v>
                      </c:pt>
                      <c:pt idx="325">
                        <c:v>110.82821021666666</c:v>
                      </c:pt>
                      <c:pt idx="326">
                        <c:v>109.55983991666666</c:v>
                      </c:pt>
                      <c:pt idx="327">
                        <c:v>108.16623944999999</c:v>
                      </c:pt>
                      <c:pt idx="328">
                        <c:v>108.24812064999999</c:v>
                      </c:pt>
                      <c:pt idx="329">
                        <c:v>108.52908708333332</c:v>
                      </c:pt>
                      <c:pt idx="330">
                        <c:v>108.71372096666666</c:v>
                      </c:pt>
                      <c:pt idx="331">
                        <c:v>108.10843658333333</c:v>
                      </c:pt>
                      <c:pt idx="332">
                        <c:v>107.40200296666667</c:v>
                      </c:pt>
                      <c:pt idx="333">
                        <c:v>106.83846154999999</c:v>
                      </c:pt>
                      <c:pt idx="334">
                        <c:v>106.4402898</c:v>
                      </c:pt>
                      <c:pt idx="335">
                        <c:v>106.16735076666667</c:v>
                      </c:pt>
                      <c:pt idx="336">
                        <c:v>105.99716441666668</c:v>
                      </c:pt>
                      <c:pt idx="337">
                        <c:v>106.0726255</c:v>
                      </c:pt>
                      <c:pt idx="338">
                        <c:v>105.87996166666666</c:v>
                      </c:pt>
                      <c:pt idx="339">
                        <c:v>105.75151826666666</c:v>
                      </c:pt>
                      <c:pt idx="340">
                        <c:v>105.02099993333333</c:v>
                      </c:pt>
                      <c:pt idx="341">
                        <c:v>105.89762116666667</c:v>
                      </c:pt>
                      <c:pt idx="342">
                        <c:v>106.93158341666667</c:v>
                      </c:pt>
                      <c:pt idx="343">
                        <c:v>108.79560343333333</c:v>
                      </c:pt>
                      <c:pt idx="344">
                        <c:v>110.74632390000001</c:v>
                      </c:pt>
                      <c:pt idx="345">
                        <c:v>112.79498163333335</c:v>
                      </c:pt>
                      <c:pt idx="346">
                        <c:v>115.37346648333333</c:v>
                      </c:pt>
                      <c:pt idx="347">
                        <c:v>117.1909256</c:v>
                      </c:pt>
                      <c:pt idx="348">
                        <c:v>119.35518136666667</c:v>
                      </c:pt>
                      <c:pt idx="349">
                        <c:v>121.41026051666667</c:v>
                      </c:pt>
                      <c:pt idx="350">
                        <c:v>124.30664061666666</c:v>
                      </c:pt>
                      <c:pt idx="351">
                        <c:v>126.8819135</c:v>
                      </c:pt>
                      <c:pt idx="352">
                        <c:v>129.63058090000001</c:v>
                      </c:pt>
                      <c:pt idx="353">
                        <c:v>132.07580565000004</c:v>
                      </c:pt>
                      <c:pt idx="354">
                        <c:v>134.99305470000002</c:v>
                      </c:pt>
                      <c:pt idx="355">
                        <c:v>137.18139393333334</c:v>
                      </c:pt>
                      <c:pt idx="356">
                        <c:v>138.18164063333333</c:v>
                      </c:pt>
                      <c:pt idx="357">
                        <c:v>139.10802968333334</c:v>
                      </c:pt>
                      <c:pt idx="358">
                        <c:v>137.22153218333335</c:v>
                      </c:pt>
                      <c:pt idx="359">
                        <c:v>135.09260051666666</c:v>
                      </c:pt>
                      <c:pt idx="360">
                        <c:v>132.49324800000002</c:v>
                      </c:pt>
                      <c:pt idx="361">
                        <c:v>130.55537415000001</c:v>
                      </c:pt>
                      <c:pt idx="362">
                        <c:v>129.33998616666665</c:v>
                      </c:pt>
                      <c:pt idx="363">
                        <c:v>128.33813731666666</c:v>
                      </c:pt>
                      <c:pt idx="364">
                        <c:v>128.61750158333334</c:v>
                      </c:pt>
                      <c:pt idx="365">
                        <c:v>128.97713851666666</c:v>
                      </c:pt>
                      <c:pt idx="366">
                        <c:v>129.60971705</c:v>
                      </c:pt>
                      <c:pt idx="367">
                        <c:v>129.17301178333332</c:v>
                      </c:pt>
                      <c:pt idx="368">
                        <c:v>129.23401896666667</c:v>
                      </c:pt>
                      <c:pt idx="369">
                        <c:v>128.46817906666666</c:v>
                      </c:pt>
                      <c:pt idx="370">
                        <c:v>128.19684346666668</c:v>
                      </c:pt>
                      <c:pt idx="371">
                        <c:v>127.90624236666667</c:v>
                      </c:pt>
                      <c:pt idx="372">
                        <c:v>127.28972116666667</c:v>
                      </c:pt>
                      <c:pt idx="373">
                        <c:v>128.11014938333332</c:v>
                      </c:pt>
                      <c:pt idx="374">
                        <c:v>128.82621636666667</c:v>
                      </c:pt>
                      <c:pt idx="375">
                        <c:v>129.6659062666667</c:v>
                      </c:pt>
                      <c:pt idx="376">
                        <c:v>130.41889953333336</c:v>
                      </c:pt>
                      <c:pt idx="377">
                        <c:v>130.71592203333333</c:v>
                      </c:pt>
                      <c:pt idx="378">
                        <c:v>130.81385548333333</c:v>
                      </c:pt>
                      <c:pt idx="379">
                        <c:v>130.49435170000001</c:v>
                      </c:pt>
                      <c:pt idx="380">
                        <c:v>129.57598876666665</c:v>
                      </c:pt>
                      <c:pt idx="381">
                        <c:v>130.07852426666668</c:v>
                      </c:pt>
                      <c:pt idx="382">
                        <c:v>130.31132506666665</c:v>
                      </c:pt>
                      <c:pt idx="383">
                        <c:v>130.75124360000001</c:v>
                      </c:pt>
                      <c:pt idx="384">
                        <c:v>131.56524913333337</c:v>
                      </c:pt>
                      <c:pt idx="385">
                        <c:v>132.66664378333334</c:v>
                      </c:pt>
                      <c:pt idx="386">
                        <c:v>133.99281058333332</c:v>
                      </c:pt>
                      <c:pt idx="387">
                        <c:v>134.23685201666669</c:v>
                      </c:pt>
                      <c:pt idx="388">
                        <c:v>134.68800610000002</c:v>
                      </c:pt>
                      <c:pt idx="389">
                        <c:v>135.44260153333332</c:v>
                      </c:pt>
                      <c:pt idx="390">
                        <c:v>135.57586161666666</c:v>
                      </c:pt>
                      <c:pt idx="391">
                        <c:v>135.80545298333334</c:v>
                      </c:pt>
                      <c:pt idx="392">
                        <c:v>135.32700856666665</c:v>
                      </c:pt>
                      <c:pt idx="393">
                        <c:v>134.92562613333334</c:v>
                      </c:pt>
                      <c:pt idx="394">
                        <c:v>135.08778381666667</c:v>
                      </c:pt>
                      <c:pt idx="395">
                        <c:v>134.94489288333332</c:v>
                      </c:pt>
                      <c:pt idx="396">
                        <c:v>135.37838491666665</c:v>
                      </c:pt>
                      <c:pt idx="397">
                        <c:v>135.85683441666666</c:v>
                      </c:pt>
                      <c:pt idx="398">
                        <c:v>136.99676258333332</c:v>
                      </c:pt>
                      <c:pt idx="399">
                        <c:v>139.18349455000001</c:v>
                      </c:pt>
                      <c:pt idx="400">
                        <c:v>141.22894284999998</c:v>
                      </c:pt>
                      <c:pt idx="401">
                        <c:v>143.79457853333332</c:v>
                      </c:pt>
                      <c:pt idx="402">
                        <c:v>146.35861458333332</c:v>
                      </c:pt>
                      <c:pt idx="403">
                        <c:v>148.09901426666667</c:v>
                      </c:pt>
                      <c:pt idx="404">
                        <c:v>150.0946884</c:v>
                      </c:pt>
                      <c:pt idx="405">
                        <c:v>151.60388689999999</c:v>
                      </c:pt>
                      <c:pt idx="406">
                        <c:v>151.91215005000001</c:v>
                      </c:pt>
                      <c:pt idx="407">
                        <c:v>151.75802356666665</c:v>
                      </c:pt>
                      <c:pt idx="408">
                        <c:v>150.84929146666667</c:v>
                      </c:pt>
                      <c:pt idx="409">
                        <c:v>150.06097156666667</c:v>
                      </c:pt>
                      <c:pt idx="410">
                        <c:v>148.94833881666668</c:v>
                      </c:pt>
                      <c:pt idx="411">
                        <c:v>147.67996978333332</c:v>
                      </c:pt>
                      <c:pt idx="412">
                        <c:v>147.045784</c:v>
                      </c:pt>
                      <c:pt idx="413">
                        <c:v>146.40196481666666</c:v>
                      </c:pt>
                      <c:pt idx="414">
                        <c:v>146.4453125</c:v>
                      </c:pt>
                      <c:pt idx="415">
                        <c:v>146.32489776666665</c:v>
                      </c:pt>
                      <c:pt idx="416">
                        <c:v>147.21917725</c:v>
                      </c:pt>
                      <c:pt idx="417">
                        <c:v>147.8726298</c:v>
                      </c:pt>
                      <c:pt idx="418">
                        <c:v>148.74443308333332</c:v>
                      </c:pt>
                      <c:pt idx="419">
                        <c:v>148.9724172</c:v>
                      </c:pt>
                      <c:pt idx="420">
                        <c:v>149.72701771666667</c:v>
                      </c:pt>
                      <c:pt idx="421">
                        <c:v>150.98736063333334</c:v>
                      </c:pt>
                      <c:pt idx="422">
                        <c:v>151.53163401666666</c:v>
                      </c:pt>
                      <c:pt idx="423">
                        <c:v>152.73738608333335</c:v>
                      </c:pt>
                      <c:pt idx="424">
                        <c:v>154.13580323333335</c:v>
                      </c:pt>
                      <c:pt idx="425">
                        <c:v>156.33698783333335</c:v>
                      </c:pt>
                      <c:pt idx="426">
                        <c:v>157.6487071</c:v>
                      </c:pt>
                      <c:pt idx="427">
                        <c:v>158.69551343333333</c:v>
                      </c:pt>
                      <c:pt idx="428">
                        <c:v>158.59757998333333</c:v>
                      </c:pt>
                      <c:pt idx="429">
                        <c:v>158.03243258333333</c:v>
                      </c:pt>
                      <c:pt idx="430">
                        <c:v>157.92165123333334</c:v>
                      </c:pt>
                      <c:pt idx="431">
                        <c:v>157.36452995000002</c:v>
                      </c:pt>
                      <c:pt idx="432">
                        <c:v>157.00489045</c:v>
                      </c:pt>
                      <c:pt idx="433">
                        <c:v>156.88447571666666</c:v>
                      </c:pt>
                      <c:pt idx="434">
                        <c:v>157.65031178333334</c:v>
                      </c:pt>
                      <c:pt idx="435">
                        <c:v>158.06293486666667</c:v>
                      </c:pt>
                      <c:pt idx="436">
                        <c:v>158.00513711666667</c:v>
                      </c:pt>
                      <c:pt idx="437">
                        <c:v>158.05330403333332</c:v>
                      </c:pt>
                      <c:pt idx="438">
                        <c:v>157.86224619999999</c:v>
                      </c:pt>
                      <c:pt idx="439">
                        <c:v>157.20558166666666</c:v>
                      </c:pt>
                      <c:pt idx="440">
                        <c:v>156.98722839999999</c:v>
                      </c:pt>
                      <c:pt idx="441">
                        <c:v>157.07713573333334</c:v>
                      </c:pt>
                      <c:pt idx="442">
                        <c:v>157.55237071666667</c:v>
                      </c:pt>
                      <c:pt idx="443">
                        <c:v>158.49803161666668</c:v>
                      </c:pt>
                      <c:pt idx="444">
                        <c:v>159.42282105000001</c:v>
                      </c:pt>
                      <c:pt idx="445">
                        <c:v>160.32512919999999</c:v>
                      </c:pt>
                      <c:pt idx="446">
                        <c:v>160.10677593333332</c:v>
                      </c:pt>
                      <c:pt idx="447">
                        <c:v>160.51779429999999</c:v>
                      </c:pt>
                      <c:pt idx="448">
                        <c:v>160.25769806666668</c:v>
                      </c:pt>
                      <c:pt idx="449">
                        <c:v>159.97512055000001</c:v>
                      </c:pt>
                      <c:pt idx="450">
                        <c:v>159.15790050000001</c:v>
                      </c:pt>
                      <c:pt idx="451">
                        <c:v>159.18840789999999</c:v>
                      </c:pt>
                      <c:pt idx="452">
                        <c:v>159.97832998333334</c:v>
                      </c:pt>
                      <c:pt idx="453">
                        <c:v>159.28795115</c:v>
                      </c:pt>
                      <c:pt idx="454">
                        <c:v>158.49000294999999</c:v>
                      </c:pt>
                      <c:pt idx="455">
                        <c:v>155.74775696666666</c:v>
                      </c:pt>
                      <c:pt idx="456">
                        <c:v>153.98167419999999</c:v>
                      </c:pt>
                      <c:pt idx="457">
                        <c:v>151.0403417</c:v>
                      </c:pt>
                      <c:pt idx="458">
                        <c:v>148.36392211666666</c:v>
                      </c:pt>
                      <c:pt idx="459">
                        <c:v>147.67836253333331</c:v>
                      </c:pt>
                      <c:pt idx="460">
                        <c:v>147.14693196666664</c:v>
                      </c:pt>
                      <c:pt idx="461">
                        <c:v>149.22930653333333</c:v>
                      </c:pt>
                      <c:pt idx="462">
                        <c:v>151.38392638333335</c:v>
                      </c:pt>
                      <c:pt idx="463">
                        <c:v>155.68032581666668</c:v>
                      </c:pt>
                      <c:pt idx="464">
                        <c:v>158.23151143333334</c:v>
                      </c:pt>
                      <c:pt idx="465">
                        <c:v>159.48221841666668</c:v>
                      </c:pt>
                      <c:pt idx="466">
                        <c:v>160.06823984999997</c:v>
                      </c:pt>
                      <c:pt idx="467">
                        <c:v>159.6829122</c:v>
                      </c:pt>
                      <c:pt idx="468">
                        <c:v>159.27029164999999</c:v>
                      </c:pt>
                      <c:pt idx="469">
                        <c:v>157.67439269999997</c:v>
                      </c:pt>
                      <c:pt idx="470">
                        <c:v>157.73380278333332</c:v>
                      </c:pt>
                      <c:pt idx="471">
                        <c:v>158.23472595000001</c:v>
                      </c:pt>
                      <c:pt idx="472">
                        <c:v>159.23336791666665</c:v>
                      </c:pt>
                      <c:pt idx="473">
                        <c:v>160.25287881666668</c:v>
                      </c:pt>
                      <c:pt idx="474">
                        <c:v>160.83247630000002</c:v>
                      </c:pt>
                      <c:pt idx="475">
                        <c:v>160.52902985</c:v>
                      </c:pt>
                      <c:pt idx="476">
                        <c:v>159.79529826666666</c:v>
                      </c:pt>
                      <c:pt idx="477">
                        <c:v>158.43220266666668</c:v>
                      </c:pt>
                      <c:pt idx="478">
                        <c:v>158.10948436666669</c:v>
                      </c:pt>
                      <c:pt idx="479">
                        <c:v>157.43034363333334</c:v>
                      </c:pt>
                      <c:pt idx="480">
                        <c:v>157.51704661666668</c:v>
                      </c:pt>
                      <c:pt idx="481">
                        <c:v>158.13036348333333</c:v>
                      </c:pt>
                      <c:pt idx="482">
                        <c:v>159.25263216666667</c:v>
                      </c:pt>
                      <c:pt idx="483">
                        <c:v>160.85816450000002</c:v>
                      </c:pt>
                      <c:pt idx="484">
                        <c:v>161.88731131666665</c:v>
                      </c:pt>
                      <c:pt idx="485">
                        <c:v>163.82037355</c:v>
                      </c:pt>
                      <c:pt idx="486">
                        <c:v>164.6985957</c:v>
                      </c:pt>
                      <c:pt idx="487">
                        <c:v>165.82888795</c:v>
                      </c:pt>
                      <c:pt idx="488">
                        <c:v>167.01377106666666</c:v>
                      </c:pt>
                      <c:pt idx="489">
                        <c:v>168.12479655000001</c:v>
                      </c:pt>
                      <c:pt idx="490">
                        <c:v>169.67573801666666</c:v>
                      </c:pt>
                      <c:pt idx="491">
                        <c:v>170.25854493333335</c:v>
                      </c:pt>
                      <c:pt idx="492">
                        <c:v>171.08539326666664</c:v>
                      </c:pt>
                      <c:pt idx="493">
                        <c:v>171.764534</c:v>
                      </c:pt>
                      <c:pt idx="494">
                        <c:v>172.12095896666665</c:v>
                      </c:pt>
                      <c:pt idx="495">
                        <c:v>172.66684215000001</c:v>
                      </c:pt>
                      <c:pt idx="496">
                        <c:v>172.9108886833333</c:v>
                      </c:pt>
                      <c:pt idx="497">
                        <c:v>173.69438679999999</c:v>
                      </c:pt>
                      <c:pt idx="498">
                        <c:v>174.64004263333334</c:v>
                      </c:pt>
                      <c:pt idx="499">
                        <c:v>175.34005483333331</c:v>
                      </c:pt>
                      <c:pt idx="500">
                        <c:v>175.59052021666665</c:v>
                      </c:pt>
                      <c:pt idx="501">
                        <c:v>175.31757861666665</c:v>
                      </c:pt>
                      <c:pt idx="502">
                        <c:v>174.85678861666668</c:v>
                      </c:pt>
                      <c:pt idx="503">
                        <c:v>174.03475951666667</c:v>
                      </c:pt>
                      <c:pt idx="504">
                        <c:v>173.64461770000003</c:v>
                      </c:pt>
                      <c:pt idx="505">
                        <c:v>172.81937406666668</c:v>
                      </c:pt>
                      <c:pt idx="506">
                        <c:v>172.03105416666668</c:v>
                      </c:pt>
                      <c:pt idx="507">
                        <c:v>171.83678435000002</c:v>
                      </c:pt>
                      <c:pt idx="508">
                        <c:v>171.20581053333331</c:v>
                      </c:pt>
                      <c:pt idx="509">
                        <c:v>169.86518858333335</c:v>
                      </c:pt>
                      <c:pt idx="510">
                        <c:v>168.77824401666666</c:v>
                      </c:pt>
                      <c:pt idx="511">
                        <c:v>168.07823435</c:v>
                      </c:pt>
                      <c:pt idx="512">
                        <c:v>167.79726918333333</c:v>
                      </c:pt>
                      <c:pt idx="513">
                        <c:v>166.54335023333334</c:v>
                      </c:pt>
                      <c:pt idx="514">
                        <c:v>164.74997713333335</c:v>
                      </c:pt>
                      <c:pt idx="515">
                        <c:v>164.59584809999998</c:v>
                      </c:pt>
                      <c:pt idx="516">
                        <c:v>162.78641511666669</c:v>
                      </c:pt>
                      <c:pt idx="517">
                        <c:v>160.77950035000001</c:v>
                      </c:pt>
                      <c:pt idx="518">
                        <c:v>158.4771677833333</c:v>
                      </c:pt>
                      <c:pt idx="519">
                        <c:v>157.58288830000001</c:v>
                      </c:pt>
                      <c:pt idx="520">
                        <c:v>158.16729991666668</c:v>
                      </c:pt>
                      <c:pt idx="521">
                        <c:v>157.86064403333333</c:v>
                      </c:pt>
                      <c:pt idx="522">
                        <c:v>158.15284983333333</c:v>
                      </c:pt>
                      <c:pt idx="523">
                        <c:v>159.36663055</c:v>
                      </c:pt>
                      <c:pt idx="524">
                        <c:v>160.93202463333333</c:v>
                      </c:pt>
                      <c:pt idx="525">
                        <c:v>162.34970854999997</c:v>
                      </c:pt>
                      <c:pt idx="526">
                        <c:v>162.59214018333333</c:v>
                      </c:pt>
                      <c:pt idx="527">
                        <c:v>164.38873034999997</c:v>
                      </c:pt>
                      <c:pt idx="528">
                        <c:v>166.35229491666666</c:v>
                      </c:pt>
                      <c:pt idx="529">
                        <c:v>168.0589701333333</c:v>
                      </c:pt>
                      <c:pt idx="530">
                        <c:v>169.16839344999997</c:v>
                      </c:pt>
                      <c:pt idx="531">
                        <c:v>169.49270883333332</c:v>
                      </c:pt>
                      <c:pt idx="532">
                        <c:v>170.82048288333331</c:v>
                      </c:pt>
                      <c:pt idx="533">
                        <c:v>170.70006561666665</c:v>
                      </c:pt>
                      <c:pt idx="534">
                        <c:v>170.69846089999999</c:v>
                      </c:pt>
                      <c:pt idx="535">
                        <c:v>170.22322844999999</c:v>
                      </c:pt>
                      <c:pt idx="536">
                        <c:v>170.38699341666668</c:v>
                      </c:pt>
                      <c:pt idx="537">
                        <c:v>170.49296061666666</c:v>
                      </c:pt>
                      <c:pt idx="538">
                        <c:v>170.42071024999998</c:v>
                      </c:pt>
                      <c:pt idx="539">
                        <c:v>170.23767851666668</c:v>
                      </c:pt>
                      <c:pt idx="540">
                        <c:v>169.82184344999999</c:v>
                      </c:pt>
                      <c:pt idx="541">
                        <c:v>168.3592046</c:v>
                      </c:pt>
                      <c:pt idx="542">
                        <c:v>166.10503894999999</c:v>
                      </c:pt>
                      <c:pt idx="543">
                        <c:v>164.55409495000001</c:v>
                      </c:pt>
                      <c:pt idx="544">
                        <c:v>162.28066255000002</c:v>
                      </c:pt>
                      <c:pt idx="545">
                        <c:v>161.77652996666669</c:v>
                      </c:pt>
                      <c:pt idx="546">
                        <c:v>162.65796916666667</c:v>
                      </c:pt>
                      <c:pt idx="547">
                        <c:v>164.74515788333332</c:v>
                      </c:pt>
                      <c:pt idx="548">
                        <c:v>166.55780283333334</c:v>
                      </c:pt>
                      <c:pt idx="549">
                        <c:v>167.46653238333334</c:v>
                      </c:pt>
                      <c:pt idx="550">
                        <c:v>168.86013283333332</c:v>
                      </c:pt>
                      <c:pt idx="551">
                        <c:v>168.43466438333331</c:v>
                      </c:pt>
                      <c:pt idx="552">
                        <c:v>166.53853096666666</c:v>
                      </c:pt>
                      <c:pt idx="553">
                        <c:v>164.36946104999998</c:v>
                      </c:pt>
                      <c:pt idx="554">
                        <c:v>163.10429636666666</c:v>
                      </c:pt>
                      <c:pt idx="555">
                        <c:v>161.93065643333333</c:v>
                      </c:pt>
                      <c:pt idx="556">
                        <c:v>159.3008016</c:v>
                      </c:pt>
                      <c:pt idx="557">
                        <c:v>156.98241935000001</c:v>
                      </c:pt>
                      <c:pt idx="558">
                        <c:v>155.07825980000001</c:v>
                      </c:pt>
                      <c:pt idx="559">
                        <c:v>153.26721955000002</c:v>
                      </c:pt>
                      <c:pt idx="560">
                        <c:v>151.68095651666667</c:v>
                      </c:pt>
                      <c:pt idx="561">
                        <c:v>151.18163553333332</c:v>
                      </c:pt>
                      <c:pt idx="562">
                        <c:v>152.5575714</c:v>
                      </c:pt>
                      <c:pt idx="563">
                        <c:v>153.65254210000001</c:v>
                      </c:pt>
                      <c:pt idx="564">
                        <c:v>154.49383543333332</c:v>
                      </c:pt>
                      <c:pt idx="565">
                        <c:v>156.00463865</c:v>
                      </c:pt>
                      <c:pt idx="566">
                        <c:v>157.58127338333335</c:v>
                      </c:pt>
                      <c:pt idx="567">
                        <c:v>158.78542071666666</c:v>
                      </c:pt>
                      <c:pt idx="568">
                        <c:v>159.42442319999998</c:v>
                      </c:pt>
                      <c:pt idx="569">
                        <c:v>159.92373910000001</c:v>
                      </c:pt>
                      <c:pt idx="570">
                        <c:v>160.74416858333333</c:v>
                      </c:pt>
                      <c:pt idx="571">
                        <c:v>161.09256743333333</c:v>
                      </c:pt>
                      <c:pt idx="572">
                        <c:v>161.11183165</c:v>
                      </c:pt>
                      <c:pt idx="573">
                        <c:v>160.17901864999999</c:v>
                      </c:pt>
                      <c:pt idx="574">
                        <c:v>159.55286153333333</c:v>
                      </c:pt>
                      <c:pt idx="575">
                        <c:v>158.91867828333332</c:v>
                      </c:pt>
                      <c:pt idx="576">
                        <c:v>158.06935375</c:v>
                      </c:pt>
                      <c:pt idx="577">
                        <c:v>156.97278088333334</c:v>
                      </c:pt>
                      <c:pt idx="578">
                        <c:v>155.75739290000001</c:v>
                      </c:pt>
                      <c:pt idx="579">
                        <c:v>154.89361828333332</c:v>
                      </c:pt>
                      <c:pt idx="580">
                        <c:v>153.96240998333334</c:v>
                      </c:pt>
                      <c:pt idx="581">
                        <c:v>152.79679363333332</c:v>
                      </c:pt>
                      <c:pt idx="582">
                        <c:v>152.24127706666664</c:v>
                      </c:pt>
                      <c:pt idx="583">
                        <c:v>151.17680613333332</c:v>
                      </c:pt>
                      <c:pt idx="584">
                        <c:v>150.77381898333331</c:v>
                      </c:pt>
                      <c:pt idx="585">
                        <c:v>150.82680003333334</c:v>
                      </c:pt>
                      <c:pt idx="586">
                        <c:v>152.63784028333333</c:v>
                      </c:pt>
                      <c:pt idx="587">
                        <c:v>155.57114665000003</c:v>
                      </c:pt>
                      <c:pt idx="588">
                        <c:v>158.15766145000001</c:v>
                      </c:pt>
                      <c:pt idx="589">
                        <c:v>161.41849773333334</c:v>
                      </c:pt>
                      <c:pt idx="590">
                        <c:v>164.3987147</c:v>
                      </c:pt>
                      <c:pt idx="591">
                        <c:v>167.64335123333333</c:v>
                      </c:pt>
                      <c:pt idx="592">
                        <c:v>169.82265471666668</c:v>
                      </c:pt>
                      <c:pt idx="593">
                        <c:v>171.08918508333332</c:v>
                      </c:pt>
                      <c:pt idx="594">
                        <c:v>172.30213673333333</c:v>
                      </c:pt>
                      <c:pt idx="595">
                        <c:v>174.03048451666669</c:v>
                      </c:pt>
                      <c:pt idx="596">
                        <c:v>175.61852265000002</c:v>
                      </c:pt>
                      <c:pt idx="597">
                        <c:v>177.31037649999999</c:v>
                      </c:pt>
                      <c:pt idx="598">
                        <c:v>177.70941418333334</c:v>
                      </c:pt>
                      <c:pt idx="599">
                        <c:v>178.11493938333331</c:v>
                      </c:pt>
                      <c:pt idx="600">
                        <c:v>178.52857210000002</c:v>
                      </c:pt>
                      <c:pt idx="601">
                        <c:v>178.64860535000003</c:v>
                      </c:pt>
                      <c:pt idx="602">
                        <c:v>178.52694956666667</c:v>
                      </c:pt>
                      <c:pt idx="603">
                        <c:v>177.79700215000003</c:v>
                      </c:pt>
                      <c:pt idx="604">
                        <c:v>177.47095996666667</c:v>
                      </c:pt>
                      <c:pt idx="605">
                        <c:v>177.39796446666665</c:v>
                      </c:pt>
                      <c:pt idx="606">
                        <c:v>177.26495360000001</c:v>
                      </c:pt>
                      <c:pt idx="607">
                        <c:v>176.78643289999999</c:v>
                      </c:pt>
                      <c:pt idx="608">
                        <c:v>176.17814126666664</c:v>
                      </c:pt>
                      <c:pt idx="609">
                        <c:v>175.66231281666668</c:v>
                      </c:pt>
                      <c:pt idx="610">
                        <c:v>175.21785735</c:v>
                      </c:pt>
                      <c:pt idx="611">
                        <c:v>174.81557463333334</c:v>
                      </c:pt>
                      <c:pt idx="612">
                        <c:v>174.25270333333333</c:v>
                      </c:pt>
                      <c:pt idx="613">
                        <c:v>173.59737648333336</c:v>
                      </c:pt>
                      <c:pt idx="614">
                        <c:v>172.82363635000002</c:v>
                      </c:pt>
                      <c:pt idx="615">
                        <c:v>171.56326291666667</c:v>
                      </c:pt>
                      <c:pt idx="616">
                        <c:v>170.68732704999999</c:v>
                      </c:pt>
                      <c:pt idx="617">
                        <c:v>169.96711475000001</c:v>
                      </c:pt>
                      <c:pt idx="618">
                        <c:v>169.34098559999998</c:v>
                      </c:pt>
                      <c:pt idx="619">
                        <c:v>169.16417438333335</c:v>
                      </c:pt>
                      <c:pt idx="620">
                        <c:v>170.92577614999996</c:v>
                      </c:pt>
                      <c:pt idx="621">
                        <c:v>173.15454609999998</c:v>
                      </c:pt>
                      <c:pt idx="622">
                        <c:v>175.68502553333335</c:v>
                      </c:pt>
                      <c:pt idx="623">
                        <c:v>177.72076670000001</c:v>
                      </c:pt>
                      <c:pt idx="624">
                        <c:v>179.77110544999996</c:v>
                      </c:pt>
                      <c:pt idx="625">
                        <c:v>181.78251393333332</c:v>
                      </c:pt>
                      <c:pt idx="626">
                        <c:v>181.80684408333332</c:v>
                      </c:pt>
                      <c:pt idx="627">
                        <c:v>182.3486251833333</c:v>
                      </c:pt>
                      <c:pt idx="628">
                        <c:v>182.03555806666668</c:v>
                      </c:pt>
                      <c:pt idx="629">
                        <c:v>182.44270324999999</c:v>
                      </c:pt>
                      <c:pt idx="630">
                        <c:v>183.09316253333336</c:v>
                      </c:pt>
                      <c:pt idx="631">
                        <c:v>183.38514201666666</c:v>
                      </c:pt>
                      <c:pt idx="632">
                        <c:v>184.32109578333333</c:v>
                      </c:pt>
                      <c:pt idx="633">
                        <c:v>184.03885141666669</c:v>
                      </c:pt>
                      <c:pt idx="634">
                        <c:v>183.37054443333332</c:v>
                      </c:pt>
                      <c:pt idx="635">
                        <c:v>181.96580504999997</c:v>
                      </c:pt>
                      <c:pt idx="636">
                        <c:v>180.42967733333333</c:v>
                      </c:pt>
                      <c:pt idx="637">
                        <c:v>179.38017526666667</c:v>
                      </c:pt>
                      <c:pt idx="638">
                        <c:v>178.09384663333333</c:v>
                      </c:pt>
                      <c:pt idx="639">
                        <c:v>178.16521708333332</c:v>
                      </c:pt>
                      <c:pt idx="640">
                        <c:v>178.34364826666663</c:v>
                      </c:pt>
                      <c:pt idx="641">
                        <c:v>178.81243641666666</c:v>
                      </c:pt>
                      <c:pt idx="642">
                        <c:v>179.10928090000002</c:v>
                      </c:pt>
                      <c:pt idx="643">
                        <c:v>179.16443379999998</c:v>
                      </c:pt>
                      <c:pt idx="644">
                        <c:v>179.00871278333332</c:v>
                      </c:pt>
                      <c:pt idx="645">
                        <c:v>179.19525656666667</c:v>
                      </c:pt>
                      <c:pt idx="646">
                        <c:v>180.57566326666665</c:v>
                      </c:pt>
                      <c:pt idx="647">
                        <c:v>183.03476463333334</c:v>
                      </c:pt>
                      <c:pt idx="648">
                        <c:v>183.90745546666668</c:v>
                      </c:pt>
                      <c:pt idx="649">
                        <c:v>184.01127118333332</c:v>
                      </c:pt>
                      <c:pt idx="650">
                        <c:v>184.33082581666667</c:v>
                      </c:pt>
                      <c:pt idx="651">
                        <c:v>183.25050608333333</c:v>
                      </c:pt>
                      <c:pt idx="652">
                        <c:v>181.26181285000004</c:v>
                      </c:pt>
                      <c:pt idx="653">
                        <c:v>178.96654509999999</c:v>
                      </c:pt>
                      <c:pt idx="654">
                        <c:v>178.94870248333334</c:v>
                      </c:pt>
                      <c:pt idx="655">
                        <c:v>179.16444394999996</c:v>
                      </c:pt>
                      <c:pt idx="656">
                        <c:v>178.77676389999999</c:v>
                      </c:pt>
                      <c:pt idx="657">
                        <c:v>178.36312611666665</c:v>
                      </c:pt>
                      <c:pt idx="658">
                        <c:v>177.80674488333332</c:v>
                      </c:pt>
                      <c:pt idx="659">
                        <c:v>176.61125181666668</c:v>
                      </c:pt>
                      <c:pt idx="660">
                        <c:v>175.37520851666667</c:v>
                      </c:pt>
                      <c:pt idx="661">
                        <c:v>174.39869943333329</c:v>
                      </c:pt>
                      <c:pt idx="662">
                        <c:v>174.23810831666665</c:v>
                      </c:pt>
                      <c:pt idx="663">
                        <c:v>174.2170232</c:v>
                      </c:pt>
                      <c:pt idx="664">
                        <c:v>174.59821573333338</c:v>
                      </c:pt>
                      <c:pt idx="665">
                        <c:v>174.78637950000004</c:v>
                      </c:pt>
                      <c:pt idx="666">
                        <c:v>174.25595348333334</c:v>
                      </c:pt>
                      <c:pt idx="667">
                        <c:v>174.1278076166667</c:v>
                      </c:pt>
                      <c:pt idx="668">
                        <c:v>173.88124846666668</c:v>
                      </c:pt>
                      <c:pt idx="669">
                        <c:v>173.62170918333334</c:v>
                      </c:pt>
                      <c:pt idx="670">
                        <c:v>173.23078154999999</c:v>
                      </c:pt>
                      <c:pt idx="671">
                        <c:v>172.83823140000001</c:v>
                      </c:pt>
                      <c:pt idx="672">
                        <c:v>172.62897999999998</c:v>
                      </c:pt>
                      <c:pt idx="673">
                        <c:v>172.25752005000001</c:v>
                      </c:pt>
                      <c:pt idx="674">
                        <c:v>171.77251435000002</c:v>
                      </c:pt>
                      <c:pt idx="675">
                        <c:v>171.11069998333335</c:v>
                      </c:pt>
                      <c:pt idx="676">
                        <c:v>169.73029328333334</c:v>
                      </c:pt>
                      <c:pt idx="677">
                        <c:v>168.51696269999999</c:v>
                      </c:pt>
                      <c:pt idx="678">
                        <c:v>166.85593159999999</c:v>
                      </c:pt>
                      <c:pt idx="679">
                        <c:v>164.98564656666667</c:v>
                      </c:pt>
                      <c:pt idx="680">
                        <c:v>163.28568013333333</c:v>
                      </c:pt>
                      <c:pt idx="681">
                        <c:v>162.23455556666667</c:v>
                      </c:pt>
                      <c:pt idx="682">
                        <c:v>162.45353953333333</c:v>
                      </c:pt>
                      <c:pt idx="683">
                        <c:v>161.87282816666666</c:v>
                      </c:pt>
                      <c:pt idx="684">
                        <c:v>161.33753204999999</c:v>
                      </c:pt>
                      <c:pt idx="685">
                        <c:v>159.97496796666667</c:v>
                      </c:pt>
                      <c:pt idx="686">
                        <c:v>158.58807375000001</c:v>
                      </c:pt>
                      <c:pt idx="687">
                        <c:v>157.20279948333334</c:v>
                      </c:pt>
                      <c:pt idx="688">
                        <c:v>155.33900198333333</c:v>
                      </c:pt>
                      <c:pt idx="689">
                        <c:v>153.73636373333332</c:v>
                      </c:pt>
                      <c:pt idx="690">
                        <c:v>152.13534801666668</c:v>
                      </c:pt>
                      <c:pt idx="691">
                        <c:v>151.45893098333332</c:v>
                      </c:pt>
                      <c:pt idx="692">
                        <c:v>150.94959006666667</c:v>
                      </c:pt>
                      <c:pt idx="693">
                        <c:v>149.89684553333333</c:v>
                      </c:pt>
                      <c:pt idx="694">
                        <c:v>148.59267683333334</c:v>
                      </c:pt>
                      <c:pt idx="695">
                        <c:v>147.76216128333331</c:v>
                      </c:pt>
                      <c:pt idx="696">
                        <c:v>147.81244914999999</c:v>
                      </c:pt>
                      <c:pt idx="697">
                        <c:v>148.27798971666667</c:v>
                      </c:pt>
                      <c:pt idx="698">
                        <c:v>149.19123078333334</c:v>
                      </c:pt>
                      <c:pt idx="699">
                        <c:v>150.11258443333335</c:v>
                      </c:pt>
                      <c:pt idx="700">
                        <c:v>151.12802123333336</c:v>
                      </c:pt>
                      <c:pt idx="701">
                        <c:v>152.24564870000003</c:v>
                      </c:pt>
                      <c:pt idx="702">
                        <c:v>153.47357686666666</c:v>
                      </c:pt>
                      <c:pt idx="703">
                        <c:v>154.5474116</c:v>
                      </c:pt>
                      <c:pt idx="704">
                        <c:v>154.87183379999999</c:v>
                      </c:pt>
                      <c:pt idx="705">
                        <c:v>155.67963918333334</c:v>
                      </c:pt>
                      <c:pt idx="706">
                        <c:v>156.51502228333331</c:v>
                      </c:pt>
                      <c:pt idx="707">
                        <c:v>157.96518453333331</c:v>
                      </c:pt>
                      <c:pt idx="708">
                        <c:v>158.45668284999999</c:v>
                      </c:pt>
                      <c:pt idx="709">
                        <c:v>159.10389710000001</c:v>
                      </c:pt>
                      <c:pt idx="710">
                        <c:v>159.71867369999998</c:v>
                      </c:pt>
                      <c:pt idx="711">
                        <c:v>160.98229216666667</c:v>
                      </c:pt>
                      <c:pt idx="712">
                        <c:v>162.24266305</c:v>
                      </c:pt>
                      <c:pt idx="713">
                        <c:v>163.32136025</c:v>
                      </c:pt>
                      <c:pt idx="714">
                        <c:v>164.39681496666665</c:v>
                      </c:pt>
                      <c:pt idx="715">
                        <c:v>165.38143156666666</c:v>
                      </c:pt>
                      <c:pt idx="716">
                        <c:v>164.84289294999999</c:v>
                      </c:pt>
                      <c:pt idx="717">
                        <c:v>163.45761615000001</c:v>
                      </c:pt>
                      <c:pt idx="718">
                        <c:v>162.04638925</c:v>
                      </c:pt>
                      <c:pt idx="719">
                        <c:v>160.17610421666666</c:v>
                      </c:pt>
                      <c:pt idx="720">
                        <c:v>158.79407500000002</c:v>
                      </c:pt>
                      <c:pt idx="721">
                        <c:v>157.12980141666668</c:v>
                      </c:pt>
                      <c:pt idx="722">
                        <c:v>157.02436573333333</c:v>
                      </c:pt>
                      <c:pt idx="723">
                        <c:v>156.67561595000001</c:v>
                      </c:pt>
                      <c:pt idx="724">
                        <c:v>155.934316</c:v>
                      </c:pt>
                      <c:pt idx="725">
                        <c:v>154.73558045000001</c:v>
                      </c:pt>
                      <c:pt idx="726">
                        <c:v>152.98695118333333</c:v>
                      </c:pt>
                      <c:pt idx="727">
                        <c:v>150.10771686666666</c:v>
                      </c:pt>
                      <c:pt idx="728">
                        <c:v>147.29174550000002</c:v>
                      </c:pt>
                      <c:pt idx="729">
                        <c:v>144.89265694999997</c:v>
                      </c:pt>
                      <c:pt idx="730">
                        <c:v>143.03048196666666</c:v>
                      </c:pt>
                      <c:pt idx="731">
                        <c:v>141.69711556666667</c:v>
                      </c:pt>
                      <c:pt idx="732">
                        <c:v>140.18531798333333</c:v>
                      </c:pt>
                      <c:pt idx="733">
                        <c:v>140.24858093333333</c:v>
                      </c:pt>
                      <c:pt idx="734">
                        <c:v>141.07098641666667</c:v>
                      </c:pt>
                      <c:pt idx="735">
                        <c:v>141.81715136666665</c:v>
                      </c:pt>
                      <c:pt idx="736">
                        <c:v>141.93556464999998</c:v>
                      </c:pt>
                      <c:pt idx="737">
                        <c:v>141.86094918333333</c:v>
                      </c:pt>
                      <c:pt idx="738">
                        <c:v>141.98422748333334</c:v>
                      </c:pt>
                      <c:pt idx="739">
                        <c:v>141.32565305</c:v>
                      </c:pt>
                      <c:pt idx="740">
                        <c:v>140.34914905000002</c:v>
                      </c:pt>
                      <c:pt idx="741">
                        <c:v>139.11148833333334</c:v>
                      </c:pt>
                      <c:pt idx="742">
                        <c:v>138.33125813333334</c:v>
                      </c:pt>
                      <c:pt idx="743">
                        <c:v>137.44072213333334</c:v>
                      </c:pt>
                      <c:pt idx="744">
                        <c:v>137.02708433333333</c:v>
                      </c:pt>
                      <c:pt idx="745">
                        <c:v>137.27202349999999</c:v>
                      </c:pt>
                      <c:pt idx="746">
                        <c:v>137.13739266666667</c:v>
                      </c:pt>
                      <c:pt idx="747">
                        <c:v>137.50885263333333</c:v>
                      </c:pt>
                      <c:pt idx="748">
                        <c:v>137.96466318333333</c:v>
                      </c:pt>
                      <c:pt idx="749">
                        <c:v>138.77084605000002</c:v>
                      </c:pt>
                      <c:pt idx="750">
                        <c:v>139.27207948333333</c:v>
                      </c:pt>
                      <c:pt idx="751">
                        <c:v>139.67598218333333</c:v>
                      </c:pt>
                      <c:pt idx="752">
                        <c:v>140.46756491666667</c:v>
                      </c:pt>
                      <c:pt idx="753">
                        <c:v>140.82280223333336</c:v>
                      </c:pt>
                      <c:pt idx="754">
                        <c:v>141.07584634999998</c:v>
                      </c:pt>
                      <c:pt idx="755">
                        <c:v>140.86984251666664</c:v>
                      </c:pt>
                      <c:pt idx="756">
                        <c:v>140.5146001</c:v>
                      </c:pt>
                      <c:pt idx="757">
                        <c:v>140.09285224999999</c:v>
                      </c:pt>
                      <c:pt idx="758">
                        <c:v>139.85278063333331</c:v>
                      </c:pt>
                      <c:pt idx="759">
                        <c:v>139.77654518333333</c:v>
                      </c:pt>
                      <c:pt idx="760">
                        <c:v>139.83170063333333</c:v>
                      </c:pt>
                      <c:pt idx="761">
                        <c:v>140.19180551666668</c:v>
                      </c:pt>
                      <c:pt idx="762">
                        <c:v>140.73520913333331</c:v>
                      </c:pt>
                      <c:pt idx="763">
                        <c:v>141.17480213333337</c:v>
                      </c:pt>
                      <c:pt idx="764">
                        <c:v>140.88931528333333</c:v>
                      </c:pt>
                      <c:pt idx="765">
                        <c:v>140.21938578333334</c:v>
                      </c:pt>
                      <c:pt idx="766">
                        <c:v>139.26396686666666</c:v>
                      </c:pt>
                      <c:pt idx="767">
                        <c:v>137.73270414999999</c:v>
                      </c:pt>
                      <c:pt idx="768">
                        <c:v>136.47882079999999</c:v>
                      </c:pt>
                      <c:pt idx="769">
                        <c:v>134.98810576666668</c:v>
                      </c:pt>
                      <c:pt idx="770">
                        <c:v>133.13241830000001</c:v>
                      </c:pt>
                      <c:pt idx="771">
                        <c:v>132.33434293333335</c:v>
                      </c:pt>
                      <c:pt idx="772">
                        <c:v>132.03587340000001</c:v>
                      </c:pt>
                      <c:pt idx="773">
                        <c:v>132.77879586666668</c:v>
                      </c:pt>
                      <c:pt idx="774">
                        <c:v>133.02535500000002</c:v>
                      </c:pt>
                      <c:pt idx="775">
                        <c:v>133.63850909999999</c:v>
                      </c:pt>
                      <c:pt idx="776">
                        <c:v>134.45767211666669</c:v>
                      </c:pt>
                      <c:pt idx="777">
                        <c:v>134.56310779999998</c:v>
                      </c:pt>
                      <c:pt idx="778">
                        <c:v>134.9507929333333</c:v>
                      </c:pt>
                      <c:pt idx="779">
                        <c:v>134.55500029999999</c:v>
                      </c:pt>
                      <c:pt idx="780">
                        <c:v>133.56227619999999</c:v>
                      </c:pt>
                      <c:pt idx="781">
                        <c:v>132.18511453333335</c:v>
                      </c:pt>
                      <c:pt idx="782">
                        <c:v>131.66928098333332</c:v>
                      </c:pt>
                      <c:pt idx="783">
                        <c:v>131.20374041666665</c:v>
                      </c:pt>
                      <c:pt idx="784">
                        <c:v>129.59137088333333</c:v>
                      </c:pt>
                      <c:pt idx="785">
                        <c:v>128.29206718333333</c:v>
                      </c:pt>
                      <c:pt idx="786">
                        <c:v>127.31393685</c:v>
                      </c:pt>
                      <c:pt idx="787">
                        <c:v>126.01301065000001</c:v>
                      </c:pt>
                      <c:pt idx="788">
                        <c:v>123.80208841666668</c:v>
                      </c:pt>
                      <c:pt idx="789">
                        <c:v>121.68848801666665</c:v>
                      </c:pt>
                      <c:pt idx="790">
                        <c:v>119.65923691666666</c:v>
                      </c:pt>
                      <c:pt idx="791">
                        <c:v>117.00709916666669</c:v>
                      </c:pt>
                      <c:pt idx="792">
                        <c:v>115.16114681666666</c:v>
                      </c:pt>
                      <c:pt idx="793">
                        <c:v>113.21948880000001</c:v>
                      </c:pt>
                      <c:pt idx="794">
                        <c:v>110.199133575</c:v>
                      </c:pt>
                      <c:pt idx="795">
                        <c:v>105.87785467833332</c:v>
                      </c:pt>
                      <c:pt idx="796">
                        <c:v>103.12839255166665</c:v>
                      </c:pt>
                      <c:pt idx="797">
                        <c:v>103.51607515166667</c:v>
                      </c:pt>
                      <c:pt idx="798">
                        <c:v>102.91751990166667</c:v>
                      </c:pt>
                      <c:pt idx="799">
                        <c:v>103.03269068499999</c:v>
                      </c:pt>
                      <c:pt idx="800">
                        <c:v>104.69047927666666</c:v>
                      </c:pt>
                      <c:pt idx="801">
                        <c:v>107.46427154000001</c:v>
                      </c:pt>
                      <c:pt idx="802">
                        <c:v>110.31592813333334</c:v>
                      </c:pt>
                      <c:pt idx="803">
                        <c:v>110.84959918333334</c:v>
                      </c:pt>
                      <c:pt idx="804">
                        <c:v>112.44574735000002</c:v>
                      </c:pt>
                      <c:pt idx="805">
                        <c:v>113.56013105000001</c:v>
                      </c:pt>
                      <c:pt idx="806">
                        <c:v>114.77346545</c:v>
                      </c:pt>
                      <c:pt idx="807">
                        <c:v>115.36229068333334</c:v>
                      </c:pt>
                      <c:pt idx="808">
                        <c:v>114.96162921666667</c:v>
                      </c:pt>
                      <c:pt idx="809">
                        <c:v>114.61774443333333</c:v>
                      </c:pt>
                      <c:pt idx="810">
                        <c:v>114.23006056666667</c:v>
                      </c:pt>
                      <c:pt idx="811">
                        <c:v>114.82699456666666</c:v>
                      </c:pt>
                      <c:pt idx="812">
                        <c:v>114.93243026666664</c:v>
                      </c:pt>
                      <c:pt idx="813">
                        <c:v>115.16763305000001</c:v>
                      </c:pt>
                      <c:pt idx="814">
                        <c:v>115.21791838333336</c:v>
                      </c:pt>
                      <c:pt idx="815">
                        <c:v>115.22602716666665</c:v>
                      </c:pt>
                      <c:pt idx="816">
                        <c:v>114.58367538333334</c:v>
                      </c:pt>
                      <c:pt idx="817">
                        <c:v>112.80584971666667</c:v>
                      </c:pt>
                      <c:pt idx="818">
                        <c:v>111.41895166666667</c:v>
                      </c:pt>
                      <c:pt idx="819">
                        <c:v>110.68738428333332</c:v>
                      </c:pt>
                      <c:pt idx="820">
                        <c:v>109.64275106666666</c:v>
                      </c:pt>
                      <c:pt idx="821">
                        <c:v>108.28505453333332</c:v>
                      </c:pt>
                      <c:pt idx="822">
                        <c:v>107.20635733333332</c:v>
                      </c:pt>
                      <c:pt idx="823">
                        <c:v>106.82840856666667</c:v>
                      </c:pt>
                      <c:pt idx="824">
                        <c:v>106.26716233333333</c:v>
                      </c:pt>
                      <c:pt idx="825">
                        <c:v>106.00600435000001</c:v>
                      </c:pt>
                      <c:pt idx="826">
                        <c:v>106.49912516666666</c:v>
                      </c:pt>
                      <c:pt idx="827">
                        <c:v>106.89005025</c:v>
                      </c:pt>
                      <c:pt idx="828">
                        <c:v>106.79434711666666</c:v>
                      </c:pt>
                      <c:pt idx="829">
                        <c:v>106.1747055</c:v>
                      </c:pt>
                      <c:pt idx="830">
                        <c:v>104.64506275999999</c:v>
                      </c:pt>
                      <c:pt idx="831">
                        <c:v>102.31410343666668</c:v>
                      </c:pt>
                      <c:pt idx="832">
                        <c:v>100.13724008999999</c:v>
                      </c:pt>
                      <c:pt idx="833">
                        <c:v>98.341573076666648</c:v>
                      </c:pt>
                      <c:pt idx="834">
                        <c:v>97.564585368333326</c:v>
                      </c:pt>
                      <c:pt idx="835">
                        <c:v>97.107152303333308</c:v>
                      </c:pt>
                      <c:pt idx="836">
                        <c:v>97.950644176666671</c:v>
                      </c:pt>
                      <c:pt idx="837">
                        <c:v>98.44376373499999</c:v>
                      </c:pt>
                      <c:pt idx="838">
                        <c:v>97.807900748333338</c:v>
                      </c:pt>
                      <c:pt idx="839">
                        <c:v>96.442091625000003</c:v>
                      </c:pt>
                      <c:pt idx="840">
                        <c:v>94.790790559999991</c:v>
                      </c:pt>
                      <c:pt idx="841">
                        <c:v>93.428223930000001</c:v>
                      </c:pt>
                      <c:pt idx="842">
                        <c:v>91.585516611666662</c:v>
                      </c:pt>
                      <c:pt idx="843">
                        <c:v>91.146906534999985</c:v>
                      </c:pt>
                      <c:pt idx="844">
                        <c:v>91.213840484999992</c:v>
                      </c:pt>
                      <c:pt idx="845">
                        <c:v>92.403077444999994</c:v>
                      </c:pt>
                      <c:pt idx="846">
                        <c:v>92.511470794999994</c:v>
                      </c:pt>
                      <c:pt idx="847">
                        <c:v>92.507678985000027</c:v>
                      </c:pt>
                      <c:pt idx="848">
                        <c:v>92.564099630000001</c:v>
                      </c:pt>
                      <c:pt idx="849">
                        <c:v>92.382097880000003</c:v>
                      </c:pt>
                      <c:pt idx="850">
                        <c:v>92.090896606666675</c:v>
                      </c:pt>
                      <c:pt idx="851">
                        <c:v>91.210673014999998</c:v>
                      </c:pt>
                      <c:pt idx="852">
                        <c:v>91.864222209999994</c:v>
                      </c:pt>
                      <c:pt idx="853">
                        <c:v>92.764300030000015</c:v>
                      </c:pt>
                      <c:pt idx="854">
                        <c:v>94.051542918333325</c:v>
                      </c:pt>
                      <c:pt idx="855">
                        <c:v>94.624018351666663</c:v>
                      </c:pt>
                      <c:pt idx="856">
                        <c:v>96.202463791666673</c:v>
                      </c:pt>
                      <c:pt idx="857">
                        <c:v>97.622072860000003</c:v>
                      </c:pt>
                      <c:pt idx="858">
                        <c:v>98.580060326666668</c:v>
                      </c:pt>
                      <c:pt idx="859">
                        <c:v>99.119444533333322</c:v>
                      </c:pt>
                      <c:pt idx="860">
                        <c:v>99.203829451666664</c:v>
                      </c:pt>
                      <c:pt idx="861">
                        <c:v>98.939100904999989</c:v>
                      </c:pt>
                      <c:pt idx="862">
                        <c:v>97.355692543333319</c:v>
                      </c:pt>
                      <c:pt idx="863">
                        <c:v>95.361952461666661</c:v>
                      </c:pt>
                      <c:pt idx="864">
                        <c:v>92.936374663333325</c:v>
                      </c:pt>
                      <c:pt idx="865">
                        <c:v>90.87976328500001</c:v>
                      </c:pt>
                      <c:pt idx="866">
                        <c:v>88.460802715</c:v>
                      </c:pt>
                      <c:pt idx="867">
                        <c:v>87.070976258333346</c:v>
                      </c:pt>
                      <c:pt idx="868">
                        <c:v>86.247006735000014</c:v>
                      </c:pt>
                      <c:pt idx="869">
                        <c:v>85.993859610000001</c:v>
                      </c:pt>
                      <c:pt idx="870">
                        <c:v>86.420734406666668</c:v>
                      </c:pt>
                      <c:pt idx="871">
                        <c:v>86.925374350000013</c:v>
                      </c:pt>
                      <c:pt idx="872">
                        <c:v>87.919761658333343</c:v>
                      </c:pt>
                      <c:pt idx="873">
                        <c:v>88.156363170000006</c:v>
                      </c:pt>
                      <c:pt idx="874">
                        <c:v>88.351601919999993</c:v>
                      </c:pt>
                      <c:pt idx="875">
                        <c:v>88.662658693333341</c:v>
                      </c:pt>
                      <c:pt idx="876">
                        <c:v>88.619639079999999</c:v>
                      </c:pt>
                      <c:pt idx="877">
                        <c:v>87.944580078333331</c:v>
                      </c:pt>
                      <c:pt idx="878">
                        <c:v>86.799627940000008</c:v>
                      </c:pt>
                      <c:pt idx="879">
                        <c:v>86.508426666666651</c:v>
                      </c:pt>
                      <c:pt idx="880">
                        <c:v>86.017023723333338</c:v>
                      </c:pt>
                      <c:pt idx="881">
                        <c:v>84.891927085000006</c:v>
                      </c:pt>
                      <c:pt idx="882">
                        <c:v>83.588138581666669</c:v>
                      </c:pt>
                      <c:pt idx="883">
                        <c:v>82.729423525000001</c:v>
                      </c:pt>
                      <c:pt idx="884">
                        <c:v>81.758199058333332</c:v>
                      </c:pt>
                      <c:pt idx="885">
                        <c:v>80.768774670000013</c:v>
                      </c:pt>
                      <c:pt idx="886">
                        <c:v>80.439517975000001</c:v>
                      </c:pt>
                      <c:pt idx="887">
                        <c:v>81.783016203333332</c:v>
                      </c:pt>
                      <c:pt idx="888">
                        <c:v>83.050404865000004</c:v>
                      </c:pt>
                      <c:pt idx="889">
                        <c:v>84.428649899999996</c:v>
                      </c:pt>
                      <c:pt idx="890">
                        <c:v>86.35455322</c:v>
                      </c:pt>
                      <c:pt idx="891">
                        <c:v>87.876744586666675</c:v>
                      </c:pt>
                      <c:pt idx="892">
                        <c:v>87.893290201666659</c:v>
                      </c:pt>
                      <c:pt idx="893">
                        <c:v>86.802937826666664</c:v>
                      </c:pt>
                      <c:pt idx="894">
                        <c:v>86.34628168833332</c:v>
                      </c:pt>
                      <c:pt idx="895">
                        <c:v>85.76056925666667</c:v>
                      </c:pt>
                      <c:pt idx="896">
                        <c:v>85.447858176666671</c:v>
                      </c:pt>
                      <c:pt idx="897">
                        <c:v>84.585834504999994</c:v>
                      </c:pt>
                      <c:pt idx="898">
                        <c:v>85.15169143833333</c:v>
                      </c:pt>
                      <c:pt idx="899">
                        <c:v>86.243698121666668</c:v>
                      </c:pt>
                      <c:pt idx="900">
                        <c:v>86.680501305000007</c:v>
                      </c:pt>
                      <c:pt idx="901">
                        <c:v>87.186794283333327</c:v>
                      </c:pt>
                      <c:pt idx="902">
                        <c:v>86.971700034999984</c:v>
                      </c:pt>
                      <c:pt idx="903">
                        <c:v>87.73941421666666</c:v>
                      </c:pt>
                      <c:pt idx="904">
                        <c:v>87.997524263333332</c:v>
                      </c:pt>
                      <c:pt idx="905">
                        <c:v>87.929687501666663</c:v>
                      </c:pt>
                      <c:pt idx="906">
                        <c:v>87.929687501666663</c:v>
                      </c:pt>
                      <c:pt idx="907">
                        <c:v>87.736105603333328</c:v>
                      </c:pt>
                      <c:pt idx="908">
                        <c:v>87.678197226666654</c:v>
                      </c:pt>
                      <c:pt idx="909">
                        <c:v>86.877391816666673</c:v>
                      </c:pt>
                      <c:pt idx="910">
                        <c:v>85.901205700000006</c:v>
                      </c:pt>
                      <c:pt idx="911">
                        <c:v>84.086158753333322</c:v>
                      </c:pt>
                      <c:pt idx="912">
                        <c:v>82.37203852333333</c:v>
                      </c:pt>
                      <c:pt idx="913">
                        <c:v>80.856465656666671</c:v>
                      </c:pt>
                      <c:pt idx="914">
                        <c:v>79.759496051666659</c:v>
                      </c:pt>
                      <c:pt idx="915">
                        <c:v>78.156232196666664</c:v>
                      </c:pt>
                      <c:pt idx="916">
                        <c:v>76.79453277333333</c:v>
                      </c:pt>
                      <c:pt idx="917">
                        <c:v>76.303129829999989</c:v>
                      </c:pt>
                      <c:pt idx="918">
                        <c:v>75.740580238333322</c:v>
                      </c:pt>
                      <c:pt idx="919">
                        <c:v>74.833883918333314</c:v>
                      </c:pt>
                      <c:pt idx="920">
                        <c:v>73.626057939999995</c:v>
                      </c:pt>
                      <c:pt idx="921">
                        <c:v>72.994017281666672</c:v>
                      </c:pt>
                      <c:pt idx="922">
                        <c:v>72.520814258333317</c:v>
                      </c:pt>
                      <c:pt idx="923">
                        <c:v>71.743172961666673</c:v>
                      </c:pt>
                      <c:pt idx="924">
                        <c:v>71.572753904999999</c:v>
                      </c:pt>
                      <c:pt idx="925">
                        <c:v>71.902010598333348</c:v>
                      </c:pt>
                      <c:pt idx="926">
                        <c:v>71.672027586666673</c:v>
                      </c:pt>
                      <c:pt idx="927">
                        <c:v>71.675337471666666</c:v>
                      </c:pt>
                      <c:pt idx="928">
                        <c:v>71.079697925000005</c:v>
                      </c:pt>
                      <c:pt idx="929">
                        <c:v>70.545276640000012</c:v>
                      </c:pt>
                      <c:pt idx="930">
                        <c:v>69.852018989999991</c:v>
                      </c:pt>
                      <c:pt idx="931">
                        <c:v>68.516792296666665</c:v>
                      </c:pt>
                      <c:pt idx="932">
                        <c:v>67.70936965833333</c:v>
                      </c:pt>
                      <c:pt idx="933">
                        <c:v>66.857274371666662</c:v>
                      </c:pt>
                      <c:pt idx="934">
                        <c:v>66.091214496666666</c:v>
                      </c:pt>
                      <c:pt idx="935">
                        <c:v>65.11502647333333</c:v>
                      </c:pt>
                      <c:pt idx="936">
                        <c:v>63.784763336666678</c:v>
                      </c:pt>
                      <c:pt idx="937">
                        <c:v>63.230487186666672</c:v>
                      </c:pt>
                      <c:pt idx="938">
                        <c:v>62.317172368333331</c:v>
                      </c:pt>
                      <c:pt idx="939">
                        <c:v>60.900871913333333</c:v>
                      </c:pt>
                      <c:pt idx="940">
                        <c:v>60.083522161666671</c:v>
                      </c:pt>
                      <c:pt idx="941">
                        <c:v>60.255596161666666</c:v>
                      </c:pt>
                      <c:pt idx="942">
                        <c:v>60.212577819999986</c:v>
                      </c:pt>
                      <c:pt idx="943">
                        <c:v>59.368754704999994</c:v>
                      </c:pt>
                      <c:pt idx="944">
                        <c:v>58.630822500000001</c:v>
                      </c:pt>
                      <c:pt idx="945">
                        <c:v>58.331347783333342</c:v>
                      </c:pt>
                      <c:pt idx="946">
                        <c:v>57.833326340000006</c:v>
                      </c:pt>
                      <c:pt idx="947">
                        <c:v>56.378972371666663</c:v>
                      </c:pt>
                      <c:pt idx="948">
                        <c:v>55.555003484999993</c:v>
                      </c:pt>
                      <c:pt idx="949">
                        <c:v>54.922964098333331</c:v>
                      </c:pt>
                      <c:pt idx="950">
                        <c:v>55.22740237166667</c:v>
                      </c:pt>
                      <c:pt idx="951">
                        <c:v>55.700605394999997</c:v>
                      </c:pt>
                      <c:pt idx="952">
                        <c:v>55.857788088333329</c:v>
                      </c:pt>
                      <c:pt idx="953">
                        <c:v>55.847860338333334</c:v>
                      </c:pt>
                      <c:pt idx="954">
                        <c:v>55.197620393333331</c:v>
                      </c:pt>
                      <c:pt idx="955">
                        <c:v>54.588743846666667</c:v>
                      </c:pt>
                      <c:pt idx="956">
                        <c:v>53.279991150000001</c:v>
                      </c:pt>
                      <c:pt idx="957">
                        <c:v>52.042383829999999</c:v>
                      </c:pt>
                      <c:pt idx="958">
                        <c:v>50.882541019999998</c:v>
                      </c:pt>
                      <c:pt idx="959">
                        <c:v>50.230646131666667</c:v>
                      </c:pt>
                      <c:pt idx="960">
                        <c:v>49.735933938333339</c:v>
                      </c:pt>
                      <c:pt idx="961">
                        <c:v>49.33718617666667</c:v>
                      </c:pt>
                      <c:pt idx="962">
                        <c:v>48.844127655000001</c:v>
                      </c:pt>
                      <c:pt idx="963">
                        <c:v>47.937431335000007</c:v>
                      </c:pt>
                      <c:pt idx="964">
                        <c:v>49.178347269999996</c:v>
                      </c:pt>
                      <c:pt idx="965">
                        <c:v>50.455664953333326</c:v>
                      </c:pt>
                      <c:pt idx="966">
                        <c:v>52.388185501666662</c:v>
                      </c:pt>
                      <c:pt idx="967">
                        <c:v>54.509325028333329</c:v>
                      </c:pt>
                      <c:pt idx="968">
                        <c:v>57.538817088333325</c:v>
                      </c:pt>
                      <c:pt idx="969">
                        <c:v>61.723188401666668</c:v>
                      </c:pt>
                      <c:pt idx="970">
                        <c:v>63.559745155000002</c:v>
                      </c:pt>
                      <c:pt idx="971">
                        <c:v>65.219263714999997</c:v>
                      </c:pt>
                      <c:pt idx="972">
                        <c:v>66.357597353333333</c:v>
                      </c:pt>
                      <c:pt idx="973">
                        <c:v>67.229548138333328</c:v>
                      </c:pt>
                      <c:pt idx="974">
                        <c:v>67.446294150000014</c:v>
                      </c:pt>
                      <c:pt idx="975">
                        <c:v>66.274868013333332</c:v>
                      </c:pt>
                      <c:pt idx="976">
                        <c:v>65.558444978333341</c:v>
                      </c:pt>
                      <c:pt idx="977">
                        <c:v>65.052150728333331</c:v>
                      </c:pt>
                      <c:pt idx="978">
                        <c:v>64.562402726666662</c:v>
                      </c:pt>
                      <c:pt idx="979">
                        <c:v>63.784762064999995</c:v>
                      </c:pt>
                      <c:pt idx="980">
                        <c:v>63.098122280000005</c:v>
                      </c:pt>
                      <c:pt idx="981">
                        <c:v>63.230487188333335</c:v>
                      </c:pt>
                      <c:pt idx="982">
                        <c:v>63.576289494999997</c:v>
                      </c:pt>
                      <c:pt idx="983">
                        <c:v>63.715272903333329</c:v>
                      </c:pt>
                      <c:pt idx="984">
                        <c:v>63.680528004999992</c:v>
                      </c:pt>
                      <c:pt idx="985">
                        <c:v>63.640818278333334</c:v>
                      </c:pt>
                      <c:pt idx="986">
                        <c:v>63.472052891666671</c:v>
                      </c:pt>
                      <c:pt idx="987">
                        <c:v>63.063377379999999</c:v>
                      </c:pt>
                      <c:pt idx="988">
                        <c:v>62.461119333333336</c:v>
                      </c:pt>
                      <c:pt idx="989">
                        <c:v>61.908496856666666</c:v>
                      </c:pt>
                      <c:pt idx="990">
                        <c:v>62.121934255000006</c:v>
                      </c:pt>
                      <c:pt idx="991">
                        <c:v>62.682828903333338</c:v>
                      </c:pt>
                      <c:pt idx="992">
                        <c:v>62.881375631666678</c:v>
                      </c:pt>
                      <c:pt idx="993">
                        <c:v>63.240413666666662</c:v>
                      </c:pt>
                      <c:pt idx="994">
                        <c:v>63.566360475000003</c:v>
                      </c:pt>
                      <c:pt idx="995">
                        <c:v>63.702033996666664</c:v>
                      </c:pt>
                      <c:pt idx="996">
                        <c:v>63.910507201666668</c:v>
                      </c:pt>
                      <c:pt idx="997">
                        <c:v>64.061072031666669</c:v>
                      </c:pt>
                      <c:pt idx="998">
                        <c:v>64.747713088333342</c:v>
                      </c:pt>
                      <c:pt idx="999">
                        <c:v>65.239116668333338</c:v>
                      </c:pt>
                      <c:pt idx="1000">
                        <c:v>65.626284279999993</c:v>
                      </c:pt>
                      <c:pt idx="1001">
                        <c:v>66.50650914500001</c:v>
                      </c:pt>
                      <c:pt idx="1002">
                        <c:v>66.678582509999998</c:v>
                      </c:pt>
                      <c:pt idx="1003">
                        <c:v>67.231202443333331</c:v>
                      </c:pt>
                      <c:pt idx="1004">
                        <c:v>68.318244933333332</c:v>
                      </c:pt>
                      <c:pt idx="1005">
                        <c:v>69.279541014999992</c:v>
                      </c:pt>
                      <c:pt idx="1006">
                        <c:v>70.752094268333323</c:v>
                      </c:pt>
                      <c:pt idx="1007">
                        <c:v>71.976465860000005</c:v>
                      </c:pt>
                      <c:pt idx="1008">
                        <c:v>73.288529713333332</c:v>
                      </c:pt>
                      <c:pt idx="1009">
                        <c:v>74.675048828333331</c:v>
                      </c:pt>
                      <c:pt idx="1010">
                        <c:v>75.720727284999995</c:v>
                      </c:pt>
                      <c:pt idx="1011">
                        <c:v>76.852443694999991</c:v>
                      </c:pt>
                      <c:pt idx="1012">
                        <c:v>77.861722311666668</c:v>
                      </c:pt>
                      <c:pt idx="1013">
                        <c:v>78.593035381666667</c:v>
                      </c:pt>
                      <c:pt idx="1014">
                        <c:v>79.053000133333342</c:v>
                      </c:pt>
                      <c:pt idx="1015">
                        <c:v>79.364055635</c:v>
                      </c:pt>
                      <c:pt idx="1016">
                        <c:v>79.587422691666674</c:v>
                      </c:pt>
                      <c:pt idx="1017">
                        <c:v>79.777695976666664</c:v>
                      </c:pt>
                      <c:pt idx="1018">
                        <c:v>79.542748771666666</c:v>
                      </c:pt>
                      <c:pt idx="1019">
                        <c:v>79.456710818333335</c:v>
                      </c:pt>
                      <c:pt idx="1020">
                        <c:v>79.797550204999993</c:v>
                      </c:pt>
                      <c:pt idx="1021">
                        <c:v>79.737986250000006</c:v>
                      </c:pt>
                      <c:pt idx="1022">
                        <c:v>79.554328921666652</c:v>
                      </c:pt>
                      <c:pt idx="1023">
                        <c:v>79.701585136666665</c:v>
                      </c:pt>
                      <c:pt idx="1024">
                        <c:v>80.677773796666671</c:v>
                      </c:pt>
                      <c:pt idx="1025">
                        <c:v>81.845890046666668</c:v>
                      </c:pt>
                      <c:pt idx="1026">
                        <c:v>82.290964763333321</c:v>
                      </c:pt>
                      <c:pt idx="1027">
                        <c:v>82.810494741666673</c:v>
                      </c:pt>
                      <c:pt idx="1028">
                        <c:v>83.225788116666664</c:v>
                      </c:pt>
                      <c:pt idx="1029">
                        <c:v>82.115581513333339</c:v>
                      </c:pt>
                      <c:pt idx="1030">
                        <c:v>80.245933533333329</c:v>
                      </c:pt>
                      <c:pt idx="1031">
                        <c:v>78.353122713333335</c:v>
                      </c:pt>
                      <c:pt idx="1032">
                        <c:v>77.009624483333326</c:v>
                      </c:pt>
                      <c:pt idx="1033">
                        <c:v>75.823308310000002</c:v>
                      </c:pt>
                      <c:pt idx="1034">
                        <c:v>74.914956411666665</c:v>
                      </c:pt>
                      <c:pt idx="1035">
                        <c:v>75.227667491666679</c:v>
                      </c:pt>
                      <c:pt idx="1036">
                        <c:v>75.042357126666673</c:v>
                      </c:pt>
                      <c:pt idx="1037">
                        <c:v>74.873592375000001</c:v>
                      </c:pt>
                      <c:pt idx="1038">
                        <c:v>74.785901385000003</c:v>
                      </c:pt>
                      <c:pt idx="1039">
                        <c:v>74.231627145000004</c:v>
                      </c:pt>
                      <c:pt idx="1040">
                        <c:v>73.683971403333331</c:v>
                      </c:pt>
                      <c:pt idx="1041">
                        <c:v>73.333204903333339</c:v>
                      </c:pt>
                      <c:pt idx="1042">
                        <c:v>73.622751870000002</c:v>
                      </c:pt>
                      <c:pt idx="1043">
                        <c:v>73.983444213333328</c:v>
                      </c:pt>
                      <c:pt idx="1044">
                        <c:v>74.562538146666668</c:v>
                      </c:pt>
                      <c:pt idx="1045">
                        <c:v>75.548652648333331</c:v>
                      </c:pt>
                      <c:pt idx="1046">
                        <c:v>75.924235026666665</c:v>
                      </c:pt>
                      <c:pt idx="1047">
                        <c:v>76.432183583333327</c:v>
                      </c:pt>
                      <c:pt idx="1048">
                        <c:v>77.14695103999999</c:v>
                      </c:pt>
                      <c:pt idx="1049">
                        <c:v>77.486134846666673</c:v>
                      </c:pt>
                      <c:pt idx="1050">
                        <c:v>77.519226075000006</c:v>
                      </c:pt>
                      <c:pt idx="1051">
                        <c:v>77.724389395000017</c:v>
                      </c:pt>
                      <c:pt idx="1052">
                        <c:v>77.669789631666674</c:v>
                      </c:pt>
                      <c:pt idx="1053">
                        <c:v>77.342187245000005</c:v>
                      </c:pt>
                      <c:pt idx="1054">
                        <c:v>76.629075368333346</c:v>
                      </c:pt>
                      <c:pt idx="1055">
                        <c:v>76.246874491666674</c:v>
                      </c:pt>
                      <c:pt idx="1056">
                        <c:v>75.950709025000009</c:v>
                      </c:pt>
                      <c:pt idx="1057">
                        <c:v>75.214433033333336</c:v>
                      </c:pt>
                      <c:pt idx="1058">
                        <c:v>75.325289408333333</c:v>
                      </c:pt>
                      <c:pt idx="1059">
                        <c:v>75.340180714999988</c:v>
                      </c:pt>
                      <c:pt idx="1060">
                        <c:v>75.494054158333327</c:v>
                      </c:pt>
                      <c:pt idx="1061">
                        <c:v>75.55030695666666</c:v>
                      </c:pt>
                      <c:pt idx="1062">
                        <c:v>76.049982706666668</c:v>
                      </c:pt>
                      <c:pt idx="1063">
                        <c:v>77.631738028333331</c:v>
                      </c:pt>
                      <c:pt idx="1064">
                        <c:v>79.607275646666665</c:v>
                      </c:pt>
                      <c:pt idx="1065">
                        <c:v>81.77143478666666</c:v>
                      </c:pt>
                      <c:pt idx="1066">
                        <c:v>83.981920880000004</c:v>
                      </c:pt>
                      <c:pt idx="1067">
                        <c:v>86.146080018333336</c:v>
                      </c:pt>
                      <c:pt idx="1068">
                        <c:v>87.850271861666656</c:v>
                      </c:pt>
                      <c:pt idx="1069">
                        <c:v>88.748695373333319</c:v>
                      </c:pt>
                      <c:pt idx="1070">
                        <c:v>89.11766179333334</c:v>
                      </c:pt>
                      <c:pt idx="1071">
                        <c:v>89.149097441666655</c:v>
                      </c:pt>
                      <c:pt idx="1072">
                        <c:v>89.271532693333327</c:v>
                      </c:pt>
                      <c:pt idx="1073">
                        <c:v>89.52964274</c:v>
                      </c:pt>
                      <c:pt idx="1074">
                        <c:v>89.398933409999998</c:v>
                      </c:pt>
                      <c:pt idx="1075">
                        <c:v>89.337713876666655</c:v>
                      </c:pt>
                      <c:pt idx="1076">
                        <c:v>89.087875365000002</c:v>
                      </c:pt>
                      <c:pt idx="1077">
                        <c:v>88.942274728333317</c:v>
                      </c:pt>
                      <c:pt idx="1078">
                        <c:v>88.879403431666674</c:v>
                      </c:pt>
                      <c:pt idx="1079">
                        <c:v>88.546839394999992</c:v>
                      </c:pt>
                      <c:pt idx="1080">
                        <c:v>88.24074681499998</c:v>
                      </c:pt>
                      <c:pt idx="1081">
                        <c:v>87.843654631666666</c:v>
                      </c:pt>
                      <c:pt idx="1082">
                        <c:v>87.61036300666666</c:v>
                      </c:pt>
                      <c:pt idx="1083">
                        <c:v>87.481307983333338</c:v>
                      </c:pt>
                      <c:pt idx="1084">
                        <c:v>87.110687256666665</c:v>
                      </c:pt>
                      <c:pt idx="1085">
                        <c:v>86.875738779999992</c:v>
                      </c:pt>
                      <c:pt idx="1086">
                        <c:v>86.733445486666668</c:v>
                      </c:pt>
                      <c:pt idx="1087">
                        <c:v>86.697045645000003</c:v>
                      </c:pt>
                      <c:pt idx="1088">
                        <c:v>87.785742441666642</c:v>
                      </c:pt>
                      <c:pt idx="1089">
                        <c:v>88.78012975</c:v>
                      </c:pt>
                      <c:pt idx="1090">
                        <c:v>89.273187000000007</c:v>
                      </c:pt>
                      <c:pt idx="1091">
                        <c:v>89.648771921666665</c:v>
                      </c:pt>
                      <c:pt idx="1092">
                        <c:v>90.469431558333326</c:v>
                      </c:pt>
                      <c:pt idx="1093">
                        <c:v>90.959281921666673</c:v>
                      </c:pt>
                      <c:pt idx="1094">
                        <c:v>90.458900451666679</c:v>
                      </c:pt>
                      <c:pt idx="1095">
                        <c:v>89.595962525000004</c:v>
                      </c:pt>
                      <c:pt idx="1096">
                        <c:v>89.340653738333344</c:v>
                      </c:pt>
                      <c:pt idx="1097">
                        <c:v>89.224446614999991</c:v>
                      </c:pt>
                      <c:pt idx="1098">
                        <c:v>88.426222483333348</c:v>
                      </c:pt>
                      <c:pt idx="1099">
                        <c:v>88.105538685000013</c:v>
                      </c:pt>
                      <c:pt idx="1100">
                        <c:v>87.198313395</c:v>
                      </c:pt>
                      <c:pt idx="1101">
                        <c:v>86.287765501666669</c:v>
                      </c:pt>
                      <c:pt idx="1102">
                        <c:v>85.375555673333338</c:v>
                      </c:pt>
                      <c:pt idx="1103">
                        <c:v>84.465007781666671</c:v>
                      </c:pt>
                      <c:pt idx="1104">
                        <c:v>83.996440888333339</c:v>
                      </c:pt>
                      <c:pt idx="1105">
                        <c:v>82.964595796666671</c:v>
                      </c:pt>
                      <c:pt idx="1106">
                        <c:v>82.324886323333331</c:v>
                      </c:pt>
                      <c:pt idx="1107">
                        <c:v>82.844961803333334</c:v>
                      </c:pt>
                      <c:pt idx="1108">
                        <c:v>83.145708720000002</c:v>
                      </c:pt>
                      <c:pt idx="1109">
                        <c:v>83.53618113166668</c:v>
                      </c:pt>
                      <c:pt idx="1110">
                        <c:v>83.861852009999993</c:v>
                      </c:pt>
                      <c:pt idx="1111">
                        <c:v>84.591286976666666</c:v>
                      </c:pt>
                      <c:pt idx="1112">
                        <c:v>85.373892466666675</c:v>
                      </c:pt>
                      <c:pt idx="1113">
                        <c:v>86.314348858333332</c:v>
                      </c:pt>
                      <c:pt idx="1114">
                        <c:v>87.721711478333319</c:v>
                      </c:pt>
                      <c:pt idx="1115">
                        <c:v>89.185567221666659</c:v>
                      </c:pt>
                      <c:pt idx="1116">
                        <c:v>90.950169881666667</c:v>
                      </c:pt>
                      <c:pt idx="1117">
                        <c:v>92.502090454999987</c:v>
                      </c:pt>
                      <c:pt idx="1118">
                        <c:v>93.829696655000006</c:v>
                      </c:pt>
                      <c:pt idx="1119">
                        <c:v>94.815016428333323</c:v>
                      </c:pt>
                      <c:pt idx="1120">
                        <c:v>95.787043253333323</c:v>
                      </c:pt>
                      <c:pt idx="1121">
                        <c:v>96.117698668333333</c:v>
                      </c:pt>
                      <c:pt idx="1122">
                        <c:v>96.248963673333336</c:v>
                      </c:pt>
                      <c:pt idx="1123">
                        <c:v>96.327059426666665</c:v>
                      </c:pt>
                      <c:pt idx="1124">
                        <c:v>96.322074889999996</c:v>
                      </c:pt>
                      <c:pt idx="1125">
                        <c:v>95.82359949666666</c:v>
                      </c:pt>
                      <c:pt idx="1126">
                        <c:v>95.48795827166667</c:v>
                      </c:pt>
                      <c:pt idx="1127">
                        <c:v>95.529497781666677</c:v>
                      </c:pt>
                      <c:pt idx="1128">
                        <c:v>95.237058003333331</c:v>
                      </c:pt>
                      <c:pt idx="1129">
                        <c:v>94.313215891666673</c:v>
                      </c:pt>
                      <c:pt idx="1130">
                        <c:v>93.85960261000001</c:v>
                      </c:pt>
                      <c:pt idx="1131">
                        <c:v>93.497376760000009</c:v>
                      </c:pt>
                      <c:pt idx="1132">
                        <c:v>93.06204223666667</c:v>
                      </c:pt>
                      <c:pt idx="1133">
                        <c:v>93.06204223666667</c:v>
                      </c:pt>
                      <c:pt idx="1134">
                        <c:v>93.535594939999996</c:v>
                      </c:pt>
                      <c:pt idx="1135">
                        <c:v>94.685412088333337</c:v>
                      </c:pt>
                      <c:pt idx="1136">
                        <c:v>95.645807901666672</c:v>
                      </c:pt>
                      <c:pt idx="1137">
                        <c:v>96.501524606666678</c:v>
                      </c:pt>
                      <c:pt idx="1138">
                        <c:v>96.810579935000007</c:v>
                      </c:pt>
                      <c:pt idx="1139">
                        <c:v>96.478262583333333</c:v>
                      </c:pt>
                      <c:pt idx="1140">
                        <c:v>96.187486013333341</c:v>
                      </c:pt>
                      <c:pt idx="1141">
                        <c:v>96.400169373333327</c:v>
                      </c:pt>
                      <c:pt idx="1142">
                        <c:v>96.825536093333326</c:v>
                      </c:pt>
                      <c:pt idx="1143">
                        <c:v>97.04154332666667</c:v>
                      </c:pt>
                      <c:pt idx="1144">
                        <c:v>97.463586173333326</c:v>
                      </c:pt>
                      <c:pt idx="1145">
                        <c:v>98.630020145000003</c:v>
                      </c:pt>
                      <c:pt idx="1146">
                        <c:v>99.507336945000006</c:v>
                      </c:pt>
                      <c:pt idx="1147">
                        <c:v>99.821375540000005</c:v>
                      </c:pt>
                      <c:pt idx="1148">
                        <c:v>99.50733567333333</c:v>
                      </c:pt>
                      <c:pt idx="1149">
                        <c:v>99.467458098333339</c:v>
                      </c:pt>
                      <c:pt idx="1150">
                        <c:v>99.425918588333332</c:v>
                      </c:pt>
                      <c:pt idx="1151">
                        <c:v>98.960674293333341</c:v>
                      </c:pt>
                      <c:pt idx="1152">
                        <c:v>98.209636688333333</c:v>
                      </c:pt>
                      <c:pt idx="1153">
                        <c:v>97.734423318333327</c:v>
                      </c:pt>
                      <c:pt idx="1154">
                        <c:v>98.088340758333331</c:v>
                      </c:pt>
                      <c:pt idx="1155">
                        <c:v>97.930488586666684</c:v>
                      </c:pt>
                      <c:pt idx="1156">
                        <c:v>97.679588318333344</c:v>
                      </c:pt>
                      <c:pt idx="1157">
                        <c:v>97.475213370000006</c:v>
                      </c:pt>
                      <c:pt idx="1158">
                        <c:v>98.021874746666683</c:v>
                      </c:pt>
                      <c:pt idx="1159">
                        <c:v>98.472164155000016</c:v>
                      </c:pt>
                      <c:pt idx="1160">
                        <c:v>98.465517680000005</c:v>
                      </c:pt>
                      <c:pt idx="1161">
                        <c:v>99.010517118333325</c:v>
                      </c:pt>
                      <c:pt idx="1162">
                        <c:v>99.422589618333333</c:v>
                      </c:pt>
                      <c:pt idx="1163">
                        <c:v>99.274709063333333</c:v>
                      </c:pt>
                      <c:pt idx="1164">
                        <c:v>98.495427446666667</c:v>
                      </c:pt>
                      <c:pt idx="1165">
                        <c:v>97.746053058333345</c:v>
                      </c:pt>
                      <c:pt idx="1166">
                        <c:v>97.141236621666664</c:v>
                      </c:pt>
                      <c:pt idx="1167">
                        <c:v>96.84547551499999</c:v>
                      </c:pt>
                      <c:pt idx="1168">
                        <c:v>96.890338896666663</c:v>
                      </c:pt>
                      <c:pt idx="1169">
                        <c:v>97.432014464999995</c:v>
                      </c:pt>
                      <c:pt idx="1170">
                        <c:v>98.179726918333316</c:v>
                      </c:pt>
                      <c:pt idx="1171">
                        <c:v>98.586814880000006</c:v>
                      </c:pt>
                      <c:pt idx="1172">
                        <c:v>98.812789916666659</c:v>
                      </c:pt>
                      <c:pt idx="1173">
                        <c:v>98.043476105000011</c:v>
                      </c:pt>
                      <c:pt idx="1174">
                        <c:v>97.044863383333336</c:v>
                      </c:pt>
                      <c:pt idx="1175">
                        <c:v>96.327059428333328</c:v>
                      </c:pt>
                      <c:pt idx="1176">
                        <c:v>95.280260721666664</c:v>
                      </c:pt>
                      <c:pt idx="1177">
                        <c:v>94.206877390000002</c:v>
                      </c:pt>
                      <c:pt idx="1178">
                        <c:v>93.120201109999996</c:v>
                      </c:pt>
                      <c:pt idx="1179">
                        <c:v>92.83108520333333</c:v>
                      </c:pt>
                      <c:pt idx="1180">
                        <c:v>92.222946166666659</c:v>
                      </c:pt>
                      <c:pt idx="1181">
                        <c:v>91.029927569999998</c:v>
                      </c:pt>
                      <c:pt idx="1182">
                        <c:v>90.185841876666657</c:v>
                      </c:pt>
                      <c:pt idx="1183">
                        <c:v>89.278616585000009</c:v>
                      </c:pt>
                      <c:pt idx="1184">
                        <c:v>88.52259445</c:v>
                      </c:pt>
                      <c:pt idx="1185">
                        <c:v>87.361146289999979</c:v>
                      </c:pt>
                      <c:pt idx="1186">
                        <c:v>86.292747495</c:v>
                      </c:pt>
                      <c:pt idx="1187">
                        <c:v>85.377215065000016</c:v>
                      </c:pt>
                      <c:pt idx="1188">
                        <c:v>84.43343480166665</c:v>
                      </c:pt>
                      <c:pt idx="1189">
                        <c:v>84.717566169999998</c:v>
                      </c:pt>
                      <c:pt idx="1190">
                        <c:v>84.612887061666669</c:v>
                      </c:pt>
                      <c:pt idx="1191">
                        <c:v>84.352018988333327</c:v>
                      </c:pt>
                      <c:pt idx="1192">
                        <c:v>84.634487148333335</c:v>
                      </c:pt>
                      <c:pt idx="1193">
                        <c:v>84.566361741666668</c:v>
                      </c:pt>
                      <c:pt idx="1194">
                        <c:v>84.867109931666661</c:v>
                      </c:pt>
                      <c:pt idx="1195">
                        <c:v>84.981758115000005</c:v>
                      </c:pt>
                      <c:pt idx="1196">
                        <c:v>85.60651524666666</c:v>
                      </c:pt>
                      <c:pt idx="1197">
                        <c:v>86.603466031666656</c:v>
                      </c:pt>
                      <c:pt idx="1198">
                        <c:v>87.156773883333344</c:v>
                      </c:pt>
                      <c:pt idx="1199">
                        <c:v>88.014152525</c:v>
                      </c:pt>
                      <c:pt idx="1200">
                        <c:v>88.951286313333341</c:v>
                      </c:pt>
                      <c:pt idx="1201">
                        <c:v>89.974822994999997</c:v>
                      </c:pt>
                      <c:pt idx="1202">
                        <c:v>90.453358965000007</c:v>
                      </c:pt>
                      <c:pt idx="1203">
                        <c:v>90.671025591666663</c:v>
                      </c:pt>
                      <c:pt idx="1204">
                        <c:v>90.808938341666661</c:v>
                      </c:pt>
                      <c:pt idx="1205">
                        <c:v>91.088082630000017</c:v>
                      </c:pt>
                      <c:pt idx="1206">
                        <c:v>91.254240671666665</c:v>
                      </c:pt>
                      <c:pt idx="1207">
                        <c:v>90.474957785000001</c:v>
                      </c:pt>
                      <c:pt idx="1208">
                        <c:v>89.637518566666657</c:v>
                      </c:pt>
                      <c:pt idx="1209">
                        <c:v>89.004455568333341</c:v>
                      </c:pt>
                      <c:pt idx="1210">
                        <c:v>88.820018770000004</c:v>
                      </c:pt>
                      <c:pt idx="1211">
                        <c:v>88.673800151666669</c:v>
                      </c:pt>
                      <c:pt idx="1212">
                        <c:v>88.303265889999992</c:v>
                      </c:pt>
                      <c:pt idx="1213">
                        <c:v>88.530902863333324</c:v>
                      </c:pt>
                      <c:pt idx="1214">
                        <c:v>89.153996785000004</c:v>
                      </c:pt>
                      <c:pt idx="1215">
                        <c:v>89.928295134999985</c:v>
                      </c:pt>
                      <c:pt idx="1216">
                        <c:v>90.531449636666665</c:v>
                      </c:pt>
                      <c:pt idx="1217">
                        <c:v>90.92026138333334</c:v>
                      </c:pt>
                      <c:pt idx="1218">
                        <c:v>91.43535232666666</c:v>
                      </c:pt>
                      <c:pt idx="1219">
                        <c:v>91.586555481666664</c:v>
                      </c:pt>
                      <c:pt idx="1220">
                        <c:v>91.561632793333331</c:v>
                      </c:pt>
                      <c:pt idx="1221">
                        <c:v>92.433965048333334</c:v>
                      </c:pt>
                      <c:pt idx="1222">
                        <c:v>93.208264669999991</c:v>
                      </c:pt>
                      <c:pt idx="1223">
                        <c:v>94.02908706833334</c:v>
                      </c:pt>
                      <c:pt idx="1224">
                        <c:v>95.040994010000006</c:v>
                      </c:pt>
                      <c:pt idx="1225">
                        <c:v>96.275552114999996</c:v>
                      </c:pt>
                      <c:pt idx="1226">
                        <c:v>97.908889771666665</c:v>
                      </c:pt>
                      <c:pt idx="1227">
                        <c:v>98.66657257833333</c:v>
                      </c:pt>
                      <c:pt idx="1228">
                        <c:v>99.337852484999999</c:v>
                      </c:pt>
                      <c:pt idx="1229">
                        <c:v>100.24840164666666</c:v>
                      </c:pt>
                      <c:pt idx="1230">
                        <c:v>100.962881725</c:v>
                      </c:pt>
                      <c:pt idx="1231">
                        <c:v>101.95650991666668</c:v>
                      </c:pt>
                      <c:pt idx="1232">
                        <c:v>102.60120519999998</c:v>
                      </c:pt>
                      <c:pt idx="1233">
                        <c:v>103.24257660000001</c:v>
                      </c:pt>
                      <c:pt idx="1234">
                        <c:v>103.99028905</c:v>
                      </c:pt>
                      <c:pt idx="1235">
                        <c:v>104.64495341666667</c:v>
                      </c:pt>
                      <c:pt idx="1236">
                        <c:v>105.19493866666666</c:v>
                      </c:pt>
                      <c:pt idx="1237">
                        <c:v>104.82274373333333</c:v>
                      </c:pt>
                      <c:pt idx="1238">
                        <c:v>104.69646326666668</c:v>
                      </c:pt>
                      <c:pt idx="1239">
                        <c:v>104.51202775</c:v>
                      </c:pt>
                      <c:pt idx="1240">
                        <c:v>104.35916266666668</c:v>
                      </c:pt>
                      <c:pt idx="1241">
                        <c:v>104.52365876666666</c:v>
                      </c:pt>
                      <c:pt idx="1242">
                        <c:v>104.98557918333334</c:v>
                      </c:pt>
                      <c:pt idx="1243">
                        <c:v>105.15838496666667</c:v>
                      </c:pt>
                      <c:pt idx="1244">
                        <c:v>105.34614310000001</c:v>
                      </c:pt>
                      <c:pt idx="1245">
                        <c:v>105.5787646</c:v>
                      </c:pt>
                      <c:pt idx="1246">
                        <c:v>105.85624821666669</c:v>
                      </c:pt>
                      <c:pt idx="1247">
                        <c:v>106.02406946666667</c:v>
                      </c:pt>
                      <c:pt idx="1248">
                        <c:v>104.84600576666666</c:v>
                      </c:pt>
                      <c:pt idx="1249">
                        <c:v>104.53695043333333</c:v>
                      </c:pt>
                      <c:pt idx="1250">
                        <c:v>104.19632593333334</c:v>
                      </c:pt>
                      <c:pt idx="1251">
                        <c:v>103.49015300000001</c:v>
                      </c:pt>
                      <c:pt idx="1252">
                        <c:v>102.71087138333331</c:v>
                      </c:pt>
                      <c:pt idx="1253">
                        <c:v>101.404865265</c:v>
                      </c:pt>
                      <c:pt idx="1254">
                        <c:v>100.78343200333335</c:v>
                      </c:pt>
                      <c:pt idx="1255">
                        <c:v>99.487394973333338</c:v>
                      </c:pt>
                      <c:pt idx="1256">
                        <c:v>98.099970506666651</c:v>
                      </c:pt>
                      <c:pt idx="1257">
                        <c:v>97.324010213333338</c:v>
                      </c:pt>
                      <c:pt idx="1258">
                        <c:v>96.581281026666659</c:v>
                      </c:pt>
                      <c:pt idx="1259">
                        <c:v>96.400168101666665</c:v>
                      </c:pt>
                      <c:pt idx="1260">
                        <c:v>96.455000560000016</c:v>
                      </c:pt>
                      <c:pt idx="1261">
                        <c:v>96.891997020000019</c:v>
                      </c:pt>
                      <c:pt idx="1262">
                        <c:v>96.626144410000009</c:v>
                      </c:pt>
                      <c:pt idx="1263">
                        <c:v>95.409865063333328</c:v>
                      </c:pt>
                      <c:pt idx="1264">
                        <c:v>94.185277305</c:v>
                      </c:pt>
                      <c:pt idx="1265">
                        <c:v>92.807823183333355</c:v>
                      </c:pt>
                      <c:pt idx="1266">
                        <c:v>91.54335785166667</c:v>
                      </c:pt>
                      <c:pt idx="1267">
                        <c:v>90.44837443166665</c:v>
                      </c:pt>
                      <c:pt idx="1268">
                        <c:v>89.910021465</c:v>
                      </c:pt>
                      <c:pt idx="1269">
                        <c:v>90.772382101666679</c:v>
                      </c:pt>
                      <c:pt idx="1270">
                        <c:v>91.830811820000008</c:v>
                      </c:pt>
                      <c:pt idx="1271">
                        <c:v>92.914165498333332</c:v>
                      </c:pt>
                      <c:pt idx="1272">
                        <c:v>94.049027761666665</c:v>
                      </c:pt>
                      <c:pt idx="1273">
                        <c:v>93.605384828333328</c:v>
                      </c:pt>
                      <c:pt idx="1274">
                        <c:v>94.401283265000004</c:v>
                      </c:pt>
                      <c:pt idx="1275">
                        <c:v>94.437839508333312</c:v>
                      </c:pt>
                      <c:pt idx="1276">
                        <c:v>94.168661753333325</c:v>
                      </c:pt>
                      <c:pt idx="1277">
                        <c:v>93.799789428333327</c:v>
                      </c:pt>
                      <c:pt idx="1278">
                        <c:v>93.359469095000009</c:v>
                      </c:pt>
                      <c:pt idx="1279">
                        <c:v>94.288294473333323</c:v>
                      </c:pt>
                      <c:pt idx="1280">
                        <c:v>93.987548828333331</c:v>
                      </c:pt>
                      <c:pt idx="1281">
                        <c:v>93.691786448333346</c:v>
                      </c:pt>
                      <c:pt idx="1282">
                        <c:v>93.077000936666664</c:v>
                      </c:pt>
                      <c:pt idx="1283">
                        <c:v>92.998906454999997</c:v>
                      </c:pt>
                      <c:pt idx="1284">
                        <c:v>92.927458446666662</c:v>
                      </c:pt>
                      <c:pt idx="1285">
                        <c:v>93.105247498333327</c:v>
                      </c:pt>
                      <c:pt idx="1286">
                        <c:v>93.902806600000005</c:v>
                      </c:pt>
                      <c:pt idx="1287">
                        <c:v>94.67710495</c:v>
                      </c:pt>
                      <c:pt idx="1288">
                        <c:v>96.54804992666665</c:v>
                      </c:pt>
                      <c:pt idx="1289">
                        <c:v>97.873995469999997</c:v>
                      </c:pt>
                      <c:pt idx="1290">
                        <c:v>99.203263616666675</c:v>
                      </c:pt>
                      <c:pt idx="1291">
                        <c:v>100.44114559333332</c:v>
                      </c:pt>
                      <c:pt idx="1292">
                        <c:v>101.25532279333333</c:v>
                      </c:pt>
                      <c:pt idx="1293">
                        <c:v>101.77539954999999</c:v>
                      </c:pt>
                      <c:pt idx="1294">
                        <c:v>101.65908815</c:v>
                      </c:pt>
                      <c:pt idx="1295">
                        <c:v>101.31513977833333</c:v>
                      </c:pt>
                      <c:pt idx="1296">
                        <c:v>100.971191405</c:v>
                      </c:pt>
                      <c:pt idx="1297">
                        <c:v>100.82829538833334</c:v>
                      </c:pt>
                      <c:pt idx="1298">
                        <c:v>100.90306598833332</c:v>
                      </c:pt>
                      <c:pt idx="1299">
                        <c:v>101.17390313833334</c:v>
                      </c:pt>
                      <c:pt idx="1300">
                        <c:v>101.49957275499999</c:v>
                      </c:pt>
                      <c:pt idx="1301">
                        <c:v>102.40347417666665</c:v>
                      </c:pt>
                      <c:pt idx="1302">
                        <c:v>103.96702576666665</c:v>
                      </c:pt>
                      <c:pt idx="1303">
                        <c:v>105.7631976</c:v>
                      </c:pt>
                      <c:pt idx="1304">
                        <c:v>107.17886863333332</c:v>
                      </c:pt>
                      <c:pt idx="1305">
                        <c:v>108.14258831666666</c:v>
                      </c:pt>
                      <c:pt idx="1306">
                        <c:v>109.10298540000001</c:v>
                      </c:pt>
                      <c:pt idx="1307">
                        <c:v>109.89057670000001</c:v>
                      </c:pt>
                      <c:pt idx="1308">
                        <c:v>109.56989034999999</c:v>
                      </c:pt>
                      <c:pt idx="1309">
                        <c:v>108.8936259</c:v>
                      </c:pt>
                      <c:pt idx="1310">
                        <c:v>108.66765086666665</c:v>
                      </c:pt>
                      <c:pt idx="1311">
                        <c:v>108.94845835000001</c:v>
                      </c:pt>
                      <c:pt idx="1312">
                        <c:v>109.28576023333335</c:v>
                      </c:pt>
                      <c:pt idx="1313">
                        <c:v>109.61641564999998</c:v>
                      </c:pt>
                      <c:pt idx="1314">
                        <c:v>110.30431238333334</c:v>
                      </c:pt>
                      <c:pt idx="1315">
                        <c:v>110.43557738333334</c:v>
                      </c:pt>
                      <c:pt idx="1316">
                        <c:v>110.17969258333333</c:v>
                      </c:pt>
                      <c:pt idx="1317">
                        <c:v>109.82577514999998</c:v>
                      </c:pt>
                      <c:pt idx="1318">
                        <c:v>109.49678039999999</c:v>
                      </c:pt>
                      <c:pt idx="1319">
                        <c:v>109.2907435</c:v>
                      </c:pt>
                      <c:pt idx="1320">
                        <c:v>108.89196268333335</c:v>
                      </c:pt>
                      <c:pt idx="1321">
                        <c:v>108.71583430000003</c:v>
                      </c:pt>
                      <c:pt idx="1322">
                        <c:v>108.58955383333334</c:v>
                      </c:pt>
                      <c:pt idx="1323">
                        <c:v>107.86344146666666</c:v>
                      </c:pt>
                      <c:pt idx="1324">
                        <c:v>107.67235946666666</c:v>
                      </c:pt>
                      <c:pt idx="1325">
                        <c:v>107.7006073</c:v>
                      </c:pt>
                      <c:pt idx="1326">
                        <c:v>109.01325988333333</c:v>
                      </c:pt>
                      <c:pt idx="1327">
                        <c:v>110.98888523333335</c:v>
                      </c:pt>
                      <c:pt idx="1328">
                        <c:v>112.88475416666665</c:v>
                      </c:pt>
                      <c:pt idx="1329">
                        <c:v>115.49510446666666</c:v>
                      </c:pt>
                      <c:pt idx="1330">
                        <c:v>117.85954030000001</c:v>
                      </c:pt>
                      <c:pt idx="1331">
                        <c:v>119.63909785</c:v>
                      </c:pt>
                      <c:pt idx="1332">
                        <c:v>120.36354828333333</c:v>
                      </c:pt>
                      <c:pt idx="1333">
                        <c:v>121.04313659999998</c:v>
                      </c:pt>
                      <c:pt idx="1334">
                        <c:v>122.06334939999999</c:v>
                      </c:pt>
                      <c:pt idx="1335">
                        <c:v>122.1414426</c:v>
                      </c:pt>
                      <c:pt idx="1336">
                        <c:v>121.67619831666666</c:v>
                      </c:pt>
                      <c:pt idx="1337">
                        <c:v>121.52333195000001</c:v>
                      </c:pt>
                      <c:pt idx="1338">
                        <c:v>121.45520781666666</c:v>
                      </c:pt>
                      <c:pt idx="1339">
                        <c:v>121.05975086666668</c:v>
                      </c:pt>
                      <c:pt idx="1340">
                        <c:v>120.09603118333332</c:v>
                      </c:pt>
                      <c:pt idx="1341">
                        <c:v>119.96642811666668</c:v>
                      </c:pt>
                      <c:pt idx="1342">
                        <c:v>120.17080306666668</c:v>
                      </c:pt>
                      <c:pt idx="1343">
                        <c:v>120.22895940000001</c:v>
                      </c:pt>
                      <c:pt idx="1344">
                        <c:v>120.26052983333334</c:v>
                      </c:pt>
                      <c:pt idx="1345">
                        <c:v>120.58619945</c:v>
                      </c:pt>
                      <c:pt idx="1346">
                        <c:v>121.72604753333331</c:v>
                      </c:pt>
                      <c:pt idx="1347">
                        <c:v>122.54853313333332</c:v>
                      </c:pt>
                      <c:pt idx="1348">
                        <c:v>123.2515475</c:v>
                      </c:pt>
                      <c:pt idx="1349">
                        <c:v>123.73644638333333</c:v>
                      </c:pt>
                      <c:pt idx="1350">
                        <c:v>124.20312373333333</c:v>
                      </c:pt>
                      <c:pt idx="1351">
                        <c:v>123.94249980000001</c:v>
                      </c:pt>
                      <c:pt idx="1352">
                        <c:v>122.81683476666667</c:v>
                      </c:pt>
                      <c:pt idx="1353">
                        <c:v>122.47833379999999</c:v>
                      </c:pt>
                      <c:pt idx="1354">
                        <c:v>121.78000006666667</c:v>
                      </c:pt>
                      <c:pt idx="1355">
                        <c:v>121.67333351666667</c:v>
                      </c:pt>
                      <c:pt idx="1356">
                        <c:v>121.93166608333333</c:v>
                      </c:pt>
                      <c:pt idx="1357">
                        <c:v>122.78499986666667</c:v>
                      </c:pt>
                      <c:pt idx="1358">
                        <c:v>123.97833379999999</c:v>
                      </c:pt>
                      <c:pt idx="1359">
                        <c:v>124.73500061666665</c:v>
                      </c:pt>
                      <c:pt idx="1360">
                        <c:v>125.64333469999998</c:v>
                      </c:pt>
                      <c:pt idx="1361">
                        <c:v>126.09333418333334</c:v>
                      </c:pt>
                      <c:pt idx="1362">
                        <c:v>125.99333443333335</c:v>
                      </c:pt>
                      <c:pt idx="1363">
                        <c:v>125.53666685</c:v>
                      </c:pt>
                      <c:pt idx="1364">
                        <c:v>124.66833368333334</c:v>
                      </c:pt>
                      <c:pt idx="1365">
                        <c:v>124.30666731666666</c:v>
                      </c:pt>
                      <c:pt idx="1366">
                        <c:v>123.6750005</c:v>
                      </c:pt>
                      <c:pt idx="1367">
                        <c:v>122.77666726666668</c:v>
                      </c:pt>
                      <c:pt idx="1368">
                        <c:v>121.67166771666666</c:v>
                      </c:pt>
                      <c:pt idx="1369">
                        <c:v>120.35666781666667</c:v>
                      </c:pt>
                      <c:pt idx="1370">
                        <c:v>119.88000104999999</c:v>
                      </c:pt>
                      <c:pt idx="1371">
                        <c:v>118.56000008333335</c:v>
                      </c:pt>
                      <c:pt idx="1372">
                        <c:v>117.76833341666668</c:v>
                      </c:pt>
                      <c:pt idx="1373">
                        <c:v>117.18666709999998</c:v>
                      </c:pt>
                      <c:pt idx="1374">
                        <c:v>117.31833393333334</c:v>
                      </c:pt>
                      <c:pt idx="1375">
                        <c:v>117.93166733333332</c:v>
                      </c:pt>
                      <c:pt idx="1376">
                        <c:v>118.15000025000001</c:v>
                      </c:pt>
                      <c:pt idx="1377">
                        <c:v>118.45333481666667</c:v>
                      </c:pt>
                      <c:pt idx="1378">
                        <c:v>118.20833461666668</c:v>
                      </c:pt>
                      <c:pt idx="1379">
                        <c:v>118.37833406666665</c:v>
                      </c:pt>
                      <c:pt idx="1380">
                        <c:v>118.52833305</c:v>
                      </c:pt>
                      <c:pt idx="1381">
                        <c:v>118.34499996666666</c:v>
                      </c:pt>
                      <c:pt idx="1382">
                        <c:v>117.89166643333333</c:v>
                      </c:pt>
                      <c:pt idx="1383">
                        <c:v>118.17666626666666</c:v>
                      </c:pt>
                      <c:pt idx="1384">
                        <c:v>119.27166621666665</c:v>
                      </c:pt>
                      <c:pt idx="1385">
                        <c:v>120.59833273333332</c:v>
                      </c:pt>
                      <c:pt idx="1386">
                        <c:v>121.58166631666666</c:v>
                      </c:pt>
                      <c:pt idx="1387">
                        <c:v>123.51833216666667</c:v>
                      </c:pt>
                      <c:pt idx="1388">
                        <c:v>125.26999918333335</c:v>
                      </c:pt>
                      <c:pt idx="1389">
                        <c:v>126.41833241666666</c:v>
                      </c:pt>
                      <c:pt idx="1390">
                        <c:v>126.67666625</c:v>
                      </c:pt>
                      <c:pt idx="1391">
                        <c:v>126.58166630000001</c:v>
                      </c:pt>
                      <c:pt idx="1392">
                        <c:v>126.46000035000002</c:v>
                      </c:pt>
                      <c:pt idx="1393">
                        <c:v>125.63000106666668</c:v>
                      </c:pt>
                      <c:pt idx="1394">
                        <c:v>125.02333449999998</c:v>
                      </c:pt>
                      <c:pt idx="1395">
                        <c:v>124.99333445000001</c:v>
                      </c:pt>
                      <c:pt idx="1396">
                        <c:v>125.70666758333334</c:v>
                      </c:pt>
                      <c:pt idx="1397">
                        <c:v>126.11166763333334</c:v>
                      </c:pt>
                      <c:pt idx="1398">
                        <c:v>126.10666655</c:v>
                      </c:pt>
                      <c:pt idx="1399">
                        <c:v>125.50333403333333</c:v>
                      </c:pt>
                      <c:pt idx="1400">
                        <c:v>124.90500005000001</c:v>
                      </c:pt>
                      <c:pt idx="1401">
                        <c:v>123.60833360000002</c:v>
                      </c:pt>
                      <c:pt idx="1402">
                        <c:v>121.64333345</c:v>
                      </c:pt>
                      <c:pt idx="1403">
                        <c:v>119.84499996666666</c:v>
                      </c:pt>
                      <c:pt idx="1404">
                        <c:v>118.64666749999998</c:v>
                      </c:pt>
                      <c:pt idx="1405">
                        <c:v>117.93166733333332</c:v>
                      </c:pt>
                      <c:pt idx="1406">
                        <c:v>117.22500101666667</c:v>
                      </c:pt>
                      <c:pt idx="1407">
                        <c:v>117.09166716666665</c:v>
                      </c:pt>
                      <c:pt idx="1408">
                        <c:v>117.63500085</c:v>
                      </c:pt>
                      <c:pt idx="1409">
                        <c:v>118.18500134999999</c:v>
                      </c:pt>
                      <c:pt idx="1410">
                        <c:v>118.48833463333334</c:v>
                      </c:pt>
                      <c:pt idx="1411">
                        <c:v>119.08833438333335</c:v>
                      </c:pt>
                      <c:pt idx="1412">
                        <c:v>119.55833433333333</c:v>
                      </c:pt>
                      <c:pt idx="1413">
                        <c:v>120.09166714999999</c:v>
                      </c:pt>
                      <c:pt idx="1414">
                        <c:v>120.18833284999999</c:v>
                      </c:pt>
                      <c:pt idx="1415">
                        <c:v>120.52499896666667</c:v>
                      </c:pt>
                      <c:pt idx="1416">
                        <c:v>120.97333143333334</c:v>
                      </c:pt>
                      <c:pt idx="1417">
                        <c:v>121.64333088333332</c:v>
                      </c:pt>
                      <c:pt idx="1418">
                        <c:v>122.85666401666667</c:v>
                      </c:pt>
                      <c:pt idx="1419">
                        <c:v>123.88666408333334</c:v>
                      </c:pt>
                      <c:pt idx="1420">
                        <c:v>125.26833091666667</c:v>
                      </c:pt>
                      <c:pt idx="1421">
                        <c:v>125.98833086666667</c:v>
                      </c:pt>
                      <c:pt idx="1422">
                        <c:v>126.33333081666667</c:v>
                      </c:pt>
                      <c:pt idx="1423">
                        <c:v>126.06666440000002</c:v>
                      </c:pt>
                      <c:pt idx="1424">
                        <c:v>125.43833161666664</c:v>
                      </c:pt>
                      <c:pt idx="1425">
                        <c:v>123.94666545</c:v>
                      </c:pt>
                      <c:pt idx="1426">
                        <c:v>121.87499873333333</c:v>
                      </c:pt>
                      <c:pt idx="1427">
                        <c:v>120.53499856666667</c:v>
                      </c:pt>
                      <c:pt idx="1428">
                        <c:v>120.05999883333334</c:v>
                      </c:pt>
                      <c:pt idx="1429">
                        <c:v>119.66333261666666</c:v>
                      </c:pt>
                      <c:pt idx="1430">
                        <c:v>119.65499878333333</c:v>
                      </c:pt>
                      <c:pt idx="1431">
                        <c:v>120.42166520000001</c:v>
                      </c:pt>
                      <c:pt idx="1432">
                        <c:v>121.57333246666667</c:v>
                      </c:pt>
                      <c:pt idx="1433">
                        <c:v>122.59333293333333</c:v>
                      </c:pt>
                      <c:pt idx="1434">
                        <c:v>122.66833368333334</c:v>
                      </c:pt>
                      <c:pt idx="1435">
                        <c:v>122.80666733333334</c:v>
                      </c:pt>
                      <c:pt idx="1436">
                        <c:v>122.96500143333333</c:v>
                      </c:pt>
                      <c:pt idx="1437">
                        <c:v>123.11166891666669</c:v>
                      </c:pt>
                      <c:pt idx="1438">
                        <c:v>124.43000158333332</c:v>
                      </c:pt>
                      <c:pt idx="1439">
                        <c:v>125.89000066666667</c:v>
                      </c:pt>
                      <c:pt idx="1440">
                        <c:v>127.68166733333334</c:v>
                      </c:pt>
                      <c:pt idx="1441">
                        <c:v>128.95333353333334</c:v>
                      </c:pt>
                      <c:pt idx="1442">
                        <c:v>130.17166645</c:v>
                      </c:pt>
                      <c:pt idx="1443">
                        <c:v>131.25166573333334</c:v>
                      </c:pt>
                      <c:pt idx="1444">
                        <c:v>131.30000049999998</c:v>
                      </c:pt>
                      <c:pt idx="1445">
                        <c:v>130.77666726666666</c:v>
                      </c:pt>
                      <c:pt idx="1446">
                        <c:v>130.2616678833333</c:v>
                      </c:pt>
                      <c:pt idx="1447">
                        <c:v>130.29333496666666</c:v>
                      </c:pt>
                      <c:pt idx="1448">
                        <c:v>129.75833511666667</c:v>
                      </c:pt>
                      <c:pt idx="1449">
                        <c:v>129.37166976666666</c:v>
                      </c:pt>
                      <c:pt idx="1450">
                        <c:v>129.07333499999999</c:v>
                      </c:pt>
                      <c:pt idx="1451">
                        <c:v>128.97000248333333</c:v>
                      </c:pt>
                      <c:pt idx="1452">
                        <c:v>127.5833346</c:v>
                      </c:pt>
                      <c:pt idx="1453">
                        <c:v>126.38000104999999</c:v>
                      </c:pt>
                      <c:pt idx="1454">
                        <c:v>125.75500104999999</c:v>
                      </c:pt>
                      <c:pt idx="1455">
                        <c:v>124.47999953333333</c:v>
                      </c:pt>
                      <c:pt idx="1456">
                        <c:v>122.72666676666665</c:v>
                      </c:pt>
                      <c:pt idx="1457">
                        <c:v>120.45500054999998</c:v>
                      </c:pt>
                      <c:pt idx="1458">
                        <c:v>119.72166696666666</c:v>
                      </c:pt>
                      <c:pt idx="1459">
                        <c:v>118.81499989999999</c:v>
                      </c:pt>
                      <c:pt idx="1460">
                        <c:v>117.40833283333335</c:v>
                      </c:pt>
                      <c:pt idx="1461">
                        <c:v>117.24833298333334</c:v>
                      </c:pt>
                      <c:pt idx="1462">
                        <c:v>117.43500011666667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307E-4DAB-9A7A-D2EF2EE7BC99}"/>
                  </c:ext>
                </c:extLst>
              </c15:ser>
            </c15:filteredLineSeries>
          </c:ext>
        </c:extLst>
      </c:lineChart>
      <c:dateAx>
        <c:axId val="124652832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6525920"/>
        <c:crosses val="autoZero"/>
        <c:auto val="1"/>
        <c:lblOffset val="100"/>
        <c:baseTimeUnit val="days"/>
      </c:dateAx>
      <c:valAx>
        <c:axId val="1246525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6528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Autocorrelations</a:t>
            </a:r>
            <a:r>
              <a:rPr lang="en-US" baseline="0"/>
              <a:t> of ADDYY's Erorrs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'Simple Moving Average Span'!$B$13</c:f>
              <c:strCache>
                <c:ptCount val="1"/>
                <c:pt idx="0">
                  <c:v>Autocorr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chemeClr val="accent6"/>
                </a:solidFill>
                <a:round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'Simple Moving Average Span'!$A$14:$A$25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'Simple Moving Average Span'!$B$14:$B$25</c:f>
              <c:numCache>
                <c:formatCode>0.000</c:formatCode>
                <c:ptCount val="12"/>
                <c:pt idx="0">
                  <c:v>0.6001816902953333</c:v>
                </c:pt>
                <c:pt idx="1">
                  <c:v>0.2376633369051542</c:v>
                </c:pt>
                <c:pt idx="2">
                  <c:v>6.4034600985078674E-3</c:v>
                </c:pt>
                <c:pt idx="3">
                  <c:v>-1.5313614562842776E-2</c:v>
                </c:pt>
                <c:pt idx="4">
                  <c:v>-4.1402504231077872E-2</c:v>
                </c:pt>
                <c:pt idx="5">
                  <c:v>-6.8520198923053846E-2</c:v>
                </c:pt>
                <c:pt idx="6">
                  <c:v>-7.5556336324965499E-3</c:v>
                </c:pt>
                <c:pt idx="7">
                  <c:v>9.5184640386083135E-3</c:v>
                </c:pt>
                <c:pt idx="8">
                  <c:v>1.9858775248477439E-3</c:v>
                </c:pt>
                <c:pt idx="9">
                  <c:v>-2.1045274605095404E-2</c:v>
                </c:pt>
                <c:pt idx="10">
                  <c:v>-1.0971043276934808E-2</c:v>
                </c:pt>
                <c:pt idx="11">
                  <c:v>-8.8344270546564362E-3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960-494C-BA62-6EC3AB348A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99"/>
        <c:axId val="381251552"/>
        <c:axId val="381259232"/>
      </c:barChart>
      <c:catAx>
        <c:axId val="381251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1259232"/>
        <c:crosses val="autoZero"/>
        <c:auto val="1"/>
        <c:lblAlgn val="ctr"/>
        <c:lblOffset val="100"/>
        <c:noMultiLvlLbl val="0"/>
      </c:catAx>
      <c:valAx>
        <c:axId val="381259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1251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>
          <a:glow rad="101600">
            <a:schemeClr val="accent4">
              <a:satMod val="175000"/>
              <a:alpha val="40000"/>
            </a:schemeClr>
          </a:glow>
          <a:outerShdw blurRad="63500" dist="50800" dir="6000000" sx="93000" sy="93000" algn="ctr" rotWithShape="0">
            <a:srgbClr val="000000"/>
          </a:outerShdw>
        </a:effectLst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glow>
        <a:schemeClr val="accent1">
          <a:alpha val="26000"/>
        </a:schemeClr>
      </a:glow>
      <a:softEdge rad="0"/>
    </a:effectLst>
    <a:scene3d>
      <a:camera prst="orthographicFront"/>
      <a:lightRig rig="threePt" dir="t"/>
    </a:scene3d>
    <a:sp3d prstMaterial="matte"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Time Series</a:t>
            </a:r>
            <a:r>
              <a:rPr lang="en-US" baseline="0"/>
              <a:t> of Naive and Forecast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'Simple Moving Average Span'!$G$1</c:f>
              <c:strCache>
                <c:ptCount val="1"/>
                <c:pt idx="0">
                  <c:v>Adj Close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'Simple Moving Average Span'!$G$2:$G$1472</c:f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'Simple Moving Average Span'!$F$2:$F$1472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ECCE-4674-A25C-D82175D75694}"/>
            </c:ext>
          </c:extLst>
        </c:ser>
        <c:ser>
          <c:idx val="1"/>
          <c:order val="1"/>
          <c:tx>
            <c:strRef>
              <c:f>'Simple Moving Average Span'!$H$1</c:f>
              <c:strCache>
                <c:ptCount val="1"/>
                <c:pt idx="0">
                  <c:v>Naive Trend </c:v>
                </c:pt>
              </c:strCache>
            </c:strRef>
          </c:tx>
          <c:spPr>
            <a:ln w="317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'Simple Moving Average Span'!$H$3:$H$1470</c:f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'Simple Moving Average Span'!$F$2:$F$1472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1-ECCE-4674-A25C-D82175D75694}"/>
            </c:ext>
          </c:extLst>
        </c:ser>
        <c:ser>
          <c:idx val="2"/>
          <c:order val="2"/>
          <c:tx>
            <c:strRef>
              <c:f>'Simple Moving Average Span'!$M$1</c:f>
              <c:strCache>
                <c:ptCount val="1"/>
                <c:pt idx="0">
                  <c:v>Forecast </c:v>
                </c:pt>
              </c:strCache>
            </c:strRef>
          </c:tx>
          <c:spPr>
            <a:ln w="317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'Simple Moving Average Span'!$M$2:$M$1472</c:f>
              <c:numCache>
                <c:formatCode>General</c:formatCode>
                <c:ptCount val="1471"/>
                <c:pt idx="0">
                  <c:v>99.704498290000004</c:v>
                </c:pt>
                <c:pt idx="1">
                  <c:v>99.36231995</c:v>
                </c:pt>
                <c:pt idx="2">
                  <c:v>103.40219879999999</c:v>
                </c:pt>
                <c:pt idx="3">
                  <c:v>100.82300567999999</c:v>
                </c:pt>
                <c:pt idx="4">
                  <c:v>102.15696208333333</c:v>
                </c:pt>
                <c:pt idx="5">
                  <c:v>104.30839793333332</c:v>
                </c:pt>
                <c:pt idx="6">
                  <c:v>105.36035156666667</c:v>
                </c:pt>
                <c:pt idx="7">
                  <c:v>106.48201753333332</c:v>
                </c:pt>
                <c:pt idx="8">
                  <c:v>106.98264823333334</c:v>
                </c:pt>
                <c:pt idx="9">
                  <c:v>107.3723806</c:v>
                </c:pt>
                <c:pt idx="10">
                  <c:v>107.76844790000001</c:v>
                </c:pt>
                <c:pt idx="11">
                  <c:v>107.80646516666667</c:v>
                </c:pt>
                <c:pt idx="12">
                  <c:v>108.12015026666666</c:v>
                </c:pt>
                <c:pt idx="13">
                  <c:v>108.8457489</c:v>
                </c:pt>
                <c:pt idx="14">
                  <c:v>109.87869769999999</c:v>
                </c:pt>
                <c:pt idx="15">
                  <c:v>111.05105843333332</c:v>
                </c:pt>
                <c:pt idx="16">
                  <c:v>110.4648768</c:v>
                </c:pt>
                <c:pt idx="17">
                  <c:v>110.50289916666667</c:v>
                </c:pt>
                <c:pt idx="18">
                  <c:v>109.9610799</c:v>
                </c:pt>
                <c:pt idx="19">
                  <c:v>110.68033853333334</c:v>
                </c:pt>
                <c:pt idx="20">
                  <c:v>111.33622743333332</c:v>
                </c:pt>
                <c:pt idx="21">
                  <c:v>112.19490053333334</c:v>
                </c:pt>
                <c:pt idx="22">
                  <c:v>111.46613823333333</c:v>
                </c:pt>
                <c:pt idx="23">
                  <c:v>109.63155366666668</c:v>
                </c:pt>
                <c:pt idx="24">
                  <c:v>108.57009126666667</c:v>
                </c:pt>
                <c:pt idx="25">
                  <c:v>108.7190094</c:v>
                </c:pt>
                <c:pt idx="26">
                  <c:v>108.97882843333333</c:v>
                </c:pt>
                <c:pt idx="27">
                  <c:v>108.08847300000001</c:v>
                </c:pt>
                <c:pt idx="28">
                  <c:v>107.33753203333333</c:v>
                </c:pt>
                <c:pt idx="29">
                  <c:v>107.59735106666666</c:v>
                </c:pt>
                <c:pt idx="30">
                  <c:v>107.41990916666664</c:v>
                </c:pt>
                <c:pt idx="31">
                  <c:v>107.09988659999999</c:v>
                </c:pt>
                <c:pt idx="32">
                  <c:v>106.61827090000001</c:v>
                </c:pt>
                <c:pt idx="33">
                  <c:v>107.33119203333332</c:v>
                </c:pt>
                <c:pt idx="34">
                  <c:v>108.54474386666668</c:v>
                </c:pt>
                <c:pt idx="35">
                  <c:v>109.27667489999999</c:v>
                </c:pt>
                <c:pt idx="36">
                  <c:v>109.70442963333333</c:v>
                </c:pt>
                <c:pt idx="37">
                  <c:v>111.03204853333334</c:v>
                </c:pt>
                <c:pt idx="38">
                  <c:v>113.26270293333334</c:v>
                </c:pt>
                <c:pt idx="39">
                  <c:v>114.9800542</c:v>
                </c:pt>
                <c:pt idx="40">
                  <c:v>115.61059059999998</c:v>
                </c:pt>
                <c:pt idx="41">
                  <c:v>115.93377940000001</c:v>
                </c:pt>
                <c:pt idx="42">
                  <c:v>116.2252833</c:v>
                </c:pt>
                <c:pt idx="43">
                  <c:v>116.58015949999999</c:v>
                </c:pt>
                <c:pt idx="44">
                  <c:v>116.57382200000001</c:v>
                </c:pt>
                <c:pt idx="45">
                  <c:v>116.0731913</c:v>
                </c:pt>
                <c:pt idx="46">
                  <c:v>114.85647326666667</c:v>
                </c:pt>
                <c:pt idx="47">
                  <c:v>113.82352953333333</c:v>
                </c:pt>
                <c:pt idx="48">
                  <c:v>113.40528103333334</c:v>
                </c:pt>
                <c:pt idx="49">
                  <c:v>112.55928290000001</c:v>
                </c:pt>
                <c:pt idx="50">
                  <c:v>112.70503486666667</c:v>
                </c:pt>
                <c:pt idx="51">
                  <c:v>113.04407246666669</c:v>
                </c:pt>
                <c:pt idx="52">
                  <c:v>113.703125</c:v>
                </c:pt>
                <c:pt idx="53">
                  <c:v>113.30706023333335</c:v>
                </c:pt>
                <c:pt idx="54">
                  <c:v>113.15179696666667</c:v>
                </c:pt>
                <c:pt idx="55">
                  <c:v>113.37993113333333</c:v>
                </c:pt>
                <c:pt idx="56">
                  <c:v>113.20882416666666</c:v>
                </c:pt>
                <c:pt idx="57">
                  <c:v>113.33557129999998</c:v>
                </c:pt>
                <c:pt idx="58">
                  <c:v>113.96927896666666</c:v>
                </c:pt>
                <c:pt idx="59">
                  <c:v>114.64735156666666</c:v>
                </c:pt>
                <c:pt idx="60">
                  <c:v>114.79310096666666</c:v>
                </c:pt>
                <c:pt idx="61">
                  <c:v>115.12263486666666</c:v>
                </c:pt>
                <c:pt idx="62">
                  <c:v>115.85139973333334</c:v>
                </c:pt>
                <c:pt idx="63">
                  <c:v>117.03960416666666</c:v>
                </c:pt>
                <c:pt idx="64">
                  <c:v>118.24681600000001</c:v>
                </c:pt>
                <c:pt idx="65">
                  <c:v>119.5776011</c:v>
                </c:pt>
                <c:pt idx="66">
                  <c:v>120.61054483333334</c:v>
                </c:pt>
                <c:pt idx="67">
                  <c:v>120.84501646666668</c:v>
                </c:pt>
                <c:pt idx="68">
                  <c:v>120.59153493333334</c:v>
                </c:pt>
                <c:pt idx="69">
                  <c:v>120.59153493333334</c:v>
                </c:pt>
                <c:pt idx="70">
                  <c:v>120.70560456666665</c:v>
                </c:pt>
                <c:pt idx="71">
                  <c:v>120.94641369999999</c:v>
                </c:pt>
                <c:pt idx="72">
                  <c:v>121.07949576666665</c:v>
                </c:pt>
                <c:pt idx="73">
                  <c:v>121.94767506666666</c:v>
                </c:pt>
                <c:pt idx="74">
                  <c:v>122.7841695</c:v>
                </c:pt>
                <c:pt idx="75">
                  <c:v>123.4432195</c:v>
                </c:pt>
                <c:pt idx="76">
                  <c:v>123.902654</c:v>
                </c:pt>
                <c:pt idx="77">
                  <c:v>123.91850026666668</c:v>
                </c:pt>
                <c:pt idx="78">
                  <c:v>123.37984976666667</c:v>
                </c:pt>
                <c:pt idx="79">
                  <c:v>122.3310649</c:v>
                </c:pt>
                <c:pt idx="80">
                  <c:v>121.73537956666667</c:v>
                </c:pt>
                <c:pt idx="81">
                  <c:v>121.43436943333332</c:v>
                </c:pt>
                <c:pt idx="82">
                  <c:v>121.71953583333334</c:v>
                </c:pt>
                <c:pt idx="83">
                  <c:v>121.54843139999998</c:v>
                </c:pt>
                <c:pt idx="84">
                  <c:v>121.59912869999999</c:v>
                </c:pt>
                <c:pt idx="85">
                  <c:v>125.09086353333335</c:v>
                </c:pt>
                <c:pt idx="86">
                  <c:v>129.8626836</c:v>
                </c:pt>
                <c:pt idx="87">
                  <c:v>133.56353760000002</c:v>
                </c:pt>
                <c:pt idx="88">
                  <c:v>135.06225586666665</c:v>
                </c:pt>
                <c:pt idx="89">
                  <c:v>134.92284646666667</c:v>
                </c:pt>
                <c:pt idx="90">
                  <c:v>136.54988096666668</c:v>
                </c:pt>
                <c:pt idx="91">
                  <c:v>135.03126016666667</c:v>
                </c:pt>
                <c:pt idx="92">
                  <c:v>135.0636902</c:v>
                </c:pt>
                <c:pt idx="93">
                  <c:v>134.84854636666668</c:v>
                </c:pt>
                <c:pt idx="94">
                  <c:v>135.61921183333334</c:v>
                </c:pt>
                <c:pt idx="95">
                  <c:v>136.36739093333333</c:v>
                </c:pt>
                <c:pt idx="96">
                  <c:v>135.78619383333333</c:v>
                </c:pt>
                <c:pt idx="97">
                  <c:v>137.01923623333334</c:v>
                </c:pt>
                <c:pt idx="98">
                  <c:v>138.30366006666665</c:v>
                </c:pt>
                <c:pt idx="99">
                  <c:v>139.84818013333336</c:v>
                </c:pt>
                <c:pt idx="100">
                  <c:v>140.38763936666666</c:v>
                </c:pt>
                <c:pt idx="101">
                  <c:v>140.5192922</c:v>
                </c:pt>
                <c:pt idx="102">
                  <c:v>140.20781453333333</c:v>
                </c:pt>
                <c:pt idx="103">
                  <c:v>139.76468913333335</c:v>
                </c:pt>
                <c:pt idx="104">
                  <c:v>138.43530783333335</c:v>
                </c:pt>
                <c:pt idx="105">
                  <c:v>138.78210959999998</c:v>
                </c:pt>
                <c:pt idx="106">
                  <c:v>139.23808289999999</c:v>
                </c:pt>
                <c:pt idx="107">
                  <c:v>139.79359946666665</c:v>
                </c:pt>
                <c:pt idx="108">
                  <c:v>140.55783590000001</c:v>
                </c:pt>
                <c:pt idx="109">
                  <c:v>142.01565553333333</c:v>
                </c:pt>
                <c:pt idx="110">
                  <c:v>143.96156313333333</c:v>
                </c:pt>
                <c:pt idx="111">
                  <c:v>143.74000043333334</c:v>
                </c:pt>
                <c:pt idx="112">
                  <c:v>142.14409383333336</c:v>
                </c:pt>
                <c:pt idx="113">
                  <c:v>140.74084980000001</c:v>
                </c:pt>
                <c:pt idx="114">
                  <c:v>140.58028663333334</c:v>
                </c:pt>
                <c:pt idx="115">
                  <c:v>141.41838073333335</c:v>
                </c:pt>
                <c:pt idx="116">
                  <c:v>143.662913</c:v>
                </c:pt>
                <c:pt idx="117">
                  <c:v>145.06615193333334</c:v>
                </c:pt>
                <c:pt idx="118">
                  <c:v>146.51755266666666</c:v>
                </c:pt>
                <c:pt idx="119">
                  <c:v>146.26709489999999</c:v>
                </c:pt>
                <c:pt idx="120">
                  <c:v>146.3249003</c:v>
                </c:pt>
                <c:pt idx="121">
                  <c:v>145.22029113333332</c:v>
                </c:pt>
                <c:pt idx="122">
                  <c:v>145.72443136666666</c:v>
                </c:pt>
                <c:pt idx="123">
                  <c:v>145.80149333333333</c:v>
                </c:pt>
                <c:pt idx="124">
                  <c:v>147.51620993333333</c:v>
                </c:pt>
                <c:pt idx="125">
                  <c:v>147.82767233333334</c:v>
                </c:pt>
                <c:pt idx="126">
                  <c:v>148.91943360000002</c:v>
                </c:pt>
                <c:pt idx="127">
                  <c:v>150.01760863333334</c:v>
                </c:pt>
                <c:pt idx="128">
                  <c:v>150.33872476666667</c:v>
                </c:pt>
                <c:pt idx="129">
                  <c:v>151.22819010000001</c:v>
                </c:pt>
                <c:pt idx="130">
                  <c:v>151.32451886666666</c:v>
                </c:pt>
                <c:pt idx="131">
                  <c:v>151.64561973333332</c:v>
                </c:pt>
                <c:pt idx="132">
                  <c:v>151.52359519999999</c:v>
                </c:pt>
                <c:pt idx="133">
                  <c:v>150.80753073333335</c:v>
                </c:pt>
                <c:pt idx="134">
                  <c:v>150.77542623333332</c:v>
                </c:pt>
                <c:pt idx="135">
                  <c:v>151.06121316666668</c:v>
                </c:pt>
                <c:pt idx="136">
                  <c:v>151.6135203</c:v>
                </c:pt>
                <c:pt idx="137">
                  <c:v>152.33600870000001</c:v>
                </c:pt>
                <c:pt idx="138">
                  <c:v>151.97315979999999</c:v>
                </c:pt>
                <c:pt idx="139">
                  <c:v>152.56720479999998</c:v>
                </c:pt>
                <c:pt idx="140">
                  <c:v>152.44839479999999</c:v>
                </c:pt>
                <c:pt idx="141">
                  <c:v>152.81766766666667</c:v>
                </c:pt>
                <c:pt idx="142">
                  <c:v>152.29426066666667</c:v>
                </c:pt>
                <c:pt idx="143">
                  <c:v>153.20619710000003</c:v>
                </c:pt>
                <c:pt idx="144">
                  <c:v>154.25300089999999</c:v>
                </c:pt>
                <c:pt idx="145">
                  <c:v>153.57867943333335</c:v>
                </c:pt>
                <c:pt idx="146">
                  <c:v>152.87225343333333</c:v>
                </c:pt>
                <c:pt idx="147">
                  <c:v>153.62685139999999</c:v>
                </c:pt>
                <c:pt idx="148">
                  <c:v>153.91585286666665</c:v>
                </c:pt>
                <c:pt idx="149">
                  <c:v>150.65662130000001</c:v>
                </c:pt>
                <c:pt idx="150">
                  <c:v>147.30748493333331</c:v>
                </c:pt>
                <c:pt idx="151">
                  <c:v>146.8804117666667</c:v>
                </c:pt>
                <c:pt idx="152">
                  <c:v>146.97674559999999</c:v>
                </c:pt>
                <c:pt idx="153">
                  <c:v>144.65193686666666</c:v>
                </c:pt>
                <c:pt idx="154">
                  <c:v>142.0798747</c:v>
                </c:pt>
                <c:pt idx="155">
                  <c:v>141.14545696666667</c:v>
                </c:pt>
                <c:pt idx="156">
                  <c:v>139.90598553333334</c:v>
                </c:pt>
                <c:pt idx="157">
                  <c:v>138.57981363333332</c:v>
                </c:pt>
                <c:pt idx="158">
                  <c:v>137.3628133</c:v>
                </c:pt>
                <c:pt idx="159">
                  <c:v>137.98576353333331</c:v>
                </c:pt>
                <c:pt idx="160">
                  <c:v>138.6247711</c:v>
                </c:pt>
                <c:pt idx="161">
                  <c:v>139.99910990000001</c:v>
                </c:pt>
                <c:pt idx="162">
                  <c:v>140.65095010000002</c:v>
                </c:pt>
                <c:pt idx="163">
                  <c:v>140.18855793333333</c:v>
                </c:pt>
                <c:pt idx="164">
                  <c:v>139.60736083333333</c:v>
                </c:pt>
                <c:pt idx="165">
                  <c:v>139.66516113333333</c:v>
                </c:pt>
                <c:pt idx="166">
                  <c:v>140.80187480000001</c:v>
                </c:pt>
                <c:pt idx="167">
                  <c:v>141.55967713333334</c:v>
                </c:pt>
                <c:pt idx="168">
                  <c:v>142.33033753333333</c:v>
                </c:pt>
                <c:pt idx="169">
                  <c:v>142.91796366666665</c:v>
                </c:pt>
                <c:pt idx="170">
                  <c:v>143.85560100000001</c:v>
                </c:pt>
                <c:pt idx="171">
                  <c:v>144.83176166666667</c:v>
                </c:pt>
                <c:pt idx="172">
                  <c:v>146.41801960000001</c:v>
                </c:pt>
                <c:pt idx="173">
                  <c:v>147.31711319999999</c:v>
                </c:pt>
                <c:pt idx="174">
                  <c:v>146.68132016666667</c:v>
                </c:pt>
                <c:pt idx="175">
                  <c:v>145.31341549999999</c:v>
                </c:pt>
                <c:pt idx="176">
                  <c:v>145.16250100000002</c:v>
                </c:pt>
                <c:pt idx="177">
                  <c:v>145.75012206666668</c:v>
                </c:pt>
                <c:pt idx="178">
                  <c:v>145.17854820000002</c:v>
                </c:pt>
                <c:pt idx="179">
                  <c:v>144.2890778</c:v>
                </c:pt>
                <c:pt idx="180">
                  <c:v>144.33724976666667</c:v>
                </c:pt>
                <c:pt idx="181">
                  <c:v>145.5317637</c:v>
                </c:pt>
                <c:pt idx="182">
                  <c:v>145.75332639999999</c:v>
                </c:pt>
                <c:pt idx="183">
                  <c:v>145.40973916666667</c:v>
                </c:pt>
                <c:pt idx="184">
                  <c:v>145.13680523333332</c:v>
                </c:pt>
                <c:pt idx="185">
                  <c:v>144.15422566666666</c:v>
                </c:pt>
                <c:pt idx="186">
                  <c:v>144.92167156666665</c:v>
                </c:pt>
                <c:pt idx="187">
                  <c:v>146.60105386666666</c:v>
                </c:pt>
                <c:pt idx="188">
                  <c:v>149.12172953333334</c:v>
                </c:pt>
                <c:pt idx="189">
                  <c:v>149.72861733333335</c:v>
                </c:pt>
                <c:pt idx="190">
                  <c:v>147.07627866666667</c:v>
                </c:pt>
                <c:pt idx="191">
                  <c:v>144.87027993333334</c:v>
                </c:pt>
                <c:pt idx="192">
                  <c:v>143.35144549999998</c:v>
                </c:pt>
                <c:pt idx="193">
                  <c:v>144.05787660000001</c:v>
                </c:pt>
                <c:pt idx="194">
                  <c:v>143.83952840000003</c:v>
                </c:pt>
                <c:pt idx="195">
                  <c:v>145.05652363333334</c:v>
                </c:pt>
                <c:pt idx="196">
                  <c:v>146.26388546666666</c:v>
                </c:pt>
                <c:pt idx="197">
                  <c:v>148.22905473333336</c:v>
                </c:pt>
                <c:pt idx="198">
                  <c:v>148.56942746666667</c:v>
                </c:pt>
                <c:pt idx="199">
                  <c:v>150.03688556666665</c:v>
                </c:pt>
                <c:pt idx="200">
                  <c:v>150.5859782</c:v>
                </c:pt>
                <c:pt idx="201">
                  <c:v>151.3791148</c:v>
                </c:pt>
                <c:pt idx="202">
                  <c:v>151.18323773333336</c:v>
                </c:pt>
                <c:pt idx="203">
                  <c:v>151.89608766666666</c:v>
                </c:pt>
                <c:pt idx="204">
                  <c:v>151.26350913333332</c:v>
                </c:pt>
                <c:pt idx="205">
                  <c:v>149.8955943</c:v>
                </c:pt>
                <c:pt idx="206">
                  <c:v>147.83730573333332</c:v>
                </c:pt>
                <c:pt idx="207">
                  <c:v>146.89645896666667</c:v>
                </c:pt>
                <c:pt idx="208">
                  <c:v>147.36848449999999</c:v>
                </c:pt>
                <c:pt idx="209">
                  <c:v>147.93684386666669</c:v>
                </c:pt>
                <c:pt idx="210">
                  <c:v>148.78136190000001</c:v>
                </c:pt>
                <c:pt idx="211">
                  <c:v>148.64971416666666</c:v>
                </c:pt>
                <c:pt idx="212">
                  <c:v>149.61303203333333</c:v>
                </c:pt>
                <c:pt idx="213">
                  <c:v>150.98415120000001</c:v>
                </c:pt>
                <c:pt idx="214">
                  <c:v>151.24745176666667</c:v>
                </c:pt>
                <c:pt idx="215">
                  <c:v>148.60796100000002</c:v>
                </c:pt>
                <c:pt idx="216">
                  <c:v>146.10654193333335</c:v>
                </c:pt>
                <c:pt idx="217">
                  <c:v>144.62946063333334</c:v>
                </c:pt>
                <c:pt idx="218">
                  <c:v>144.94414773333332</c:v>
                </c:pt>
                <c:pt idx="219">
                  <c:v>143.87807720000001</c:v>
                </c:pt>
                <c:pt idx="220">
                  <c:v>142.42988080000001</c:v>
                </c:pt>
                <c:pt idx="221">
                  <c:v>141.39591473333334</c:v>
                </c:pt>
                <c:pt idx="222">
                  <c:v>141.32526653333335</c:v>
                </c:pt>
                <c:pt idx="223">
                  <c:v>142.65464783333334</c:v>
                </c:pt>
                <c:pt idx="224">
                  <c:v>144.0386149</c:v>
                </c:pt>
                <c:pt idx="225">
                  <c:v>144.99230446666664</c:v>
                </c:pt>
                <c:pt idx="226">
                  <c:v>145.32946776666665</c:v>
                </c:pt>
                <c:pt idx="227">
                  <c:v>145.41937763333331</c:v>
                </c:pt>
                <c:pt idx="228">
                  <c:v>145.51892089999998</c:v>
                </c:pt>
                <c:pt idx="229">
                  <c:v>146.1033376</c:v>
                </c:pt>
                <c:pt idx="230">
                  <c:v>147.64143373333332</c:v>
                </c:pt>
                <c:pt idx="231">
                  <c:v>149.18595379999999</c:v>
                </c:pt>
                <c:pt idx="232">
                  <c:v>148.97080996666668</c:v>
                </c:pt>
                <c:pt idx="233">
                  <c:v>148.82951866666667</c:v>
                </c:pt>
                <c:pt idx="234">
                  <c:v>148.10061140000002</c:v>
                </c:pt>
                <c:pt idx="235">
                  <c:v>148.43456016666664</c:v>
                </c:pt>
                <c:pt idx="236">
                  <c:v>148.1841024</c:v>
                </c:pt>
                <c:pt idx="237">
                  <c:v>147.43592326666666</c:v>
                </c:pt>
                <c:pt idx="238">
                  <c:v>147.1372935</c:v>
                </c:pt>
                <c:pt idx="239">
                  <c:v>147.42628986666668</c:v>
                </c:pt>
                <c:pt idx="240">
                  <c:v>148.58226520000002</c:v>
                </c:pt>
                <c:pt idx="241">
                  <c:v>149.40430193333333</c:v>
                </c:pt>
                <c:pt idx="242">
                  <c:v>150.70156856666668</c:v>
                </c:pt>
                <c:pt idx="243">
                  <c:v>152.22682696666666</c:v>
                </c:pt>
                <c:pt idx="244">
                  <c:v>154.02180479999998</c:v>
                </c:pt>
                <c:pt idx="245">
                  <c:v>154.33007303333332</c:v>
                </c:pt>
                <c:pt idx="246">
                  <c:v>154.83420816666668</c:v>
                </c:pt>
                <c:pt idx="247">
                  <c:v>154.98513793333333</c:v>
                </c:pt>
                <c:pt idx="248">
                  <c:v>155.3383484</c:v>
                </c:pt>
                <c:pt idx="249">
                  <c:v>155.60486349999999</c:v>
                </c:pt>
                <c:pt idx="250">
                  <c:v>156.29523216666666</c:v>
                </c:pt>
                <c:pt idx="251">
                  <c:v>156.61633813333333</c:v>
                </c:pt>
                <c:pt idx="252">
                  <c:v>156.80901083333333</c:v>
                </c:pt>
                <c:pt idx="253">
                  <c:v>156.82507323333334</c:v>
                </c:pt>
                <c:pt idx="254">
                  <c:v>156.95673113333334</c:v>
                </c:pt>
                <c:pt idx="255">
                  <c:v>157.0048879</c:v>
                </c:pt>
                <c:pt idx="256">
                  <c:v>157.38057963333333</c:v>
                </c:pt>
                <c:pt idx="257">
                  <c:v>159.35217286666668</c:v>
                </c:pt>
                <c:pt idx="258">
                  <c:v>162.44443256666668</c:v>
                </c:pt>
                <c:pt idx="259">
                  <c:v>164.68254090000002</c:v>
                </c:pt>
                <c:pt idx="260">
                  <c:v>166.02797443333336</c:v>
                </c:pt>
                <c:pt idx="261">
                  <c:v>166.60596719999998</c:v>
                </c:pt>
                <c:pt idx="262">
                  <c:v>168.1440633</c:v>
                </c:pt>
                <c:pt idx="263">
                  <c:v>169.03031920000001</c:v>
                </c:pt>
                <c:pt idx="264">
                  <c:v>168.56792193333331</c:v>
                </c:pt>
                <c:pt idx="265">
                  <c:v>167.48900856666666</c:v>
                </c:pt>
                <c:pt idx="266">
                  <c:v>167.08441669999999</c:v>
                </c:pt>
                <c:pt idx="267">
                  <c:v>166.97524516666667</c:v>
                </c:pt>
                <c:pt idx="268">
                  <c:v>166.43578593333334</c:v>
                </c:pt>
                <c:pt idx="269">
                  <c:v>163.4719747</c:v>
                </c:pt>
                <c:pt idx="270">
                  <c:v>161.38157146666666</c:v>
                </c:pt>
                <c:pt idx="271">
                  <c:v>158.58794660000001</c:v>
                </c:pt>
                <c:pt idx="272">
                  <c:v>157.69848126666668</c:v>
                </c:pt>
                <c:pt idx="273">
                  <c:v>155.15210979999998</c:v>
                </c:pt>
                <c:pt idx="274">
                  <c:v>153.60437519999999</c:v>
                </c:pt>
                <c:pt idx="275">
                  <c:v>153.21262613333332</c:v>
                </c:pt>
                <c:pt idx="276">
                  <c:v>153.91905210000002</c:v>
                </c:pt>
                <c:pt idx="277">
                  <c:v>154.41998290000001</c:v>
                </c:pt>
                <c:pt idx="278">
                  <c:v>153.35070290000002</c:v>
                </c:pt>
                <c:pt idx="279">
                  <c:v>152.10160826666666</c:v>
                </c:pt>
                <c:pt idx="280">
                  <c:v>151.29883829999997</c:v>
                </c:pt>
                <c:pt idx="281">
                  <c:v>151.55251060000001</c:v>
                </c:pt>
                <c:pt idx="282">
                  <c:v>151.50434369999999</c:v>
                </c:pt>
                <c:pt idx="283">
                  <c:v>151.2956289</c:v>
                </c:pt>
                <c:pt idx="284">
                  <c:v>149.82174176666666</c:v>
                </c:pt>
                <c:pt idx="285">
                  <c:v>150.37082926666665</c:v>
                </c:pt>
                <c:pt idx="286">
                  <c:v>149.99513753333335</c:v>
                </c:pt>
                <c:pt idx="287">
                  <c:v>149.65797933333332</c:v>
                </c:pt>
                <c:pt idx="288">
                  <c:v>144.79964193333333</c:v>
                </c:pt>
                <c:pt idx="289">
                  <c:v>140.70875039999999</c:v>
                </c:pt>
                <c:pt idx="290">
                  <c:v>136.99997456666668</c:v>
                </c:pt>
                <c:pt idx="291">
                  <c:v>135.94032796666667</c:v>
                </c:pt>
                <c:pt idx="292">
                  <c:v>134.9641622</c:v>
                </c:pt>
                <c:pt idx="293">
                  <c:v>133.66047159999999</c:v>
                </c:pt>
                <c:pt idx="294">
                  <c:v>133.39395143333334</c:v>
                </c:pt>
                <c:pt idx="295">
                  <c:v>134.48249816666669</c:v>
                </c:pt>
                <c:pt idx="296">
                  <c:v>134.72332763333333</c:v>
                </c:pt>
                <c:pt idx="297">
                  <c:v>133.91413876666664</c:v>
                </c:pt>
                <c:pt idx="298">
                  <c:v>129.0750707</c:v>
                </c:pt>
                <c:pt idx="299">
                  <c:v>126.28144326666667</c:v>
                </c:pt>
                <c:pt idx="300">
                  <c:v>118.48177593333332</c:v>
                </c:pt>
                <c:pt idx="301">
                  <c:v>108.35729217333333</c:v>
                </c:pt>
                <c:pt idx="302">
                  <c:v>98.004834500000001</c:v>
                </c:pt>
                <c:pt idx="303">
                  <c:v>92.372629800000013</c:v>
                </c:pt>
                <c:pt idx="304">
                  <c:v>92.131800333333331</c:v>
                </c:pt>
                <c:pt idx="305">
                  <c:v>89.816619873333323</c:v>
                </c:pt>
                <c:pt idx="306">
                  <c:v>89.813407896666661</c:v>
                </c:pt>
                <c:pt idx="307">
                  <c:v>90.38497924666666</c:v>
                </c:pt>
                <c:pt idx="308">
                  <c:v>92.517127990000006</c:v>
                </c:pt>
                <c:pt idx="309">
                  <c:v>96.094253533333344</c:v>
                </c:pt>
                <c:pt idx="310">
                  <c:v>101.72003681000001</c:v>
                </c:pt>
                <c:pt idx="311">
                  <c:v>108.93849943333333</c:v>
                </c:pt>
                <c:pt idx="312">
                  <c:v>111.88625333333333</c:v>
                </c:pt>
                <c:pt idx="313">
                  <c:v>112.05322263333333</c:v>
                </c:pt>
                <c:pt idx="314">
                  <c:v>109.567866</c:v>
                </c:pt>
                <c:pt idx="315">
                  <c:v>107.3361791</c:v>
                </c:pt>
                <c:pt idx="316">
                  <c:v>104.37558746666666</c:v>
                </c:pt>
                <c:pt idx="317">
                  <c:v>101.28654224666667</c:v>
                </c:pt>
                <c:pt idx="318">
                  <c:v>101.71039834666668</c:v>
                </c:pt>
                <c:pt idx="319">
                  <c:v>103.90997314666667</c:v>
                </c:pt>
                <c:pt idx="320">
                  <c:v>109.04767353333334</c:v>
                </c:pt>
                <c:pt idx="321">
                  <c:v>113.90601346666666</c:v>
                </c:pt>
                <c:pt idx="322">
                  <c:v>116.7767003</c:v>
                </c:pt>
                <c:pt idx="323">
                  <c:v>118.96343483333334</c:v>
                </c:pt>
                <c:pt idx="324">
                  <c:v>116.722112</c:v>
                </c:pt>
                <c:pt idx="325">
                  <c:v>114.66060893333334</c:v>
                </c:pt>
                <c:pt idx="326">
                  <c:v>113.16425323333334</c:v>
                </c:pt>
                <c:pt idx="327">
                  <c:v>113.86426546666667</c:v>
                </c:pt>
                <c:pt idx="328">
                  <c:v>113.91885886666665</c:v>
                </c:pt>
                <c:pt idx="329">
                  <c:v>111.49450686666667</c:v>
                </c:pt>
                <c:pt idx="330">
                  <c:v>108.78758496666667</c:v>
                </c:pt>
                <c:pt idx="331">
                  <c:v>107.73756156666666</c:v>
                </c:pt>
                <c:pt idx="332">
                  <c:v>107.62517296666665</c:v>
                </c:pt>
                <c:pt idx="333">
                  <c:v>107.54489393333334</c:v>
                </c:pt>
                <c:pt idx="334">
                  <c:v>108.75867973333334</c:v>
                </c:pt>
                <c:pt idx="335">
                  <c:v>109.43300119999999</c:v>
                </c:pt>
                <c:pt idx="336">
                  <c:v>109.882548</c:v>
                </c:pt>
                <c:pt idx="337">
                  <c:v>107.45819343333334</c:v>
                </c:pt>
                <c:pt idx="338">
                  <c:v>105.37100473333334</c:v>
                </c:pt>
                <c:pt idx="339">
                  <c:v>103.79437510000001</c:v>
                </c:pt>
                <c:pt idx="340">
                  <c:v>105.42238616666667</c:v>
                </c:pt>
                <c:pt idx="341">
                  <c:v>106.96369679999999</c:v>
                </c:pt>
                <c:pt idx="342">
                  <c:v>108.19995373333334</c:v>
                </c:pt>
                <c:pt idx="343">
                  <c:v>106.72286483333333</c:v>
                </c:pt>
                <c:pt idx="344">
                  <c:v>104.79622653333332</c:v>
                </c:pt>
                <c:pt idx="345">
                  <c:v>103.30308279999998</c:v>
                </c:pt>
                <c:pt idx="346">
                  <c:v>103.31913503333334</c:v>
                </c:pt>
                <c:pt idx="347">
                  <c:v>106.9990158</c:v>
                </c:pt>
                <c:pt idx="348">
                  <c:v>110.56008403333334</c:v>
                </c:pt>
                <c:pt idx="349">
                  <c:v>114.27207183333333</c:v>
                </c:pt>
                <c:pt idx="350">
                  <c:v>114.49363199999999</c:v>
                </c:pt>
                <c:pt idx="351">
                  <c:v>115.02987923333335</c:v>
                </c:pt>
                <c:pt idx="352">
                  <c:v>116.47486113333333</c:v>
                </c:pt>
                <c:pt idx="353">
                  <c:v>119.88821919999999</c:v>
                </c:pt>
                <c:pt idx="354">
                  <c:v>123.68048349999999</c:v>
                </c:pt>
                <c:pt idx="355">
                  <c:v>126.3456599</c:v>
                </c:pt>
                <c:pt idx="356">
                  <c:v>128.72506203333333</c:v>
                </c:pt>
                <c:pt idx="357">
                  <c:v>130.08334349999998</c:v>
                </c:pt>
                <c:pt idx="358">
                  <c:v>132.91550190000001</c:v>
                </c:pt>
                <c:pt idx="359">
                  <c:v>135.42654926666668</c:v>
                </c:pt>
                <c:pt idx="360">
                  <c:v>139.90276589999999</c:v>
                </c:pt>
                <c:pt idx="361">
                  <c:v>141.44728596666667</c:v>
                </c:pt>
                <c:pt idx="362">
                  <c:v>140.93673200000001</c:v>
                </c:pt>
                <c:pt idx="363">
                  <c:v>138.31329346666666</c:v>
                </c:pt>
                <c:pt idx="364">
                  <c:v>132.99577840000001</c:v>
                </c:pt>
                <c:pt idx="365">
                  <c:v>129.24846903333332</c:v>
                </c:pt>
                <c:pt idx="366">
                  <c:v>126.67320253333332</c:v>
                </c:pt>
                <c:pt idx="367">
                  <c:v>128.11496990000001</c:v>
                </c:pt>
                <c:pt idx="368">
                  <c:v>129.4315033</c:v>
                </c:pt>
                <c:pt idx="369">
                  <c:v>130.0030721</c:v>
                </c:pt>
                <c:pt idx="370">
                  <c:v>129.12003326666667</c:v>
                </c:pt>
                <c:pt idx="371">
                  <c:v>128.52277373333334</c:v>
                </c:pt>
                <c:pt idx="372">
                  <c:v>129.216362</c:v>
                </c:pt>
                <c:pt idx="373">
                  <c:v>129.22599030000001</c:v>
                </c:pt>
                <c:pt idx="374">
                  <c:v>129.9452642</c:v>
                </c:pt>
                <c:pt idx="375">
                  <c:v>127.71999613333332</c:v>
                </c:pt>
                <c:pt idx="376">
                  <c:v>127.16769663333332</c:v>
                </c:pt>
                <c:pt idx="377">
                  <c:v>125.86722053333334</c:v>
                </c:pt>
                <c:pt idx="378">
                  <c:v>126.85944620000002</c:v>
                </c:pt>
                <c:pt idx="379">
                  <c:v>129.05260213333335</c:v>
                </c:pt>
                <c:pt idx="380">
                  <c:v>131.78521220000002</c:v>
                </c:pt>
                <c:pt idx="381">
                  <c:v>132.47236633333333</c:v>
                </c:pt>
                <c:pt idx="382">
                  <c:v>131.78519693333334</c:v>
                </c:pt>
                <c:pt idx="383">
                  <c:v>129.64663186666667</c:v>
                </c:pt>
                <c:pt idx="384">
                  <c:v>129.15534463333333</c:v>
                </c:pt>
                <c:pt idx="385">
                  <c:v>129.20350646666665</c:v>
                </c:pt>
                <c:pt idx="386">
                  <c:v>129.50534566666667</c:v>
                </c:pt>
                <c:pt idx="387">
                  <c:v>131.00170390000002</c:v>
                </c:pt>
                <c:pt idx="388">
                  <c:v>131.41914366666666</c:v>
                </c:pt>
                <c:pt idx="389">
                  <c:v>131.99714153333332</c:v>
                </c:pt>
                <c:pt idx="390">
                  <c:v>132.12879436666668</c:v>
                </c:pt>
                <c:pt idx="391">
                  <c:v>133.91414390000003</c:v>
                </c:pt>
                <c:pt idx="392">
                  <c:v>135.98847963333333</c:v>
                </c:pt>
                <c:pt idx="393">
                  <c:v>136.34490966666667</c:v>
                </c:pt>
                <c:pt idx="394">
                  <c:v>135.46186830000002</c:v>
                </c:pt>
                <c:pt idx="395">
                  <c:v>134.89672343333334</c:v>
                </c:pt>
                <c:pt idx="396">
                  <c:v>134.80681356666668</c:v>
                </c:pt>
                <c:pt idx="397">
                  <c:v>136.14903766666669</c:v>
                </c:pt>
                <c:pt idx="398">
                  <c:v>135.75729369999999</c:v>
                </c:pt>
                <c:pt idx="399">
                  <c:v>135.0444387</c:v>
                </c:pt>
                <c:pt idx="400">
                  <c:v>134.02652996666666</c:v>
                </c:pt>
                <c:pt idx="401">
                  <c:v>134.13249206666666</c:v>
                </c:pt>
                <c:pt idx="402">
                  <c:v>135.71233113333332</c:v>
                </c:pt>
                <c:pt idx="403">
                  <c:v>137.68713886666666</c:v>
                </c:pt>
                <c:pt idx="404">
                  <c:v>139.86103309999999</c:v>
                </c:pt>
                <c:pt idx="405">
                  <c:v>142.65465796666663</c:v>
                </c:pt>
                <c:pt idx="406">
                  <c:v>144.77074683333333</c:v>
                </c:pt>
                <c:pt idx="407">
                  <c:v>147.72812396666666</c:v>
                </c:pt>
                <c:pt idx="408">
                  <c:v>150.06257120000001</c:v>
                </c:pt>
                <c:pt idx="409">
                  <c:v>151.42728170000001</c:v>
                </c:pt>
                <c:pt idx="410">
                  <c:v>152.46125283333333</c:v>
                </c:pt>
                <c:pt idx="411">
                  <c:v>153.1452026</c:v>
                </c:pt>
                <c:pt idx="412">
                  <c:v>152.39701839999998</c:v>
                </c:pt>
                <c:pt idx="413">
                  <c:v>151.0547943</c:v>
                </c:pt>
                <c:pt idx="414">
                  <c:v>148.55338033333331</c:v>
                </c:pt>
                <c:pt idx="415">
                  <c:v>147.72492473333332</c:v>
                </c:pt>
                <c:pt idx="416">
                  <c:v>146.84188333333333</c:v>
                </c:pt>
                <c:pt idx="417">
                  <c:v>146.80655923333333</c:v>
                </c:pt>
                <c:pt idx="418">
                  <c:v>146.36664326666664</c:v>
                </c:pt>
                <c:pt idx="419">
                  <c:v>145.9620463</c:v>
                </c:pt>
                <c:pt idx="420">
                  <c:v>146.08406576666667</c:v>
                </c:pt>
                <c:pt idx="421">
                  <c:v>146.28315226666666</c:v>
                </c:pt>
                <c:pt idx="422">
                  <c:v>148.47630819999998</c:v>
                </c:pt>
                <c:pt idx="423">
                  <c:v>149.66119383333333</c:v>
                </c:pt>
                <c:pt idx="424">
                  <c:v>151.20571390000001</c:v>
                </c:pt>
                <c:pt idx="425">
                  <c:v>149.46852620000001</c:v>
                </c:pt>
                <c:pt idx="426">
                  <c:v>149.7928416</c:v>
                </c:pt>
                <c:pt idx="427">
                  <c:v>150.76900736666664</c:v>
                </c:pt>
                <c:pt idx="428">
                  <c:v>153.59474183333333</c:v>
                </c:pt>
                <c:pt idx="429">
                  <c:v>155.68193056666667</c:v>
                </c:pt>
                <c:pt idx="430">
                  <c:v>157.50259910000003</c:v>
                </c:pt>
                <c:pt idx="431">
                  <c:v>159.07923383333335</c:v>
                </c:pt>
                <c:pt idx="432">
                  <c:v>159.61548363333333</c:v>
                </c:pt>
                <c:pt idx="433">
                  <c:v>159.88842776666664</c:v>
                </c:pt>
                <c:pt idx="434">
                  <c:v>158.11592613333335</c:v>
                </c:pt>
                <c:pt idx="435">
                  <c:v>156.44938153333331</c:v>
                </c:pt>
                <c:pt idx="436">
                  <c:v>155.9548747</c:v>
                </c:pt>
                <c:pt idx="437">
                  <c:v>156.61313376666666</c:v>
                </c:pt>
                <c:pt idx="438">
                  <c:v>157.56039936666664</c:v>
                </c:pt>
                <c:pt idx="439">
                  <c:v>157.81407673333334</c:v>
                </c:pt>
                <c:pt idx="440">
                  <c:v>158.68748979999998</c:v>
                </c:pt>
                <c:pt idx="441">
                  <c:v>158.56547036666666</c:v>
                </c:pt>
                <c:pt idx="442">
                  <c:v>158.19619750000001</c:v>
                </c:pt>
                <c:pt idx="443">
                  <c:v>157.41911826666669</c:v>
                </c:pt>
                <c:pt idx="444">
                  <c:v>157.15902203333334</c:v>
                </c:pt>
                <c:pt idx="445">
                  <c:v>156.21496583333331</c:v>
                </c:pt>
                <c:pt idx="446">
                  <c:v>156.55533853333336</c:v>
                </c:pt>
                <c:pt idx="447">
                  <c:v>156.99524943333333</c:v>
                </c:pt>
                <c:pt idx="448">
                  <c:v>158.88977559999998</c:v>
                </c:pt>
                <c:pt idx="449">
                  <c:v>160.4407247</c:v>
                </c:pt>
                <c:pt idx="450">
                  <c:v>161.85039266666664</c:v>
                </c:pt>
                <c:pt idx="451">
                  <c:v>161.76048280000001</c:v>
                </c:pt>
                <c:pt idx="452">
                  <c:v>159.77282716666667</c:v>
                </c:pt>
                <c:pt idx="453">
                  <c:v>159.18519593333335</c:v>
                </c:pt>
                <c:pt idx="454">
                  <c:v>158.75491333333335</c:v>
                </c:pt>
                <c:pt idx="455">
                  <c:v>160.17741393333333</c:v>
                </c:pt>
                <c:pt idx="456">
                  <c:v>159.13060506666667</c:v>
                </c:pt>
                <c:pt idx="457">
                  <c:v>159.62190246666668</c:v>
                </c:pt>
                <c:pt idx="458">
                  <c:v>159.77924603333332</c:v>
                </c:pt>
                <c:pt idx="459">
                  <c:v>159.44529723333332</c:v>
                </c:pt>
                <c:pt idx="460">
                  <c:v>157.35810343333335</c:v>
                </c:pt>
                <c:pt idx="461">
                  <c:v>151.71626790000002</c:v>
                </c:pt>
                <c:pt idx="462">
                  <c:v>148.51805116666665</c:v>
                </c:pt>
                <c:pt idx="463">
                  <c:v>144.72257996666667</c:v>
                </c:pt>
                <c:pt idx="464">
                  <c:v>145.01157633333332</c:v>
                </c:pt>
                <c:pt idx="465">
                  <c:v>146.8386739</c:v>
                </c:pt>
                <c:pt idx="466">
                  <c:v>149.57128396666667</c:v>
                </c:pt>
                <c:pt idx="467">
                  <c:v>153.44703673333333</c:v>
                </c:pt>
                <c:pt idx="468">
                  <c:v>155.92917886666669</c:v>
                </c:pt>
                <c:pt idx="469">
                  <c:v>161.78936766666666</c:v>
                </c:pt>
                <c:pt idx="470">
                  <c:v>163.01598613333331</c:v>
                </c:pt>
                <c:pt idx="471">
                  <c:v>163.03525796666665</c:v>
                </c:pt>
                <c:pt idx="472">
                  <c:v>158.34711203333333</c:v>
                </c:pt>
                <c:pt idx="473">
                  <c:v>156.34983826666667</c:v>
                </c:pt>
                <c:pt idx="474">
                  <c:v>155.50532533333333</c:v>
                </c:pt>
                <c:pt idx="475">
                  <c:v>157.00167336666667</c:v>
                </c:pt>
                <c:pt idx="476">
                  <c:v>159.1177673</c:v>
                </c:pt>
                <c:pt idx="477">
                  <c:v>160.96412656666666</c:v>
                </c:pt>
                <c:pt idx="478">
                  <c:v>161.46506246666669</c:v>
                </c:pt>
                <c:pt idx="479">
                  <c:v>161.38799033333333</c:v>
                </c:pt>
                <c:pt idx="480">
                  <c:v>160.70082603333333</c:v>
                </c:pt>
                <c:pt idx="481">
                  <c:v>159.59299723333334</c:v>
                </c:pt>
                <c:pt idx="482">
                  <c:v>158.20260619999999</c:v>
                </c:pt>
                <c:pt idx="483">
                  <c:v>156.16357930000001</c:v>
                </c:pt>
                <c:pt idx="484">
                  <c:v>156.62597149999999</c:v>
                </c:pt>
                <c:pt idx="485">
                  <c:v>156.65808106666668</c:v>
                </c:pt>
                <c:pt idx="486">
                  <c:v>158.87051393333334</c:v>
                </c:pt>
                <c:pt idx="487">
                  <c:v>159.63475546666666</c:v>
                </c:pt>
                <c:pt idx="488">
                  <c:v>161.84718326666666</c:v>
                </c:pt>
                <c:pt idx="489">
                  <c:v>162.84581506666666</c:v>
                </c:pt>
                <c:pt idx="490">
                  <c:v>164.13986716666668</c:v>
                </c:pt>
                <c:pt idx="491">
                  <c:v>165.79356383333334</c:v>
                </c:pt>
                <c:pt idx="492">
                  <c:v>166.55137633333334</c:v>
                </c:pt>
                <c:pt idx="493">
                  <c:v>167.51790873333334</c:v>
                </c:pt>
                <c:pt idx="494">
                  <c:v>168.23397830000002</c:v>
                </c:pt>
                <c:pt idx="495">
                  <c:v>169.69821676666666</c:v>
                </c:pt>
                <c:pt idx="496">
                  <c:v>171.8335673</c:v>
                </c:pt>
                <c:pt idx="497">
                  <c:v>172.28311156666666</c:v>
                </c:pt>
                <c:pt idx="498">
                  <c:v>172.47256976666668</c:v>
                </c:pt>
                <c:pt idx="499">
                  <c:v>171.6955007</c:v>
                </c:pt>
                <c:pt idx="500">
                  <c:v>171.95880636666666</c:v>
                </c:pt>
                <c:pt idx="501">
                  <c:v>172.86111453333334</c:v>
                </c:pt>
                <c:pt idx="502">
                  <c:v>174.12627666666666</c:v>
                </c:pt>
                <c:pt idx="503">
                  <c:v>175.42996723333331</c:v>
                </c:pt>
                <c:pt idx="504">
                  <c:v>176.41897073333334</c:v>
                </c:pt>
                <c:pt idx="505">
                  <c:v>176.55383299999997</c:v>
                </c:pt>
                <c:pt idx="506">
                  <c:v>175.75107319999998</c:v>
                </c:pt>
                <c:pt idx="507">
                  <c:v>174.21618650000002</c:v>
                </c:pt>
                <c:pt idx="508">
                  <c:v>173.15974423333333</c:v>
                </c:pt>
                <c:pt idx="509">
                  <c:v>172.31844583333336</c:v>
                </c:pt>
                <c:pt idx="510">
                  <c:v>173.0730489</c:v>
                </c:pt>
                <c:pt idx="511">
                  <c:v>172.47900389999998</c:v>
                </c:pt>
                <c:pt idx="512">
                  <c:v>171.74366250000003</c:v>
                </c:pt>
                <c:pt idx="513">
                  <c:v>170.6005198</c:v>
                </c:pt>
                <c:pt idx="514">
                  <c:v>169.93261716666666</c:v>
                </c:pt>
                <c:pt idx="515">
                  <c:v>167.98671466666667</c:v>
                </c:pt>
                <c:pt idx="516">
                  <c:v>166.95596823333332</c:v>
                </c:pt>
                <c:pt idx="517">
                  <c:v>166.22385153333335</c:v>
                </c:pt>
                <c:pt idx="518">
                  <c:v>167.60782369999998</c:v>
                </c:pt>
                <c:pt idx="519">
                  <c:v>166.13073223333333</c:v>
                </c:pt>
                <c:pt idx="520">
                  <c:v>163.27610273333332</c:v>
                </c:pt>
                <c:pt idx="521">
                  <c:v>161.58387249999998</c:v>
                </c:pt>
                <c:pt idx="522">
                  <c:v>159.44209800000002</c:v>
                </c:pt>
                <c:pt idx="523">
                  <c:v>158.28289796666667</c:v>
                </c:pt>
                <c:pt idx="524">
                  <c:v>155.37046306666664</c:v>
                </c:pt>
                <c:pt idx="525">
                  <c:v>155.7236786</c:v>
                </c:pt>
                <c:pt idx="526">
                  <c:v>158.05170186666666</c:v>
                </c:pt>
                <c:pt idx="527">
                  <c:v>160.35082499999999</c:v>
                </c:pt>
                <c:pt idx="528">
                  <c:v>160.58202106666667</c:v>
                </c:pt>
                <c:pt idx="529">
                  <c:v>160.68155923333333</c:v>
                </c:pt>
                <c:pt idx="530">
                  <c:v>161.51322426666664</c:v>
                </c:pt>
                <c:pt idx="531">
                  <c:v>164.11739603333334</c:v>
                </c:pt>
                <c:pt idx="532">
                  <c:v>164.50272113333332</c:v>
                </c:pt>
                <c:pt idx="533">
                  <c:v>167.26423643333331</c:v>
                </c:pt>
                <c:pt idx="534">
                  <c:v>168.58719379999999</c:v>
                </c:pt>
                <c:pt idx="535">
                  <c:v>171.61521913333331</c:v>
                </c:pt>
                <c:pt idx="536">
                  <c:v>171.07255046666668</c:v>
                </c:pt>
                <c:pt idx="537">
                  <c:v>170.39822386666665</c:v>
                </c:pt>
                <c:pt idx="538">
                  <c:v>170.02574663333334</c:v>
                </c:pt>
                <c:pt idx="539">
                  <c:v>170.32758076666667</c:v>
                </c:pt>
                <c:pt idx="540">
                  <c:v>170.99869793333332</c:v>
                </c:pt>
                <c:pt idx="541">
                  <c:v>170.42071026666665</c:v>
                </c:pt>
                <c:pt idx="542">
                  <c:v>170.44640606666667</c:v>
                </c:pt>
                <c:pt idx="543">
                  <c:v>169.98722330000001</c:v>
                </c:pt>
                <c:pt idx="544">
                  <c:v>170.42071023333332</c:v>
                </c:pt>
                <c:pt idx="545">
                  <c:v>170.02895096666666</c:v>
                </c:pt>
                <c:pt idx="546">
                  <c:v>169.65646360000002</c:v>
                </c:pt>
                <c:pt idx="547">
                  <c:v>166.29769896666667</c:v>
                </c:pt>
                <c:pt idx="548">
                  <c:v>162.18112693333333</c:v>
                </c:pt>
                <c:pt idx="549">
                  <c:v>159.45172630000002</c:v>
                </c:pt>
                <c:pt idx="550">
                  <c:v>158.26362613333333</c:v>
                </c:pt>
                <c:pt idx="551">
                  <c:v>161.37193300000001</c:v>
                </c:pt>
                <c:pt idx="552">
                  <c:v>165.86421203333333</c:v>
                </c:pt>
                <c:pt idx="553">
                  <c:v>171.22668963333331</c:v>
                </c:pt>
                <c:pt idx="554">
                  <c:v>171.74367266666664</c:v>
                </c:pt>
                <c:pt idx="555">
                  <c:v>169.06885273333333</c:v>
                </c:pt>
                <c:pt idx="556">
                  <c:v>166.49357603333334</c:v>
                </c:pt>
                <c:pt idx="557">
                  <c:v>165.12565609999999</c:v>
                </c:pt>
                <c:pt idx="558">
                  <c:v>164.00820919999998</c:v>
                </c:pt>
                <c:pt idx="559">
                  <c:v>162.24534606666666</c:v>
                </c:pt>
                <c:pt idx="560">
                  <c:v>161.08293663333333</c:v>
                </c:pt>
                <c:pt idx="561">
                  <c:v>159.85310366666667</c:v>
                </c:pt>
                <c:pt idx="562">
                  <c:v>156.35625713333334</c:v>
                </c:pt>
                <c:pt idx="563">
                  <c:v>152.8819020666667</c:v>
                </c:pt>
                <c:pt idx="564">
                  <c:v>150.30341593333333</c:v>
                </c:pt>
                <c:pt idx="565">
                  <c:v>150.17818196666667</c:v>
                </c:pt>
                <c:pt idx="566">
                  <c:v>150.48001096666667</c:v>
                </c:pt>
                <c:pt idx="567">
                  <c:v>152.05985513333334</c:v>
                </c:pt>
                <c:pt idx="568">
                  <c:v>154.93696083333333</c:v>
                </c:pt>
                <c:pt idx="569">
                  <c:v>156.82507323333334</c:v>
                </c:pt>
                <c:pt idx="570">
                  <c:v>156.92781573333335</c:v>
                </c:pt>
                <c:pt idx="571">
                  <c:v>157.07231646666665</c:v>
                </c:pt>
                <c:pt idx="572">
                  <c:v>158.33747353333334</c:v>
                </c:pt>
                <c:pt idx="573">
                  <c:v>160.64302569999998</c:v>
                </c:pt>
                <c:pt idx="574">
                  <c:v>161.77652993333334</c:v>
                </c:pt>
                <c:pt idx="575">
                  <c:v>161.51000466666667</c:v>
                </c:pt>
                <c:pt idx="576">
                  <c:v>160.84531146666666</c:v>
                </c:pt>
                <c:pt idx="577">
                  <c:v>160.40860493333335</c:v>
                </c:pt>
                <c:pt idx="578">
                  <c:v>160.71365863333332</c:v>
                </c:pt>
                <c:pt idx="579">
                  <c:v>159.51272583333335</c:v>
                </c:pt>
                <c:pt idx="580">
                  <c:v>158.69711813333333</c:v>
                </c:pt>
                <c:pt idx="581">
                  <c:v>157.12369793333335</c:v>
                </c:pt>
                <c:pt idx="582">
                  <c:v>156.62598166666666</c:v>
                </c:pt>
                <c:pt idx="583">
                  <c:v>155.24844363333332</c:v>
                </c:pt>
                <c:pt idx="584">
                  <c:v>154.39108786666665</c:v>
                </c:pt>
                <c:pt idx="585">
                  <c:v>153.16125489999999</c:v>
                </c:pt>
                <c:pt idx="586">
                  <c:v>152.67637633333334</c:v>
                </c:pt>
                <c:pt idx="587">
                  <c:v>151.20249939999999</c:v>
                </c:pt>
                <c:pt idx="588">
                  <c:v>151.32129923333332</c:v>
                </c:pt>
                <c:pt idx="589">
                  <c:v>149.67723593333332</c:v>
                </c:pt>
                <c:pt idx="590">
                  <c:v>150.34513856666669</c:v>
                </c:pt>
                <c:pt idx="591">
                  <c:v>150.33230083333333</c:v>
                </c:pt>
                <c:pt idx="592">
                  <c:v>155.59844463333334</c:v>
                </c:pt>
                <c:pt idx="593">
                  <c:v>160.79715473333334</c:v>
                </c:pt>
                <c:pt idx="594">
                  <c:v>165.98302206666668</c:v>
                </c:pt>
                <c:pt idx="595">
                  <c:v>167.23855083333333</c:v>
                </c:pt>
                <c:pt idx="596">
                  <c:v>168.00027466666666</c:v>
                </c:pt>
                <c:pt idx="597">
                  <c:v>169.30368039999999</c:v>
                </c:pt>
                <c:pt idx="598">
                  <c:v>172.40675860000002</c:v>
                </c:pt>
                <c:pt idx="599">
                  <c:v>174.17809550000001</c:v>
                </c:pt>
                <c:pt idx="600">
                  <c:v>175.30059306666666</c:v>
                </c:pt>
                <c:pt idx="601">
                  <c:v>175.65421043333333</c:v>
                </c:pt>
                <c:pt idx="602">
                  <c:v>177.05894979999997</c:v>
                </c:pt>
                <c:pt idx="603">
                  <c:v>179.32015993333334</c:v>
                </c:pt>
                <c:pt idx="604">
                  <c:v>179.76461793333331</c:v>
                </c:pt>
                <c:pt idx="605">
                  <c:v>179.17092896666668</c:v>
                </c:pt>
                <c:pt idx="606">
                  <c:v>177.7369842666667</c:v>
                </c:pt>
                <c:pt idx="607">
                  <c:v>177.53259276666668</c:v>
                </c:pt>
                <c:pt idx="608">
                  <c:v>177.88297016666669</c:v>
                </c:pt>
                <c:pt idx="609">
                  <c:v>177.85702003333336</c:v>
                </c:pt>
                <c:pt idx="610">
                  <c:v>177.40932716666666</c:v>
                </c:pt>
                <c:pt idx="611">
                  <c:v>176.91295876666666</c:v>
                </c:pt>
                <c:pt idx="612">
                  <c:v>176.67288716666667</c:v>
                </c:pt>
                <c:pt idx="613">
                  <c:v>176.16353863333333</c:v>
                </c:pt>
                <c:pt idx="614">
                  <c:v>175.44332376666668</c:v>
                </c:pt>
                <c:pt idx="615">
                  <c:v>174.65173846666664</c:v>
                </c:pt>
                <c:pt idx="616">
                  <c:v>174.27217606666667</c:v>
                </c:pt>
                <c:pt idx="617">
                  <c:v>174.1878255</c:v>
                </c:pt>
                <c:pt idx="618">
                  <c:v>173.85366820000002</c:v>
                </c:pt>
                <c:pt idx="619">
                  <c:v>172.9225769</c:v>
                </c:pt>
                <c:pt idx="620">
                  <c:v>171.4594472</c:v>
                </c:pt>
                <c:pt idx="621">
                  <c:v>169.2728576333333</c:v>
                </c:pt>
                <c:pt idx="622">
                  <c:v>168.45207719999999</c:v>
                </c:pt>
                <c:pt idx="623">
                  <c:v>168.47478230000002</c:v>
                </c:pt>
                <c:pt idx="624">
                  <c:v>169.40911356666666</c:v>
                </c:pt>
                <c:pt idx="625">
                  <c:v>169.87627156666665</c:v>
                </c:pt>
                <c:pt idx="626">
                  <c:v>173.37676999999999</c:v>
                </c:pt>
                <c:pt idx="627">
                  <c:v>176.89997863333329</c:v>
                </c:pt>
                <c:pt idx="628">
                  <c:v>181.49377949999999</c:v>
                </c:pt>
                <c:pt idx="629">
                  <c:v>182.06476339999998</c:v>
                </c:pt>
                <c:pt idx="630">
                  <c:v>182.64223226666664</c:v>
                </c:pt>
                <c:pt idx="631">
                  <c:v>182.07124836666665</c:v>
                </c:pt>
                <c:pt idx="632">
                  <c:v>181.54892476666669</c:v>
                </c:pt>
                <c:pt idx="633">
                  <c:v>182.05501810000001</c:v>
                </c:pt>
                <c:pt idx="634">
                  <c:v>181.99986776666665</c:v>
                </c:pt>
                <c:pt idx="635">
                  <c:v>183.33648173333333</c:v>
                </c:pt>
                <c:pt idx="636">
                  <c:v>184.13130696666667</c:v>
                </c:pt>
                <c:pt idx="637">
                  <c:v>184.77041626666667</c:v>
                </c:pt>
                <c:pt idx="638">
                  <c:v>185.30570983333334</c:v>
                </c:pt>
                <c:pt idx="639">
                  <c:v>183.94639586666668</c:v>
                </c:pt>
                <c:pt idx="640">
                  <c:v>181.97067260000003</c:v>
                </c:pt>
                <c:pt idx="641">
                  <c:v>178.62590026666666</c:v>
                </c:pt>
                <c:pt idx="642">
                  <c:v>176.91295879999998</c:v>
                </c:pt>
                <c:pt idx="643">
                  <c:v>176.78967793333331</c:v>
                </c:pt>
                <c:pt idx="644">
                  <c:v>177.56179299999999</c:v>
                </c:pt>
                <c:pt idx="645">
                  <c:v>179.41747536666665</c:v>
                </c:pt>
                <c:pt idx="646">
                  <c:v>179.89761859999999</c:v>
                </c:pt>
                <c:pt idx="647">
                  <c:v>180.06307983333332</c:v>
                </c:pt>
                <c:pt idx="648">
                  <c:v>178.80108643333332</c:v>
                </c:pt>
                <c:pt idx="649">
                  <c:v>178.43124900000001</c:v>
                </c:pt>
                <c:pt idx="650">
                  <c:v>177.95434573333333</c:v>
                </c:pt>
                <c:pt idx="651">
                  <c:v>179.58942669999999</c:v>
                </c:pt>
                <c:pt idx="652">
                  <c:v>182.72007753333332</c:v>
                </c:pt>
                <c:pt idx="653">
                  <c:v>188.11518353333335</c:v>
                </c:pt>
                <c:pt idx="654">
                  <c:v>188.22548423333333</c:v>
                </c:pt>
                <c:pt idx="655">
                  <c:v>185.30246483333335</c:v>
                </c:pt>
                <c:pt idx="656">
                  <c:v>180.5464681</c:v>
                </c:pt>
                <c:pt idx="657">
                  <c:v>178.27552793333334</c:v>
                </c:pt>
                <c:pt idx="658">
                  <c:v>177.22116086666665</c:v>
                </c:pt>
                <c:pt idx="659">
                  <c:v>177.38662209999998</c:v>
                </c:pt>
                <c:pt idx="660">
                  <c:v>179.62187703333333</c:v>
                </c:pt>
                <c:pt idx="661">
                  <c:v>181.10772703333336</c:v>
                </c:pt>
                <c:pt idx="662">
                  <c:v>180.1669057</c:v>
                </c:pt>
                <c:pt idx="663">
                  <c:v>177.10437520000002</c:v>
                </c:pt>
                <c:pt idx="664">
                  <c:v>174.50576273333331</c:v>
                </c:pt>
                <c:pt idx="665">
                  <c:v>173.0555979333333</c:v>
                </c:pt>
                <c:pt idx="666">
                  <c:v>173.64604183333336</c:v>
                </c:pt>
                <c:pt idx="667">
                  <c:v>174.29163613333333</c:v>
                </c:pt>
                <c:pt idx="668">
                  <c:v>175.42061870000001</c:v>
                </c:pt>
                <c:pt idx="669">
                  <c:v>174.78800456666667</c:v>
                </c:pt>
                <c:pt idx="670">
                  <c:v>174.90479533333334</c:v>
                </c:pt>
                <c:pt idx="671">
                  <c:v>174.15214030000001</c:v>
                </c:pt>
                <c:pt idx="672">
                  <c:v>173.72390240000001</c:v>
                </c:pt>
                <c:pt idx="673">
                  <c:v>173.3508199</c:v>
                </c:pt>
                <c:pt idx="674">
                  <c:v>173.61035663333337</c:v>
                </c:pt>
                <c:pt idx="675">
                  <c:v>173.51951596666666</c:v>
                </c:pt>
                <c:pt idx="676">
                  <c:v>173.1107432</c:v>
                </c:pt>
                <c:pt idx="677">
                  <c:v>172.06610616666669</c:v>
                </c:pt>
                <c:pt idx="678">
                  <c:v>171.73844403333337</c:v>
                </c:pt>
                <c:pt idx="679">
                  <c:v>171.40429689999999</c:v>
                </c:pt>
                <c:pt idx="680">
                  <c:v>171.47892253333336</c:v>
                </c:pt>
                <c:pt idx="681">
                  <c:v>170.48295593333333</c:v>
                </c:pt>
                <c:pt idx="682">
                  <c:v>168.05628966666666</c:v>
                </c:pt>
                <c:pt idx="683">
                  <c:v>165.55500286666665</c:v>
                </c:pt>
                <c:pt idx="684">
                  <c:v>163.22890726666665</c:v>
                </c:pt>
                <c:pt idx="685">
                  <c:v>161.91500346666666</c:v>
                </c:pt>
                <c:pt idx="686">
                  <c:v>161.01635739999998</c:v>
                </c:pt>
                <c:pt idx="687">
                  <c:v>161.24020386666666</c:v>
                </c:pt>
                <c:pt idx="688">
                  <c:v>162.99207559999999</c:v>
                </c:pt>
                <c:pt idx="689">
                  <c:v>162.72929893333333</c:v>
                </c:pt>
                <c:pt idx="690">
                  <c:v>161.43486023333332</c:v>
                </c:pt>
                <c:pt idx="691">
                  <c:v>156.95786033333331</c:v>
                </c:pt>
                <c:pt idx="692">
                  <c:v>154.44684856666666</c:v>
                </c:pt>
                <c:pt idx="693">
                  <c:v>152.97073873333332</c:v>
                </c:pt>
                <c:pt idx="694">
                  <c:v>153.72014363333332</c:v>
                </c:pt>
                <c:pt idx="695">
                  <c:v>153.02587889999998</c:v>
                </c:pt>
                <c:pt idx="696">
                  <c:v>151.29995729999999</c:v>
                </c:pt>
                <c:pt idx="697">
                  <c:v>149.19771833333334</c:v>
                </c:pt>
                <c:pt idx="698">
                  <c:v>148.87330123333334</c:v>
                </c:pt>
                <c:pt idx="699">
                  <c:v>148.49373376666665</c:v>
                </c:pt>
                <c:pt idx="700">
                  <c:v>147.98763533333332</c:v>
                </c:pt>
                <c:pt idx="701">
                  <c:v>146.65102133333332</c:v>
                </c:pt>
                <c:pt idx="702">
                  <c:v>147.1311645333333</c:v>
                </c:pt>
                <c:pt idx="703">
                  <c:v>148.56834409999999</c:v>
                </c:pt>
                <c:pt idx="704">
                  <c:v>151.73144023333336</c:v>
                </c:pt>
                <c:pt idx="705">
                  <c:v>153.09400433333334</c:v>
                </c:pt>
                <c:pt idx="706">
                  <c:v>153.68769836666667</c:v>
                </c:pt>
                <c:pt idx="707">
                  <c:v>152.75985716666665</c:v>
                </c:pt>
                <c:pt idx="708">
                  <c:v>153.85314940000001</c:v>
                </c:pt>
                <c:pt idx="709">
                  <c:v>155.40712483333331</c:v>
                </c:pt>
                <c:pt idx="710">
                  <c:v>156.98381043333333</c:v>
                </c:pt>
                <c:pt idx="711">
                  <c:v>157.50612896666667</c:v>
                </c:pt>
                <c:pt idx="712">
                  <c:v>157.62291973333333</c:v>
                </c:pt>
                <c:pt idx="713">
                  <c:v>158.94655863333332</c:v>
                </c:pt>
                <c:pt idx="714">
                  <c:v>159.40723673333332</c:v>
                </c:pt>
                <c:pt idx="715">
                  <c:v>160.58487446666666</c:v>
                </c:pt>
                <c:pt idx="716">
                  <c:v>160.49078876666667</c:v>
                </c:pt>
                <c:pt idx="717">
                  <c:v>162.55734759999999</c:v>
                </c:pt>
                <c:pt idx="718">
                  <c:v>163.90045163333332</c:v>
                </c:pt>
                <c:pt idx="719">
                  <c:v>166.15193173333333</c:v>
                </c:pt>
                <c:pt idx="720">
                  <c:v>166.23628233333332</c:v>
                </c:pt>
                <c:pt idx="721">
                  <c:v>166.86241150000001</c:v>
                </c:pt>
                <c:pt idx="722">
                  <c:v>163.53385416666666</c:v>
                </c:pt>
                <c:pt idx="723">
                  <c:v>160.67894996666666</c:v>
                </c:pt>
                <c:pt idx="724">
                  <c:v>157.230367</c:v>
                </c:pt>
                <c:pt idx="725">
                  <c:v>156.81835426666666</c:v>
                </c:pt>
                <c:pt idx="726">
                  <c:v>156.90920003333332</c:v>
                </c:pt>
                <c:pt idx="727">
                  <c:v>157.02923583333333</c:v>
                </c:pt>
                <c:pt idx="728">
                  <c:v>157.23037720000002</c:v>
                </c:pt>
                <c:pt idx="729">
                  <c:v>156.44203186666667</c:v>
                </c:pt>
                <c:pt idx="730">
                  <c:v>154.83939616666666</c:v>
                </c:pt>
                <c:pt idx="731">
                  <c:v>152.24078370000001</c:v>
                </c:pt>
                <c:pt idx="732">
                  <c:v>149.5318705</c:v>
                </c:pt>
                <c:pt idx="733">
                  <c:v>145.37603756666667</c:v>
                </c:pt>
                <c:pt idx="734">
                  <c:v>142.3427073</c:v>
                </c:pt>
                <c:pt idx="735">
                  <c:v>140.25344340000001</c:v>
                </c:pt>
                <c:pt idx="736">
                  <c:v>140.68492636666667</c:v>
                </c:pt>
                <c:pt idx="737">
                  <c:v>141.05152383333333</c:v>
                </c:pt>
                <c:pt idx="738">
                  <c:v>140.11719256666666</c:v>
                </c:pt>
                <c:pt idx="739">
                  <c:v>139.81223550000001</c:v>
                </c:pt>
                <c:pt idx="740">
                  <c:v>141.09044900000001</c:v>
                </c:pt>
                <c:pt idx="741">
                  <c:v>143.51711016666664</c:v>
                </c:pt>
                <c:pt idx="742">
                  <c:v>144.05889379999999</c:v>
                </c:pt>
                <c:pt idx="743">
                  <c:v>142.63144936666666</c:v>
                </c:pt>
                <c:pt idx="744">
                  <c:v>140.45134480000002</c:v>
                </c:pt>
                <c:pt idx="745">
                  <c:v>138.59241230000001</c:v>
                </c:pt>
                <c:pt idx="746">
                  <c:v>138.06684873333333</c:v>
                </c:pt>
                <c:pt idx="747">
                  <c:v>137.77163186666667</c:v>
                </c:pt>
                <c:pt idx="748">
                  <c:v>138.07010396666666</c:v>
                </c:pt>
                <c:pt idx="749">
                  <c:v>136.81459553333332</c:v>
                </c:pt>
                <c:pt idx="750">
                  <c:v>136.2825368</c:v>
                </c:pt>
                <c:pt idx="751">
                  <c:v>136.47394303333331</c:v>
                </c:pt>
                <c:pt idx="752">
                  <c:v>137.46018979999999</c:v>
                </c:pt>
                <c:pt idx="753">
                  <c:v>138.73516846666666</c:v>
                </c:pt>
                <c:pt idx="754">
                  <c:v>139.45538333333334</c:v>
                </c:pt>
                <c:pt idx="755">
                  <c:v>140.08150230000001</c:v>
                </c:pt>
                <c:pt idx="756">
                  <c:v>139.80899050000002</c:v>
                </c:pt>
                <c:pt idx="757">
                  <c:v>139.89658103333332</c:v>
                </c:pt>
                <c:pt idx="758">
                  <c:v>140.85362753333334</c:v>
                </c:pt>
                <c:pt idx="759">
                  <c:v>141.83661396666668</c:v>
                </c:pt>
                <c:pt idx="760">
                  <c:v>142.25511166666664</c:v>
                </c:pt>
                <c:pt idx="761">
                  <c:v>140.88605749999999</c:v>
                </c:pt>
                <c:pt idx="762">
                  <c:v>139.19258623333334</c:v>
                </c:pt>
                <c:pt idx="763">
                  <c:v>137.93059283333332</c:v>
                </c:pt>
                <c:pt idx="764">
                  <c:v>138.81950376666666</c:v>
                </c:pt>
                <c:pt idx="765">
                  <c:v>140.36050413333331</c:v>
                </c:pt>
                <c:pt idx="766">
                  <c:v>141.73280843333336</c:v>
                </c:pt>
                <c:pt idx="767">
                  <c:v>141.56410726666667</c:v>
                </c:pt>
                <c:pt idx="768">
                  <c:v>141.10991413333332</c:v>
                </c:pt>
                <c:pt idx="769">
                  <c:v>140.61679583333333</c:v>
                </c:pt>
                <c:pt idx="770">
                  <c:v>140.2145233</c:v>
                </c:pt>
                <c:pt idx="771">
                  <c:v>139.32885743333333</c:v>
                </c:pt>
                <c:pt idx="772">
                  <c:v>137.9111379</c:v>
                </c:pt>
                <c:pt idx="773">
                  <c:v>135.25088500000001</c:v>
                </c:pt>
                <c:pt idx="774">
                  <c:v>133.62878416666666</c:v>
                </c:pt>
                <c:pt idx="775">
                  <c:v>132.06507363333333</c:v>
                </c:pt>
                <c:pt idx="776">
                  <c:v>131.01395160000001</c:v>
                </c:pt>
                <c:pt idx="777">
                  <c:v>131.0399017</c:v>
                </c:pt>
                <c:pt idx="778">
                  <c:v>132.00667316666667</c:v>
                </c:pt>
                <c:pt idx="779">
                  <c:v>134.54364013333335</c:v>
                </c:pt>
                <c:pt idx="780">
                  <c:v>135.01080830000001</c:v>
                </c:pt>
                <c:pt idx="781">
                  <c:v>135.27034503333331</c:v>
                </c:pt>
                <c:pt idx="782">
                  <c:v>134.37170409999999</c:v>
                </c:pt>
                <c:pt idx="783">
                  <c:v>134.11540729999999</c:v>
                </c:pt>
                <c:pt idx="784">
                  <c:v>134.63124083333332</c:v>
                </c:pt>
                <c:pt idx="785">
                  <c:v>134.73829650000002</c:v>
                </c:pt>
                <c:pt idx="786">
                  <c:v>133.00914509999998</c:v>
                </c:pt>
                <c:pt idx="787">
                  <c:v>129.73898823333334</c:v>
                </c:pt>
                <c:pt idx="788">
                  <c:v>128.60026546666666</c:v>
                </c:pt>
                <c:pt idx="789">
                  <c:v>129.39833573333331</c:v>
                </c:pt>
                <c:pt idx="790">
                  <c:v>129.44375353333334</c:v>
                </c:pt>
                <c:pt idx="791">
                  <c:v>127.9838689</c:v>
                </c:pt>
                <c:pt idx="792">
                  <c:v>125.22953796666667</c:v>
                </c:pt>
                <c:pt idx="793">
                  <c:v>122.58226776666667</c:v>
                </c:pt>
                <c:pt idx="794">
                  <c:v>119.62030793333334</c:v>
                </c:pt>
                <c:pt idx="795">
                  <c:v>118.14743806666667</c:v>
                </c:pt>
                <c:pt idx="796">
                  <c:v>116.73620606666667</c:v>
                </c:pt>
                <c:pt idx="797">
                  <c:v>114.39389039999999</c:v>
                </c:pt>
                <c:pt idx="798">
                  <c:v>112.17485556666666</c:v>
                </c:pt>
                <c:pt idx="799">
                  <c:v>109.70277153333332</c:v>
                </c:pt>
                <c:pt idx="800">
                  <c:v>106.00437675000001</c:v>
                </c:pt>
                <c:pt idx="801">
                  <c:v>99.580853790000006</c:v>
                </c:pt>
                <c:pt idx="802">
                  <c:v>96.554013569999995</c:v>
                </c:pt>
                <c:pt idx="803">
                  <c:v>101.02777355333335</c:v>
                </c:pt>
                <c:pt idx="804">
                  <c:v>106.25418601333335</c:v>
                </c:pt>
                <c:pt idx="805">
                  <c:v>109.5113678</c:v>
                </c:pt>
                <c:pt idx="806">
                  <c:v>108.35318500000001</c:v>
                </c:pt>
                <c:pt idx="807">
                  <c:v>108.67435706666667</c:v>
                </c:pt>
                <c:pt idx="808">
                  <c:v>111.12048846666669</c:v>
                </c:pt>
                <c:pt idx="809">
                  <c:v>113.34601336666667</c:v>
                </c:pt>
                <c:pt idx="810">
                  <c:v>116.21713763333334</c:v>
                </c:pt>
                <c:pt idx="811">
                  <c:v>115.99977363333333</c:v>
                </c:pt>
                <c:pt idx="812">
                  <c:v>116.20091753333334</c:v>
                </c:pt>
                <c:pt idx="813">
                  <c:v>114.50744373333333</c:v>
                </c:pt>
                <c:pt idx="814">
                  <c:v>113.9234848</c:v>
                </c:pt>
                <c:pt idx="815">
                  <c:v>113.03457133333332</c:v>
                </c:pt>
                <c:pt idx="816">
                  <c:v>113.95267739999998</c:v>
                </c:pt>
                <c:pt idx="817">
                  <c:v>115.73050433333333</c:v>
                </c:pt>
                <c:pt idx="818">
                  <c:v>116.8302892</c:v>
                </c:pt>
                <c:pt idx="819">
                  <c:v>116.3825887</c:v>
                </c:pt>
                <c:pt idx="820">
                  <c:v>114.70533243333334</c:v>
                </c:pt>
                <c:pt idx="821">
                  <c:v>113.62176513333334</c:v>
                </c:pt>
                <c:pt idx="822">
                  <c:v>112.78476206666666</c:v>
                </c:pt>
                <c:pt idx="823">
                  <c:v>110.90636699999999</c:v>
                </c:pt>
                <c:pt idx="824">
                  <c:v>109.2161382</c:v>
                </c:pt>
                <c:pt idx="825">
                  <c:v>108.5900065</c:v>
                </c:pt>
                <c:pt idx="826">
                  <c:v>108.37913513333335</c:v>
                </c:pt>
                <c:pt idx="827">
                  <c:v>107.35397086666667</c:v>
                </c:pt>
                <c:pt idx="828">
                  <c:v>105.82270816666666</c:v>
                </c:pt>
                <c:pt idx="829">
                  <c:v>105.27768200000001</c:v>
                </c:pt>
                <c:pt idx="830">
                  <c:v>105.18035379999999</c:v>
                </c:pt>
                <c:pt idx="831">
                  <c:v>106.18930053333334</c:v>
                </c:pt>
                <c:pt idx="832">
                  <c:v>107.72056833333335</c:v>
                </c:pt>
                <c:pt idx="833">
                  <c:v>108.59974670000001</c:v>
                </c:pt>
                <c:pt idx="834">
                  <c:v>107.3993937</c:v>
                </c:pt>
                <c:pt idx="835">
                  <c:v>104.62884266666667</c:v>
                </c:pt>
                <c:pt idx="836">
                  <c:v>100.69037881999999</c:v>
                </c:pt>
                <c:pt idx="837">
                  <c:v>97.228813173333336</c:v>
                </c:pt>
                <c:pt idx="838">
                  <c:v>95.645637513333327</c:v>
                </c:pt>
                <c:pt idx="839">
                  <c:v>95.992767333333333</c:v>
                </c:pt>
                <c:pt idx="840">
                  <c:v>97.90035756333333</c:v>
                </c:pt>
                <c:pt idx="841">
                  <c:v>98.568667093333332</c:v>
                </c:pt>
                <c:pt idx="842">
                  <c:v>99.908521020000009</c:v>
                </c:pt>
                <c:pt idx="843">
                  <c:v>98.987169906666665</c:v>
                </c:pt>
                <c:pt idx="844">
                  <c:v>97.047134403333317</c:v>
                </c:pt>
                <c:pt idx="845">
                  <c:v>92.975662229999998</c:v>
                </c:pt>
                <c:pt idx="846">
                  <c:v>90.594411213333331</c:v>
                </c:pt>
                <c:pt idx="847">
                  <c:v>89.809313456666658</c:v>
                </c:pt>
                <c:pt idx="848">
                  <c:v>90.195370993333327</c:v>
                </c:pt>
                <c:pt idx="849">
                  <c:v>91.699401856666668</c:v>
                </c:pt>
                <c:pt idx="850">
                  <c:v>92.61836751333334</c:v>
                </c:pt>
                <c:pt idx="851">
                  <c:v>94.610783896666661</c:v>
                </c:pt>
                <c:pt idx="852">
                  <c:v>93.323539733333334</c:v>
                </c:pt>
                <c:pt idx="853">
                  <c:v>92.396990456666671</c:v>
                </c:pt>
                <c:pt idx="854">
                  <c:v>90.517415363333328</c:v>
                </c:pt>
                <c:pt idx="855">
                  <c:v>91.440656026666673</c:v>
                </c:pt>
                <c:pt idx="856">
                  <c:v>91.784802756666679</c:v>
                </c:pt>
                <c:pt idx="857">
                  <c:v>91.903930666666668</c:v>
                </c:pt>
                <c:pt idx="858">
                  <c:v>92.287788393333344</c:v>
                </c:pt>
                <c:pt idx="859">
                  <c:v>93.743797303333338</c:v>
                </c:pt>
                <c:pt idx="860">
                  <c:v>96.199155169999997</c:v>
                </c:pt>
                <c:pt idx="861">
                  <c:v>96.960248309999997</c:v>
                </c:pt>
                <c:pt idx="862">
                  <c:v>98.661130279999995</c:v>
                </c:pt>
                <c:pt idx="863">
                  <c:v>99.044990550000009</c:v>
                </c:pt>
                <c:pt idx="864">
                  <c:v>100.19987234333333</c:v>
                </c:pt>
                <c:pt idx="865">
                  <c:v>99.577758786666664</c:v>
                </c:pt>
                <c:pt idx="866">
                  <c:v>99.362668353333333</c:v>
                </c:pt>
                <c:pt idx="867">
                  <c:v>97.678329466666654</c:v>
                </c:pt>
                <c:pt idx="868">
                  <c:v>95.133626300000003</c:v>
                </c:pt>
                <c:pt idx="869">
                  <c:v>91.361236570000003</c:v>
                </c:pt>
                <c:pt idx="870">
                  <c:v>88.194419859999996</c:v>
                </c:pt>
                <c:pt idx="871">
                  <c:v>86.625900270000002</c:v>
                </c:pt>
                <c:pt idx="872">
                  <c:v>85.560368859999997</c:v>
                </c:pt>
                <c:pt idx="873">
                  <c:v>85.947532656666681</c:v>
                </c:pt>
                <c:pt idx="874">
                  <c:v>85.868113199999996</c:v>
                </c:pt>
                <c:pt idx="875">
                  <c:v>86.427350359999991</c:v>
                </c:pt>
                <c:pt idx="876">
                  <c:v>86.893936156666669</c:v>
                </c:pt>
                <c:pt idx="877">
                  <c:v>87.982635500000001</c:v>
                </c:pt>
                <c:pt idx="878">
                  <c:v>89.412172956666666</c:v>
                </c:pt>
                <c:pt idx="879">
                  <c:v>89.418790183333329</c:v>
                </c:pt>
                <c:pt idx="880">
                  <c:v>88.72056834</c:v>
                </c:pt>
                <c:pt idx="881">
                  <c:v>87.913144430000003</c:v>
                </c:pt>
                <c:pt idx="882">
                  <c:v>87.820487976666655</c:v>
                </c:pt>
                <c:pt idx="883">
                  <c:v>87.168591816666662</c:v>
                </c:pt>
                <c:pt idx="884">
                  <c:v>85.686111449999999</c:v>
                </c:pt>
                <c:pt idx="885">
                  <c:v>85.196365356666661</c:v>
                </c:pt>
                <c:pt idx="886">
                  <c:v>84.86545563</c:v>
                </c:pt>
                <c:pt idx="887">
                  <c:v>84.097742719999999</c:v>
                </c:pt>
                <c:pt idx="888">
                  <c:v>81.979911806666678</c:v>
                </c:pt>
                <c:pt idx="889">
                  <c:v>80.593391420000003</c:v>
                </c:pt>
                <c:pt idx="890">
                  <c:v>79.418655396666665</c:v>
                </c:pt>
                <c:pt idx="891">
                  <c:v>79.557637533333335</c:v>
                </c:pt>
                <c:pt idx="892">
                  <c:v>80.285644529999999</c:v>
                </c:pt>
                <c:pt idx="893">
                  <c:v>84.14737701</c:v>
                </c:pt>
                <c:pt idx="894">
                  <c:v>86.54317219666666</c:v>
                </c:pt>
                <c:pt idx="895">
                  <c:v>88.571655269999994</c:v>
                </c:pt>
                <c:pt idx="896">
                  <c:v>88.56172943</c:v>
                </c:pt>
                <c:pt idx="897">
                  <c:v>89.210316976666661</c:v>
                </c:pt>
                <c:pt idx="898">
                  <c:v>87.214925133333338</c:v>
                </c:pt>
                <c:pt idx="899">
                  <c:v>85.044146223333343</c:v>
                </c:pt>
                <c:pt idx="900">
                  <c:v>83.482246400000008</c:v>
                </c:pt>
                <c:pt idx="901">
                  <c:v>84.306213379999988</c:v>
                </c:pt>
                <c:pt idx="902">
                  <c:v>85.851570129999985</c:v>
                </c:pt>
                <c:pt idx="903">
                  <c:v>85.689422610000008</c:v>
                </c:pt>
                <c:pt idx="904">
                  <c:v>85.997169496666672</c:v>
                </c:pt>
                <c:pt idx="905">
                  <c:v>86.635826113333337</c:v>
                </c:pt>
                <c:pt idx="906">
                  <c:v>87.671579999999992</c:v>
                </c:pt>
                <c:pt idx="907">
                  <c:v>88.376419069999997</c:v>
                </c:pt>
                <c:pt idx="908">
                  <c:v>87.307573956666673</c:v>
                </c:pt>
                <c:pt idx="909">
                  <c:v>87.807248433333328</c:v>
                </c:pt>
                <c:pt idx="910">
                  <c:v>87.618629456666667</c:v>
                </c:pt>
                <c:pt idx="911">
                  <c:v>88.551801046666654</c:v>
                </c:pt>
                <c:pt idx="912">
                  <c:v>88.052126569999999</c:v>
                </c:pt>
                <c:pt idx="913">
                  <c:v>87.853581750000004</c:v>
                </c:pt>
                <c:pt idx="914">
                  <c:v>86.804593406666655</c:v>
                </c:pt>
                <c:pt idx="915">
                  <c:v>85.702657063333334</c:v>
                </c:pt>
                <c:pt idx="916">
                  <c:v>83.948829649999993</c:v>
                </c:pt>
                <c:pt idx="917">
                  <c:v>81.367724100000004</c:v>
                </c:pt>
                <c:pt idx="918">
                  <c:v>79.041419983333341</c:v>
                </c:pt>
                <c:pt idx="919">
                  <c:v>77.764101663333335</c:v>
                </c:pt>
                <c:pt idx="920">
                  <c:v>78.151268003333328</c:v>
                </c:pt>
                <c:pt idx="921">
                  <c:v>77.271044409999988</c:v>
                </c:pt>
                <c:pt idx="922">
                  <c:v>75.824963883333325</c:v>
                </c:pt>
                <c:pt idx="923">
                  <c:v>74.454991656666664</c:v>
                </c:pt>
                <c:pt idx="924">
                  <c:v>74.210116066666671</c:v>
                </c:pt>
                <c:pt idx="925">
                  <c:v>73.84280395333333</c:v>
                </c:pt>
                <c:pt idx="926">
                  <c:v>72.797124223333341</c:v>
                </c:pt>
                <c:pt idx="927">
                  <c:v>71.777918496666672</c:v>
                </c:pt>
                <c:pt idx="928">
                  <c:v>71.198824563333332</c:v>
                </c:pt>
                <c:pt idx="929">
                  <c:v>70.689221700000004</c:v>
                </c:pt>
                <c:pt idx="930">
                  <c:v>71.36758931333334</c:v>
                </c:pt>
                <c:pt idx="931">
                  <c:v>72.605196633333335</c:v>
                </c:pt>
                <c:pt idx="932">
                  <c:v>72.654833473333341</c:v>
                </c:pt>
                <c:pt idx="933">
                  <c:v>71.983085629999991</c:v>
                </c:pt>
                <c:pt idx="934">
                  <c:v>69.554199216666674</c:v>
                </c:pt>
                <c:pt idx="935">
                  <c:v>68.435719806666668</c:v>
                </c:pt>
                <c:pt idx="936">
                  <c:v>67.720952350000005</c:v>
                </c:pt>
                <c:pt idx="937">
                  <c:v>67.47938537666667</c:v>
                </c:pt>
                <c:pt idx="938">
                  <c:v>66.983019510000005</c:v>
                </c:pt>
                <c:pt idx="939">
                  <c:v>65.993596393333334</c:v>
                </c:pt>
                <c:pt idx="940">
                  <c:v>64.703043616666676</c:v>
                </c:pt>
                <c:pt idx="941">
                  <c:v>63.247033436666669</c:v>
                </c:pt>
                <c:pt idx="942">
                  <c:v>61.575930280000001</c:v>
                </c:pt>
                <c:pt idx="943">
                  <c:v>61.757930756666667</c:v>
                </c:pt>
                <c:pt idx="944">
                  <c:v>61.3873113</c:v>
                </c:pt>
                <c:pt idx="945">
                  <c:v>60.225813546666664</c:v>
                </c:pt>
                <c:pt idx="946">
                  <c:v>58.409113566666662</c:v>
                </c:pt>
                <c:pt idx="947">
                  <c:v>59.123881023333333</c:v>
                </c:pt>
                <c:pt idx="948">
                  <c:v>60.199342093333335</c:v>
                </c:pt>
                <c:pt idx="949">
                  <c:v>60.32839584333334</c:v>
                </c:pt>
                <c:pt idx="950">
                  <c:v>58.137763976666669</c:v>
                </c:pt>
                <c:pt idx="951">
                  <c:v>56.463353473333335</c:v>
                </c:pt>
                <c:pt idx="952">
                  <c:v>55.338256836666666</c:v>
                </c:pt>
                <c:pt idx="953">
                  <c:v>54.620180766666671</c:v>
                </c:pt>
                <c:pt idx="954">
                  <c:v>54.646653496666666</c:v>
                </c:pt>
                <c:pt idx="955">
                  <c:v>54.507671359999996</c:v>
                </c:pt>
                <c:pt idx="956">
                  <c:v>55.83462397666667</c:v>
                </c:pt>
                <c:pt idx="957">
                  <c:v>56.754557293333335</c:v>
                </c:pt>
                <c:pt idx="958">
                  <c:v>57.207904816666662</c:v>
                </c:pt>
                <c:pt idx="959">
                  <c:v>55.861096699999997</c:v>
                </c:pt>
                <c:pt idx="960">
                  <c:v>53.640683493333334</c:v>
                </c:pt>
                <c:pt idx="961">
                  <c:v>51.969582876666664</c:v>
                </c:pt>
                <c:pt idx="962">
                  <c:v>50.698885600000004</c:v>
                </c:pt>
                <c:pt idx="963">
                  <c:v>50.44408416666667</c:v>
                </c:pt>
                <c:pt idx="964">
                  <c:v>49.795499163333339</c:v>
                </c:pt>
                <c:pt idx="965">
                  <c:v>49.762406663333337</c:v>
                </c:pt>
                <c:pt idx="966">
                  <c:v>49.027783710000001</c:v>
                </c:pt>
                <c:pt idx="967">
                  <c:v>48.87887319</c:v>
                </c:pt>
                <c:pt idx="968">
                  <c:v>47.925848646666658</c:v>
                </c:pt>
                <c:pt idx="969">
                  <c:v>46.847078959999997</c:v>
                </c:pt>
                <c:pt idx="970">
                  <c:v>49.477821349999999</c:v>
                </c:pt>
                <c:pt idx="971">
                  <c:v>52.98548126</c:v>
                </c:pt>
                <c:pt idx="972">
                  <c:v>57.929292043333326</c:v>
                </c:pt>
                <c:pt idx="973">
                  <c:v>59.540828706666666</c:v>
                </c:pt>
                <c:pt idx="974">
                  <c:v>62.092152916666663</c:v>
                </c:pt>
                <c:pt idx="975">
                  <c:v>65.517084760000003</c:v>
                </c:pt>
                <c:pt idx="976">
                  <c:v>67.57866160333333</c:v>
                </c:pt>
                <c:pt idx="977">
                  <c:v>68.346374513333345</c:v>
                </c:pt>
                <c:pt idx="978">
                  <c:v>67.198109946666662</c:v>
                </c:pt>
                <c:pt idx="979">
                  <c:v>66.88043467333334</c:v>
                </c:pt>
                <c:pt idx="980">
                  <c:v>66.546213786666655</c:v>
                </c:pt>
                <c:pt idx="981">
                  <c:v>65.351626080000003</c:v>
                </c:pt>
                <c:pt idx="982">
                  <c:v>64.236455283333328</c:v>
                </c:pt>
                <c:pt idx="983">
                  <c:v>63.558087669999999</c:v>
                </c:pt>
                <c:pt idx="984">
                  <c:v>63.773179373333335</c:v>
                </c:pt>
                <c:pt idx="985">
                  <c:v>63.333068846666663</c:v>
                </c:pt>
                <c:pt idx="986">
                  <c:v>62.638156889999998</c:v>
                </c:pt>
                <c:pt idx="987">
                  <c:v>62.687795003333328</c:v>
                </c:pt>
                <c:pt idx="988">
                  <c:v>63.819510143333332</c:v>
                </c:pt>
                <c:pt idx="989">
                  <c:v>64.792388916666667</c:v>
                </c:pt>
                <c:pt idx="990">
                  <c:v>64.673261006666664</c:v>
                </c:pt>
                <c:pt idx="991">
                  <c:v>63.46212641333333</c:v>
                </c:pt>
                <c:pt idx="992">
                  <c:v>62.151716866666668</c:v>
                </c:pt>
                <c:pt idx="993">
                  <c:v>61.453493753333333</c:v>
                </c:pt>
                <c:pt idx="994">
                  <c:v>61.460112253333328</c:v>
                </c:pt>
                <c:pt idx="995">
                  <c:v>61.665276846666664</c:v>
                </c:pt>
                <c:pt idx="996">
                  <c:v>62.790374756666665</c:v>
                </c:pt>
                <c:pt idx="997">
                  <c:v>63.905545553333333</c:v>
                </c:pt>
                <c:pt idx="998">
                  <c:v>64.097474416666657</c:v>
                </c:pt>
                <c:pt idx="999">
                  <c:v>63.690452576666665</c:v>
                </c:pt>
                <c:pt idx="1000">
                  <c:v>63.227175396666667</c:v>
                </c:pt>
                <c:pt idx="1001">
                  <c:v>63.306593576666671</c:v>
                </c:pt>
                <c:pt idx="1002">
                  <c:v>64.130561826666664</c:v>
                </c:pt>
                <c:pt idx="1003">
                  <c:v>64.894968666666671</c:v>
                </c:pt>
                <c:pt idx="1004">
                  <c:v>66.188832599999998</c:v>
                </c:pt>
                <c:pt idx="1005">
                  <c:v>66.347671510000012</c:v>
                </c:pt>
                <c:pt idx="1006">
                  <c:v>66.35759989333333</c:v>
                </c:pt>
                <c:pt idx="1007">
                  <c:v>66.824185689999993</c:v>
                </c:pt>
                <c:pt idx="1008">
                  <c:v>67.009493509999999</c:v>
                </c:pt>
                <c:pt idx="1009">
                  <c:v>68.104804993333332</c:v>
                </c:pt>
                <c:pt idx="1010">
                  <c:v>69.812304176666657</c:v>
                </c:pt>
                <c:pt idx="1011">
                  <c:v>71.54958852</c:v>
                </c:pt>
                <c:pt idx="1012">
                  <c:v>73.399383543333329</c:v>
                </c:pt>
                <c:pt idx="1013">
                  <c:v>74.140627543333338</c:v>
                </c:pt>
                <c:pt idx="1014">
                  <c:v>75.027470906666665</c:v>
                </c:pt>
                <c:pt idx="1015">
                  <c:v>75.950714113333333</c:v>
                </c:pt>
                <c:pt idx="1016">
                  <c:v>77.300827026666667</c:v>
                </c:pt>
                <c:pt idx="1017">
                  <c:v>78.677416483333332</c:v>
                </c:pt>
                <c:pt idx="1018">
                  <c:v>79.772730509999988</c:v>
                </c:pt>
                <c:pt idx="1019">
                  <c:v>79.885243736666666</c:v>
                </c:pt>
                <c:pt idx="1020">
                  <c:v>79.428583783333337</c:v>
                </c:pt>
                <c:pt idx="1021">
                  <c:v>78.955380759999997</c:v>
                </c:pt>
                <c:pt idx="1022">
                  <c:v>79.289601646666668</c:v>
                </c:pt>
                <c:pt idx="1023">
                  <c:v>80.126808170000004</c:v>
                </c:pt>
                <c:pt idx="1024">
                  <c:v>80.130116783333335</c:v>
                </c:pt>
                <c:pt idx="1025">
                  <c:v>79.623819990000001</c:v>
                </c:pt>
                <c:pt idx="1026">
                  <c:v>79.468292239999997</c:v>
                </c:pt>
                <c:pt idx="1027">
                  <c:v>79.345855716666662</c:v>
                </c:pt>
                <c:pt idx="1028">
                  <c:v>79.484837853333332</c:v>
                </c:pt>
                <c:pt idx="1029">
                  <c:v>79.934878033333334</c:v>
                </c:pt>
                <c:pt idx="1030">
                  <c:v>82.009691876666665</c:v>
                </c:pt>
                <c:pt idx="1031">
                  <c:v>84.206942239999989</c:v>
                </c:pt>
                <c:pt idx="1032">
                  <c:v>84.647051493333336</c:v>
                </c:pt>
                <c:pt idx="1033">
                  <c:v>83.611297606666668</c:v>
                </c:pt>
                <c:pt idx="1034">
                  <c:v>82.244633993333323</c:v>
                </c:pt>
                <c:pt idx="1035">
                  <c:v>79.584111533333328</c:v>
                </c:pt>
                <c:pt idx="1036">
                  <c:v>76.880569460000004</c:v>
                </c:pt>
                <c:pt idx="1037">
                  <c:v>74.461611433333346</c:v>
                </c:pt>
                <c:pt idx="1038">
                  <c:v>74.435137433333338</c:v>
                </c:pt>
                <c:pt idx="1039">
                  <c:v>74.766047159999999</c:v>
                </c:pt>
                <c:pt idx="1040">
                  <c:v>75.368301389999999</c:v>
                </c:pt>
                <c:pt idx="1041">
                  <c:v>76.020197550000006</c:v>
                </c:pt>
                <c:pt idx="1042">
                  <c:v>75.318667093333332</c:v>
                </c:pt>
                <c:pt idx="1043">
                  <c:v>74.378883360000017</c:v>
                </c:pt>
                <c:pt idx="1044">
                  <c:v>73.551605219999999</c:v>
                </c:pt>
                <c:pt idx="1045">
                  <c:v>73.144587196666677</c:v>
                </c:pt>
                <c:pt idx="1046">
                  <c:v>72.989059446666673</c:v>
                </c:pt>
                <c:pt idx="1047">
                  <c:v>73.114804586666665</c:v>
                </c:pt>
                <c:pt idx="1048">
                  <c:v>74.100916543333327</c:v>
                </c:pt>
                <c:pt idx="1049">
                  <c:v>74.977828980000012</c:v>
                </c:pt>
                <c:pt idx="1050">
                  <c:v>76.010271706666671</c:v>
                </c:pt>
                <c:pt idx="1051">
                  <c:v>76.996388753333335</c:v>
                </c:pt>
                <c:pt idx="1052">
                  <c:v>76.870641073333331</c:v>
                </c:pt>
                <c:pt idx="1053">
                  <c:v>76.854095459999996</c:v>
                </c:pt>
                <c:pt idx="1054">
                  <c:v>77.297513326666675</c:v>
                </c:pt>
                <c:pt idx="1055">
                  <c:v>78.10162862</c:v>
                </c:pt>
                <c:pt idx="1056">
                  <c:v>78.184356690000001</c:v>
                </c:pt>
                <c:pt idx="1057">
                  <c:v>78.151265463333345</c:v>
                </c:pt>
                <c:pt idx="1058">
                  <c:v>77.23795064333332</c:v>
                </c:pt>
                <c:pt idx="1059">
                  <c:v>76.500017800000009</c:v>
                </c:pt>
                <c:pt idx="1060">
                  <c:v>75.106885273333333</c:v>
                </c:pt>
                <c:pt idx="1061">
                  <c:v>75.255798339999998</c:v>
                </c:pt>
                <c:pt idx="1062">
                  <c:v>75.401400249999995</c:v>
                </c:pt>
                <c:pt idx="1063">
                  <c:v>75.321980793333339</c:v>
                </c:pt>
                <c:pt idx="1064">
                  <c:v>75.394780476666668</c:v>
                </c:pt>
                <c:pt idx="1065">
                  <c:v>75.278961179999996</c:v>
                </c:pt>
                <c:pt idx="1066">
                  <c:v>75.66612752333333</c:v>
                </c:pt>
                <c:pt idx="1067">
                  <c:v>75.705833436666666</c:v>
                </c:pt>
                <c:pt idx="1068">
                  <c:v>76.821004233333326</c:v>
                </c:pt>
                <c:pt idx="1069">
                  <c:v>79.597348533333331</c:v>
                </c:pt>
                <c:pt idx="1070">
                  <c:v>83.508717856666664</c:v>
                </c:pt>
                <c:pt idx="1071">
                  <c:v>86.721865339999979</c:v>
                </c:pt>
                <c:pt idx="1072">
                  <c:v>88.366493226666663</c:v>
                </c:pt>
                <c:pt idx="1073">
                  <c:v>88.783442179999994</c:v>
                </c:pt>
                <c:pt idx="1074">
                  <c:v>88.978678383333332</c:v>
                </c:pt>
                <c:pt idx="1075">
                  <c:v>89.130897520000005</c:v>
                </c:pt>
                <c:pt idx="1076">
                  <c:v>89.451881406666658</c:v>
                </c:pt>
                <c:pt idx="1077">
                  <c:v>89.319516500000006</c:v>
                </c:pt>
                <c:pt idx="1078">
                  <c:v>89.412167866666664</c:v>
                </c:pt>
                <c:pt idx="1079">
                  <c:v>89.607404073333328</c:v>
                </c:pt>
                <c:pt idx="1080">
                  <c:v>89.478350320000004</c:v>
                </c:pt>
                <c:pt idx="1081">
                  <c:v>89.263259886666674</c:v>
                </c:pt>
                <c:pt idx="1082">
                  <c:v>88.568346656666662</c:v>
                </c:pt>
                <c:pt idx="1083">
                  <c:v>88.406199136666658</c:v>
                </c:pt>
                <c:pt idx="1084">
                  <c:v>88.49554697666666</c:v>
                </c:pt>
                <c:pt idx="1085">
                  <c:v>88.525332133333336</c:v>
                </c:pt>
                <c:pt idx="1086">
                  <c:v>88.075294493333331</c:v>
                </c:pt>
                <c:pt idx="1087">
                  <c:v>87.191762286666673</c:v>
                </c:pt>
                <c:pt idx="1088">
                  <c:v>86.695393879999983</c:v>
                </c:pt>
                <c:pt idx="1089">
                  <c:v>86.88732147333333</c:v>
                </c:pt>
                <c:pt idx="1090">
                  <c:v>87.029612226666657</c:v>
                </c:pt>
                <c:pt idx="1091">
                  <c:v>87.056083679999986</c:v>
                </c:pt>
                <c:pt idx="1092">
                  <c:v>86.579569499999991</c:v>
                </c:pt>
                <c:pt idx="1093">
                  <c:v>86.36447906333332</c:v>
                </c:pt>
                <c:pt idx="1094">
                  <c:v>88.51540120333334</c:v>
                </c:pt>
                <c:pt idx="1095">
                  <c:v>90.980689999999996</c:v>
                </c:pt>
                <c:pt idx="1096">
                  <c:v>92.181894936666666</c:v>
                </c:pt>
                <c:pt idx="1097">
                  <c:v>90.782142640000004</c:v>
                </c:pt>
                <c:pt idx="1098">
                  <c:v>89.958173116666671</c:v>
                </c:pt>
                <c:pt idx="1099">
                  <c:v>89.736668906666679</c:v>
                </c:pt>
                <c:pt idx="1100">
                  <c:v>90.135658263333326</c:v>
                </c:pt>
                <c:pt idx="1101">
                  <c:v>89.233751933333338</c:v>
                </c:pt>
                <c:pt idx="1102">
                  <c:v>88.944638570000009</c:v>
                </c:pt>
                <c:pt idx="1103">
                  <c:v>88.313234966666656</c:v>
                </c:pt>
                <c:pt idx="1104">
                  <c:v>87.618693033333329</c:v>
                </c:pt>
                <c:pt idx="1105">
                  <c:v>87.266438800000003</c:v>
                </c:pt>
                <c:pt idx="1106">
                  <c:v>86.083391823333329</c:v>
                </c:pt>
                <c:pt idx="1107">
                  <c:v>84.956837969999995</c:v>
                </c:pt>
                <c:pt idx="1108">
                  <c:v>83.484672546666673</c:v>
                </c:pt>
                <c:pt idx="1109">
                  <c:v>82.846623739999998</c:v>
                </c:pt>
                <c:pt idx="1110">
                  <c:v>83.036043806666669</c:v>
                </c:pt>
                <c:pt idx="1111">
                  <c:v>82.444519046666656</c:v>
                </c:pt>
                <c:pt idx="1112">
                  <c:v>81.803148906666664</c:v>
                </c:pt>
                <c:pt idx="1113">
                  <c:v>82.653879799999999</c:v>
                </c:pt>
                <c:pt idx="1114">
                  <c:v>83.846898393333333</c:v>
                </c:pt>
                <c:pt idx="1115">
                  <c:v>85.269213356666668</c:v>
                </c:pt>
                <c:pt idx="1116">
                  <c:v>85.069824220000001</c:v>
                </c:pt>
                <c:pt idx="1117">
                  <c:v>85.335675559999984</c:v>
                </c:pt>
                <c:pt idx="1118">
                  <c:v>85.478571576666653</c:v>
                </c:pt>
                <c:pt idx="1119">
                  <c:v>87.558873496666664</c:v>
                </c:pt>
                <c:pt idx="1120">
                  <c:v>90.107747396666653</c:v>
                </c:pt>
                <c:pt idx="1121">
                  <c:v>92.892562866666665</c:v>
                </c:pt>
                <c:pt idx="1122">
                  <c:v>94.341466266666657</c:v>
                </c:pt>
                <c:pt idx="1123">
                  <c:v>94.896433513333321</c:v>
                </c:pt>
                <c:pt idx="1124">
                  <c:v>94.766830443333333</c:v>
                </c:pt>
                <c:pt idx="1125">
                  <c:v>95.288566590000002</c:v>
                </c:pt>
                <c:pt idx="1126">
                  <c:v>96.677652993333325</c:v>
                </c:pt>
                <c:pt idx="1127">
                  <c:v>97.468566893333332</c:v>
                </c:pt>
                <c:pt idx="1128">
                  <c:v>97.209360756666669</c:v>
                </c:pt>
                <c:pt idx="1129">
                  <c:v>95.976465860000005</c:v>
                </c:pt>
                <c:pt idx="1130">
                  <c:v>95.175582886666675</c:v>
                </c:pt>
                <c:pt idx="1131">
                  <c:v>94.437838236666664</c:v>
                </c:pt>
                <c:pt idx="1132">
                  <c:v>94.999450683333336</c:v>
                </c:pt>
                <c:pt idx="1133">
                  <c:v>95.883412676666651</c:v>
                </c:pt>
                <c:pt idx="1134">
                  <c:v>96.036277770000012</c:v>
                </c:pt>
                <c:pt idx="1135">
                  <c:v>93.626981100000009</c:v>
                </c:pt>
                <c:pt idx="1136">
                  <c:v>91.835792543333341</c:v>
                </c:pt>
                <c:pt idx="1137">
                  <c:v>90.958475749999991</c:v>
                </c:pt>
                <c:pt idx="1138">
                  <c:v>92.497103373333331</c:v>
                </c:pt>
                <c:pt idx="1139">
                  <c:v>94.28829193</c:v>
                </c:pt>
                <c:pt idx="1140">
                  <c:v>96.112714130000015</c:v>
                </c:pt>
                <c:pt idx="1141">
                  <c:v>96.873720803333342</c:v>
                </c:pt>
                <c:pt idx="1142">
                  <c:v>97.003323873333329</c:v>
                </c:pt>
                <c:pt idx="1143">
                  <c:v>96.890335083333341</c:v>
                </c:pt>
                <c:pt idx="1144">
                  <c:v>96.747439066666672</c:v>
                </c:pt>
                <c:pt idx="1145">
                  <c:v>95.953201293333336</c:v>
                </c:pt>
                <c:pt idx="1146">
                  <c:v>95.484636943333342</c:v>
                </c:pt>
                <c:pt idx="1147">
                  <c:v>96.052899679999996</c:v>
                </c:pt>
                <c:pt idx="1148">
                  <c:v>97.697870893333331</c:v>
                </c:pt>
                <c:pt idx="1149">
                  <c:v>98.598449709999997</c:v>
                </c:pt>
                <c:pt idx="1150">
                  <c:v>98.87427266666667</c:v>
                </c:pt>
                <c:pt idx="1151">
                  <c:v>99.562169396666661</c:v>
                </c:pt>
                <c:pt idx="1152">
                  <c:v>100.41622418000001</c:v>
                </c:pt>
                <c:pt idx="1153">
                  <c:v>100.76847841333334</c:v>
                </c:pt>
                <c:pt idx="1154">
                  <c:v>99.452501949999998</c:v>
                </c:pt>
                <c:pt idx="1155">
                  <c:v>98.518692016666662</c:v>
                </c:pt>
                <c:pt idx="1156">
                  <c:v>98.083358763333322</c:v>
                </c:pt>
                <c:pt idx="1157">
                  <c:v>98.468846636666669</c:v>
                </c:pt>
                <c:pt idx="1158">
                  <c:v>97.900581360000004</c:v>
                </c:pt>
                <c:pt idx="1159">
                  <c:v>97.385487873333332</c:v>
                </c:pt>
                <c:pt idx="1160">
                  <c:v>97.707834880000007</c:v>
                </c:pt>
                <c:pt idx="1161">
                  <c:v>97.960395813333335</c:v>
                </c:pt>
                <c:pt idx="1162">
                  <c:v>97.973688763333328</c:v>
                </c:pt>
                <c:pt idx="1163">
                  <c:v>97.24259185999999</c:v>
                </c:pt>
                <c:pt idx="1164">
                  <c:v>98.083353680000002</c:v>
                </c:pt>
                <c:pt idx="1165">
                  <c:v>98.970639546666675</c:v>
                </c:pt>
                <c:pt idx="1166">
                  <c:v>99.688443500000005</c:v>
                </c:pt>
                <c:pt idx="1167">
                  <c:v>99.937680556666649</c:v>
                </c:pt>
                <c:pt idx="1168">
                  <c:v>99.874539690000006</c:v>
                </c:pt>
                <c:pt idx="1169">
                  <c:v>98.860974626666675</c:v>
                </c:pt>
                <c:pt idx="1170">
                  <c:v>97.053174336666657</c:v>
                </c:pt>
                <c:pt idx="1171">
                  <c:v>95.617566426666656</c:v>
                </c:pt>
                <c:pt idx="1172">
                  <c:v>95.421498616666668</c:v>
                </c:pt>
                <c:pt idx="1173">
                  <c:v>96.637776693333322</c:v>
                </c:pt>
                <c:pt idx="1174">
                  <c:v>98.163111366666669</c:v>
                </c:pt>
                <c:pt idx="1175">
                  <c:v>99.442530313333336</c:v>
                </c:pt>
                <c:pt idx="1176">
                  <c:v>99.721677143333338</c:v>
                </c:pt>
                <c:pt idx="1177">
                  <c:v>99.010518393333328</c:v>
                </c:pt>
                <c:pt idx="1178">
                  <c:v>98.183049519999997</c:v>
                </c:pt>
                <c:pt idx="1179">
                  <c:v>96.365275066666655</c:v>
                </c:pt>
                <c:pt idx="1180">
                  <c:v>95.079208373333344</c:v>
                </c:pt>
                <c:pt idx="1181">
                  <c:v>94.471069336666673</c:v>
                </c:pt>
                <c:pt idx="1182">
                  <c:v>94.195246376666674</c:v>
                </c:pt>
                <c:pt idx="1183">
                  <c:v>93.334546406666661</c:v>
                </c:pt>
                <c:pt idx="1184">
                  <c:v>91.769332883333334</c:v>
                </c:pt>
                <c:pt idx="1185">
                  <c:v>91.466924029999987</c:v>
                </c:pt>
                <c:pt idx="1186">
                  <c:v>91.111345926666672</c:v>
                </c:pt>
                <c:pt idx="1187">
                  <c:v>90.290522256666677</c:v>
                </c:pt>
                <c:pt idx="1188">
                  <c:v>88.904759723333314</c:v>
                </c:pt>
                <c:pt idx="1189">
                  <c:v>87.445887243333331</c:v>
                </c:pt>
                <c:pt idx="1190">
                  <c:v>86.754666643333337</c:v>
                </c:pt>
                <c:pt idx="1191">
                  <c:v>85.817532856666659</c:v>
                </c:pt>
                <c:pt idx="1192">
                  <c:v>85.13960774666667</c:v>
                </c:pt>
                <c:pt idx="1193">
                  <c:v>83.999763486666666</c:v>
                </c:pt>
                <c:pt idx="1194">
                  <c:v>83.049336746666668</c:v>
                </c:pt>
                <c:pt idx="1195">
                  <c:v>84.295524593333326</c:v>
                </c:pt>
                <c:pt idx="1196">
                  <c:v>85.226010636666672</c:v>
                </c:pt>
                <c:pt idx="1197">
                  <c:v>85.654701230000001</c:v>
                </c:pt>
                <c:pt idx="1198">
                  <c:v>84.97344970333333</c:v>
                </c:pt>
                <c:pt idx="1199">
                  <c:v>83.906712846666665</c:v>
                </c:pt>
                <c:pt idx="1200">
                  <c:v>84.079518633333336</c:v>
                </c:pt>
                <c:pt idx="1201">
                  <c:v>84.990066526666666</c:v>
                </c:pt>
                <c:pt idx="1202">
                  <c:v>87.30631764666667</c:v>
                </c:pt>
                <c:pt idx="1203">
                  <c:v>89.127413430000004</c:v>
                </c:pt>
                <c:pt idx="1204">
                  <c:v>89.323481239999992</c:v>
                </c:pt>
                <c:pt idx="1205">
                  <c:v>88.72198740333333</c:v>
                </c:pt>
                <c:pt idx="1206">
                  <c:v>88.775159196666664</c:v>
                </c:pt>
                <c:pt idx="1207">
                  <c:v>90.626164750000001</c:v>
                </c:pt>
                <c:pt idx="1208">
                  <c:v>92.184730526666669</c:v>
                </c:pt>
                <c:pt idx="1209">
                  <c:v>92.566891986666676</c:v>
                </c:pt>
                <c:pt idx="1210">
                  <c:v>90.99171193333332</c:v>
                </c:pt>
                <c:pt idx="1211">
                  <c:v>89.991434733333335</c:v>
                </c:pt>
                <c:pt idx="1212">
                  <c:v>89.941589356666668</c:v>
                </c:pt>
                <c:pt idx="1213">
                  <c:v>89.958203636666667</c:v>
                </c:pt>
                <c:pt idx="1214">
                  <c:v>89.283602400000007</c:v>
                </c:pt>
                <c:pt idx="1215">
                  <c:v>88.06732178</c:v>
                </c:pt>
                <c:pt idx="1216">
                  <c:v>87.681833903333327</c:v>
                </c:pt>
                <c:pt idx="1217">
                  <c:v>88.063997903333345</c:v>
                </c:pt>
                <c:pt idx="1218">
                  <c:v>88.539209999999983</c:v>
                </c:pt>
                <c:pt idx="1219">
                  <c:v>89.379971823333335</c:v>
                </c:pt>
                <c:pt idx="1220">
                  <c:v>90.243995666666663</c:v>
                </c:pt>
                <c:pt idx="1221">
                  <c:v>91.317380270000001</c:v>
                </c:pt>
                <c:pt idx="1222">
                  <c:v>91.682927450000008</c:v>
                </c:pt>
                <c:pt idx="1223">
                  <c:v>91.596527100000003</c:v>
                </c:pt>
                <c:pt idx="1224">
                  <c:v>91.553324383333333</c:v>
                </c:pt>
                <c:pt idx="1225">
                  <c:v>91.490183513333321</c:v>
                </c:pt>
                <c:pt idx="1226">
                  <c:v>91.526738486666659</c:v>
                </c:pt>
                <c:pt idx="1227">
                  <c:v>93.314605713333336</c:v>
                </c:pt>
                <c:pt idx="1228">
                  <c:v>94.926345826666662</c:v>
                </c:pt>
                <c:pt idx="1229">
                  <c:v>96.531435650000006</c:v>
                </c:pt>
                <c:pt idx="1230">
                  <c:v>96.767382306666661</c:v>
                </c:pt>
                <c:pt idx="1231">
                  <c:v>97.624758403333331</c:v>
                </c:pt>
                <c:pt idx="1232">
                  <c:v>99.286343893333324</c:v>
                </c:pt>
                <c:pt idx="1233">
                  <c:v>100.56576285</c:v>
                </c:pt>
                <c:pt idx="1234">
                  <c:v>101.05094656666667</c:v>
                </c:pt>
                <c:pt idx="1235">
                  <c:v>101.21045939999999</c:v>
                </c:pt>
                <c:pt idx="1236">
                  <c:v>101.36000059999999</c:v>
                </c:pt>
                <c:pt idx="1237">
                  <c:v>102.86207326666666</c:v>
                </c:pt>
                <c:pt idx="1238">
                  <c:v>103.99195100000001</c:v>
                </c:pt>
                <c:pt idx="1239">
                  <c:v>105.12515259999999</c:v>
                </c:pt>
                <c:pt idx="1240">
                  <c:v>105.11850483333335</c:v>
                </c:pt>
                <c:pt idx="1241">
                  <c:v>105.29795583333335</c:v>
                </c:pt>
                <c:pt idx="1242">
                  <c:v>105.26472473333332</c:v>
                </c:pt>
                <c:pt idx="1243">
                  <c:v>104.52698263333333</c:v>
                </c:pt>
                <c:pt idx="1244">
                  <c:v>104.09497069999999</c:v>
                </c:pt>
                <c:pt idx="1245">
                  <c:v>103.75933076666666</c:v>
                </c:pt>
                <c:pt idx="1246">
                  <c:v>104.19134269999999</c:v>
                </c:pt>
                <c:pt idx="1247">
                  <c:v>104.95234683333335</c:v>
                </c:pt>
                <c:pt idx="1248">
                  <c:v>106.21182759999999</c:v>
                </c:pt>
                <c:pt idx="1249">
                  <c:v>106.12542723333333</c:v>
                </c:pt>
                <c:pt idx="1250">
                  <c:v>105.73993936666666</c:v>
                </c:pt>
                <c:pt idx="1251">
                  <c:v>104.94570160000001</c:v>
                </c:pt>
                <c:pt idx="1252">
                  <c:v>105.58706920000002</c:v>
                </c:pt>
                <c:pt idx="1253">
                  <c:v>106.30819956666666</c:v>
                </c:pt>
                <c:pt idx="1254">
                  <c:v>104.74630993333334</c:v>
                </c:pt>
                <c:pt idx="1255">
                  <c:v>103.48683166666666</c:v>
                </c:pt>
                <c:pt idx="1256">
                  <c:v>102.0844523</c:v>
                </c:pt>
                <c:pt idx="1257">
                  <c:v>102.23399606666668</c:v>
                </c:pt>
                <c:pt idx="1258">
                  <c:v>101.93491110000001</c:v>
                </c:pt>
                <c:pt idx="1259">
                  <c:v>100.72527823</c:v>
                </c:pt>
                <c:pt idx="1260">
                  <c:v>99.332867939999986</c:v>
                </c:pt>
                <c:pt idx="1261">
                  <c:v>97.039878846666667</c:v>
                </c:pt>
                <c:pt idx="1262">
                  <c:v>95.474662783333315</c:v>
                </c:pt>
                <c:pt idx="1263">
                  <c:v>95.315152486666662</c:v>
                </c:pt>
                <c:pt idx="1264">
                  <c:v>96.122683206666679</c:v>
                </c:pt>
                <c:pt idx="1265">
                  <c:v>97.325673420000001</c:v>
                </c:pt>
                <c:pt idx="1266">
                  <c:v>97.594848633333342</c:v>
                </c:pt>
                <c:pt idx="1267">
                  <c:v>97.661310833333332</c:v>
                </c:pt>
                <c:pt idx="1268">
                  <c:v>95.926615400000003</c:v>
                </c:pt>
                <c:pt idx="1269">
                  <c:v>93.224881493333328</c:v>
                </c:pt>
                <c:pt idx="1270">
                  <c:v>90.709243776666654</c:v>
                </c:pt>
                <c:pt idx="1271">
                  <c:v>89.689030966666678</c:v>
                </c:pt>
                <c:pt idx="1272">
                  <c:v>89.861834209999998</c:v>
                </c:pt>
                <c:pt idx="1273">
                  <c:v>90.187505086666661</c:v>
                </c:pt>
                <c:pt idx="1274">
                  <c:v>90.131011963333322</c:v>
                </c:pt>
                <c:pt idx="1275">
                  <c:v>91.682929993333332</c:v>
                </c:pt>
                <c:pt idx="1276">
                  <c:v>93.474118553333327</c:v>
                </c:pt>
                <c:pt idx="1277">
                  <c:v>95.697319033333329</c:v>
                </c:pt>
                <c:pt idx="1278">
                  <c:v>96.415125529999997</c:v>
                </c:pt>
                <c:pt idx="1279">
                  <c:v>93.73665110333333</c:v>
                </c:pt>
                <c:pt idx="1280">
                  <c:v>93.105247496666664</c:v>
                </c:pt>
                <c:pt idx="1281">
                  <c:v>92.460553486666655</c:v>
                </c:pt>
                <c:pt idx="1282">
                  <c:v>94.60067240333332</c:v>
                </c:pt>
                <c:pt idx="1283">
                  <c:v>94.494331360000004</c:v>
                </c:pt>
                <c:pt idx="1284">
                  <c:v>94.258384703333334</c:v>
                </c:pt>
                <c:pt idx="1285">
                  <c:v>93.975916543333327</c:v>
                </c:pt>
                <c:pt idx="1286">
                  <c:v>93.480766296666673</c:v>
                </c:pt>
                <c:pt idx="1287">
                  <c:v>93.125188193333329</c:v>
                </c:pt>
                <c:pt idx="1288">
                  <c:v>92.178085330000002</c:v>
                </c:pt>
                <c:pt idx="1289">
                  <c:v>92.517046613333335</c:v>
                </c:pt>
                <c:pt idx="1290">
                  <c:v>92.72972870000001</c:v>
                </c:pt>
                <c:pt idx="1291">
                  <c:v>94.032409666666652</c:v>
                </c:pt>
                <c:pt idx="1292">
                  <c:v>95.288566586666661</c:v>
                </c:pt>
                <c:pt idx="1293">
                  <c:v>96.624481199999991</c:v>
                </c:pt>
                <c:pt idx="1294">
                  <c:v>99.063690186666648</c:v>
                </c:pt>
                <c:pt idx="1295">
                  <c:v>100.45942435333335</c:v>
                </c:pt>
                <c:pt idx="1296">
                  <c:v>101.78204603333332</c:v>
                </c:pt>
                <c:pt idx="1297">
                  <c:v>101.818601</c:v>
                </c:pt>
                <c:pt idx="1298">
                  <c:v>102.05122123333332</c:v>
                </c:pt>
                <c:pt idx="1299">
                  <c:v>101.76875306666666</c:v>
                </c:pt>
                <c:pt idx="1300">
                  <c:v>101.4995753</c:v>
                </c:pt>
                <c:pt idx="1301">
                  <c:v>100.57905832333334</c:v>
                </c:pt>
                <c:pt idx="1302">
                  <c:v>100.17362974333334</c:v>
                </c:pt>
                <c:pt idx="1303">
                  <c:v>100.15701547666667</c:v>
                </c:pt>
                <c:pt idx="1304">
                  <c:v>101.22707365333333</c:v>
                </c:pt>
                <c:pt idx="1305">
                  <c:v>102.17417653333332</c:v>
                </c:pt>
                <c:pt idx="1306">
                  <c:v>102.84213003333332</c:v>
                </c:pt>
                <c:pt idx="1307">
                  <c:v>103.5798747</c:v>
                </c:pt>
                <c:pt idx="1308">
                  <c:v>105.75987500000001</c:v>
                </c:pt>
                <c:pt idx="1309">
                  <c:v>108.68426516666666</c:v>
                </c:pt>
                <c:pt idx="1310">
                  <c:v>110.77786256666667</c:v>
                </c:pt>
                <c:pt idx="1311">
                  <c:v>110.52530163333334</c:v>
                </c:pt>
                <c:pt idx="1312">
                  <c:v>109.52170563333334</c:v>
                </c:pt>
                <c:pt idx="1313">
                  <c:v>109.00329083333334</c:v>
                </c:pt>
                <c:pt idx="1314">
                  <c:v>108.61447906666666</c:v>
                </c:pt>
                <c:pt idx="1315">
                  <c:v>108.26554616666668</c:v>
                </c:pt>
                <c:pt idx="1316">
                  <c:v>108.3320109</c:v>
                </c:pt>
                <c:pt idx="1317">
                  <c:v>109.28243763333334</c:v>
                </c:pt>
                <c:pt idx="1318">
                  <c:v>110.3059743</c:v>
                </c:pt>
                <c:pt idx="1319">
                  <c:v>110.9008204</c:v>
                </c:pt>
                <c:pt idx="1320">
                  <c:v>111.32618713333333</c:v>
                </c:pt>
                <c:pt idx="1321">
                  <c:v>110.56518046666667</c:v>
                </c:pt>
                <c:pt idx="1322">
                  <c:v>109.45856476666667</c:v>
                </c:pt>
                <c:pt idx="1323">
                  <c:v>108.32536316666666</c:v>
                </c:pt>
                <c:pt idx="1324">
                  <c:v>108.42838033333334</c:v>
                </c:pt>
                <c:pt idx="1325">
                  <c:v>109.12292223333334</c:v>
                </c:pt>
                <c:pt idx="1326">
                  <c:v>109.4585622</c:v>
                </c:pt>
                <c:pt idx="1327">
                  <c:v>109.00328826666667</c:v>
                </c:pt>
                <c:pt idx="1328">
                  <c:v>108.05618543333333</c:v>
                </c:pt>
                <c:pt idx="1329">
                  <c:v>106.26832073333333</c:v>
                </c:pt>
                <c:pt idx="1330">
                  <c:v>106.34143066666667</c:v>
                </c:pt>
                <c:pt idx="1331">
                  <c:v>107.34502916666668</c:v>
                </c:pt>
                <c:pt idx="1332">
                  <c:v>111.75819903333333</c:v>
                </c:pt>
                <c:pt idx="1333">
                  <c:v>115.63633980000002</c:v>
                </c:pt>
                <c:pt idx="1334">
                  <c:v>118.42447916666667</c:v>
                </c:pt>
                <c:pt idx="1335">
                  <c:v>119.23200989999999</c:v>
                </c:pt>
                <c:pt idx="1336">
                  <c:v>120.0827408</c:v>
                </c:pt>
                <c:pt idx="1337">
                  <c:v>120.85371653333334</c:v>
                </c:pt>
                <c:pt idx="1338">
                  <c:v>121.49508666666668</c:v>
                </c:pt>
                <c:pt idx="1339">
                  <c:v>122.0035324</c:v>
                </c:pt>
                <c:pt idx="1340">
                  <c:v>123.27298226666669</c:v>
                </c:pt>
                <c:pt idx="1341">
                  <c:v>122.78779853333333</c:v>
                </c:pt>
                <c:pt idx="1342">
                  <c:v>121.34886423333334</c:v>
                </c:pt>
                <c:pt idx="1343">
                  <c:v>119.77368163333334</c:v>
                </c:pt>
                <c:pt idx="1344">
                  <c:v>120.1226171</c:v>
                </c:pt>
                <c:pt idx="1345">
                  <c:v>120.77063750000001</c:v>
                </c:pt>
                <c:pt idx="1346">
                  <c:v>120.41838073333334</c:v>
                </c:pt>
                <c:pt idx="1347">
                  <c:v>119.81023913333333</c:v>
                </c:pt>
                <c:pt idx="1348">
                  <c:v>119.57096863333334</c:v>
                </c:pt>
                <c:pt idx="1349">
                  <c:v>120.03953806666665</c:v>
                </c:pt>
                <c:pt idx="1350">
                  <c:v>120.71082053333333</c:v>
                </c:pt>
                <c:pt idx="1351">
                  <c:v>121.60143026666667</c:v>
                </c:pt>
                <c:pt idx="1352">
                  <c:v>123.41255699999999</c:v>
                </c:pt>
                <c:pt idx="1353">
                  <c:v>124.38624573333334</c:v>
                </c:pt>
                <c:pt idx="1354">
                  <c:v>124.90166473333333</c:v>
                </c:pt>
                <c:pt idx="1355">
                  <c:v>124.06033576666668</c:v>
                </c:pt>
                <c:pt idx="1356">
                  <c:v>124.02000173333333</c:v>
                </c:pt>
                <c:pt idx="1357">
                  <c:v>122.98333486666667</c:v>
                </c:pt>
                <c:pt idx="1358">
                  <c:v>121.57333376666668</c:v>
                </c:pt>
                <c:pt idx="1359">
                  <c:v>120.93666586666666</c:v>
                </c:pt>
                <c:pt idx="1360">
                  <c:v>120.57666526666667</c:v>
                </c:pt>
                <c:pt idx="1361">
                  <c:v>121.77333326666667</c:v>
                </c:pt>
                <c:pt idx="1362">
                  <c:v>122.92666630000001</c:v>
                </c:pt>
                <c:pt idx="1363">
                  <c:v>124.99333446666667</c:v>
                </c:pt>
                <c:pt idx="1364">
                  <c:v>126.18333433333333</c:v>
                </c:pt>
                <c:pt idx="1365">
                  <c:v>126.54333493333333</c:v>
                </c:pt>
                <c:pt idx="1366">
                  <c:v>126.29333493333333</c:v>
                </c:pt>
                <c:pt idx="1367">
                  <c:v>126.00333403333333</c:v>
                </c:pt>
                <c:pt idx="1368">
                  <c:v>125.44333393333334</c:v>
                </c:pt>
                <c:pt idx="1369">
                  <c:v>124.77999876666667</c:v>
                </c:pt>
                <c:pt idx="1370">
                  <c:v>123.33333333333333</c:v>
                </c:pt>
                <c:pt idx="1371">
                  <c:v>123.1700007</c:v>
                </c:pt>
                <c:pt idx="1372">
                  <c:v>122.57000223333334</c:v>
                </c:pt>
                <c:pt idx="1373">
                  <c:v>122.2200012</c:v>
                </c:pt>
                <c:pt idx="1374">
                  <c:v>120.17333473333333</c:v>
                </c:pt>
                <c:pt idx="1375">
                  <c:v>118.1433334</c:v>
                </c:pt>
                <c:pt idx="1376">
                  <c:v>117.5400009</c:v>
                </c:pt>
                <c:pt idx="1377">
                  <c:v>116.94666543333334</c:v>
                </c:pt>
                <c:pt idx="1378">
                  <c:v>117.39333343333332</c:v>
                </c:pt>
                <c:pt idx="1379">
                  <c:v>116.83333329999999</c:v>
                </c:pt>
                <c:pt idx="1380">
                  <c:v>117.69000243333333</c:v>
                </c:pt>
                <c:pt idx="1381">
                  <c:v>118.47000123333333</c:v>
                </c:pt>
                <c:pt idx="1382">
                  <c:v>119.4666672</c:v>
                </c:pt>
                <c:pt idx="1383">
                  <c:v>119.2166672</c:v>
                </c:pt>
                <c:pt idx="1384">
                  <c:v>117.946668</c:v>
                </c:pt>
                <c:pt idx="1385">
                  <c:v>117.29000093333332</c:v>
                </c:pt>
                <c:pt idx="1386">
                  <c:v>117.8399989</c:v>
                </c:pt>
                <c:pt idx="1387">
                  <c:v>118.74333193333332</c:v>
                </c:pt>
                <c:pt idx="1388">
                  <c:v>118.49333193333332</c:v>
                </c:pt>
                <c:pt idx="1389">
                  <c:v>118.51333363333333</c:v>
                </c:pt>
                <c:pt idx="1390">
                  <c:v>119.80000050000001</c:v>
                </c:pt>
                <c:pt idx="1391">
                  <c:v>122.70333353333335</c:v>
                </c:pt>
                <c:pt idx="1392">
                  <c:v>124.64999899999999</c:v>
                </c:pt>
                <c:pt idx="1393">
                  <c:v>127.23666383333334</c:v>
                </c:pt>
                <c:pt idx="1394">
                  <c:v>127.83666483333333</c:v>
                </c:pt>
                <c:pt idx="1395">
                  <c:v>128.18666583333334</c:v>
                </c:pt>
                <c:pt idx="1396">
                  <c:v>126.11666866666667</c:v>
                </c:pt>
                <c:pt idx="1397">
                  <c:v>125.32666776666666</c:v>
                </c:pt>
                <c:pt idx="1398">
                  <c:v>124.73333486666667</c:v>
                </c:pt>
                <c:pt idx="1399">
                  <c:v>125.14333346666666</c:v>
                </c:pt>
                <c:pt idx="1400">
                  <c:v>124.72000123333333</c:v>
                </c:pt>
                <c:pt idx="1401">
                  <c:v>125.25333403333333</c:v>
                </c:pt>
                <c:pt idx="1402">
                  <c:v>126.27000170000001</c:v>
                </c:pt>
                <c:pt idx="1403">
                  <c:v>127.50333403333333</c:v>
                </c:pt>
                <c:pt idx="1404">
                  <c:v>126.95999906666668</c:v>
                </c:pt>
                <c:pt idx="1405">
                  <c:v>124.73666636666667</c:v>
                </c:pt>
                <c:pt idx="1406">
                  <c:v>122.30666606666666</c:v>
                </c:pt>
                <c:pt idx="1407">
                  <c:v>120.25666813333332</c:v>
                </c:pt>
                <c:pt idx="1408">
                  <c:v>118.55000053333333</c:v>
                </c:pt>
                <c:pt idx="1409">
                  <c:v>117.38333386666666</c:v>
                </c:pt>
                <c:pt idx="1410">
                  <c:v>117.03666686666666</c:v>
                </c:pt>
                <c:pt idx="1411">
                  <c:v>117.31333413333333</c:v>
                </c:pt>
                <c:pt idx="1412">
                  <c:v>117.06666816666666</c:v>
                </c:pt>
                <c:pt idx="1413">
                  <c:v>117.14666746666667</c:v>
                </c:pt>
                <c:pt idx="1414">
                  <c:v>117.95666756666667</c:v>
                </c:pt>
                <c:pt idx="1415">
                  <c:v>119.30333453333333</c:v>
                </c:pt>
                <c:pt idx="1416">
                  <c:v>119.83000179999999</c:v>
                </c:pt>
                <c:pt idx="1417">
                  <c:v>120.2200012</c:v>
                </c:pt>
                <c:pt idx="1418">
                  <c:v>119.81333413333334</c:v>
                </c:pt>
                <c:pt idx="1419">
                  <c:v>120.35333250000001</c:v>
                </c:pt>
                <c:pt idx="1420">
                  <c:v>120.15666449999999</c:v>
                </c:pt>
                <c:pt idx="1421">
                  <c:v>121.23666379999999</c:v>
                </c:pt>
                <c:pt idx="1422">
                  <c:v>121.59333036666668</c:v>
                </c:pt>
                <c:pt idx="1423">
                  <c:v>123.12999726666668</c:v>
                </c:pt>
                <c:pt idx="1424">
                  <c:v>124.47666423333334</c:v>
                </c:pt>
                <c:pt idx="1425">
                  <c:v>126.17999780000001</c:v>
                </c:pt>
                <c:pt idx="1426">
                  <c:v>127.40666456666668</c:v>
                </c:pt>
                <c:pt idx="1427">
                  <c:v>127.49999749999999</c:v>
                </c:pt>
                <c:pt idx="1428">
                  <c:v>126.48666383333334</c:v>
                </c:pt>
                <c:pt idx="1429">
                  <c:v>124.72666423333334</c:v>
                </c:pt>
                <c:pt idx="1430">
                  <c:v>123.37666573333333</c:v>
                </c:pt>
                <c:pt idx="1431">
                  <c:v>121.40666706666667</c:v>
                </c:pt>
                <c:pt idx="1432">
                  <c:v>119.02333323333333</c:v>
                </c:pt>
                <c:pt idx="1433">
                  <c:v>117.69333139999999</c:v>
                </c:pt>
                <c:pt idx="1434">
                  <c:v>118.71333060000001</c:v>
                </c:pt>
                <c:pt idx="1435">
                  <c:v>120.303332</c:v>
                </c:pt>
                <c:pt idx="1436">
                  <c:v>121.61666616666668</c:v>
                </c:pt>
                <c:pt idx="1437">
                  <c:v>122.12999980000001</c:v>
                </c:pt>
                <c:pt idx="1438">
                  <c:v>122.84333293333333</c:v>
                </c:pt>
                <c:pt idx="1439">
                  <c:v>123.5699997</c:v>
                </c:pt>
                <c:pt idx="1440">
                  <c:v>123.20666756666667</c:v>
                </c:pt>
                <c:pt idx="1441">
                  <c:v>122.77000173333333</c:v>
                </c:pt>
                <c:pt idx="1442">
                  <c:v>122.36000316666667</c:v>
                </c:pt>
                <c:pt idx="1443">
                  <c:v>123.01667026666667</c:v>
                </c:pt>
                <c:pt idx="1444">
                  <c:v>126.09000143333333</c:v>
                </c:pt>
                <c:pt idx="1445">
                  <c:v>129.41999816666666</c:v>
                </c:pt>
                <c:pt idx="1446">
                  <c:v>132.34666440000001</c:v>
                </c:pt>
                <c:pt idx="1447">
                  <c:v>131.81666563333332</c:v>
                </c:pt>
                <c:pt idx="1448">
                  <c:v>130.92333473333335</c:v>
                </c:pt>
                <c:pt idx="1449">
                  <c:v>130.15666706666664</c:v>
                </c:pt>
                <c:pt idx="1450">
                  <c:v>130.78333536666668</c:v>
                </c:pt>
                <c:pt idx="1451">
                  <c:v>130.62999980000001</c:v>
                </c:pt>
                <c:pt idx="1452">
                  <c:v>130.36666869999999</c:v>
                </c:pt>
                <c:pt idx="1453">
                  <c:v>129.80333456666668</c:v>
                </c:pt>
                <c:pt idx="1454">
                  <c:v>128.88667043333334</c:v>
                </c:pt>
                <c:pt idx="1455">
                  <c:v>128.37667083333332</c:v>
                </c:pt>
                <c:pt idx="1456">
                  <c:v>128.34333543333332</c:v>
                </c:pt>
                <c:pt idx="1457">
                  <c:v>129.05333453333333</c:v>
                </c:pt>
                <c:pt idx="1458">
                  <c:v>126.78999836666667</c:v>
                </c:pt>
                <c:pt idx="1459">
                  <c:v>124.41666666666667</c:v>
                </c:pt>
                <c:pt idx="1460">
                  <c:v>122.45666756666667</c:v>
                </c:pt>
                <c:pt idx="1461">
                  <c:v>122.1700007</c:v>
                </c:pt>
                <c:pt idx="1462">
                  <c:v>121.03666686666666</c:v>
                </c:pt>
                <c:pt idx="1463">
                  <c:v>118.45333353333332</c:v>
                </c:pt>
                <c:pt idx="1464">
                  <c:v>117.27333323333333</c:v>
                </c:pt>
                <c:pt idx="1465">
                  <c:v>116.59333293333333</c:v>
                </c:pt>
                <c:pt idx="1466">
                  <c:v>116.36333213333332</c:v>
                </c:pt>
                <c:pt idx="1467">
                  <c:v>117.22333273333334</c:v>
                </c:pt>
                <c:pt idx="1468">
                  <c:v>118.27666729999999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'Simple Moving Average Span'!$F$2:$F$1472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2-ECCE-4674-A25C-D82175D756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4209024"/>
        <c:axId val="384212384"/>
      </c:lineChart>
      <c:catAx>
        <c:axId val="38420902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212384"/>
        <c:crosses val="autoZero"/>
        <c:auto val="1"/>
        <c:lblAlgn val="ctr"/>
        <c:lblOffset val="100"/>
        <c:noMultiLvlLbl val="1"/>
      </c:catAx>
      <c:valAx>
        <c:axId val="384212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209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Time Series of Error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'Simple Moving Average Span'!$I$1</c:f>
              <c:strCache>
                <c:ptCount val="1"/>
                <c:pt idx="0">
                  <c:v>Erorr</c:v>
                </c:pt>
              </c:strCache>
            </c:strRef>
          </c:tx>
          <c:spPr>
            <a:ln w="31750" cap="rnd">
              <a:solidFill>
                <a:schemeClr val="accent6">
                  <a:shade val="76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'Simple Moving Average Span'!$I$3:$I$1470</c:f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'Simple Moving Average Span'!$F$2:$F$1472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CA5B-441B-ACD2-F2F91DB5EC41}"/>
            </c:ext>
          </c:extLst>
        </c:ser>
        <c:ser>
          <c:idx val="1"/>
          <c:order val="1"/>
          <c:tx>
            <c:strRef>
              <c:f>'Simple Moving Average Span'!$N$1</c:f>
              <c:strCache>
                <c:ptCount val="1"/>
                <c:pt idx="0">
                  <c:v>ErorrMA </c:v>
                </c:pt>
              </c:strCache>
            </c:strRef>
          </c:tx>
          <c:spPr>
            <a:ln w="31750" cap="rnd">
              <a:solidFill>
                <a:schemeClr val="accent6">
                  <a:tint val="77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'Simple Moving Average Span'!$N$5:$N$1470</c:f>
              <c:numCache>
                <c:formatCode>General</c:formatCode>
                <c:ptCount val="1466"/>
                <c:pt idx="0">
                  <c:v>2.8833618200000046</c:v>
                </c:pt>
                <c:pt idx="1">
                  <c:v>3.6596654166666696</c:v>
                </c:pt>
                <c:pt idx="2">
                  <c:v>2.2496617666666765</c:v>
                </c:pt>
                <c:pt idx="3">
                  <c:v>1.7110138333333396</c:v>
                </c:pt>
                <c:pt idx="4">
                  <c:v>0.83650206666668225</c:v>
                </c:pt>
                <c:pt idx="5">
                  <c:v>0.74460856666667041</c:v>
                </c:pt>
                <c:pt idx="6">
                  <c:v>0.88718670000000088</c:v>
                </c:pt>
                <c:pt idx="7">
                  <c:v>-0.3358765000000119</c:v>
                </c:pt>
                <c:pt idx="8">
                  <c:v>0.86184693333332518</c:v>
                </c:pt>
                <c:pt idx="9">
                  <c:v>2.3162129333333468</c:v>
                </c:pt>
                <c:pt idx="10">
                  <c:v>1.685668899999996</c:v>
                </c:pt>
                <c:pt idx="11">
                  <c:v>2.3066966000000093</c:v>
                </c:pt>
                <c:pt idx="12">
                  <c:v>-2.3732401333333257</c:v>
                </c:pt>
                <c:pt idx="13">
                  <c:v>0.1806081000000006</c:v>
                </c:pt>
                <c:pt idx="14">
                  <c:v>5.7037333333340712E-2</c:v>
                </c:pt>
                <c:pt idx="15">
                  <c:v>0.8745143000000013</c:v>
                </c:pt>
                <c:pt idx="16">
                  <c:v>1.9328130666666539</c:v>
                </c:pt>
                <c:pt idx="17">
                  <c:v>1.7997283666666846</c:v>
                </c:pt>
                <c:pt idx="18">
                  <c:v>-3.5455932333333351</c:v>
                </c:pt>
                <c:pt idx="19">
                  <c:v>-4.3567403333333203</c:v>
                </c:pt>
                <c:pt idx="20">
                  <c:v>0.32001493333332576</c:v>
                </c:pt>
                <c:pt idx="21">
                  <c:v>0.5259704333333417</c:v>
                </c:pt>
                <c:pt idx="22">
                  <c:v>-0.83015439999999785</c:v>
                </c:pt>
                <c:pt idx="23">
                  <c:v>-1.6983261333333388</c:v>
                </c:pt>
                <c:pt idx="24">
                  <c:v>-1.2452342000000129</c:v>
                </c:pt>
                <c:pt idx="25">
                  <c:v>1.3307800666666623</c:v>
                </c:pt>
                <c:pt idx="26">
                  <c:v>-0.84917446666666763</c:v>
                </c:pt>
                <c:pt idx="27">
                  <c:v>-1.5367380666666435</c:v>
                </c:pt>
                <c:pt idx="28">
                  <c:v>0.12357840000001374</c:v>
                </c:pt>
                <c:pt idx="29">
                  <c:v>2.2686690999999826</c:v>
                </c:pt>
                <c:pt idx="30">
                  <c:v>2.1926345666666833</c:v>
                </c:pt>
                <c:pt idx="31">
                  <c:v>0.87451423333331491</c:v>
                </c:pt>
                <c:pt idx="32">
                  <c:v>0.89352930000001152</c:v>
                </c:pt>
                <c:pt idx="33">
                  <c:v>3.8022536666666724</c:v>
                </c:pt>
                <c:pt idx="34">
                  <c:v>5.0791727666666588</c:v>
                </c:pt>
                <c:pt idx="35">
                  <c:v>2.0595550666666611</c:v>
                </c:pt>
                <c:pt idx="36">
                  <c:v>0.41823829999999873</c:v>
                </c:pt>
                <c:pt idx="37">
                  <c:v>1.4701971000000214</c:v>
                </c:pt>
                <c:pt idx="38">
                  <c:v>0.26299029999999846</c:v>
                </c:pt>
                <c:pt idx="39">
                  <c:v>0.23763780000000168</c:v>
                </c:pt>
                <c:pt idx="40">
                  <c:v>0.48161570000000609</c:v>
                </c:pt>
                <c:pt idx="41">
                  <c:v>-1.8789444000000088</c:v>
                </c:pt>
                <c:pt idx="42">
                  <c:v>-3.260424300000011</c:v>
                </c:pt>
                <c:pt idx="43">
                  <c:v>-0.89352926666667543</c:v>
                </c:pt>
                <c:pt idx="44">
                  <c:v>-0.38339743333332876</c:v>
                </c:pt>
                <c:pt idx="45">
                  <c:v>-3.1305084333333326</c:v>
                </c:pt>
                <c:pt idx="46">
                  <c:v>1.8409169999999904</c:v>
                </c:pt>
                <c:pt idx="47">
                  <c:v>1.7522100333333412</c:v>
                </c:pt>
                <c:pt idx="48">
                  <c:v>-0.79214226666668708</c:v>
                </c:pt>
                <c:pt idx="49">
                  <c:v>-0.49111940000000232</c:v>
                </c:pt>
                <c:pt idx="50">
                  <c:v>0.68439486666665061</c:v>
                </c:pt>
                <c:pt idx="51">
                  <c:v>-0.21546426666667173</c:v>
                </c:pt>
                <c:pt idx="52">
                  <c:v>-0.68124643333332813</c:v>
                </c:pt>
                <c:pt idx="53">
                  <c:v>1.1628723333333397</c:v>
                </c:pt>
                <c:pt idx="54">
                  <c:v>1.5018844000000229</c:v>
                </c:pt>
                <c:pt idx="55">
                  <c:v>0.76362353333333033</c:v>
                </c:pt>
                <c:pt idx="56">
                  <c:v>0.16159313333334069</c:v>
                </c:pt>
                <c:pt idx="57">
                  <c:v>1.0329564333333394</c:v>
                </c:pt>
                <c:pt idx="58">
                  <c:v>1.7965622333333471</c:v>
                </c:pt>
                <c:pt idx="59">
                  <c:v>2.5221582666666649</c:v>
                </c:pt>
                <c:pt idx="60">
                  <c:v>2.4080887333333436</c:v>
                </c:pt>
                <c:pt idx="61">
                  <c:v>2.6647363999999953</c:v>
                </c:pt>
                <c:pt idx="62">
                  <c:v>1.8947880999999995</c:v>
                </c:pt>
                <c:pt idx="63">
                  <c:v>-0.45943703333333019</c:v>
                </c:pt>
                <c:pt idx="64">
                  <c:v>-0.6939086666666725</c:v>
                </c:pt>
                <c:pt idx="65">
                  <c:v>0.88085426666665967</c:v>
                </c:pt>
                <c:pt idx="66">
                  <c:v>-9.8218233333341232E-2</c:v>
                </c:pt>
                <c:pt idx="67">
                  <c:v>0.16793063333335567</c:v>
                </c:pt>
                <c:pt idx="68">
                  <c:v>0.9252217000000087</c:v>
                </c:pt>
                <c:pt idx="69">
                  <c:v>2.0183588333333518</c:v>
                </c:pt>
                <c:pt idx="70">
                  <c:v>1.4353434333333439</c:v>
                </c:pt>
                <c:pt idx="71">
                  <c:v>1.0646158999999926</c:v>
                </c:pt>
                <c:pt idx="72">
                  <c:v>1.0329386000000085</c:v>
                </c:pt>
                <c:pt idx="73">
                  <c:v>-0.47209669999999448</c:v>
                </c:pt>
                <c:pt idx="74">
                  <c:v>-1.6856663666666805</c:v>
                </c:pt>
                <c:pt idx="75">
                  <c:v>-2.0500462666666692</c:v>
                </c:pt>
                <c:pt idx="76">
                  <c:v>-0.68756360000000427</c:v>
                </c:pt>
                <c:pt idx="77">
                  <c:v>-0.40557606666666857</c:v>
                </c:pt>
                <c:pt idx="78">
                  <c:v>0.75093326666667792</c:v>
                </c:pt>
                <c:pt idx="79">
                  <c:v>-0.58934783333333485</c:v>
                </c:pt>
                <c:pt idx="80">
                  <c:v>-6.6535999999985052E-2</c:v>
                </c:pt>
                <c:pt idx="81">
                  <c:v>11.061378500000018</c:v>
                </c:pt>
                <c:pt idx="82">
                  <c:v>10.354784666666646</c:v>
                </c:pt>
                <c:pt idx="83">
                  <c:v>2.721773799999994</c:v>
                </c:pt>
                <c:pt idx="84">
                  <c:v>3.5931243999999936</c:v>
                </c:pt>
                <c:pt idx="85">
                  <c:v>-3.4835866666639959E-2</c:v>
                </c:pt>
                <c:pt idx="86">
                  <c:v>2.5427144333333445</c:v>
                </c:pt>
                <c:pt idx="87">
                  <c:v>-3.9490813666666895</c:v>
                </c:pt>
                <c:pt idx="88">
                  <c:v>9.3449933333317858E-2</c:v>
                </c:pt>
                <c:pt idx="89">
                  <c:v>1.7564392000000169</c:v>
                </c:pt>
                <c:pt idx="90">
                  <c:v>6.4249633333304246E-2</c:v>
                </c:pt>
                <c:pt idx="91">
                  <c:v>1.7500355666666678</c:v>
                </c:pt>
                <c:pt idx="92">
                  <c:v>-1.2908528333333322</c:v>
                </c:pt>
                <c:pt idx="93">
                  <c:v>2.8257293666666783</c:v>
                </c:pt>
                <c:pt idx="94">
                  <c:v>4.2032826666666665</c:v>
                </c:pt>
                <c:pt idx="95">
                  <c:v>1.4064382333333469</c:v>
                </c:pt>
                <c:pt idx="96">
                  <c:v>0.3821207666666453</c:v>
                </c:pt>
                <c:pt idx="97">
                  <c:v>1.2298380333333512</c:v>
                </c:pt>
                <c:pt idx="98">
                  <c:v>-1.7436268999999811</c:v>
                </c:pt>
                <c:pt idx="99">
                  <c:v>-1.3068898333333436</c:v>
                </c:pt>
                <c:pt idx="100">
                  <c:v>-2.1353556333333472</c:v>
                </c:pt>
                <c:pt idx="101">
                  <c:v>1.3807627666666349</c:v>
                </c:pt>
                <c:pt idx="102">
                  <c:v>1.4867350000000101</c:v>
                </c:pt>
                <c:pt idx="103">
                  <c:v>5.7800299999996696E-2</c:v>
                </c:pt>
                <c:pt idx="104">
                  <c:v>2.315180433333353</c:v>
                </c:pt>
                <c:pt idx="105">
                  <c:v>4.0844675999999822</c:v>
                </c:pt>
                <c:pt idx="106">
                  <c:v>3.117950466666656</c:v>
                </c:pt>
                <c:pt idx="107">
                  <c:v>-2.517471333333333</c:v>
                </c:pt>
                <c:pt idx="108">
                  <c:v>-3.8854167333333294</c:v>
                </c:pt>
                <c:pt idx="109">
                  <c:v>-1.2202199333333681</c:v>
                </c:pt>
                <c:pt idx="110">
                  <c:v>0.22155250000000137</c:v>
                </c:pt>
                <c:pt idx="111">
                  <c:v>1.788579366666653</c:v>
                </c:pt>
                <c:pt idx="112">
                  <c:v>6.2390899666666542</c:v>
                </c:pt>
                <c:pt idx="113">
                  <c:v>1.5092061000000001</c:v>
                </c:pt>
                <c:pt idx="114">
                  <c:v>1.6569162666666557</c:v>
                </c:pt>
                <c:pt idx="115">
                  <c:v>0.38854473333333317</c:v>
                </c:pt>
                <c:pt idx="116">
                  <c:v>-0.92155959999999482</c:v>
                </c:pt>
                <c:pt idx="117">
                  <c:v>-2.9156595999999979</c:v>
                </c:pt>
                <c:pt idx="118">
                  <c:v>3.1982269666666809</c:v>
                </c:pt>
                <c:pt idx="119">
                  <c:v>-0.1477101666666556</c:v>
                </c:pt>
                <c:pt idx="120">
                  <c:v>2.7518971666666801</c:v>
                </c:pt>
                <c:pt idx="121">
                  <c:v>1.8366953666666745</c:v>
                </c:pt>
                <c:pt idx="122">
                  <c:v>1.0243326666666519</c:v>
                </c:pt>
                <c:pt idx="123">
                  <c:v>2.9284819999999741</c:v>
                </c:pt>
                <c:pt idx="124">
                  <c:v>0.29864506666666557</c:v>
                </c:pt>
                <c:pt idx="125">
                  <c:v>1.1816762333333202</c:v>
                </c:pt>
                <c:pt idx="126">
                  <c:v>0.90871179999999185</c:v>
                </c:pt>
                <c:pt idx="127">
                  <c:v>-4.496256666666909E-2</c:v>
                </c:pt>
                <c:pt idx="128">
                  <c:v>-0.49129233333331968</c:v>
                </c:pt>
                <c:pt idx="129">
                  <c:v>-1.5348866999999871</c:v>
                </c:pt>
                <c:pt idx="130">
                  <c:v>0.3757120666666367</c:v>
                </c:pt>
                <c:pt idx="131">
                  <c:v>1.2362619666666887</c:v>
                </c:pt>
                <c:pt idx="132">
                  <c:v>0.58441673333331323</c:v>
                </c:pt>
                <c:pt idx="133">
                  <c:v>1.7371876999999927</c:v>
                </c:pt>
                <c:pt idx="134">
                  <c:v>-1.4128671999999938</c:v>
                </c:pt>
                <c:pt idx="135">
                  <c:v>1.4546051000000091</c:v>
                </c:pt>
                <c:pt idx="136">
                  <c:v>0.42707320000002369</c:v>
                </c:pt>
                <c:pt idx="137">
                  <c:v>-0.41743470000000116</c:v>
                </c:pt>
                <c:pt idx="138">
                  <c:v>-0.9601237666666691</c:v>
                </c:pt>
                <c:pt idx="139">
                  <c:v>3.4358266333333347</c:v>
                </c:pt>
                <c:pt idx="140">
                  <c:v>1.9651743999999667</c:v>
                </c:pt>
                <c:pt idx="141">
                  <c:v>-4.4184213999999997</c:v>
                </c:pt>
                <c:pt idx="142">
                  <c:v>3.2129866666650742E-2</c:v>
                </c:pt>
                <c:pt idx="143">
                  <c:v>4.5629119666666611</c:v>
                </c:pt>
                <c:pt idx="144">
                  <c:v>-2.9252674999999897</c:v>
                </c:pt>
                <c:pt idx="145">
                  <c:v>-10.082738266666667</c:v>
                </c:pt>
                <c:pt idx="146">
                  <c:v>-3.2688650000000052</c:v>
                </c:pt>
                <c:pt idx="147">
                  <c:v>2.1128794666666977</c:v>
                </c:pt>
                <c:pt idx="148">
                  <c:v>-2.7582956666666973</c:v>
                </c:pt>
                <c:pt idx="149">
                  <c:v>-6.5634154999999907</c:v>
                </c:pt>
                <c:pt idx="150">
                  <c:v>-2.9477589666666688</c:v>
                </c:pt>
                <c:pt idx="151">
                  <c:v>-0.76101180000000568</c:v>
                </c:pt>
                <c:pt idx="152">
                  <c:v>-4.4505411666666816</c:v>
                </c:pt>
                <c:pt idx="153">
                  <c:v>-2.180323333333348</c:v>
                </c:pt>
                <c:pt idx="154">
                  <c:v>-0.91195173333332491</c:v>
                </c:pt>
                <c:pt idx="155">
                  <c:v>1.2009532000000149</c:v>
                </c:pt>
                <c:pt idx="156">
                  <c:v>1.656921366666694</c:v>
                </c:pt>
                <c:pt idx="157">
                  <c:v>3.166107199999999</c:v>
                </c:pt>
                <c:pt idx="158">
                  <c:v>0.52017720000000622</c:v>
                </c:pt>
                <c:pt idx="159">
                  <c:v>-2.3954417000000205</c:v>
                </c:pt>
                <c:pt idx="160">
                  <c:v>-0.14127093333331686</c:v>
                </c:pt>
                <c:pt idx="161">
                  <c:v>1.0853271666666728</c:v>
                </c:pt>
                <c:pt idx="162">
                  <c:v>2.0004882666666788</c:v>
                </c:pt>
                <c:pt idx="163">
                  <c:v>1.5188191999999958</c:v>
                </c:pt>
                <c:pt idx="164">
                  <c:v>1.4449920666666571</c:v>
                </c:pt>
                <c:pt idx="165">
                  <c:v>1.098190266666677</c:v>
                </c:pt>
                <c:pt idx="166">
                  <c:v>2.215642333333335</c:v>
                </c:pt>
                <c:pt idx="167">
                  <c:v>2.0775501999999904</c:v>
                </c:pt>
                <c:pt idx="168">
                  <c:v>3.3555399333333469</c:v>
                </c:pt>
                <c:pt idx="169">
                  <c:v>1.4128671999999938</c:v>
                </c:pt>
                <c:pt idx="170">
                  <c:v>-3.2913410999999826</c:v>
                </c:pt>
                <c:pt idx="171">
                  <c:v>-2.5977325666666786</c:v>
                </c:pt>
                <c:pt idx="172">
                  <c:v>2.0647278000000142</c:v>
                </c:pt>
                <c:pt idx="173">
                  <c:v>0.62613429999998971</c:v>
                </c:pt>
                <c:pt idx="174">
                  <c:v>-3.3812560666666798</c:v>
                </c:pt>
                <c:pt idx="175">
                  <c:v>-0.46881610000002638</c:v>
                </c:pt>
                <c:pt idx="176">
                  <c:v>1.6440733999999964</c:v>
                </c:pt>
                <c:pt idx="177">
                  <c:v>1.61515803333333</c:v>
                </c:pt>
                <c:pt idx="178">
                  <c:v>-0.15734349999999608</c:v>
                </c:pt>
                <c:pt idx="179">
                  <c:v>-0.85093689999999356</c:v>
                </c:pt>
                <c:pt idx="180">
                  <c:v>-0.27613316666668197</c:v>
                </c:pt>
                <c:pt idx="181">
                  <c:v>-2.7101237333333188</c:v>
                </c:pt>
                <c:pt idx="182">
                  <c:v>3.0505015333333461</c:v>
                </c:pt>
                <c:pt idx="183">
                  <c:v>5.2500813333333554</c:v>
                </c:pt>
                <c:pt idx="184">
                  <c:v>3.3876546333333408</c:v>
                </c:pt>
                <c:pt idx="185">
                  <c:v>-9.6338933333328214E-2</c:v>
                </c:pt>
                <c:pt idx="186">
                  <c:v>-7.5138804333333553</c:v>
                </c:pt>
                <c:pt idx="187">
                  <c:v>-3.705566366666659</c:v>
                </c:pt>
                <c:pt idx="188">
                  <c:v>-0.4013926333333302</c:v>
                </c:pt>
                <c:pt idx="189">
                  <c:v>0.98258470000001807</c:v>
                </c:pt>
                <c:pt idx="190">
                  <c:v>-1.3422089000000028</c:v>
                </c:pt>
                <c:pt idx="191">
                  <c:v>4.2803445999999781</c:v>
                </c:pt>
                <c:pt idx="192">
                  <c:v>2.8995920666666564</c:v>
                </c:pt>
                <c:pt idx="193">
                  <c:v>2.3472900333333371</c:v>
                </c:pt>
                <c:pt idx="194">
                  <c:v>0.91193646666664563</c:v>
                </c:pt>
                <c:pt idx="195">
                  <c:v>3.7890625333333219</c:v>
                </c:pt>
                <c:pt idx="196">
                  <c:v>0.22156783333335284</c:v>
                </c:pt>
                <c:pt idx="197">
                  <c:v>0.934422799999993</c:v>
                </c:pt>
                <c:pt idx="198">
                  <c:v>0.39174400000001697</c:v>
                </c:pt>
                <c:pt idx="199">
                  <c:v>1.2137654666666435</c:v>
                </c:pt>
                <c:pt idx="200">
                  <c:v>-2.273422266666671</c:v>
                </c:pt>
                <c:pt idx="201">
                  <c:v>-3.5963948333333065</c:v>
                </c:pt>
                <c:pt idx="202">
                  <c:v>-3.6734567999999967</c:v>
                </c:pt>
                <c:pt idx="203">
                  <c:v>-1.0371806333333211</c:v>
                </c:pt>
                <c:pt idx="204">
                  <c:v>2.1867319333333342</c:v>
                </c:pt>
                <c:pt idx="205">
                  <c:v>0.55873110000001702</c:v>
                </c:pt>
                <c:pt idx="206">
                  <c:v>1.3968353333333141</c:v>
                </c:pt>
                <c:pt idx="207">
                  <c:v>-9.3114200000002256E-2</c:v>
                </c:pt>
                <c:pt idx="208">
                  <c:v>2.16745503333334</c:v>
                </c:pt>
                <c:pt idx="209">
                  <c:v>3.8340046666666865</c:v>
                </c:pt>
                <c:pt idx="210">
                  <c:v>-1.5060018000000071</c:v>
                </c:pt>
                <c:pt idx="211">
                  <c:v>-8.3487548666666669</c:v>
                </c:pt>
                <c:pt idx="212">
                  <c:v>-2.665181500000017</c:v>
                </c:pt>
                <c:pt idx="213">
                  <c:v>-1.0596364333333383</c:v>
                </c:pt>
                <c:pt idx="214">
                  <c:v>-0.78670243333334611</c:v>
                </c:pt>
                <c:pt idx="215">
                  <c:v>-2.1995798333333312</c:v>
                </c:pt>
                <c:pt idx="216">
                  <c:v>-3.1757609000000002</c:v>
                </c:pt>
                <c:pt idx="217">
                  <c:v>-1.6890208000000086</c:v>
                </c:pt>
                <c:pt idx="218">
                  <c:v>1.1367085666666696</c:v>
                </c:pt>
                <c:pt idx="219">
                  <c:v>3.3651936666666415</c:v>
                </c:pt>
                <c:pt idx="220">
                  <c:v>2.2381133666666528</c:v>
                </c:pt>
                <c:pt idx="221">
                  <c:v>1.3550770999999884</c:v>
                </c:pt>
                <c:pt idx="222">
                  <c:v>0.70964563333336628</c:v>
                </c:pt>
                <c:pt idx="223">
                  <c:v>-0.16697696666665252</c:v>
                </c:pt>
                <c:pt idx="224">
                  <c:v>0.27294416666669008</c:v>
                </c:pt>
                <c:pt idx="225">
                  <c:v>1.9362793000000238</c:v>
                </c:pt>
                <c:pt idx="226">
                  <c:v>3.6734415999999896</c:v>
                </c:pt>
                <c:pt idx="227">
                  <c:v>2.684448266666692</c:v>
                </c:pt>
                <c:pt idx="228">
                  <c:v>-2.3761850999999865</c:v>
                </c:pt>
                <c:pt idx="229">
                  <c:v>0.38209533333332502</c:v>
                </c:pt>
                <c:pt idx="230">
                  <c:v>-0.69035846666668021</c:v>
                </c:pt>
                <c:pt idx="231">
                  <c:v>-0.28899640000003046</c:v>
                </c:pt>
                <c:pt idx="232">
                  <c:v>0.1669718333333492</c:v>
                </c:pt>
                <c:pt idx="233">
                  <c:v>-2.2894795999999928</c:v>
                </c:pt>
                <c:pt idx="234">
                  <c:v>-0.52019756666666694</c:v>
                </c:pt>
                <c:pt idx="235">
                  <c:v>2.3312276000000054</c:v>
                </c:pt>
                <c:pt idx="236">
                  <c:v>1.9362589333333347</c:v>
                </c:pt>
                <c:pt idx="237">
                  <c:v>0.79957069999997543</c:v>
                </c:pt>
                <c:pt idx="238">
                  <c:v>3.9560190666666699</c:v>
                </c:pt>
                <c:pt idx="239">
                  <c:v>3.2367554333333146</c:v>
                </c:pt>
                <c:pt idx="240">
                  <c:v>2.5399424333333229</c:v>
                </c:pt>
                <c:pt idx="241">
                  <c:v>0.26332090000002495</c:v>
                </c:pt>
                <c:pt idx="242">
                  <c:v>1.1206563666666796</c:v>
                </c:pt>
                <c:pt idx="243">
                  <c:v>0.38535053333330893</c:v>
                </c:pt>
                <c:pt idx="244">
                  <c:v>0.35961916666667548</c:v>
                </c:pt>
                <c:pt idx="245">
                  <c:v>0.91192630000000463</c:v>
                </c:pt>
                <c:pt idx="246">
                  <c:v>1.6858012000000144</c:v>
                </c:pt>
                <c:pt idx="247">
                  <c:v>1.2842833333337467E-2</c:v>
                </c:pt>
                <c:pt idx="248">
                  <c:v>0.21195466666668494</c:v>
                </c:pt>
                <c:pt idx="249">
                  <c:v>0.52984106666667685</c:v>
                </c:pt>
                <c:pt idx="250">
                  <c:v>-0.12202453333333096</c:v>
                </c:pt>
                <c:pt idx="251">
                  <c:v>1.6031966666673725E-2</c:v>
                </c:pt>
                <c:pt idx="252">
                  <c:v>1.4610391999999877</c:v>
                </c:pt>
                <c:pt idx="253">
                  <c:v>5.2372487666666814</c:v>
                </c:pt>
                <c:pt idx="254">
                  <c:v>6.8973693333333301</c:v>
                </c:pt>
                <c:pt idx="255">
                  <c:v>2.7358195333333128</c:v>
                </c:pt>
                <c:pt idx="256">
                  <c:v>1.9715880999999911</c:v>
                </c:pt>
                <c:pt idx="257">
                  <c:v>1.955546066666642</c:v>
                </c:pt>
                <c:pt idx="258">
                  <c:v>3.1885732000000075</c:v>
                </c:pt>
                <c:pt idx="259">
                  <c:v>1.1688334000000111</c:v>
                </c:pt>
                <c:pt idx="260">
                  <c:v>-2.4339905000000215</c:v>
                </c:pt>
                <c:pt idx="261">
                  <c:v>-2.0101216333333127</c:v>
                </c:pt>
                <c:pt idx="262">
                  <c:v>0.6101125333333357</c:v>
                </c:pt>
                <c:pt idx="263">
                  <c:v>-0.8156026000000054</c:v>
                </c:pt>
                <c:pt idx="264">
                  <c:v>-2.0358225666666669</c:v>
                </c:pt>
                <c:pt idx="265">
                  <c:v>-7.2280985333333376</c:v>
                </c:pt>
                <c:pt idx="266">
                  <c:v>-3.4743703000000039</c:v>
                </c:pt>
                <c:pt idx="267">
                  <c:v>-4.8230234666666547</c:v>
                </c:pt>
                <c:pt idx="268">
                  <c:v>-2.0486552000000131</c:v>
                </c:pt>
                <c:pt idx="269">
                  <c:v>-5.3399912666666864</c:v>
                </c:pt>
                <c:pt idx="270">
                  <c:v>-3.236765599999984</c:v>
                </c:pt>
                <c:pt idx="271">
                  <c:v>1.7596690000000024</c:v>
                </c:pt>
                <c:pt idx="272">
                  <c:v>1.2651417666666873</c:v>
                </c:pt>
                <c:pt idx="273">
                  <c:v>-0.50091550000001916</c:v>
                </c:pt>
                <c:pt idx="274">
                  <c:v>-2.2637787000000174</c:v>
                </c:pt>
                <c:pt idx="275">
                  <c:v>-2.620218900000026</c:v>
                </c:pt>
                <c:pt idx="276">
                  <c:v>-1.0917815666666684</c:v>
                </c:pt>
                <c:pt idx="277">
                  <c:v>1.6183828000000346</c:v>
                </c:pt>
                <c:pt idx="278">
                  <c:v>-0.96652729999999565</c:v>
                </c:pt>
                <c:pt idx="279">
                  <c:v>-1.1206613999999888</c:v>
                </c:pt>
                <c:pt idx="280">
                  <c:v>-2.8000691999999958</c:v>
                </c:pt>
                <c:pt idx="281">
                  <c:v>2.4115040333333297</c:v>
                </c:pt>
                <c:pt idx="282">
                  <c:v>-1.1142221666666501</c:v>
                </c:pt>
                <c:pt idx="283">
                  <c:v>-2.5110524333333615</c:v>
                </c:pt>
                <c:pt idx="284">
                  <c:v>-11.999745733333327</c:v>
                </c:pt>
                <c:pt idx="285">
                  <c:v>-7.8157094333333248</c:v>
                </c:pt>
                <c:pt idx="286">
                  <c:v>-4.3509927999999718</c:v>
                </c:pt>
                <c:pt idx="287">
                  <c:v>-2.5206807666666862</c:v>
                </c:pt>
                <c:pt idx="288">
                  <c:v>-1.8848927666666668</c:v>
                </c:pt>
                <c:pt idx="289">
                  <c:v>-2.5174763999999925</c:v>
                </c:pt>
                <c:pt idx="290">
                  <c:v>1.926170000001548E-2</c:v>
                </c:pt>
                <c:pt idx="291">
                  <c:v>3.9271239666666702</c:v>
                </c:pt>
                <c:pt idx="292">
                  <c:v>-1.3133239666667009</c:v>
                </c:pt>
                <c:pt idx="293">
                  <c:v>-3.4711609333333229</c:v>
                </c:pt>
                <c:pt idx="294">
                  <c:v>-11.110267566666636</c:v>
                </c:pt>
                <c:pt idx="295">
                  <c:v>-4.2867787999999933</c:v>
                </c:pt>
                <c:pt idx="296">
                  <c:v>-18.428278566666677</c:v>
                </c:pt>
                <c:pt idx="297">
                  <c:v>-26.051356013333319</c:v>
                </c:pt>
                <c:pt idx="298">
                  <c:v>-14.62637329333333</c:v>
                </c:pt>
                <c:pt idx="299">
                  <c:v>-7.0482839000000013</c:v>
                </c:pt>
                <c:pt idx="300">
                  <c:v>-0.6646982800000103</c:v>
                </c:pt>
                <c:pt idx="301">
                  <c:v>-5.3464228333333352</c:v>
                </c:pt>
                <c:pt idx="302">
                  <c:v>1.130294796666675</c:v>
                </c:pt>
                <c:pt idx="303">
                  <c:v>3.6092376733333396</c:v>
                </c:pt>
                <c:pt idx="304">
                  <c:v>2.796844483333345</c:v>
                </c:pt>
                <c:pt idx="305">
                  <c:v>9.1611633099999921</c:v>
                </c:pt>
                <c:pt idx="306">
                  <c:v>14.205741866666656</c:v>
                </c:pt>
                <c:pt idx="307">
                  <c:v>13.117174789999993</c:v>
                </c:pt>
                <c:pt idx="308">
                  <c:v>1.5830535666666634</c:v>
                </c:pt>
                <c:pt idx="309">
                  <c:v>-1.0853500333333272</c:v>
                </c:pt>
                <c:pt idx="310">
                  <c:v>-4.6720809333333335</c:v>
                </c:pt>
                <c:pt idx="311">
                  <c:v>-5.7413736999999969</c:v>
                </c:pt>
                <c:pt idx="312">
                  <c:v>-5.4170506999999901</c:v>
                </c:pt>
                <c:pt idx="313">
                  <c:v>-6.2615814266666519</c:v>
                </c:pt>
                <c:pt idx="314">
                  <c:v>3.8115183533333266</c:v>
                </c:pt>
                <c:pt idx="315">
                  <c:v>6.807454453333321</c:v>
                </c:pt>
                <c:pt idx="316">
                  <c:v>9.6171340533333307</c:v>
                </c:pt>
                <c:pt idx="317">
                  <c:v>10.625406866666665</c:v>
                </c:pt>
                <c:pt idx="318">
                  <c:v>3.2238998333333342</c:v>
                </c:pt>
                <c:pt idx="319">
                  <c:v>3.3106104999999957</c:v>
                </c:pt>
                <c:pt idx="320">
                  <c:v>-6.0143229333333323</c:v>
                </c:pt>
                <c:pt idx="321">
                  <c:v>-5.776707899999991</c:v>
                </c:pt>
                <c:pt idx="322">
                  <c:v>0.93763476666666179</c:v>
                </c:pt>
                <c:pt idx="323">
                  <c:v>1.8848953666666546</c:v>
                </c:pt>
                <c:pt idx="324">
                  <c:v>-2.7550811666666704</c:v>
                </c:pt>
                <c:pt idx="325">
                  <c:v>-5.5936711666666525</c:v>
                </c:pt>
                <c:pt idx="326">
                  <c:v>-4.566123966666666</c:v>
                </c:pt>
                <c:pt idx="327">
                  <c:v>-0.82847086666667735</c:v>
                </c:pt>
                <c:pt idx="328">
                  <c:v>0.2504603333333506</c:v>
                </c:pt>
                <c:pt idx="329">
                  <c:v>-0.93762716666665824</c:v>
                </c:pt>
                <c:pt idx="330">
                  <c:v>4.0555775666666563</c:v>
                </c:pt>
                <c:pt idx="331">
                  <c:v>1.2523065666666611</c:v>
                </c:pt>
                <c:pt idx="332">
                  <c:v>-1.3968149999999895</c:v>
                </c:pt>
                <c:pt idx="333">
                  <c:v>-5.5551401999999968</c:v>
                </c:pt>
                <c:pt idx="334">
                  <c:v>-3.7087732333333321</c:v>
                </c:pt>
                <c:pt idx="335">
                  <c:v>-2.0647074333333393</c:v>
                </c:pt>
                <c:pt idx="336">
                  <c:v>5.417065899999983</c:v>
                </c:pt>
                <c:pt idx="337">
                  <c:v>2.950965933333336</c:v>
                </c:pt>
                <c:pt idx="338">
                  <c:v>5.1371299999999565E-2</c:v>
                </c:pt>
                <c:pt idx="339">
                  <c:v>-3.4197794333333462</c:v>
                </c:pt>
                <c:pt idx="340">
                  <c:v>-4.1294276333333357</c:v>
                </c:pt>
                <c:pt idx="341">
                  <c:v>-2.2605896333333249</c:v>
                </c:pt>
                <c:pt idx="342">
                  <c:v>1.5252482000000214</c:v>
                </c:pt>
                <c:pt idx="343">
                  <c:v>10.313944466666655</c:v>
                </c:pt>
                <c:pt idx="344">
                  <c:v>6.2198258000000095</c:v>
                </c:pt>
                <c:pt idx="345">
                  <c:v>5.4042103666666605</c:v>
                </c:pt>
                <c:pt idx="346">
                  <c:v>2.5688166666668621E-2</c:v>
                </c:pt>
                <c:pt idx="347">
                  <c:v>0.33395130000000961</c:v>
                </c:pt>
                <c:pt idx="348">
                  <c:v>5.2693608666666591</c:v>
                </c:pt>
                <c:pt idx="349">
                  <c:v>8.0629730666666717</c:v>
                </c:pt>
                <c:pt idx="350">
                  <c:v>6.316157000000004</c:v>
                </c:pt>
                <c:pt idx="351">
                  <c:v>4.6142858000000189</c:v>
                </c:pt>
                <c:pt idx="352">
                  <c:v>5.3303806999999921</c:v>
                </c:pt>
                <c:pt idx="353">
                  <c:v>1.554158566666672</c:v>
                </c:pt>
                <c:pt idx="354">
                  <c:v>6.707901000000021</c:v>
                </c:pt>
                <c:pt idx="355">
                  <c:v>6.2936808000000042</c:v>
                </c:pt>
                <c:pt idx="356">
                  <c:v>8.2813212333333297</c:v>
                </c:pt>
                <c:pt idx="357">
                  <c:v>1.5220388000000185</c:v>
                </c:pt>
                <c:pt idx="358">
                  <c:v>-3.7697651666666729</c:v>
                </c:pt>
                <c:pt idx="359">
                  <c:v>-5.0991771000000199</c:v>
                </c:pt>
                <c:pt idx="360">
                  <c:v>-12.841033966666657</c:v>
                </c:pt>
                <c:pt idx="361">
                  <c:v>-6.5601857000000052</c:v>
                </c:pt>
                <c:pt idx="362">
                  <c:v>-1.1367136333333292</c:v>
                </c:pt>
                <c:pt idx="363">
                  <c:v>3.1243590666666705</c:v>
                </c:pt>
                <c:pt idx="364">
                  <c:v>2.2702229999999872</c:v>
                </c:pt>
                <c:pt idx="365">
                  <c:v>0.39495850000000132</c:v>
                </c:pt>
                <c:pt idx="366">
                  <c:v>-2.8546269999999936</c:v>
                </c:pt>
                <c:pt idx="367">
                  <c:v>-0.52661896666666053</c:v>
                </c:pt>
                <c:pt idx="368">
                  <c:v>3.3844528666666633</c:v>
                </c:pt>
                <c:pt idx="369">
                  <c:v>-2.039032000000006</c:v>
                </c:pt>
                <c:pt idx="370">
                  <c:v>1.5252456999999993</c:v>
                </c:pt>
                <c:pt idx="371">
                  <c:v>-4.7138417999999973</c:v>
                </c:pt>
                <c:pt idx="372">
                  <c:v>-2.1995646333333241</c:v>
                </c:pt>
                <c:pt idx="373">
                  <c:v>-0.31788893333332169</c:v>
                </c:pt>
                <c:pt idx="374">
                  <c:v>2.3408788666666709</c:v>
                </c:pt>
                <c:pt idx="375">
                  <c:v>5.2404530999999821</c:v>
                </c:pt>
                <c:pt idx="376">
                  <c:v>5.9950357666666605</c:v>
                </c:pt>
                <c:pt idx="377">
                  <c:v>-1.5156504000000268</c:v>
                </c:pt>
                <c:pt idx="378">
                  <c:v>-2.4339752333333138</c:v>
                </c:pt>
                <c:pt idx="379">
                  <c:v>-3.1532542333333424</c:v>
                </c:pt>
                <c:pt idx="380">
                  <c:v>-0.85093176666666182</c:v>
                </c:pt>
                <c:pt idx="381">
                  <c:v>1.0275319666666576</c:v>
                </c:pt>
                <c:pt idx="382">
                  <c:v>0.33395383333333939</c:v>
                </c:pt>
                <c:pt idx="383">
                  <c:v>3.7794291333333376</c:v>
                </c:pt>
                <c:pt idx="384">
                  <c:v>0.43349199999997268</c:v>
                </c:pt>
                <c:pt idx="385">
                  <c:v>-0.14768976666664457</c:v>
                </c:pt>
                <c:pt idx="386">
                  <c:v>1.6825917666666896</c:v>
                </c:pt>
                <c:pt idx="387">
                  <c:v>4.6624501333333228</c:v>
                </c:pt>
                <c:pt idx="388">
                  <c:v>3.5803171999999677</c:v>
                </c:pt>
                <c:pt idx="389">
                  <c:v>-1.2394562333333283</c:v>
                </c:pt>
                <c:pt idx="390">
                  <c:v>-2.202789266666656</c:v>
                </c:pt>
                <c:pt idx="391">
                  <c:v>0.3371581999999762</c:v>
                </c:pt>
                <c:pt idx="392">
                  <c:v>-0.4174296333333416</c:v>
                </c:pt>
                <c:pt idx="393">
                  <c:v>3.3619791333333353</c:v>
                </c:pt>
                <c:pt idx="394">
                  <c:v>-1.5252430666666896</c:v>
                </c:pt>
                <c:pt idx="395">
                  <c:v>-3.4165648999999974</c:v>
                </c:pt>
                <c:pt idx="396">
                  <c:v>7.0627800000011121E-2</c:v>
                </c:pt>
                <c:pt idx="397">
                  <c:v>0.91515093333333652</c:v>
                </c:pt>
                <c:pt idx="398">
                  <c:v>2.9477539333333311</c:v>
                </c:pt>
                <c:pt idx="399">
                  <c:v>5.3271585666666681</c:v>
                </c:pt>
                <c:pt idx="400">
                  <c:v>3.7762247333333505</c:v>
                </c:pt>
                <c:pt idx="401">
                  <c:v>5.6000875000000008</c:v>
                </c:pt>
                <c:pt idx="402">
                  <c:v>4.7330983333333734</c:v>
                </c:pt>
                <c:pt idx="403">
                  <c:v>5.5647481666666749</c:v>
                </c:pt>
                <c:pt idx="404">
                  <c:v>4.7363383333333502</c:v>
                </c:pt>
                <c:pt idx="405">
                  <c:v>1.4193166000000019</c:v>
                </c:pt>
                <c:pt idx="406">
                  <c:v>2.0101267000000007</c:v>
                </c:pt>
                <c:pt idx="407">
                  <c:v>2.0550587666666615</c:v>
                </c:pt>
                <c:pt idx="408">
                  <c:v>-3.9078674000000149</c:v>
                </c:pt>
                <c:pt idx="409">
                  <c:v>-2.9862822999999707</c:v>
                </c:pt>
                <c:pt idx="410">
                  <c:v>-4.0427245999999855</c:v>
                </c:pt>
                <c:pt idx="411">
                  <c:v>-1.8014119333332985</c:v>
                </c:pt>
                <c:pt idx="412">
                  <c:v>-0.96331283333333317</c:v>
                </c:pt>
                <c:pt idx="413">
                  <c:v>6.4214066666664849E-2</c:v>
                </c:pt>
                <c:pt idx="414">
                  <c:v>-1.3743387333333317</c:v>
                </c:pt>
                <c:pt idx="415">
                  <c:v>-0.81882226666664337</c:v>
                </c:pt>
                <c:pt idx="416">
                  <c:v>1.31010950000001</c:v>
                </c:pt>
                <c:pt idx="417">
                  <c:v>-5.4585766666662039E-2</c:v>
                </c:pt>
                <c:pt idx="418">
                  <c:v>5.8441365333333408</c:v>
                </c:pt>
                <c:pt idx="419">
                  <c:v>2.350504500000028</c:v>
                </c:pt>
                <c:pt idx="420">
                  <c:v>1.0018463666666833</c:v>
                </c:pt>
                <c:pt idx="421">
                  <c:v>-4.2899882000000105</c:v>
                </c:pt>
                <c:pt idx="422">
                  <c:v>2.3312326999999868</c:v>
                </c:pt>
                <c:pt idx="423">
                  <c:v>3.7986958999999842</c:v>
                </c:pt>
                <c:pt idx="424">
                  <c:v>4.6239217333333613</c:v>
                </c:pt>
                <c:pt idx="425">
                  <c:v>4.4665832666666745</c:v>
                </c:pt>
                <c:pt idx="426">
                  <c:v>3.371612533333348</c:v>
                </c:pt>
                <c:pt idx="427">
                  <c:v>2.6202341999999703</c:v>
                </c:pt>
                <c:pt idx="428">
                  <c:v>0.5908406666666508</c:v>
                </c:pt>
                <c:pt idx="429">
                  <c:v>0.25689186666667752</c:v>
                </c:pt>
                <c:pt idx="430">
                  <c:v>-5.0830993666666302</c:v>
                </c:pt>
                <c:pt idx="431">
                  <c:v>-3.4454854333333458</c:v>
                </c:pt>
                <c:pt idx="432">
                  <c:v>1.9394734666666977</c:v>
                </c:pt>
                <c:pt idx="433">
                  <c:v>0.82523090000000821</c:v>
                </c:pt>
                <c:pt idx="434">
                  <c:v>0.89910373333333382</c:v>
                </c:pt>
                <c:pt idx="435">
                  <c:v>1.5894877333333568</c:v>
                </c:pt>
                <c:pt idx="436">
                  <c:v>1.586268066666662</c:v>
                </c:pt>
                <c:pt idx="437">
                  <c:v>-1.5413105999999743</c:v>
                </c:pt>
                <c:pt idx="438">
                  <c:v>-0.52340186666666</c:v>
                </c:pt>
                <c:pt idx="439">
                  <c:v>-1.1270904000000144</c:v>
                </c:pt>
                <c:pt idx="440">
                  <c:v>-1.0532277666666801</c:v>
                </c:pt>
                <c:pt idx="441">
                  <c:v>-1.9491221333333328</c:v>
                </c:pt>
                <c:pt idx="442">
                  <c:v>1.8752593666666826</c:v>
                </c:pt>
                <c:pt idx="443">
                  <c:v>1.1302846666666539</c:v>
                </c:pt>
                <c:pt idx="444">
                  <c:v>3.8982289666666645</c:v>
                </c:pt>
                <c:pt idx="445">
                  <c:v>3.8532969000000321</c:v>
                </c:pt>
                <c:pt idx="446">
                  <c:v>1.4739023999999858</c:v>
                </c:pt>
                <c:pt idx="447">
                  <c:v>-1.2266438666666488</c:v>
                </c:pt>
                <c:pt idx="448">
                  <c:v>-4.9803771999999924</c:v>
                </c:pt>
                <c:pt idx="449">
                  <c:v>0.37890623333333906</c:v>
                </c:pt>
                <c:pt idx="450">
                  <c:v>0.14770506666664573</c:v>
                </c:pt>
                <c:pt idx="451">
                  <c:v>2.2926940666666553</c:v>
                </c:pt>
                <c:pt idx="452">
                  <c:v>-3.1661071333333268</c:v>
                </c:pt>
                <c:pt idx="453">
                  <c:v>1.6761881333333122</c:v>
                </c:pt>
                <c:pt idx="454">
                  <c:v>1.8977356333333262</c:v>
                </c:pt>
                <c:pt idx="455">
                  <c:v>-3.7697856333333277</c:v>
                </c:pt>
                <c:pt idx="456">
                  <c:v>-4.9000854333333166</c:v>
                </c:pt>
                <c:pt idx="457">
                  <c:v>-12.763971933333352</c:v>
                </c:pt>
                <c:pt idx="458">
                  <c:v>-5.3014577000000145</c:v>
                </c:pt>
                <c:pt idx="459">
                  <c:v>-5.3592529666666451</c:v>
                </c:pt>
                <c:pt idx="460">
                  <c:v>0.7385406333333151</c:v>
                </c:pt>
                <c:pt idx="461">
                  <c:v>6.8845265666666648</c:v>
                </c:pt>
                <c:pt idx="462">
                  <c:v>4.5179545000000019</c:v>
                </c:pt>
                <c:pt idx="463">
                  <c:v>7.5170949333333397</c:v>
                </c:pt>
                <c:pt idx="464">
                  <c:v>5.8954925666666611</c:v>
                </c:pt>
                <c:pt idx="465">
                  <c:v>13.008015933333297</c:v>
                </c:pt>
                <c:pt idx="466">
                  <c:v>-1.0211333666666746</c:v>
                </c:pt>
                <c:pt idx="467">
                  <c:v>-3.6156413333333148</c:v>
                </c:pt>
                <c:pt idx="468">
                  <c:v>-8.1625009666666415</c:v>
                </c:pt>
                <c:pt idx="469">
                  <c:v>-3.5706990333333408</c:v>
                </c:pt>
                <c:pt idx="470">
                  <c:v>0.51696773333333113</c:v>
                </c:pt>
                <c:pt idx="471">
                  <c:v>3.8564757666666765</c:v>
                </c:pt>
                <c:pt idx="472">
                  <c:v>4.1230214333333208</c:v>
                </c:pt>
                <c:pt idx="473">
                  <c:v>3.288116500000001</c:v>
                </c:pt>
                <c:pt idx="474">
                  <c:v>-9.9517766666650687E-2</c:v>
                </c:pt>
                <c:pt idx="475">
                  <c:v>-0.57158406666670203</c:v>
                </c:pt>
                <c:pt idx="476">
                  <c:v>-1.0435994333333269</c:v>
                </c:pt>
                <c:pt idx="477">
                  <c:v>-3.1597036333333222</c:v>
                </c:pt>
                <c:pt idx="478">
                  <c:v>-2.8706919333333474</c:v>
                </c:pt>
                <c:pt idx="479">
                  <c:v>-3.975295999999986</c:v>
                </c:pt>
                <c:pt idx="480">
                  <c:v>2.7647197000000006</c:v>
                </c:pt>
                <c:pt idx="481">
                  <c:v>0.19266250000001151</c:v>
                </c:pt>
                <c:pt idx="482">
                  <c:v>4.2065277333333313</c:v>
                </c:pt>
                <c:pt idx="483">
                  <c:v>2.3505096666666532</c:v>
                </c:pt>
                <c:pt idx="484">
                  <c:v>3.8211619333333431</c:v>
                </c:pt>
                <c:pt idx="485">
                  <c:v>2.0133209333333468</c:v>
                </c:pt>
                <c:pt idx="486">
                  <c:v>2.2573648333333267</c:v>
                </c:pt>
                <c:pt idx="487">
                  <c:v>4.2771402333333128</c:v>
                </c:pt>
                <c:pt idx="488">
                  <c:v>0.34037786666667103</c:v>
                </c:pt>
                <c:pt idx="489">
                  <c:v>1.4514007666666657</c:v>
                </c:pt>
                <c:pt idx="490">
                  <c:v>3.0473073666666437</c:v>
                </c:pt>
                <c:pt idx="491">
                  <c:v>2.292678799999976</c:v>
                </c:pt>
                <c:pt idx="492">
                  <c:v>4.7106119333333254</c:v>
                </c:pt>
                <c:pt idx="493">
                  <c:v>8.0281600000006392E-2</c:v>
                </c:pt>
                <c:pt idx="494">
                  <c:v>-1.1880798666666692</c:v>
                </c:pt>
                <c:pt idx="495">
                  <c:v>-0.39494826666668814</c:v>
                </c:pt>
                <c:pt idx="496">
                  <c:v>1.008265200000011</c:v>
                </c:pt>
                <c:pt idx="497">
                  <c:v>1.8431498333333423</c:v>
                </c:pt>
                <c:pt idx="498">
                  <c:v>3.0119933666666725</c:v>
                </c:pt>
                <c:pt idx="499">
                  <c:v>2.4885609333333321</c:v>
                </c:pt>
                <c:pt idx="500">
                  <c:v>1.338999466666678</c:v>
                </c:pt>
                <c:pt idx="501">
                  <c:v>-0.14127603333332672</c:v>
                </c:pt>
                <c:pt idx="502">
                  <c:v>-2.3472747999999797</c:v>
                </c:pt>
                <c:pt idx="503">
                  <c:v>-3.5867665999999758</c:v>
                </c:pt>
                <c:pt idx="504">
                  <c:v>-1.1078186000000301</c:v>
                </c:pt>
                <c:pt idx="505">
                  <c:v>-1.4770812333333367</c:v>
                </c:pt>
                <c:pt idx="506">
                  <c:v>2.1096699666666439</c:v>
                </c:pt>
                <c:pt idx="507">
                  <c:v>-1.7468159999999955</c:v>
                </c:pt>
                <c:pt idx="508">
                  <c:v>-3.0023650999999916</c:v>
                </c:pt>
                <c:pt idx="509">
                  <c:v>-0.7449748000000227</c:v>
                </c:pt>
                <c:pt idx="510">
                  <c:v>-1.2779947999999877</c:v>
                </c:pt>
                <c:pt idx="511">
                  <c:v>-6.2936858666666637</c:v>
                </c:pt>
                <c:pt idx="512">
                  <c:v>-8.026626666668335E-2</c:v>
                </c:pt>
                <c:pt idx="513">
                  <c:v>0.17020666666667239</c:v>
                </c:pt>
                <c:pt idx="514">
                  <c:v>1.5669962666666493</c:v>
                </c:pt>
                <c:pt idx="515">
                  <c:v>-4.1326496999999733</c:v>
                </c:pt>
                <c:pt idx="516">
                  <c:v>-7.5684458333333282</c:v>
                </c:pt>
                <c:pt idx="517">
                  <c:v>-0.56194563333332326</c:v>
                </c:pt>
                <c:pt idx="518">
                  <c:v>-4.5340219999999931</c:v>
                </c:pt>
                <c:pt idx="519">
                  <c:v>-4.3574117000000285</c:v>
                </c:pt>
                <c:pt idx="520">
                  <c:v>-4.3060455666666542</c:v>
                </c:pt>
                <c:pt idx="521">
                  <c:v>2.739034033333354</c:v>
                </c:pt>
                <c:pt idx="522">
                  <c:v>6.3450775000000021</c:v>
                </c:pt>
                <c:pt idx="523">
                  <c:v>2.8225199333333251</c:v>
                </c:pt>
                <c:pt idx="524">
                  <c:v>-1.5477396999999939</c:v>
                </c:pt>
                <c:pt idx="525">
                  <c:v>1.7853495333333171</c:v>
                </c:pt>
                <c:pt idx="526">
                  <c:v>2.6876576666666665</c:v>
                </c:pt>
                <c:pt idx="527">
                  <c:v>5.1023763333333534</c:v>
                </c:pt>
                <c:pt idx="528">
                  <c:v>-0.5940501333333259</c:v>
                </c:pt>
                <c:pt idx="529">
                  <c:v>7.1510416666666856</c:v>
                </c:pt>
                <c:pt idx="530">
                  <c:v>3.3202362666666829</c:v>
                </c:pt>
                <c:pt idx="531">
                  <c:v>4.0202280999999971</c:v>
                </c:pt>
                <c:pt idx="532">
                  <c:v>-1.5894623333333016</c:v>
                </c:pt>
                <c:pt idx="533">
                  <c:v>-2.5110575666666932</c:v>
                </c:pt>
                <c:pt idx="534">
                  <c:v>1.0917663333333394</c:v>
                </c:pt>
                <c:pt idx="535">
                  <c:v>0.90551256666665836</c:v>
                </c:pt>
                <c:pt idx="536">
                  <c:v>0.24726363333331847</c:v>
                </c:pt>
                <c:pt idx="537">
                  <c:v>-1.2426707333333127</c:v>
                </c:pt>
                <c:pt idx="538">
                  <c:v>0.58763633333336429</c:v>
                </c:pt>
                <c:pt idx="539">
                  <c:v>-1.2491099666666798</c:v>
                </c:pt>
                <c:pt idx="540">
                  <c:v>1.0692646999999909</c:v>
                </c:pt>
                <c:pt idx="541">
                  <c:v>-0.58764143333331731</c:v>
                </c:pt>
                <c:pt idx="542">
                  <c:v>-1.9491169666666508</c:v>
                </c:pt>
                <c:pt idx="543">
                  <c:v>-8.6762695000000178</c:v>
                </c:pt>
                <c:pt idx="544">
                  <c:v>-8.8143462666666608</c:v>
                </c:pt>
                <c:pt idx="545">
                  <c:v>-2.2894948333333218</c:v>
                </c:pt>
                <c:pt idx="546">
                  <c:v>-2.0358327000000145</c:v>
                </c:pt>
                <c:pt idx="547">
                  <c:v>8.5446471666666639</c:v>
                </c:pt>
                <c:pt idx="548">
                  <c:v>11.99653619999998</c:v>
                </c:pt>
                <c:pt idx="549">
                  <c:v>7.6391143666666608</c:v>
                </c:pt>
                <c:pt idx="550">
                  <c:v>-2.8674672333333149</c:v>
                </c:pt>
                <c:pt idx="551">
                  <c:v>-6.3996632666666358</c:v>
                </c:pt>
                <c:pt idx="552">
                  <c:v>-3.2913564333333341</c:v>
                </c:pt>
                <c:pt idx="553">
                  <c:v>-2.2381134333333534</c:v>
                </c:pt>
                <c:pt idx="554">
                  <c:v>-3.1339873999999952</c:v>
                </c:pt>
                <c:pt idx="555">
                  <c:v>-3.5193022999999926</c:v>
                </c:pt>
                <c:pt idx="556">
                  <c:v>-1.4771117666666669</c:v>
                </c:pt>
                <c:pt idx="557">
                  <c:v>-2.7807668333333311</c:v>
                </c:pt>
                <c:pt idx="558">
                  <c:v>-9.854736366666657</c:v>
                </c:pt>
                <c:pt idx="559">
                  <c:v>-6.0110880333333512</c:v>
                </c:pt>
                <c:pt idx="560">
                  <c:v>-2.3151906666666946</c:v>
                </c:pt>
                <c:pt idx="561">
                  <c:v>-0.68075053333333813</c:v>
                </c:pt>
                <c:pt idx="562">
                  <c:v>1.0724741333333156</c:v>
                </c:pt>
                <c:pt idx="563">
                  <c:v>4.8262329333333298</c:v>
                </c:pt>
                <c:pt idx="564">
                  <c:v>6.1941273666666632</c:v>
                </c:pt>
                <c:pt idx="565">
                  <c:v>1.9780324666666615</c:v>
                </c:pt>
                <c:pt idx="566">
                  <c:v>-1.2106018333333282</c:v>
                </c:pt>
                <c:pt idx="567">
                  <c:v>1.7596689666666521</c:v>
                </c:pt>
                <c:pt idx="568">
                  <c:v>3.6381480333333513</c:v>
                </c:pt>
                <c:pt idx="569">
                  <c:v>4.1936543666666637</c:v>
                </c:pt>
                <c:pt idx="570">
                  <c:v>1.4449717000000248</c:v>
                </c:pt>
                <c:pt idx="571">
                  <c:v>-1.8656412333333492</c:v>
                </c:pt>
                <c:pt idx="572">
                  <c:v>-0.97295636666666496</c:v>
                </c:pt>
                <c:pt idx="573">
                  <c:v>-6.7433666666659065E-2</c:v>
                </c:pt>
                <c:pt idx="574">
                  <c:v>0.41744486666664216</c:v>
                </c:pt>
                <c:pt idx="575">
                  <c:v>-3.7794087333333266</c:v>
                </c:pt>
                <c:pt idx="576">
                  <c:v>-1.1816711333333387</c:v>
                </c:pt>
                <c:pt idx="577">
                  <c:v>-2.5913289333333296</c:v>
                </c:pt>
                <c:pt idx="578">
                  <c:v>-1.6825968333333492</c:v>
                </c:pt>
                <c:pt idx="579">
                  <c:v>-2.427541066666663</c:v>
                </c:pt>
                <c:pt idx="580">
                  <c:v>-1.7147217333333344</c:v>
                </c:pt>
                <c:pt idx="581">
                  <c:v>-2.6394856666666442</c:v>
                </c:pt>
                <c:pt idx="582">
                  <c:v>-0.41745000000000232</c:v>
                </c:pt>
                <c:pt idx="583">
                  <c:v>-3.5642852333333508</c:v>
                </c:pt>
                <c:pt idx="584">
                  <c:v>0.90550229999999488</c:v>
                </c:pt>
                <c:pt idx="585">
                  <c:v>-3.5096842333333313</c:v>
                </c:pt>
                <c:pt idx="586">
                  <c:v>1.4385630666666884</c:v>
                </c:pt>
                <c:pt idx="587">
                  <c:v>1.7243499333333148</c:v>
                </c:pt>
                <c:pt idx="588">
                  <c:v>13.277745566666653</c:v>
                </c:pt>
                <c:pt idx="589">
                  <c:v>11.113484666666665</c:v>
                </c:pt>
                <c:pt idx="590">
                  <c:v>6.8299357666666651</c:v>
                </c:pt>
                <c:pt idx="591">
                  <c:v>1.39361063333331</c:v>
                </c:pt>
                <c:pt idx="592">
                  <c:v>1.7585499666666635</c:v>
                </c:pt>
                <c:pt idx="593">
                  <c:v>3.5370330333333584</c:v>
                </c:pt>
                <c:pt idx="594">
                  <c:v>7.382186900000022</c:v>
                </c:pt>
                <c:pt idx="595">
                  <c:v>1.9043528999999921</c:v>
                </c:pt>
                <c:pt idx="596">
                  <c:v>0.72670489999998722</c:v>
                </c:pt>
                <c:pt idx="597">
                  <c:v>2.446126333333325</c:v>
                </c:pt>
                <c:pt idx="598">
                  <c:v>2.8711191666666593</c:v>
                </c:pt>
                <c:pt idx="599">
                  <c:v>4.6294810000000268</c:v>
                </c:pt>
                <c:pt idx="600">
                  <c:v>-0.24006653333333361</c:v>
                </c:pt>
                <c:pt idx="601">
                  <c:v>-3.020355233333305</c:v>
                </c:pt>
                <c:pt idx="602">
                  <c:v>-1.7843322666666666</c:v>
                </c:pt>
                <c:pt idx="603">
                  <c:v>0.72993463333330055</c:v>
                </c:pt>
                <c:pt idx="604">
                  <c:v>0.26280213333330948</c:v>
                </c:pt>
                <c:pt idx="605">
                  <c:v>-0.57422386666669922</c:v>
                </c:pt>
                <c:pt idx="606">
                  <c:v>-0.73317973333334407</c:v>
                </c:pt>
                <c:pt idx="607">
                  <c:v>-1.1030374666666489</c:v>
                </c:pt>
                <c:pt idx="608">
                  <c:v>-0.32442726666667454</c:v>
                </c:pt>
                <c:pt idx="609">
                  <c:v>-1.0770924666666701</c:v>
                </c:pt>
                <c:pt idx="610">
                  <c:v>-2.0178935333333357</c:v>
                </c:pt>
                <c:pt idx="611">
                  <c:v>-1.2295481666666888</c:v>
                </c:pt>
                <c:pt idx="612">
                  <c:v>-0.1946309666666366</c:v>
                </c:pt>
                <c:pt idx="613">
                  <c:v>-0.37958266666666418</c:v>
                </c:pt>
                <c:pt idx="614">
                  <c:v>-0.97652180000000044</c:v>
                </c:pt>
                <c:pt idx="615">
                  <c:v>-2.1898346000000117</c:v>
                </c:pt>
                <c:pt idx="616">
                  <c:v>-3.4193726000000026</c:v>
                </c:pt>
                <c:pt idx="617">
                  <c:v>-4.8079122000000041</c:v>
                </c:pt>
                <c:pt idx="618">
                  <c:v>-7.1365333333289982E-2</c:v>
                </c:pt>
                <c:pt idx="619">
                  <c:v>1.1192424000000187</c:v>
                </c:pt>
                <c:pt idx="620">
                  <c:v>0.97974649999997609</c:v>
                </c:pt>
                <c:pt idx="621">
                  <c:v>1.1938527333333298</c:v>
                </c:pt>
                <c:pt idx="622">
                  <c:v>10.196543333333352</c:v>
                </c:pt>
                <c:pt idx="623">
                  <c:v>6.6473847000000035</c:v>
                </c:pt>
                <c:pt idx="624">
                  <c:v>7.4843902666667077</c:v>
                </c:pt>
                <c:pt idx="625">
                  <c:v>0.29198710000000005</c:v>
                </c:pt>
                <c:pt idx="626">
                  <c:v>-0.30820209999998838</c:v>
                </c:pt>
                <c:pt idx="627">
                  <c:v>2.918493333336869E-2</c:v>
                </c:pt>
                <c:pt idx="628">
                  <c:v>-1.852452566666642</c:v>
                </c:pt>
                <c:pt idx="629">
                  <c:v>1.7259165333333044</c:v>
                </c:pt>
                <c:pt idx="630">
                  <c:v>0.45094809999997665</c:v>
                </c:pt>
                <c:pt idx="631">
                  <c:v>2.2287699333333535</c:v>
                </c:pt>
                <c:pt idx="632">
                  <c:v>2.3228352666666581</c:v>
                </c:pt>
                <c:pt idx="633">
                  <c:v>0.29198713333332194</c:v>
                </c:pt>
                <c:pt idx="634">
                  <c:v>1.0641021333333356</c:v>
                </c:pt>
                <c:pt idx="635">
                  <c:v>-3.7243347333333361</c:v>
                </c:pt>
                <c:pt idx="636">
                  <c:v>-5.4502715666666859</c:v>
                </c:pt>
                <c:pt idx="637">
                  <c:v>-6.170471200000037</c:v>
                </c:pt>
                <c:pt idx="638">
                  <c:v>-2.1833495666666636</c:v>
                </c:pt>
                <c:pt idx="639">
                  <c:v>1.2133229000000085</c:v>
                </c:pt>
                <c:pt idx="640">
                  <c:v>1.3268686666666838</c:v>
                </c:pt>
                <c:pt idx="641">
                  <c:v>4.4478048000000001</c:v>
                </c:pt>
                <c:pt idx="642">
                  <c:v>0.14923603333335222</c:v>
                </c:pt>
                <c:pt idx="643">
                  <c:v>-1.2846882999999991</c:v>
                </c:pt>
                <c:pt idx="644">
                  <c:v>-1.8394622333333075</c:v>
                </c:pt>
                <c:pt idx="645">
                  <c:v>-0.34388733333332766</c:v>
                </c:pt>
                <c:pt idx="646">
                  <c:v>-1.2490285000000085</c:v>
                </c:pt>
                <c:pt idx="647">
                  <c:v>5.1745147666666753</c:v>
                </c:pt>
                <c:pt idx="648">
                  <c:v>8.259724900000009</c:v>
                </c:pt>
                <c:pt idx="649">
                  <c:v>10.647460966666671</c:v>
                </c:pt>
                <c:pt idx="650">
                  <c:v>-4.6554209333333461</c:v>
                </c:pt>
                <c:pt idx="651">
                  <c:v>-9.1453908333333231</c:v>
                </c:pt>
                <c:pt idx="652">
                  <c:v>-6.2029165333333367</c:v>
                </c:pt>
                <c:pt idx="653">
                  <c:v>-3.8995260000000087</c:v>
                </c:pt>
                <c:pt idx="654">
                  <c:v>-2.3585357333333263</c:v>
                </c:pt>
                <c:pt idx="655">
                  <c:v>2.3747711333333541</c:v>
                </c:pt>
                <c:pt idx="656">
                  <c:v>5.9660848000000044</c:v>
                </c:pt>
                <c:pt idx="657">
                  <c:v>0.75266516666667371</c:v>
                </c:pt>
                <c:pt idx="658">
                  <c:v>-4.3342590333333533</c:v>
                </c:pt>
                <c:pt idx="659">
                  <c:v>-6.0017903000000103</c:v>
                </c:pt>
                <c:pt idx="660">
                  <c:v>-4.5256704000000241</c:v>
                </c:pt>
                <c:pt idx="661">
                  <c:v>-2.0827891333333071</c:v>
                </c:pt>
                <c:pt idx="662">
                  <c:v>2.8808491666667067</c:v>
                </c:pt>
                <c:pt idx="663">
                  <c:v>0.86944586666663781</c:v>
                </c:pt>
                <c:pt idx="664">
                  <c:v>1.5182851666666863</c:v>
                </c:pt>
                <c:pt idx="665">
                  <c:v>-1.3820139999999981</c:v>
                </c:pt>
                <c:pt idx="666">
                  <c:v>7.7855433333326118E-2</c:v>
                </c:pt>
                <c:pt idx="667">
                  <c:v>-1.3528391333333332</c:v>
                </c:pt>
                <c:pt idx="668">
                  <c:v>-1.3982493000000034</c:v>
                </c:pt>
                <c:pt idx="669">
                  <c:v>2.2710099999983413E-2</c:v>
                </c:pt>
                <c:pt idx="670">
                  <c:v>0.97974650000000452</c:v>
                </c:pt>
                <c:pt idx="671">
                  <c:v>-1.1289876333333666</c:v>
                </c:pt>
                <c:pt idx="672">
                  <c:v>-0.99922176666666473</c:v>
                </c:pt>
                <c:pt idx="673">
                  <c:v>-1.9140878999999984</c:v>
                </c:pt>
                <c:pt idx="674">
                  <c:v>-0.56772356666667179</c:v>
                </c:pt>
                <c:pt idx="675">
                  <c:v>-0.22059123333335151</c:v>
                </c:pt>
                <c:pt idx="676">
                  <c:v>1.6235300000005282E-2</c:v>
                </c:pt>
                <c:pt idx="677">
                  <c:v>-2.968439733333355</c:v>
                </c:pt>
                <c:pt idx="678">
                  <c:v>-6.2451019333333306</c:v>
                </c:pt>
                <c:pt idx="679">
                  <c:v>-4.1396178666666685</c:v>
                </c:pt>
                <c:pt idx="680">
                  <c:v>-4.0228068666666559</c:v>
                </c:pt>
                <c:pt idx="681">
                  <c:v>-2.9327646666666567</c:v>
                </c:pt>
                <c:pt idx="682">
                  <c:v>-0.6942698666666729</c:v>
                </c:pt>
                <c:pt idx="683">
                  <c:v>1.1873780000000238</c:v>
                </c:pt>
                <c:pt idx="684">
                  <c:v>4.3115539333333288</c:v>
                </c:pt>
                <c:pt idx="685">
                  <c:v>-2.5596720000000062</c:v>
                </c:pt>
                <c:pt idx="686">
                  <c:v>-4.4088796333333278</c:v>
                </c:pt>
                <c:pt idx="687">
                  <c:v>-9.3141021333333356</c:v>
                </c:pt>
                <c:pt idx="688">
                  <c:v>-4.058492033333323</c:v>
                </c:pt>
                <c:pt idx="689">
                  <c:v>-0.55475876666665158</c:v>
                </c:pt>
                <c:pt idx="690">
                  <c:v>1.3982340666666744</c:v>
                </c:pt>
                <c:pt idx="691">
                  <c:v>-2.9035695333333251</c:v>
                </c:pt>
                <c:pt idx="692">
                  <c:v>-4.3115538999999785</c:v>
                </c:pt>
                <c:pt idx="693">
                  <c:v>-3.2377013999999917</c:v>
                </c:pt>
                <c:pt idx="694">
                  <c:v>0.64560446666666849</c:v>
                </c:pt>
                <c:pt idx="695">
                  <c:v>-1.2976786333333337</c:v>
                </c:pt>
                <c:pt idx="696">
                  <c:v>-1.9497731666666596</c:v>
                </c:pt>
                <c:pt idx="697">
                  <c:v>-2.1541545333333261</c:v>
                </c:pt>
                <c:pt idx="698">
                  <c:v>2.3650308666666717</c:v>
                </c:pt>
                <c:pt idx="699">
                  <c:v>3.7243347666666864</c:v>
                </c:pt>
                <c:pt idx="700">
                  <c:v>6.7544251000000202</c:v>
                </c:pt>
                <c:pt idx="701">
                  <c:v>1.3723042666666458</c:v>
                </c:pt>
                <c:pt idx="702">
                  <c:v>-0.4574229333333335</c:v>
                </c:pt>
                <c:pt idx="703">
                  <c:v>-1.1484527666666793</c:v>
                </c:pt>
                <c:pt idx="704">
                  <c:v>3.6237640333333445</c:v>
                </c:pt>
                <c:pt idx="705">
                  <c:v>3.445358299999981</c:v>
                </c:pt>
                <c:pt idx="706">
                  <c:v>1.8621775666666736</c:v>
                </c:pt>
                <c:pt idx="707">
                  <c:v>0.96676636666666127</c:v>
                </c:pt>
                <c:pt idx="708">
                  <c:v>0.14275103333332595</c:v>
                </c:pt>
                <c:pt idx="709">
                  <c:v>3.6172993666666571</c:v>
                </c:pt>
                <c:pt idx="710">
                  <c:v>0.38605246666668336</c:v>
                </c:pt>
                <c:pt idx="711">
                  <c:v>1.7745564666666667</c:v>
                </c:pt>
                <c:pt idx="712">
                  <c:v>0.37308753333334721</c:v>
                </c:pt>
                <c:pt idx="713">
                  <c:v>5.0414988333333213</c:v>
                </c:pt>
                <c:pt idx="714">
                  <c:v>2.6537577000000283</c:v>
                </c:pt>
                <c:pt idx="715">
                  <c:v>3.8119506666666894</c:v>
                </c:pt>
                <c:pt idx="716">
                  <c:v>-0.36659233333332963</c:v>
                </c:pt>
                <c:pt idx="717">
                  <c:v>0.85321046666666689</c:v>
                </c:pt>
                <c:pt idx="718">
                  <c:v>-9.1356811999999934</c:v>
                </c:pt>
                <c:pt idx="719">
                  <c:v>-6.3132273666666663</c:v>
                </c:pt>
                <c:pt idx="720">
                  <c:v>-3.9352060666666659</c:v>
                </c:pt>
                <c:pt idx="721">
                  <c:v>-0.73967490000001135</c:v>
                </c:pt>
                <c:pt idx="722">
                  <c:v>0.67480983333334166</c:v>
                </c:pt>
                <c:pt idx="723">
                  <c:v>0.19465126666668198</c:v>
                </c:pt>
                <c:pt idx="724">
                  <c:v>6.4880366666670852E-2</c:v>
                </c:pt>
                <c:pt idx="725">
                  <c:v>-2.102249100000023</c:v>
                </c:pt>
                <c:pt idx="726">
                  <c:v>-4.1460876666666593</c:v>
                </c:pt>
                <c:pt idx="727">
                  <c:v>-5.5411173666666684</c:v>
                </c:pt>
                <c:pt idx="728">
                  <c:v>-5.2393952000000183</c:v>
                </c:pt>
                <c:pt idx="729">
                  <c:v>-9.703425100000004</c:v>
                </c:pt>
                <c:pt idx="730">
                  <c:v>-5.1777495666666766</c:v>
                </c:pt>
                <c:pt idx="731">
                  <c:v>-1.6091105000000141</c:v>
                </c:pt>
                <c:pt idx="732">
                  <c:v>0.86945090000000391</c:v>
                </c:pt>
                <c:pt idx="733">
                  <c:v>0.61315403333333052</c:v>
                </c:pt>
                <c:pt idx="734">
                  <c:v>-3.1209208333333436</c:v>
                </c:pt>
                <c:pt idx="735">
                  <c:v>9.0830533333331687E-2</c:v>
                </c:pt>
                <c:pt idx="736">
                  <c:v>5.3204853999999955</c:v>
                </c:pt>
                <c:pt idx="737">
                  <c:v>4.1201374999999985</c:v>
                </c:pt>
                <c:pt idx="738">
                  <c:v>-1.6837361666666482</c:v>
                </c:pt>
                <c:pt idx="739">
                  <c:v>-3.208506199999988</c:v>
                </c:pt>
                <c:pt idx="740">
                  <c:v>-3.9611765666666656</c:v>
                </c:pt>
                <c:pt idx="741">
                  <c:v>-4.1947683000000211</c:v>
                </c:pt>
                <c:pt idx="742">
                  <c:v>0.68128459999999791</c:v>
                </c:pt>
                <c:pt idx="743">
                  <c:v>-0.28222653333332914</c:v>
                </c:pt>
                <c:pt idx="744">
                  <c:v>-0.61963906666667867</c:v>
                </c:pt>
                <c:pt idx="745">
                  <c:v>-2.5629323666666721</c:v>
                </c:pt>
                <c:pt idx="746">
                  <c:v>-0.62614953333331869</c:v>
                </c:pt>
                <c:pt idx="747">
                  <c:v>1.4436747000000025</c:v>
                </c:pt>
                <c:pt idx="748">
                  <c:v>1.9919688666666957</c:v>
                </c:pt>
                <c:pt idx="749">
                  <c:v>2.5531922000000122</c:v>
                </c:pt>
                <c:pt idx="750">
                  <c:v>1.1516876333333244</c:v>
                </c:pt>
                <c:pt idx="751">
                  <c:v>0.88888546666666457</c:v>
                </c:pt>
                <c:pt idx="752">
                  <c:v>-0.88565570000000093</c:v>
                </c:pt>
                <c:pt idx="753">
                  <c:v>0.34063719999997488</c:v>
                </c:pt>
                <c:pt idx="754">
                  <c:v>3.3188272666666876</c:v>
                </c:pt>
                <c:pt idx="755">
                  <c:v>1.2911783666666565</c:v>
                </c:pt>
                <c:pt idx="756">
                  <c:v>-0.43149316666668369</c:v>
                </c:pt>
                <c:pt idx="757">
                  <c:v>-3.1468658666666443</c:v>
                </c:pt>
                <c:pt idx="758">
                  <c:v>-3.8216654000000005</c:v>
                </c:pt>
                <c:pt idx="759">
                  <c:v>-1.5734456333333355</c:v>
                </c:pt>
                <c:pt idx="760">
                  <c:v>3.8443857666666759</c:v>
                </c:pt>
                <c:pt idx="761">
                  <c:v>2.867889433333346</c:v>
                </c:pt>
                <c:pt idx="762">
                  <c:v>1.3755493666666894</c:v>
                </c:pt>
                <c:pt idx="763">
                  <c:v>-0.46393333333335818</c:v>
                </c:pt>
                <c:pt idx="764">
                  <c:v>-1.2392934666666804</c:v>
                </c:pt>
                <c:pt idx="765">
                  <c:v>-0.85321553333332645</c:v>
                </c:pt>
                <c:pt idx="766">
                  <c:v>-0.55473833333331868</c:v>
                </c:pt>
                <c:pt idx="767">
                  <c:v>-2.5467070999999919</c:v>
                </c:pt>
                <c:pt idx="768">
                  <c:v>-3.3253174333333391</c:v>
                </c:pt>
                <c:pt idx="769">
                  <c:v>-5.8298390999999867</c:v>
                </c:pt>
                <c:pt idx="770">
                  <c:v>-2.4493713000000241</c:v>
                </c:pt>
                <c:pt idx="771">
                  <c:v>-2.3163757666666527</c:v>
                </c:pt>
                <c:pt idx="772">
                  <c:v>-3.1371409333333133</c:v>
                </c:pt>
                <c:pt idx="773">
                  <c:v>1.8654123999999968</c:v>
                </c:pt>
                <c:pt idx="774">
                  <c:v>3.1728210999999931</c:v>
                </c:pt>
                <c:pt idx="775">
                  <c:v>4.5321604333333312</c:v>
                </c:pt>
                <c:pt idx="776">
                  <c:v>-0.26277163333335807</c:v>
                </c:pt>
                <c:pt idx="777">
                  <c:v>-1.947530000001052E-2</c:v>
                </c:pt>
                <c:pt idx="778">
                  <c:v>-1.4274342333333152</c:v>
                </c:pt>
                <c:pt idx="779">
                  <c:v>-0.85972599999999488</c:v>
                </c:pt>
                <c:pt idx="780">
                  <c:v>2.4234263000000169</c:v>
                </c:pt>
                <c:pt idx="781">
                  <c:v>-0.46716303333332121</c:v>
                </c:pt>
                <c:pt idx="782">
                  <c:v>-6.4137726000000157</c:v>
                </c:pt>
                <c:pt idx="783">
                  <c:v>-6.2807820999999819</c:v>
                </c:pt>
                <c:pt idx="784">
                  <c:v>1.0089212666666469</c:v>
                </c:pt>
                <c:pt idx="785">
                  <c:v>2.118469233333343</c:v>
                </c:pt>
                <c:pt idx="786">
                  <c:v>-2.533719333333309</c:v>
                </c:pt>
                <c:pt idx="787">
                  <c:v>-3.0754979333333381</c:v>
                </c:pt>
                <c:pt idx="788">
                  <c:v>-5.5281269999999978</c:v>
                </c:pt>
                <c:pt idx="789">
                  <c:v>-6.3067321666666629</c:v>
                </c:pt>
                <c:pt idx="790">
                  <c:v>-5.0998916666666787</c:v>
                </c:pt>
                <c:pt idx="791">
                  <c:v>-1.5831756333333402</c:v>
                </c:pt>
                <c:pt idx="792">
                  <c:v>-3.458328266666669</c:v>
                </c:pt>
                <c:pt idx="793">
                  <c:v>-6.2807769666666644</c:v>
                </c:pt>
                <c:pt idx="794">
                  <c:v>-3.013862599999996</c:v>
                </c:pt>
                <c:pt idx="795">
                  <c:v>-4.9019978666666617</c:v>
                </c:pt>
                <c:pt idx="796">
                  <c:v>-10.342526783333312</c:v>
                </c:pt>
                <c:pt idx="797">
                  <c:v>-13.894917830000011</c:v>
                </c:pt>
                <c:pt idx="798">
                  <c:v>-1.388516750000008</c:v>
                </c:pt>
                <c:pt idx="799">
                  <c:v>16.227511130000011</c:v>
                </c:pt>
                <c:pt idx="800">
                  <c:v>6.7609227466666511</c:v>
                </c:pt>
                <c:pt idx="801">
                  <c:v>1.7096963866666499</c:v>
                </c:pt>
                <c:pt idx="802">
                  <c:v>-0.20439149999999984</c:v>
                </c:pt>
                <c:pt idx="803">
                  <c:v>0.39902749999998832</c:v>
                </c:pt>
                <c:pt idx="804">
                  <c:v>6.6279195333333263</c:v>
                </c:pt>
                <c:pt idx="805">
                  <c:v>4.8630625333333199</c:v>
                </c:pt>
                <c:pt idx="806">
                  <c:v>4.0195719333333386</c:v>
                </c:pt>
                <c:pt idx="807">
                  <c:v>-1.5669530333333341</c:v>
                </c:pt>
                <c:pt idx="808">
                  <c:v>0.5872090666666594</c:v>
                </c:pt>
                <c:pt idx="809">
                  <c:v>-3.9157536333333383</c:v>
                </c:pt>
                <c:pt idx="810">
                  <c:v>-1.6091359333333344</c:v>
                </c:pt>
                <c:pt idx="811">
                  <c:v>-3.2424999999989268E-3</c:v>
                </c:pt>
                <c:pt idx="812">
                  <c:v>2.0049107666666828</c:v>
                </c:pt>
                <c:pt idx="813">
                  <c:v>4.2791112000000169</c:v>
                </c:pt>
                <c:pt idx="814">
                  <c:v>1.4890925666666703</c:v>
                </c:pt>
                <c:pt idx="815">
                  <c:v>-3.133908599999998</c:v>
                </c:pt>
                <c:pt idx="816">
                  <c:v>-3.1825688999999926</c:v>
                </c:pt>
                <c:pt idx="817">
                  <c:v>-0.73643743333333589</c:v>
                </c:pt>
                <c:pt idx="818">
                  <c:v>-2.4363937333333467</c:v>
                </c:pt>
                <c:pt idx="819">
                  <c:v>-5.2199274666666611</c:v>
                </c:pt>
                <c:pt idx="820">
                  <c:v>-2.008158399999985</c:v>
                </c:pt>
                <c:pt idx="821">
                  <c:v>9.0838099999999145E-2</c:v>
                </c:pt>
                <c:pt idx="822">
                  <c:v>-1.6577860000000015</c:v>
                </c:pt>
                <c:pt idx="823">
                  <c:v>-2.556419333333352</c:v>
                </c:pt>
                <c:pt idx="824">
                  <c:v>-2.6407826666666665</c:v>
                </c:pt>
                <c:pt idx="825">
                  <c:v>-0.525566166666664</c:v>
                </c:pt>
                <c:pt idx="826">
                  <c:v>0.25304919999999242</c:v>
                </c:pt>
                <c:pt idx="827">
                  <c:v>2.5596746000000081</c:v>
                </c:pt>
                <c:pt idx="828">
                  <c:v>3.701644866666669</c:v>
                </c:pt>
                <c:pt idx="829">
                  <c:v>0.44769796666665229</c:v>
                </c:pt>
                <c:pt idx="830">
                  <c:v>-4.4607773000000179</c:v>
                </c:pt>
                <c:pt idx="831">
                  <c:v>-5.8201013999999986</c:v>
                </c:pt>
                <c:pt idx="832">
                  <c:v>-8.2759679066666649</c:v>
                </c:pt>
                <c:pt idx="833">
                  <c:v>-6.9361063599999966</c:v>
                </c:pt>
                <c:pt idx="834">
                  <c:v>-0.39904785333332882</c:v>
                </c:pt>
                <c:pt idx="835">
                  <c:v>1.7486267066666699</c:v>
                </c:pt>
                <c:pt idx="836">
                  <c:v>3.484275816666667</c:v>
                </c:pt>
                <c:pt idx="837">
                  <c:v>0.93433634666666876</c:v>
                </c:pt>
                <c:pt idx="838">
                  <c:v>2.8451589066666685</c:v>
                </c:pt>
                <c:pt idx="839">
                  <c:v>-3.1955312100000128</c:v>
                </c:pt>
                <c:pt idx="840">
                  <c:v>-5.9725825066666687</c:v>
                </c:pt>
                <c:pt idx="841">
                  <c:v>-7.8477249233333168</c:v>
                </c:pt>
                <c:pt idx="842">
                  <c:v>-3.4064254700000021</c:v>
                </c:pt>
                <c:pt idx="843">
                  <c:v>6.4882916666675783E-2</c:v>
                </c:pt>
                <c:pt idx="844">
                  <c:v>0.5482686333333362</c:v>
                </c:pt>
                <c:pt idx="845">
                  <c:v>3.8859583566666771</c:v>
                </c:pt>
                <c:pt idx="846">
                  <c:v>1.7167892433333378</c:v>
                </c:pt>
                <c:pt idx="847">
                  <c:v>3.7164637266666602</c:v>
                </c:pt>
                <c:pt idx="848">
                  <c:v>-4.3911870366666648</c:v>
                </c:pt>
                <c:pt idx="849">
                  <c:v>-2.6869964633333296</c:v>
                </c:pt>
                <c:pt idx="850">
                  <c:v>-1.7008844966666743</c:v>
                </c:pt>
                <c:pt idx="851">
                  <c:v>2.471903486666676</c:v>
                </c:pt>
                <c:pt idx="852">
                  <c:v>0.22832743333333383</c:v>
                </c:pt>
                <c:pt idx="853">
                  <c:v>-0.73131306666667228</c:v>
                </c:pt>
                <c:pt idx="854">
                  <c:v>2.2369613633333358</c:v>
                </c:pt>
                <c:pt idx="855">
                  <c:v>3.7492217966666601</c:v>
                </c:pt>
                <c:pt idx="856">
                  <c:v>4.6757659866666614</c:v>
                </c:pt>
                <c:pt idx="857">
                  <c:v>0.22501628000000551</c:v>
                </c:pt>
                <c:pt idx="858">
                  <c:v>4.1794077899999991</c:v>
                </c:pt>
                <c:pt idx="859">
                  <c:v>0.91001382000000319</c:v>
                </c:pt>
                <c:pt idx="860">
                  <c:v>0.84382627999998761</c:v>
                </c:pt>
                <c:pt idx="861">
                  <c:v>-0.92655691333332868</c:v>
                </c:pt>
                <c:pt idx="862">
                  <c:v>-0.65188598666667019</c:v>
                </c:pt>
                <c:pt idx="863">
                  <c:v>-4.5268681833333346</c:v>
                </c:pt>
                <c:pt idx="864">
                  <c:v>-6.0391235366666507</c:v>
                </c:pt>
                <c:pt idx="865">
                  <c:v>-7.5249226899999968</c:v>
                </c:pt>
                <c:pt idx="866">
                  <c:v>-6.0258865300000082</c:v>
                </c:pt>
                <c:pt idx="867">
                  <c:v>-1.2607726999999898</c:v>
                </c:pt>
                <c:pt idx="868">
                  <c:v>-2.2137908899999985</c:v>
                </c:pt>
                <c:pt idx="869">
                  <c:v>0.9364725700000065</c:v>
                </c:pt>
                <c:pt idx="870">
                  <c:v>0.74785613333331469</c:v>
                </c:pt>
                <c:pt idx="871">
                  <c:v>0.22170766000000697</c:v>
                </c:pt>
                <c:pt idx="872">
                  <c:v>1.4692484600000029</c:v>
                </c:pt>
                <c:pt idx="873">
                  <c:v>3.0675506633333356</c:v>
                </c:pt>
                <c:pt idx="874">
                  <c:v>2.3957977299999982</c:v>
                </c:pt>
                <c:pt idx="875">
                  <c:v>-1.4957224566666696</c:v>
                </c:pt>
                <c:pt idx="876">
                  <c:v>-1.5519688933333242</c:v>
                </c:pt>
                <c:pt idx="877">
                  <c:v>-0.76440684000000658</c:v>
                </c:pt>
                <c:pt idx="878">
                  <c:v>-0.27466329000000655</c:v>
                </c:pt>
                <c:pt idx="879">
                  <c:v>-1.9093551666666571</c:v>
                </c:pt>
                <c:pt idx="880">
                  <c:v>-3.659871416666661</c:v>
                </c:pt>
                <c:pt idx="881">
                  <c:v>0.4831314099999986</c:v>
                </c:pt>
                <c:pt idx="882">
                  <c:v>-0.27796172666666052</c:v>
                </c:pt>
                <c:pt idx="883">
                  <c:v>-3.6598739599999988</c:v>
                </c:pt>
                <c:pt idx="884">
                  <c:v>-4.2819925999999953</c:v>
                </c:pt>
                <c:pt idx="885">
                  <c:v>-1.2210693366666732</c:v>
                </c:pt>
                <c:pt idx="886">
                  <c:v>-2.9120178200000026</c:v>
                </c:pt>
                <c:pt idx="887">
                  <c:v>0.81404113333333328</c:v>
                </c:pt>
                <c:pt idx="888">
                  <c:v>3.3852259266666636</c:v>
                </c:pt>
                <c:pt idx="889">
                  <c:v>8.9809265100000033</c:v>
                </c:pt>
                <c:pt idx="890">
                  <c:v>3.2727050799999944</c:v>
                </c:pt>
                <c:pt idx="891">
                  <c:v>2.485140483333339</c:v>
                </c:pt>
                <c:pt idx="892">
                  <c:v>0.66513825000001248</c:v>
                </c:pt>
                <c:pt idx="893">
                  <c:v>0.80411530000000653</c:v>
                </c:pt>
                <c:pt idx="894">
                  <c:v>-6.168179826666659</c:v>
                </c:pt>
                <c:pt idx="895">
                  <c:v>-4.4904683433333332</c:v>
                </c:pt>
                <c:pt idx="896">
                  <c:v>-0.3640009633333392</c:v>
                </c:pt>
                <c:pt idx="897">
                  <c:v>2.0317916899999915</c:v>
                </c:pt>
                <c:pt idx="898">
                  <c:v>3.0543136600000054</c:v>
                </c:pt>
                <c:pt idx="899">
                  <c:v>-1.6578674299999818</c:v>
                </c:pt>
                <c:pt idx="900">
                  <c:v>0.74785613999999612</c:v>
                </c:pt>
                <c:pt idx="901">
                  <c:v>3.2793273933333325</c:v>
                </c:pt>
                <c:pt idx="902">
                  <c:v>0.66513824666665755</c:v>
                </c:pt>
                <c:pt idx="903">
                  <c:v>0.88021596000001523</c:v>
                </c:pt>
                <c:pt idx="904">
                  <c:v>-2.306457519999995</c:v>
                </c:pt>
                <c:pt idx="905">
                  <c:v>1.4924138333333303</c:v>
                </c:pt>
                <c:pt idx="906">
                  <c:v>0.17869059666666942</c:v>
                </c:pt>
                <c:pt idx="907">
                  <c:v>1.2508468633333365</c:v>
                </c:pt>
                <c:pt idx="908">
                  <c:v>-1.2508366866666591</c:v>
                </c:pt>
                <c:pt idx="909">
                  <c:v>-0.6618220000000008</c:v>
                </c:pt>
                <c:pt idx="910">
                  <c:v>-2.1310704600000037</c:v>
                </c:pt>
                <c:pt idx="911">
                  <c:v>-2.8094380766666518</c:v>
                </c:pt>
                <c:pt idx="912">
                  <c:v>-3.573834733333328</c:v>
                </c:pt>
                <c:pt idx="913">
                  <c:v>-5.9696350099999904</c:v>
                </c:pt>
                <c:pt idx="914">
                  <c:v>-4.3514811200000025</c:v>
                </c:pt>
                <c:pt idx="915">
                  <c:v>-0.74455261333334022</c:v>
                </c:pt>
                <c:pt idx="916">
                  <c:v>1.3765919966666615</c:v>
                </c:pt>
                <c:pt idx="917">
                  <c:v>-3.7756958033333348</c:v>
                </c:pt>
                <c:pt idx="918">
                  <c:v>-3.3124186199999883</c:v>
                </c:pt>
                <c:pt idx="919">
                  <c:v>-0.7941869033333262</c:v>
                </c:pt>
                <c:pt idx="920">
                  <c:v>-0.81404622666666171</c:v>
                </c:pt>
                <c:pt idx="921">
                  <c:v>-1.3534266166666669</c:v>
                </c:pt>
                <c:pt idx="922">
                  <c:v>-1.9490661633333275</c:v>
                </c:pt>
                <c:pt idx="923">
                  <c:v>-2.2137959733333474</c:v>
                </c:pt>
                <c:pt idx="924">
                  <c:v>-0.65851084666667248</c:v>
                </c:pt>
                <c:pt idx="925">
                  <c:v>-0.83389536333332615</c:v>
                </c:pt>
                <c:pt idx="926">
                  <c:v>1.9292093899999969</c:v>
                </c:pt>
                <c:pt idx="927">
                  <c:v>3.4646402966666585</c:v>
                </c:pt>
                <c:pt idx="928">
                  <c:v>-2.0913569133333425</c:v>
                </c:pt>
                <c:pt idx="929">
                  <c:v>-2.0516459133333456</c:v>
                </c:pt>
                <c:pt idx="930">
                  <c:v>-4.4375152599999979</c:v>
                </c:pt>
                <c:pt idx="931">
                  <c:v>-2.3957977266666717</c:v>
                </c:pt>
                <c:pt idx="932">
                  <c:v>2.3165383333335399E-2</c:v>
                </c:pt>
                <c:pt idx="933">
                  <c:v>-0.90008290000000102</c:v>
                </c:pt>
                <c:pt idx="934">
                  <c:v>-1.8100814866666752</c:v>
                </c:pt>
                <c:pt idx="935">
                  <c:v>-1.4924036700000016</c:v>
                </c:pt>
                <c:pt idx="936">
                  <c:v>-3.044385273333333</c:v>
                </c:pt>
                <c:pt idx="937">
                  <c:v>-3.4017702666666736</c:v>
                </c:pt>
                <c:pt idx="938">
                  <c:v>-2.7697270666666682</c:v>
                </c:pt>
                <c:pt idx="939">
                  <c:v>1.9192822699999965</c:v>
                </c:pt>
                <c:pt idx="940">
                  <c:v>-1.5685157766666649</c:v>
                </c:pt>
                <c:pt idx="941">
                  <c:v>-4.3944981900000002</c:v>
                </c:pt>
                <c:pt idx="942">
                  <c:v>-2.1807009366666676</c:v>
                </c:pt>
                <c:pt idx="943">
                  <c:v>3.9246037833333389</c:v>
                </c:pt>
                <c:pt idx="944">
                  <c:v>1.0953152966666693</c:v>
                </c:pt>
                <c:pt idx="945">
                  <c:v>-1.7670682333333332</c:v>
                </c:pt>
                <c:pt idx="946">
                  <c:v>-4.5665740933333367</c:v>
                </c:pt>
                <c:pt idx="947">
                  <c:v>-2.9417991666666694</c:v>
                </c:pt>
                <c:pt idx="948">
                  <c:v>-1.406369523333332</c:v>
                </c:pt>
                <c:pt idx="949">
                  <c:v>-1.7306632966666626</c:v>
                </c:pt>
                <c:pt idx="950">
                  <c:v>0.65520223333332694</c:v>
                </c:pt>
                <c:pt idx="951">
                  <c:v>-6.6159566666641467E-3</c:v>
                </c:pt>
                <c:pt idx="952">
                  <c:v>3.0807800300000068</c:v>
                </c:pt>
                <c:pt idx="953">
                  <c:v>2.2005589733333295</c:v>
                </c:pt>
                <c:pt idx="954">
                  <c:v>-0.75447718333333569</c:v>
                </c:pt>
                <c:pt idx="955">
                  <c:v>-3.6598777766666615</c:v>
                </c:pt>
                <c:pt idx="956">
                  <c:v>-4.4871533699999944</c:v>
                </c:pt>
                <c:pt idx="957">
                  <c:v>-2.6539052333333331</c:v>
                </c:pt>
                <c:pt idx="958">
                  <c:v>-2.2336476666666627</c:v>
                </c:pt>
                <c:pt idx="959">
                  <c:v>-8.9346570000003567E-2</c:v>
                </c:pt>
                <c:pt idx="960">
                  <c:v>-1.4030609166666679</c:v>
                </c:pt>
                <c:pt idx="961">
                  <c:v>-0.15884145333333777</c:v>
                </c:pt>
                <c:pt idx="962">
                  <c:v>-1.3567364933333366</c:v>
                </c:pt>
                <c:pt idx="963">
                  <c:v>-0.43349202000000275</c:v>
                </c:pt>
                <c:pt idx="964">
                  <c:v>-2.1012891100000033</c:v>
                </c:pt>
                <c:pt idx="965">
                  <c:v>-2.7564875366666612</c:v>
                </c:pt>
                <c:pt idx="966">
                  <c:v>9.6394398999999993</c:v>
                </c:pt>
                <c:pt idx="967">
                  <c:v>7.8227424600000006</c:v>
                </c:pt>
                <c:pt idx="968">
                  <c:v>7.0153121999999968</c:v>
                </c:pt>
                <c:pt idx="969">
                  <c:v>3.3918368066666744</c:v>
                </c:pt>
                <c:pt idx="970">
                  <c:v>5.4137077333333323</c:v>
                </c:pt>
                <c:pt idx="971">
                  <c:v>8.1834360733333398</c:v>
                </c:pt>
                <c:pt idx="972">
                  <c:v>1.9887746200000009</c:v>
                </c:pt>
                <c:pt idx="973">
                  <c:v>-0.32098643333333143</c:v>
                </c:pt>
                <c:pt idx="974">
                  <c:v>-1.5155792233333472</c:v>
                </c:pt>
                <c:pt idx="975">
                  <c:v>-0.64527638666666576</c:v>
                </c:pt>
                <c:pt idx="976">
                  <c:v>-0.62542216333334011</c:v>
                </c:pt>
                <c:pt idx="977">
                  <c:v>-3.2991816166666581</c:v>
                </c:pt>
                <c:pt idx="978">
                  <c:v>-2.1443049100000025</c:v>
                </c:pt>
                <c:pt idx="979">
                  <c:v>-1.654561333332083E-2</c:v>
                </c:pt>
                <c:pt idx="980">
                  <c:v>0.33421960999999811</c:v>
                </c:pt>
                <c:pt idx="981">
                  <c:v>-1.8861897833333359</c:v>
                </c:pt>
                <c:pt idx="982">
                  <c:v>-1.197895046666666</c:v>
                </c:pt>
                <c:pt idx="983">
                  <c:v>1.4030647300000041</c:v>
                </c:pt>
                <c:pt idx="984">
                  <c:v>2.5943400066666769</c:v>
                </c:pt>
                <c:pt idx="985">
                  <c:v>1.2342999766666622</c:v>
                </c:pt>
                <c:pt idx="986">
                  <c:v>-1.1085510266666674</c:v>
                </c:pt>
                <c:pt idx="987">
                  <c:v>-3.024529776666661</c:v>
                </c:pt>
                <c:pt idx="988">
                  <c:v>-2.3395449333333289</c:v>
                </c:pt>
                <c:pt idx="989">
                  <c:v>-0.56254831666667116</c:v>
                </c:pt>
                <c:pt idx="990">
                  <c:v>0.21509297666666782</c:v>
                </c:pt>
                <c:pt idx="991">
                  <c:v>0.27796300666667406</c:v>
                </c:pt>
                <c:pt idx="992">
                  <c:v>3.2991854333333421</c:v>
                </c:pt>
                <c:pt idx="993">
                  <c:v>2.2237243633333321</c:v>
                </c:pt>
                <c:pt idx="994">
                  <c:v>-1.5916837033333309</c:v>
                </c:pt>
                <c:pt idx="995">
                  <c:v>-0.3540776566666537</c:v>
                </c:pt>
                <c:pt idx="996">
                  <c:v>-6.6184996666663665E-2</c:v>
                </c:pt>
                <c:pt idx="997">
                  <c:v>-0.67505900666666463</c:v>
                </c:pt>
                <c:pt idx="998">
                  <c:v>2.9087079333333321</c:v>
                </c:pt>
                <c:pt idx="999">
                  <c:v>1.7869262733333358</c:v>
                </c:pt>
                <c:pt idx="1000">
                  <c:v>1.5387395233333336</c:v>
                </c:pt>
                <c:pt idx="1001">
                  <c:v>0.50298564000000567</c:v>
                </c:pt>
                <c:pt idx="1002">
                  <c:v>-0.4003982600000171</c:v>
                </c:pt>
                <c:pt idx="1003">
                  <c:v>1.4758656866666655</c:v>
                </c:pt>
                <c:pt idx="1004">
                  <c:v>0.42355601000001286</c:v>
                </c:pt>
                <c:pt idx="1005">
                  <c:v>2.2237141899999955</c:v>
                </c:pt>
                <c:pt idx="1006">
                  <c:v>4.851158136666669</c:v>
                </c:pt>
                <c:pt idx="1007">
                  <c:v>2.6472905533333488</c:v>
                </c:pt>
                <c:pt idx="1008">
                  <c:v>3.2330042499999934</c:v>
                </c:pt>
                <c:pt idx="1009">
                  <c:v>1.7803115866666701</c:v>
                </c:pt>
                <c:pt idx="1010">
                  <c:v>0.9794972766666632</c:v>
                </c:pt>
                <c:pt idx="1011">
                  <c:v>2.524851483333336</c:v>
                </c:pt>
                <c:pt idx="1012">
                  <c:v>3.2793197566666663</c:v>
                </c:pt>
                <c:pt idx="1013">
                  <c:v>1.9490661633333275</c:v>
                </c:pt>
                <c:pt idx="1014">
                  <c:v>2.160847986666667</c:v>
                </c:pt>
                <c:pt idx="1015">
                  <c:v>-0.20515695999998229</c:v>
                </c:pt>
                <c:pt idx="1016">
                  <c:v>-2.0053304066666726</c:v>
                </c:pt>
                <c:pt idx="1017">
                  <c:v>-9.9283833333316807E-3</c:v>
                </c:pt>
                <c:pt idx="1018">
                  <c:v>1.6148554500000074</c:v>
                </c:pt>
                <c:pt idx="1019">
                  <c:v>1.1019312533333334</c:v>
                </c:pt>
                <c:pt idx="1020">
                  <c:v>-0.69822693000000413</c:v>
                </c:pt>
                <c:pt idx="1021">
                  <c:v>-1.0787709533333327</c:v>
                </c:pt>
                <c:pt idx="1022">
                  <c:v>0.30112966000000085</c:v>
                </c:pt>
                <c:pt idx="1023">
                  <c:v>-0.40702057000000025</c:v>
                </c:pt>
                <c:pt idx="1024">
                  <c:v>0.12243652333333443</c:v>
                </c:pt>
                <c:pt idx="1025">
                  <c:v>1.7902323366666621</c:v>
                </c:pt>
                <c:pt idx="1026">
                  <c:v>5.3508351666666698</c:v>
                </c:pt>
                <c:pt idx="1027">
                  <c:v>4.0503514533333345</c:v>
                </c:pt>
                <c:pt idx="1028">
                  <c:v>-1.6115442899999834</c:v>
                </c:pt>
                <c:pt idx="1029">
                  <c:v>-2.4685999533333387</c:v>
                </c:pt>
                <c:pt idx="1030">
                  <c:v>-1.6512451166666722</c:v>
                </c:pt>
                <c:pt idx="1031">
                  <c:v>-7.6308034233333188</c:v>
                </c:pt>
                <c:pt idx="1032">
                  <c:v>-5.5162862133333306</c:v>
                </c:pt>
                <c:pt idx="1033">
                  <c:v>-2.1773910499999971</c:v>
                </c:pt>
                <c:pt idx="1034">
                  <c:v>7.2797136666650886E-2</c:v>
                </c:pt>
                <c:pt idx="1035">
                  <c:v>0.62541706666665675</c:v>
                </c:pt>
                <c:pt idx="1036">
                  <c:v>1.7438939400000066</c:v>
                </c:pt>
                <c:pt idx="1037">
                  <c:v>1.1217956600000036</c:v>
                </c:pt>
                <c:pt idx="1038">
                  <c:v>-3.0642344200000053</c:v>
                </c:pt>
                <c:pt idx="1039">
                  <c:v>-1.6280771933333256</c:v>
                </c:pt>
                <c:pt idx="1040">
                  <c:v>-0.37062073000001305</c:v>
                </c:pt>
                <c:pt idx="1041">
                  <c:v>-1.8166961599999922</c:v>
                </c:pt>
                <c:pt idx="1042">
                  <c:v>7.941945333332967E-2</c:v>
                </c:pt>
                <c:pt idx="1043">
                  <c:v>1.3964386033333227</c:v>
                </c:pt>
                <c:pt idx="1044">
                  <c:v>1.5784403433333409</c:v>
                </c:pt>
                <c:pt idx="1045">
                  <c:v>1.7538274166666667</c:v>
                </c:pt>
                <c:pt idx="1046">
                  <c:v>2.5049972499999882</c:v>
                </c:pt>
                <c:pt idx="1047">
                  <c:v>1.6413243633333252</c:v>
                </c:pt>
                <c:pt idx="1048">
                  <c:v>-1.5188878333333378</c:v>
                </c:pt>
                <c:pt idx="1049">
                  <c:v>0.56254831666666405</c:v>
                </c:pt>
                <c:pt idx="1050">
                  <c:v>2.1277542100000062</c:v>
                </c:pt>
                <c:pt idx="1051">
                  <c:v>0.59233347333332631</c:v>
                </c:pt>
                <c:pt idx="1052">
                  <c:v>-0.42025501999999904</c:v>
                </c:pt>
                <c:pt idx="1053">
                  <c:v>0.69821930000000521</c:v>
                </c:pt>
                <c:pt idx="1054">
                  <c:v>-3.0013631233333484</c:v>
                </c:pt>
                <c:pt idx="1055">
                  <c:v>-1.7703755733333253</c:v>
                </c:pt>
                <c:pt idx="1056">
                  <c:v>-1.7968393900000024</c:v>
                </c:pt>
                <c:pt idx="1057">
                  <c:v>0.48975626666666017</c:v>
                </c:pt>
                <c:pt idx="1058">
                  <c:v>0.64858246000000008</c:v>
                </c:pt>
                <c:pt idx="1059">
                  <c:v>-0.93648020999999915</c:v>
                </c:pt>
                <c:pt idx="1060">
                  <c:v>0.49305979666665678</c:v>
                </c:pt>
                <c:pt idx="1061">
                  <c:v>0.16214243333332945</c:v>
                </c:pt>
                <c:pt idx="1062">
                  <c:v>0.34745789000000116</c:v>
                </c:pt>
                <c:pt idx="1063">
                  <c:v>0.26803080666667256</c:v>
                </c:pt>
                <c:pt idx="1064">
                  <c:v>3.1966018633333277</c:v>
                </c:pt>
                <c:pt idx="1065">
                  <c:v>7.1344477366666723</c:v>
                </c:pt>
                <c:pt idx="1066">
                  <c:v>8.0709177666666676</c:v>
                </c:pt>
                <c:pt idx="1067">
                  <c:v>5.0331598933333339</c:v>
                </c:pt>
                <c:pt idx="1068">
                  <c:v>2.1674702900000256</c:v>
                </c:pt>
                <c:pt idx="1069">
                  <c:v>0.55261993333333237</c:v>
                </c:pt>
                <c:pt idx="1070">
                  <c:v>0.34414418000000069</c:v>
                </c:pt>
                <c:pt idx="1071">
                  <c:v>0.36731465666666452</c:v>
                </c:pt>
                <c:pt idx="1072">
                  <c:v>0.75116729999999166</c:v>
                </c:pt>
                <c:pt idx="1073">
                  <c:v>-0.7213897666666611</c:v>
                </c:pt>
                <c:pt idx="1074">
                  <c:v>0.30443063999999254</c:v>
                </c:pt>
                <c:pt idx="1075">
                  <c:v>1.055605573333338</c:v>
                </c:pt>
                <c:pt idx="1076">
                  <c:v>-1.2640736933333301</c:v>
                </c:pt>
                <c:pt idx="1077">
                  <c:v>-0.49967448000001013</c:v>
                </c:pt>
                <c:pt idx="1078">
                  <c:v>-0.88022613666667837</c:v>
                </c:pt>
                <c:pt idx="1079">
                  <c:v>-0.71145883666666521</c:v>
                </c:pt>
                <c:pt idx="1080">
                  <c:v>0.84052022333334264</c:v>
                </c:pt>
                <c:pt idx="1081">
                  <c:v>-2.3157756666662976E-2</c:v>
                </c:pt>
                <c:pt idx="1082">
                  <c:v>-2.0185572333333397</c:v>
                </c:pt>
                <c:pt idx="1083">
                  <c:v>-1.4791717533333326</c:v>
                </c:pt>
                <c:pt idx="1084">
                  <c:v>-0.20847828666667567</c:v>
                </c:pt>
                <c:pt idx="1085">
                  <c:v>0.38716380000001038</c:v>
                </c:pt>
                <c:pt idx="1086">
                  <c:v>0.13567352666666466</c:v>
                </c:pt>
                <c:pt idx="1087">
                  <c:v>3.308613333334165E-2</c:v>
                </c:pt>
                <c:pt idx="1088">
                  <c:v>-1.4030685399999925</c:v>
                </c:pt>
                <c:pt idx="1089">
                  <c:v>-0.20184580999999469</c:v>
                </c:pt>
                <c:pt idx="1090">
                  <c:v>7.1509857166666819</c:v>
                </c:pt>
                <c:pt idx="1091">
                  <c:v>4.5334803266666626</c:v>
                </c:pt>
                <c:pt idx="1092">
                  <c:v>-0.99935149999998885</c:v>
                </c:pt>
                <c:pt idx="1093">
                  <c:v>-2.8656870466666646</c:v>
                </c:pt>
                <c:pt idx="1094">
                  <c:v>-0.20516967999999736</c:v>
                </c:pt>
                <c:pt idx="1095">
                  <c:v>-0.64134724666666898</c:v>
                </c:pt>
                <c:pt idx="1096">
                  <c:v>0.77650705333331871</c:v>
                </c:pt>
                <c:pt idx="1097">
                  <c:v>-2.2644042933333282</c:v>
                </c:pt>
                <c:pt idx="1098">
                  <c:v>-0.78426615333333416</c:v>
                </c:pt>
                <c:pt idx="1099">
                  <c:v>-0.32567342000001531</c:v>
                </c:pt>
                <c:pt idx="1100">
                  <c:v>-2.5256067966666507</c:v>
                </c:pt>
                <c:pt idx="1101">
                  <c:v>-0.22596995333333325</c:v>
                </c:pt>
                <c:pt idx="1102">
                  <c:v>-2.1966145800000021</c:v>
                </c:pt>
                <c:pt idx="1103">
                  <c:v>-3.6754252133333267</c:v>
                </c:pt>
                <c:pt idx="1104">
                  <c:v>-1.9806111599999952</c:v>
                </c:pt>
                <c:pt idx="1105">
                  <c:v>-0.32899474666666606</c:v>
                </c:pt>
                <c:pt idx="1106">
                  <c:v>0.12960307000000171</c:v>
                </c:pt>
                <c:pt idx="1107">
                  <c:v>-1.8343912766666648</c:v>
                </c:pt>
                <c:pt idx="1108">
                  <c:v>-1.2129516666666547</c:v>
                </c:pt>
                <c:pt idx="1109">
                  <c:v>3.7252705833333408</c:v>
                </c:pt>
                <c:pt idx="1110">
                  <c:v>2.1268285099999957</c:v>
                </c:pt>
                <c:pt idx="1111">
                  <c:v>1.6516138766666728</c:v>
                </c:pt>
                <c:pt idx="1112">
                  <c:v>-0.33896127666666587</c:v>
                </c:pt>
                <c:pt idx="1113">
                  <c:v>0.50843811000000017</c:v>
                </c:pt>
                <c:pt idx="1114">
                  <c:v>0.59152476000001286</c:v>
                </c:pt>
                <c:pt idx="1115">
                  <c:v>5.6925862633333537</c:v>
                </c:pt>
                <c:pt idx="1116">
                  <c:v>5.6660105333333348</c:v>
                </c:pt>
                <c:pt idx="1117">
                  <c:v>4.1738993333333525</c:v>
                </c:pt>
                <c:pt idx="1118">
                  <c:v>2.6253051733333308</c:v>
                </c:pt>
                <c:pt idx="1119">
                  <c:v>0.54831950333334589</c:v>
                </c:pt>
                <c:pt idx="1120">
                  <c:v>-1.0035959933333203</c:v>
                </c:pt>
                <c:pt idx="1121">
                  <c:v>2.3162460366666693</c:v>
                </c:pt>
                <c:pt idx="1122">
                  <c:v>3.7684783899999985</c:v>
                </c:pt>
                <c:pt idx="1123">
                  <c:v>-0.41207377333331863</c:v>
                </c:pt>
                <c:pt idx="1124">
                  <c:v>-1.1631088233333315</c:v>
                </c:pt>
                <c:pt idx="1125">
                  <c:v>-1.8510004666666759</c:v>
                </c:pt>
                <c:pt idx="1126">
                  <c:v>-2.1135355600000025</c:v>
                </c:pt>
                <c:pt idx="1127">
                  <c:v>-1.0833587666666773</c:v>
                </c:pt>
                <c:pt idx="1128">
                  <c:v>2.6053593933333303</c:v>
                </c:pt>
                <c:pt idx="1129">
                  <c:v>1.515365596666669</c:v>
                </c:pt>
                <c:pt idx="1130">
                  <c:v>-1.3325932766666568</c:v>
                </c:pt>
                <c:pt idx="1131">
                  <c:v>-6.2209701500000136</c:v>
                </c:pt>
                <c:pt idx="1132">
                  <c:v>-2.4857304900000088</c:v>
                </c:pt>
                <c:pt idx="1133">
                  <c:v>8.3076476666661847E-2</c:v>
                </c:pt>
                <c:pt idx="1134">
                  <c:v>3.4727147400000149</c:v>
                </c:pt>
                <c:pt idx="1135">
                  <c:v>4.0177129066666737</c:v>
                </c:pt>
                <c:pt idx="1136">
                  <c:v>3.103843690000005</c:v>
                </c:pt>
                <c:pt idx="1137">
                  <c:v>0.60149637999998617</c:v>
                </c:pt>
                <c:pt idx="1138">
                  <c:v>2.9904686666654356E-2</c:v>
                </c:pt>
                <c:pt idx="1139">
                  <c:v>4.9845376666667107E-2</c:v>
                </c:pt>
                <c:pt idx="1140">
                  <c:v>-0.60481262333334485</c:v>
                </c:pt>
                <c:pt idx="1141">
                  <c:v>-2.2265268966666696</c:v>
                </c:pt>
                <c:pt idx="1142">
                  <c:v>-0.30572509333333642</c:v>
                </c:pt>
                <c:pt idx="1143">
                  <c:v>2.5056737266666573</c:v>
                </c:pt>
                <c:pt idx="1144">
                  <c:v>3.4029261299999973</c:v>
                </c:pt>
                <c:pt idx="1145">
                  <c:v>0.65134175666666749</c:v>
                </c:pt>
                <c:pt idx="1146">
                  <c:v>0.21932983000000661</c:v>
                </c:pt>
                <c:pt idx="1147">
                  <c:v>2.6452433333333261</c:v>
                </c:pt>
                <c:pt idx="1148">
                  <c:v>1.3492076033333404</c:v>
                </c:pt>
                <c:pt idx="1149">
                  <c:v>-0.5416819400000179</c:v>
                </c:pt>
                <c:pt idx="1150">
                  <c:v>-3.1968918033333438</c:v>
                </c:pt>
                <c:pt idx="1151">
                  <c:v>-1.342554750000005</c:v>
                </c:pt>
                <c:pt idx="1152">
                  <c:v>4.9850463333342532E-2</c:v>
                </c:pt>
                <c:pt idx="1153">
                  <c:v>0.64469146666667143</c:v>
                </c:pt>
                <c:pt idx="1154">
                  <c:v>-2.0636952666666701</c:v>
                </c:pt>
                <c:pt idx="1155">
                  <c:v>-0.87731933999999967</c:v>
                </c:pt>
                <c:pt idx="1156">
                  <c:v>2.3096033766666721</c:v>
                </c:pt>
                <c:pt idx="1157">
                  <c:v>-0.54500071000001071</c:v>
                </c:pt>
                <c:pt idx="1158">
                  <c:v>-0.897254943333337</c:v>
                </c:pt>
                <c:pt idx="1159">
                  <c:v>-0.47188822333332325</c:v>
                </c:pt>
                <c:pt idx="1160">
                  <c:v>2.4425277700000123</c:v>
                </c:pt>
                <c:pt idx="1161">
                  <c:v>1.6416447900000009</c:v>
                </c:pt>
                <c:pt idx="1162">
                  <c:v>0.68457285333332152</c:v>
                </c:pt>
                <c:pt idx="1163">
                  <c:v>0.74438729999999964</c:v>
                </c:pt>
                <c:pt idx="1164">
                  <c:v>-0.40210468666664667</c:v>
                </c:pt>
                <c:pt idx="1165">
                  <c:v>-3.2600224800000035</c:v>
                </c:pt>
                <c:pt idx="1166">
                  <c:v>-3.8515446966666786</c:v>
                </c:pt>
                <c:pt idx="1167">
                  <c:v>-1.8244221966666601</c:v>
                </c:pt>
                <c:pt idx="1168">
                  <c:v>0.40874735333333945</c:v>
                </c:pt>
                <c:pt idx="1169">
                  <c:v>3.236765543333334</c:v>
                </c:pt>
                <c:pt idx="1170">
                  <c:v>3.1669794666666746</c:v>
                </c:pt>
                <c:pt idx="1171">
                  <c:v>1.7014592533333257</c:v>
                </c:pt>
                <c:pt idx="1172">
                  <c:v>5.3174336666657496E-2</c:v>
                </c:pt>
                <c:pt idx="1173">
                  <c:v>-2.0503972333333422</c:v>
                </c:pt>
                <c:pt idx="1174">
                  <c:v>-1.6283543933333249</c:v>
                </c:pt>
                <c:pt idx="1175">
                  <c:v>-4.1406682300000028</c:v>
                </c:pt>
                <c:pt idx="1176">
                  <c:v>-2.5521952366666483</c:v>
                </c:pt>
                <c:pt idx="1177">
                  <c:v>0.47853851666666003</c:v>
                </c:pt>
                <c:pt idx="1178">
                  <c:v>-1.2561569266666766</c:v>
                </c:pt>
                <c:pt idx="1179">
                  <c:v>-2.9642664566666781</c:v>
                </c:pt>
                <c:pt idx="1180">
                  <c:v>-2.4724400866666656</c:v>
                </c:pt>
                <c:pt idx="1181">
                  <c:v>0.53835296666666466</c:v>
                </c:pt>
                <c:pt idx="1182">
                  <c:v>-1.3026784199999923</c:v>
                </c:pt>
                <c:pt idx="1183">
                  <c:v>-2.7117106166666787</c:v>
                </c:pt>
                <c:pt idx="1184">
                  <c:v>-2.1401240066666816</c:v>
                </c:pt>
                <c:pt idx="1185">
                  <c:v>-3.1171315533333086</c:v>
                </c:pt>
                <c:pt idx="1186">
                  <c:v>-1.119913733333334</c:v>
                </c:pt>
                <c:pt idx="1187">
                  <c:v>-1.4156697533333329</c:v>
                </c:pt>
                <c:pt idx="1188">
                  <c:v>-2.063680016666666</c:v>
                </c:pt>
                <c:pt idx="1189">
                  <c:v>-2.2331670166666697</c:v>
                </c:pt>
                <c:pt idx="1190">
                  <c:v>-1.5120468166666683</c:v>
                </c:pt>
                <c:pt idx="1191">
                  <c:v>4.4430796333333262</c:v>
                </c:pt>
                <c:pt idx="1192">
                  <c:v>1.4023742666666692</c:v>
                </c:pt>
                <c:pt idx="1193">
                  <c:v>-1.452222186666674</c:v>
                </c:pt>
                <c:pt idx="1194">
                  <c:v>-0.20603943000000413</c:v>
                </c:pt>
                <c:pt idx="1195">
                  <c:v>-2.4757614133333306</c:v>
                </c:pt>
                <c:pt idx="1196">
                  <c:v>0.38549296333333416</c:v>
                </c:pt>
                <c:pt idx="1197">
                  <c:v>4.100786846666665</c:v>
                </c:pt>
                <c:pt idx="1198">
                  <c:v>4.4563751233333306</c:v>
                </c:pt>
                <c:pt idx="1199">
                  <c:v>2.4491755133333299</c:v>
                </c:pt>
                <c:pt idx="1200">
                  <c:v>-0.35890452000001005</c:v>
                </c:pt>
                <c:pt idx="1201">
                  <c:v>-1.6815210999999977</c:v>
                </c:pt>
                <c:pt idx="1202">
                  <c:v>1.1930211366666725</c:v>
                </c:pt>
                <c:pt idx="1203">
                  <c:v>5.5463663733333419</c:v>
                </c:pt>
                <c:pt idx="1204">
                  <c:v>1.6914927199999994</c:v>
                </c:pt>
                <c:pt idx="1205">
                  <c:v>-1.1232376066666632</c:v>
                </c:pt>
                <c:pt idx="1206">
                  <c:v>-2.9709065766666782</c:v>
                </c:pt>
                <c:pt idx="1207">
                  <c:v>-1.674886063333318</c:v>
                </c:pt>
                <c:pt idx="1208">
                  <c:v>0.92052205666666964</c:v>
                </c:pt>
                <c:pt idx="1209">
                  <c:v>-0.29576110666667432</c:v>
                </c:pt>
                <c:pt idx="1210">
                  <c:v>-2.6651814766666604</c:v>
                </c:pt>
                <c:pt idx="1211">
                  <c:v>-2.0204874700000062</c:v>
                </c:pt>
                <c:pt idx="1212">
                  <c:v>0.42204284000000314</c:v>
                </c:pt>
                <c:pt idx="1213">
                  <c:v>0.75768025666667427</c:v>
                </c:pt>
                <c:pt idx="1214">
                  <c:v>0.62475331666665568</c:v>
                </c:pt>
                <c:pt idx="1215">
                  <c:v>2.4724400900000205</c:v>
                </c:pt>
                <c:pt idx="1216">
                  <c:v>1.6516138666666649</c:v>
                </c:pt>
                <c:pt idx="1217">
                  <c:v>1.6649093633333365</c:v>
                </c:pt>
                <c:pt idx="1218">
                  <c:v>0.79091135999999551</c:v>
                </c:pt>
                <c:pt idx="1219">
                  <c:v>-0.91054281000000969</c:v>
                </c:pt>
                <c:pt idx="1220">
                  <c:v>0.18276978000000099</c:v>
                </c:pt>
                <c:pt idx="1221">
                  <c:v>0.36554463666666948</c:v>
                </c:pt>
                <c:pt idx="1222">
                  <c:v>-0.6081339533333221</c:v>
                </c:pt>
                <c:pt idx="1223">
                  <c:v>5.6161600733333472</c:v>
                </c:pt>
                <c:pt idx="1224">
                  <c:v>3.439483646666659</c:v>
                </c:pt>
                <c:pt idx="1225">
                  <c:v>0.77097320333334096</c:v>
                </c:pt>
                <c:pt idx="1226">
                  <c:v>1.3193028799999951</c:v>
                </c:pt>
                <c:pt idx="1227">
                  <c:v>2.5588353433333424</c:v>
                </c:pt>
                <c:pt idx="1228">
                  <c:v>3.0573170966666652</c:v>
                </c:pt>
                <c:pt idx="1229">
                  <c:v>2.4026515066666718</c:v>
                </c:pt>
                <c:pt idx="1230">
                  <c:v>0.21600594999999601</c:v>
                </c:pt>
                <c:pt idx="1231">
                  <c:v>0.10966743333332829</c:v>
                </c:pt>
                <c:pt idx="1232">
                  <c:v>0.92715960000001019</c:v>
                </c:pt>
                <c:pt idx="1233">
                  <c:v>3.9279862000000065</c:v>
                </c:pt>
                <c:pt idx="1234">
                  <c:v>1.6881739333333456</c:v>
                </c:pt>
                <c:pt idx="1235">
                  <c:v>1.5452727999999922</c:v>
                </c:pt>
                <c:pt idx="1236">
                  <c:v>0.14289090000001181</c:v>
                </c:pt>
                <c:pt idx="1237">
                  <c:v>-2.9904633333345032E-2</c:v>
                </c:pt>
                <c:pt idx="1238">
                  <c:v>0.13957466666664686</c:v>
                </c:pt>
                <c:pt idx="1239">
                  <c:v>-2.2099075333333218</c:v>
                </c:pt>
                <c:pt idx="1240">
                  <c:v>-0.73441823333332934</c:v>
                </c:pt>
                <c:pt idx="1241">
                  <c:v>0.33564000000001215</c:v>
                </c:pt>
                <c:pt idx="1242">
                  <c:v>0.59152223333333609</c:v>
                </c:pt>
                <c:pt idx="1243">
                  <c:v>1.8842341000000005</c:v>
                </c:pt>
                <c:pt idx="1244">
                  <c:v>3.2567061666666461</c:v>
                </c:pt>
                <c:pt idx="1245">
                  <c:v>-2.1201756999999901</c:v>
                </c:pt>
                <c:pt idx="1246">
                  <c:v>-1.206314033333328</c:v>
                </c:pt>
                <c:pt idx="1247">
                  <c:v>8.6400333333344292E-2</c:v>
                </c:pt>
                <c:pt idx="1248">
                  <c:v>1.0700530999999955</c:v>
                </c:pt>
                <c:pt idx="1249">
                  <c:v>1.4954350999999804</c:v>
                </c:pt>
                <c:pt idx="1250">
                  <c:v>-5.1675287666666634</c:v>
                </c:pt>
                <c:pt idx="1251">
                  <c:v>-2.5089900333333333</c:v>
                </c:pt>
                <c:pt idx="1252">
                  <c:v>-0.61146546666665813</c:v>
                </c:pt>
                <c:pt idx="1253">
                  <c:v>-0.49515019999999765</c:v>
                </c:pt>
                <c:pt idx="1254">
                  <c:v>-0.89393106666668132</c:v>
                </c:pt>
                <c:pt idx="1255">
                  <c:v>-2.6884435100000132</c:v>
                </c:pt>
                <c:pt idx="1256">
                  <c:v>-3.3132070000000056</c:v>
                </c:pt>
                <c:pt idx="1257">
                  <c:v>-4.8717702199999877</c:v>
                </c:pt>
                <c:pt idx="1258">
                  <c:v>-2.4890594466666727</c:v>
                </c:pt>
                <c:pt idx="1259">
                  <c:v>1.4588775566666783</c:v>
                </c:pt>
                <c:pt idx="1260">
                  <c:v>1.5685373933333437</c:v>
                </c:pt>
                <c:pt idx="1261">
                  <c:v>2.0371068333333255</c:v>
                </c:pt>
                <c:pt idx="1262">
                  <c:v>0.4153925600000008</c:v>
                </c:pt>
                <c:pt idx="1263">
                  <c:v>-0.51177215333333947</c:v>
                </c:pt>
                <c:pt idx="1264">
                  <c:v>-4.7056070933333274</c:v>
                </c:pt>
                <c:pt idx="1265">
                  <c:v>-6.2907511399999976</c:v>
                </c:pt>
                <c:pt idx="1266">
                  <c:v>-3.6887181633333341</c:v>
                </c:pt>
                <c:pt idx="1267">
                  <c:v>-0.81417846666664673</c:v>
                </c:pt>
                <c:pt idx="1268">
                  <c:v>0.46524302333331491</c:v>
                </c:pt>
                <c:pt idx="1269">
                  <c:v>0.65134175000000027</c:v>
                </c:pt>
                <c:pt idx="1270">
                  <c:v>-0.46191914666665923</c:v>
                </c:pt>
                <c:pt idx="1271">
                  <c:v>4.6790161166666735</c:v>
                </c:pt>
                <c:pt idx="1272">
                  <c:v>4.2038116466666651</c:v>
                </c:pt>
                <c:pt idx="1273">
                  <c:v>2.9210688266666693</c:v>
                </c:pt>
                <c:pt idx="1274">
                  <c:v>1.2661285366666704</c:v>
                </c:pt>
                <c:pt idx="1275">
                  <c:v>-8.563807170000004</c:v>
                </c:pt>
                <c:pt idx="1276">
                  <c:v>0.7643254566666684</c:v>
                </c:pt>
                <c:pt idx="1277">
                  <c:v>1.9241180433333369</c:v>
                </c:pt>
                <c:pt idx="1278">
                  <c:v>1.8111216233333494</c:v>
                </c:pt>
                <c:pt idx="1279">
                  <c:v>-0.41871897333332697</c:v>
                </c:pt>
                <c:pt idx="1280">
                  <c:v>-0.17280578999999818</c:v>
                </c:pt>
                <c:pt idx="1281">
                  <c:v>-0.83411407333333898</c:v>
                </c:pt>
                <c:pt idx="1282">
                  <c:v>-1.2794138533333239</c:v>
                </c:pt>
                <c:pt idx="1283">
                  <c:v>-0.22597503666666796</c:v>
                </c:pt>
                <c:pt idx="1284">
                  <c:v>-2.5422261533333312</c:v>
                </c:pt>
                <c:pt idx="1285">
                  <c:v>1.5353012100000001</c:v>
                </c:pt>
                <c:pt idx="1286">
                  <c:v>1.3757909066666656</c:v>
                </c:pt>
                <c:pt idx="1287">
                  <c:v>1.7612762399999866</c:v>
                </c:pt>
                <c:pt idx="1288">
                  <c:v>3.4494476333333495</c:v>
                </c:pt>
                <c:pt idx="1289">
                  <c:v>2.6120147733333425</c:v>
                </c:pt>
                <c:pt idx="1290">
                  <c:v>5.1841507000000036</c:v>
                </c:pt>
                <c:pt idx="1291">
                  <c:v>2.6053696133333517</c:v>
                </c:pt>
                <c:pt idx="1292">
                  <c:v>1.4090220466666494</c:v>
                </c:pt>
                <c:pt idx="1293">
                  <c:v>0.13625076666667724</c:v>
                </c:pt>
                <c:pt idx="1294">
                  <c:v>0.54831950000000518</c:v>
                </c:pt>
                <c:pt idx="1295">
                  <c:v>-1.0301793333333222</c:v>
                </c:pt>
                <c:pt idx="1296">
                  <c:v>-0.65798956666665731</c:v>
                </c:pt>
                <c:pt idx="1297">
                  <c:v>-1.8942057300000101</c:v>
                </c:pt>
                <c:pt idx="1298">
                  <c:v>-0.77430216333334556</c:v>
                </c:pt>
                <c:pt idx="1299">
                  <c:v>0.88729095666666069</c:v>
                </c:pt>
                <c:pt idx="1300">
                  <c:v>2.658528623333325</c:v>
                </c:pt>
                <c:pt idx="1301">
                  <c:v>1.41899114666667</c:v>
                </c:pt>
                <c:pt idx="1302">
                  <c:v>0.89060466666667537</c:v>
                </c:pt>
                <c:pt idx="1303">
                  <c:v>2.1866480666666774</c:v>
                </c:pt>
                <c:pt idx="1304">
                  <c:v>5.6061909999999955</c:v>
                </c:pt>
                <c:pt idx="1305">
                  <c:v>6.0780766999999969</c:v>
                </c:pt>
                <c:pt idx="1306">
                  <c:v>2.6253051333333417</c:v>
                </c:pt>
                <c:pt idx="1307">
                  <c:v>-2.3494796666666673</c:v>
                </c:pt>
                <c:pt idx="1308">
                  <c:v>-1.6981379333333422</c:v>
                </c:pt>
                <c:pt idx="1309">
                  <c:v>0.23262026666665747</c:v>
                </c:pt>
                <c:pt idx="1310">
                  <c:v>-1.741343233333339</c:v>
                </c:pt>
                <c:pt idx="1311">
                  <c:v>-0.83411406666665755</c:v>
                </c:pt>
                <c:pt idx="1312">
                  <c:v>1.6881739333333172</c:v>
                </c:pt>
                <c:pt idx="1313">
                  <c:v>1.781216900000004</c:v>
                </c:pt>
                <c:pt idx="1314">
                  <c:v>1.5685373666666607</c:v>
                </c:pt>
                <c:pt idx="1315">
                  <c:v>1.4322841000000039</c:v>
                </c:pt>
                <c:pt idx="1316">
                  <c:v>0.48850760000000548</c:v>
                </c:pt>
                <c:pt idx="1317">
                  <c:v>-2.7582321333333368</c:v>
                </c:pt>
                <c:pt idx="1318">
                  <c:v>-2.1467691666666724</c:v>
                </c:pt>
                <c:pt idx="1319">
                  <c:v>-1.4688415666666685</c:v>
                </c:pt>
                <c:pt idx="1320">
                  <c:v>0.55164333333333104</c:v>
                </c:pt>
                <c:pt idx="1321">
                  <c:v>2.0736566666666647</c:v>
                </c:pt>
                <c:pt idx="1322">
                  <c:v>-0.12627913333334106</c:v>
                </c:pt>
                <c:pt idx="1323">
                  <c:v>-1.9473775000000018</c:v>
                </c:pt>
                <c:pt idx="1324">
                  <c:v>-1.3425597666666675</c:v>
                </c:pt>
                <c:pt idx="1325">
                  <c:v>-4.4231364333333261</c:v>
                </c:pt>
                <c:pt idx="1326">
                  <c:v>1.4621937666666724</c:v>
                </c:pt>
                <c:pt idx="1327">
                  <c:v>4.3300933333333376</c:v>
                </c:pt>
                <c:pt idx="1328">
                  <c:v>9.5275294333333278</c:v>
                </c:pt>
                <c:pt idx="1329">
                  <c:v>7.6067377666666687</c:v>
                </c:pt>
                <c:pt idx="1330">
                  <c:v>3.3996022999999838</c:v>
                </c:pt>
                <c:pt idx="1331">
                  <c:v>0.87067163333333042</c:v>
                </c:pt>
                <c:pt idx="1332">
                  <c:v>2.6851196000000073</c:v>
                </c:pt>
                <c:pt idx="1333">
                  <c:v>1.2661285000000078</c:v>
                </c:pt>
                <c:pt idx="1334">
                  <c:v>0.36554466666666485</c:v>
                </c:pt>
                <c:pt idx="1335">
                  <c:v>1.9473800333333173</c:v>
                </c:pt>
                <c:pt idx="1336">
                  <c:v>3.1536865000000063</c:v>
                </c:pt>
                <c:pt idx="1337">
                  <c:v>-3.5092722666666845</c:v>
                </c:pt>
                <c:pt idx="1338">
                  <c:v>-3.6621347333333318</c:v>
                </c:pt>
                <c:pt idx="1339">
                  <c:v>-0.91719313333334185</c:v>
                </c:pt>
                <c:pt idx="1340">
                  <c:v>1.036834766666658</c:v>
                </c:pt>
                <c:pt idx="1341">
                  <c:v>0.947107900000006</c:v>
                </c:pt>
                <c:pt idx="1342">
                  <c:v>-1.3957367000000005</c:v>
                </c:pt>
                <c:pt idx="1343">
                  <c:v>-1.4322891333333416</c:v>
                </c:pt>
                <c:pt idx="1344">
                  <c:v>0.54167436666666902</c:v>
                </c:pt>
                <c:pt idx="1345">
                  <c:v>1.20964046666667</c:v>
                </c:pt>
                <c:pt idx="1346">
                  <c:v>0.96040093333334653</c:v>
                </c:pt>
                <c:pt idx="1347">
                  <c:v>2.3129221666666666</c:v>
                </c:pt>
                <c:pt idx="1348">
                  <c:v>4.6125590333333264</c:v>
                </c:pt>
                <c:pt idx="1349">
                  <c:v>0.50844820000000368</c:v>
                </c:pt>
                <c:pt idx="1350">
                  <c:v>0.18375396666665722</c:v>
                </c:pt>
                <c:pt idx="1351">
                  <c:v>-1.2116623333333365</c:v>
                </c:pt>
                <c:pt idx="1352">
                  <c:v>-0.26033266666668453</c:v>
                </c:pt>
                <c:pt idx="1353">
                  <c:v>-2.5600026333333261</c:v>
                </c:pt>
                <c:pt idx="1354">
                  <c:v>-3.523335766666662</c:v>
                </c:pt>
                <c:pt idx="1355">
                  <c:v>0.3166656333333151</c:v>
                </c:pt>
                <c:pt idx="1356">
                  <c:v>-0.55666856666665865</c:v>
                </c:pt>
                <c:pt idx="1357">
                  <c:v>2.473337833333332</c:v>
                </c:pt>
                <c:pt idx="1358">
                  <c:v>3.5766652333333298</c:v>
                </c:pt>
                <c:pt idx="1359">
                  <c:v>3.6533354999999972</c:v>
                </c:pt>
                <c:pt idx="1360">
                  <c:v>1.6266682333333335</c:v>
                </c:pt>
                <c:pt idx="1361">
                  <c:v>0.24666596666666862</c:v>
                </c:pt>
                <c:pt idx="1362">
                  <c:v>-0.71333313333332171</c:v>
                </c:pt>
                <c:pt idx="1363">
                  <c:v>-0.54333493333332683</c:v>
                </c:pt>
                <c:pt idx="1364">
                  <c:v>-1.2533340333333314</c:v>
                </c:pt>
                <c:pt idx="1365">
                  <c:v>-1.6033376333333393</c:v>
                </c:pt>
                <c:pt idx="1366">
                  <c:v>-3.3699950666666609</c:v>
                </c:pt>
                <c:pt idx="1367">
                  <c:v>0.92666876666666553</c:v>
                </c:pt>
                <c:pt idx="1368">
                  <c:v>-1.1299998000000073</c:v>
                </c:pt>
                <c:pt idx="1369">
                  <c:v>-2.2100016333333343</c:v>
                </c:pt>
                <c:pt idx="1370">
                  <c:v>-4.0999984999999981</c:v>
                </c:pt>
                <c:pt idx="1371">
                  <c:v>-4.223337833333332</c:v>
                </c:pt>
                <c:pt idx="1372">
                  <c:v>0.4066696999999948</c:v>
                </c:pt>
                <c:pt idx="1373">
                  <c:v>-1.2000045999999998</c:v>
                </c:pt>
                <c:pt idx="1374">
                  <c:v>0.34333546666665882</c:v>
                </c:pt>
                <c:pt idx="1375">
                  <c:v>-0.52333073333332436</c:v>
                </c:pt>
                <c:pt idx="1376">
                  <c:v>2.0766704000000118</c:v>
                </c:pt>
                <c:pt idx="1377">
                  <c:v>1.939994866666666</c:v>
                </c:pt>
                <c:pt idx="1378">
                  <c:v>1.3899993666666717</c:v>
                </c:pt>
                <c:pt idx="1379">
                  <c:v>-1.3066634999999991</c:v>
                </c:pt>
                <c:pt idx="1380">
                  <c:v>-3.3966675000000066</c:v>
                </c:pt>
                <c:pt idx="1381">
                  <c:v>-5.6668600000008951E-2</c:v>
                </c:pt>
                <c:pt idx="1382">
                  <c:v>2.5199966666666853</c:v>
                </c:pt>
                <c:pt idx="1383">
                  <c:v>0.68999990000000366</c:v>
                </c:pt>
                <c:pt idx="1384">
                  <c:v>-1.6033325333333295</c:v>
                </c:pt>
                <c:pt idx="1385">
                  <c:v>1.3766707666666775</c:v>
                </c:pt>
                <c:pt idx="1386">
                  <c:v>3.8766657666666617</c:v>
                </c:pt>
                <c:pt idx="1387">
                  <c:v>6.049997999999988</c:v>
                </c:pt>
                <c:pt idx="1388">
                  <c:v>3.0066655666666549</c:v>
                </c:pt>
                <c:pt idx="1389">
                  <c:v>5.4999949000000043</c:v>
                </c:pt>
                <c:pt idx="1390">
                  <c:v>0.41333766666666349</c:v>
                </c:pt>
                <c:pt idx="1391">
                  <c:v>-1.0766627333333361</c:v>
                </c:pt>
                <c:pt idx="1392">
                  <c:v>-4.2466634333333388</c:v>
                </c:pt>
                <c:pt idx="1393">
                  <c:v>-0.83666986666666787</c:v>
                </c:pt>
                <c:pt idx="1394">
                  <c:v>-0.34666436666665845</c:v>
                </c:pt>
                <c:pt idx="1395">
                  <c:v>0.4366633333333283</c:v>
                </c:pt>
                <c:pt idx="1396">
                  <c:v>-1.1333313666666669</c:v>
                </c:pt>
                <c:pt idx="1397">
                  <c:v>1.8600005666666704</c:v>
                </c:pt>
                <c:pt idx="1398">
                  <c:v>2.9666671666666815</c:v>
                </c:pt>
                <c:pt idx="1399">
                  <c:v>1.4399973999999958</c:v>
                </c:pt>
                <c:pt idx="1400">
                  <c:v>-2.5533371333333292</c:v>
                </c:pt>
                <c:pt idx="1401">
                  <c:v>-5.4099959666666848</c:v>
                </c:pt>
                <c:pt idx="1402">
                  <c:v>-4.3166681666666733</c:v>
                </c:pt>
                <c:pt idx="1403">
                  <c:v>-3.5066629666666671</c:v>
                </c:pt>
                <c:pt idx="1404">
                  <c:v>-3.8266678333333175</c:v>
                </c:pt>
                <c:pt idx="1405">
                  <c:v>-1.6300023333333371</c:v>
                </c:pt>
                <c:pt idx="1406">
                  <c:v>0.37666823333333355</c:v>
                </c:pt>
                <c:pt idx="1407">
                  <c:v>0.22333523333333005</c:v>
                </c:pt>
                <c:pt idx="1408">
                  <c:v>-1.1333338333333245</c:v>
                </c:pt>
                <c:pt idx="1409">
                  <c:v>0.93333183333334091</c:v>
                </c:pt>
                <c:pt idx="1410">
                  <c:v>2.5433349333333268</c:v>
                </c:pt>
                <c:pt idx="1411">
                  <c:v>2.2633336333333318</c:v>
                </c:pt>
                <c:pt idx="1412">
                  <c:v>0.27666726666667785</c:v>
                </c:pt>
                <c:pt idx="1413">
                  <c:v>1.0299988000000155</c:v>
                </c:pt>
                <c:pt idx="1414">
                  <c:v>-1.2200011999999987</c:v>
                </c:pt>
                <c:pt idx="1415">
                  <c:v>1.3866627666666602</c:v>
                </c:pt>
                <c:pt idx="1416">
                  <c:v>-8.3335900000008678E-2</c:v>
                </c:pt>
                <c:pt idx="1417">
                  <c:v>2.083333400000015</c:v>
                </c:pt>
                <c:pt idx="1418">
                  <c:v>1.0333328000000108</c:v>
                </c:pt>
                <c:pt idx="1419">
                  <c:v>3.286666933333322</c:v>
                </c:pt>
                <c:pt idx="1420">
                  <c:v>3.1500015333333238</c:v>
                </c:pt>
                <c:pt idx="1421">
                  <c:v>2.9033330666666615</c:v>
                </c:pt>
                <c:pt idx="1422">
                  <c:v>2.3799997999999931</c:v>
                </c:pt>
                <c:pt idx="1423">
                  <c:v>-0.84666696666667463</c:v>
                </c:pt>
                <c:pt idx="1424">
                  <c:v>-3.1600011999999964</c:v>
                </c:pt>
                <c:pt idx="1425">
                  <c:v>-3.2066650333333371</c:v>
                </c:pt>
                <c:pt idx="1426">
                  <c:v>-2.2166621333333438</c:v>
                </c:pt>
                <c:pt idx="1427">
                  <c:v>-4.9466654333333224</c:v>
                </c:pt>
                <c:pt idx="1428">
                  <c:v>-5.2766697666666715</c:v>
                </c:pt>
                <c:pt idx="1429">
                  <c:v>-0.50333663333333334</c:v>
                </c:pt>
                <c:pt idx="1430">
                  <c:v>3.7966665000000148</c:v>
                </c:pt>
                <c:pt idx="1431">
                  <c:v>2.1866708999999958</c:v>
                </c:pt>
                <c:pt idx="1432">
                  <c:v>2.1566671000000071</c:v>
                </c:pt>
                <c:pt idx="1433">
                  <c:v>1.4133326333333258</c:v>
                </c:pt>
                <c:pt idx="1434">
                  <c:v>0.91000109999998813</c:v>
                </c:pt>
                <c:pt idx="1435">
                  <c:v>1.7966664666666645</c:v>
                </c:pt>
                <c:pt idx="1436">
                  <c:v>-1.6299972999999994</c:v>
                </c:pt>
                <c:pt idx="1437">
                  <c:v>-1.4766641666666658</c:v>
                </c:pt>
                <c:pt idx="1438">
                  <c:v>0.64000196666667364</c:v>
                </c:pt>
                <c:pt idx="1439">
                  <c:v>1.550000533333332</c:v>
                </c:pt>
                <c:pt idx="1440">
                  <c:v>7.933326633333337</c:v>
                </c:pt>
                <c:pt idx="1441">
                  <c:v>7.3099924666666709</c:v>
                </c:pt>
                <c:pt idx="1442">
                  <c:v>3.2700042333333386</c:v>
                </c:pt>
                <c:pt idx="1443">
                  <c:v>-2.9866638000000023</c:v>
                </c:pt>
                <c:pt idx="1444">
                  <c:v>-1.0966644333333022</c:v>
                </c:pt>
                <c:pt idx="1445">
                  <c:v>-0.53333533333335481</c:v>
                </c:pt>
                <c:pt idx="1446">
                  <c:v>1.0833384333333527</c:v>
                </c:pt>
                <c:pt idx="1447">
                  <c:v>-0.5233408666666719</c:v>
                </c:pt>
                <c:pt idx="1448">
                  <c:v>-1.0299937000000057</c:v>
                </c:pt>
                <c:pt idx="1449">
                  <c:v>-0.81666559999999322</c:v>
                </c:pt>
                <c:pt idx="1450">
                  <c:v>-2.2933324666666834</c:v>
                </c:pt>
                <c:pt idx="1451">
                  <c:v>-0.81666313333334983</c:v>
                </c:pt>
                <c:pt idx="1452">
                  <c:v>1.0733260666666808</c:v>
                </c:pt>
                <c:pt idx="1453">
                  <c:v>1.2966639666666708</c:v>
                </c:pt>
                <c:pt idx="1454">
                  <c:v>-7.7733357333333259</c:v>
                </c:pt>
                <c:pt idx="1455">
                  <c:v>-4.4599965666666606</c:v>
                </c:pt>
                <c:pt idx="1456">
                  <c:v>-0.65666456666667727</c:v>
                </c:pt>
                <c:pt idx="1457">
                  <c:v>-2.036669366666672</c:v>
                </c:pt>
                <c:pt idx="1458">
                  <c:v>-3.2400003999999996</c:v>
                </c:pt>
                <c:pt idx="1459">
                  <c:v>-5.0266647666666699</c:v>
                </c:pt>
                <c:pt idx="1460">
                  <c:v>-1.5733362333333218</c:v>
                </c:pt>
                <c:pt idx="1461">
                  <c:v>-0.3833338333333387</c:v>
                </c:pt>
                <c:pt idx="1462">
                  <c:v>-1.2733332333333323</c:v>
                </c:pt>
                <c:pt idx="1463">
                  <c:v>3.0966669666666888</c:v>
                </c:pt>
                <c:pt idx="1464">
                  <c:v>2.8266703666666615</c:v>
                </c:pt>
                <c:pt idx="1465">
                  <c:v>1.2633336000000099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'Simple Moving Average Span'!$F$2:$F$1472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1-CA5B-441B-ACD2-F2F91DB5EC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0015792"/>
        <c:axId val="370013392"/>
      </c:lineChart>
      <c:catAx>
        <c:axId val="3700157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0013392"/>
        <c:crosses val="autoZero"/>
        <c:auto val="1"/>
        <c:lblAlgn val="ctr"/>
        <c:lblOffset val="100"/>
        <c:noMultiLvlLbl val="1"/>
      </c:catAx>
      <c:valAx>
        <c:axId val="370013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0015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Weighted Moving Average Forecast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'Weighted Moving Average'!$G$1</c:f>
              <c:strCache>
                <c:ptCount val="1"/>
                <c:pt idx="0">
                  <c:v>Adj Close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'Weighted Moving Average'!$F$2:$F$1470</c:f>
              <c:numCache>
                <c:formatCode>m/d/yyyy</c:formatCode>
                <c:ptCount val="1469"/>
                <c:pt idx="0">
                  <c:v>43467</c:v>
                </c:pt>
                <c:pt idx="1">
                  <c:v>43468</c:v>
                </c:pt>
                <c:pt idx="2">
                  <c:v>43469</c:v>
                </c:pt>
                <c:pt idx="3">
                  <c:v>43472</c:v>
                </c:pt>
                <c:pt idx="4">
                  <c:v>43473</c:v>
                </c:pt>
                <c:pt idx="5">
                  <c:v>43474</c:v>
                </c:pt>
                <c:pt idx="6">
                  <c:v>43475</c:v>
                </c:pt>
                <c:pt idx="7">
                  <c:v>43476</c:v>
                </c:pt>
                <c:pt idx="8">
                  <c:v>43479</c:v>
                </c:pt>
                <c:pt idx="9">
                  <c:v>43480</c:v>
                </c:pt>
                <c:pt idx="10">
                  <c:v>43481</c:v>
                </c:pt>
                <c:pt idx="11">
                  <c:v>43482</c:v>
                </c:pt>
                <c:pt idx="12">
                  <c:v>43483</c:v>
                </c:pt>
                <c:pt idx="13">
                  <c:v>43487</c:v>
                </c:pt>
                <c:pt idx="14">
                  <c:v>43488</c:v>
                </c:pt>
                <c:pt idx="15">
                  <c:v>43489</c:v>
                </c:pt>
                <c:pt idx="16">
                  <c:v>43490</c:v>
                </c:pt>
                <c:pt idx="17">
                  <c:v>43493</c:v>
                </c:pt>
                <c:pt idx="18">
                  <c:v>43494</c:v>
                </c:pt>
                <c:pt idx="19">
                  <c:v>43495</c:v>
                </c:pt>
                <c:pt idx="20">
                  <c:v>43496</c:v>
                </c:pt>
                <c:pt idx="21">
                  <c:v>43497</c:v>
                </c:pt>
                <c:pt idx="22">
                  <c:v>43500</c:v>
                </c:pt>
                <c:pt idx="23">
                  <c:v>43501</c:v>
                </c:pt>
                <c:pt idx="24">
                  <c:v>43502</c:v>
                </c:pt>
                <c:pt idx="25">
                  <c:v>43503</c:v>
                </c:pt>
                <c:pt idx="26">
                  <c:v>43504</c:v>
                </c:pt>
                <c:pt idx="27">
                  <c:v>43507</c:v>
                </c:pt>
                <c:pt idx="28">
                  <c:v>43508</c:v>
                </c:pt>
                <c:pt idx="29">
                  <c:v>43509</c:v>
                </c:pt>
                <c:pt idx="30">
                  <c:v>43510</c:v>
                </c:pt>
                <c:pt idx="31">
                  <c:v>43511</c:v>
                </c:pt>
                <c:pt idx="32">
                  <c:v>43515</c:v>
                </c:pt>
                <c:pt idx="33">
                  <c:v>43516</c:v>
                </c:pt>
                <c:pt idx="34">
                  <c:v>43517</c:v>
                </c:pt>
                <c:pt idx="35">
                  <c:v>43518</c:v>
                </c:pt>
                <c:pt idx="36">
                  <c:v>43521</c:v>
                </c:pt>
                <c:pt idx="37">
                  <c:v>43522</c:v>
                </c:pt>
                <c:pt idx="38">
                  <c:v>43523</c:v>
                </c:pt>
                <c:pt idx="39">
                  <c:v>43524</c:v>
                </c:pt>
                <c:pt idx="40">
                  <c:v>43525</c:v>
                </c:pt>
                <c:pt idx="41">
                  <c:v>43528</c:v>
                </c:pt>
                <c:pt idx="42">
                  <c:v>43529</c:v>
                </c:pt>
                <c:pt idx="43">
                  <c:v>43530</c:v>
                </c:pt>
                <c:pt idx="44">
                  <c:v>43531</c:v>
                </c:pt>
                <c:pt idx="45">
                  <c:v>43532</c:v>
                </c:pt>
                <c:pt idx="46">
                  <c:v>43535</c:v>
                </c:pt>
                <c:pt idx="47">
                  <c:v>43536</c:v>
                </c:pt>
                <c:pt idx="48">
                  <c:v>43537</c:v>
                </c:pt>
                <c:pt idx="49">
                  <c:v>43538</c:v>
                </c:pt>
                <c:pt idx="50">
                  <c:v>43539</c:v>
                </c:pt>
                <c:pt idx="51">
                  <c:v>43542</c:v>
                </c:pt>
                <c:pt idx="52">
                  <c:v>43543</c:v>
                </c:pt>
                <c:pt idx="53">
                  <c:v>43544</c:v>
                </c:pt>
                <c:pt idx="54">
                  <c:v>43545</c:v>
                </c:pt>
                <c:pt idx="55">
                  <c:v>43546</c:v>
                </c:pt>
                <c:pt idx="56">
                  <c:v>43549</c:v>
                </c:pt>
                <c:pt idx="57">
                  <c:v>43550</c:v>
                </c:pt>
                <c:pt idx="58">
                  <c:v>43551</c:v>
                </c:pt>
                <c:pt idx="59">
                  <c:v>43552</c:v>
                </c:pt>
                <c:pt idx="60">
                  <c:v>43553</c:v>
                </c:pt>
                <c:pt idx="61">
                  <c:v>43556</c:v>
                </c:pt>
                <c:pt idx="62">
                  <c:v>43557</c:v>
                </c:pt>
                <c:pt idx="63">
                  <c:v>43558</c:v>
                </c:pt>
                <c:pt idx="64">
                  <c:v>43559</c:v>
                </c:pt>
                <c:pt idx="65">
                  <c:v>43560</c:v>
                </c:pt>
                <c:pt idx="66">
                  <c:v>43563</c:v>
                </c:pt>
                <c:pt idx="67">
                  <c:v>43564</c:v>
                </c:pt>
                <c:pt idx="68">
                  <c:v>43565</c:v>
                </c:pt>
                <c:pt idx="69">
                  <c:v>43566</c:v>
                </c:pt>
                <c:pt idx="70">
                  <c:v>43567</c:v>
                </c:pt>
                <c:pt idx="71">
                  <c:v>43570</c:v>
                </c:pt>
                <c:pt idx="72">
                  <c:v>43571</c:v>
                </c:pt>
                <c:pt idx="73">
                  <c:v>43572</c:v>
                </c:pt>
                <c:pt idx="74">
                  <c:v>43573</c:v>
                </c:pt>
                <c:pt idx="75">
                  <c:v>43577</c:v>
                </c:pt>
                <c:pt idx="76">
                  <c:v>43578</c:v>
                </c:pt>
                <c:pt idx="77">
                  <c:v>43579</c:v>
                </c:pt>
                <c:pt idx="78">
                  <c:v>43580</c:v>
                </c:pt>
                <c:pt idx="79">
                  <c:v>43581</c:v>
                </c:pt>
                <c:pt idx="80">
                  <c:v>43584</c:v>
                </c:pt>
                <c:pt idx="81">
                  <c:v>43585</c:v>
                </c:pt>
                <c:pt idx="82">
                  <c:v>43586</c:v>
                </c:pt>
                <c:pt idx="83">
                  <c:v>43587</c:v>
                </c:pt>
                <c:pt idx="84">
                  <c:v>43588</c:v>
                </c:pt>
                <c:pt idx="85">
                  <c:v>43591</c:v>
                </c:pt>
                <c:pt idx="86">
                  <c:v>43592</c:v>
                </c:pt>
                <c:pt idx="87">
                  <c:v>43593</c:v>
                </c:pt>
                <c:pt idx="88">
                  <c:v>43594</c:v>
                </c:pt>
                <c:pt idx="89">
                  <c:v>43595</c:v>
                </c:pt>
                <c:pt idx="90">
                  <c:v>43598</c:v>
                </c:pt>
                <c:pt idx="91">
                  <c:v>43599</c:v>
                </c:pt>
                <c:pt idx="92">
                  <c:v>43600</c:v>
                </c:pt>
                <c:pt idx="93">
                  <c:v>43601</c:v>
                </c:pt>
                <c:pt idx="94">
                  <c:v>43602</c:v>
                </c:pt>
                <c:pt idx="95">
                  <c:v>43605</c:v>
                </c:pt>
                <c:pt idx="96">
                  <c:v>43606</c:v>
                </c:pt>
                <c:pt idx="97">
                  <c:v>43607</c:v>
                </c:pt>
                <c:pt idx="98">
                  <c:v>43608</c:v>
                </c:pt>
                <c:pt idx="99">
                  <c:v>43609</c:v>
                </c:pt>
                <c:pt idx="100">
                  <c:v>43613</c:v>
                </c:pt>
                <c:pt idx="101">
                  <c:v>43614</c:v>
                </c:pt>
                <c:pt idx="102">
                  <c:v>43615</c:v>
                </c:pt>
                <c:pt idx="103">
                  <c:v>43616</c:v>
                </c:pt>
                <c:pt idx="104">
                  <c:v>43619</c:v>
                </c:pt>
                <c:pt idx="105">
                  <c:v>43620</c:v>
                </c:pt>
                <c:pt idx="106">
                  <c:v>43621</c:v>
                </c:pt>
                <c:pt idx="107">
                  <c:v>43622</c:v>
                </c:pt>
                <c:pt idx="108">
                  <c:v>43623</c:v>
                </c:pt>
                <c:pt idx="109">
                  <c:v>43626</c:v>
                </c:pt>
                <c:pt idx="110">
                  <c:v>43627</c:v>
                </c:pt>
                <c:pt idx="111">
                  <c:v>43628</c:v>
                </c:pt>
                <c:pt idx="112">
                  <c:v>43629</c:v>
                </c:pt>
                <c:pt idx="113">
                  <c:v>43630</c:v>
                </c:pt>
                <c:pt idx="114">
                  <c:v>43633</c:v>
                </c:pt>
                <c:pt idx="115">
                  <c:v>43634</c:v>
                </c:pt>
                <c:pt idx="116">
                  <c:v>43635</c:v>
                </c:pt>
                <c:pt idx="117">
                  <c:v>43636</c:v>
                </c:pt>
                <c:pt idx="118">
                  <c:v>43637</c:v>
                </c:pt>
                <c:pt idx="119">
                  <c:v>43640</c:v>
                </c:pt>
                <c:pt idx="120">
                  <c:v>43641</c:v>
                </c:pt>
                <c:pt idx="121">
                  <c:v>43642</c:v>
                </c:pt>
                <c:pt idx="122">
                  <c:v>43643</c:v>
                </c:pt>
                <c:pt idx="123">
                  <c:v>43644</c:v>
                </c:pt>
                <c:pt idx="124">
                  <c:v>43647</c:v>
                </c:pt>
                <c:pt idx="125">
                  <c:v>43648</c:v>
                </c:pt>
                <c:pt idx="126">
                  <c:v>43649</c:v>
                </c:pt>
                <c:pt idx="127">
                  <c:v>43651</c:v>
                </c:pt>
                <c:pt idx="128">
                  <c:v>43654</c:v>
                </c:pt>
                <c:pt idx="129">
                  <c:v>43655</c:v>
                </c:pt>
                <c:pt idx="130">
                  <c:v>43656</c:v>
                </c:pt>
                <c:pt idx="131">
                  <c:v>43657</c:v>
                </c:pt>
                <c:pt idx="132">
                  <c:v>43658</c:v>
                </c:pt>
                <c:pt idx="133">
                  <c:v>43661</c:v>
                </c:pt>
                <c:pt idx="134">
                  <c:v>43662</c:v>
                </c:pt>
                <c:pt idx="135">
                  <c:v>43663</c:v>
                </c:pt>
                <c:pt idx="136">
                  <c:v>43664</c:v>
                </c:pt>
                <c:pt idx="137">
                  <c:v>43665</c:v>
                </c:pt>
                <c:pt idx="138">
                  <c:v>43668</c:v>
                </c:pt>
                <c:pt idx="139">
                  <c:v>43669</c:v>
                </c:pt>
                <c:pt idx="140">
                  <c:v>43670</c:v>
                </c:pt>
                <c:pt idx="141">
                  <c:v>43671</c:v>
                </c:pt>
                <c:pt idx="142">
                  <c:v>43672</c:v>
                </c:pt>
                <c:pt idx="143">
                  <c:v>43675</c:v>
                </c:pt>
                <c:pt idx="144">
                  <c:v>43676</c:v>
                </c:pt>
                <c:pt idx="145">
                  <c:v>43677</c:v>
                </c:pt>
                <c:pt idx="146">
                  <c:v>43678</c:v>
                </c:pt>
                <c:pt idx="147">
                  <c:v>43679</c:v>
                </c:pt>
                <c:pt idx="148">
                  <c:v>43682</c:v>
                </c:pt>
                <c:pt idx="149">
                  <c:v>43683</c:v>
                </c:pt>
                <c:pt idx="150">
                  <c:v>43684</c:v>
                </c:pt>
                <c:pt idx="151">
                  <c:v>43685</c:v>
                </c:pt>
                <c:pt idx="152">
                  <c:v>43686</c:v>
                </c:pt>
                <c:pt idx="153">
                  <c:v>43689</c:v>
                </c:pt>
                <c:pt idx="154">
                  <c:v>43690</c:v>
                </c:pt>
                <c:pt idx="155">
                  <c:v>43691</c:v>
                </c:pt>
                <c:pt idx="156">
                  <c:v>43692</c:v>
                </c:pt>
                <c:pt idx="157">
                  <c:v>43693</c:v>
                </c:pt>
                <c:pt idx="158">
                  <c:v>43696</c:v>
                </c:pt>
                <c:pt idx="159">
                  <c:v>43697</c:v>
                </c:pt>
                <c:pt idx="160">
                  <c:v>43698</c:v>
                </c:pt>
                <c:pt idx="161">
                  <c:v>43699</c:v>
                </c:pt>
                <c:pt idx="162">
                  <c:v>43700</c:v>
                </c:pt>
                <c:pt idx="163">
                  <c:v>43703</c:v>
                </c:pt>
                <c:pt idx="164">
                  <c:v>43704</c:v>
                </c:pt>
                <c:pt idx="165">
                  <c:v>43705</c:v>
                </c:pt>
                <c:pt idx="166">
                  <c:v>43706</c:v>
                </c:pt>
                <c:pt idx="167">
                  <c:v>43707</c:v>
                </c:pt>
                <c:pt idx="168">
                  <c:v>43711</c:v>
                </c:pt>
                <c:pt idx="169">
                  <c:v>43712</c:v>
                </c:pt>
                <c:pt idx="170">
                  <c:v>43713</c:v>
                </c:pt>
                <c:pt idx="171">
                  <c:v>43714</c:v>
                </c:pt>
                <c:pt idx="172">
                  <c:v>43717</c:v>
                </c:pt>
                <c:pt idx="173">
                  <c:v>43718</c:v>
                </c:pt>
                <c:pt idx="174">
                  <c:v>43719</c:v>
                </c:pt>
                <c:pt idx="175">
                  <c:v>43720</c:v>
                </c:pt>
                <c:pt idx="176">
                  <c:v>43721</c:v>
                </c:pt>
                <c:pt idx="177">
                  <c:v>43724</c:v>
                </c:pt>
                <c:pt idx="178">
                  <c:v>43725</c:v>
                </c:pt>
                <c:pt idx="179">
                  <c:v>43726</c:v>
                </c:pt>
                <c:pt idx="180">
                  <c:v>43727</c:v>
                </c:pt>
                <c:pt idx="181">
                  <c:v>43728</c:v>
                </c:pt>
                <c:pt idx="182">
                  <c:v>43731</c:v>
                </c:pt>
                <c:pt idx="183">
                  <c:v>43732</c:v>
                </c:pt>
                <c:pt idx="184">
                  <c:v>43733</c:v>
                </c:pt>
                <c:pt idx="185">
                  <c:v>43734</c:v>
                </c:pt>
                <c:pt idx="186">
                  <c:v>43735</c:v>
                </c:pt>
                <c:pt idx="187">
                  <c:v>43738</c:v>
                </c:pt>
                <c:pt idx="188">
                  <c:v>43739</c:v>
                </c:pt>
                <c:pt idx="189">
                  <c:v>43740</c:v>
                </c:pt>
                <c:pt idx="190">
                  <c:v>43741</c:v>
                </c:pt>
                <c:pt idx="191">
                  <c:v>43742</c:v>
                </c:pt>
                <c:pt idx="192">
                  <c:v>43745</c:v>
                </c:pt>
                <c:pt idx="193">
                  <c:v>43746</c:v>
                </c:pt>
                <c:pt idx="194">
                  <c:v>43747</c:v>
                </c:pt>
                <c:pt idx="195">
                  <c:v>43748</c:v>
                </c:pt>
                <c:pt idx="196">
                  <c:v>43749</c:v>
                </c:pt>
                <c:pt idx="197">
                  <c:v>43752</c:v>
                </c:pt>
                <c:pt idx="198">
                  <c:v>43753</c:v>
                </c:pt>
                <c:pt idx="199">
                  <c:v>43754</c:v>
                </c:pt>
                <c:pt idx="200">
                  <c:v>43755</c:v>
                </c:pt>
                <c:pt idx="201">
                  <c:v>43756</c:v>
                </c:pt>
                <c:pt idx="202">
                  <c:v>43759</c:v>
                </c:pt>
                <c:pt idx="203">
                  <c:v>43760</c:v>
                </c:pt>
                <c:pt idx="204">
                  <c:v>43761</c:v>
                </c:pt>
                <c:pt idx="205">
                  <c:v>43762</c:v>
                </c:pt>
                <c:pt idx="206">
                  <c:v>43763</c:v>
                </c:pt>
                <c:pt idx="207">
                  <c:v>43766</c:v>
                </c:pt>
                <c:pt idx="208">
                  <c:v>43767</c:v>
                </c:pt>
                <c:pt idx="209">
                  <c:v>43768</c:v>
                </c:pt>
                <c:pt idx="210">
                  <c:v>43769</c:v>
                </c:pt>
                <c:pt idx="211">
                  <c:v>43770</c:v>
                </c:pt>
                <c:pt idx="212">
                  <c:v>43773</c:v>
                </c:pt>
                <c:pt idx="213">
                  <c:v>43774</c:v>
                </c:pt>
                <c:pt idx="214">
                  <c:v>43775</c:v>
                </c:pt>
                <c:pt idx="215">
                  <c:v>43776</c:v>
                </c:pt>
                <c:pt idx="216">
                  <c:v>43777</c:v>
                </c:pt>
                <c:pt idx="217">
                  <c:v>43780</c:v>
                </c:pt>
                <c:pt idx="218">
                  <c:v>43781</c:v>
                </c:pt>
                <c:pt idx="219">
                  <c:v>43782</c:v>
                </c:pt>
                <c:pt idx="220">
                  <c:v>43783</c:v>
                </c:pt>
                <c:pt idx="221">
                  <c:v>43784</c:v>
                </c:pt>
                <c:pt idx="222">
                  <c:v>43787</c:v>
                </c:pt>
                <c:pt idx="223">
                  <c:v>43788</c:v>
                </c:pt>
                <c:pt idx="224">
                  <c:v>43789</c:v>
                </c:pt>
                <c:pt idx="225">
                  <c:v>43790</c:v>
                </c:pt>
                <c:pt idx="226">
                  <c:v>43791</c:v>
                </c:pt>
                <c:pt idx="227">
                  <c:v>43794</c:v>
                </c:pt>
                <c:pt idx="228">
                  <c:v>43795</c:v>
                </c:pt>
                <c:pt idx="229">
                  <c:v>43796</c:v>
                </c:pt>
                <c:pt idx="230">
                  <c:v>43798</c:v>
                </c:pt>
                <c:pt idx="231">
                  <c:v>43801</c:v>
                </c:pt>
                <c:pt idx="232">
                  <c:v>43802</c:v>
                </c:pt>
                <c:pt idx="233">
                  <c:v>43803</c:v>
                </c:pt>
                <c:pt idx="234">
                  <c:v>43804</c:v>
                </c:pt>
                <c:pt idx="235">
                  <c:v>43805</c:v>
                </c:pt>
                <c:pt idx="236">
                  <c:v>43808</c:v>
                </c:pt>
                <c:pt idx="237">
                  <c:v>43809</c:v>
                </c:pt>
                <c:pt idx="238">
                  <c:v>43810</c:v>
                </c:pt>
                <c:pt idx="239">
                  <c:v>43811</c:v>
                </c:pt>
                <c:pt idx="240">
                  <c:v>43812</c:v>
                </c:pt>
                <c:pt idx="241">
                  <c:v>43815</c:v>
                </c:pt>
                <c:pt idx="242">
                  <c:v>43816</c:v>
                </c:pt>
                <c:pt idx="243">
                  <c:v>43817</c:v>
                </c:pt>
                <c:pt idx="244">
                  <c:v>43818</c:v>
                </c:pt>
                <c:pt idx="245">
                  <c:v>43819</c:v>
                </c:pt>
                <c:pt idx="246">
                  <c:v>43822</c:v>
                </c:pt>
                <c:pt idx="247">
                  <c:v>43823</c:v>
                </c:pt>
                <c:pt idx="248">
                  <c:v>43825</c:v>
                </c:pt>
                <c:pt idx="249">
                  <c:v>43826</c:v>
                </c:pt>
                <c:pt idx="250">
                  <c:v>43829</c:v>
                </c:pt>
                <c:pt idx="251">
                  <c:v>43830</c:v>
                </c:pt>
                <c:pt idx="252">
                  <c:v>43832</c:v>
                </c:pt>
                <c:pt idx="253">
                  <c:v>43833</c:v>
                </c:pt>
                <c:pt idx="254">
                  <c:v>43836</c:v>
                </c:pt>
                <c:pt idx="255">
                  <c:v>43837</c:v>
                </c:pt>
                <c:pt idx="256">
                  <c:v>43838</c:v>
                </c:pt>
                <c:pt idx="257">
                  <c:v>43839</c:v>
                </c:pt>
                <c:pt idx="258">
                  <c:v>43840</c:v>
                </c:pt>
                <c:pt idx="259">
                  <c:v>43843</c:v>
                </c:pt>
                <c:pt idx="260">
                  <c:v>43844</c:v>
                </c:pt>
                <c:pt idx="261">
                  <c:v>43845</c:v>
                </c:pt>
                <c:pt idx="262">
                  <c:v>43846</c:v>
                </c:pt>
                <c:pt idx="263">
                  <c:v>43847</c:v>
                </c:pt>
                <c:pt idx="264">
                  <c:v>43851</c:v>
                </c:pt>
                <c:pt idx="265">
                  <c:v>43852</c:v>
                </c:pt>
                <c:pt idx="266">
                  <c:v>43853</c:v>
                </c:pt>
                <c:pt idx="267">
                  <c:v>43854</c:v>
                </c:pt>
                <c:pt idx="268">
                  <c:v>43857</c:v>
                </c:pt>
                <c:pt idx="269">
                  <c:v>43858</c:v>
                </c:pt>
                <c:pt idx="270">
                  <c:v>43859</c:v>
                </c:pt>
                <c:pt idx="271">
                  <c:v>43860</c:v>
                </c:pt>
                <c:pt idx="272">
                  <c:v>43861</c:v>
                </c:pt>
                <c:pt idx="273">
                  <c:v>43864</c:v>
                </c:pt>
                <c:pt idx="274">
                  <c:v>43865</c:v>
                </c:pt>
                <c:pt idx="275">
                  <c:v>43866</c:v>
                </c:pt>
                <c:pt idx="276">
                  <c:v>43867</c:v>
                </c:pt>
                <c:pt idx="277">
                  <c:v>43868</c:v>
                </c:pt>
                <c:pt idx="278">
                  <c:v>43871</c:v>
                </c:pt>
                <c:pt idx="279">
                  <c:v>43872</c:v>
                </c:pt>
                <c:pt idx="280">
                  <c:v>43873</c:v>
                </c:pt>
                <c:pt idx="281">
                  <c:v>43874</c:v>
                </c:pt>
                <c:pt idx="282">
                  <c:v>43875</c:v>
                </c:pt>
                <c:pt idx="283">
                  <c:v>43879</c:v>
                </c:pt>
                <c:pt idx="284">
                  <c:v>43880</c:v>
                </c:pt>
                <c:pt idx="285">
                  <c:v>43881</c:v>
                </c:pt>
                <c:pt idx="286">
                  <c:v>43882</c:v>
                </c:pt>
                <c:pt idx="287">
                  <c:v>43885</c:v>
                </c:pt>
                <c:pt idx="288">
                  <c:v>43886</c:v>
                </c:pt>
                <c:pt idx="289">
                  <c:v>43887</c:v>
                </c:pt>
                <c:pt idx="290">
                  <c:v>43888</c:v>
                </c:pt>
                <c:pt idx="291">
                  <c:v>43889</c:v>
                </c:pt>
                <c:pt idx="292">
                  <c:v>43892</c:v>
                </c:pt>
                <c:pt idx="293">
                  <c:v>43893</c:v>
                </c:pt>
                <c:pt idx="294">
                  <c:v>43894</c:v>
                </c:pt>
                <c:pt idx="295">
                  <c:v>43895</c:v>
                </c:pt>
                <c:pt idx="296">
                  <c:v>43896</c:v>
                </c:pt>
                <c:pt idx="297">
                  <c:v>43899</c:v>
                </c:pt>
                <c:pt idx="298">
                  <c:v>43900</c:v>
                </c:pt>
                <c:pt idx="299">
                  <c:v>43901</c:v>
                </c:pt>
                <c:pt idx="300">
                  <c:v>43902</c:v>
                </c:pt>
                <c:pt idx="301">
                  <c:v>43903</c:v>
                </c:pt>
                <c:pt idx="302">
                  <c:v>43906</c:v>
                </c:pt>
                <c:pt idx="303">
                  <c:v>43907</c:v>
                </c:pt>
                <c:pt idx="304">
                  <c:v>43908</c:v>
                </c:pt>
                <c:pt idx="305">
                  <c:v>43909</c:v>
                </c:pt>
                <c:pt idx="306">
                  <c:v>43910</c:v>
                </c:pt>
                <c:pt idx="307">
                  <c:v>43913</c:v>
                </c:pt>
                <c:pt idx="308">
                  <c:v>43914</c:v>
                </c:pt>
                <c:pt idx="309">
                  <c:v>43915</c:v>
                </c:pt>
                <c:pt idx="310">
                  <c:v>43916</c:v>
                </c:pt>
                <c:pt idx="311">
                  <c:v>43917</c:v>
                </c:pt>
                <c:pt idx="312">
                  <c:v>43920</c:v>
                </c:pt>
                <c:pt idx="313">
                  <c:v>43921</c:v>
                </c:pt>
                <c:pt idx="314">
                  <c:v>43922</c:v>
                </c:pt>
                <c:pt idx="315">
                  <c:v>43923</c:v>
                </c:pt>
                <c:pt idx="316">
                  <c:v>43924</c:v>
                </c:pt>
                <c:pt idx="317">
                  <c:v>43927</c:v>
                </c:pt>
                <c:pt idx="318">
                  <c:v>43928</c:v>
                </c:pt>
                <c:pt idx="319">
                  <c:v>43929</c:v>
                </c:pt>
                <c:pt idx="320">
                  <c:v>43930</c:v>
                </c:pt>
                <c:pt idx="321">
                  <c:v>43934</c:v>
                </c:pt>
                <c:pt idx="322">
                  <c:v>43935</c:v>
                </c:pt>
                <c:pt idx="323">
                  <c:v>43936</c:v>
                </c:pt>
                <c:pt idx="324">
                  <c:v>43937</c:v>
                </c:pt>
                <c:pt idx="325">
                  <c:v>43938</c:v>
                </c:pt>
                <c:pt idx="326">
                  <c:v>43941</c:v>
                </c:pt>
                <c:pt idx="327">
                  <c:v>43942</c:v>
                </c:pt>
                <c:pt idx="328">
                  <c:v>43943</c:v>
                </c:pt>
                <c:pt idx="329">
                  <c:v>43944</c:v>
                </c:pt>
                <c:pt idx="330">
                  <c:v>43945</c:v>
                </c:pt>
                <c:pt idx="331">
                  <c:v>43948</c:v>
                </c:pt>
                <c:pt idx="332">
                  <c:v>43949</c:v>
                </c:pt>
                <c:pt idx="333">
                  <c:v>43950</c:v>
                </c:pt>
                <c:pt idx="334">
                  <c:v>43951</c:v>
                </c:pt>
                <c:pt idx="335">
                  <c:v>43952</c:v>
                </c:pt>
                <c:pt idx="336">
                  <c:v>43955</c:v>
                </c:pt>
                <c:pt idx="337">
                  <c:v>43956</c:v>
                </c:pt>
                <c:pt idx="338">
                  <c:v>43957</c:v>
                </c:pt>
                <c:pt idx="339">
                  <c:v>43958</c:v>
                </c:pt>
                <c:pt idx="340">
                  <c:v>43959</c:v>
                </c:pt>
                <c:pt idx="341">
                  <c:v>43962</c:v>
                </c:pt>
                <c:pt idx="342">
                  <c:v>43963</c:v>
                </c:pt>
                <c:pt idx="343">
                  <c:v>43964</c:v>
                </c:pt>
                <c:pt idx="344">
                  <c:v>43965</c:v>
                </c:pt>
                <c:pt idx="345">
                  <c:v>43966</c:v>
                </c:pt>
                <c:pt idx="346">
                  <c:v>43969</c:v>
                </c:pt>
                <c:pt idx="347">
                  <c:v>43970</c:v>
                </c:pt>
                <c:pt idx="348">
                  <c:v>43971</c:v>
                </c:pt>
                <c:pt idx="349">
                  <c:v>43972</c:v>
                </c:pt>
                <c:pt idx="350">
                  <c:v>43973</c:v>
                </c:pt>
                <c:pt idx="351">
                  <c:v>43977</c:v>
                </c:pt>
                <c:pt idx="352">
                  <c:v>43978</c:v>
                </c:pt>
                <c:pt idx="353">
                  <c:v>43979</c:v>
                </c:pt>
                <c:pt idx="354">
                  <c:v>43980</c:v>
                </c:pt>
                <c:pt idx="355">
                  <c:v>43983</c:v>
                </c:pt>
                <c:pt idx="356">
                  <c:v>43984</c:v>
                </c:pt>
                <c:pt idx="357">
                  <c:v>43985</c:v>
                </c:pt>
                <c:pt idx="358">
                  <c:v>43986</c:v>
                </c:pt>
                <c:pt idx="359">
                  <c:v>43987</c:v>
                </c:pt>
                <c:pt idx="360">
                  <c:v>43990</c:v>
                </c:pt>
                <c:pt idx="361">
                  <c:v>43991</c:v>
                </c:pt>
                <c:pt idx="362">
                  <c:v>43992</c:v>
                </c:pt>
                <c:pt idx="363">
                  <c:v>43993</c:v>
                </c:pt>
                <c:pt idx="364">
                  <c:v>43994</c:v>
                </c:pt>
                <c:pt idx="365">
                  <c:v>43997</c:v>
                </c:pt>
                <c:pt idx="366">
                  <c:v>43998</c:v>
                </c:pt>
                <c:pt idx="367">
                  <c:v>43999</c:v>
                </c:pt>
                <c:pt idx="368">
                  <c:v>44000</c:v>
                </c:pt>
                <c:pt idx="369">
                  <c:v>44001</c:v>
                </c:pt>
                <c:pt idx="370">
                  <c:v>44004</c:v>
                </c:pt>
                <c:pt idx="371">
                  <c:v>44005</c:v>
                </c:pt>
                <c:pt idx="372">
                  <c:v>44006</c:v>
                </c:pt>
                <c:pt idx="373">
                  <c:v>44007</c:v>
                </c:pt>
                <c:pt idx="374">
                  <c:v>44008</c:v>
                </c:pt>
                <c:pt idx="375">
                  <c:v>44011</c:v>
                </c:pt>
                <c:pt idx="376">
                  <c:v>44012</c:v>
                </c:pt>
                <c:pt idx="377">
                  <c:v>44013</c:v>
                </c:pt>
                <c:pt idx="378">
                  <c:v>44014</c:v>
                </c:pt>
                <c:pt idx="379">
                  <c:v>44018</c:v>
                </c:pt>
                <c:pt idx="380">
                  <c:v>44019</c:v>
                </c:pt>
                <c:pt idx="381">
                  <c:v>44020</c:v>
                </c:pt>
                <c:pt idx="382">
                  <c:v>44021</c:v>
                </c:pt>
                <c:pt idx="383">
                  <c:v>44022</c:v>
                </c:pt>
                <c:pt idx="384">
                  <c:v>44025</c:v>
                </c:pt>
                <c:pt idx="385">
                  <c:v>44026</c:v>
                </c:pt>
                <c:pt idx="386">
                  <c:v>44027</c:v>
                </c:pt>
                <c:pt idx="387">
                  <c:v>44028</c:v>
                </c:pt>
                <c:pt idx="388">
                  <c:v>44029</c:v>
                </c:pt>
                <c:pt idx="389">
                  <c:v>44032</c:v>
                </c:pt>
                <c:pt idx="390">
                  <c:v>44033</c:v>
                </c:pt>
                <c:pt idx="391">
                  <c:v>44034</c:v>
                </c:pt>
                <c:pt idx="392">
                  <c:v>44035</c:v>
                </c:pt>
                <c:pt idx="393">
                  <c:v>44036</c:v>
                </c:pt>
                <c:pt idx="394">
                  <c:v>44039</c:v>
                </c:pt>
                <c:pt idx="395">
                  <c:v>44040</c:v>
                </c:pt>
                <c:pt idx="396">
                  <c:v>44041</c:v>
                </c:pt>
                <c:pt idx="397">
                  <c:v>44042</c:v>
                </c:pt>
                <c:pt idx="398">
                  <c:v>44043</c:v>
                </c:pt>
                <c:pt idx="399">
                  <c:v>44046</c:v>
                </c:pt>
                <c:pt idx="400">
                  <c:v>44047</c:v>
                </c:pt>
                <c:pt idx="401">
                  <c:v>44048</c:v>
                </c:pt>
                <c:pt idx="402">
                  <c:v>44049</c:v>
                </c:pt>
                <c:pt idx="403">
                  <c:v>44050</c:v>
                </c:pt>
                <c:pt idx="404">
                  <c:v>44053</c:v>
                </c:pt>
                <c:pt idx="405">
                  <c:v>44054</c:v>
                </c:pt>
                <c:pt idx="406">
                  <c:v>44055</c:v>
                </c:pt>
                <c:pt idx="407">
                  <c:v>44056</c:v>
                </c:pt>
                <c:pt idx="408">
                  <c:v>44057</c:v>
                </c:pt>
                <c:pt idx="409">
                  <c:v>44060</c:v>
                </c:pt>
                <c:pt idx="410">
                  <c:v>44061</c:v>
                </c:pt>
                <c:pt idx="411">
                  <c:v>44062</c:v>
                </c:pt>
                <c:pt idx="412">
                  <c:v>44063</c:v>
                </c:pt>
                <c:pt idx="413">
                  <c:v>44064</c:v>
                </c:pt>
                <c:pt idx="414">
                  <c:v>44067</c:v>
                </c:pt>
                <c:pt idx="415">
                  <c:v>44068</c:v>
                </c:pt>
                <c:pt idx="416">
                  <c:v>44069</c:v>
                </c:pt>
                <c:pt idx="417">
                  <c:v>44070</c:v>
                </c:pt>
                <c:pt idx="418">
                  <c:v>44071</c:v>
                </c:pt>
                <c:pt idx="419">
                  <c:v>44074</c:v>
                </c:pt>
                <c:pt idx="420">
                  <c:v>44075</c:v>
                </c:pt>
                <c:pt idx="421">
                  <c:v>44076</c:v>
                </c:pt>
                <c:pt idx="422">
                  <c:v>44077</c:v>
                </c:pt>
                <c:pt idx="423">
                  <c:v>44078</c:v>
                </c:pt>
                <c:pt idx="424">
                  <c:v>44082</c:v>
                </c:pt>
                <c:pt idx="425">
                  <c:v>44083</c:v>
                </c:pt>
                <c:pt idx="426">
                  <c:v>44084</c:v>
                </c:pt>
                <c:pt idx="427">
                  <c:v>44085</c:v>
                </c:pt>
                <c:pt idx="428">
                  <c:v>44088</c:v>
                </c:pt>
                <c:pt idx="429">
                  <c:v>44089</c:v>
                </c:pt>
                <c:pt idx="430">
                  <c:v>44090</c:v>
                </c:pt>
                <c:pt idx="431">
                  <c:v>44091</c:v>
                </c:pt>
                <c:pt idx="432">
                  <c:v>44092</c:v>
                </c:pt>
                <c:pt idx="433">
                  <c:v>44095</c:v>
                </c:pt>
                <c:pt idx="434">
                  <c:v>44096</c:v>
                </c:pt>
                <c:pt idx="435">
                  <c:v>44097</c:v>
                </c:pt>
                <c:pt idx="436">
                  <c:v>44098</c:v>
                </c:pt>
                <c:pt idx="437">
                  <c:v>44099</c:v>
                </c:pt>
                <c:pt idx="438">
                  <c:v>44102</c:v>
                </c:pt>
                <c:pt idx="439">
                  <c:v>44103</c:v>
                </c:pt>
                <c:pt idx="440">
                  <c:v>44104</c:v>
                </c:pt>
                <c:pt idx="441">
                  <c:v>44105</c:v>
                </c:pt>
                <c:pt idx="442">
                  <c:v>44106</c:v>
                </c:pt>
                <c:pt idx="443">
                  <c:v>44109</c:v>
                </c:pt>
                <c:pt idx="444">
                  <c:v>44110</c:v>
                </c:pt>
                <c:pt idx="445">
                  <c:v>44111</c:v>
                </c:pt>
                <c:pt idx="446">
                  <c:v>44112</c:v>
                </c:pt>
                <c:pt idx="447">
                  <c:v>44113</c:v>
                </c:pt>
                <c:pt idx="448">
                  <c:v>44116</c:v>
                </c:pt>
                <c:pt idx="449">
                  <c:v>44117</c:v>
                </c:pt>
                <c:pt idx="450">
                  <c:v>44118</c:v>
                </c:pt>
                <c:pt idx="451">
                  <c:v>44119</c:v>
                </c:pt>
                <c:pt idx="452">
                  <c:v>44120</c:v>
                </c:pt>
                <c:pt idx="453">
                  <c:v>44123</c:v>
                </c:pt>
                <c:pt idx="454">
                  <c:v>44124</c:v>
                </c:pt>
                <c:pt idx="455">
                  <c:v>44125</c:v>
                </c:pt>
                <c:pt idx="456">
                  <c:v>44126</c:v>
                </c:pt>
                <c:pt idx="457">
                  <c:v>44127</c:v>
                </c:pt>
                <c:pt idx="458">
                  <c:v>44130</c:v>
                </c:pt>
                <c:pt idx="459">
                  <c:v>44131</c:v>
                </c:pt>
                <c:pt idx="460">
                  <c:v>44132</c:v>
                </c:pt>
                <c:pt idx="461">
                  <c:v>44133</c:v>
                </c:pt>
                <c:pt idx="462">
                  <c:v>44134</c:v>
                </c:pt>
                <c:pt idx="463">
                  <c:v>44137</c:v>
                </c:pt>
                <c:pt idx="464">
                  <c:v>44138</c:v>
                </c:pt>
                <c:pt idx="465">
                  <c:v>44139</c:v>
                </c:pt>
                <c:pt idx="466">
                  <c:v>44140</c:v>
                </c:pt>
                <c:pt idx="467">
                  <c:v>44141</c:v>
                </c:pt>
                <c:pt idx="468">
                  <c:v>44144</c:v>
                </c:pt>
                <c:pt idx="469">
                  <c:v>44145</c:v>
                </c:pt>
                <c:pt idx="470">
                  <c:v>44146</c:v>
                </c:pt>
                <c:pt idx="471">
                  <c:v>44147</c:v>
                </c:pt>
                <c:pt idx="472">
                  <c:v>44148</c:v>
                </c:pt>
                <c:pt idx="473">
                  <c:v>44151</c:v>
                </c:pt>
                <c:pt idx="474">
                  <c:v>44152</c:v>
                </c:pt>
                <c:pt idx="475">
                  <c:v>44153</c:v>
                </c:pt>
                <c:pt idx="476">
                  <c:v>44154</c:v>
                </c:pt>
                <c:pt idx="477">
                  <c:v>44155</c:v>
                </c:pt>
                <c:pt idx="478">
                  <c:v>44158</c:v>
                </c:pt>
                <c:pt idx="479">
                  <c:v>44159</c:v>
                </c:pt>
                <c:pt idx="480">
                  <c:v>44160</c:v>
                </c:pt>
                <c:pt idx="481">
                  <c:v>44162</c:v>
                </c:pt>
                <c:pt idx="482">
                  <c:v>44165</c:v>
                </c:pt>
                <c:pt idx="483">
                  <c:v>44166</c:v>
                </c:pt>
                <c:pt idx="484">
                  <c:v>44167</c:v>
                </c:pt>
                <c:pt idx="485">
                  <c:v>44168</c:v>
                </c:pt>
                <c:pt idx="486">
                  <c:v>44169</c:v>
                </c:pt>
                <c:pt idx="487">
                  <c:v>44172</c:v>
                </c:pt>
                <c:pt idx="488">
                  <c:v>44173</c:v>
                </c:pt>
                <c:pt idx="489">
                  <c:v>44174</c:v>
                </c:pt>
                <c:pt idx="490">
                  <c:v>44175</c:v>
                </c:pt>
                <c:pt idx="491">
                  <c:v>44176</c:v>
                </c:pt>
                <c:pt idx="492">
                  <c:v>44179</c:v>
                </c:pt>
                <c:pt idx="493">
                  <c:v>44180</c:v>
                </c:pt>
                <c:pt idx="494">
                  <c:v>44181</c:v>
                </c:pt>
                <c:pt idx="495">
                  <c:v>44182</c:v>
                </c:pt>
                <c:pt idx="496">
                  <c:v>44183</c:v>
                </c:pt>
                <c:pt idx="497">
                  <c:v>44186</c:v>
                </c:pt>
                <c:pt idx="498">
                  <c:v>44187</c:v>
                </c:pt>
                <c:pt idx="499">
                  <c:v>44188</c:v>
                </c:pt>
                <c:pt idx="500">
                  <c:v>44189</c:v>
                </c:pt>
                <c:pt idx="501">
                  <c:v>44193</c:v>
                </c:pt>
                <c:pt idx="502">
                  <c:v>44194</c:v>
                </c:pt>
                <c:pt idx="503">
                  <c:v>44195</c:v>
                </c:pt>
                <c:pt idx="504">
                  <c:v>44196</c:v>
                </c:pt>
                <c:pt idx="505">
                  <c:v>44200</c:v>
                </c:pt>
                <c:pt idx="506">
                  <c:v>44201</c:v>
                </c:pt>
                <c:pt idx="507">
                  <c:v>44202</c:v>
                </c:pt>
                <c:pt idx="508">
                  <c:v>44203</c:v>
                </c:pt>
                <c:pt idx="509">
                  <c:v>44204</c:v>
                </c:pt>
                <c:pt idx="510">
                  <c:v>44207</c:v>
                </c:pt>
                <c:pt idx="511">
                  <c:v>44208</c:v>
                </c:pt>
                <c:pt idx="512">
                  <c:v>44209</c:v>
                </c:pt>
                <c:pt idx="513">
                  <c:v>44210</c:v>
                </c:pt>
                <c:pt idx="514">
                  <c:v>44211</c:v>
                </c:pt>
                <c:pt idx="515">
                  <c:v>44215</c:v>
                </c:pt>
                <c:pt idx="516">
                  <c:v>44216</c:v>
                </c:pt>
                <c:pt idx="517">
                  <c:v>44217</c:v>
                </c:pt>
                <c:pt idx="518">
                  <c:v>44218</c:v>
                </c:pt>
                <c:pt idx="519">
                  <c:v>44221</c:v>
                </c:pt>
                <c:pt idx="520">
                  <c:v>44222</c:v>
                </c:pt>
                <c:pt idx="521">
                  <c:v>44223</c:v>
                </c:pt>
                <c:pt idx="522">
                  <c:v>44224</c:v>
                </c:pt>
                <c:pt idx="523">
                  <c:v>44225</c:v>
                </c:pt>
                <c:pt idx="524">
                  <c:v>44228</c:v>
                </c:pt>
                <c:pt idx="525">
                  <c:v>44229</c:v>
                </c:pt>
                <c:pt idx="526">
                  <c:v>44230</c:v>
                </c:pt>
                <c:pt idx="527">
                  <c:v>44231</c:v>
                </c:pt>
                <c:pt idx="528">
                  <c:v>44232</c:v>
                </c:pt>
                <c:pt idx="529">
                  <c:v>44235</c:v>
                </c:pt>
                <c:pt idx="530">
                  <c:v>44236</c:v>
                </c:pt>
                <c:pt idx="531">
                  <c:v>44237</c:v>
                </c:pt>
                <c:pt idx="532">
                  <c:v>44238</c:v>
                </c:pt>
                <c:pt idx="533">
                  <c:v>44239</c:v>
                </c:pt>
                <c:pt idx="534">
                  <c:v>44243</c:v>
                </c:pt>
                <c:pt idx="535">
                  <c:v>44244</c:v>
                </c:pt>
                <c:pt idx="536">
                  <c:v>44245</c:v>
                </c:pt>
                <c:pt idx="537">
                  <c:v>44246</c:v>
                </c:pt>
                <c:pt idx="538">
                  <c:v>44249</c:v>
                </c:pt>
                <c:pt idx="539">
                  <c:v>44250</c:v>
                </c:pt>
                <c:pt idx="540">
                  <c:v>44251</c:v>
                </c:pt>
                <c:pt idx="541">
                  <c:v>44252</c:v>
                </c:pt>
                <c:pt idx="542">
                  <c:v>44253</c:v>
                </c:pt>
                <c:pt idx="543">
                  <c:v>44256</c:v>
                </c:pt>
                <c:pt idx="544">
                  <c:v>44257</c:v>
                </c:pt>
                <c:pt idx="545">
                  <c:v>44258</c:v>
                </c:pt>
                <c:pt idx="546">
                  <c:v>44259</c:v>
                </c:pt>
                <c:pt idx="547">
                  <c:v>44260</c:v>
                </c:pt>
                <c:pt idx="548">
                  <c:v>44263</c:v>
                </c:pt>
                <c:pt idx="549">
                  <c:v>44264</c:v>
                </c:pt>
                <c:pt idx="550">
                  <c:v>44265</c:v>
                </c:pt>
                <c:pt idx="551">
                  <c:v>44266</c:v>
                </c:pt>
                <c:pt idx="552">
                  <c:v>44267</c:v>
                </c:pt>
                <c:pt idx="553">
                  <c:v>44270</c:v>
                </c:pt>
                <c:pt idx="554">
                  <c:v>44271</c:v>
                </c:pt>
                <c:pt idx="555">
                  <c:v>44272</c:v>
                </c:pt>
                <c:pt idx="556">
                  <c:v>44273</c:v>
                </c:pt>
                <c:pt idx="557">
                  <c:v>44274</c:v>
                </c:pt>
                <c:pt idx="558">
                  <c:v>44277</c:v>
                </c:pt>
                <c:pt idx="559">
                  <c:v>44278</c:v>
                </c:pt>
                <c:pt idx="560">
                  <c:v>44279</c:v>
                </c:pt>
                <c:pt idx="561">
                  <c:v>44280</c:v>
                </c:pt>
                <c:pt idx="562">
                  <c:v>44281</c:v>
                </c:pt>
                <c:pt idx="563">
                  <c:v>44284</c:v>
                </c:pt>
                <c:pt idx="564">
                  <c:v>44285</c:v>
                </c:pt>
                <c:pt idx="565">
                  <c:v>44286</c:v>
                </c:pt>
                <c:pt idx="566">
                  <c:v>44287</c:v>
                </c:pt>
                <c:pt idx="567">
                  <c:v>44291</c:v>
                </c:pt>
                <c:pt idx="568">
                  <c:v>44292</c:v>
                </c:pt>
                <c:pt idx="569">
                  <c:v>44293</c:v>
                </c:pt>
                <c:pt idx="570">
                  <c:v>44294</c:v>
                </c:pt>
                <c:pt idx="571">
                  <c:v>44295</c:v>
                </c:pt>
                <c:pt idx="572">
                  <c:v>44298</c:v>
                </c:pt>
                <c:pt idx="573">
                  <c:v>44299</c:v>
                </c:pt>
                <c:pt idx="574">
                  <c:v>44300</c:v>
                </c:pt>
                <c:pt idx="575">
                  <c:v>44301</c:v>
                </c:pt>
                <c:pt idx="576">
                  <c:v>44302</c:v>
                </c:pt>
                <c:pt idx="577">
                  <c:v>44305</c:v>
                </c:pt>
                <c:pt idx="578">
                  <c:v>44306</c:v>
                </c:pt>
                <c:pt idx="579">
                  <c:v>44307</c:v>
                </c:pt>
                <c:pt idx="580">
                  <c:v>44308</c:v>
                </c:pt>
                <c:pt idx="581">
                  <c:v>44309</c:v>
                </c:pt>
                <c:pt idx="582">
                  <c:v>44312</c:v>
                </c:pt>
                <c:pt idx="583">
                  <c:v>44313</c:v>
                </c:pt>
                <c:pt idx="584">
                  <c:v>44314</c:v>
                </c:pt>
                <c:pt idx="585">
                  <c:v>44315</c:v>
                </c:pt>
                <c:pt idx="586">
                  <c:v>44316</c:v>
                </c:pt>
                <c:pt idx="587">
                  <c:v>44319</c:v>
                </c:pt>
                <c:pt idx="588">
                  <c:v>44320</c:v>
                </c:pt>
                <c:pt idx="589">
                  <c:v>44321</c:v>
                </c:pt>
                <c:pt idx="590">
                  <c:v>44322</c:v>
                </c:pt>
                <c:pt idx="591">
                  <c:v>44323</c:v>
                </c:pt>
                <c:pt idx="592">
                  <c:v>44326</c:v>
                </c:pt>
                <c:pt idx="593">
                  <c:v>44327</c:v>
                </c:pt>
                <c:pt idx="594">
                  <c:v>44328</c:v>
                </c:pt>
                <c:pt idx="595">
                  <c:v>44329</c:v>
                </c:pt>
                <c:pt idx="596">
                  <c:v>44330</c:v>
                </c:pt>
                <c:pt idx="597">
                  <c:v>44333</c:v>
                </c:pt>
                <c:pt idx="598">
                  <c:v>44334</c:v>
                </c:pt>
                <c:pt idx="599">
                  <c:v>44335</c:v>
                </c:pt>
                <c:pt idx="600">
                  <c:v>44336</c:v>
                </c:pt>
                <c:pt idx="601">
                  <c:v>44337</c:v>
                </c:pt>
                <c:pt idx="602">
                  <c:v>44340</c:v>
                </c:pt>
                <c:pt idx="603">
                  <c:v>44341</c:v>
                </c:pt>
                <c:pt idx="604">
                  <c:v>44342</c:v>
                </c:pt>
                <c:pt idx="605">
                  <c:v>44343</c:v>
                </c:pt>
                <c:pt idx="606">
                  <c:v>44344</c:v>
                </c:pt>
                <c:pt idx="607">
                  <c:v>44348</c:v>
                </c:pt>
                <c:pt idx="608">
                  <c:v>44349</c:v>
                </c:pt>
                <c:pt idx="609">
                  <c:v>44350</c:v>
                </c:pt>
                <c:pt idx="610">
                  <c:v>44351</c:v>
                </c:pt>
                <c:pt idx="611">
                  <c:v>44354</c:v>
                </c:pt>
                <c:pt idx="612">
                  <c:v>44355</c:v>
                </c:pt>
                <c:pt idx="613">
                  <c:v>44356</c:v>
                </c:pt>
                <c:pt idx="614">
                  <c:v>44357</c:v>
                </c:pt>
                <c:pt idx="615">
                  <c:v>44358</c:v>
                </c:pt>
                <c:pt idx="616">
                  <c:v>44361</c:v>
                </c:pt>
                <c:pt idx="617">
                  <c:v>44362</c:v>
                </c:pt>
                <c:pt idx="618">
                  <c:v>44363</c:v>
                </c:pt>
                <c:pt idx="619">
                  <c:v>44364</c:v>
                </c:pt>
                <c:pt idx="620">
                  <c:v>44365</c:v>
                </c:pt>
                <c:pt idx="621">
                  <c:v>44368</c:v>
                </c:pt>
                <c:pt idx="622">
                  <c:v>44369</c:v>
                </c:pt>
                <c:pt idx="623">
                  <c:v>44370</c:v>
                </c:pt>
                <c:pt idx="624">
                  <c:v>44371</c:v>
                </c:pt>
                <c:pt idx="625">
                  <c:v>44372</c:v>
                </c:pt>
                <c:pt idx="626">
                  <c:v>44375</c:v>
                </c:pt>
                <c:pt idx="627">
                  <c:v>44376</c:v>
                </c:pt>
                <c:pt idx="628">
                  <c:v>44377</c:v>
                </c:pt>
                <c:pt idx="629">
                  <c:v>44378</c:v>
                </c:pt>
                <c:pt idx="630">
                  <c:v>44379</c:v>
                </c:pt>
                <c:pt idx="631">
                  <c:v>44383</c:v>
                </c:pt>
                <c:pt idx="632">
                  <c:v>44384</c:v>
                </c:pt>
                <c:pt idx="633">
                  <c:v>44385</c:v>
                </c:pt>
                <c:pt idx="634">
                  <c:v>44386</c:v>
                </c:pt>
                <c:pt idx="635">
                  <c:v>44389</c:v>
                </c:pt>
                <c:pt idx="636">
                  <c:v>44390</c:v>
                </c:pt>
                <c:pt idx="637">
                  <c:v>44391</c:v>
                </c:pt>
                <c:pt idx="638">
                  <c:v>44392</c:v>
                </c:pt>
                <c:pt idx="639">
                  <c:v>44393</c:v>
                </c:pt>
                <c:pt idx="640">
                  <c:v>44396</c:v>
                </c:pt>
                <c:pt idx="641">
                  <c:v>44397</c:v>
                </c:pt>
                <c:pt idx="642">
                  <c:v>44398</c:v>
                </c:pt>
                <c:pt idx="643">
                  <c:v>44399</c:v>
                </c:pt>
                <c:pt idx="644">
                  <c:v>44400</c:v>
                </c:pt>
                <c:pt idx="645">
                  <c:v>44403</c:v>
                </c:pt>
                <c:pt idx="646">
                  <c:v>44404</c:v>
                </c:pt>
                <c:pt idx="647">
                  <c:v>44405</c:v>
                </c:pt>
                <c:pt idx="648">
                  <c:v>44406</c:v>
                </c:pt>
                <c:pt idx="649">
                  <c:v>44407</c:v>
                </c:pt>
                <c:pt idx="650">
                  <c:v>44410</c:v>
                </c:pt>
                <c:pt idx="651">
                  <c:v>44411</c:v>
                </c:pt>
                <c:pt idx="652">
                  <c:v>44412</c:v>
                </c:pt>
                <c:pt idx="653">
                  <c:v>44413</c:v>
                </c:pt>
                <c:pt idx="654">
                  <c:v>44414</c:v>
                </c:pt>
                <c:pt idx="655">
                  <c:v>44417</c:v>
                </c:pt>
                <c:pt idx="656">
                  <c:v>44418</c:v>
                </c:pt>
                <c:pt idx="657">
                  <c:v>44419</c:v>
                </c:pt>
                <c:pt idx="658">
                  <c:v>44420</c:v>
                </c:pt>
                <c:pt idx="659">
                  <c:v>44421</c:v>
                </c:pt>
                <c:pt idx="660">
                  <c:v>44424</c:v>
                </c:pt>
                <c:pt idx="661">
                  <c:v>44425</c:v>
                </c:pt>
                <c:pt idx="662">
                  <c:v>44426</c:v>
                </c:pt>
                <c:pt idx="663">
                  <c:v>44427</c:v>
                </c:pt>
                <c:pt idx="664">
                  <c:v>44428</c:v>
                </c:pt>
                <c:pt idx="665">
                  <c:v>44431</c:v>
                </c:pt>
                <c:pt idx="666">
                  <c:v>44432</c:v>
                </c:pt>
                <c:pt idx="667">
                  <c:v>44433</c:v>
                </c:pt>
                <c:pt idx="668">
                  <c:v>44434</c:v>
                </c:pt>
                <c:pt idx="669">
                  <c:v>44435</c:v>
                </c:pt>
                <c:pt idx="670">
                  <c:v>44438</c:v>
                </c:pt>
                <c:pt idx="671">
                  <c:v>44439</c:v>
                </c:pt>
                <c:pt idx="672">
                  <c:v>44440</c:v>
                </c:pt>
                <c:pt idx="673">
                  <c:v>44441</c:v>
                </c:pt>
                <c:pt idx="674">
                  <c:v>44442</c:v>
                </c:pt>
                <c:pt idx="675">
                  <c:v>44446</c:v>
                </c:pt>
                <c:pt idx="676">
                  <c:v>44447</c:v>
                </c:pt>
                <c:pt idx="677">
                  <c:v>44448</c:v>
                </c:pt>
                <c:pt idx="678">
                  <c:v>44449</c:v>
                </c:pt>
                <c:pt idx="679">
                  <c:v>44452</c:v>
                </c:pt>
                <c:pt idx="680">
                  <c:v>44453</c:v>
                </c:pt>
                <c:pt idx="681">
                  <c:v>44454</c:v>
                </c:pt>
                <c:pt idx="682">
                  <c:v>44455</c:v>
                </c:pt>
                <c:pt idx="683">
                  <c:v>44456</c:v>
                </c:pt>
                <c:pt idx="684">
                  <c:v>44459</c:v>
                </c:pt>
                <c:pt idx="685">
                  <c:v>44460</c:v>
                </c:pt>
                <c:pt idx="686">
                  <c:v>44461</c:v>
                </c:pt>
                <c:pt idx="687">
                  <c:v>44462</c:v>
                </c:pt>
                <c:pt idx="688">
                  <c:v>44463</c:v>
                </c:pt>
                <c:pt idx="689">
                  <c:v>44466</c:v>
                </c:pt>
                <c:pt idx="690">
                  <c:v>44467</c:v>
                </c:pt>
                <c:pt idx="691">
                  <c:v>44468</c:v>
                </c:pt>
                <c:pt idx="692">
                  <c:v>44469</c:v>
                </c:pt>
                <c:pt idx="693">
                  <c:v>44470</c:v>
                </c:pt>
                <c:pt idx="694">
                  <c:v>44473</c:v>
                </c:pt>
                <c:pt idx="695">
                  <c:v>44474</c:v>
                </c:pt>
                <c:pt idx="696">
                  <c:v>44475</c:v>
                </c:pt>
                <c:pt idx="697">
                  <c:v>44476</c:v>
                </c:pt>
                <c:pt idx="698">
                  <c:v>44477</c:v>
                </c:pt>
                <c:pt idx="699">
                  <c:v>44480</c:v>
                </c:pt>
                <c:pt idx="700">
                  <c:v>44481</c:v>
                </c:pt>
                <c:pt idx="701">
                  <c:v>44482</c:v>
                </c:pt>
                <c:pt idx="702">
                  <c:v>44483</c:v>
                </c:pt>
                <c:pt idx="703">
                  <c:v>44484</c:v>
                </c:pt>
                <c:pt idx="704">
                  <c:v>44487</c:v>
                </c:pt>
                <c:pt idx="705">
                  <c:v>44488</c:v>
                </c:pt>
                <c:pt idx="706">
                  <c:v>44489</c:v>
                </c:pt>
                <c:pt idx="707">
                  <c:v>44490</c:v>
                </c:pt>
                <c:pt idx="708">
                  <c:v>44491</c:v>
                </c:pt>
                <c:pt idx="709">
                  <c:v>44494</c:v>
                </c:pt>
                <c:pt idx="710">
                  <c:v>44495</c:v>
                </c:pt>
                <c:pt idx="711">
                  <c:v>44496</c:v>
                </c:pt>
                <c:pt idx="712">
                  <c:v>44497</c:v>
                </c:pt>
                <c:pt idx="713">
                  <c:v>44498</c:v>
                </c:pt>
                <c:pt idx="714">
                  <c:v>44501</c:v>
                </c:pt>
                <c:pt idx="715">
                  <c:v>44502</c:v>
                </c:pt>
                <c:pt idx="716">
                  <c:v>44503</c:v>
                </c:pt>
                <c:pt idx="717">
                  <c:v>44504</c:v>
                </c:pt>
                <c:pt idx="718">
                  <c:v>44505</c:v>
                </c:pt>
                <c:pt idx="719">
                  <c:v>44508</c:v>
                </c:pt>
                <c:pt idx="720">
                  <c:v>44509</c:v>
                </c:pt>
                <c:pt idx="721">
                  <c:v>44510</c:v>
                </c:pt>
                <c:pt idx="722">
                  <c:v>44511</c:v>
                </c:pt>
                <c:pt idx="723">
                  <c:v>44512</c:v>
                </c:pt>
                <c:pt idx="724">
                  <c:v>44515</c:v>
                </c:pt>
                <c:pt idx="725">
                  <c:v>44516</c:v>
                </c:pt>
                <c:pt idx="726">
                  <c:v>44517</c:v>
                </c:pt>
                <c:pt idx="727">
                  <c:v>44518</c:v>
                </c:pt>
                <c:pt idx="728">
                  <c:v>44519</c:v>
                </c:pt>
                <c:pt idx="729">
                  <c:v>44522</c:v>
                </c:pt>
                <c:pt idx="730">
                  <c:v>44523</c:v>
                </c:pt>
                <c:pt idx="731">
                  <c:v>44524</c:v>
                </c:pt>
                <c:pt idx="732">
                  <c:v>44526</c:v>
                </c:pt>
                <c:pt idx="733">
                  <c:v>44529</c:v>
                </c:pt>
                <c:pt idx="734">
                  <c:v>44530</c:v>
                </c:pt>
                <c:pt idx="735">
                  <c:v>44531</c:v>
                </c:pt>
                <c:pt idx="736">
                  <c:v>44532</c:v>
                </c:pt>
                <c:pt idx="737">
                  <c:v>44533</c:v>
                </c:pt>
                <c:pt idx="738">
                  <c:v>44536</c:v>
                </c:pt>
                <c:pt idx="739">
                  <c:v>44537</c:v>
                </c:pt>
                <c:pt idx="740">
                  <c:v>44538</c:v>
                </c:pt>
                <c:pt idx="741">
                  <c:v>44539</c:v>
                </c:pt>
                <c:pt idx="742">
                  <c:v>44540</c:v>
                </c:pt>
                <c:pt idx="743">
                  <c:v>44543</c:v>
                </c:pt>
                <c:pt idx="744">
                  <c:v>44544</c:v>
                </c:pt>
                <c:pt idx="745">
                  <c:v>44545</c:v>
                </c:pt>
                <c:pt idx="746">
                  <c:v>44546</c:v>
                </c:pt>
                <c:pt idx="747">
                  <c:v>44547</c:v>
                </c:pt>
                <c:pt idx="748">
                  <c:v>44550</c:v>
                </c:pt>
                <c:pt idx="749">
                  <c:v>44551</c:v>
                </c:pt>
                <c:pt idx="750">
                  <c:v>44552</c:v>
                </c:pt>
                <c:pt idx="751">
                  <c:v>44553</c:v>
                </c:pt>
                <c:pt idx="752">
                  <c:v>44557</c:v>
                </c:pt>
                <c:pt idx="753">
                  <c:v>44558</c:v>
                </c:pt>
                <c:pt idx="754">
                  <c:v>44559</c:v>
                </c:pt>
                <c:pt idx="755">
                  <c:v>44560</c:v>
                </c:pt>
                <c:pt idx="756">
                  <c:v>44561</c:v>
                </c:pt>
                <c:pt idx="757">
                  <c:v>44564</c:v>
                </c:pt>
                <c:pt idx="758">
                  <c:v>44565</c:v>
                </c:pt>
                <c:pt idx="759">
                  <c:v>44566</c:v>
                </c:pt>
                <c:pt idx="760">
                  <c:v>44567</c:v>
                </c:pt>
                <c:pt idx="761">
                  <c:v>44568</c:v>
                </c:pt>
                <c:pt idx="762">
                  <c:v>44571</c:v>
                </c:pt>
                <c:pt idx="763">
                  <c:v>44572</c:v>
                </c:pt>
                <c:pt idx="764">
                  <c:v>44573</c:v>
                </c:pt>
                <c:pt idx="765">
                  <c:v>44574</c:v>
                </c:pt>
                <c:pt idx="766">
                  <c:v>44575</c:v>
                </c:pt>
                <c:pt idx="767">
                  <c:v>44579</c:v>
                </c:pt>
                <c:pt idx="768">
                  <c:v>44580</c:v>
                </c:pt>
                <c:pt idx="769">
                  <c:v>44581</c:v>
                </c:pt>
                <c:pt idx="770">
                  <c:v>44582</c:v>
                </c:pt>
                <c:pt idx="771">
                  <c:v>44585</c:v>
                </c:pt>
                <c:pt idx="772">
                  <c:v>44586</c:v>
                </c:pt>
                <c:pt idx="773">
                  <c:v>44587</c:v>
                </c:pt>
                <c:pt idx="774">
                  <c:v>44588</c:v>
                </c:pt>
                <c:pt idx="775">
                  <c:v>44589</c:v>
                </c:pt>
                <c:pt idx="776">
                  <c:v>44592</c:v>
                </c:pt>
                <c:pt idx="777">
                  <c:v>44593</c:v>
                </c:pt>
                <c:pt idx="778">
                  <c:v>44594</c:v>
                </c:pt>
                <c:pt idx="779">
                  <c:v>44595</c:v>
                </c:pt>
                <c:pt idx="780">
                  <c:v>44596</c:v>
                </c:pt>
                <c:pt idx="781">
                  <c:v>44599</c:v>
                </c:pt>
                <c:pt idx="782">
                  <c:v>44600</c:v>
                </c:pt>
                <c:pt idx="783">
                  <c:v>44601</c:v>
                </c:pt>
                <c:pt idx="784">
                  <c:v>44602</c:v>
                </c:pt>
                <c:pt idx="785">
                  <c:v>44603</c:v>
                </c:pt>
                <c:pt idx="786">
                  <c:v>44606</c:v>
                </c:pt>
                <c:pt idx="787">
                  <c:v>44607</c:v>
                </c:pt>
                <c:pt idx="788">
                  <c:v>44608</c:v>
                </c:pt>
                <c:pt idx="789">
                  <c:v>44609</c:v>
                </c:pt>
                <c:pt idx="790">
                  <c:v>44610</c:v>
                </c:pt>
                <c:pt idx="791">
                  <c:v>44614</c:v>
                </c:pt>
                <c:pt idx="792">
                  <c:v>44615</c:v>
                </c:pt>
                <c:pt idx="793">
                  <c:v>44616</c:v>
                </c:pt>
                <c:pt idx="794">
                  <c:v>44617</c:v>
                </c:pt>
                <c:pt idx="795">
                  <c:v>44620</c:v>
                </c:pt>
                <c:pt idx="796">
                  <c:v>44621</c:v>
                </c:pt>
                <c:pt idx="797">
                  <c:v>44622</c:v>
                </c:pt>
                <c:pt idx="798">
                  <c:v>44623</c:v>
                </c:pt>
                <c:pt idx="799">
                  <c:v>44624</c:v>
                </c:pt>
                <c:pt idx="800">
                  <c:v>44627</c:v>
                </c:pt>
                <c:pt idx="801">
                  <c:v>44628</c:v>
                </c:pt>
                <c:pt idx="802">
                  <c:v>44629</c:v>
                </c:pt>
                <c:pt idx="803">
                  <c:v>44630</c:v>
                </c:pt>
                <c:pt idx="804">
                  <c:v>44631</c:v>
                </c:pt>
                <c:pt idx="805">
                  <c:v>44634</c:v>
                </c:pt>
                <c:pt idx="806">
                  <c:v>44635</c:v>
                </c:pt>
                <c:pt idx="807">
                  <c:v>44636</c:v>
                </c:pt>
                <c:pt idx="808">
                  <c:v>44637</c:v>
                </c:pt>
                <c:pt idx="809">
                  <c:v>44638</c:v>
                </c:pt>
                <c:pt idx="810">
                  <c:v>44641</c:v>
                </c:pt>
                <c:pt idx="811">
                  <c:v>44642</c:v>
                </c:pt>
                <c:pt idx="812">
                  <c:v>44643</c:v>
                </c:pt>
                <c:pt idx="813">
                  <c:v>44644</c:v>
                </c:pt>
                <c:pt idx="814">
                  <c:v>44645</c:v>
                </c:pt>
                <c:pt idx="815">
                  <c:v>44648</c:v>
                </c:pt>
                <c:pt idx="816">
                  <c:v>44649</c:v>
                </c:pt>
                <c:pt idx="817">
                  <c:v>44650</c:v>
                </c:pt>
                <c:pt idx="818">
                  <c:v>44651</c:v>
                </c:pt>
                <c:pt idx="819">
                  <c:v>44652</c:v>
                </c:pt>
                <c:pt idx="820">
                  <c:v>44655</c:v>
                </c:pt>
                <c:pt idx="821">
                  <c:v>44656</c:v>
                </c:pt>
                <c:pt idx="822">
                  <c:v>44657</c:v>
                </c:pt>
                <c:pt idx="823">
                  <c:v>44658</c:v>
                </c:pt>
                <c:pt idx="824">
                  <c:v>44659</c:v>
                </c:pt>
                <c:pt idx="825">
                  <c:v>44662</c:v>
                </c:pt>
                <c:pt idx="826">
                  <c:v>44663</c:v>
                </c:pt>
                <c:pt idx="827">
                  <c:v>44664</c:v>
                </c:pt>
                <c:pt idx="828">
                  <c:v>44665</c:v>
                </c:pt>
                <c:pt idx="829">
                  <c:v>44669</c:v>
                </c:pt>
                <c:pt idx="830">
                  <c:v>44670</c:v>
                </c:pt>
                <c:pt idx="831">
                  <c:v>44671</c:v>
                </c:pt>
                <c:pt idx="832">
                  <c:v>44672</c:v>
                </c:pt>
                <c:pt idx="833">
                  <c:v>44673</c:v>
                </c:pt>
                <c:pt idx="834">
                  <c:v>44676</c:v>
                </c:pt>
                <c:pt idx="835">
                  <c:v>44677</c:v>
                </c:pt>
                <c:pt idx="836">
                  <c:v>44678</c:v>
                </c:pt>
                <c:pt idx="837">
                  <c:v>44679</c:v>
                </c:pt>
                <c:pt idx="838">
                  <c:v>44680</c:v>
                </c:pt>
                <c:pt idx="839">
                  <c:v>44683</c:v>
                </c:pt>
                <c:pt idx="840">
                  <c:v>44684</c:v>
                </c:pt>
                <c:pt idx="841">
                  <c:v>44685</c:v>
                </c:pt>
                <c:pt idx="842">
                  <c:v>44686</c:v>
                </c:pt>
                <c:pt idx="843">
                  <c:v>44687</c:v>
                </c:pt>
                <c:pt idx="844">
                  <c:v>44690</c:v>
                </c:pt>
                <c:pt idx="845">
                  <c:v>44691</c:v>
                </c:pt>
                <c:pt idx="846">
                  <c:v>44692</c:v>
                </c:pt>
                <c:pt idx="847">
                  <c:v>44693</c:v>
                </c:pt>
                <c:pt idx="848">
                  <c:v>44694</c:v>
                </c:pt>
                <c:pt idx="849">
                  <c:v>44697</c:v>
                </c:pt>
                <c:pt idx="850">
                  <c:v>44698</c:v>
                </c:pt>
                <c:pt idx="851">
                  <c:v>44699</c:v>
                </c:pt>
                <c:pt idx="852">
                  <c:v>44700</c:v>
                </c:pt>
                <c:pt idx="853">
                  <c:v>44701</c:v>
                </c:pt>
                <c:pt idx="854">
                  <c:v>44704</c:v>
                </c:pt>
                <c:pt idx="855">
                  <c:v>44705</c:v>
                </c:pt>
                <c:pt idx="856">
                  <c:v>44706</c:v>
                </c:pt>
                <c:pt idx="857">
                  <c:v>44707</c:v>
                </c:pt>
                <c:pt idx="858">
                  <c:v>44708</c:v>
                </c:pt>
                <c:pt idx="859">
                  <c:v>44712</c:v>
                </c:pt>
                <c:pt idx="860">
                  <c:v>44713</c:v>
                </c:pt>
                <c:pt idx="861">
                  <c:v>44714</c:v>
                </c:pt>
                <c:pt idx="862">
                  <c:v>44715</c:v>
                </c:pt>
                <c:pt idx="863">
                  <c:v>44718</c:v>
                </c:pt>
                <c:pt idx="864">
                  <c:v>44719</c:v>
                </c:pt>
                <c:pt idx="865">
                  <c:v>44720</c:v>
                </c:pt>
                <c:pt idx="866">
                  <c:v>44721</c:v>
                </c:pt>
                <c:pt idx="867">
                  <c:v>44722</c:v>
                </c:pt>
                <c:pt idx="868">
                  <c:v>44725</c:v>
                </c:pt>
                <c:pt idx="869">
                  <c:v>44726</c:v>
                </c:pt>
                <c:pt idx="870">
                  <c:v>44727</c:v>
                </c:pt>
                <c:pt idx="871">
                  <c:v>44728</c:v>
                </c:pt>
                <c:pt idx="872">
                  <c:v>44729</c:v>
                </c:pt>
                <c:pt idx="873">
                  <c:v>44733</c:v>
                </c:pt>
                <c:pt idx="874">
                  <c:v>44734</c:v>
                </c:pt>
                <c:pt idx="875">
                  <c:v>44735</c:v>
                </c:pt>
                <c:pt idx="876">
                  <c:v>44736</c:v>
                </c:pt>
                <c:pt idx="877">
                  <c:v>44739</c:v>
                </c:pt>
                <c:pt idx="878">
                  <c:v>44740</c:v>
                </c:pt>
                <c:pt idx="879">
                  <c:v>44741</c:v>
                </c:pt>
                <c:pt idx="880">
                  <c:v>44742</c:v>
                </c:pt>
                <c:pt idx="881">
                  <c:v>44743</c:v>
                </c:pt>
                <c:pt idx="882">
                  <c:v>44747</c:v>
                </c:pt>
                <c:pt idx="883">
                  <c:v>44748</c:v>
                </c:pt>
                <c:pt idx="884">
                  <c:v>44749</c:v>
                </c:pt>
                <c:pt idx="885">
                  <c:v>44750</c:v>
                </c:pt>
                <c:pt idx="886">
                  <c:v>44753</c:v>
                </c:pt>
                <c:pt idx="887">
                  <c:v>44754</c:v>
                </c:pt>
                <c:pt idx="888">
                  <c:v>44755</c:v>
                </c:pt>
                <c:pt idx="889">
                  <c:v>44756</c:v>
                </c:pt>
                <c:pt idx="890">
                  <c:v>44757</c:v>
                </c:pt>
                <c:pt idx="891">
                  <c:v>44760</c:v>
                </c:pt>
                <c:pt idx="892">
                  <c:v>44761</c:v>
                </c:pt>
                <c:pt idx="893">
                  <c:v>44762</c:v>
                </c:pt>
                <c:pt idx="894">
                  <c:v>44763</c:v>
                </c:pt>
                <c:pt idx="895">
                  <c:v>44764</c:v>
                </c:pt>
                <c:pt idx="896">
                  <c:v>44767</c:v>
                </c:pt>
                <c:pt idx="897">
                  <c:v>44768</c:v>
                </c:pt>
                <c:pt idx="898">
                  <c:v>44769</c:v>
                </c:pt>
                <c:pt idx="899">
                  <c:v>44770</c:v>
                </c:pt>
                <c:pt idx="900">
                  <c:v>44771</c:v>
                </c:pt>
                <c:pt idx="901">
                  <c:v>44774</c:v>
                </c:pt>
                <c:pt idx="902">
                  <c:v>44775</c:v>
                </c:pt>
                <c:pt idx="903">
                  <c:v>44776</c:v>
                </c:pt>
                <c:pt idx="904">
                  <c:v>44777</c:v>
                </c:pt>
                <c:pt idx="905">
                  <c:v>44778</c:v>
                </c:pt>
                <c:pt idx="906">
                  <c:v>44781</c:v>
                </c:pt>
                <c:pt idx="907">
                  <c:v>44782</c:v>
                </c:pt>
                <c:pt idx="908">
                  <c:v>44783</c:v>
                </c:pt>
                <c:pt idx="909">
                  <c:v>44784</c:v>
                </c:pt>
                <c:pt idx="910">
                  <c:v>44785</c:v>
                </c:pt>
                <c:pt idx="911">
                  <c:v>44788</c:v>
                </c:pt>
                <c:pt idx="912">
                  <c:v>44789</c:v>
                </c:pt>
                <c:pt idx="913">
                  <c:v>44790</c:v>
                </c:pt>
                <c:pt idx="914">
                  <c:v>44791</c:v>
                </c:pt>
                <c:pt idx="915">
                  <c:v>44792</c:v>
                </c:pt>
                <c:pt idx="916">
                  <c:v>44795</c:v>
                </c:pt>
                <c:pt idx="917">
                  <c:v>44796</c:v>
                </c:pt>
                <c:pt idx="918">
                  <c:v>44797</c:v>
                </c:pt>
                <c:pt idx="919">
                  <c:v>44798</c:v>
                </c:pt>
                <c:pt idx="920">
                  <c:v>44799</c:v>
                </c:pt>
                <c:pt idx="921">
                  <c:v>44802</c:v>
                </c:pt>
                <c:pt idx="922">
                  <c:v>44803</c:v>
                </c:pt>
                <c:pt idx="923">
                  <c:v>44804</c:v>
                </c:pt>
                <c:pt idx="924">
                  <c:v>44805</c:v>
                </c:pt>
                <c:pt idx="925">
                  <c:v>44806</c:v>
                </c:pt>
                <c:pt idx="926">
                  <c:v>44810</c:v>
                </c:pt>
                <c:pt idx="927">
                  <c:v>44811</c:v>
                </c:pt>
                <c:pt idx="928">
                  <c:v>44812</c:v>
                </c:pt>
                <c:pt idx="929">
                  <c:v>44813</c:v>
                </c:pt>
                <c:pt idx="930">
                  <c:v>44816</c:v>
                </c:pt>
                <c:pt idx="931">
                  <c:v>44817</c:v>
                </c:pt>
                <c:pt idx="932">
                  <c:v>44818</c:v>
                </c:pt>
                <c:pt idx="933">
                  <c:v>44819</c:v>
                </c:pt>
                <c:pt idx="934">
                  <c:v>44820</c:v>
                </c:pt>
                <c:pt idx="935">
                  <c:v>44823</c:v>
                </c:pt>
                <c:pt idx="936">
                  <c:v>44824</c:v>
                </c:pt>
                <c:pt idx="937">
                  <c:v>44825</c:v>
                </c:pt>
                <c:pt idx="938">
                  <c:v>44826</c:v>
                </c:pt>
                <c:pt idx="939">
                  <c:v>44827</c:v>
                </c:pt>
                <c:pt idx="940">
                  <c:v>44830</c:v>
                </c:pt>
                <c:pt idx="941">
                  <c:v>44831</c:v>
                </c:pt>
                <c:pt idx="942">
                  <c:v>44832</c:v>
                </c:pt>
                <c:pt idx="943">
                  <c:v>44833</c:v>
                </c:pt>
                <c:pt idx="944">
                  <c:v>44834</c:v>
                </c:pt>
                <c:pt idx="945">
                  <c:v>44837</c:v>
                </c:pt>
                <c:pt idx="946">
                  <c:v>44838</c:v>
                </c:pt>
                <c:pt idx="947">
                  <c:v>44839</c:v>
                </c:pt>
                <c:pt idx="948">
                  <c:v>44840</c:v>
                </c:pt>
                <c:pt idx="949">
                  <c:v>44841</c:v>
                </c:pt>
                <c:pt idx="950">
                  <c:v>44844</c:v>
                </c:pt>
                <c:pt idx="951">
                  <c:v>44845</c:v>
                </c:pt>
                <c:pt idx="952">
                  <c:v>44846</c:v>
                </c:pt>
                <c:pt idx="953">
                  <c:v>44847</c:v>
                </c:pt>
                <c:pt idx="954">
                  <c:v>44848</c:v>
                </c:pt>
                <c:pt idx="955">
                  <c:v>44851</c:v>
                </c:pt>
                <c:pt idx="956">
                  <c:v>44852</c:v>
                </c:pt>
                <c:pt idx="957">
                  <c:v>44853</c:v>
                </c:pt>
                <c:pt idx="958">
                  <c:v>44854</c:v>
                </c:pt>
                <c:pt idx="959">
                  <c:v>44855</c:v>
                </c:pt>
                <c:pt idx="960">
                  <c:v>44858</c:v>
                </c:pt>
                <c:pt idx="961">
                  <c:v>44859</c:v>
                </c:pt>
                <c:pt idx="962">
                  <c:v>44860</c:v>
                </c:pt>
                <c:pt idx="963">
                  <c:v>44861</c:v>
                </c:pt>
                <c:pt idx="964">
                  <c:v>44862</c:v>
                </c:pt>
                <c:pt idx="965">
                  <c:v>44865</c:v>
                </c:pt>
                <c:pt idx="966">
                  <c:v>44866</c:v>
                </c:pt>
                <c:pt idx="967">
                  <c:v>44867</c:v>
                </c:pt>
                <c:pt idx="968">
                  <c:v>44868</c:v>
                </c:pt>
                <c:pt idx="969">
                  <c:v>44869</c:v>
                </c:pt>
                <c:pt idx="970">
                  <c:v>44872</c:v>
                </c:pt>
                <c:pt idx="971">
                  <c:v>44873</c:v>
                </c:pt>
                <c:pt idx="972">
                  <c:v>44874</c:v>
                </c:pt>
                <c:pt idx="973">
                  <c:v>44875</c:v>
                </c:pt>
                <c:pt idx="974">
                  <c:v>44876</c:v>
                </c:pt>
                <c:pt idx="975">
                  <c:v>44879</c:v>
                </c:pt>
                <c:pt idx="976">
                  <c:v>44880</c:v>
                </c:pt>
                <c:pt idx="977">
                  <c:v>44881</c:v>
                </c:pt>
                <c:pt idx="978">
                  <c:v>44882</c:v>
                </c:pt>
                <c:pt idx="979">
                  <c:v>44883</c:v>
                </c:pt>
                <c:pt idx="980">
                  <c:v>44886</c:v>
                </c:pt>
                <c:pt idx="981">
                  <c:v>44887</c:v>
                </c:pt>
                <c:pt idx="982">
                  <c:v>44888</c:v>
                </c:pt>
                <c:pt idx="983">
                  <c:v>44890</c:v>
                </c:pt>
                <c:pt idx="984">
                  <c:v>44893</c:v>
                </c:pt>
                <c:pt idx="985">
                  <c:v>44894</c:v>
                </c:pt>
                <c:pt idx="986">
                  <c:v>44895</c:v>
                </c:pt>
                <c:pt idx="987">
                  <c:v>44896</c:v>
                </c:pt>
                <c:pt idx="988">
                  <c:v>44897</c:v>
                </c:pt>
                <c:pt idx="989">
                  <c:v>44900</c:v>
                </c:pt>
                <c:pt idx="990">
                  <c:v>44901</c:v>
                </c:pt>
                <c:pt idx="991">
                  <c:v>44902</c:v>
                </c:pt>
                <c:pt idx="992">
                  <c:v>44903</c:v>
                </c:pt>
                <c:pt idx="993">
                  <c:v>44904</c:v>
                </c:pt>
                <c:pt idx="994">
                  <c:v>44907</c:v>
                </c:pt>
                <c:pt idx="995">
                  <c:v>44908</c:v>
                </c:pt>
                <c:pt idx="996">
                  <c:v>44909</c:v>
                </c:pt>
                <c:pt idx="997">
                  <c:v>44910</c:v>
                </c:pt>
                <c:pt idx="998">
                  <c:v>44911</c:v>
                </c:pt>
                <c:pt idx="999">
                  <c:v>44914</c:v>
                </c:pt>
                <c:pt idx="1000">
                  <c:v>44915</c:v>
                </c:pt>
                <c:pt idx="1001">
                  <c:v>44916</c:v>
                </c:pt>
                <c:pt idx="1002">
                  <c:v>44917</c:v>
                </c:pt>
                <c:pt idx="1003">
                  <c:v>44918</c:v>
                </c:pt>
                <c:pt idx="1004">
                  <c:v>44922</c:v>
                </c:pt>
                <c:pt idx="1005">
                  <c:v>44923</c:v>
                </c:pt>
                <c:pt idx="1006">
                  <c:v>44924</c:v>
                </c:pt>
                <c:pt idx="1007">
                  <c:v>44925</c:v>
                </c:pt>
                <c:pt idx="1008">
                  <c:v>44929</c:v>
                </c:pt>
                <c:pt idx="1009">
                  <c:v>44930</c:v>
                </c:pt>
                <c:pt idx="1010">
                  <c:v>44931</c:v>
                </c:pt>
                <c:pt idx="1011">
                  <c:v>44932</c:v>
                </c:pt>
                <c:pt idx="1012">
                  <c:v>44935</c:v>
                </c:pt>
                <c:pt idx="1013">
                  <c:v>44936</c:v>
                </c:pt>
                <c:pt idx="1014">
                  <c:v>44937</c:v>
                </c:pt>
                <c:pt idx="1015">
                  <c:v>44938</c:v>
                </c:pt>
                <c:pt idx="1016">
                  <c:v>44939</c:v>
                </c:pt>
                <c:pt idx="1017">
                  <c:v>44943</c:v>
                </c:pt>
                <c:pt idx="1018">
                  <c:v>44944</c:v>
                </c:pt>
                <c:pt idx="1019">
                  <c:v>44945</c:v>
                </c:pt>
                <c:pt idx="1020">
                  <c:v>44946</c:v>
                </c:pt>
                <c:pt idx="1021">
                  <c:v>44949</c:v>
                </c:pt>
                <c:pt idx="1022">
                  <c:v>44950</c:v>
                </c:pt>
                <c:pt idx="1023">
                  <c:v>44951</c:v>
                </c:pt>
                <c:pt idx="1024">
                  <c:v>44952</c:v>
                </c:pt>
                <c:pt idx="1025">
                  <c:v>44953</c:v>
                </c:pt>
                <c:pt idx="1026">
                  <c:v>44956</c:v>
                </c:pt>
                <c:pt idx="1027">
                  <c:v>44957</c:v>
                </c:pt>
                <c:pt idx="1028">
                  <c:v>44958</c:v>
                </c:pt>
                <c:pt idx="1029">
                  <c:v>44959</c:v>
                </c:pt>
                <c:pt idx="1030">
                  <c:v>44960</c:v>
                </c:pt>
                <c:pt idx="1031">
                  <c:v>44963</c:v>
                </c:pt>
                <c:pt idx="1032">
                  <c:v>44964</c:v>
                </c:pt>
                <c:pt idx="1033">
                  <c:v>44965</c:v>
                </c:pt>
                <c:pt idx="1034">
                  <c:v>44966</c:v>
                </c:pt>
                <c:pt idx="1035">
                  <c:v>44967</c:v>
                </c:pt>
                <c:pt idx="1036">
                  <c:v>44970</c:v>
                </c:pt>
                <c:pt idx="1037">
                  <c:v>44971</c:v>
                </c:pt>
                <c:pt idx="1038">
                  <c:v>44972</c:v>
                </c:pt>
                <c:pt idx="1039">
                  <c:v>44973</c:v>
                </c:pt>
                <c:pt idx="1040">
                  <c:v>44974</c:v>
                </c:pt>
                <c:pt idx="1041">
                  <c:v>44978</c:v>
                </c:pt>
                <c:pt idx="1042">
                  <c:v>44979</c:v>
                </c:pt>
                <c:pt idx="1043">
                  <c:v>44980</c:v>
                </c:pt>
                <c:pt idx="1044">
                  <c:v>44981</c:v>
                </c:pt>
                <c:pt idx="1045">
                  <c:v>44984</c:v>
                </c:pt>
                <c:pt idx="1046">
                  <c:v>44985</c:v>
                </c:pt>
                <c:pt idx="1047">
                  <c:v>44986</c:v>
                </c:pt>
                <c:pt idx="1048">
                  <c:v>44987</c:v>
                </c:pt>
                <c:pt idx="1049">
                  <c:v>44988</c:v>
                </c:pt>
                <c:pt idx="1050">
                  <c:v>44991</c:v>
                </c:pt>
                <c:pt idx="1051">
                  <c:v>44992</c:v>
                </c:pt>
                <c:pt idx="1052">
                  <c:v>44993</c:v>
                </c:pt>
                <c:pt idx="1053">
                  <c:v>44994</c:v>
                </c:pt>
                <c:pt idx="1054">
                  <c:v>44995</c:v>
                </c:pt>
                <c:pt idx="1055">
                  <c:v>44998</c:v>
                </c:pt>
                <c:pt idx="1056">
                  <c:v>44999</c:v>
                </c:pt>
                <c:pt idx="1057">
                  <c:v>45000</c:v>
                </c:pt>
                <c:pt idx="1058">
                  <c:v>45001</c:v>
                </c:pt>
                <c:pt idx="1059">
                  <c:v>45002</c:v>
                </c:pt>
                <c:pt idx="1060">
                  <c:v>45005</c:v>
                </c:pt>
                <c:pt idx="1061">
                  <c:v>45006</c:v>
                </c:pt>
                <c:pt idx="1062">
                  <c:v>45007</c:v>
                </c:pt>
                <c:pt idx="1063">
                  <c:v>45008</c:v>
                </c:pt>
                <c:pt idx="1064">
                  <c:v>45009</c:v>
                </c:pt>
                <c:pt idx="1065">
                  <c:v>45012</c:v>
                </c:pt>
                <c:pt idx="1066">
                  <c:v>45013</c:v>
                </c:pt>
                <c:pt idx="1067">
                  <c:v>45014</c:v>
                </c:pt>
                <c:pt idx="1068">
                  <c:v>45015</c:v>
                </c:pt>
                <c:pt idx="1069">
                  <c:v>45016</c:v>
                </c:pt>
                <c:pt idx="1070">
                  <c:v>45019</c:v>
                </c:pt>
                <c:pt idx="1071">
                  <c:v>45020</c:v>
                </c:pt>
                <c:pt idx="1072">
                  <c:v>45021</c:v>
                </c:pt>
                <c:pt idx="1073">
                  <c:v>45022</c:v>
                </c:pt>
                <c:pt idx="1074">
                  <c:v>45026</c:v>
                </c:pt>
                <c:pt idx="1075">
                  <c:v>45027</c:v>
                </c:pt>
                <c:pt idx="1076">
                  <c:v>45028</c:v>
                </c:pt>
                <c:pt idx="1077">
                  <c:v>45029</c:v>
                </c:pt>
                <c:pt idx="1078">
                  <c:v>45030</c:v>
                </c:pt>
                <c:pt idx="1079">
                  <c:v>45033</c:v>
                </c:pt>
                <c:pt idx="1080">
                  <c:v>45034</c:v>
                </c:pt>
                <c:pt idx="1081">
                  <c:v>45035</c:v>
                </c:pt>
                <c:pt idx="1082">
                  <c:v>45036</c:v>
                </c:pt>
                <c:pt idx="1083">
                  <c:v>45037</c:v>
                </c:pt>
                <c:pt idx="1084">
                  <c:v>45040</c:v>
                </c:pt>
                <c:pt idx="1085">
                  <c:v>45041</c:v>
                </c:pt>
                <c:pt idx="1086">
                  <c:v>45042</c:v>
                </c:pt>
                <c:pt idx="1087">
                  <c:v>45043</c:v>
                </c:pt>
                <c:pt idx="1088">
                  <c:v>45044</c:v>
                </c:pt>
                <c:pt idx="1089">
                  <c:v>45047</c:v>
                </c:pt>
                <c:pt idx="1090">
                  <c:v>45048</c:v>
                </c:pt>
                <c:pt idx="1091">
                  <c:v>45049</c:v>
                </c:pt>
                <c:pt idx="1092">
                  <c:v>45050</c:v>
                </c:pt>
                <c:pt idx="1093">
                  <c:v>45051</c:v>
                </c:pt>
                <c:pt idx="1094">
                  <c:v>45054</c:v>
                </c:pt>
                <c:pt idx="1095">
                  <c:v>45055</c:v>
                </c:pt>
                <c:pt idx="1096">
                  <c:v>45056</c:v>
                </c:pt>
                <c:pt idx="1097">
                  <c:v>45057</c:v>
                </c:pt>
                <c:pt idx="1098">
                  <c:v>45058</c:v>
                </c:pt>
                <c:pt idx="1099">
                  <c:v>45061</c:v>
                </c:pt>
                <c:pt idx="1100">
                  <c:v>45062</c:v>
                </c:pt>
                <c:pt idx="1101">
                  <c:v>45063</c:v>
                </c:pt>
                <c:pt idx="1102">
                  <c:v>45064</c:v>
                </c:pt>
                <c:pt idx="1103">
                  <c:v>45065</c:v>
                </c:pt>
                <c:pt idx="1104">
                  <c:v>45068</c:v>
                </c:pt>
                <c:pt idx="1105">
                  <c:v>45069</c:v>
                </c:pt>
                <c:pt idx="1106">
                  <c:v>45070</c:v>
                </c:pt>
                <c:pt idx="1107">
                  <c:v>45071</c:v>
                </c:pt>
                <c:pt idx="1108">
                  <c:v>45072</c:v>
                </c:pt>
                <c:pt idx="1109">
                  <c:v>45076</c:v>
                </c:pt>
                <c:pt idx="1110">
                  <c:v>45077</c:v>
                </c:pt>
                <c:pt idx="1111">
                  <c:v>45078</c:v>
                </c:pt>
                <c:pt idx="1112">
                  <c:v>45079</c:v>
                </c:pt>
                <c:pt idx="1113">
                  <c:v>45082</c:v>
                </c:pt>
                <c:pt idx="1114">
                  <c:v>45083</c:v>
                </c:pt>
                <c:pt idx="1115">
                  <c:v>45084</c:v>
                </c:pt>
                <c:pt idx="1116">
                  <c:v>45085</c:v>
                </c:pt>
                <c:pt idx="1117">
                  <c:v>45086</c:v>
                </c:pt>
                <c:pt idx="1118">
                  <c:v>45089</c:v>
                </c:pt>
                <c:pt idx="1119">
                  <c:v>45090</c:v>
                </c:pt>
                <c:pt idx="1120">
                  <c:v>45091</c:v>
                </c:pt>
                <c:pt idx="1121">
                  <c:v>45092</c:v>
                </c:pt>
                <c:pt idx="1122">
                  <c:v>45093</c:v>
                </c:pt>
                <c:pt idx="1123">
                  <c:v>45097</c:v>
                </c:pt>
                <c:pt idx="1124">
                  <c:v>45098</c:v>
                </c:pt>
                <c:pt idx="1125">
                  <c:v>45099</c:v>
                </c:pt>
                <c:pt idx="1126">
                  <c:v>45100</c:v>
                </c:pt>
                <c:pt idx="1127">
                  <c:v>45103</c:v>
                </c:pt>
                <c:pt idx="1128">
                  <c:v>45104</c:v>
                </c:pt>
                <c:pt idx="1129">
                  <c:v>45105</c:v>
                </c:pt>
                <c:pt idx="1130">
                  <c:v>45106</c:v>
                </c:pt>
                <c:pt idx="1131">
                  <c:v>45107</c:v>
                </c:pt>
                <c:pt idx="1132">
                  <c:v>45110</c:v>
                </c:pt>
                <c:pt idx="1133">
                  <c:v>45112</c:v>
                </c:pt>
                <c:pt idx="1134">
                  <c:v>45113</c:v>
                </c:pt>
                <c:pt idx="1135">
                  <c:v>45114</c:v>
                </c:pt>
                <c:pt idx="1136">
                  <c:v>45117</c:v>
                </c:pt>
                <c:pt idx="1137">
                  <c:v>45118</c:v>
                </c:pt>
                <c:pt idx="1138">
                  <c:v>45119</c:v>
                </c:pt>
                <c:pt idx="1139">
                  <c:v>45120</c:v>
                </c:pt>
                <c:pt idx="1140">
                  <c:v>45121</c:v>
                </c:pt>
                <c:pt idx="1141">
                  <c:v>45124</c:v>
                </c:pt>
                <c:pt idx="1142">
                  <c:v>45125</c:v>
                </c:pt>
                <c:pt idx="1143">
                  <c:v>45126</c:v>
                </c:pt>
                <c:pt idx="1144">
                  <c:v>45127</c:v>
                </c:pt>
                <c:pt idx="1145">
                  <c:v>45128</c:v>
                </c:pt>
                <c:pt idx="1146">
                  <c:v>45131</c:v>
                </c:pt>
                <c:pt idx="1147">
                  <c:v>45132</c:v>
                </c:pt>
                <c:pt idx="1148">
                  <c:v>45133</c:v>
                </c:pt>
                <c:pt idx="1149">
                  <c:v>45134</c:v>
                </c:pt>
                <c:pt idx="1150">
                  <c:v>45135</c:v>
                </c:pt>
                <c:pt idx="1151">
                  <c:v>45138</c:v>
                </c:pt>
                <c:pt idx="1152">
                  <c:v>45139</c:v>
                </c:pt>
                <c:pt idx="1153">
                  <c:v>45140</c:v>
                </c:pt>
                <c:pt idx="1154">
                  <c:v>45141</c:v>
                </c:pt>
                <c:pt idx="1155">
                  <c:v>45142</c:v>
                </c:pt>
                <c:pt idx="1156">
                  <c:v>45145</c:v>
                </c:pt>
                <c:pt idx="1157">
                  <c:v>45146</c:v>
                </c:pt>
                <c:pt idx="1158">
                  <c:v>45147</c:v>
                </c:pt>
                <c:pt idx="1159">
                  <c:v>45148</c:v>
                </c:pt>
                <c:pt idx="1160">
                  <c:v>45149</c:v>
                </c:pt>
                <c:pt idx="1161">
                  <c:v>45152</c:v>
                </c:pt>
                <c:pt idx="1162">
                  <c:v>45153</c:v>
                </c:pt>
                <c:pt idx="1163">
                  <c:v>45154</c:v>
                </c:pt>
                <c:pt idx="1164">
                  <c:v>45155</c:v>
                </c:pt>
                <c:pt idx="1165">
                  <c:v>45156</c:v>
                </c:pt>
                <c:pt idx="1166">
                  <c:v>45159</c:v>
                </c:pt>
                <c:pt idx="1167">
                  <c:v>45160</c:v>
                </c:pt>
                <c:pt idx="1168">
                  <c:v>45161</c:v>
                </c:pt>
                <c:pt idx="1169">
                  <c:v>45162</c:v>
                </c:pt>
                <c:pt idx="1170">
                  <c:v>45163</c:v>
                </c:pt>
                <c:pt idx="1171">
                  <c:v>45166</c:v>
                </c:pt>
                <c:pt idx="1172">
                  <c:v>45167</c:v>
                </c:pt>
                <c:pt idx="1173">
                  <c:v>45168</c:v>
                </c:pt>
                <c:pt idx="1174">
                  <c:v>45169</c:v>
                </c:pt>
                <c:pt idx="1175">
                  <c:v>45170</c:v>
                </c:pt>
                <c:pt idx="1176">
                  <c:v>45174</c:v>
                </c:pt>
                <c:pt idx="1177">
                  <c:v>45175</c:v>
                </c:pt>
                <c:pt idx="1178">
                  <c:v>45176</c:v>
                </c:pt>
                <c:pt idx="1179">
                  <c:v>45177</c:v>
                </c:pt>
                <c:pt idx="1180">
                  <c:v>45180</c:v>
                </c:pt>
                <c:pt idx="1181">
                  <c:v>45181</c:v>
                </c:pt>
                <c:pt idx="1182">
                  <c:v>45182</c:v>
                </c:pt>
                <c:pt idx="1183">
                  <c:v>45183</c:v>
                </c:pt>
                <c:pt idx="1184">
                  <c:v>45184</c:v>
                </c:pt>
                <c:pt idx="1185">
                  <c:v>45187</c:v>
                </c:pt>
                <c:pt idx="1186">
                  <c:v>45188</c:v>
                </c:pt>
                <c:pt idx="1187">
                  <c:v>45189</c:v>
                </c:pt>
                <c:pt idx="1188">
                  <c:v>45190</c:v>
                </c:pt>
                <c:pt idx="1189">
                  <c:v>45191</c:v>
                </c:pt>
                <c:pt idx="1190">
                  <c:v>45194</c:v>
                </c:pt>
                <c:pt idx="1191">
                  <c:v>45195</c:v>
                </c:pt>
                <c:pt idx="1192">
                  <c:v>45196</c:v>
                </c:pt>
                <c:pt idx="1193">
                  <c:v>45197</c:v>
                </c:pt>
                <c:pt idx="1194">
                  <c:v>45198</c:v>
                </c:pt>
                <c:pt idx="1195">
                  <c:v>45201</c:v>
                </c:pt>
                <c:pt idx="1196">
                  <c:v>45202</c:v>
                </c:pt>
                <c:pt idx="1197">
                  <c:v>45203</c:v>
                </c:pt>
                <c:pt idx="1198">
                  <c:v>45204</c:v>
                </c:pt>
                <c:pt idx="1199">
                  <c:v>45205</c:v>
                </c:pt>
                <c:pt idx="1200">
                  <c:v>45208</c:v>
                </c:pt>
                <c:pt idx="1201">
                  <c:v>45209</c:v>
                </c:pt>
                <c:pt idx="1202">
                  <c:v>45210</c:v>
                </c:pt>
                <c:pt idx="1203">
                  <c:v>45211</c:v>
                </c:pt>
                <c:pt idx="1204">
                  <c:v>45212</c:v>
                </c:pt>
                <c:pt idx="1205">
                  <c:v>45215</c:v>
                </c:pt>
                <c:pt idx="1206">
                  <c:v>45216</c:v>
                </c:pt>
                <c:pt idx="1207">
                  <c:v>45217</c:v>
                </c:pt>
                <c:pt idx="1208">
                  <c:v>45218</c:v>
                </c:pt>
                <c:pt idx="1209">
                  <c:v>45219</c:v>
                </c:pt>
                <c:pt idx="1210">
                  <c:v>45222</c:v>
                </c:pt>
                <c:pt idx="1211">
                  <c:v>45223</c:v>
                </c:pt>
                <c:pt idx="1212">
                  <c:v>45224</c:v>
                </c:pt>
                <c:pt idx="1213">
                  <c:v>45225</c:v>
                </c:pt>
                <c:pt idx="1214">
                  <c:v>45226</c:v>
                </c:pt>
                <c:pt idx="1215">
                  <c:v>45229</c:v>
                </c:pt>
                <c:pt idx="1216">
                  <c:v>45230</c:v>
                </c:pt>
                <c:pt idx="1217">
                  <c:v>45231</c:v>
                </c:pt>
                <c:pt idx="1218">
                  <c:v>45232</c:v>
                </c:pt>
                <c:pt idx="1219">
                  <c:v>45233</c:v>
                </c:pt>
                <c:pt idx="1220">
                  <c:v>45236</c:v>
                </c:pt>
                <c:pt idx="1221">
                  <c:v>45237</c:v>
                </c:pt>
                <c:pt idx="1222">
                  <c:v>45238</c:v>
                </c:pt>
                <c:pt idx="1223">
                  <c:v>45239</c:v>
                </c:pt>
                <c:pt idx="1224">
                  <c:v>45240</c:v>
                </c:pt>
                <c:pt idx="1225">
                  <c:v>45243</c:v>
                </c:pt>
                <c:pt idx="1226">
                  <c:v>45244</c:v>
                </c:pt>
                <c:pt idx="1227">
                  <c:v>45245</c:v>
                </c:pt>
                <c:pt idx="1228">
                  <c:v>45246</c:v>
                </c:pt>
                <c:pt idx="1229">
                  <c:v>45247</c:v>
                </c:pt>
                <c:pt idx="1230">
                  <c:v>45250</c:v>
                </c:pt>
                <c:pt idx="1231">
                  <c:v>45251</c:v>
                </c:pt>
                <c:pt idx="1232">
                  <c:v>45252</c:v>
                </c:pt>
                <c:pt idx="1233">
                  <c:v>45254</c:v>
                </c:pt>
                <c:pt idx="1234">
                  <c:v>45257</c:v>
                </c:pt>
                <c:pt idx="1235">
                  <c:v>45258</c:v>
                </c:pt>
                <c:pt idx="1236">
                  <c:v>45259</c:v>
                </c:pt>
                <c:pt idx="1237">
                  <c:v>45260</c:v>
                </c:pt>
                <c:pt idx="1238">
                  <c:v>45261</c:v>
                </c:pt>
                <c:pt idx="1239">
                  <c:v>45264</c:v>
                </c:pt>
                <c:pt idx="1240">
                  <c:v>45265</c:v>
                </c:pt>
                <c:pt idx="1241">
                  <c:v>45266</c:v>
                </c:pt>
                <c:pt idx="1242">
                  <c:v>45267</c:v>
                </c:pt>
                <c:pt idx="1243">
                  <c:v>45268</c:v>
                </c:pt>
                <c:pt idx="1244">
                  <c:v>45271</c:v>
                </c:pt>
                <c:pt idx="1245">
                  <c:v>45272</c:v>
                </c:pt>
                <c:pt idx="1246">
                  <c:v>45273</c:v>
                </c:pt>
                <c:pt idx="1247">
                  <c:v>45274</c:v>
                </c:pt>
                <c:pt idx="1248">
                  <c:v>45275</c:v>
                </c:pt>
                <c:pt idx="1249">
                  <c:v>45278</c:v>
                </c:pt>
                <c:pt idx="1250">
                  <c:v>45279</c:v>
                </c:pt>
                <c:pt idx="1251">
                  <c:v>45280</c:v>
                </c:pt>
                <c:pt idx="1252">
                  <c:v>45281</c:v>
                </c:pt>
                <c:pt idx="1253">
                  <c:v>45282</c:v>
                </c:pt>
                <c:pt idx="1254">
                  <c:v>45286</c:v>
                </c:pt>
                <c:pt idx="1255">
                  <c:v>45287</c:v>
                </c:pt>
                <c:pt idx="1256">
                  <c:v>45288</c:v>
                </c:pt>
                <c:pt idx="1257">
                  <c:v>45289</c:v>
                </c:pt>
                <c:pt idx="1258">
                  <c:v>45293</c:v>
                </c:pt>
                <c:pt idx="1259">
                  <c:v>45294</c:v>
                </c:pt>
                <c:pt idx="1260">
                  <c:v>45295</c:v>
                </c:pt>
                <c:pt idx="1261">
                  <c:v>45296</c:v>
                </c:pt>
                <c:pt idx="1262">
                  <c:v>45299</c:v>
                </c:pt>
                <c:pt idx="1263">
                  <c:v>45300</c:v>
                </c:pt>
                <c:pt idx="1264">
                  <c:v>45301</c:v>
                </c:pt>
                <c:pt idx="1265">
                  <c:v>45302</c:v>
                </c:pt>
                <c:pt idx="1266">
                  <c:v>45303</c:v>
                </c:pt>
                <c:pt idx="1267">
                  <c:v>45307</c:v>
                </c:pt>
                <c:pt idx="1268">
                  <c:v>45308</c:v>
                </c:pt>
                <c:pt idx="1269">
                  <c:v>45309</c:v>
                </c:pt>
                <c:pt idx="1270">
                  <c:v>45310</c:v>
                </c:pt>
                <c:pt idx="1271">
                  <c:v>45313</c:v>
                </c:pt>
                <c:pt idx="1272">
                  <c:v>45314</c:v>
                </c:pt>
                <c:pt idx="1273">
                  <c:v>45315</c:v>
                </c:pt>
                <c:pt idx="1274">
                  <c:v>45316</c:v>
                </c:pt>
                <c:pt idx="1275">
                  <c:v>45317</c:v>
                </c:pt>
                <c:pt idx="1276">
                  <c:v>45320</c:v>
                </c:pt>
                <c:pt idx="1277">
                  <c:v>45321</c:v>
                </c:pt>
                <c:pt idx="1278">
                  <c:v>45322</c:v>
                </c:pt>
                <c:pt idx="1279">
                  <c:v>45323</c:v>
                </c:pt>
                <c:pt idx="1280">
                  <c:v>45324</c:v>
                </c:pt>
                <c:pt idx="1281">
                  <c:v>45327</c:v>
                </c:pt>
                <c:pt idx="1282">
                  <c:v>45328</c:v>
                </c:pt>
                <c:pt idx="1283">
                  <c:v>45329</c:v>
                </c:pt>
                <c:pt idx="1284">
                  <c:v>45330</c:v>
                </c:pt>
                <c:pt idx="1285">
                  <c:v>45331</c:v>
                </c:pt>
                <c:pt idx="1286">
                  <c:v>45334</c:v>
                </c:pt>
                <c:pt idx="1287">
                  <c:v>45335</c:v>
                </c:pt>
                <c:pt idx="1288">
                  <c:v>45336</c:v>
                </c:pt>
                <c:pt idx="1289">
                  <c:v>45337</c:v>
                </c:pt>
                <c:pt idx="1290">
                  <c:v>45338</c:v>
                </c:pt>
                <c:pt idx="1291">
                  <c:v>45342</c:v>
                </c:pt>
                <c:pt idx="1292">
                  <c:v>45343</c:v>
                </c:pt>
                <c:pt idx="1293">
                  <c:v>45344</c:v>
                </c:pt>
                <c:pt idx="1294">
                  <c:v>45345</c:v>
                </c:pt>
                <c:pt idx="1295">
                  <c:v>45348</c:v>
                </c:pt>
                <c:pt idx="1296">
                  <c:v>45349</c:v>
                </c:pt>
                <c:pt idx="1297">
                  <c:v>45350</c:v>
                </c:pt>
                <c:pt idx="1298">
                  <c:v>45351</c:v>
                </c:pt>
                <c:pt idx="1299">
                  <c:v>45352</c:v>
                </c:pt>
                <c:pt idx="1300">
                  <c:v>45355</c:v>
                </c:pt>
                <c:pt idx="1301">
                  <c:v>45356</c:v>
                </c:pt>
                <c:pt idx="1302">
                  <c:v>45357</c:v>
                </c:pt>
                <c:pt idx="1303">
                  <c:v>45358</c:v>
                </c:pt>
                <c:pt idx="1304">
                  <c:v>45359</c:v>
                </c:pt>
                <c:pt idx="1305">
                  <c:v>45362</c:v>
                </c:pt>
                <c:pt idx="1306">
                  <c:v>45363</c:v>
                </c:pt>
                <c:pt idx="1307">
                  <c:v>45364</c:v>
                </c:pt>
                <c:pt idx="1308">
                  <c:v>45365</c:v>
                </c:pt>
                <c:pt idx="1309">
                  <c:v>45366</c:v>
                </c:pt>
                <c:pt idx="1310">
                  <c:v>45369</c:v>
                </c:pt>
                <c:pt idx="1311">
                  <c:v>45370</c:v>
                </c:pt>
                <c:pt idx="1312">
                  <c:v>45371</c:v>
                </c:pt>
                <c:pt idx="1313">
                  <c:v>45372</c:v>
                </c:pt>
                <c:pt idx="1314">
                  <c:v>45373</c:v>
                </c:pt>
                <c:pt idx="1315">
                  <c:v>45376</c:v>
                </c:pt>
                <c:pt idx="1316">
                  <c:v>45377</c:v>
                </c:pt>
                <c:pt idx="1317">
                  <c:v>45378</c:v>
                </c:pt>
                <c:pt idx="1318">
                  <c:v>45379</c:v>
                </c:pt>
                <c:pt idx="1319">
                  <c:v>45383</c:v>
                </c:pt>
                <c:pt idx="1320">
                  <c:v>45384</c:v>
                </c:pt>
                <c:pt idx="1321">
                  <c:v>45385</c:v>
                </c:pt>
                <c:pt idx="1322">
                  <c:v>45386</c:v>
                </c:pt>
                <c:pt idx="1323">
                  <c:v>45387</c:v>
                </c:pt>
                <c:pt idx="1324">
                  <c:v>45390</c:v>
                </c:pt>
                <c:pt idx="1325">
                  <c:v>45391</c:v>
                </c:pt>
                <c:pt idx="1326">
                  <c:v>45392</c:v>
                </c:pt>
                <c:pt idx="1327">
                  <c:v>45393</c:v>
                </c:pt>
                <c:pt idx="1328">
                  <c:v>45394</c:v>
                </c:pt>
                <c:pt idx="1329">
                  <c:v>45397</c:v>
                </c:pt>
                <c:pt idx="1330">
                  <c:v>45398</c:v>
                </c:pt>
                <c:pt idx="1331">
                  <c:v>45399</c:v>
                </c:pt>
                <c:pt idx="1332">
                  <c:v>45400</c:v>
                </c:pt>
                <c:pt idx="1333">
                  <c:v>45401</c:v>
                </c:pt>
                <c:pt idx="1334">
                  <c:v>45404</c:v>
                </c:pt>
                <c:pt idx="1335">
                  <c:v>45405</c:v>
                </c:pt>
                <c:pt idx="1336">
                  <c:v>45406</c:v>
                </c:pt>
                <c:pt idx="1337">
                  <c:v>45407</c:v>
                </c:pt>
                <c:pt idx="1338">
                  <c:v>45408</c:v>
                </c:pt>
                <c:pt idx="1339">
                  <c:v>45411</c:v>
                </c:pt>
                <c:pt idx="1340">
                  <c:v>45412</c:v>
                </c:pt>
                <c:pt idx="1341">
                  <c:v>45413</c:v>
                </c:pt>
                <c:pt idx="1342">
                  <c:v>45414</c:v>
                </c:pt>
                <c:pt idx="1343">
                  <c:v>45415</c:v>
                </c:pt>
                <c:pt idx="1344">
                  <c:v>45418</c:v>
                </c:pt>
                <c:pt idx="1345">
                  <c:v>45419</c:v>
                </c:pt>
                <c:pt idx="1346">
                  <c:v>45420</c:v>
                </c:pt>
                <c:pt idx="1347">
                  <c:v>45421</c:v>
                </c:pt>
                <c:pt idx="1348">
                  <c:v>45422</c:v>
                </c:pt>
                <c:pt idx="1349">
                  <c:v>45425</c:v>
                </c:pt>
                <c:pt idx="1350">
                  <c:v>45426</c:v>
                </c:pt>
                <c:pt idx="1351">
                  <c:v>45427</c:v>
                </c:pt>
                <c:pt idx="1352">
                  <c:v>45428</c:v>
                </c:pt>
                <c:pt idx="1353">
                  <c:v>45429</c:v>
                </c:pt>
                <c:pt idx="1354">
                  <c:v>45432</c:v>
                </c:pt>
                <c:pt idx="1355">
                  <c:v>45433</c:v>
                </c:pt>
                <c:pt idx="1356">
                  <c:v>45434</c:v>
                </c:pt>
                <c:pt idx="1357">
                  <c:v>45435</c:v>
                </c:pt>
                <c:pt idx="1358">
                  <c:v>45436</c:v>
                </c:pt>
                <c:pt idx="1359">
                  <c:v>45440</c:v>
                </c:pt>
                <c:pt idx="1360">
                  <c:v>45441</c:v>
                </c:pt>
                <c:pt idx="1361">
                  <c:v>45442</c:v>
                </c:pt>
                <c:pt idx="1362">
                  <c:v>45443</c:v>
                </c:pt>
                <c:pt idx="1363">
                  <c:v>45446</c:v>
                </c:pt>
                <c:pt idx="1364">
                  <c:v>45447</c:v>
                </c:pt>
                <c:pt idx="1365">
                  <c:v>45448</c:v>
                </c:pt>
                <c:pt idx="1366">
                  <c:v>45449</c:v>
                </c:pt>
                <c:pt idx="1367">
                  <c:v>45450</c:v>
                </c:pt>
                <c:pt idx="1368">
                  <c:v>45453</c:v>
                </c:pt>
                <c:pt idx="1369">
                  <c:v>45454</c:v>
                </c:pt>
                <c:pt idx="1370">
                  <c:v>45455</c:v>
                </c:pt>
                <c:pt idx="1371">
                  <c:v>45456</c:v>
                </c:pt>
                <c:pt idx="1372">
                  <c:v>45457</c:v>
                </c:pt>
                <c:pt idx="1373">
                  <c:v>45460</c:v>
                </c:pt>
                <c:pt idx="1374">
                  <c:v>45461</c:v>
                </c:pt>
                <c:pt idx="1375">
                  <c:v>45463</c:v>
                </c:pt>
                <c:pt idx="1376">
                  <c:v>45464</c:v>
                </c:pt>
                <c:pt idx="1377">
                  <c:v>45467</c:v>
                </c:pt>
                <c:pt idx="1378">
                  <c:v>45468</c:v>
                </c:pt>
                <c:pt idx="1379">
                  <c:v>45469</c:v>
                </c:pt>
                <c:pt idx="1380">
                  <c:v>45470</c:v>
                </c:pt>
                <c:pt idx="1381">
                  <c:v>45471</c:v>
                </c:pt>
                <c:pt idx="1382">
                  <c:v>45474</c:v>
                </c:pt>
                <c:pt idx="1383">
                  <c:v>45475</c:v>
                </c:pt>
                <c:pt idx="1384">
                  <c:v>45476</c:v>
                </c:pt>
                <c:pt idx="1385">
                  <c:v>45478</c:v>
                </c:pt>
                <c:pt idx="1386">
                  <c:v>45481</c:v>
                </c:pt>
                <c:pt idx="1387">
                  <c:v>45482</c:v>
                </c:pt>
                <c:pt idx="1388">
                  <c:v>45483</c:v>
                </c:pt>
                <c:pt idx="1389">
                  <c:v>45484</c:v>
                </c:pt>
                <c:pt idx="1390">
                  <c:v>45485</c:v>
                </c:pt>
                <c:pt idx="1391">
                  <c:v>45488</c:v>
                </c:pt>
                <c:pt idx="1392">
                  <c:v>45489</c:v>
                </c:pt>
                <c:pt idx="1393">
                  <c:v>45490</c:v>
                </c:pt>
                <c:pt idx="1394">
                  <c:v>45491</c:v>
                </c:pt>
                <c:pt idx="1395">
                  <c:v>45492</c:v>
                </c:pt>
                <c:pt idx="1396">
                  <c:v>45495</c:v>
                </c:pt>
                <c:pt idx="1397">
                  <c:v>45496</c:v>
                </c:pt>
                <c:pt idx="1398">
                  <c:v>45497</c:v>
                </c:pt>
                <c:pt idx="1399">
                  <c:v>45498</c:v>
                </c:pt>
                <c:pt idx="1400">
                  <c:v>45499</c:v>
                </c:pt>
                <c:pt idx="1401">
                  <c:v>45502</c:v>
                </c:pt>
                <c:pt idx="1402">
                  <c:v>45503</c:v>
                </c:pt>
                <c:pt idx="1403">
                  <c:v>45504</c:v>
                </c:pt>
                <c:pt idx="1404">
                  <c:v>45505</c:v>
                </c:pt>
                <c:pt idx="1405">
                  <c:v>45506</c:v>
                </c:pt>
                <c:pt idx="1406">
                  <c:v>45509</c:v>
                </c:pt>
                <c:pt idx="1407">
                  <c:v>45510</c:v>
                </c:pt>
                <c:pt idx="1408">
                  <c:v>45511</c:v>
                </c:pt>
                <c:pt idx="1409">
                  <c:v>45512</c:v>
                </c:pt>
                <c:pt idx="1410">
                  <c:v>45513</c:v>
                </c:pt>
                <c:pt idx="1411">
                  <c:v>45516</c:v>
                </c:pt>
                <c:pt idx="1412">
                  <c:v>45517</c:v>
                </c:pt>
                <c:pt idx="1413">
                  <c:v>45518</c:v>
                </c:pt>
                <c:pt idx="1414">
                  <c:v>45519</c:v>
                </c:pt>
                <c:pt idx="1415">
                  <c:v>45520</c:v>
                </c:pt>
                <c:pt idx="1416">
                  <c:v>45523</c:v>
                </c:pt>
                <c:pt idx="1417">
                  <c:v>45524</c:v>
                </c:pt>
                <c:pt idx="1418">
                  <c:v>45525</c:v>
                </c:pt>
                <c:pt idx="1419">
                  <c:v>45526</c:v>
                </c:pt>
                <c:pt idx="1420">
                  <c:v>45527</c:v>
                </c:pt>
                <c:pt idx="1421">
                  <c:v>45530</c:v>
                </c:pt>
                <c:pt idx="1422">
                  <c:v>45531</c:v>
                </c:pt>
                <c:pt idx="1423">
                  <c:v>45532</c:v>
                </c:pt>
                <c:pt idx="1424">
                  <c:v>45533</c:v>
                </c:pt>
                <c:pt idx="1425">
                  <c:v>45534</c:v>
                </c:pt>
                <c:pt idx="1426">
                  <c:v>45538</c:v>
                </c:pt>
                <c:pt idx="1427">
                  <c:v>45539</c:v>
                </c:pt>
                <c:pt idx="1428">
                  <c:v>45540</c:v>
                </c:pt>
                <c:pt idx="1429">
                  <c:v>45541</c:v>
                </c:pt>
                <c:pt idx="1430">
                  <c:v>45544</c:v>
                </c:pt>
                <c:pt idx="1431">
                  <c:v>45545</c:v>
                </c:pt>
                <c:pt idx="1432">
                  <c:v>45546</c:v>
                </c:pt>
                <c:pt idx="1433">
                  <c:v>45547</c:v>
                </c:pt>
                <c:pt idx="1434">
                  <c:v>45548</c:v>
                </c:pt>
                <c:pt idx="1435">
                  <c:v>45551</c:v>
                </c:pt>
                <c:pt idx="1436">
                  <c:v>45552</c:v>
                </c:pt>
                <c:pt idx="1437">
                  <c:v>45553</c:v>
                </c:pt>
                <c:pt idx="1438">
                  <c:v>45554</c:v>
                </c:pt>
                <c:pt idx="1439">
                  <c:v>45555</c:v>
                </c:pt>
                <c:pt idx="1440">
                  <c:v>45558</c:v>
                </c:pt>
                <c:pt idx="1441">
                  <c:v>45559</c:v>
                </c:pt>
                <c:pt idx="1442">
                  <c:v>45560</c:v>
                </c:pt>
                <c:pt idx="1443">
                  <c:v>45561</c:v>
                </c:pt>
                <c:pt idx="1444">
                  <c:v>45562</c:v>
                </c:pt>
                <c:pt idx="1445">
                  <c:v>45565</c:v>
                </c:pt>
                <c:pt idx="1446">
                  <c:v>45566</c:v>
                </c:pt>
                <c:pt idx="1447">
                  <c:v>45567</c:v>
                </c:pt>
                <c:pt idx="1448">
                  <c:v>45568</c:v>
                </c:pt>
                <c:pt idx="1449">
                  <c:v>45569</c:v>
                </c:pt>
                <c:pt idx="1450">
                  <c:v>45572</c:v>
                </c:pt>
                <c:pt idx="1451">
                  <c:v>45573</c:v>
                </c:pt>
                <c:pt idx="1452">
                  <c:v>45574</c:v>
                </c:pt>
                <c:pt idx="1453">
                  <c:v>45575</c:v>
                </c:pt>
                <c:pt idx="1454">
                  <c:v>45576</c:v>
                </c:pt>
                <c:pt idx="1455">
                  <c:v>45579</c:v>
                </c:pt>
                <c:pt idx="1456">
                  <c:v>45580</c:v>
                </c:pt>
                <c:pt idx="1457">
                  <c:v>45581</c:v>
                </c:pt>
                <c:pt idx="1458">
                  <c:v>45582</c:v>
                </c:pt>
                <c:pt idx="1459">
                  <c:v>45583</c:v>
                </c:pt>
                <c:pt idx="1460">
                  <c:v>45586</c:v>
                </c:pt>
                <c:pt idx="1461">
                  <c:v>45587</c:v>
                </c:pt>
                <c:pt idx="1462">
                  <c:v>45588</c:v>
                </c:pt>
                <c:pt idx="1463">
                  <c:v>45589</c:v>
                </c:pt>
                <c:pt idx="1464">
                  <c:v>45590</c:v>
                </c:pt>
                <c:pt idx="1465">
                  <c:v>45593</c:v>
                </c:pt>
                <c:pt idx="1466">
                  <c:v>45594</c:v>
                </c:pt>
                <c:pt idx="1467">
                  <c:v>45595</c:v>
                </c:pt>
                <c:pt idx="1468">
                  <c:v>45596</c:v>
                </c:pt>
              </c:numCache>
            </c:numRef>
          </c:cat>
          <c:val>
            <c:numRef>
              <c:f>'Weighted Moving Average'!$G$2:$G$1470</c:f>
              <c:numCache>
                <c:formatCode>_("$"* #,##0.00_);_("$"* \(#,##0.00\);_("$"* "-"??_);_(@_)</c:formatCode>
                <c:ptCount val="1469"/>
                <c:pt idx="0">
                  <c:v>99.704498290000004</c:v>
                </c:pt>
                <c:pt idx="1">
                  <c:v>99.36231995</c:v>
                </c:pt>
                <c:pt idx="2">
                  <c:v>103.40219879999999</c:v>
                </c:pt>
                <c:pt idx="3">
                  <c:v>103.7063675</c:v>
                </c:pt>
                <c:pt idx="4">
                  <c:v>105.8166275</c:v>
                </c:pt>
                <c:pt idx="5">
                  <c:v>106.5580597</c:v>
                </c:pt>
                <c:pt idx="6">
                  <c:v>107.0713654</c:v>
                </c:pt>
                <c:pt idx="7">
                  <c:v>107.3185196</c:v>
                </c:pt>
                <c:pt idx="8">
                  <c:v>107.72725680000001</c:v>
                </c:pt>
                <c:pt idx="9">
                  <c:v>108.2595673</c:v>
                </c:pt>
                <c:pt idx="10">
                  <c:v>107.4325714</c:v>
                </c:pt>
                <c:pt idx="11">
                  <c:v>108.66831209999999</c:v>
                </c:pt>
                <c:pt idx="12">
                  <c:v>110.4363632</c:v>
                </c:pt>
                <c:pt idx="13">
                  <c:v>110.5314178</c:v>
                </c:pt>
                <c:pt idx="14">
                  <c:v>112.1853943</c:v>
                </c:pt>
                <c:pt idx="15">
                  <c:v>108.6778183</c:v>
                </c:pt>
                <c:pt idx="16">
                  <c:v>110.6454849</c:v>
                </c:pt>
                <c:pt idx="17">
                  <c:v>110.55993650000001</c:v>
                </c:pt>
                <c:pt idx="18">
                  <c:v>110.8355942</c:v>
                </c:pt>
                <c:pt idx="19">
                  <c:v>112.61315159999999</c:v>
                </c:pt>
                <c:pt idx="20">
                  <c:v>113.1359558</c:v>
                </c:pt>
                <c:pt idx="21">
                  <c:v>108.6493073</c:v>
                </c:pt>
                <c:pt idx="22">
                  <c:v>107.1093979</c:v>
                </c:pt>
                <c:pt idx="23">
                  <c:v>109.9515686</c:v>
                </c:pt>
                <c:pt idx="24">
                  <c:v>109.09606170000001</c:v>
                </c:pt>
                <c:pt idx="25">
                  <c:v>107.88885500000001</c:v>
                </c:pt>
                <c:pt idx="26">
                  <c:v>107.28050229999999</c:v>
                </c:pt>
                <c:pt idx="27">
                  <c:v>106.84323879999999</c:v>
                </c:pt>
                <c:pt idx="28">
                  <c:v>108.66831209999999</c:v>
                </c:pt>
                <c:pt idx="29">
                  <c:v>106.74817659999999</c:v>
                </c:pt>
                <c:pt idx="30">
                  <c:v>105.8831711</c:v>
                </c:pt>
                <c:pt idx="31">
                  <c:v>107.223465</c:v>
                </c:pt>
                <c:pt idx="32">
                  <c:v>108.88694</c:v>
                </c:pt>
                <c:pt idx="33">
                  <c:v>109.52382660000001</c:v>
                </c:pt>
                <c:pt idx="34">
                  <c:v>109.41925809999999</c:v>
                </c:pt>
                <c:pt idx="35">
                  <c:v>110.1702042</c:v>
                </c:pt>
                <c:pt idx="36">
                  <c:v>113.50668330000001</c:v>
                </c:pt>
                <c:pt idx="37">
                  <c:v>116.1112213</c:v>
                </c:pt>
                <c:pt idx="38">
                  <c:v>115.32225800000001</c:v>
                </c:pt>
                <c:pt idx="39">
                  <c:v>115.3982925</c:v>
                </c:pt>
                <c:pt idx="40">
                  <c:v>117.0807877</c:v>
                </c:pt>
                <c:pt idx="41">
                  <c:v>116.1967697</c:v>
                </c:pt>
                <c:pt idx="42">
                  <c:v>116.4629211</c:v>
                </c:pt>
                <c:pt idx="43">
                  <c:v>117.0617752</c:v>
                </c:pt>
                <c:pt idx="44">
                  <c:v>114.6948776</c:v>
                </c:pt>
                <c:pt idx="45">
                  <c:v>112.81276699999999</c:v>
                </c:pt>
                <c:pt idx="46">
                  <c:v>113.96294399999999</c:v>
                </c:pt>
                <c:pt idx="47">
                  <c:v>113.4401321</c:v>
                </c:pt>
                <c:pt idx="48">
                  <c:v>110.27477260000001</c:v>
                </c:pt>
                <c:pt idx="49">
                  <c:v>114.4001999</c:v>
                </c:pt>
                <c:pt idx="50">
                  <c:v>114.45724490000001</c:v>
                </c:pt>
                <c:pt idx="51">
                  <c:v>112.2519302</c:v>
                </c:pt>
                <c:pt idx="52">
                  <c:v>113.2120056</c:v>
                </c:pt>
                <c:pt idx="53">
                  <c:v>113.9914551</c:v>
                </c:pt>
                <c:pt idx="54">
                  <c:v>112.93633269999999</c:v>
                </c:pt>
                <c:pt idx="55">
                  <c:v>112.6986847</c:v>
                </c:pt>
                <c:pt idx="56">
                  <c:v>114.3716965</c:v>
                </c:pt>
                <c:pt idx="57">
                  <c:v>114.83745570000001</c:v>
                </c:pt>
                <c:pt idx="58">
                  <c:v>114.73290249999999</c:v>
                </c:pt>
                <c:pt idx="59">
                  <c:v>114.8089447</c:v>
                </c:pt>
                <c:pt idx="60">
                  <c:v>115.8260574</c:v>
                </c:pt>
                <c:pt idx="61">
                  <c:v>116.91919710000001</c:v>
                </c:pt>
                <c:pt idx="62">
                  <c:v>118.373558</c:v>
                </c:pt>
                <c:pt idx="63">
                  <c:v>119.44769290000001</c:v>
                </c:pt>
                <c:pt idx="64">
                  <c:v>120.91155240000001</c:v>
                </c:pt>
                <c:pt idx="65">
                  <c:v>121.47238919999999</c:v>
                </c:pt>
                <c:pt idx="66">
                  <c:v>120.15110780000001</c:v>
                </c:pt>
                <c:pt idx="67">
                  <c:v>120.15110780000001</c:v>
                </c:pt>
                <c:pt idx="68">
                  <c:v>121.47238919999999</c:v>
                </c:pt>
                <c:pt idx="69">
                  <c:v>120.49331669999999</c:v>
                </c:pt>
                <c:pt idx="70">
                  <c:v>120.87353520000001</c:v>
                </c:pt>
                <c:pt idx="71">
                  <c:v>121.8716354</c:v>
                </c:pt>
                <c:pt idx="72">
                  <c:v>123.09785460000001</c:v>
                </c:pt>
                <c:pt idx="73">
                  <c:v>123.38301850000001</c:v>
                </c:pt>
                <c:pt idx="74">
                  <c:v>123.8487854</c:v>
                </c:pt>
                <c:pt idx="75">
                  <c:v>124.47615810000001</c:v>
                </c:pt>
                <c:pt idx="76">
                  <c:v>123.4305573</c:v>
                </c:pt>
                <c:pt idx="77">
                  <c:v>122.2328339</c:v>
                </c:pt>
                <c:pt idx="78">
                  <c:v>121.3298035</c:v>
                </c:pt>
                <c:pt idx="79">
                  <c:v>121.6435013</c:v>
                </c:pt>
                <c:pt idx="80">
                  <c:v>121.3298035</c:v>
                </c:pt>
                <c:pt idx="81">
                  <c:v>122.18530269999999</c:v>
                </c:pt>
                <c:pt idx="82">
                  <c:v>121.130188</c:v>
                </c:pt>
                <c:pt idx="83">
                  <c:v>121.4818954</c:v>
                </c:pt>
                <c:pt idx="84">
                  <c:v>132.66050720000001</c:v>
                </c:pt>
                <c:pt idx="85">
                  <c:v>135.44564819999999</c:v>
                </c:pt>
                <c:pt idx="86">
                  <c:v>132.58445739999999</c:v>
                </c:pt>
                <c:pt idx="87">
                  <c:v>137.15666200000001</c:v>
                </c:pt>
                <c:pt idx="88">
                  <c:v>135.02742000000001</c:v>
                </c:pt>
                <c:pt idx="89">
                  <c:v>137.46556090000001</c:v>
                </c:pt>
                <c:pt idx="90">
                  <c:v>132.60079959999999</c:v>
                </c:pt>
                <c:pt idx="91">
                  <c:v>135.12471009999999</c:v>
                </c:pt>
                <c:pt idx="92">
                  <c:v>136.82012940000001</c:v>
                </c:pt>
                <c:pt idx="93">
                  <c:v>134.91279599999999</c:v>
                </c:pt>
                <c:pt idx="94">
                  <c:v>137.36924740000001</c:v>
                </c:pt>
                <c:pt idx="95">
                  <c:v>135.07653809999999</c:v>
                </c:pt>
                <c:pt idx="96">
                  <c:v>138.61192320000001</c:v>
                </c:pt>
                <c:pt idx="97">
                  <c:v>141.22251890000001</c:v>
                </c:pt>
                <c:pt idx="98">
                  <c:v>139.7100983</c:v>
                </c:pt>
                <c:pt idx="99">
                  <c:v>140.2303009</c:v>
                </c:pt>
                <c:pt idx="100">
                  <c:v>141.61747740000001</c:v>
                </c:pt>
                <c:pt idx="101">
                  <c:v>138.77566530000001</c:v>
                </c:pt>
                <c:pt idx="102">
                  <c:v>138.90092469999999</c:v>
                </c:pt>
                <c:pt idx="103">
                  <c:v>137.6293335</c:v>
                </c:pt>
                <c:pt idx="104">
                  <c:v>139.81607059999999</c:v>
                </c:pt>
                <c:pt idx="105">
                  <c:v>140.26884459999999</c:v>
                </c:pt>
                <c:pt idx="106">
                  <c:v>139.29588319999999</c:v>
                </c:pt>
                <c:pt idx="107">
                  <c:v>142.1087799</c:v>
                </c:pt>
                <c:pt idx="108">
                  <c:v>144.6423035</c:v>
                </c:pt>
                <c:pt idx="109">
                  <c:v>145.13360599999999</c:v>
                </c:pt>
                <c:pt idx="110">
                  <c:v>141.4440918</c:v>
                </c:pt>
                <c:pt idx="111">
                  <c:v>139.85458370000001</c:v>
                </c:pt>
                <c:pt idx="112">
                  <c:v>140.92387389999999</c:v>
                </c:pt>
                <c:pt idx="113">
                  <c:v>140.96240230000001</c:v>
                </c:pt>
                <c:pt idx="114">
                  <c:v>142.368866</c:v>
                </c:pt>
                <c:pt idx="115">
                  <c:v>147.6574707</c:v>
                </c:pt>
                <c:pt idx="116">
                  <c:v>145.1721191</c:v>
                </c:pt>
                <c:pt idx="117">
                  <c:v>146.7230682</c:v>
                </c:pt>
                <c:pt idx="118">
                  <c:v>146.90609739999999</c:v>
                </c:pt>
                <c:pt idx="119">
                  <c:v>145.34553529999999</c:v>
                </c:pt>
                <c:pt idx="120">
                  <c:v>143.4092407</c:v>
                </c:pt>
                <c:pt idx="121">
                  <c:v>148.4185181</c:v>
                </c:pt>
                <c:pt idx="122">
                  <c:v>145.57672120000001</c:v>
                </c:pt>
                <c:pt idx="123">
                  <c:v>148.55339050000001</c:v>
                </c:pt>
                <c:pt idx="124">
                  <c:v>149.3529053</c:v>
                </c:pt>
                <c:pt idx="125">
                  <c:v>148.85200499999999</c:v>
                </c:pt>
                <c:pt idx="126">
                  <c:v>151.84791559999999</c:v>
                </c:pt>
                <c:pt idx="127">
                  <c:v>150.3162537</c:v>
                </c:pt>
                <c:pt idx="128">
                  <c:v>151.52040099999999</c:v>
                </c:pt>
                <c:pt idx="129">
                  <c:v>152.1369019</c:v>
                </c:pt>
                <c:pt idx="130">
                  <c:v>151.2795563</c:v>
                </c:pt>
                <c:pt idx="131">
                  <c:v>151.1543274</c:v>
                </c:pt>
                <c:pt idx="132">
                  <c:v>149.9887085</c:v>
                </c:pt>
                <c:pt idx="133">
                  <c:v>151.18324279999999</c:v>
                </c:pt>
                <c:pt idx="134">
                  <c:v>152.01168820000001</c:v>
                </c:pt>
                <c:pt idx="135">
                  <c:v>151.64562989999999</c:v>
                </c:pt>
                <c:pt idx="136">
                  <c:v>153.350708</c:v>
                </c:pt>
                <c:pt idx="137">
                  <c:v>150.92314150000001</c:v>
                </c:pt>
                <c:pt idx="138">
                  <c:v>153.4277649</c:v>
                </c:pt>
                <c:pt idx="139">
                  <c:v>152.99427800000001</c:v>
                </c:pt>
                <c:pt idx="140">
                  <c:v>152.03096009999999</c:v>
                </c:pt>
                <c:pt idx="141">
                  <c:v>151.8575439</c:v>
                </c:pt>
                <c:pt idx="142">
                  <c:v>155.73008730000001</c:v>
                </c:pt>
                <c:pt idx="143">
                  <c:v>155.17137149999999</c:v>
                </c:pt>
                <c:pt idx="144">
                  <c:v>149.83457949999999</c:v>
                </c:pt>
                <c:pt idx="145">
                  <c:v>153.6108093</c:v>
                </c:pt>
                <c:pt idx="146">
                  <c:v>157.43516539999999</c:v>
                </c:pt>
                <c:pt idx="147">
                  <c:v>150.7015839</c:v>
                </c:pt>
                <c:pt idx="148">
                  <c:v>143.83311459999999</c:v>
                </c:pt>
                <c:pt idx="149">
                  <c:v>147.38775630000001</c:v>
                </c:pt>
                <c:pt idx="150">
                  <c:v>149.42036440000001</c:v>
                </c:pt>
                <c:pt idx="151">
                  <c:v>144.1221161</c:v>
                </c:pt>
                <c:pt idx="152">
                  <c:v>140.4133301</c:v>
                </c:pt>
                <c:pt idx="153">
                  <c:v>141.70417789999999</c:v>
                </c:pt>
                <c:pt idx="154">
                  <c:v>141.3188629</c:v>
                </c:pt>
                <c:pt idx="155">
                  <c:v>136.69491579999999</c:v>
                </c:pt>
                <c:pt idx="156">
                  <c:v>137.72566219999999</c:v>
                </c:pt>
                <c:pt idx="157">
                  <c:v>137.66786189999999</c:v>
                </c:pt>
                <c:pt idx="158">
                  <c:v>138.56376650000001</c:v>
                </c:pt>
                <c:pt idx="159">
                  <c:v>139.64268490000001</c:v>
                </c:pt>
                <c:pt idx="160">
                  <c:v>141.7908783</c:v>
                </c:pt>
                <c:pt idx="161">
                  <c:v>140.51928710000001</c:v>
                </c:pt>
                <c:pt idx="162">
                  <c:v>138.2555084</c:v>
                </c:pt>
                <c:pt idx="163">
                  <c:v>140.04728700000001</c:v>
                </c:pt>
                <c:pt idx="164">
                  <c:v>140.692688</c:v>
                </c:pt>
                <c:pt idx="165">
                  <c:v>141.66564940000001</c:v>
                </c:pt>
                <c:pt idx="166">
                  <c:v>142.320694</c:v>
                </c:pt>
                <c:pt idx="167">
                  <c:v>143.0046692</c:v>
                </c:pt>
                <c:pt idx="168">
                  <c:v>143.42852780000001</c:v>
                </c:pt>
                <c:pt idx="169">
                  <c:v>145.13360599999999</c:v>
                </c:pt>
                <c:pt idx="170">
                  <c:v>145.9331512</c:v>
                </c:pt>
                <c:pt idx="171">
                  <c:v>148.18730160000001</c:v>
                </c:pt>
                <c:pt idx="172">
                  <c:v>147.8308868</c:v>
                </c:pt>
                <c:pt idx="173">
                  <c:v>144.02577210000001</c:v>
                </c:pt>
                <c:pt idx="174">
                  <c:v>144.08358759999999</c:v>
                </c:pt>
                <c:pt idx="175">
                  <c:v>147.3781433</c:v>
                </c:pt>
                <c:pt idx="176">
                  <c:v>145.78863530000001</c:v>
                </c:pt>
                <c:pt idx="177">
                  <c:v>142.368866</c:v>
                </c:pt>
                <c:pt idx="178">
                  <c:v>144.7097321</c:v>
                </c:pt>
                <c:pt idx="179">
                  <c:v>145.9331512</c:v>
                </c:pt>
                <c:pt idx="180">
                  <c:v>145.9524078</c:v>
                </c:pt>
                <c:pt idx="181">
                  <c:v>145.3744202</c:v>
                </c:pt>
                <c:pt idx="182">
                  <c:v>144.9023895</c:v>
                </c:pt>
                <c:pt idx="183">
                  <c:v>145.13360599999999</c:v>
                </c:pt>
                <c:pt idx="184">
                  <c:v>142.4266815</c:v>
                </c:pt>
                <c:pt idx="185">
                  <c:v>147.20472720000001</c:v>
                </c:pt>
                <c:pt idx="186">
                  <c:v>150.1717529</c:v>
                </c:pt>
                <c:pt idx="187">
                  <c:v>149.9887085</c:v>
                </c:pt>
                <c:pt idx="188">
                  <c:v>149.02539060000001</c:v>
                </c:pt>
                <c:pt idx="189">
                  <c:v>142.21473689999999</c:v>
                </c:pt>
                <c:pt idx="190">
                  <c:v>143.37071230000001</c:v>
                </c:pt>
                <c:pt idx="191">
                  <c:v>144.46888730000001</c:v>
                </c:pt>
                <c:pt idx="192">
                  <c:v>144.3340302</c:v>
                </c:pt>
                <c:pt idx="193">
                  <c:v>142.71566770000001</c:v>
                </c:pt>
                <c:pt idx="194">
                  <c:v>148.11987300000001</c:v>
                </c:pt>
                <c:pt idx="195">
                  <c:v>147.9561157</c:v>
                </c:pt>
                <c:pt idx="196">
                  <c:v>148.6111755</c:v>
                </c:pt>
                <c:pt idx="197">
                  <c:v>149.1409912</c:v>
                </c:pt>
                <c:pt idx="198">
                  <c:v>152.35848999999999</c:v>
                </c:pt>
                <c:pt idx="199">
                  <c:v>150.25845340000001</c:v>
                </c:pt>
                <c:pt idx="200">
                  <c:v>151.52040099999999</c:v>
                </c:pt>
                <c:pt idx="201">
                  <c:v>151.77085880000001</c:v>
                </c:pt>
                <c:pt idx="202">
                  <c:v>152.3970032</c:v>
                </c:pt>
                <c:pt idx="203">
                  <c:v>149.62266539999999</c:v>
                </c:pt>
                <c:pt idx="204">
                  <c:v>147.66711430000001</c:v>
                </c:pt>
                <c:pt idx="205">
                  <c:v>146.2221375</c:v>
                </c:pt>
                <c:pt idx="206">
                  <c:v>146.8001251</c:v>
                </c:pt>
                <c:pt idx="207">
                  <c:v>149.08319090000001</c:v>
                </c:pt>
                <c:pt idx="208">
                  <c:v>147.92721560000001</c:v>
                </c:pt>
                <c:pt idx="209">
                  <c:v>149.33367920000001</c:v>
                </c:pt>
                <c:pt idx="210">
                  <c:v>148.68824770000001</c:v>
                </c:pt>
                <c:pt idx="211">
                  <c:v>150.8171692</c:v>
                </c:pt>
                <c:pt idx="212">
                  <c:v>153.44703670000001</c:v>
                </c:pt>
                <c:pt idx="213">
                  <c:v>149.47814940000001</c:v>
                </c:pt>
                <c:pt idx="214">
                  <c:v>142.8986969</c:v>
                </c:pt>
                <c:pt idx="215">
                  <c:v>145.9427795</c:v>
                </c:pt>
                <c:pt idx="216">
                  <c:v>145.04690550000001</c:v>
                </c:pt>
                <c:pt idx="217">
                  <c:v>143.84275819999999</c:v>
                </c:pt>
                <c:pt idx="218">
                  <c:v>142.74456789999999</c:v>
                </c:pt>
                <c:pt idx="219">
                  <c:v>140.70231630000001</c:v>
                </c:pt>
                <c:pt idx="220">
                  <c:v>140.74086</c:v>
                </c:pt>
                <c:pt idx="221">
                  <c:v>142.53262330000001</c:v>
                </c:pt>
                <c:pt idx="222">
                  <c:v>144.69046019999999</c:v>
                </c:pt>
                <c:pt idx="223">
                  <c:v>144.8927612</c:v>
                </c:pt>
                <c:pt idx="224">
                  <c:v>145.39369199999999</c:v>
                </c:pt>
                <c:pt idx="225">
                  <c:v>145.7019501</c:v>
                </c:pt>
                <c:pt idx="226">
                  <c:v>145.1624908</c:v>
                </c:pt>
                <c:pt idx="227">
                  <c:v>145.6923218</c:v>
                </c:pt>
                <c:pt idx="228">
                  <c:v>147.45520020000001</c:v>
                </c:pt>
                <c:pt idx="229">
                  <c:v>149.77677919999999</c:v>
                </c:pt>
                <c:pt idx="230">
                  <c:v>150.32588200000001</c:v>
                </c:pt>
                <c:pt idx="231">
                  <c:v>146.80976870000001</c:v>
                </c:pt>
                <c:pt idx="232">
                  <c:v>149.3529053</c:v>
                </c:pt>
                <c:pt idx="233">
                  <c:v>148.13916019999999</c:v>
                </c:pt>
                <c:pt idx="234">
                  <c:v>147.81161499999999</c:v>
                </c:pt>
                <c:pt idx="235">
                  <c:v>148.60153199999999</c:v>
                </c:pt>
                <c:pt idx="236">
                  <c:v>145.89462280000001</c:v>
                </c:pt>
                <c:pt idx="237">
                  <c:v>146.9157257</c:v>
                </c:pt>
                <c:pt idx="238">
                  <c:v>149.4685211</c:v>
                </c:pt>
                <c:pt idx="239">
                  <c:v>149.36254880000001</c:v>
                </c:pt>
                <c:pt idx="240">
                  <c:v>149.3818359</c:v>
                </c:pt>
                <c:pt idx="241">
                  <c:v>153.360321</c:v>
                </c:pt>
                <c:pt idx="242">
                  <c:v>153.93832399999999</c:v>
                </c:pt>
                <c:pt idx="243">
                  <c:v>154.76676939999999</c:v>
                </c:pt>
                <c:pt idx="244">
                  <c:v>154.28512570000001</c:v>
                </c:pt>
                <c:pt idx="245">
                  <c:v>155.4507294</c:v>
                </c:pt>
                <c:pt idx="246">
                  <c:v>155.21955869999999</c:v>
                </c:pt>
                <c:pt idx="247">
                  <c:v>155.34475710000001</c:v>
                </c:pt>
                <c:pt idx="248">
                  <c:v>156.25027470000001</c:v>
                </c:pt>
                <c:pt idx="249">
                  <c:v>157.29066470000001</c:v>
                </c:pt>
                <c:pt idx="250">
                  <c:v>156.308075</c:v>
                </c:pt>
                <c:pt idx="251">
                  <c:v>156.82829280000001</c:v>
                </c:pt>
                <c:pt idx="252">
                  <c:v>157.33885190000001</c:v>
                </c:pt>
                <c:pt idx="253">
                  <c:v>156.70304870000001</c:v>
                </c:pt>
                <c:pt idx="254">
                  <c:v>156.97276310000001</c:v>
                </c:pt>
                <c:pt idx="255">
                  <c:v>158.46592709999999</c:v>
                </c:pt>
                <c:pt idx="256">
                  <c:v>162.61782840000001</c:v>
                </c:pt>
                <c:pt idx="257">
                  <c:v>166.24954220000001</c:v>
                </c:pt>
                <c:pt idx="258">
                  <c:v>165.18025209999999</c:v>
                </c:pt>
                <c:pt idx="259">
                  <c:v>166.65412900000001</c:v>
                </c:pt>
                <c:pt idx="260">
                  <c:v>167.9835205</c:v>
                </c:pt>
                <c:pt idx="261">
                  <c:v>169.79454039999999</c:v>
                </c:pt>
                <c:pt idx="262">
                  <c:v>169.31289670000001</c:v>
                </c:pt>
                <c:pt idx="263">
                  <c:v>166.59632869999999</c:v>
                </c:pt>
                <c:pt idx="264">
                  <c:v>166.5578003</c:v>
                </c:pt>
                <c:pt idx="265">
                  <c:v>168.09912109999999</c:v>
                </c:pt>
                <c:pt idx="266">
                  <c:v>166.26881409999999</c:v>
                </c:pt>
                <c:pt idx="267">
                  <c:v>164.9394226</c:v>
                </c:pt>
                <c:pt idx="268">
                  <c:v>159.2076874</c:v>
                </c:pt>
                <c:pt idx="269">
                  <c:v>159.9976044</c:v>
                </c:pt>
                <c:pt idx="270">
                  <c:v>156.558548</c:v>
                </c:pt>
                <c:pt idx="271">
                  <c:v>156.5392914</c:v>
                </c:pt>
                <c:pt idx="272">
                  <c:v>152.35848999999999</c:v>
                </c:pt>
                <c:pt idx="273">
                  <c:v>151.91534419999999</c:v>
                </c:pt>
                <c:pt idx="274">
                  <c:v>155.3640442</c:v>
                </c:pt>
                <c:pt idx="275">
                  <c:v>154.4777679</c:v>
                </c:pt>
                <c:pt idx="276">
                  <c:v>153.4181366</c:v>
                </c:pt>
                <c:pt idx="277">
                  <c:v>152.15620419999999</c:v>
                </c:pt>
                <c:pt idx="278">
                  <c:v>150.73048399999999</c:v>
                </c:pt>
                <c:pt idx="279">
                  <c:v>151.00982669999999</c:v>
                </c:pt>
                <c:pt idx="280">
                  <c:v>152.91722110000001</c:v>
                </c:pt>
                <c:pt idx="281">
                  <c:v>150.58598330000001</c:v>
                </c:pt>
                <c:pt idx="282">
                  <c:v>150.3836823</c:v>
                </c:pt>
                <c:pt idx="283">
                  <c:v>148.4955597</c:v>
                </c:pt>
                <c:pt idx="284">
                  <c:v>152.23324579999999</c:v>
                </c:pt>
                <c:pt idx="285">
                  <c:v>149.2566071</c:v>
                </c:pt>
                <c:pt idx="286">
                  <c:v>147.48408509999999</c:v>
                </c:pt>
                <c:pt idx="287">
                  <c:v>137.65823359999999</c:v>
                </c:pt>
                <c:pt idx="288">
                  <c:v>136.98393250000001</c:v>
                </c:pt>
                <c:pt idx="289">
                  <c:v>136.35775760000001</c:v>
                </c:pt>
                <c:pt idx="290">
                  <c:v>134.47929379999999</c:v>
                </c:pt>
                <c:pt idx="291">
                  <c:v>134.05543520000001</c:v>
                </c:pt>
                <c:pt idx="292">
                  <c:v>132.44668580000001</c:v>
                </c:pt>
                <c:pt idx="293">
                  <c:v>133.67973330000001</c:v>
                </c:pt>
                <c:pt idx="294">
                  <c:v>137.32107540000001</c:v>
                </c:pt>
                <c:pt idx="295">
                  <c:v>133.16917419999999</c:v>
                </c:pt>
                <c:pt idx="296">
                  <c:v>131.2521667</c:v>
                </c:pt>
                <c:pt idx="297">
                  <c:v>122.8038712</c:v>
                </c:pt>
                <c:pt idx="298">
                  <c:v>124.7882919</c:v>
                </c:pt>
                <c:pt idx="299">
                  <c:v>107.85316469999999</c:v>
                </c:pt>
                <c:pt idx="300">
                  <c:v>92.430419920000006</c:v>
                </c:pt>
                <c:pt idx="301">
                  <c:v>93.730918880000004</c:v>
                </c:pt>
                <c:pt idx="302">
                  <c:v>90.9565506</c:v>
                </c:pt>
                <c:pt idx="303">
                  <c:v>91.707931520000002</c:v>
                </c:pt>
                <c:pt idx="304">
                  <c:v>86.785377499999996</c:v>
                </c:pt>
                <c:pt idx="305">
                  <c:v>90.946914669999998</c:v>
                </c:pt>
                <c:pt idx="306">
                  <c:v>93.42264557</c:v>
                </c:pt>
                <c:pt idx="307">
                  <c:v>93.181823730000005</c:v>
                </c:pt>
                <c:pt idx="308">
                  <c:v>101.6782913</c:v>
                </c:pt>
                <c:pt idx="309">
                  <c:v>110.2999954</c:v>
                </c:pt>
                <c:pt idx="310">
                  <c:v>114.8372116</c:v>
                </c:pt>
                <c:pt idx="311">
                  <c:v>110.521553</c:v>
                </c:pt>
                <c:pt idx="312">
                  <c:v>110.8009033</c:v>
                </c:pt>
                <c:pt idx="313">
                  <c:v>107.3811417</c:v>
                </c:pt>
                <c:pt idx="314">
                  <c:v>103.8264923</c:v>
                </c:pt>
                <c:pt idx="315">
                  <c:v>101.91912840000001</c:v>
                </c:pt>
                <c:pt idx="316">
                  <c:v>98.114006040000007</c:v>
                </c:pt>
                <c:pt idx="317">
                  <c:v>105.0980606</c:v>
                </c:pt>
                <c:pt idx="318">
                  <c:v>108.5178528</c:v>
                </c:pt>
                <c:pt idx="319">
                  <c:v>113.5271072</c:v>
                </c:pt>
                <c:pt idx="320">
                  <c:v>119.6730804</c:v>
                </c:pt>
                <c:pt idx="321">
                  <c:v>117.1299133</c:v>
                </c:pt>
                <c:pt idx="322">
                  <c:v>120.0873108</c:v>
                </c:pt>
                <c:pt idx="323">
                  <c:v>112.94911190000001</c:v>
                </c:pt>
                <c:pt idx="324">
                  <c:v>110.9454041</c:v>
                </c:pt>
                <c:pt idx="325">
                  <c:v>115.5982437</c:v>
                </c:pt>
                <c:pt idx="326">
                  <c:v>115.0491486</c:v>
                </c:pt>
                <c:pt idx="327">
                  <c:v>111.1091843</c:v>
                </c:pt>
                <c:pt idx="328">
                  <c:v>108.3251877</c:v>
                </c:pt>
                <c:pt idx="329">
                  <c:v>106.9283829</c:v>
                </c:pt>
                <c:pt idx="330">
                  <c:v>107.95911409999999</c:v>
                </c:pt>
                <c:pt idx="331">
                  <c:v>107.98802190000001</c:v>
                </c:pt>
                <c:pt idx="332">
                  <c:v>106.6875458</c:v>
                </c:pt>
                <c:pt idx="333">
                  <c:v>111.6004715</c:v>
                </c:pt>
                <c:pt idx="334">
                  <c:v>110.0109863</c:v>
                </c:pt>
                <c:pt idx="335">
                  <c:v>108.0361862</c:v>
                </c:pt>
                <c:pt idx="336">
                  <c:v>104.3274078</c:v>
                </c:pt>
                <c:pt idx="337">
                  <c:v>103.7494202</c:v>
                </c:pt>
                <c:pt idx="338">
                  <c:v>103.3062973</c:v>
                </c:pt>
                <c:pt idx="339">
                  <c:v>109.21144099999999</c:v>
                </c:pt>
                <c:pt idx="340">
                  <c:v>108.37335210000001</c:v>
                </c:pt>
                <c:pt idx="341">
                  <c:v>107.01506809999999</c:v>
                </c:pt>
                <c:pt idx="342">
                  <c:v>104.7801743</c:v>
                </c:pt>
                <c:pt idx="343">
                  <c:v>102.5934372</c:v>
                </c:pt>
                <c:pt idx="344">
                  <c:v>102.5356369</c:v>
                </c:pt>
                <c:pt idx="345">
                  <c:v>104.82833100000001</c:v>
                </c:pt>
                <c:pt idx="346">
                  <c:v>113.63307949999999</c:v>
                </c:pt>
                <c:pt idx="347">
                  <c:v>113.2188416</c:v>
                </c:pt>
                <c:pt idx="348">
                  <c:v>115.9642944</c:v>
                </c:pt>
                <c:pt idx="349">
                  <c:v>114.29776</c:v>
                </c:pt>
                <c:pt idx="350">
                  <c:v>114.8275833</c:v>
                </c:pt>
                <c:pt idx="351">
                  <c:v>120.29924010000001</c:v>
                </c:pt>
                <c:pt idx="352">
                  <c:v>124.53783420000001</c:v>
                </c:pt>
                <c:pt idx="353">
                  <c:v>126.2043762</c:v>
                </c:pt>
                <c:pt idx="354">
                  <c:v>128.29476930000001</c:v>
                </c:pt>
                <c:pt idx="355">
                  <c:v>131.67604059999999</c:v>
                </c:pt>
                <c:pt idx="356">
                  <c:v>130.2792206</c:v>
                </c:pt>
                <c:pt idx="357">
                  <c:v>136.7912445</c:v>
                </c:pt>
                <c:pt idx="358">
                  <c:v>139.20918270000001</c:v>
                </c:pt>
                <c:pt idx="359">
                  <c:v>143.70787050000001</c:v>
                </c:pt>
                <c:pt idx="360">
                  <c:v>141.42480470000001</c:v>
                </c:pt>
                <c:pt idx="361">
                  <c:v>137.6775208</c:v>
                </c:pt>
                <c:pt idx="362">
                  <c:v>135.83755489999999</c:v>
                </c:pt>
                <c:pt idx="363">
                  <c:v>125.47225950000001</c:v>
                </c:pt>
                <c:pt idx="364">
                  <c:v>126.4355927</c:v>
                </c:pt>
                <c:pt idx="365">
                  <c:v>128.11175539999999</c:v>
                </c:pt>
                <c:pt idx="366">
                  <c:v>129.79756159999999</c:v>
                </c:pt>
                <c:pt idx="367">
                  <c:v>130.38519289999999</c:v>
                </c:pt>
                <c:pt idx="368">
                  <c:v>129.8264618</c:v>
                </c:pt>
                <c:pt idx="369">
                  <c:v>127.1484451</c:v>
                </c:pt>
                <c:pt idx="370">
                  <c:v>128.59341430000001</c:v>
                </c:pt>
                <c:pt idx="371">
                  <c:v>131.9072266</c:v>
                </c:pt>
                <c:pt idx="372">
                  <c:v>127.17733</c:v>
                </c:pt>
                <c:pt idx="373">
                  <c:v>130.75123600000001</c:v>
                </c:pt>
                <c:pt idx="374">
                  <c:v>125.2314224</c:v>
                </c:pt>
                <c:pt idx="375">
                  <c:v>125.5204315</c:v>
                </c:pt>
                <c:pt idx="376">
                  <c:v>126.8498077</c:v>
                </c:pt>
                <c:pt idx="377">
                  <c:v>128.20809940000001</c:v>
                </c:pt>
                <c:pt idx="378">
                  <c:v>132.0998993</c:v>
                </c:pt>
                <c:pt idx="379">
                  <c:v>135.04763790000001</c:v>
                </c:pt>
                <c:pt idx="380">
                  <c:v>130.26956179999999</c:v>
                </c:pt>
                <c:pt idx="381">
                  <c:v>130.03839110000001</c:v>
                </c:pt>
                <c:pt idx="382">
                  <c:v>128.6319427</c:v>
                </c:pt>
                <c:pt idx="383">
                  <c:v>128.7957001</c:v>
                </c:pt>
                <c:pt idx="384">
                  <c:v>130.18287659999999</c:v>
                </c:pt>
                <c:pt idx="385">
                  <c:v>129.53746029999999</c:v>
                </c:pt>
                <c:pt idx="386">
                  <c:v>133.28477480000001</c:v>
                </c:pt>
                <c:pt idx="387">
                  <c:v>131.4351959</c:v>
                </c:pt>
                <c:pt idx="388">
                  <c:v>131.27145390000001</c:v>
                </c:pt>
                <c:pt idx="389">
                  <c:v>133.67973330000001</c:v>
                </c:pt>
                <c:pt idx="390">
                  <c:v>136.7912445</c:v>
                </c:pt>
                <c:pt idx="391">
                  <c:v>137.4944611</c:v>
                </c:pt>
                <c:pt idx="392">
                  <c:v>134.7490234</c:v>
                </c:pt>
                <c:pt idx="393">
                  <c:v>134.14212040000001</c:v>
                </c:pt>
                <c:pt idx="394">
                  <c:v>135.7990265</c:v>
                </c:pt>
                <c:pt idx="395">
                  <c:v>134.47929379999999</c:v>
                </c:pt>
                <c:pt idx="396">
                  <c:v>138.16879270000001</c:v>
                </c:pt>
                <c:pt idx="397">
                  <c:v>134.6237946</c:v>
                </c:pt>
                <c:pt idx="398">
                  <c:v>132.34072879999999</c:v>
                </c:pt>
                <c:pt idx="399">
                  <c:v>135.11506650000001</c:v>
                </c:pt>
                <c:pt idx="400">
                  <c:v>134.94168089999999</c:v>
                </c:pt>
                <c:pt idx="401">
                  <c:v>137.08024599999999</c:v>
                </c:pt>
                <c:pt idx="402">
                  <c:v>141.03948969999999</c:v>
                </c:pt>
                <c:pt idx="403">
                  <c:v>141.46336360000001</c:v>
                </c:pt>
                <c:pt idx="404">
                  <c:v>145.46112059999999</c:v>
                </c:pt>
                <c:pt idx="405">
                  <c:v>147.38775630000001</c:v>
                </c:pt>
                <c:pt idx="406">
                  <c:v>150.33549500000001</c:v>
                </c:pt>
                <c:pt idx="407">
                  <c:v>152.46446230000001</c:v>
                </c:pt>
                <c:pt idx="408">
                  <c:v>151.48188780000001</c:v>
                </c:pt>
                <c:pt idx="409">
                  <c:v>153.43740840000001</c:v>
                </c:pt>
                <c:pt idx="410">
                  <c:v>154.51631159999999</c:v>
                </c:pt>
                <c:pt idx="411">
                  <c:v>149.23733519999999</c:v>
                </c:pt>
                <c:pt idx="412">
                  <c:v>149.41073610000001</c:v>
                </c:pt>
                <c:pt idx="413">
                  <c:v>147.01206970000001</c:v>
                </c:pt>
                <c:pt idx="414">
                  <c:v>146.75196840000001</c:v>
                </c:pt>
                <c:pt idx="415">
                  <c:v>146.76161189999999</c:v>
                </c:pt>
                <c:pt idx="416">
                  <c:v>146.90609739999999</c:v>
                </c:pt>
                <c:pt idx="417">
                  <c:v>145.4322205</c:v>
                </c:pt>
                <c:pt idx="418">
                  <c:v>145.547821</c:v>
                </c:pt>
                <c:pt idx="419">
                  <c:v>147.27215580000001</c:v>
                </c:pt>
                <c:pt idx="420">
                  <c:v>146.02948000000001</c:v>
                </c:pt>
                <c:pt idx="421">
                  <c:v>152.1272888</c:v>
                </c:pt>
                <c:pt idx="422">
                  <c:v>150.8268127</c:v>
                </c:pt>
                <c:pt idx="423">
                  <c:v>150.66304020000001</c:v>
                </c:pt>
                <c:pt idx="424">
                  <c:v>146.9157257</c:v>
                </c:pt>
                <c:pt idx="425">
                  <c:v>151.7997589</c:v>
                </c:pt>
                <c:pt idx="426">
                  <c:v>153.59153749999999</c:v>
                </c:pt>
                <c:pt idx="427">
                  <c:v>155.3929291</c:v>
                </c:pt>
                <c:pt idx="428">
                  <c:v>158.0613251</c:v>
                </c:pt>
                <c:pt idx="429">
                  <c:v>159.05354310000001</c:v>
                </c:pt>
                <c:pt idx="430">
                  <c:v>160.1228333</c:v>
                </c:pt>
                <c:pt idx="431">
                  <c:v>159.6700745</c:v>
                </c:pt>
                <c:pt idx="432">
                  <c:v>159.8723755</c:v>
                </c:pt>
                <c:pt idx="433">
                  <c:v>154.80532840000001</c:v>
                </c:pt>
                <c:pt idx="434">
                  <c:v>154.6704407</c:v>
                </c:pt>
                <c:pt idx="435">
                  <c:v>158.38885500000001</c:v>
                </c:pt>
                <c:pt idx="436">
                  <c:v>156.78010560000001</c:v>
                </c:pt>
                <c:pt idx="437">
                  <c:v>157.5122375</c:v>
                </c:pt>
                <c:pt idx="438">
                  <c:v>159.1498871</c:v>
                </c:pt>
                <c:pt idx="439">
                  <c:v>159.4003448</c:v>
                </c:pt>
                <c:pt idx="440">
                  <c:v>157.14617920000001</c:v>
                </c:pt>
                <c:pt idx="441">
                  <c:v>158.0420685</c:v>
                </c:pt>
                <c:pt idx="442">
                  <c:v>157.0691071</c:v>
                </c:pt>
                <c:pt idx="443">
                  <c:v>156.36589050000001</c:v>
                </c:pt>
                <c:pt idx="444">
                  <c:v>155.20989990000001</c:v>
                </c:pt>
                <c:pt idx="445">
                  <c:v>158.09022519999999</c:v>
                </c:pt>
                <c:pt idx="446">
                  <c:v>157.68562320000001</c:v>
                </c:pt>
                <c:pt idx="447">
                  <c:v>160.89347839999999</c:v>
                </c:pt>
                <c:pt idx="448">
                  <c:v>162.74307250000001</c:v>
                </c:pt>
                <c:pt idx="449">
                  <c:v>161.91462709999999</c:v>
                </c:pt>
                <c:pt idx="450">
                  <c:v>160.62374879999999</c:v>
                </c:pt>
                <c:pt idx="451">
                  <c:v>156.78010560000001</c:v>
                </c:pt>
                <c:pt idx="452">
                  <c:v>160.15173340000001</c:v>
                </c:pt>
                <c:pt idx="453">
                  <c:v>159.33290099999999</c:v>
                </c:pt>
                <c:pt idx="454">
                  <c:v>161.0476074</c:v>
                </c:pt>
                <c:pt idx="455">
                  <c:v>157.0113068</c:v>
                </c:pt>
                <c:pt idx="456">
                  <c:v>160.80679319999999</c:v>
                </c:pt>
                <c:pt idx="457">
                  <c:v>161.51963810000001</c:v>
                </c:pt>
                <c:pt idx="458">
                  <c:v>156.00946039999999</c:v>
                </c:pt>
                <c:pt idx="459">
                  <c:v>154.5452118</c:v>
                </c:pt>
                <c:pt idx="460">
                  <c:v>144.5941315</c:v>
                </c:pt>
                <c:pt idx="461">
                  <c:v>146.41481020000001</c:v>
                </c:pt>
                <c:pt idx="462">
                  <c:v>143.15879820000001</c:v>
                </c:pt>
                <c:pt idx="463">
                  <c:v>145.46112059999999</c:v>
                </c:pt>
                <c:pt idx="464">
                  <c:v>151.89610289999999</c:v>
                </c:pt>
                <c:pt idx="465">
                  <c:v>151.35662840000001</c:v>
                </c:pt>
                <c:pt idx="466">
                  <c:v>157.08837890000001</c:v>
                </c:pt>
                <c:pt idx="467">
                  <c:v>159.3425293</c:v>
                </c:pt>
                <c:pt idx="468">
                  <c:v>168.93719479999999</c:v>
                </c:pt>
                <c:pt idx="469">
                  <c:v>160.76823429999999</c:v>
                </c:pt>
                <c:pt idx="470">
                  <c:v>159.4003448</c:v>
                </c:pt>
                <c:pt idx="471">
                  <c:v>154.87275700000001</c:v>
                </c:pt>
                <c:pt idx="472">
                  <c:v>154.77641299999999</c:v>
                </c:pt>
                <c:pt idx="473">
                  <c:v>156.866806</c:v>
                </c:pt>
                <c:pt idx="474">
                  <c:v>159.36180110000001</c:v>
                </c:pt>
                <c:pt idx="475">
                  <c:v>161.12469479999999</c:v>
                </c:pt>
                <c:pt idx="476">
                  <c:v>162.4058838</c:v>
                </c:pt>
                <c:pt idx="477">
                  <c:v>160.86460880000001</c:v>
                </c:pt>
                <c:pt idx="478">
                  <c:v>160.89347839999999</c:v>
                </c:pt>
                <c:pt idx="479">
                  <c:v>160.34439090000001</c:v>
                </c:pt>
                <c:pt idx="480">
                  <c:v>157.54112240000001</c:v>
                </c:pt>
                <c:pt idx="481">
                  <c:v>156.72230529999999</c:v>
                </c:pt>
                <c:pt idx="482">
                  <c:v>154.22731020000001</c:v>
                </c:pt>
                <c:pt idx="483">
                  <c:v>158.92829900000001</c:v>
                </c:pt>
                <c:pt idx="484">
                  <c:v>156.818634</c:v>
                </c:pt>
                <c:pt idx="485">
                  <c:v>160.86460880000001</c:v>
                </c:pt>
                <c:pt idx="486">
                  <c:v>161.2210236</c:v>
                </c:pt>
                <c:pt idx="487">
                  <c:v>163.4559174</c:v>
                </c:pt>
                <c:pt idx="488">
                  <c:v>163.86050420000001</c:v>
                </c:pt>
                <c:pt idx="489">
                  <c:v>165.10317989999999</c:v>
                </c:pt>
                <c:pt idx="490">
                  <c:v>168.41700739999999</c:v>
                </c:pt>
                <c:pt idx="491">
                  <c:v>166.13394170000001</c:v>
                </c:pt>
                <c:pt idx="492">
                  <c:v>168.0027771</c:v>
                </c:pt>
                <c:pt idx="493">
                  <c:v>170.56521609999999</c:v>
                </c:pt>
                <c:pt idx="494">
                  <c:v>170.52665709999999</c:v>
                </c:pt>
                <c:pt idx="495">
                  <c:v>174.40882869999999</c:v>
                </c:pt>
                <c:pt idx="496">
                  <c:v>171.9138489</c:v>
                </c:pt>
                <c:pt idx="497">
                  <c:v>171.09503169999999</c:v>
                </c:pt>
                <c:pt idx="498">
                  <c:v>172.07762149999999</c:v>
                </c:pt>
                <c:pt idx="499">
                  <c:v>172.70376590000001</c:v>
                </c:pt>
                <c:pt idx="500">
                  <c:v>173.80195620000001</c:v>
                </c:pt>
                <c:pt idx="501">
                  <c:v>175.87310790000001</c:v>
                </c:pt>
                <c:pt idx="502">
                  <c:v>176.61483759999999</c:v>
                </c:pt>
                <c:pt idx="503">
                  <c:v>176.76896669999999</c:v>
                </c:pt>
                <c:pt idx="504">
                  <c:v>176.27769470000001</c:v>
                </c:pt>
                <c:pt idx="505">
                  <c:v>174.20655819999999</c:v>
                </c:pt>
                <c:pt idx="506">
                  <c:v>172.1643066</c:v>
                </c:pt>
                <c:pt idx="507">
                  <c:v>173.10836789999999</c:v>
                </c:pt>
                <c:pt idx="508">
                  <c:v>171.68266299999999</c:v>
                </c:pt>
                <c:pt idx="509">
                  <c:v>174.4281158</c:v>
                </c:pt>
                <c:pt idx="510">
                  <c:v>171.32623290000001</c:v>
                </c:pt>
                <c:pt idx="511">
                  <c:v>169.47663879999999</c:v>
                </c:pt>
                <c:pt idx="512">
                  <c:v>170.9986877</c:v>
                </c:pt>
                <c:pt idx="513">
                  <c:v>169.32252500000001</c:v>
                </c:pt>
                <c:pt idx="514">
                  <c:v>163.6389313</c:v>
                </c:pt>
                <c:pt idx="515">
                  <c:v>167.90644839999999</c:v>
                </c:pt>
                <c:pt idx="516">
                  <c:v>167.1261749</c:v>
                </c:pt>
                <c:pt idx="517">
                  <c:v>167.79084779999999</c:v>
                </c:pt>
                <c:pt idx="518">
                  <c:v>163.47517400000001</c:v>
                </c:pt>
                <c:pt idx="519">
                  <c:v>158.5622864</c:v>
                </c:pt>
                <c:pt idx="520">
                  <c:v>162.71415709999999</c:v>
                </c:pt>
                <c:pt idx="521">
                  <c:v>157.04985049999999</c:v>
                </c:pt>
                <c:pt idx="522">
                  <c:v>155.08468629999999</c:v>
                </c:pt>
                <c:pt idx="523">
                  <c:v>153.97685240000001</c:v>
                </c:pt>
                <c:pt idx="524">
                  <c:v>158.1094971</c:v>
                </c:pt>
                <c:pt idx="525">
                  <c:v>162.0687561</c:v>
                </c:pt>
                <c:pt idx="526">
                  <c:v>160.87422179999999</c:v>
                </c:pt>
                <c:pt idx="527">
                  <c:v>158.80308529999999</c:v>
                </c:pt>
                <c:pt idx="528">
                  <c:v>162.36737059999999</c:v>
                </c:pt>
                <c:pt idx="529">
                  <c:v>163.3692169</c:v>
                </c:pt>
                <c:pt idx="530">
                  <c:v>166.61560059999999</c:v>
                </c:pt>
                <c:pt idx="531">
                  <c:v>163.52334590000001</c:v>
                </c:pt>
                <c:pt idx="532">
                  <c:v>171.65376280000001</c:v>
                </c:pt>
                <c:pt idx="533">
                  <c:v>170.58447269999999</c:v>
                </c:pt>
                <c:pt idx="534">
                  <c:v>172.60742189999999</c:v>
                </c:pt>
                <c:pt idx="535">
                  <c:v>170.02575680000001</c:v>
                </c:pt>
                <c:pt idx="536">
                  <c:v>168.56149289999999</c:v>
                </c:pt>
                <c:pt idx="537">
                  <c:v>171.48999019999999</c:v>
                </c:pt>
                <c:pt idx="538">
                  <c:v>170.9312592</c:v>
                </c:pt>
                <c:pt idx="539">
                  <c:v>170.57484439999999</c:v>
                </c:pt>
                <c:pt idx="540">
                  <c:v>169.75602720000001</c:v>
                </c:pt>
                <c:pt idx="541">
                  <c:v>171.00834660000001</c:v>
                </c:pt>
                <c:pt idx="542">
                  <c:v>169.19729609999999</c:v>
                </c:pt>
                <c:pt idx="543">
                  <c:v>171.056488</c:v>
                </c:pt>
                <c:pt idx="544">
                  <c:v>169.83306880000001</c:v>
                </c:pt>
                <c:pt idx="545">
                  <c:v>168.07983400000001</c:v>
                </c:pt>
                <c:pt idx="546">
                  <c:v>160.98019410000001</c:v>
                </c:pt>
                <c:pt idx="547">
                  <c:v>157.48335270000001</c:v>
                </c:pt>
                <c:pt idx="548">
                  <c:v>159.89163210000001</c:v>
                </c:pt>
                <c:pt idx="549">
                  <c:v>157.4158936</c:v>
                </c:pt>
                <c:pt idx="550">
                  <c:v>166.8082733</c:v>
                </c:pt>
                <c:pt idx="551">
                  <c:v>173.36846919999999</c:v>
                </c:pt>
                <c:pt idx="552">
                  <c:v>173.50332639999999</c:v>
                </c:pt>
                <c:pt idx="553">
                  <c:v>168.35922239999999</c:v>
                </c:pt>
                <c:pt idx="554">
                  <c:v>165.3440094</c:v>
                </c:pt>
                <c:pt idx="555">
                  <c:v>165.7774963</c:v>
                </c:pt>
                <c:pt idx="556">
                  <c:v>164.25546259999999</c:v>
                </c:pt>
                <c:pt idx="557">
                  <c:v>161.99166869999999</c:v>
                </c:pt>
                <c:pt idx="558">
                  <c:v>160.48890689999999</c:v>
                </c:pt>
                <c:pt idx="559">
                  <c:v>160.76823429999999</c:v>
                </c:pt>
                <c:pt idx="560">
                  <c:v>158.3021698</c:v>
                </c:pt>
                <c:pt idx="561">
                  <c:v>149.99836730000001</c:v>
                </c:pt>
                <c:pt idx="562">
                  <c:v>150.34516909999999</c:v>
                </c:pt>
                <c:pt idx="563">
                  <c:v>150.5667114</c:v>
                </c:pt>
                <c:pt idx="564">
                  <c:v>149.62266539999999</c:v>
                </c:pt>
                <c:pt idx="565">
                  <c:v>151.25065609999999</c:v>
                </c:pt>
                <c:pt idx="566">
                  <c:v>155.3062439</c:v>
                </c:pt>
                <c:pt idx="567">
                  <c:v>158.25398250000001</c:v>
                </c:pt>
                <c:pt idx="568">
                  <c:v>156.91499329999999</c:v>
                </c:pt>
                <c:pt idx="569">
                  <c:v>155.61447140000001</c:v>
                </c:pt>
                <c:pt idx="570">
                  <c:v>158.6874847</c:v>
                </c:pt>
                <c:pt idx="571">
                  <c:v>160.7104645</c:v>
                </c:pt>
                <c:pt idx="572">
                  <c:v>162.5311279</c:v>
                </c:pt>
                <c:pt idx="573">
                  <c:v>162.08799740000001</c:v>
                </c:pt>
                <c:pt idx="574">
                  <c:v>159.91088869999999</c:v>
                </c:pt>
                <c:pt idx="575">
                  <c:v>160.53704830000001</c:v>
                </c:pt>
                <c:pt idx="576">
                  <c:v>160.7778778</c:v>
                </c:pt>
                <c:pt idx="577">
                  <c:v>160.82604979999999</c:v>
                </c:pt>
                <c:pt idx="578">
                  <c:v>156.9342499</c:v>
                </c:pt>
                <c:pt idx="579">
                  <c:v>158.33105470000001</c:v>
                </c:pt>
                <c:pt idx="580">
                  <c:v>156.1057892</c:v>
                </c:pt>
                <c:pt idx="581">
                  <c:v>155.4411011</c:v>
                </c:pt>
                <c:pt idx="582">
                  <c:v>154.1984406</c:v>
                </c:pt>
                <c:pt idx="583">
                  <c:v>153.53372189999999</c:v>
                </c:pt>
                <c:pt idx="584">
                  <c:v>151.75160220000001</c:v>
                </c:pt>
                <c:pt idx="585">
                  <c:v>152.74380489999999</c:v>
                </c:pt>
                <c:pt idx="586">
                  <c:v>149.11209109999999</c:v>
                </c:pt>
                <c:pt idx="587">
                  <c:v>152.10800169999999</c:v>
                </c:pt>
                <c:pt idx="588">
                  <c:v>147.81161499999999</c:v>
                </c:pt>
                <c:pt idx="589">
                  <c:v>151.11579900000001</c:v>
                </c:pt>
                <c:pt idx="590">
                  <c:v>152.06948850000001</c:v>
                </c:pt>
                <c:pt idx="591">
                  <c:v>163.61004639999999</c:v>
                </c:pt>
                <c:pt idx="592">
                  <c:v>166.71192930000001</c:v>
                </c:pt>
                <c:pt idx="593">
                  <c:v>167.62709050000001</c:v>
                </c:pt>
                <c:pt idx="594">
                  <c:v>167.37663269999999</c:v>
                </c:pt>
                <c:pt idx="595">
                  <c:v>168.9971008</c:v>
                </c:pt>
                <c:pt idx="596">
                  <c:v>171.53730770000001</c:v>
                </c:pt>
                <c:pt idx="597">
                  <c:v>176.68586730000001</c:v>
                </c:pt>
                <c:pt idx="598">
                  <c:v>174.31111150000001</c:v>
                </c:pt>
                <c:pt idx="599">
                  <c:v>174.9048004</c:v>
                </c:pt>
                <c:pt idx="600">
                  <c:v>177.74671939999999</c:v>
                </c:pt>
                <c:pt idx="601">
                  <c:v>178.52532959999999</c:v>
                </c:pt>
                <c:pt idx="602">
                  <c:v>181.68843079999999</c:v>
                </c:pt>
                <c:pt idx="603">
                  <c:v>179.08009340000001</c:v>
                </c:pt>
                <c:pt idx="604">
                  <c:v>176.74426270000001</c:v>
                </c:pt>
                <c:pt idx="605">
                  <c:v>177.38659670000001</c:v>
                </c:pt>
                <c:pt idx="606">
                  <c:v>178.4669189</c:v>
                </c:pt>
                <c:pt idx="607">
                  <c:v>177.79539489999999</c:v>
                </c:pt>
                <c:pt idx="608">
                  <c:v>177.3087463</c:v>
                </c:pt>
                <c:pt idx="609">
                  <c:v>177.12384030000001</c:v>
                </c:pt>
                <c:pt idx="610">
                  <c:v>176.30628970000001</c:v>
                </c:pt>
                <c:pt idx="611">
                  <c:v>176.58853149999999</c:v>
                </c:pt>
                <c:pt idx="612">
                  <c:v>175.5957947</c:v>
                </c:pt>
                <c:pt idx="613">
                  <c:v>174.1456451</c:v>
                </c:pt>
                <c:pt idx="614">
                  <c:v>174.21377559999999</c:v>
                </c:pt>
                <c:pt idx="615">
                  <c:v>174.45710750000001</c:v>
                </c:pt>
                <c:pt idx="616">
                  <c:v>173.89259340000001</c:v>
                </c:pt>
                <c:pt idx="617">
                  <c:v>173.2113037</c:v>
                </c:pt>
                <c:pt idx="618">
                  <c:v>171.6638336</c:v>
                </c:pt>
                <c:pt idx="619">
                  <c:v>169.50320429999999</c:v>
                </c:pt>
                <c:pt idx="620">
                  <c:v>166.651535</c:v>
                </c:pt>
                <c:pt idx="621">
                  <c:v>169.20149230000001</c:v>
                </c:pt>
                <c:pt idx="622">
                  <c:v>169.57131960000001</c:v>
                </c:pt>
                <c:pt idx="623">
                  <c:v>169.45452879999999</c:v>
                </c:pt>
                <c:pt idx="624">
                  <c:v>170.60296629999999</c:v>
                </c:pt>
                <c:pt idx="625">
                  <c:v>180.0728149</c:v>
                </c:pt>
                <c:pt idx="626">
                  <c:v>180.0241547</c:v>
                </c:pt>
                <c:pt idx="627">
                  <c:v>184.3843689</c:v>
                </c:pt>
                <c:pt idx="628">
                  <c:v>181.78576659999999</c:v>
                </c:pt>
                <c:pt idx="629">
                  <c:v>181.75656129999999</c:v>
                </c:pt>
                <c:pt idx="630">
                  <c:v>182.67141720000001</c:v>
                </c:pt>
                <c:pt idx="631">
                  <c:v>180.21879580000001</c:v>
                </c:pt>
                <c:pt idx="632">
                  <c:v>183.27484129999999</c:v>
                </c:pt>
                <c:pt idx="633">
                  <c:v>182.50596619999999</c:v>
                </c:pt>
                <c:pt idx="634">
                  <c:v>184.22863770000001</c:v>
                </c:pt>
                <c:pt idx="635">
                  <c:v>185.65931699999999</c:v>
                </c:pt>
                <c:pt idx="636">
                  <c:v>184.42329409999999</c:v>
                </c:pt>
                <c:pt idx="637">
                  <c:v>185.83451840000001</c:v>
                </c:pt>
                <c:pt idx="638">
                  <c:v>181.5813751</c:v>
                </c:pt>
                <c:pt idx="639">
                  <c:v>178.49612429999999</c:v>
                </c:pt>
                <c:pt idx="640">
                  <c:v>175.80020139999999</c:v>
                </c:pt>
                <c:pt idx="641">
                  <c:v>176.4425507</c:v>
                </c:pt>
                <c:pt idx="642">
                  <c:v>178.12628169999999</c:v>
                </c:pt>
                <c:pt idx="643">
                  <c:v>178.11654659999999</c:v>
                </c:pt>
                <c:pt idx="644">
                  <c:v>182.00959779999999</c:v>
                </c:pt>
                <c:pt idx="645">
                  <c:v>179.5667114</c:v>
                </c:pt>
                <c:pt idx="646">
                  <c:v>178.61293029999999</c:v>
                </c:pt>
                <c:pt idx="647">
                  <c:v>178.22361760000001</c:v>
                </c:pt>
                <c:pt idx="648">
                  <c:v>178.4571991</c:v>
                </c:pt>
                <c:pt idx="649">
                  <c:v>177.1822205</c:v>
                </c:pt>
                <c:pt idx="650">
                  <c:v>183.1288605</c:v>
                </c:pt>
                <c:pt idx="651">
                  <c:v>187.8491516</c:v>
                </c:pt>
                <c:pt idx="652">
                  <c:v>193.36753849999999</c:v>
                </c:pt>
                <c:pt idx="653">
                  <c:v>183.4597626</c:v>
                </c:pt>
                <c:pt idx="654">
                  <c:v>179.08009340000001</c:v>
                </c:pt>
                <c:pt idx="655">
                  <c:v>179.09954830000001</c:v>
                </c:pt>
                <c:pt idx="656">
                  <c:v>176.64694209999999</c:v>
                </c:pt>
                <c:pt idx="657">
                  <c:v>175.91699220000001</c:v>
                </c:pt>
                <c:pt idx="658">
                  <c:v>179.595932</c:v>
                </c:pt>
                <c:pt idx="659">
                  <c:v>183.35270689999999</c:v>
                </c:pt>
                <c:pt idx="660">
                  <c:v>180.37454220000001</c:v>
                </c:pt>
                <c:pt idx="661">
                  <c:v>176.77346800000001</c:v>
                </c:pt>
                <c:pt idx="662">
                  <c:v>174.16511539999999</c:v>
                </c:pt>
                <c:pt idx="663">
                  <c:v>172.5787048</c:v>
                </c:pt>
                <c:pt idx="664">
                  <c:v>172.42297360000001</c:v>
                </c:pt>
                <c:pt idx="665">
                  <c:v>175.93644710000001</c:v>
                </c:pt>
                <c:pt idx="666">
                  <c:v>174.51548769999999</c:v>
                </c:pt>
                <c:pt idx="667">
                  <c:v>175.80992130000001</c:v>
                </c:pt>
                <c:pt idx="668">
                  <c:v>174.03860470000001</c:v>
                </c:pt>
                <c:pt idx="669">
                  <c:v>174.86586</c:v>
                </c:pt>
                <c:pt idx="670">
                  <c:v>173.55195620000001</c:v>
                </c:pt>
                <c:pt idx="671">
                  <c:v>172.75389100000001</c:v>
                </c:pt>
                <c:pt idx="672">
                  <c:v>173.7466125</c:v>
                </c:pt>
                <c:pt idx="673">
                  <c:v>174.33056640000001</c:v>
                </c:pt>
                <c:pt idx="674">
                  <c:v>172.481369</c:v>
                </c:pt>
                <c:pt idx="675">
                  <c:v>172.5202942</c:v>
                </c:pt>
                <c:pt idx="676">
                  <c:v>171.1966553</c:v>
                </c:pt>
                <c:pt idx="677">
                  <c:v>171.49838260000001</c:v>
                </c:pt>
                <c:pt idx="678">
                  <c:v>171.51785280000001</c:v>
                </c:pt>
                <c:pt idx="679">
                  <c:v>171.4205322</c:v>
                </c:pt>
                <c:pt idx="680">
                  <c:v>168.51048280000001</c:v>
                </c:pt>
                <c:pt idx="681">
                  <c:v>164.237854</c:v>
                </c:pt>
                <c:pt idx="682">
                  <c:v>163.91667179999999</c:v>
                </c:pt>
                <c:pt idx="683">
                  <c:v>161.532196</c:v>
                </c:pt>
                <c:pt idx="684">
                  <c:v>160.2961426</c:v>
                </c:pt>
                <c:pt idx="685">
                  <c:v>161.22073359999999</c:v>
                </c:pt>
                <c:pt idx="686">
                  <c:v>162.2037354</c:v>
                </c:pt>
                <c:pt idx="687">
                  <c:v>165.55175779999999</c:v>
                </c:pt>
                <c:pt idx="688">
                  <c:v>160.43240359999999</c:v>
                </c:pt>
                <c:pt idx="689">
                  <c:v>158.3204193</c:v>
                </c:pt>
                <c:pt idx="690">
                  <c:v>152.12075809999999</c:v>
                </c:pt>
                <c:pt idx="691">
                  <c:v>152.89936829999999</c:v>
                </c:pt>
                <c:pt idx="692">
                  <c:v>153.89208980000001</c:v>
                </c:pt>
                <c:pt idx="693">
                  <c:v>154.36897279999999</c:v>
                </c:pt>
                <c:pt idx="694">
                  <c:v>150.8165741</c:v>
                </c:pt>
                <c:pt idx="695">
                  <c:v>148.714325</c:v>
                </c:pt>
                <c:pt idx="696">
                  <c:v>148.0622559</c:v>
                </c:pt>
                <c:pt idx="697">
                  <c:v>149.84332280000001</c:v>
                </c:pt>
                <c:pt idx="698">
                  <c:v>147.5756226</c:v>
                </c:pt>
                <c:pt idx="699">
                  <c:v>146.54396059999999</c:v>
                </c:pt>
                <c:pt idx="700">
                  <c:v>145.83348079999999</c:v>
                </c:pt>
                <c:pt idx="701">
                  <c:v>149.01605219999999</c:v>
                </c:pt>
                <c:pt idx="702">
                  <c:v>150.85549929999999</c:v>
                </c:pt>
                <c:pt idx="703">
                  <c:v>155.32276920000001</c:v>
                </c:pt>
                <c:pt idx="704">
                  <c:v>153.1037445</c:v>
                </c:pt>
                <c:pt idx="705">
                  <c:v>152.63658140000001</c:v>
                </c:pt>
                <c:pt idx="706">
                  <c:v>152.53924559999999</c:v>
                </c:pt>
                <c:pt idx="707">
                  <c:v>156.38362119999999</c:v>
                </c:pt>
                <c:pt idx="708">
                  <c:v>157.29850769999999</c:v>
                </c:pt>
                <c:pt idx="709">
                  <c:v>157.26930239999999</c:v>
                </c:pt>
                <c:pt idx="710">
                  <c:v>157.95057679999999</c:v>
                </c:pt>
                <c:pt idx="711">
                  <c:v>157.64887999999999</c:v>
                </c:pt>
                <c:pt idx="712">
                  <c:v>161.24021909999999</c:v>
                </c:pt>
                <c:pt idx="713">
                  <c:v>159.33261110000001</c:v>
                </c:pt>
                <c:pt idx="714">
                  <c:v>161.18179319999999</c:v>
                </c:pt>
                <c:pt idx="715">
                  <c:v>160.95796200000001</c:v>
                </c:pt>
                <c:pt idx="716">
                  <c:v>165.53228759999999</c:v>
                </c:pt>
                <c:pt idx="717">
                  <c:v>165.21110530000001</c:v>
                </c:pt>
                <c:pt idx="718">
                  <c:v>167.71240230000001</c:v>
                </c:pt>
                <c:pt idx="719">
                  <c:v>165.7853394</c:v>
                </c:pt>
                <c:pt idx="720">
                  <c:v>167.08949279999999</c:v>
                </c:pt>
                <c:pt idx="721">
                  <c:v>157.72673030000001</c:v>
                </c:pt>
                <c:pt idx="722">
                  <c:v>157.22062679999999</c:v>
                </c:pt>
                <c:pt idx="723">
                  <c:v>156.7437439</c:v>
                </c:pt>
                <c:pt idx="724">
                  <c:v>156.49069209999999</c:v>
                </c:pt>
                <c:pt idx="725">
                  <c:v>157.4931641</c:v>
                </c:pt>
                <c:pt idx="726">
                  <c:v>157.1038513</c:v>
                </c:pt>
                <c:pt idx="727">
                  <c:v>157.0941162</c:v>
                </c:pt>
                <c:pt idx="728">
                  <c:v>155.1281281</c:v>
                </c:pt>
                <c:pt idx="729">
                  <c:v>152.29594420000001</c:v>
                </c:pt>
                <c:pt idx="730">
                  <c:v>149.29827879999999</c:v>
                </c:pt>
                <c:pt idx="731">
                  <c:v>147.00138849999999</c:v>
                </c:pt>
                <c:pt idx="732">
                  <c:v>139.82844539999999</c:v>
                </c:pt>
                <c:pt idx="733">
                  <c:v>140.19828799999999</c:v>
                </c:pt>
                <c:pt idx="734">
                  <c:v>140.73359679999999</c:v>
                </c:pt>
                <c:pt idx="735">
                  <c:v>141.12289430000001</c:v>
                </c:pt>
                <c:pt idx="736">
                  <c:v>141.2980804</c:v>
                </c:pt>
                <c:pt idx="737">
                  <c:v>137.93060299999999</c:v>
                </c:pt>
                <c:pt idx="738">
                  <c:v>140.20802309999999</c:v>
                </c:pt>
                <c:pt idx="739">
                  <c:v>145.13272090000001</c:v>
                </c:pt>
                <c:pt idx="740">
                  <c:v>145.21058650000001</c:v>
                </c:pt>
                <c:pt idx="741">
                  <c:v>141.83337399999999</c:v>
                </c:pt>
                <c:pt idx="742">
                  <c:v>140.8503876</c:v>
                </c:pt>
                <c:pt idx="743">
                  <c:v>138.67027279999999</c:v>
                </c:pt>
                <c:pt idx="744">
                  <c:v>136.25657649999999</c:v>
                </c:pt>
                <c:pt idx="745">
                  <c:v>139.2736969</c:v>
                </c:pt>
                <c:pt idx="746">
                  <c:v>137.7846222</c:v>
                </c:pt>
                <c:pt idx="747">
                  <c:v>137.15199279999999</c:v>
                </c:pt>
                <c:pt idx="748">
                  <c:v>135.50717159999999</c:v>
                </c:pt>
                <c:pt idx="749">
                  <c:v>136.188446</c:v>
                </c:pt>
                <c:pt idx="750">
                  <c:v>137.72621150000001</c:v>
                </c:pt>
                <c:pt idx="751">
                  <c:v>138.46591190000001</c:v>
                </c:pt>
                <c:pt idx="752">
                  <c:v>140.01338200000001</c:v>
                </c:pt>
                <c:pt idx="753">
                  <c:v>139.88685609999999</c:v>
                </c:pt>
                <c:pt idx="754">
                  <c:v>140.34426880000001</c:v>
                </c:pt>
                <c:pt idx="755">
                  <c:v>139.19584660000001</c:v>
                </c:pt>
                <c:pt idx="756">
                  <c:v>140.1496277</c:v>
                </c:pt>
                <c:pt idx="757">
                  <c:v>143.21540830000001</c:v>
                </c:pt>
                <c:pt idx="758">
                  <c:v>142.14480589999999</c:v>
                </c:pt>
                <c:pt idx="759">
                  <c:v>141.40512079999999</c:v>
                </c:pt>
                <c:pt idx="760">
                  <c:v>139.10824579999999</c:v>
                </c:pt>
                <c:pt idx="761">
                  <c:v>137.06439209999999</c:v>
                </c:pt>
                <c:pt idx="762">
                  <c:v>137.61914060000001</c:v>
                </c:pt>
                <c:pt idx="763">
                  <c:v>141.7749786</c:v>
                </c:pt>
                <c:pt idx="764">
                  <c:v>141.6873932</c:v>
                </c:pt>
                <c:pt idx="765">
                  <c:v>141.7360535</c:v>
                </c:pt>
                <c:pt idx="766">
                  <c:v>141.2688751</c:v>
                </c:pt>
                <c:pt idx="767">
                  <c:v>140.32481379999999</c:v>
                </c:pt>
                <c:pt idx="768">
                  <c:v>140.25669859999999</c:v>
                </c:pt>
                <c:pt idx="769">
                  <c:v>140.06205750000001</c:v>
                </c:pt>
                <c:pt idx="770">
                  <c:v>137.6678162</c:v>
                </c:pt>
                <c:pt idx="771">
                  <c:v>136.00353999999999</c:v>
                </c:pt>
                <c:pt idx="772">
                  <c:v>132.08129880000001</c:v>
                </c:pt>
                <c:pt idx="773">
                  <c:v>132.80151369999999</c:v>
                </c:pt>
                <c:pt idx="774">
                  <c:v>131.31240840000001</c:v>
                </c:pt>
                <c:pt idx="775">
                  <c:v>128.92793270000001</c:v>
                </c:pt>
                <c:pt idx="776">
                  <c:v>132.87936400000001</c:v>
                </c:pt>
                <c:pt idx="777">
                  <c:v>134.21272279999999</c:v>
                </c:pt>
                <c:pt idx="778">
                  <c:v>136.5388336</c:v>
                </c:pt>
                <c:pt idx="779">
                  <c:v>134.2808685</c:v>
                </c:pt>
                <c:pt idx="780">
                  <c:v>134.991333</c:v>
                </c:pt>
                <c:pt idx="781">
                  <c:v>133.8429108</c:v>
                </c:pt>
                <c:pt idx="782">
                  <c:v>133.51197809999999</c:v>
                </c:pt>
                <c:pt idx="783">
                  <c:v>136.5388336</c:v>
                </c:pt>
                <c:pt idx="784">
                  <c:v>134.1640778</c:v>
                </c:pt>
                <c:pt idx="785">
                  <c:v>128.3245239</c:v>
                </c:pt>
                <c:pt idx="786">
                  <c:v>126.728363</c:v>
                </c:pt>
                <c:pt idx="787">
                  <c:v>130.74790949999999</c:v>
                </c:pt>
                <c:pt idx="788">
                  <c:v>130.7187347</c:v>
                </c:pt>
                <c:pt idx="789">
                  <c:v>126.8646164</c:v>
                </c:pt>
                <c:pt idx="790">
                  <c:v>126.3682556</c:v>
                </c:pt>
                <c:pt idx="791">
                  <c:v>122.45574190000001</c:v>
                </c:pt>
                <c:pt idx="792">
                  <c:v>118.92280580000001</c:v>
                </c:pt>
                <c:pt idx="793">
                  <c:v>117.4823761</c:v>
                </c:pt>
                <c:pt idx="794">
                  <c:v>118.0371323</c:v>
                </c:pt>
                <c:pt idx="795">
                  <c:v>114.6891098</c:v>
                </c:pt>
                <c:pt idx="796">
                  <c:v>110.4554291</c:v>
                </c:pt>
                <c:pt idx="797">
                  <c:v>111.38002779999999</c:v>
                </c:pt>
                <c:pt idx="798">
                  <c:v>107.2728577</c:v>
                </c:pt>
                <c:pt idx="799">
                  <c:v>99.360244750000007</c:v>
                </c:pt>
                <c:pt idx="800">
                  <c:v>92.109458919999994</c:v>
                </c:pt>
                <c:pt idx="801">
                  <c:v>98.192337039999998</c:v>
                </c:pt>
                <c:pt idx="802">
                  <c:v>112.78152470000001</c:v>
                </c:pt>
                <c:pt idx="803">
                  <c:v>107.7886963</c:v>
                </c:pt>
                <c:pt idx="804">
                  <c:v>107.9638824</c:v>
                </c:pt>
                <c:pt idx="805">
                  <c:v>109.3069763</c:v>
                </c:pt>
                <c:pt idx="806">
                  <c:v>108.7522125</c:v>
                </c:pt>
                <c:pt idx="807">
                  <c:v>115.3022766</c:v>
                </c:pt>
                <c:pt idx="808">
                  <c:v>115.98355100000001</c:v>
                </c:pt>
                <c:pt idx="809">
                  <c:v>117.36558530000001</c:v>
                </c:pt>
                <c:pt idx="810">
                  <c:v>114.6501846</c:v>
                </c:pt>
                <c:pt idx="811">
                  <c:v>116.58698269999999</c:v>
                </c:pt>
                <c:pt idx="812">
                  <c:v>112.2851639</c:v>
                </c:pt>
                <c:pt idx="813">
                  <c:v>112.8983078</c:v>
                </c:pt>
                <c:pt idx="814">
                  <c:v>113.9202423</c:v>
                </c:pt>
                <c:pt idx="815">
                  <c:v>115.0394821</c:v>
                </c:pt>
                <c:pt idx="816">
                  <c:v>118.2317886</c:v>
                </c:pt>
                <c:pt idx="817">
                  <c:v>117.2195969</c:v>
                </c:pt>
                <c:pt idx="818">
                  <c:v>113.6963806</c:v>
                </c:pt>
                <c:pt idx="819">
                  <c:v>113.20001980000001</c:v>
                </c:pt>
                <c:pt idx="820">
                  <c:v>113.968895</c:v>
                </c:pt>
                <c:pt idx="821">
                  <c:v>111.18537139999999</c:v>
                </c:pt>
                <c:pt idx="822">
                  <c:v>107.5648346</c:v>
                </c:pt>
                <c:pt idx="823">
                  <c:v>108.8982086</c:v>
                </c:pt>
                <c:pt idx="824">
                  <c:v>109.3069763</c:v>
                </c:pt>
                <c:pt idx="825">
                  <c:v>106.9322205</c:v>
                </c:pt>
                <c:pt idx="826">
                  <c:v>105.8227158</c:v>
                </c:pt>
                <c:pt idx="827">
                  <c:v>104.7131882</c:v>
                </c:pt>
                <c:pt idx="828">
                  <c:v>105.29714199999999</c:v>
                </c:pt>
                <c:pt idx="829">
                  <c:v>105.53073120000001</c:v>
                </c:pt>
                <c:pt idx="830">
                  <c:v>107.7400284</c:v>
                </c:pt>
                <c:pt idx="831">
                  <c:v>109.89094540000001</c:v>
                </c:pt>
                <c:pt idx="832">
                  <c:v>108.1682663</c:v>
                </c:pt>
                <c:pt idx="833">
                  <c:v>104.13896939999999</c:v>
                </c:pt>
                <c:pt idx="834">
                  <c:v>101.57929230000001</c:v>
                </c:pt>
                <c:pt idx="835">
                  <c:v>96.352874760000006</c:v>
                </c:pt>
                <c:pt idx="836">
                  <c:v>93.754272459999996</c:v>
                </c:pt>
                <c:pt idx="837">
                  <c:v>96.829765320000007</c:v>
                </c:pt>
                <c:pt idx="838">
                  <c:v>97.394264219999997</c:v>
                </c:pt>
                <c:pt idx="839">
                  <c:v>99.47704315</c:v>
                </c:pt>
                <c:pt idx="840">
                  <c:v>98.834693909999999</c:v>
                </c:pt>
                <c:pt idx="841">
                  <c:v>101.413826</c:v>
                </c:pt>
                <c:pt idx="842">
                  <c:v>96.712989809999996</c:v>
                </c:pt>
                <c:pt idx="843">
                  <c:v>93.014587399999996</c:v>
                </c:pt>
                <c:pt idx="844">
                  <c:v>89.19940948</c:v>
                </c:pt>
                <c:pt idx="845">
                  <c:v>89.569236759999995</c:v>
                </c:pt>
                <c:pt idx="846">
                  <c:v>90.659294130000006</c:v>
                </c:pt>
                <c:pt idx="847">
                  <c:v>90.357582089999994</c:v>
                </c:pt>
                <c:pt idx="848">
                  <c:v>94.081329350000004</c:v>
                </c:pt>
                <c:pt idx="849">
                  <c:v>93.416191100000006</c:v>
                </c:pt>
                <c:pt idx="850">
                  <c:v>96.33483124</c:v>
                </c:pt>
                <c:pt idx="851">
                  <c:v>90.219596859999996</c:v>
                </c:pt>
                <c:pt idx="852">
                  <c:v>90.636543270000004</c:v>
                </c:pt>
                <c:pt idx="853">
                  <c:v>90.696105959999997</c:v>
                </c:pt>
                <c:pt idx="854">
                  <c:v>92.989318850000004</c:v>
                </c:pt>
                <c:pt idx="855">
                  <c:v>91.668983460000007</c:v>
                </c:pt>
                <c:pt idx="856">
                  <c:v>91.053489690000006</c:v>
                </c:pt>
                <c:pt idx="857">
                  <c:v>94.140892030000003</c:v>
                </c:pt>
                <c:pt idx="858">
                  <c:v>96.037010190000004</c:v>
                </c:pt>
                <c:pt idx="859">
                  <c:v>98.419563289999999</c:v>
                </c:pt>
                <c:pt idx="860">
                  <c:v>96.424171450000003</c:v>
                </c:pt>
                <c:pt idx="861">
                  <c:v>101.1396561</c:v>
                </c:pt>
                <c:pt idx="862">
                  <c:v>99.571144099999998</c:v>
                </c:pt>
                <c:pt idx="863">
                  <c:v>99.888816829999996</c:v>
                </c:pt>
                <c:pt idx="864">
                  <c:v>99.273315429999997</c:v>
                </c:pt>
                <c:pt idx="865">
                  <c:v>98.925872799999993</c:v>
                </c:pt>
                <c:pt idx="866">
                  <c:v>94.835800169999999</c:v>
                </c:pt>
                <c:pt idx="867">
                  <c:v>91.639205930000003</c:v>
                </c:pt>
                <c:pt idx="868">
                  <c:v>87.608703610000006</c:v>
                </c:pt>
                <c:pt idx="869">
                  <c:v>85.335350039999994</c:v>
                </c:pt>
                <c:pt idx="870">
                  <c:v>86.933647160000007</c:v>
                </c:pt>
                <c:pt idx="871">
                  <c:v>84.412109380000004</c:v>
                </c:pt>
                <c:pt idx="872">
                  <c:v>86.496841430000003</c:v>
                </c:pt>
                <c:pt idx="873">
                  <c:v>86.695388789999996</c:v>
                </c:pt>
                <c:pt idx="874">
                  <c:v>86.089820860000003</c:v>
                </c:pt>
                <c:pt idx="875">
                  <c:v>87.896598819999994</c:v>
                </c:pt>
                <c:pt idx="876">
                  <c:v>89.961486820000005</c:v>
                </c:pt>
                <c:pt idx="877">
                  <c:v>90.378433229999999</c:v>
                </c:pt>
                <c:pt idx="878">
                  <c:v>87.916450499999996</c:v>
                </c:pt>
                <c:pt idx="879">
                  <c:v>87.866821290000004</c:v>
                </c:pt>
                <c:pt idx="880">
                  <c:v>87.956161499999993</c:v>
                </c:pt>
                <c:pt idx="881">
                  <c:v>87.638481139999996</c:v>
                </c:pt>
                <c:pt idx="882">
                  <c:v>85.911132809999998</c:v>
                </c:pt>
                <c:pt idx="883">
                  <c:v>83.508720400000001</c:v>
                </c:pt>
                <c:pt idx="884">
                  <c:v>86.169242859999997</c:v>
                </c:pt>
                <c:pt idx="885">
                  <c:v>84.91840363</c:v>
                </c:pt>
                <c:pt idx="886">
                  <c:v>81.205581670000001</c:v>
                </c:pt>
                <c:pt idx="887">
                  <c:v>79.815750120000004</c:v>
                </c:pt>
                <c:pt idx="888">
                  <c:v>80.758842470000005</c:v>
                </c:pt>
                <c:pt idx="889">
                  <c:v>77.681373600000001</c:v>
                </c:pt>
                <c:pt idx="890">
                  <c:v>80.232696529999998</c:v>
                </c:pt>
                <c:pt idx="891">
                  <c:v>82.942863459999998</c:v>
                </c:pt>
                <c:pt idx="892">
                  <c:v>89.266571040000002</c:v>
                </c:pt>
                <c:pt idx="893">
                  <c:v>87.420082089999994</c:v>
                </c:pt>
                <c:pt idx="894">
                  <c:v>89.028312679999999</c:v>
                </c:pt>
                <c:pt idx="895">
                  <c:v>89.236793520000006</c:v>
                </c:pt>
                <c:pt idx="896">
                  <c:v>89.365844730000006</c:v>
                </c:pt>
                <c:pt idx="897">
                  <c:v>83.042137150000002</c:v>
                </c:pt>
                <c:pt idx="898">
                  <c:v>82.724456790000005</c:v>
                </c:pt>
                <c:pt idx="899">
                  <c:v>84.680145260000003</c:v>
                </c:pt>
                <c:pt idx="900">
                  <c:v>85.51403809</c:v>
                </c:pt>
                <c:pt idx="901">
                  <c:v>87.360527039999994</c:v>
                </c:pt>
                <c:pt idx="902">
                  <c:v>84.193702700000003</c:v>
                </c:pt>
                <c:pt idx="903">
                  <c:v>86.437278750000004</c:v>
                </c:pt>
                <c:pt idx="904">
                  <c:v>89.276496890000004</c:v>
                </c:pt>
                <c:pt idx="905">
                  <c:v>87.300964359999995</c:v>
                </c:pt>
                <c:pt idx="906">
                  <c:v>88.551795960000007</c:v>
                </c:pt>
                <c:pt idx="907">
                  <c:v>86.069961550000002</c:v>
                </c:pt>
                <c:pt idx="908">
                  <c:v>88.799987790000003</c:v>
                </c:pt>
                <c:pt idx="909">
                  <c:v>87.985939029999997</c:v>
                </c:pt>
                <c:pt idx="910">
                  <c:v>88.869476320000004</c:v>
                </c:pt>
                <c:pt idx="911">
                  <c:v>87.300964359999995</c:v>
                </c:pt>
                <c:pt idx="912">
                  <c:v>87.390304569999998</c:v>
                </c:pt>
                <c:pt idx="913">
                  <c:v>85.72251129</c:v>
                </c:pt>
                <c:pt idx="914">
                  <c:v>83.995155330000003</c:v>
                </c:pt>
                <c:pt idx="915">
                  <c:v>82.128822330000006</c:v>
                </c:pt>
                <c:pt idx="916">
                  <c:v>77.979194640000003</c:v>
                </c:pt>
                <c:pt idx="917">
                  <c:v>77.016242980000001</c:v>
                </c:pt>
                <c:pt idx="918">
                  <c:v>78.296867370000001</c:v>
                </c:pt>
                <c:pt idx="919">
                  <c:v>79.140693659999997</c:v>
                </c:pt>
                <c:pt idx="920">
                  <c:v>74.375572199999993</c:v>
                </c:pt>
                <c:pt idx="921">
                  <c:v>73.958625789999999</c:v>
                </c:pt>
                <c:pt idx="922">
                  <c:v>75.030776979999999</c:v>
                </c:pt>
                <c:pt idx="923">
                  <c:v>73.640945430000002</c:v>
                </c:pt>
                <c:pt idx="924">
                  <c:v>72.856689450000005</c:v>
                </c:pt>
                <c:pt idx="925">
                  <c:v>71.893737790000003</c:v>
                </c:pt>
                <c:pt idx="926">
                  <c:v>70.583328249999994</c:v>
                </c:pt>
                <c:pt idx="927">
                  <c:v>71.119407649999999</c:v>
                </c:pt>
                <c:pt idx="928">
                  <c:v>70.364929200000006</c:v>
                </c:pt>
                <c:pt idx="929">
                  <c:v>72.618431090000001</c:v>
                </c:pt>
                <c:pt idx="930">
                  <c:v>74.832229609999999</c:v>
                </c:pt>
                <c:pt idx="931">
                  <c:v>70.513839719999993</c:v>
                </c:pt>
                <c:pt idx="932">
                  <c:v>70.603187559999995</c:v>
                </c:pt>
                <c:pt idx="933">
                  <c:v>67.545570369999993</c:v>
                </c:pt>
                <c:pt idx="934">
                  <c:v>67.158401490000003</c:v>
                </c:pt>
                <c:pt idx="935">
                  <c:v>68.458885190000004</c:v>
                </c:pt>
                <c:pt idx="936">
                  <c:v>66.820869450000004</c:v>
                </c:pt>
                <c:pt idx="937">
                  <c:v>65.669303889999995</c:v>
                </c:pt>
                <c:pt idx="938">
                  <c:v>65.490615840000004</c:v>
                </c:pt>
                <c:pt idx="939">
                  <c:v>62.949211120000001</c:v>
                </c:pt>
                <c:pt idx="940">
                  <c:v>61.301273350000002</c:v>
                </c:pt>
                <c:pt idx="941">
                  <c:v>60.477306370000001</c:v>
                </c:pt>
                <c:pt idx="942">
                  <c:v>63.495212549999998</c:v>
                </c:pt>
                <c:pt idx="943">
                  <c:v>60.189414980000002</c:v>
                </c:pt>
                <c:pt idx="944">
                  <c:v>56.99281311</c:v>
                </c:pt>
                <c:pt idx="945">
                  <c:v>58.045112609999997</c:v>
                </c:pt>
                <c:pt idx="946">
                  <c:v>62.333717350000001</c:v>
                </c:pt>
                <c:pt idx="947">
                  <c:v>60.219196320000002</c:v>
                </c:pt>
                <c:pt idx="948">
                  <c:v>58.432273860000002</c:v>
                </c:pt>
                <c:pt idx="949">
                  <c:v>55.761821750000003</c:v>
                </c:pt>
                <c:pt idx="950">
                  <c:v>55.19596481</c:v>
                </c:pt>
                <c:pt idx="951">
                  <c:v>55.056983950000003</c:v>
                </c:pt>
                <c:pt idx="952">
                  <c:v>53.607593540000003</c:v>
                </c:pt>
                <c:pt idx="953">
                  <c:v>55.275382999999998</c:v>
                </c:pt>
                <c:pt idx="954">
                  <c:v>54.640037540000002</c:v>
                </c:pt>
                <c:pt idx="955">
                  <c:v>57.588451390000003</c:v>
                </c:pt>
                <c:pt idx="956">
                  <c:v>58.035182949999999</c:v>
                </c:pt>
                <c:pt idx="957">
                  <c:v>56.000080109999999</c:v>
                </c:pt>
                <c:pt idx="958">
                  <c:v>53.548027040000001</c:v>
                </c:pt>
                <c:pt idx="959">
                  <c:v>51.373943330000003</c:v>
                </c:pt>
                <c:pt idx="960">
                  <c:v>50.986778260000001</c:v>
                </c:pt>
                <c:pt idx="961">
                  <c:v>49.735935210000001</c:v>
                </c:pt>
                <c:pt idx="962">
                  <c:v>50.609539030000001</c:v>
                </c:pt>
                <c:pt idx="963">
                  <c:v>49.041023250000002</c:v>
                </c:pt>
                <c:pt idx="964">
                  <c:v>49.636657710000001</c:v>
                </c:pt>
                <c:pt idx="965">
                  <c:v>48.40567017</c:v>
                </c:pt>
                <c:pt idx="966">
                  <c:v>48.594291689999999</c:v>
                </c:pt>
                <c:pt idx="967">
                  <c:v>46.777584079999997</c:v>
                </c:pt>
                <c:pt idx="968">
                  <c:v>45.169361109999997</c:v>
                </c:pt>
                <c:pt idx="969">
                  <c:v>56.486518859999997</c:v>
                </c:pt>
                <c:pt idx="970">
                  <c:v>57.30056381</c:v>
                </c:pt>
                <c:pt idx="971">
                  <c:v>60.000793459999997</c:v>
                </c:pt>
                <c:pt idx="972">
                  <c:v>61.321128850000001</c:v>
                </c:pt>
                <c:pt idx="973">
                  <c:v>64.954536439999998</c:v>
                </c:pt>
                <c:pt idx="974">
                  <c:v>70.275588990000003</c:v>
                </c:pt>
                <c:pt idx="975">
                  <c:v>67.505859380000004</c:v>
                </c:pt>
                <c:pt idx="976">
                  <c:v>67.257675169999999</c:v>
                </c:pt>
                <c:pt idx="977">
                  <c:v>66.830795289999998</c:v>
                </c:pt>
                <c:pt idx="978">
                  <c:v>66.552833559999996</c:v>
                </c:pt>
                <c:pt idx="979">
                  <c:v>66.25501251</c:v>
                </c:pt>
                <c:pt idx="980">
                  <c:v>63.247032169999997</c:v>
                </c:pt>
                <c:pt idx="981">
                  <c:v>63.20732117</c:v>
                </c:pt>
                <c:pt idx="982">
                  <c:v>64.219909670000007</c:v>
                </c:pt>
                <c:pt idx="983">
                  <c:v>63.892307279999997</c:v>
                </c:pt>
                <c:pt idx="984">
                  <c:v>61.886989589999999</c:v>
                </c:pt>
                <c:pt idx="985">
                  <c:v>62.135173799999997</c:v>
                </c:pt>
                <c:pt idx="986">
                  <c:v>64.041221620000002</c:v>
                </c:pt>
                <c:pt idx="987">
                  <c:v>65.282135010000005</c:v>
                </c:pt>
                <c:pt idx="988">
                  <c:v>65.053810119999994</c:v>
                </c:pt>
                <c:pt idx="989">
                  <c:v>63.68383789</c:v>
                </c:pt>
                <c:pt idx="990">
                  <c:v>61.648731230000003</c:v>
                </c:pt>
                <c:pt idx="991">
                  <c:v>61.122581480000001</c:v>
                </c:pt>
                <c:pt idx="992">
                  <c:v>61.589168549999997</c:v>
                </c:pt>
                <c:pt idx="993">
                  <c:v>61.668586730000001</c:v>
                </c:pt>
                <c:pt idx="994">
                  <c:v>61.738075260000002</c:v>
                </c:pt>
                <c:pt idx="995">
                  <c:v>64.964462280000006</c:v>
                </c:pt>
                <c:pt idx="996">
                  <c:v>65.014099119999997</c:v>
                </c:pt>
                <c:pt idx="997">
                  <c:v>62.313861850000002</c:v>
                </c:pt>
                <c:pt idx="998">
                  <c:v>63.743396760000003</c:v>
                </c:pt>
                <c:pt idx="999">
                  <c:v>63.624267580000001</c:v>
                </c:pt>
                <c:pt idx="1000">
                  <c:v>62.552116390000002</c:v>
                </c:pt>
                <c:pt idx="1001">
                  <c:v>66.215301510000003</c:v>
                </c:pt>
                <c:pt idx="1002">
                  <c:v>65.9174881</c:v>
                </c:pt>
                <c:pt idx="1003">
                  <c:v>66.433708190000004</c:v>
                </c:pt>
                <c:pt idx="1004">
                  <c:v>66.691818240000003</c:v>
                </c:pt>
                <c:pt idx="1005">
                  <c:v>65.947273249999995</c:v>
                </c:pt>
                <c:pt idx="1006">
                  <c:v>67.833465579999995</c:v>
                </c:pt>
                <c:pt idx="1007">
                  <c:v>67.247741700000006</c:v>
                </c:pt>
                <c:pt idx="1008">
                  <c:v>69.233207699999994</c:v>
                </c:pt>
                <c:pt idx="1009">
                  <c:v>72.955963130000001</c:v>
                </c:pt>
                <c:pt idx="1010">
                  <c:v>72.459594730000006</c:v>
                </c:pt>
                <c:pt idx="1011">
                  <c:v>74.782592769999994</c:v>
                </c:pt>
                <c:pt idx="1012">
                  <c:v>75.179695129999999</c:v>
                </c:pt>
                <c:pt idx="1013">
                  <c:v>75.120124820000001</c:v>
                </c:pt>
                <c:pt idx="1014">
                  <c:v>77.55232239</c:v>
                </c:pt>
                <c:pt idx="1015">
                  <c:v>79.23003387</c:v>
                </c:pt>
                <c:pt idx="1016">
                  <c:v>79.249893189999995</c:v>
                </c:pt>
                <c:pt idx="1017">
                  <c:v>80.838264469999999</c:v>
                </c:pt>
                <c:pt idx="1018">
                  <c:v>79.567573550000006</c:v>
                </c:pt>
                <c:pt idx="1019">
                  <c:v>77.879913329999994</c:v>
                </c:pt>
                <c:pt idx="1020">
                  <c:v>79.418655400000006</c:v>
                </c:pt>
                <c:pt idx="1021">
                  <c:v>80.570236210000004</c:v>
                </c:pt>
                <c:pt idx="1022">
                  <c:v>80.391532900000001</c:v>
                </c:pt>
                <c:pt idx="1023">
                  <c:v>79.42858124</c:v>
                </c:pt>
                <c:pt idx="1024">
                  <c:v>79.051345830000002</c:v>
                </c:pt>
                <c:pt idx="1025">
                  <c:v>79.924949650000002</c:v>
                </c:pt>
                <c:pt idx="1026">
                  <c:v>79.061271669999996</c:v>
                </c:pt>
                <c:pt idx="1027">
                  <c:v>79.468292239999997</c:v>
                </c:pt>
                <c:pt idx="1028">
                  <c:v>81.275070189999994</c:v>
                </c:pt>
                <c:pt idx="1029">
                  <c:v>85.285713200000004</c:v>
                </c:pt>
                <c:pt idx="1030">
                  <c:v>86.060043329999999</c:v>
                </c:pt>
                <c:pt idx="1031">
                  <c:v>82.595397950000006</c:v>
                </c:pt>
                <c:pt idx="1032">
                  <c:v>82.178451539999998</c:v>
                </c:pt>
                <c:pt idx="1033">
                  <c:v>81.960052489999995</c:v>
                </c:pt>
                <c:pt idx="1034">
                  <c:v>74.613830570000005</c:v>
                </c:pt>
                <c:pt idx="1035">
                  <c:v>74.067825319999997</c:v>
                </c:pt>
                <c:pt idx="1036">
                  <c:v>74.703178410000007</c:v>
                </c:pt>
                <c:pt idx="1037">
                  <c:v>74.534408569999997</c:v>
                </c:pt>
                <c:pt idx="1038">
                  <c:v>75.060554499999995</c:v>
                </c:pt>
                <c:pt idx="1039">
                  <c:v>76.509941100000006</c:v>
                </c:pt>
                <c:pt idx="1040">
                  <c:v>76.490097050000003</c:v>
                </c:pt>
                <c:pt idx="1041">
                  <c:v>72.955963130000001</c:v>
                </c:pt>
                <c:pt idx="1042">
                  <c:v>73.690589900000006</c:v>
                </c:pt>
                <c:pt idx="1043">
                  <c:v>74.008262630000004</c:v>
                </c:pt>
                <c:pt idx="1044">
                  <c:v>71.734909060000007</c:v>
                </c:pt>
                <c:pt idx="1045">
                  <c:v>73.224006650000007</c:v>
                </c:pt>
                <c:pt idx="1046">
                  <c:v>74.385498049999995</c:v>
                </c:pt>
                <c:pt idx="1047">
                  <c:v>74.693244930000006</c:v>
                </c:pt>
                <c:pt idx="1048">
                  <c:v>75.854743959999993</c:v>
                </c:pt>
                <c:pt idx="1049">
                  <c:v>77.482826230000001</c:v>
                </c:pt>
                <c:pt idx="1050">
                  <c:v>77.651596069999997</c:v>
                </c:pt>
                <c:pt idx="1051">
                  <c:v>75.477500919999997</c:v>
                </c:pt>
                <c:pt idx="1052">
                  <c:v>77.433189389999995</c:v>
                </c:pt>
                <c:pt idx="1053">
                  <c:v>78.981849670000003</c:v>
                </c:pt>
                <c:pt idx="1054">
                  <c:v>77.889846800000001</c:v>
                </c:pt>
                <c:pt idx="1055">
                  <c:v>77.681373600000001</c:v>
                </c:pt>
                <c:pt idx="1056">
                  <c:v>78.882575990000007</c:v>
                </c:pt>
                <c:pt idx="1057">
                  <c:v>75.149902339999997</c:v>
                </c:pt>
                <c:pt idx="1058">
                  <c:v>75.467575069999995</c:v>
                </c:pt>
                <c:pt idx="1059">
                  <c:v>74.703178410000007</c:v>
                </c:pt>
                <c:pt idx="1060">
                  <c:v>75.596641539999993</c:v>
                </c:pt>
                <c:pt idx="1061">
                  <c:v>75.904380799999998</c:v>
                </c:pt>
                <c:pt idx="1062">
                  <c:v>74.464920039999996</c:v>
                </c:pt>
                <c:pt idx="1063">
                  <c:v>75.815040589999995</c:v>
                </c:pt>
                <c:pt idx="1064">
                  <c:v>75.556922909999997</c:v>
                </c:pt>
                <c:pt idx="1065">
                  <c:v>75.626419069999997</c:v>
                </c:pt>
                <c:pt idx="1066">
                  <c:v>75.934158330000002</c:v>
                </c:pt>
                <c:pt idx="1067">
                  <c:v>78.902435299999993</c:v>
                </c:pt>
                <c:pt idx="1068">
                  <c:v>83.955451969999999</c:v>
                </c:pt>
                <c:pt idx="1069">
                  <c:v>87.668266299999999</c:v>
                </c:pt>
                <c:pt idx="1070">
                  <c:v>88.541877749999998</c:v>
                </c:pt>
                <c:pt idx="1071">
                  <c:v>88.889335630000005</c:v>
                </c:pt>
                <c:pt idx="1072">
                  <c:v>88.919113159999995</c:v>
                </c:pt>
                <c:pt idx="1073">
                  <c:v>89.127586359999995</c:v>
                </c:pt>
                <c:pt idx="1074">
                  <c:v>89.345993039999996</c:v>
                </c:pt>
                <c:pt idx="1075">
                  <c:v>89.882064819999997</c:v>
                </c:pt>
                <c:pt idx="1076">
                  <c:v>88.730491639999997</c:v>
                </c:pt>
                <c:pt idx="1077">
                  <c:v>89.623947139999999</c:v>
                </c:pt>
                <c:pt idx="1078">
                  <c:v>90.467773440000002</c:v>
                </c:pt>
                <c:pt idx="1079">
                  <c:v>88.343330379999998</c:v>
                </c:pt>
                <c:pt idx="1080">
                  <c:v>88.978675839999994</c:v>
                </c:pt>
                <c:pt idx="1081">
                  <c:v>88.383033749999996</c:v>
                </c:pt>
                <c:pt idx="1082">
                  <c:v>87.856887819999997</c:v>
                </c:pt>
                <c:pt idx="1083">
                  <c:v>89.24671936</c:v>
                </c:pt>
                <c:pt idx="1084">
                  <c:v>88.472389219999997</c:v>
                </c:pt>
                <c:pt idx="1085">
                  <c:v>86.506774899999996</c:v>
                </c:pt>
                <c:pt idx="1086">
                  <c:v>86.596122739999998</c:v>
                </c:pt>
                <c:pt idx="1087">
                  <c:v>86.983283999999998</c:v>
                </c:pt>
                <c:pt idx="1088">
                  <c:v>87.082557679999994</c:v>
                </c:pt>
                <c:pt idx="1089">
                  <c:v>87.022994999999995</c:v>
                </c:pt>
                <c:pt idx="1090">
                  <c:v>87.062698359999999</c:v>
                </c:pt>
                <c:pt idx="1091">
                  <c:v>85.653015139999994</c:v>
                </c:pt>
                <c:pt idx="1092">
                  <c:v>86.377723689999996</c:v>
                </c:pt>
                <c:pt idx="1093">
                  <c:v>93.515464780000002</c:v>
                </c:pt>
                <c:pt idx="1094">
                  <c:v>93.048881530000003</c:v>
                </c:pt>
                <c:pt idx="1095">
                  <c:v>89.981338500000007</c:v>
                </c:pt>
                <c:pt idx="1096">
                  <c:v>89.316207890000001</c:v>
                </c:pt>
                <c:pt idx="1097">
                  <c:v>90.576972960000006</c:v>
                </c:pt>
                <c:pt idx="1098">
                  <c:v>89.316825870000002</c:v>
                </c:pt>
                <c:pt idx="1099">
                  <c:v>90.513175959999998</c:v>
                </c:pt>
                <c:pt idx="1100">
                  <c:v>87.871253969999998</c:v>
                </c:pt>
                <c:pt idx="1101">
                  <c:v>88.449485780000003</c:v>
                </c:pt>
                <c:pt idx="1102">
                  <c:v>88.618965149999994</c:v>
                </c:pt>
                <c:pt idx="1103">
                  <c:v>85.787628170000005</c:v>
                </c:pt>
                <c:pt idx="1104">
                  <c:v>87.392723079999996</c:v>
                </c:pt>
                <c:pt idx="1105">
                  <c:v>85.069824220000001</c:v>
                </c:pt>
                <c:pt idx="1106">
                  <c:v>82.407966610000003</c:v>
                </c:pt>
                <c:pt idx="1107">
                  <c:v>82.97622681</c:v>
                </c:pt>
                <c:pt idx="1108">
                  <c:v>83.155677800000007</c:v>
                </c:pt>
                <c:pt idx="1109">
                  <c:v>82.97622681</c:v>
                </c:pt>
                <c:pt idx="1110">
                  <c:v>81.201652530000004</c:v>
                </c:pt>
                <c:pt idx="1111">
                  <c:v>81.231567380000001</c:v>
                </c:pt>
                <c:pt idx="1112">
                  <c:v>85.528419490000005</c:v>
                </c:pt>
                <c:pt idx="1113">
                  <c:v>84.780708309999994</c:v>
                </c:pt>
                <c:pt idx="1114">
                  <c:v>85.498512270000006</c:v>
                </c:pt>
                <c:pt idx="1115">
                  <c:v>84.930252080000002</c:v>
                </c:pt>
                <c:pt idx="1116">
                  <c:v>85.578262330000001</c:v>
                </c:pt>
                <c:pt idx="1117">
                  <c:v>85.927200319999997</c:v>
                </c:pt>
                <c:pt idx="1118">
                  <c:v>91.171157840000006</c:v>
                </c:pt>
                <c:pt idx="1119">
                  <c:v>93.224884029999998</c:v>
                </c:pt>
                <c:pt idx="1120">
                  <c:v>94.281646730000006</c:v>
                </c:pt>
                <c:pt idx="1121">
                  <c:v>95.517868039999996</c:v>
                </c:pt>
                <c:pt idx="1122">
                  <c:v>94.889785770000003</c:v>
                </c:pt>
                <c:pt idx="1123">
                  <c:v>93.89283752</c:v>
                </c:pt>
                <c:pt idx="1124">
                  <c:v>97.083076480000003</c:v>
                </c:pt>
                <c:pt idx="1125">
                  <c:v>99.057044980000001</c:v>
                </c:pt>
                <c:pt idx="1126">
                  <c:v>96.265579220000006</c:v>
                </c:pt>
                <c:pt idx="1127">
                  <c:v>96.30545807</c:v>
                </c:pt>
                <c:pt idx="1128">
                  <c:v>95.358360289999993</c:v>
                </c:pt>
                <c:pt idx="1129">
                  <c:v>93.862930300000002</c:v>
                </c:pt>
                <c:pt idx="1130">
                  <c:v>94.092224119999997</c:v>
                </c:pt>
                <c:pt idx="1131">
                  <c:v>97.043197629999995</c:v>
                </c:pt>
                <c:pt idx="1132">
                  <c:v>96.514816280000005</c:v>
                </c:pt>
                <c:pt idx="1133">
                  <c:v>94.550819399999995</c:v>
                </c:pt>
                <c:pt idx="1134">
                  <c:v>89.815307619999999</c:v>
                </c:pt>
                <c:pt idx="1135">
                  <c:v>91.14125061</c:v>
                </c:pt>
                <c:pt idx="1136">
                  <c:v>91.918869020000002</c:v>
                </c:pt>
                <c:pt idx="1137">
                  <c:v>94.431190490000006</c:v>
                </c:pt>
                <c:pt idx="1138">
                  <c:v>96.514816280000005</c:v>
                </c:pt>
                <c:pt idx="1139">
                  <c:v>97.392135620000005</c:v>
                </c:pt>
                <c:pt idx="1140">
                  <c:v>96.714210510000001</c:v>
                </c:pt>
                <c:pt idx="1141">
                  <c:v>96.903625489999996</c:v>
                </c:pt>
                <c:pt idx="1142">
                  <c:v>97.053169249999996</c:v>
                </c:pt>
                <c:pt idx="1143">
                  <c:v>96.285522459999996</c:v>
                </c:pt>
                <c:pt idx="1144">
                  <c:v>94.520912170000003</c:v>
                </c:pt>
                <c:pt idx="1145">
                  <c:v>95.6474762</c:v>
                </c:pt>
                <c:pt idx="1146">
                  <c:v>97.99031067</c:v>
                </c:pt>
                <c:pt idx="1147">
                  <c:v>99.455825809999993</c:v>
                </c:pt>
                <c:pt idx="1148">
                  <c:v>98.349212649999998</c:v>
                </c:pt>
                <c:pt idx="1149">
                  <c:v>98.817779540000004</c:v>
                </c:pt>
                <c:pt idx="1150">
                  <c:v>101.519516</c:v>
                </c:pt>
                <c:pt idx="1151">
                  <c:v>100.911377</c:v>
                </c:pt>
                <c:pt idx="1152">
                  <c:v>99.874542239999997</c:v>
                </c:pt>
                <c:pt idx="1153">
                  <c:v>97.571586609999997</c:v>
                </c:pt>
                <c:pt idx="1154">
                  <c:v>98.109947199999993</c:v>
                </c:pt>
                <c:pt idx="1155">
                  <c:v>98.568542480000005</c:v>
                </c:pt>
                <c:pt idx="1156">
                  <c:v>98.728050229999994</c:v>
                </c:pt>
                <c:pt idx="1157">
                  <c:v>96.405151369999999</c:v>
                </c:pt>
                <c:pt idx="1158">
                  <c:v>97.023262020000004</c:v>
                </c:pt>
                <c:pt idx="1159">
                  <c:v>99.695091250000004</c:v>
                </c:pt>
                <c:pt idx="1160">
                  <c:v>97.162834169999996</c:v>
                </c:pt>
                <c:pt idx="1161">
                  <c:v>97.063140869999998</c:v>
                </c:pt>
                <c:pt idx="1162">
                  <c:v>97.501800540000005</c:v>
                </c:pt>
                <c:pt idx="1163">
                  <c:v>99.685119630000003</c:v>
                </c:pt>
                <c:pt idx="1164">
                  <c:v>99.724998470000003</c:v>
                </c:pt>
                <c:pt idx="1165">
                  <c:v>99.655212399999996</c:v>
                </c:pt>
                <c:pt idx="1166">
                  <c:v>100.4328308</c:v>
                </c:pt>
                <c:pt idx="1167">
                  <c:v>99.535575870000002</c:v>
                </c:pt>
                <c:pt idx="1168">
                  <c:v>96.614517210000002</c:v>
                </c:pt>
                <c:pt idx="1169">
                  <c:v>95.009429929999996</c:v>
                </c:pt>
                <c:pt idx="1170">
                  <c:v>95.228752139999997</c:v>
                </c:pt>
                <c:pt idx="1171">
                  <c:v>96.026313779999995</c:v>
                </c:pt>
                <c:pt idx="1172">
                  <c:v>98.658264160000002</c:v>
                </c:pt>
                <c:pt idx="1173">
                  <c:v>99.804756159999997</c:v>
                </c:pt>
                <c:pt idx="1174">
                  <c:v>99.864570619999995</c:v>
                </c:pt>
                <c:pt idx="1175">
                  <c:v>99.495704649999993</c:v>
                </c:pt>
                <c:pt idx="1176">
                  <c:v>97.671279909999996</c:v>
                </c:pt>
                <c:pt idx="1177">
                  <c:v>97.382164000000003</c:v>
                </c:pt>
                <c:pt idx="1178">
                  <c:v>94.042381289999994</c:v>
                </c:pt>
                <c:pt idx="1179">
                  <c:v>93.813079830000007</c:v>
                </c:pt>
                <c:pt idx="1180">
                  <c:v>95.557746890000004</c:v>
                </c:pt>
                <c:pt idx="1181">
                  <c:v>93.214912409999997</c:v>
                </c:pt>
                <c:pt idx="1182">
                  <c:v>91.230979919999996</c:v>
                </c:pt>
                <c:pt idx="1183">
                  <c:v>90.862106319999995</c:v>
                </c:pt>
                <c:pt idx="1184">
                  <c:v>92.307685849999999</c:v>
                </c:pt>
                <c:pt idx="1185">
                  <c:v>90.164245609999995</c:v>
                </c:pt>
                <c:pt idx="1186">
                  <c:v>88.399635309999994</c:v>
                </c:pt>
                <c:pt idx="1187">
                  <c:v>88.150398249999995</c:v>
                </c:pt>
                <c:pt idx="1188">
                  <c:v>85.787628170000005</c:v>
                </c:pt>
                <c:pt idx="1189">
                  <c:v>86.325973509999997</c:v>
                </c:pt>
                <c:pt idx="1190">
                  <c:v>85.338996890000004</c:v>
                </c:pt>
                <c:pt idx="1191">
                  <c:v>83.753852839999993</c:v>
                </c:pt>
                <c:pt idx="1192">
                  <c:v>82.90644073</c:v>
                </c:pt>
                <c:pt idx="1193">
                  <c:v>82.487716669999998</c:v>
                </c:pt>
                <c:pt idx="1194">
                  <c:v>87.492416379999995</c:v>
                </c:pt>
                <c:pt idx="1195">
                  <c:v>85.697898859999995</c:v>
                </c:pt>
                <c:pt idx="1196">
                  <c:v>83.773788449999998</c:v>
                </c:pt>
                <c:pt idx="1197">
                  <c:v>85.448661799999996</c:v>
                </c:pt>
                <c:pt idx="1198">
                  <c:v>82.497688289999999</c:v>
                </c:pt>
                <c:pt idx="1199">
                  <c:v>84.292205809999999</c:v>
                </c:pt>
                <c:pt idx="1200">
                  <c:v>88.180305480000001</c:v>
                </c:pt>
                <c:pt idx="1201">
                  <c:v>89.446441649999997</c:v>
                </c:pt>
                <c:pt idx="1202">
                  <c:v>89.75549316</c:v>
                </c:pt>
                <c:pt idx="1203">
                  <c:v>88.768508909999994</c:v>
                </c:pt>
                <c:pt idx="1204">
                  <c:v>87.641960139999995</c:v>
                </c:pt>
                <c:pt idx="1205">
                  <c:v>89.915008540000002</c:v>
                </c:pt>
                <c:pt idx="1206">
                  <c:v>94.321525570000006</c:v>
                </c:pt>
                <c:pt idx="1207">
                  <c:v>92.31765747</c:v>
                </c:pt>
                <c:pt idx="1208">
                  <c:v>91.061492920000006</c:v>
                </c:pt>
                <c:pt idx="1209">
                  <c:v>89.595985409999997</c:v>
                </c:pt>
                <c:pt idx="1210">
                  <c:v>89.316825870000002</c:v>
                </c:pt>
                <c:pt idx="1211">
                  <c:v>90.911956790000005</c:v>
                </c:pt>
                <c:pt idx="1212">
                  <c:v>89.645828249999994</c:v>
                </c:pt>
                <c:pt idx="1213">
                  <c:v>87.293022160000007</c:v>
                </c:pt>
                <c:pt idx="1214">
                  <c:v>87.26311493</c:v>
                </c:pt>
                <c:pt idx="1215">
                  <c:v>88.489364620000003</c:v>
                </c:pt>
                <c:pt idx="1216">
                  <c:v>88.439514160000002</c:v>
                </c:pt>
                <c:pt idx="1217">
                  <c:v>88.68875122</c:v>
                </c:pt>
                <c:pt idx="1218">
                  <c:v>91.011650090000003</c:v>
                </c:pt>
                <c:pt idx="1219">
                  <c:v>91.03158569</c:v>
                </c:pt>
                <c:pt idx="1220">
                  <c:v>91.90890503</c:v>
                </c:pt>
                <c:pt idx="1221">
                  <c:v>92.108291629999997</c:v>
                </c:pt>
                <c:pt idx="1222">
                  <c:v>90.772384639999999</c:v>
                </c:pt>
                <c:pt idx="1223">
                  <c:v>91.779296880000004</c:v>
                </c:pt>
                <c:pt idx="1224">
                  <c:v>91.918869020000002</c:v>
                </c:pt>
                <c:pt idx="1225">
                  <c:v>90.882049559999999</c:v>
                </c:pt>
                <c:pt idx="1226">
                  <c:v>97.142898560000006</c:v>
                </c:pt>
                <c:pt idx="1227">
                  <c:v>96.754089359999995</c:v>
                </c:pt>
                <c:pt idx="1228">
                  <c:v>95.697319030000003</c:v>
                </c:pt>
                <c:pt idx="1229">
                  <c:v>97.850738530000001</c:v>
                </c:pt>
                <c:pt idx="1230">
                  <c:v>99.326217650000004</c:v>
                </c:pt>
                <c:pt idx="1231">
                  <c:v>100.6820755</c:v>
                </c:pt>
                <c:pt idx="1232">
                  <c:v>101.6889954</c:v>
                </c:pt>
                <c:pt idx="1233">
                  <c:v>100.78176879999999</c:v>
                </c:pt>
                <c:pt idx="1234">
                  <c:v>101.160614</c:v>
                </c:pt>
                <c:pt idx="1235">
                  <c:v>102.137619</c:v>
                </c:pt>
                <c:pt idx="1236">
                  <c:v>105.2879868</c:v>
                </c:pt>
                <c:pt idx="1237">
                  <c:v>104.5502472</c:v>
                </c:pt>
                <c:pt idx="1238">
                  <c:v>105.53722380000001</c:v>
                </c:pt>
                <c:pt idx="1239">
                  <c:v>105.2680435</c:v>
                </c:pt>
                <c:pt idx="1240">
                  <c:v>105.0886002</c:v>
                </c:pt>
                <c:pt idx="1241">
                  <c:v>105.43753049999999</c:v>
                </c:pt>
                <c:pt idx="1242">
                  <c:v>103.0548172</c:v>
                </c:pt>
                <c:pt idx="1243">
                  <c:v>103.7925644</c:v>
                </c:pt>
                <c:pt idx="1244">
                  <c:v>104.4306107</c:v>
                </c:pt>
                <c:pt idx="1245">
                  <c:v>104.350853</c:v>
                </c:pt>
                <c:pt idx="1246">
                  <c:v>106.07557679999999</c:v>
                </c:pt>
                <c:pt idx="1247">
                  <c:v>108.209053</c:v>
                </c:pt>
                <c:pt idx="1248">
                  <c:v>104.0916519</c:v>
                </c:pt>
                <c:pt idx="1249">
                  <c:v>104.9191132</c:v>
                </c:pt>
                <c:pt idx="1250">
                  <c:v>105.82633970000001</c:v>
                </c:pt>
                <c:pt idx="1251">
                  <c:v>106.0157547</c:v>
                </c:pt>
                <c:pt idx="1252">
                  <c:v>107.0825043</c:v>
                </c:pt>
                <c:pt idx="1253">
                  <c:v>101.1406708</c:v>
                </c:pt>
                <c:pt idx="1254">
                  <c:v>102.2373199</c:v>
                </c:pt>
                <c:pt idx="1255">
                  <c:v>102.8753662</c:v>
                </c:pt>
                <c:pt idx="1256">
                  <c:v>101.5893021</c:v>
                </c:pt>
                <c:pt idx="1257">
                  <c:v>101.340065</c:v>
                </c:pt>
                <c:pt idx="1258">
                  <c:v>99.246467589999995</c:v>
                </c:pt>
                <c:pt idx="1259">
                  <c:v>97.412071229999995</c:v>
                </c:pt>
                <c:pt idx="1260">
                  <c:v>94.461097719999998</c:v>
                </c:pt>
                <c:pt idx="1261">
                  <c:v>94.550819399999995</c:v>
                </c:pt>
                <c:pt idx="1262">
                  <c:v>96.933540339999993</c:v>
                </c:pt>
                <c:pt idx="1263">
                  <c:v>96.883689880000006</c:v>
                </c:pt>
                <c:pt idx="1264">
                  <c:v>98.159790040000004</c:v>
                </c:pt>
                <c:pt idx="1265">
                  <c:v>97.741065980000002</c:v>
                </c:pt>
                <c:pt idx="1266">
                  <c:v>97.083076480000003</c:v>
                </c:pt>
                <c:pt idx="1267">
                  <c:v>92.955703740000004</c:v>
                </c:pt>
                <c:pt idx="1268">
                  <c:v>89.635864260000005</c:v>
                </c:pt>
                <c:pt idx="1269">
                  <c:v>89.536163329999994</c:v>
                </c:pt>
                <c:pt idx="1270">
                  <c:v>89.895065310000007</c:v>
                </c:pt>
                <c:pt idx="1271">
                  <c:v>90.154273989999993</c:v>
                </c:pt>
                <c:pt idx="1272">
                  <c:v>90.513175959999998</c:v>
                </c:pt>
                <c:pt idx="1273">
                  <c:v>89.725585940000002</c:v>
                </c:pt>
                <c:pt idx="1274">
                  <c:v>94.810028079999995</c:v>
                </c:pt>
                <c:pt idx="1275">
                  <c:v>95.886741639999997</c:v>
                </c:pt>
                <c:pt idx="1276">
                  <c:v>96.395187379999996</c:v>
                </c:pt>
                <c:pt idx="1277">
                  <c:v>96.96344757</c:v>
                </c:pt>
                <c:pt idx="1278">
                  <c:v>87.851318359999993</c:v>
                </c:pt>
                <c:pt idx="1279">
                  <c:v>94.500976559999998</c:v>
                </c:pt>
                <c:pt idx="1280">
                  <c:v>95.029365540000001</c:v>
                </c:pt>
                <c:pt idx="1281">
                  <c:v>94.271675110000004</c:v>
                </c:pt>
                <c:pt idx="1282">
                  <c:v>94.181953429999993</c:v>
                </c:pt>
                <c:pt idx="1283">
                  <c:v>94.321525570000006</c:v>
                </c:pt>
                <c:pt idx="1284">
                  <c:v>93.424270629999995</c:v>
                </c:pt>
                <c:pt idx="1285">
                  <c:v>92.696502690000003</c:v>
                </c:pt>
                <c:pt idx="1286">
                  <c:v>93.254791260000005</c:v>
                </c:pt>
                <c:pt idx="1287">
                  <c:v>90.582962039999998</c:v>
                </c:pt>
                <c:pt idx="1288">
                  <c:v>93.713386540000002</c:v>
                </c:pt>
                <c:pt idx="1289">
                  <c:v>93.89283752</c:v>
                </c:pt>
                <c:pt idx="1290">
                  <c:v>94.491004939999996</c:v>
                </c:pt>
                <c:pt idx="1291">
                  <c:v>97.481857300000001</c:v>
                </c:pt>
                <c:pt idx="1292">
                  <c:v>97.900581360000004</c:v>
                </c:pt>
                <c:pt idx="1293">
                  <c:v>101.80863189999999</c:v>
                </c:pt>
                <c:pt idx="1294">
                  <c:v>101.6690598</c:v>
                </c:pt>
                <c:pt idx="1295">
                  <c:v>101.8684464</c:v>
                </c:pt>
                <c:pt idx="1296">
                  <c:v>101.91829679999999</c:v>
                </c:pt>
                <c:pt idx="1297">
                  <c:v>102.36692050000001</c:v>
                </c:pt>
                <c:pt idx="1298">
                  <c:v>101.0210419</c:v>
                </c:pt>
                <c:pt idx="1299">
                  <c:v>101.1107635</c:v>
                </c:pt>
                <c:pt idx="1300">
                  <c:v>99.605369569999993</c:v>
                </c:pt>
                <c:pt idx="1301">
                  <c:v>99.804756159999997</c:v>
                </c:pt>
                <c:pt idx="1302">
                  <c:v>101.0609207</c:v>
                </c:pt>
                <c:pt idx="1303">
                  <c:v>102.8155441</c:v>
                </c:pt>
                <c:pt idx="1304">
                  <c:v>102.6460648</c:v>
                </c:pt>
                <c:pt idx="1305">
                  <c:v>103.0647812</c:v>
                </c:pt>
                <c:pt idx="1306">
                  <c:v>105.0287781</c:v>
                </c:pt>
                <c:pt idx="1307">
                  <c:v>109.1860657</c:v>
                </c:pt>
                <c:pt idx="1308">
                  <c:v>111.8379517</c:v>
                </c:pt>
                <c:pt idx="1309">
                  <c:v>111.3095703</c:v>
                </c:pt>
                <c:pt idx="1310">
                  <c:v>108.4283829</c:v>
                </c:pt>
                <c:pt idx="1311">
                  <c:v>108.8271637</c:v>
                </c:pt>
                <c:pt idx="1312">
                  <c:v>109.7543259</c:v>
                </c:pt>
                <c:pt idx="1313">
                  <c:v>107.2619476</c:v>
                </c:pt>
                <c:pt idx="1314">
                  <c:v>107.780365</c:v>
                </c:pt>
                <c:pt idx="1315">
                  <c:v>109.9537201</c:v>
                </c:pt>
                <c:pt idx="1316">
                  <c:v>110.1132278</c:v>
                </c:pt>
                <c:pt idx="1317">
                  <c:v>110.85097500000001</c:v>
                </c:pt>
                <c:pt idx="1318">
                  <c:v>111.73825840000001</c:v>
                </c:pt>
                <c:pt idx="1319">
                  <c:v>111.38932800000001</c:v>
                </c:pt>
                <c:pt idx="1320">
                  <c:v>108.567955</c:v>
                </c:pt>
                <c:pt idx="1321">
                  <c:v>108.4184113</c:v>
                </c:pt>
                <c:pt idx="1322">
                  <c:v>107.9897232</c:v>
                </c:pt>
                <c:pt idx="1323">
                  <c:v>108.87700649999999</c:v>
                </c:pt>
                <c:pt idx="1324">
                  <c:v>110.502037</c:v>
                </c:pt>
                <c:pt idx="1325">
                  <c:v>108.9966431</c:v>
                </c:pt>
                <c:pt idx="1326">
                  <c:v>107.5111847</c:v>
                </c:pt>
                <c:pt idx="1327">
                  <c:v>107.6607285</c:v>
                </c:pt>
                <c:pt idx="1328">
                  <c:v>103.633049</c:v>
                </c:pt>
                <c:pt idx="1329">
                  <c:v>107.7305145</c:v>
                </c:pt>
                <c:pt idx="1330">
                  <c:v>110.67152400000001</c:v>
                </c:pt>
                <c:pt idx="1331">
                  <c:v>116.8725586</c:v>
                </c:pt>
                <c:pt idx="1332">
                  <c:v>119.3649368</c:v>
                </c:pt>
                <c:pt idx="1333">
                  <c:v>119.0359421</c:v>
                </c:pt>
                <c:pt idx="1334">
                  <c:v>119.2951508</c:v>
                </c:pt>
                <c:pt idx="1335">
                  <c:v>121.9171295</c:v>
                </c:pt>
                <c:pt idx="1336">
                  <c:v>121.3488693</c:v>
                </c:pt>
                <c:pt idx="1337">
                  <c:v>121.21926120000001</c:v>
                </c:pt>
                <c:pt idx="1338">
                  <c:v>123.4424667</c:v>
                </c:pt>
                <c:pt idx="1339">
                  <c:v>125.1572189</c:v>
                </c:pt>
                <c:pt idx="1340">
                  <c:v>119.76371</c:v>
                </c:pt>
                <c:pt idx="1341">
                  <c:v>119.1256638</c:v>
                </c:pt>
                <c:pt idx="1342">
                  <c:v>120.4316711</c:v>
                </c:pt>
                <c:pt idx="1343">
                  <c:v>120.8105164</c:v>
                </c:pt>
                <c:pt idx="1344">
                  <c:v>121.06972500000001</c:v>
                </c:pt>
                <c:pt idx="1345">
                  <c:v>119.37490080000001</c:v>
                </c:pt>
                <c:pt idx="1346">
                  <c:v>118.98609159999999</c:v>
                </c:pt>
                <c:pt idx="1347">
                  <c:v>120.35191349999999</c:v>
                </c:pt>
                <c:pt idx="1348">
                  <c:v>120.78060910000001</c:v>
                </c:pt>
                <c:pt idx="1349">
                  <c:v>120.999939</c:v>
                </c:pt>
                <c:pt idx="1350">
                  <c:v>123.0237427</c:v>
                </c:pt>
                <c:pt idx="1351">
                  <c:v>126.21398929999999</c:v>
                </c:pt>
                <c:pt idx="1352">
                  <c:v>123.9210052</c:v>
                </c:pt>
                <c:pt idx="1353">
                  <c:v>124.5699997</c:v>
                </c:pt>
                <c:pt idx="1354">
                  <c:v>123.6900024</c:v>
                </c:pt>
                <c:pt idx="1355">
                  <c:v>123.8000031</c:v>
                </c:pt>
                <c:pt idx="1356">
                  <c:v>121.4599991</c:v>
                </c:pt>
                <c:pt idx="1357">
                  <c:v>119.4599991</c:v>
                </c:pt>
                <c:pt idx="1358">
                  <c:v>121.88999939999999</c:v>
                </c:pt>
                <c:pt idx="1359">
                  <c:v>120.3799973</c:v>
                </c:pt>
                <c:pt idx="1360">
                  <c:v>123.0500031</c:v>
                </c:pt>
                <c:pt idx="1361">
                  <c:v>125.3499985</c:v>
                </c:pt>
                <c:pt idx="1362">
                  <c:v>126.58000180000001</c:v>
                </c:pt>
                <c:pt idx="1363">
                  <c:v>126.6200027</c:v>
                </c:pt>
                <c:pt idx="1364">
                  <c:v>126.4300003</c:v>
                </c:pt>
                <c:pt idx="1365">
                  <c:v>125.83000180000001</c:v>
                </c:pt>
                <c:pt idx="1366">
                  <c:v>125.75</c:v>
                </c:pt>
                <c:pt idx="1367">
                  <c:v>124.75</c:v>
                </c:pt>
                <c:pt idx="1368">
                  <c:v>123.8399963</c:v>
                </c:pt>
                <c:pt idx="1369">
                  <c:v>121.4100037</c:v>
                </c:pt>
                <c:pt idx="1370">
                  <c:v>124.26000209999999</c:v>
                </c:pt>
                <c:pt idx="1371">
                  <c:v>122.0400009</c:v>
                </c:pt>
                <c:pt idx="1372">
                  <c:v>120.36000060000001</c:v>
                </c:pt>
                <c:pt idx="1373">
                  <c:v>118.1200027</c:v>
                </c:pt>
                <c:pt idx="1374">
                  <c:v>115.9499969</c:v>
                </c:pt>
                <c:pt idx="1375">
                  <c:v>118.5500031</c:v>
                </c:pt>
                <c:pt idx="1376">
                  <c:v>116.3399963</c:v>
                </c:pt>
                <c:pt idx="1377">
                  <c:v>117.2900009</c:v>
                </c:pt>
                <c:pt idx="1378">
                  <c:v>116.8700027</c:v>
                </c:pt>
                <c:pt idx="1379">
                  <c:v>118.9100037</c:v>
                </c:pt>
                <c:pt idx="1380">
                  <c:v>119.6299973</c:v>
                </c:pt>
                <c:pt idx="1381">
                  <c:v>119.86000060000001</c:v>
                </c:pt>
                <c:pt idx="1382">
                  <c:v>118.1600037</c:v>
                </c:pt>
                <c:pt idx="1383">
                  <c:v>115.8199997</c:v>
                </c:pt>
                <c:pt idx="1384">
                  <c:v>117.88999939999999</c:v>
                </c:pt>
                <c:pt idx="1385">
                  <c:v>119.8099976</c:v>
                </c:pt>
                <c:pt idx="1386">
                  <c:v>118.5299988</c:v>
                </c:pt>
                <c:pt idx="1387">
                  <c:v>117.13999939999999</c:v>
                </c:pt>
                <c:pt idx="1388">
                  <c:v>119.8700027</c:v>
                </c:pt>
                <c:pt idx="1389">
                  <c:v>122.38999939999999</c:v>
                </c:pt>
                <c:pt idx="1390">
                  <c:v>125.8499985</c:v>
                </c:pt>
                <c:pt idx="1391">
                  <c:v>125.7099991</c:v>
                </c:pt>
                <c:pt idx="1392">
                  <c:v>130.1499939</c:v>
                </c:pt>
                <c:pt idx="1393">
                  <c:v>127.6500015</c:v>
                </c:pt>
                <c:pt idx="1394">
                  <c:v>126.76000209999999</c:v>
                </c:pt>
                <c:pt idx="1395">
                  <c:v>123.9400024</c:v>
                </c:pt>
                <c:pt idx="1396">
                  <c:v>125.2799988</c:v>
                </c:pt>
                <c:pt idx="1397">
                  <c:v>124.9800034</c:v>
                </c:pt>
                <c:pt idx="1398">
                  <c:v>125.16999819999999</c:v>
                </c:pt>
                <c:pt idx="1399">
                  <c:v>124.01000209999999</c:v>
                </c:pt>
                <c:pt idx="1400">
                  <c:v>126.58000180000001</c:v>
                </c:pt>
                <c:pt idx="1401">
                  <c:v>128.22000120000001</c:v>
                </c:pt>
                <c:pt idx="1402">
                  <c:v>127.7099991</c:v>
                </c:pt>
                <c:pt idx="1403">
                  <c:v>124.9499969</c:v>
                </c:pt>
                <c:pt idx="1404">
                  <c:v>121.5500031</c:v>
                </c:pt>
                <c:pt idx="1405">
                  <c:v>120.41999819999999</c:v>
                </c:pt>
                <c:pt idx="1406">
                  <c:v>118.8000031</c:v>
                </c:pt>
                <c:pt idx="1407">
                  <c:v>116.4300003</c:v>
                </c:pt>
                <c:pt idx="1408">
                  <c:v>116.91999819999999</c:v>
                </c:pt>
                <c:pt idx="1409">
                  <c:v>117.76000209999999</c:v>
                </c:pt>
                <c:pt idx="1410">
                  <c:v>117.26000209999999</c:v>
                </c:pt>
                <c:pt idx="1411">
                  <c:v>116.1800003</c:v>
                </c:pt>
                <c:pt idx="1412">
                  <c:v>118</c:v>
                </c:pt>
                <c:pt idx="1413">
                  <c:v>119.6900024</c:v>
                </c:pt>
                <c:pt idx="1414">
                  <c:v>120.2200012</c:v>
                </c:pt>
                <c:pt idx="1415">
                  <c:v>119.58000180000001</c:v>
                </c:pt>
                <c:pt idx="1416">
                  <c:v>120.86000060000001</c:v>
                </c:pt>
                <c:pt idx="1417">
                  <c:v>119</c:v>
                </c:pt>
                <c:pt idx="1418">
                  <c:v>121.1999969</c:v>
                </c:pt>
                <c:pt idx="1419">
                  <c:v>120.2699966</c:v>
                </c:pt>
                <c:pt idx="1420">
                  <c:v>122.23999790000001</c:v>
                </c:pt>
                <c:pt idx="1421">
                  <c:v>122.2699966</c:v>
                </c:pt>
                <c:pt idx="1422">
                  <c:v>124.8799973</c:v>
                </c:pt>
                <c:pt idx="1423">
                  <c:v>126.2799988</c:v>
                </c:pt>
                <c:pt idx="1424">
                  <c:v>127.3799973</c:v>
                </c:pt>
                <c:pt idx="1425">
                  <c:v>128.5599976</c:v>
                </c:pt>
                <c:pt idx="1426">
                  <c:v>126.5599976</c:v>
                </c:pt>
                <c:pt idx="1427">
                  <c:v>124.3399963</c:v>
                </c:pt>
                <c:pt idx="1428">
                  <c:v>123.2799988</c:v>
                </c:pt>
                <c:pt idx="1429">
                  <c:v>122.51000209999999</c:v>
                </c:pt>
                <c:pt idx="1430">
                  <c:v>118.4300003</c:v>
                </c:pt>
                <c:pt idx="1431">
                  <c:v>116.1299973</c:v>
                </c:pt>
                <c:pt idx="1432">
                  <c:v>118.5199966</c:v>
                </c:pt>
                <c:pt idx="1433">
                  <c:v>121.48999790000001</c:v>
                </c:pt>
                <c:pt idx="1434">
                  <c:v>120.9000015</c:v>
                </c:pt>
                <c:pt idx="1435">
                  <c:v>122.4599991</c:v>
                </c:pt>
                <c:pt idx="1436">
                  <c:v>123.0299988</c:v>
                </c:pt>
                <c:pt idx="1437">
                  <c:v>123.0400009</c:v>
                </c:pt>
                <c:pt idx="1438">
                  <c:v>124.63999939999999</c:v>
                </c:pt>
                <c:pt idx="1439">
                  <c:v>121.9400024</c:v>
                </c:pt>
                <c:pt idx="1440">
                  <c:v>121.7300034</c:v>
                </c:pt>
                <c:pt idx="1441">
                  <c:v>123.4100037</c:v>
                </c:pt>
                <c:pt idx="1442">
                  <c:v>123.9100037</c:v>
                </c:pt>
                <c:pt idx="1443">
                  <c:v>130.9499969</c:v>
                </c:pt>
                <c:pt idx="1444">
                  <c:v>133.3999939</c:v>
                </c:pt>
                <c:pt idx="1445">
                  <c:v>132.6900024</c:v>
                </c:pt>
                <c:pt idx="1446">
                  <c:v>129.36000060000001</c:v>
                </c:pt>
                <c:pt idx="1447">
                  <c:v>130.72000120000001</c:v>
                </c:pt>
                <c:pt idx="1448">
                  <c:v>130.38999939999999</c:v>
                </c:pt>
                <c:pt idx="1449">
                  <c:v>131.2400055</c:v>
                </c:pt>
                <c:pt idx="1450">
                  <c:v>130.2599945</c:v>
                </c:pt>
                <c:pt idx="1451">
                  <c:v>129.6000061</c:v>
                </c:pt>
                <c:pt idx="1452">
                  <c:v>129.5500031</c:v>
                </c:pt>
                <c:pt idx="1453">
                  <c:v>127.51000209999999</c:v>
                </c:pt>
                <c:pt idx="1454">
                  <c:v>128.07000729999999</c:v>
                </c:pt>
                <c:pt idx="1455">
                  <c:v>129.4499969</c:v>
                </c:pt>
                <c:pt idx="1456">
                  <c:v>129.63999939999999</c:v>
                </c:pt>
                <c:pt idx="1457">
                  <c:v>121.2799988</c:v>
                </c:pt>
                <c:pt idx="1458">
                  <c:v>122.33000180000001</c:v>
                </c:pt>
                <c:pt idx="1459">
                  <c:v>123.76000209999999</c:v>
                </c:pt>
                <c:pt idx="1460">
                  <c:v>120.41999819999999</c:v>
                </c:pt>
                <c:pt idx="1461">
                  <c:v>118.9300003</c:v>
                </c:pt>
                <c:pt idx="1462">
                  <c:v>116.01000209999999</c:v>
                </c:pt>
                <c:pt idx="1463">
                  <c:v>116.8799973</c:v>
                </c:pt>
                <c:pt idx="1464">
                  <c:v>116.88999939999999</c:v>
                </c:pt>
                <c:pt idx="1465">
                  <c:v>115.3199997</c:v>
                </c:pt>
                <c:pt idx="1466">
                  <c:v>119.4599991</c:v>
                </c:pt>
                <c:pt idx="1467">
                  <c:v>120.0500031</c:v>
                </c:pt>
                <c:pt idx="1468">
                  <c:v>119.5400009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8A-433F-B4BB-DA801AE2CDAA}"/>
            </c:ext>
          </c:extLst>
        </c:ser>
        <c:ser>
          <c:idx val="1"/>
          <c:order val="1"/>
          <c:tx>
            <c:strRef>
              <c:f>'Weighted Moving Average'!$H$1</c:f>
              <c:strCache>
                <c:ptCount val="1"/>
                <c:pt idx="0">
                  <c:v>Forecast 3 Period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'Weighted Moving Average'!$F$2:$F$1470</c:f>
              <c:numCache>
                <c:formatCode>m/d/yyyy</c:formatCode>
                <c:ptCount val="1469"/>
                <c:pt idx="0">
                  <c:v>43467</c:v>
                </c:pt>
                <c:pt idx="1">
                  <c:v>43468</c:v>
                </c:pt>
                <c:pt idx="2">
                  <c:v>43469</c:v>
                </c:pt>
                <c:pt idx="3">
                  <c:v>43472</c:v>
                </c:pt>
                <c:pt idx="4">
                  <c:v>43473</c:v>
                </c:pt>
                <c:pt idx="5">
                  <c:v>43474</c:v>
                </c:pt>
                <c:pt idx="6">
                  <c:v>43475</c:v>
                </c:pt>
                <c:pt idx="7">
                  <c:v>43476</c:v>
                </c:pt>
                <c:pt idx="8">
                  <c:v>43479</c:v>
                </c:pt>
                <c:pt idx="9">
                  <c:v>43480</c:v>
                </c:pt>
                <c:pt idx="10">
                  <c:v>43481</c:v>
                </c:pt>
                <c:pt idx="11">
                  <c:v>43482</c:v>
                </c:pt>
                <c:pt idx="12">
                  <c:v>43483</c:v>
                </c:pt>
                <c:pt idx="13">
                  <c:v>43487</c:v>
                </c:pt>
                <c:pt idx="14">
                  <c:v>43488</c:v>
                </c:pt>
                <c:pt idx="15">
                  <c:v>43489</c:v>
                </c:pt>
                <c:pt idx="16">
                  <c:v>43490</c:v>
                </c:pt>
                <c:pt idx="17">
                  <c:v>43493</c:v>
                </c:pt>
                <c:pt idx="18">
                  <c:v>43494</c:v>
                </c:pt>
                <c:pt idx="19">
                  <c:v>43495</c:v>
                </c:pt>
                <c:pt idx="20">
                  <c:v>43496</c:v>
                </c:pt>
                <c:pt idx="21">
                  <c:v>43497</c:v>
                </c:pt>
                <c:pt idx="22">
                  <c:v>43500</c:v>
                </c:pt>
                <c:pt idx="23">
                  <c:v>43501</c:v>
                </c:pt>
                <c:pt idx="24">
                  <c:v>43502</c:v>
                </c:pt>
                <c:pt idx="25">
                  <c:v>43503</c:v>
                </c:pt>
                <c:pt idx="26">
                  <c:v>43504</c:v>
                </c:pt>
                <c:pt idx="27">
                  <c:v>43507</c:v>
                </c:pt>
                <c:pt idx="28">
                  <c:v>43508</c:v>
                </c:pt>
                <c:pt idx="29">
                  <c:v>43509</c:v>
                </c:pt>
                <c:pt idx="30">
                  <c:v>43510</c:v>
                </c:pt>
                <c:pt idx="31">
                  <c:v>43511</c:v>
                </c:pt>
                <c:pt idx="32">
                  <c:v>43515</c:v>
                </c:pt>
                <c:pt idx="33">
                  <c:v>43516</c:v>
                </c:pt>
                <c:pt idx="34">
                  <c:v>43517</c:v>
                </c:pt>
                <c:pt idx="35">
                  <c:v>43518</c:v>
                </c:pt>
                <c:pt idx="36">
                  <c:v>43521</c:v>
                </c:pt>
                <c:pt idx="37">
                  <c:v>43522</c:v>
                </c:pt>
                <c:pt idx="38">
                  <c:v>43523</c:v>
                </c:pt>
                <c:pt idx="39">
                  <c:v>43524</c:v>
                </c:pt>
                <c:pt idx="40">
                  <c:v>43525</c:v>
                </c:pt>
                <c:pt idx="41">
                  <c:v>43528</c:v>
                </c:pt>
                <c:pt idx="42">
                  <c:v>43529</c:v>
                </c:pt>
                <c:pt idx="43">
                  <c:v>43530</c:v>
                </c:pt>
                <c:pt idx="44">
                  <c:v>43531</c:v>
                </c:pt>
                <c:pt idx="45">
                  <c:v>43532</c:v>
                </c:pt>
                <c:pt idx="46">
                  <c:v>43535</c:v>
                </c:pt>
                <c:pt idx="47">
                  <c:v>43536</c:v>
                </c:pt>
                <c:pt idx="48">
                  <c:v>43537</c:v>
                </c:pt>
                <c:pt idx="49">
                  <c:v>43538</c:v>
                </c:pt>
                <c:pt idx="50">
                  <c:v>43539</c:v>
                </c:pt>
                <c:pt idx="51">
                  <c:v>43542</c:v>
                </c:pt>
                <c:pt idx="52">
                  <c:v>43543</c:v>
                </c:pt>
                <c:pt idx="53">
                  <c:v>43544</c:v>
                </c:pt>
                <c:pt idx="54">
                  <c:v>43545</c:v>
                </c:pt>
                <c:pt idx="55">
                  <c:v>43546</c:v>
                </c:pt>
                <c:pt idx="56">
                  <c:v>43549</c:v>
                </c:pt>
                <c:pt idx="57">
                  <c:v>43550</c:v>
                </c:pt>
                <c:pt idx="58">
                  <c:v>43551</c:v>
                </c:pt>
                <c:pt idx="59">
                  <c:v>43552</c:v>
                </c:pt>
                <c:pt idx="60">
                  <c:v>43553</c:v>
                </c:pt>
                <c:pt idx="61">
                  <c:v>43556</c:v>
                </c:pt>
                <c:pt idx="62">
                  <c:v>43557</c:v>
                </c:pt>
                <c:pt idx="63">
                  <c:v>43558</c:v>
                </c:pt>
                <c:pt idx="64">
                  <c:v>43559</c:v>
                </c:pt>
                <c:pt idx="65">
                  <c:v>43560</c:v>
                </c:pt>
                <c:pt idx="66">
                  <c:v>43563</c:v>
                </c:pt>
                <c:pt idx="67">
                  <c:v>43564</c:v>
                </c:pt>
                <c:pt idx="68">
                  <c:v>43565</c:v>
                </c:pt>
                <c:pt idx="69">
                  <c:v>43566</c:v>
                </c:pt>
                <c:pt idx="70">
                  <c:v>43567</c:v>
                </c:pt>
                <c:pt idx="71">
                  <c:v>43570</c:v>
                </c:pt>
                <c:pt idx="72">
                  <c:v>43571</c:v>
                </c:pt>
                <c:pt idx="73">
                  <c:v>43572</c:v>
                </c:pt>
                <c:pt idx="74">
                  <c:v>43573</c:v>
                </c:pt>
                <c:pt idx="75">
                  <c:v>43577</c:v>
                </c:pt>
                <c:pt idx="76">
                  <c:v>43578</c:v>
                </c:pt>
                <c:pt idx="77">
                  <c:v>43579</c:v>
                </c:pt>
                <c:pt idx="78">
                  <c:v>43580</c:v>
                </c:pt>
                <c:pt idx="79">
                  <c:v>43581</c:v>
                </c:pt>
                <c:pt idx="80">
                  <c:v>43584</c:v>
                </c:pt>
                <c:pt idx="81">
                  <c:v>43585</c:v>
                </c:pt>
                <c:pt idx="82">
                  <c:v>43586</c:v>
                </c:pt>
                <c:pt idx="83">
                  <c:v>43587</c:v>
                </c:pt>
                <c:pt idx="84">
                  <c:v>43588</c:v>
                </c:pt>
                <c:pt idx="85">
                  <c:v>43591</c:v>
                </c:pt>
                <c:pt idx="86">
                  <c:v>43592</c:v>
                </c:pt>
                <c:pt idx="87">
                  <c:v>43593</c:v>
                </c:pt>
                <c:pt idx="88">
                  <c:v>43594</c:v>
                </c:pt>
                <c:pt idx="89">
                  <c:v>43595</c:v>
                </c:pt>
                <c:pt idx="90">
                  <c:v>43598</c:v>
                </c:pt>
                <c:pt idx="91">
                  <c:v>43599</c:v>
                </c:pt>
                <c:pt idx="92">
                  <c:v>43600</c:v>
                </c:pt>
                <c:pt idx="93">
                  <c:v>43601</c:v>
                </c:pt>
                <c:pt idx="94">
                  <c:v>43602</c:v>
                </c:pt>
                <c:pt idx="95">
                  <c:v>43605</c:v>
                </c:pt>
                <c:pt idx="96">
                  <c:v>43606</c:v>
                </c:pt>
                <c:pt idx="97">
                  <c:v>43607</c:v>
                </c:pt>
                <c:pt idx="98">
                  <c:v>43608</c:v>
                </c:pt>
                <c:pt idx="99">
                  <c:v>43609</c:v>
                </c:pt>
                <c:pt idx="100">
                  <c:v>43613</c:v>
                </c:pt>
                <c:pt idx="101">
                  <c:v>43614</c:v>
                </c:pt>
                <c:pt idx="102">
                  <c:v>43615</c:v>
                </c:pt>
                <c:pt idx="103">
                  <c:v>43616</c:v>
                </c:pt>
                <c:pt idx="104">
                  <c:v>43619</c:v>
                </c:pt>
                <c:pt idx="105">
                  <c:v>43620</c:v>
                </c:pt>
                <c:pt idx="106">
                  <c:v>43621</c:v>
                </c:pt>
                <c:pt idx="107">
                  <c:v>43622</c:v>
                </c:pt>
                <c:pt idx="108">
                  <c:v>43623</c:v>
                </c:pt>
                <c:pt idx="109">
                  <c:v>43626</c:v>
                </c:pt>
                <c:pt idx="110">
                  <c:v>43627</c:v>
                </c:pt>
                <c:pt idx="111">
                  <c:v>43628</c:v>
                </c:pt>
                <c:pt idx="112">
                  <c:v>43629</c:v>
                </c:pt>
                <c:pt idx="113">
                  <c:v>43630</c:v>
                </c:pt>
                <c:pt idx="114">
                  <c:v>43633</c:v>
                </c:pt>
                <c:pt idx="115">
                  <c:v>43634</c:v>
                </c:pt>
                <c:pt idx="116">
                  <c:v>43635</c:v>
                </c:pt>
                <c:pt idx="117">
                  <c:v>43636</c:v>
                </c:pt>
                <c:pt idx="118">
                  <c:v>43637</c:v>
                </c:pt>
                <c:pt idx="119">
                  <c:v>43640</c:v>
                </c:pt>
                <c:pt idx="120">
                  <c:v>43641</c:v>
                </c:pt>
                <c:pt idx="121">
                  <c:v>43642</c:v>
                </c:pt>
                <c:pt idx="122">
                  <c:v>43643</c:v>
                </c:pt>
                <c:pt idx="123">
                  <c:v>43644</c:v>
                </c:pt>
                <c:pt idx="124">
                  <c:v>43647</c:v>
                </c:pt>
                <c:pt idx="125">
                  <c:v>43648</c:v>
                </c:pt>
                <c:pt idx="126">
                  <c:v>43649</c:v>
                </c:pt>
                <c:pt idx="127">
                  <c:v>43651</c:v>
                </c:pt>
                <c:pt idx="128">
                  <c:v>43654</c:v>
                </c:pt>
                <c:pt idx="129">
                  <c:v>43655</c:v>
                </c:pt>
                <c:pt idx="130">
                  <c:v>43656</c:v>
                </c:pt>
                <c:pt idx="131">
                  <c:v>43657</c:v>
                </c:pt>
                <c:pt idx="132">
                  <c:v>43658</c:v>
                </c:pt>
                <c:pt idx="133">
                  <c:v>43661</c:v>
                </c:pt>
                <c:pt idx="134">
                  <c:v>43662</c:v>
                </c:pt>
                <c:pt idx="135">
                  <c:v>43663</c:v>
                </c:pt>
                <c:pt idx="136">
                  <c:v>43664</c:v>
                </c:pt>
                <c:pt idx="137">
                  <c:v>43665</c:v>
                </c:pt>
                <c:pt idx="138">
                  <c:v>43668</c:v>
                </c:pt>
                <c:pt idx="139">
                  <c:v>43669</c:v>
                </c:pt>
                <c:pt idx="140">
                  <c:v>43670</c:v>
                </c:pt>
                <c:pt idx="141">
                  <c:v>43671</c:v>
                </c:pt>
                <c:pt idx="142">
                  <c:v>43672</c:v>
                </c:pt>
                <c:pt idx="143">
                  <c:v>43675</c:v>
                </c:pt>
                <c:pt idx="144">
                  <c:v>43676</c:v>
                </c:pt>
                <c:pt idx="145">
                  <c:v>43677</c:v>
                </c:pt>
                <c:pt idx="146">
                  <c:v>43678</c:v>
                </c:pt>
                <c:pt idx="147">
                  <c:v>43679</c:v>
                </c:pt>
                <c:pt idx="148">
                  <c:v>43682</c:v>
                </c:pt>
                <c:pt idx="149">
                  <c:v>43683</c:v>
                </c:pt>
                <c:pt idx="150">
                  <c:v>43684</c:v>
                </c:pt>
                <c:pt idx="151">
                  <c:v>43685</c:v>
                </c:pt>
                <c:pt idx="152">
                  <c:v>43686</c:v>
                </c:pt>
                <c:pt idx="153">
                  <c:v>43689</c:v>
                </c:pt>
                <c:pt idx="154">
                  <c:v>43690</c:v>
                </c:pt>
                <c:pt idx="155">
                  <c:v>43691</c:v>
                </c:pt>
                <c:pt idx="156">
                  <c:v>43692</c:v>
                </c:pt>
                <c:pt idx="157">
                  <c:v>43693</c:v>
                </c:pt>
                <c:pt idx="158">
                  <c:v>43696</c:v>
                </c:pt>
                <c:pt idx="159">
                  <c:v>43697</c:v>
                </c:pt>
                <c:pt idx="160">
                  <c:v>43698</c:v>
                </c:pt>
                <c:pt idx="161">
                  <c:v>43699</c:v>
                </c:pt>
                <c:pt idx="162">
                  <c:v>43700</c:v>
                </c:pt>
                <c:pt idx="163">
                  <c:v>43703</c:v>
                </c:pt>
                <c:pt idx="164">
                  <c:v>43704</c:v>
                </c:pt>
                <c:pt idx="165">
                  <c:v>43705</c:v>
                </c:pt>
                <c:pt idx="166">
                  <c:v>43706</c:v>
                </c:pt>
                <c:pt idx="167">
                  <c:v>43707</c:v>
                </c:pt>
                <c:pt idx="168">
                  <c:v>43711</c:v>
                </c:pt>
                <c:pt idx="169">
                  <c:v>43712</c:v>
                </c:pt>
                <c:pt idx="170">
                  <c:v>43713</c:v>
                </c:pt>
                <c:pt idx="171">
                  <c:v>43714</c:v>
                </c:pt>
                <c:pt idx="172">
                  <c:v>43717</c:v>
                </c:pt>
                <c:pt idx="173">
                  <c:v>43718</c:v>
                </c:pt>
                <c:pt idx="174">
                  <c:v>43719</c:v>
                </c:pt>
                <c:pt idx="175">
                  <c:v>43720</c:v>
                </c:pt>
                <c:pt idx="176">
                  <c:v>43721</c:v>
                </c:pt>
                <c:pt idx="177">
                  <c:v>43724</c:v>
                </c:pt>
                <c:pt idx="178">
                  <c:v>43725</c:v>
                </c:pt>
                <c:pt idx="179">
                  <c:v>43726</c:v>
                </c:pt>
                <c:pt idx="180">
                  <c:v>43727</c:v>
                </c:pt>
                <c:pt idx="181">
                  <c:v>43728</c:v>
                </c:pt>
                <c:pt idx="182">
                  <c:v>43731</c:v>
                </c:pt>
                <c:pt idx="183">
                  <c:v>43732</c:v>
                </c:pt>
                <c:pt idx="184">
                  <c:v>43733</c:v>
                </c:pt>
                <c:pt idx="185">
                  <c:v>43734</c:v>
                </c:pt>
                <c:pt idx="186">
                  <c:v>43735</c:v>
                </c:pt>
                <c:pt idx="187">
                  <c:v>43738</c:v>
                </c:pt>
                <c:pt idx="188">
                  <c:v>43739</c:v>
                </c:pt>
                <c:pt idx="189">
                  <c:v>43740</c:v>
                </c:pt>
                <c:pt idx="190">
                  <c:v>43741</c:v>
                </c:pt>
                <c:pt idx="191">
                  <c:v>43742</c:v>
                </c:pt>
                <c:pt idx="192">
                  <c:v>43745</c:v>
                </c:pt>
                <c:pt idx="193">
                  <c:v>43746</c:v>
                </c:pt>
                <c:pt idx="194">
                  <c:v>43747</c:v>
                </c:pt>
                <c:pt idx="195">
                  <c:v>43748</c:v>
                </c:pt>
                <c:pt idx="196">
                  <c:v>43749</c:v>
                </c:pt>
                <c:pt idx="197">
                  <c:v>43752</c:v>
                </c:pt>
                <c:pt idx="198">
                  <c:v>43753</c:v>
                </c:pt>
                <c:pt idx="199">
                  <c:v>43754</c:v>
                </c:pt>
                <c:pt idx="200">
                  <c:v>43755</c:v>
                </c:pt>
                <c:pt idx="201">
                  <c:v>43756</c:v>
                </c:pt>
                <c:pt idx="202">
                  <c:v>43759</c:v>
                </c:pt>
                <c:pt idx="203">
                  <c:v>43760</c:v>
                </c:pt>
                <c:pt idx="204">
                  <c:v>43761</c:v>
                </c:pt>
                <c:pt idx="205">
                  <c:v>43762</c:v>
                </c:pt>
                <c:pt idx="206">
                  <c:v>43763</c:v>
                </c:pt>
                <c:pt idx="207">
                  <c:v>43766</c:v>
                </c:pt>
                <c:pt idx="208">
                  <c:v>43767</c:v>
                </c:pt>
                <c:pt idx="209">
                  <c:v>43768</c:v>
                </c:pt>
                <c:pt idx="210">
                  <c:v>43769</c:v>
                </c:pt>
                <c:pt idx="211">
                  <c:v>43770</c:v>
                </c:pt>
                <c:pt idx="212">
                  <c:v>43773</c:v>
                </c:pt>
                <c:pt idx="213">
                  <c:v>43774</c:v>
                </c:pt>
                <c:pt idx="214">
                  <c:v>43775</c:v>
                </c:pt>
                <c:pt idx="215">
                  <c:v>43776</c:v>
                </c:pt>
                <c:pt idx="216">
                  <c:v>43777</c:v>
                </c:pt>
                <c:pt idx="217">
                  <c:v>43780</c:v>
                </c:pt>
                <c:pt idx="218">
                  <c:v>43781</c:v>
                </c:pt>
                <c:pt idx="219">
                  <c:v>43782</c:v>
                </c:pt>
                <c:pt idx="220">
                  <c:v>43783</c:v>
                </c:pt>
                <c:pt idx="221">
                  <c:v>43784</c:v>
                </c:pt>
                <c:pt idx="222">
                  <c:v>43787</c:v>
                </c:pt>
                <c:pt idx="223">
                  <c:v>43788</c:v>
                </c:pt>
                <c:pt idx="224">
                  <c:v>43789</c:v>
                </c:pt>
                <c:pt idx="225">
                  <c:v>43790</c:v>
                </c:pt>
                <c:pt idx="226">
                  <c:v>43791</c:v>
                </c:pt>
                <c:pt idx="227">
                  <c:v>43794</c:v>
                </c:pt>
                <c:pt idx="228">
                  <c:v>43795</c:v>
                </c:pt>
                <c:pt idx="229">
                  <c:v>43796</c:v>
                </c:pt>
                <c:pt idx="230">
                  <c:v>43798</c:v>
                </c:pt>
                <c:pt idx="231">
                  <c:v>43801</c:v>
                </c:pt>
                <c:pt idx="232">
                  <c:v>43802</c:v>
                </c:pt>
                <c:pt idx="233">
                  <c:v>43803</c:v>
                </c:pt>
                <c:pt idx="234">
                  <c:v>43804</c:v>
                </c:pt>
                <c:pt idx="235">
                  <c:v>43805</c:v>
                </c:pt>
                <c:pt idx="236">
                  <c:v>43808</c:v>
                </c:pt>
                <c:pt idx="237">
                  <c:v>43809</c:v>
                </c:pt>
                <c:pt idx="238">
                  <c:v>43810</c:v>
                </c:pt>
                <c:pt idx="239">
                  <c:v>43811</c:v>
                </c:pt>
                <c:pt idx="240">
                  <c:v>43812</c:v>
                </c:pt>
                <c:pt idx="241">
                  <c:v>43815</c:v>
                </c:pt>
                <c:pt idx="242">
                  <c:v>43816</c:v>
                </c:pt>
                <c:pt idx="243">
                  <c:v>43817</c:v>
                </c:pt>
                <c:pt idx="244">
                  <c:v>43818</c:v>
                </c:pt>
                <c:pt idx="245">
                  <c:v>43819</c:v>
                </c:pt>
                <c:pt idx="246">
                  <c:v>43822</c:v>
                </c:pt>
                <c:pt idx="247">
                  <c:v>43823</c:v>
                </c:pt>
                <c:pt idx="248">
                  <c:v>43825</c:v>
                </c:pt>
                <c:pt idx="249">
                  <c:v>43826</c:v>
                </c:pt>
                <c:pt idx="250">
                  <c:v>43829</c:v>
                </c:pt>
                <c:pt idx="251">
                  <c:v>43830</c:v>
                </c:pt>
                <c:pt idx="252">
                  <c:v>43832</c:v>
                </c:pt>
                <c:pt idx="253">
                  <c:v>43833</c:v>
                </c:pt>
                <c:pt idx="254">
                  <c:v>43836</c:v>
                </c:pt>
                <c:pt idx="255">
                  <c:v>43837</c:v>
                </c:pt>
                <c:pt idx="256">
                  <c:v>43838</c:v>
                </c:pt>
                <c:pt idx="257">
                  <c:v>43839</c:v>
                </c:pt>
                <c:pt idx="258">
                  <c:v>43840</c:v>
                </c:pt>
                <c:pt idx="259">
                  <c:v>43843</c:v>
                </c:pt>
                <c:pt idx="260">
                  <c:v>43844</c:v>
                </c:pt>
                <c:pt idx="261">
                  <c:v>43845</c:v>
                </c:pt>
                <c:pt idx="262">
                  <c:v>43846</c:v>
                </c:pt>
                <c:pt idx="263">
                  <c:v>43847</c:v>
                </c:pt>
                <c:pt idx="264">
                  <c:v>43851</c:v>
                </c:pt>
                <c:pt idx="265">
                  <c:v>43852</c:v>
                </c:pt>
                <c:pt idx="266">
                  <c:v>43853</c:v>
                </c:pt>
                <c:pt idx="267">
                  <c:v>43854</c:v>
                </c:pt>
                <c:pt idx="268">
                  <c:v>43857</c:v>
                </c:pt>
                <c:pt idx="269">
                  <c:v>43858</c:v>
                </c:pt>
                <c:pt idx="270">
                  <c:v>43859</c:v>
                </c:pt>
                <c:pt idx="271">
                  <c:v>43860</c:v>
                </c:pt>
                <c:pt idx="272">
                  <c:v>43861</c:v>
                </c:pt>
                <c:pt idx="273">
                  <c:v>43864</c:v>
                </c:pt>
                <c:pt idx="274">
                  <c:v>43865</c:v>
                </c:pt>
                <c:pt idx="275">
                  <c:v>43866</c:v>
                </c:pt>
                <c:pt idx="276">
                  <c:v>43867</c:v>
                </c:pt>
                <c:pt idx="277">
                  <c:v>43868</c:v>
                </c:pt>
                <c:pt idx="278">
                  <c:v>43871</c:v>
                </c:pt>
                <c:pt idx="279">
                  <c:v>43872</c:v>
                </c:pt>
                <c:pt idx="280">
                  <c:v>43873</c:v>
                </c:pt>
                <c:pt idx="281">
                  <c:v>43874</c:v>
                </c:pt>
                <c:pt idx="282">
                  <c:v>43875</c:v>
                </c:pt>
                <c:pt idx="283">
                  <c:v>43879</c:v>
                </c:pt>
                <c:pt idx="284">
                  <c:v>43880</c:v>
                </c:pt>
                <c:pt idx="285">
                  <c:v>43881</c:v>
                </c:pt>
                <c:pt idx="286">
                  <c:v>43882</c:v>
                </c:pt>
                <c:pt idx="287">
                  <c:v>43885</c:v>
                </c:pt>
                <c:pt idx="288">
                  <c:v>43886</c:v>
                </c:pt>
                <c:pt idx="289">
                  <c:v>43887</c:v>
                </c:pt>
                <c:pt idx="290">
                  <c:v>43888</c:v>
                </c:pt>
                <c:pt idx="291">
                  <c:v>43889</c:v>
                </c:pt>
                <c:pt idx="292">
                  <c:v>43892</c:v>
                </c:pt>
                <c:pt idx="293">
                  <c:v>43893</c:v>
                </c:pt>
                <c:pt idx="294">
                  <c:v>43894</c:v>
                </c:pt>
                <c:pt idx="295">
                  <c:v>43895</c:v>
                </c:pt>
                <c:pt idx="296">
                  <c:v>43896</c:v>
                </c:pt>
                <c:pt idx="297">
                  <c:v>43899</c:v>
                </c:pt>
                <c:pt idx="298">
                  <c:v>43900</c:v>
                </c:pt>
                <c:pt idx="299">
                  <c:v>43901</c:v>
                </c:pt>
                <c:pt idx="300">
                  <c:v>43902</c:v>
                </c:pt>
                <c:pt idx="301">
                  <c:v>43903</c:v>
                </c:pt>
                <c:pt idx="302">
                  <c:v>43906</c:v>
                </c:pt>
                <c:pt idx="303">
                  <c:v>43907</c:v>
                </c:pt>
                <c:pt idx="304">
                  <c:v>43908</c:v>
                </c:pt>
                <c:pt idx="305">
                  <c:v>43909</c:v>
                </c:pt>
                <c:pt idx="306">
                  <c:v>43910</c:v>
                </c:pt>
                <c:pt idx="307">
                  <c:v>43913</c:v>
                </c:pt>
                <c:pt idx="308">
                  <c:v>43914</c:v>
                </c:pt>
                <c:pt idx="309">
                  <c:v>43915</c:v>
                </c:pt>
                <c:pt idx="310">
                  <c:v>43916</c:v>
                </c:pt>
                <c:pt idx="311">
                  <c:v>43917</c:v>
                </c:pt>
                <c:pt idx="312">
                  <c:v>43920</c:v>
                </c:pt>
                <c:pt idx="313">
                  <c:v>43921</c:v>
                </c:pt>
                <c:pt idx="314">
                  <c:v>43922</c:v>
                </c:pt>
                <c:pt idx="315">
                  <c:v>43923</c:v>
                </c:pt>
                <c:pt idx="316">
                  <c:v>43924</c:v>
                </c:pt>
                <c:pt idx="317">
                  <c:v>43927</c:v>
                </c:pt>
                <c:pt idx="318">
                  <c:v>43928</c:v>
                </c:pt>
                <c:pt idx="319">
                  <c:v>43929</c:v>
                </c:pt>
                <c:pt idx="320">
                  <c:v>43930</c:v>
                </c:pt>
                <c:pt idx="321">
                  <c:v>43934</c:v>
                </c:pt>
                <c:pt idx="322">
                  <c:v>43935</c:v>
                </c:pt>
                <c:pt idx="323">
                  <c:v>43936</c:v>
                </c:pt>
                <c:pt idx="324">
                  <c:v>43937</c:v>
                </c:pt>
                <c:pt idx="325">
                  <c:v>43938</c:v>
                </c:pt>
                <c:pt idx="326">
                  <c:v>43941</c:v>
                </c:pt>
                <c:pt idx="327">
                  <c:v>43942</c:v>
                </c:pt>
                <c:pt idx="328">
                  <c:v>43943</c:v>
                </c:pt>
                <c:pt idx="329">
                  <c:v>43944</c:v>
                </c:pt>
                <c:pt idx="330">
                  <c:v>43945</c:v>
                </c:pt>
                <c:pt idx="331">
                  <c:v>43948</c:v>
                </c:pt>
                <c:pt idx="332">
                  <c:v>43949</c:v>
                </c:pt>
                <c:pt idx="333">
                  <c:v>43950</c:v>
                </c:pt>
                <c:pt idx="334">
                  <c:v>43951</c:v>
                </c:pt>
                <c:pt idx="335">
                  <c:v>43952</c:v>
                </c:pt>
                <c:pt idx="336">
                  <c:v>43955</c:v>
                </c:pt>
                <c:pt idx="337">
                  <c:v>43956</c:v>
                </c:pt>
                <c:pt idx="338">
                  <c:v>43957</c:v>
                </c:pt>
                <c:pt idx="339">
                  <c:v>43958</c:v>
                </c:pt>
                <c:pt idx="340">
                  <c:v>43959</c:v>
                </c:pt>
                <c:pt idx="341">
                  <c:v>43962</c:v>
                </c:pt>
                <c:pt idx="342">
                  <c:v>43963</c:v>
                </c:pt>
                <c:pt idx="343">
                  <c:v>43964</c:v>
                </c:pt>
                <c:pt idx="344">
                  <c:v>43965</c:v>
                </c:pt>
                <c:pt idx="345">
                  <c:v>43966</c:v>
                </c:pt>
                <c:pt idx="346">
                  <c:v>43969</c:v>
                </c:pt>
                <c:pt idx="347">
                  <c:v>43970</c:v>
                </c:pt>
                <c:pt idx="348">
                  <c:v>43971</c:v>
                </c:pt>
                <c:pt idx="349">
                  <c:v>43972</c:v>
                </c:pt>
                <c:pt idx="350">
                  <c:v>43973</c:v>
                </c:pt>
                <c:pt idx="351">
                  <c:v>43977</c:v>
                </c:pt>
                <c:pt idx="352">
                  <c:v>43978</c:v>
                </c:pt>
                <c:pt idx="353">
                  <c:v>43979</c:v>
                </c:pt>
                <c:pt idx="354">
                  <c:v>43980</c:v>
                </c:pt>
                <c:pt idx="355">
                  <c:v>43983</c:v>
                </c:pt>
                <c:pt idx="356">
                  <c:v>43984</c:v>
                </c:pt>
                <c:pt idx="357">
                  <c:v>43985</c:v>
                </c:pt>
                <c:pt idx="358">
                  <c:v>43986</c:v>
                </c:pt>
                <c:pt idx="359">
                  <c:v>43987</c:v>
                </c:pt>
                <c:pt idx="360">
                  <c:v>43990</c:v>
                </c:pt>
                <c:pt idx="361">
                  <c:v>43991</c:v>
                </c:pt>
                <c:pt idx="362">
                  <c:v>43992</c:v>
                </c:pt>
                <c:pt idx="363">
                  <c:v>43993</c:v>
                </c:pt>
                <c:pt idx="364">
                  <c:v>43994</c:v>
                </c:pt>
                <c:pt idx="365">
                  <c:v>43997</c:v>
                </c:pt>
                <c:pt idx="366">
                  <c:v>43998</c:v>
                </c:pt>
                <c:pt idx="367">
                  <c:v>43999</c:v>
                </c:pt>
                <c:pt idx="368">
                  <c:v>44000</c:v>
                </c:pt>
                <c:pt idx="369">
                  <c:v>44001</c:v>
                </c:pt>
                <c:pt idx="370">
                  <c:v>44004</c:v>
                </c:pt>
                <c:pt idx="371">
                  <c:v>44005</c:v>
                </c:pt>
                <c:pt idx="372">
                  <c:v>44006</c:v>
                </c:pt>
                <c:pt idx="373">
                  <c:v>44007</c:v>
                </c:pt>
                <c:pt idx="374">
                  <c:v>44008</c:v>
                </c:pt>
                <c:pt idx="375">
                  <c:v>44011</c:v>
                </c:pt>
                <c:pt idx="376">
                  <c:v>44012</c:v>
                </c:pt>
                <c:pt idx="377">
                  <c:v>44013</c:v>
                </c:pt>
                <c:pt idx="378">
                  <c:v>44014</c:v>
                </c:pt>
                <c:pt idx="379">
                  <c:v>44018</c:v>
                </c:pt>
                <c:pt idx="380">
                  <c:v>44019</c:v>
                </c:pt>
                <c:pt idx="381">
                  <c:v>44020</c:v>
                </c:pt>
                <c:pt idx="382">
                  <c:v>44021</c:v>
                </c:pt>
                <c:pt idx="383">
                  <c:v>44022</c:v>
                </c:pt>
                <c:pt idx="384">
                  <c:v>44025</c:v>
                </c:pt>
                <c:pt idx="385">
                  <c:v>44026</c:v>
                </c:pt>
                <c:pt idx="386">
                  <c:v>44027</c:v>
                </c:pt>
                <c:pt idx="387">
                  <c:v>44028</c:v>
                </c:pt>
                <c:pt idx="388">
                  <c:v>44029</c:v>
                </c:pt>
                <c:pt idx="389">
                  <c:v>44032</c:v>
                </c:pt>
                <c:pt idx="390">
                  <c:v>44033</c:v>
                </c:pt>
                <c:pt idx="391">
                  <c:v>44034</c:v>
                </c:pt>
                <c:pt idx="392">
                  <c:v>44035</c:v>
                </c:pt>
                <c:pt idx="393">
                  <c:v>44036</c:v>
                </c:pt>
                <c:pt idx="394">
                  <c:v>44039</c:v>
                </c:pt>
                <c:pt idx="395">
                  <c:v>44040</c:v>
                </c:pt>
                <c:pt idx="396">
                  <c:v>44041</c:v>
                </c:pt>
                <c:pt idx="397">
                  <c:v>44042</c:v>
                </c:pt>
                <c:pt idx="398">
                  <c:v>44043</c:v>
                </c:pt>
                <c:pt idx="399">
                  <c:v>44046</c:v>
                </c:pt>
                <c:pt idx="400">
                  <c:v>44047</c:v>
                </c:pt>
                <c:pt idx="401">
                  <c:v>44048</c:v>
                </c:pt>
                <c:pt idx="402">
                  <c:v>44049</c:v>
                </c:pt>
                <c:pt idx="403">
                  <c:v>44050</c:v>
                </c:pt>
                <c:pt idx="404">
                  <c:v>44053</c:v>
                </c:pt>
                <c:pt idx="405">
                  <c:v>44054</c:v>
                </c:pt>
                <c:pt idx="406">
                  <c:v>44055</c:v>
                </c:pt>
                <c:pt idx="407">
                  <c:v>44056</c:v>
                </c:pt>
                <c:pt idx="408">
                  <c:v>44057</c:v>
                </c:pt>
                <c:pt idx="409">
                  <c:v>44060</c:v>
                </c:pt>
                <c:pt idx="410">
                  <c:v>44061</c:v>
                </c:pt>
                <c:pt idx="411">
                  <c:v>44062</c:v>
                </c:pt>
                <c:pt idx="412">
                  <c:v>44063</c:v>
                </c:pt>
                <c:pt idx="413">
                  <c:v>44064</c:v>
                </c:pt>
                <c:pt idx="414">
                  <c:v>44067</c:v>
                </c:pt>
                <c:pt idx="415">
                  <c:v>44068</c:v>
                </c:pt>
                <c:pt idx="416">
                  <c:v>44069</c:v>
                </c:pt>
                <c:pt idx="417">
                  <c:v>44070</c:v>
                </c:pt>
                <c:pt idx="418">
                  <c:v>44071</c:v>
                </c:pt>
                <c:pt idx="419">
                  <c:v>44074</c:v>
                </c:pt>
                <c:pt idx="420">
                  <c:v>44075</c:v>
                </c:pt>
                <c:pt idx="421">
                  <c:v>44076</c:v>
                </c:pt>
                <c:pt idx="422">
                  <c:v>44077</c:v>
                </c:pt>
                <c:pt idx="423">
                  <c:v>44078</c:v>
                </c:pt>
                <c:pt idx="424">
                  <c:v>44082</c:v>
                </c:pt>
                <c:pt idx="425">
                  <c:v>44083</c:v>
                </c:pt>
                <c:pt idx="426">
                  <c:v>44084</c:v>
                </c:pt>
                <c:pt idx="427">
                  <c:v>44085</c:v>
                </c:pt>
                <c:pt idx="428">
                  <c:v>44088</c:v>
                </c:pt>
                <c:pt idx="429">
                  <c:v>44089</c:v>
                </c:pt>
                <c:pt idx="430">
                  <c:v>44090</c:v>
                </c:pt>
                <c:pt idx="431">
                  <c:v>44091</c:v>
                </c:pt>
                <c:pt idx="432">
                  <c:v>44092</c:v>
                </c:pt>
                <c:pt idx="433">
                  <c:v>44095</c:v>
                </c:pt>
                <c:pt idx="434">
                  <c:v>44096</c:v>
                </c:pt>
                <c:pt idx="435">
                  <c:v>44097</c:v>
                </c:pt>
                <c:pt idx="436">
                  <c:v>44098</c:v>
                </c:pt>
                <c:pt idx="437">
                  <c:v>44099</c:v>
                </c:pt>
                <c:pt idx="438">
                  <c:v>44102</c:v>
                </c:pt>
                <c:pt idx="439">
                  <c:v>44103</c:v>
                </c:pt>
                <c:pt idx="440">
                  <c:v>44104</c:v>
                </c:pt>
                <c:pt idx="441">
                  <c:v>44105</c:v>
                </c:pt>
                <c:pt idx="442">
                  <c:v>44106</c:v>
                </c:pt>
                <c:pt idx="443">
                  <c:v>44109</c:v>
                </c:pt>
                <c:pt idx="444">
                  <c:v>44110</c:v>
                </c:pt>
                <c:pt idx="445">
                  <c:v>44111</c:v>
                </c:pt>
                <c:pt idx="446">
                  <c:v>44112</c:v>
                </c:pt>
                <c:pt idx="447">
                  <c:v>44113</c:v>
                </c:pt>
                <c:pt idx="448">
                  <c:v>44116</c:v>
                </c:pt>
                <c:pt idx="449">
                  <c:v>44117</c:v>
                </c:pt>
                <c:pt idx="450">
                  <c:v>44118</c:v>
                </c:pt>
                <c:pt idx="451">
                  <c:v>44119</c:v>
                </c:pt>
                <c:pt idx="452">
                  <c:v>44120</c:v>
                </c:pt>
                <c:pt idx="453">
                  <c:v>44123</c:v>
                </c:pt>
                <c:pt idx="454">
                  <c:v>44124</c:v>
                </c:pt>
                <c:pt idx="455">
                  <c:v>44125</c:v>
                </c:pt>
                <c:pt idx="456">
                  <c:v>44126</c:v>
                </c:pt>
                <c:pt idx="457">
                  <c:v>44127</c:v>
                </c:pt>
                <c:pt idx="458">
                  <c:v>44130</c:v>
                </c:pt>
                <c:pt idx="459">
                  <c:v>44131</c:v>
                </c:pt>
                <c:pt idx="460">
                  <c:v>44132</c:v>
                </c:pt>
                <c:pt idx="461">
                  <c:v>44133</c:v>
                </c:pt>
                <c:pt idx="462">
                  <c:v>44134</c:v>
                </c:pt>
                <c:pt idx="463">
                  <c:v>44137</c:v>
                </c:pt>
                <c:pt idx="464">
                  <c:v>44138</c:v>
                </c:pt>
                <c:pt idx="465">
                  <c:v>44139</c:v>
                </c:pt>
                <c:pt idx="466">
                  <c:v>44140</c:v>
                </c:pt>
                <c:pt idx="467">
                  <c:v>44141</c:v>
                </c:pt>
                <c:pt idx="468">
                  <c:v>44144</c:v>
                </c:pt>
                <c:pt idx="469">
                  <c:v>44145</c:v>
                </c:pt>
                <c:pt idx="470">
                  <c:v>44146</c:v>
                </c:pt>
                <c:pt idx="471">
                  <c:v>44147</c:v>
                </c:pt>
                <c:pt idx="472">
                  <c:v>44148</c:v>
                </c:pt>
                <c:pt idx="473">
                  <c:v>44151</c:v>
                </c:pt>
                <c:pt idx="474">
                  <c:v>44152</c:v>
                </c:pt>
                <c:pt idx="475">
                  <c:v>44153</c:v>
                </c:pt>
                <c:pt idx="476">
                  <c:v>44154</c:v>
                </c:pt>
                <c:pt idx="477">
                  <c:v>44155</c:v>
                </c:pt>
                <c:pt idx="478">
                  <c:v>44158</c:v>
                </c:pt>
                <c:pt idx="479">
                  <c:v>44159</c:v>
                </c:pt>
                <c:pt idx="480">
                  <c:v>44160</c:v>
                </c:pt>
                <c:pt idx="481">
                  <c:v>44162</c:v>
                </c:pt>
                <c:pt idx="482">
                  <c:v>44165</c:v>
                </c:pt>
                <c:pt idx="483">
                  <c:v>44166</c:v>
                </c:pt>
                <c:pt idx="484">
                  <c:v>44167</c:v>
                </c:pt>
                <c:pt idx="485">
                  <c:v>44168</c:v>
                </c:pt>
                <c:pt idx="486">
                  <c:v>44169</c:v>
                </c:pt>
                <c:pt idx="487">
                  <c:v>44172</c:v>
                </c:pt>
                <c:pt idx="488">
                  <c:v>44173</c:v>
                </c:pt>
                <c:pt idx="489">
                  <c:v>44174</c:v>
                </c:pt>
                <c:pt idx="490">
                  <c:v>44175</c:v>
                </c:pt>
                <c:pt idx="491">
                  <c:v>44176</c:v>
                </c:pt>
                <c:pt idx="492">
                  <c:v>44179</c:v>
                </c:pt>
                <c:pt idx="493">
                  <c:v>44180</c:v>
                </c:pt>
                <c:pt idx="494">
                  <c:v>44181</c:v>
                </c:pt>
                <c:pt idx="495">
                  <c:v>44182</c:v>
                </c:pt>
                <c:pt idx="496">
                  <c:v>44183</c:v>
                </c:pt>
                <c:pt idx="497">
                  <c:v>44186</c:v>
                </c:pt>
                <c:pt idx="498">
                  <c:v>44187</c:v>
                </c:pt>
                <c:pt idx="499">
                  <c:v>44188</c:v>
                </c:pt>
                <c:pt idx="500">
                  <c:v>44189</c:v>
                </c:pt>
                <c:pt idx="501">
                  <c:v>44193</c:v>
                </c:pt>
                <c:pt idx="502">
                  <c:v>44194</c:v>
                </c:pt>
                <c:pt idx="503">
                  <c:v>44195</c:v>
                </c:pt>
                <c:pt idx="504">
                  <c:v>44196</c:v>
                </c:pt>
                <c:pt idx="505">
                  <c:v>44200</c:v>
                </c:pt>
                <c:pt idx="506">
                  <c:v>44201</c:v>
                </c:pt>
                <c:pt idx="507">
                  <c:v>44202</c:v>
                </c:pt>
                <c:pt idx="508">
                  <c:v>44203</c:v>
                </c:pt>
                <c:pt idx="509">
                  <c:v>44204</c:v>
                </c:pt>
                <c:pt idx="510">
                  <c:v>44207</c:v>
                </c:pt>
                <c:pt idx="511">
                  <c:v>44208</c:v>
                </c:pt>
                <c:pt idx="512">
                  <c:v>44209</c:v>
                </c:pt>
                <c:pt idx="513">
                  <c:v>44210</c:v>
                </c:pt>
                <c:pt idx="514">
                  <c:v>44211</c:v>
                </c:pt>
                <c:pt idx="515">
                  <c:v>44215</c:v>
                </c:pt>
                <c:pt idx="516">
                  <c:v>44216</c:v>
                </c:pt>
                <c:pt idx="517">
                  <c:v>44217</c:v>
                </c:pt>
                <c:pt idx="518">
                  <c:v>44218</c:v>
                </c:pt>
                <c:pt idx="519">
                  <c:v>44221</c:v>
                </c:pt>
                <c:pt idx="520">
                  <c:v>44222</c:v>
                </c:pt>
                <c:pt idx="521">
                  <c:v>44223</c:v>
                </c:pt>
                <c:pt idx="522">
                  <c:v>44224</c:v>
                </c:pt>
                <c:pt idx="523">
                  <c:v>44225</c:v>
                </c:pt>
                <c:pt idx="524">
                  <c:v>44228</c:v>
                </c:pt>
                <c:pt idx="525">
                  <c:v>44229</c:v>
                </c:pt>
                <c:pt idx="526">
                  <c:v>44230</c:v>
                </c:pt>
                <c:pt idx="527">
                  <c:v>44231</c:v>
                </c:pt>
                <c:pt idx="528">
                  <c:v>44232</c:v>
                </c:pt>
                <c:pt idx="529">
                  <c:v>44235</c:v>
                </c:pt>
                <c:pt idx="530">
                  <c:v>44236</c:v>
                </c:pt>
                <c:pt idx="531">
                  <c:v>44237</c:v>
                </c:pt>
                <c:pt idx="532">
                  <c:v>44238</c:v>
                </c:pt>
                <c:pt idx="533">
                  <c:v>44239</c:v>
                </c:pt>
                <c:pt idx="534">
                  <c:v>44243</c:v>
                </c:pt>
                <c:pt idx="535">
                  <c:v>44244</c:v>
                </c:pt>
                <c:pt idx="536">
                  <c:v>44245</c:v>
                </c:pt>
                <c:pt idx="537">
                  <c:v>44246</c:v>
                </c:pt>
                <c:pt idx="538">
                  <c:v>44249</c:v>
                </c:pt>
                <c:pt idx="539">
                  <c:v>44250</c:v>
                </c:pt>
                <c:pt idx="540">
                  <c:v>44251</c:v>
                </c:pt>
                <c:pt idx="541">
                  <c:v>44252</c:v>
                </c:pt>
                <c:pt idx="542">
                  <c:v>44253</c:v>
                </c:pt>
                <c:pt idx="543">
                  <c:v>44256</c:v>
                </c:pt>
                <c:pt idx="544">
                  <c:v>44257</c:v>
                </c:pt>
                <c:pt idx="545">
                  <c:v>44258</c:v>
                </c:pt>
                <c:pt idx="546">
                  <c:v>44259</c:v>
                </c:pt>
                <c:pt idx="547">
                  <c:v>44260</c:v>
                </c:pt>
                <c:pt idx="548">
                  <c:v>44263</c:v>
                </c:pt>
                <c:pt idx="549">
                  <c:v>44264</c:v>
                </c:pt>
                <c:pt idx="550">
                  <c:v>44265</c:v>
                </c:pt>
                <c:pt idx="551">
                  <c:v>44266</c:v>
                </c:pt>
                <c:pt idx="552">
                  <c:v>44267</c:v>
                </c:pt>
                <c:pt idx="553">
                  <c:v>44270</c:v>
                </c:pt>
                <c:pt idx="554">
                  <c:v>44271</c:v>
                </c:pt>
                <c:pt idx="555">
                  <c:v>44272</c:v>
                </c:pt>
                <c:pt idx="556">
                  <c:v>44273</c:v>
                </c:pt>
                <c:pt idx="557">
                  <c:v>44274</c:v>
                </c:pt>
                <c:pt idx="558">
                  <c:v>44277</c:v>
                </c:pt>
                <c:pt idx="559">
                  <c:v>44278</c:v>
                </c:pt>
                <c:pt idx="560">
                  <c:v>44279</c:v>
                </c:pt>
                <c:pt idx="561">
                  <c:v>44280</c:v>
                </c:pt>
                <c:pt idx="562">
                  <c:v>44281</c:v>
                </c:pt>
                <c:pt idx="563">
                  <c:v>44284</c:v>
                </c:pt>
                <c:pt idx="564">
                  <c:v>44285</c:v>
                </c:pt>
                <c:pt idx="565">
                  <c:v>44286</c:v>
                </c:pt>
                <c:pt idx="566">
                  <c:v>44287</c:v>
                </c:pt>
                <c:pt idx="567">
                  <c:v>44291</c:v>
                </c:pt>
                <c:pt idx="568">
                  <c:v>44292</c:v>
                </c:pt>
                <c:pt idx="569">
                  <c:v>44293</c:v>
                </c:pt>
                <c:pt idx="570">
                  <c:v>44294</c:v>
                </c:pt>
                <c:pt idx="571">
                  <c:v>44295</c:v>
                </c:pt>
                <c:pt idx="572">
                  <c:v>44298</c:v>
                </c:pt>
                <c:pt idx="573">
                  <c:v>44299</c:v>
                </c:pt>
                <c:pt idx="574">
                  <c:v>44300</c:v>
                </c:pt>
                <c:pt idx="575">
                  <c:v>44301</c:v>
                </c:pt>
                <c:pt idx="576">
                  <c:v>44302</c:v>
                </c:pt>
                <c:pt idx="577">
                  <c:v>44305</c:v>
                </c:pt>
                <c:pt idx="578">
                  <c:v>44306</c:v>
                </c:pt>
                <c:pt idx="579">
                  <c:v>44307</c:v>
                </c:pt>
                <c:pt idx="580">
                  <c:v>44308</c:v>
                </c:pt>
                <c:pt idx="581">
                  <c:v>44309</c:v>
                </c:pt>
                <c:pt idx="582">
                  <c:v>44312</c:v>
                </c:pt>
                <c:pt idx="583">
                  <c:v>44313</c:v>
                </c:pt>
                <c:pt idx="584">
                  <c:v>44314</c:v>
                </c:pt>
                <c:pt idx="585">
                  <c:v>44315</c:v>
                </c:pt>
                <c:pt idx="586">
                  <c:v>44316</c:v>
                </c:pt>
                <c:pt idx="587">
                  <c:v>44319</c:v>
                </c:pt>
                <c:pt idx="588">
                  <c:v>44320</c:v>
                </c:pt>
                <c:pt idx="589">
                  <c:v>44321</c:v>
                </c:pt>
                <c:pt idx="590">
                  <c:v>44322</c:v>
                </c:pt>
                <c:pt idx="591">
                  <c:v>44323</c:v>
                </c:pt>
                <c:pt idx="592">
                  <c:v>44326</c:v>
                </c:pt>
                <c:pt idx="593">
                  <c:v>44327</c:v>
                </c:pt>
                <c:pt idx="594">
                  <c:v>44328</c:v>
                </c:pt>
                <c:pt idx="595">
                  <c:v>44329</c:v>
                </c:pt>
                <c:pt idx="596">
                  <c:v>44330</c:v>
                </c:pt>
                <c:pt idx="597">
                  <c:v>44333</c:v>
                </c:pt>
                <c:pt idx="598">
                  <c:v>44334</c:v>
                </c:pt>
                <c:pt idx="599">
                  <c:v>44335</c:v>
                </c:pt>
                <c:pt idx="600">
                  <c:v>44336</c:v>
                </c:pt>
                <c:pt idx="601">
                  <c:v>44337</c:v>
                </c:pt>
                <c:pt idx="602">
                  <c:v>44340</c:v>
                </c:pt>
                <c:pt idx="603">
                  <c:v>44341</c:v>
                </c:pt>
                <c:pt idx="604">
                  <c:v>44342</c:v>
                </c:pt>
                <c:pt idx="605">
                  <c:v>44343</c:v>
                </c:pt>
                <c:pt idx="606">
                  <c:v>44344</c:v>
                </c:pt>
                <c:pt idx="607">
                  <c:v>44348</c:v>
                </c:pt>
                <c:pt idx="608">
                  <c:v>44349</c:v>
                </c:pt>
                <c:pt idx="609">
                  <c:v>44350</c:v>
                </c:pt>
                <c:pt idx="610">
                  <c:v>44351</c:v>
                </c:pt>
                <c:pt idx="611">
                  <c:v>44354</c:v>
                </c:pt>
                <c:pt idx="612">
                  <c:v>44355</c:v>
                </c:pt>
                <c:pt idx="613">
                  <c:v>44356</c:v>
                </c:pt>
                <c:pt idx="614">
                  <c:v>44357</c:v>
                </c:pt>
                <c:pt idx="615">
                  <c:v>44358</c:v>
                </c:pt>
                <c:pt idx="616">
                  <c:v>44361</c:v>
                </c:pt>
                <c:pt idx="617">
                  <c:v>44362</c:v>
                </c:pt>
                <c:pt idx="618">
                  <c:v>44363</c:v>
                </c:pt>
                <c:pt idx="619">
                  <c:v>44364</c:v>
                </c:pt>
                <c:pt idx="620">
                  <c:v>44365</c:v>
                </c:pt>
                <c:pt idx="621">
                  <c:v>44368</c:v>
                </c:pt>
                <c:pt idx="622">
                  <c:v>44369</c:v>
                </c:pt>
                <c:pt idx="623">
                  <c:v>44370</c:v>
                </c:pt>
                <c:pt idx="624">
                  <c:v>44371</c:v>
                </c:pt>
                <c:pt idx="625">
                  <c:v>44372</c:v>
                </c:pt>
                <c:pt idx="626">
                  <c:v>44375</c:v>
                </c:pt>
                <c:pt idx="627">
                  <c:v>44376</c:v>
                </c:pt>
                <c:pt idx="628">
                  <c:v>44377</c:v>
                </c:pt>
                <c:pt idx="629">
                  <c:v>44378</c:v>
                </c:pt>
                <c:pt idx="630">
                  <c:v>44379</c:v>
                </c:pt>
                <c:pt idx="631">
                  <c:v>44383</c:v>
                </c:pt>
                <c:pt idx="632">
                  <c:v>44384</c:v>
                </c:pt>
                <c:pt idx="633">
                  <c:v>44385</c:v>
                </c:pt>
                <c:pt idx="634">
                  <c:v>44386</c:v>
                </c:pt>
                <c:pt idx="635">
                  <c:v>44389</c:v>
                </c:pt>
                <c:pt idx="636">
                  <c:v>44390</c:v>
                </c:pt>
                <c:pt idx="637">
                  <c:v>44391</c:v>
                </c:pt>
                <c:pt idx="638">
                  <c:v>44392</c:v>
                </c:pt>
                <c:pt idx="639">
                  <c:v>44393</c:v>
                </c:pt>
                <c:pt idx="640">
                  <c:v>44396</c:v>
                </c:pt>
                <c:pt idx="641">
                  <c:v>44397</c:v>
                </c:pt>
                <c:pt idx="642">
                  <c:v>44398</c:v>
                </c:pt>
                <c:pt idx="643">
                  <c:v>44399</c:v>
                </c:pt>
                <c:pt idx="644">
                  <c:v>44400</c:v>
                </c:pt>
                <c:pt idx="645">
                  <c:v>44403</c:v>
                </c:pt>
                <c:pt idx="646">
                  <c:v>44404</c:v>
                </c:pt>
                <c:pt idx="647">
                  <c:v>44405</c:v>
                </c:pt>
                <c:pt idx="648">
                  <c:v>44406</c:v>
                </c:pt>
                <c:pt idx="649">
                  <c:v>44407</c:v>
                </c:pt>
                <c:pt idx="650">
                  <c:v>44410</c:v>
                </c:pt>
                <c:pt idx="651">
                  <c:v>44411</c:v>
                </c:pt>
                <c:pt idx="652">
                  <c:v>44412</c:v>
                </c:pt>
                <c:pt idx="653">
                  <c:v>44413</c:v>
                </c:pt>
                <c:pt idx="654">
                  <c:v>44414</c:v>
                </c:pt>
                <c:pt idx="655">
                  <c:v>44417</c:v>
                </c:pt>
                <c:pt idx="656">
                  <c:v>44418</c:v>
                </c:pt>
                <c:pt idx="657">
                  <c:v>44419</c:v>
                </c:pt>
                <c:pt idx="658">
                  <c:v>44420</c:v>
                </c:pt>
                <c:pt idx="659">
                  <c:v>44421</c:v>
                </c:pt>
                <c:pt idx="660">
                  <c:v>44424</c:v>
                </c:pt>
                <c:pt idx="661">
                  <c:v>44425</c:v>
                </c:pt>
                <c:pt idx="662">
                  <c:v>44426</c:v>
                </c:pt>
                <c:pt idx="663">
                  <c:v>44427</c:v>
                </c:pt>
                <c:pt idx="664">
                  <c:v>44428</c:v>
                </c:pt>
                <c:pt idx="665">
                  <c:v>44431</c:v>
                </c:pt>
                <c:pt idx="666">
                  <c:v>44432</c:v>
                </c:pt>
                <c:pt idx="667">
                  <c:v>44433</c:v>
                </c:pt>
                <c:pt idx="668">
                  <c:v>44434</c:v>
                </c:pt>
                <c:pt idx="669">
                  <c:v>44435</c:v>
                </c:pt>
                <c:pt idx="670">
                  <c:v>44438</c:v>
                </c:pt>
                <c:pt idx="671">
                  <c:v>44439</c:v>
                </c:pt>
                <c:pt idx="672">
                  <c:v>44440</c:v>
                </c:pt>
                <c:pt idx="673">
                  <c:v>44441</c:v>
                </c:pt>
                <c:pt idx="674">
                  <c:v>44442</c:v>
                </c:pt>
                <c:pt idx="675">
                  <c:v>44446</c:v>
                </c:pt>
                <c:pt idx="676">
                  <c:v>44447</c:v>
                </c:pt>
                <c:pt idx="677">
                  <c:v>44448</c:v>
                </c:pt>
                <c:pt idx="678">
                  <c:v>44449</c:v>
                </c:pt>
                <c:pt idx="679">
                  <c:v>44452</c:v>
                </c:pt>
                <c:pt idx="680">
                  <c:v>44453</c:v>
                </c:pt>
                <c:pt idx="681">
                  <c:v>44454</c:v>
                </c:pt>
                <c:pt idx="682">
                  <c:v>44455</c:v>
                </c:pt>
                <c:pt idx="683">
                  <c:v>44456</c:v>
                </c:pt>
                <c:pt idx="684">
                  <c:v>44459</c:v>
                </c:pt>
                <c:pt idx="685">
                  <c:v>44460</c:v>
                </c:pt>
                <c:pt idx="686">
                  <c:v>44461</c:v>
                </c:pt>
                <c:pt idx="687">
                  <c:v>44462</c:v>
                </c:pt>
                <c:pt idx="688">
                  <c:v>44463</c:v>
                </c:pt>
                <c:pt idx="689">
                  <c:v>44466</c:v>
                </c:pt>
                <c:pt idx="690">
                  <c:v>44467</c:v>
                </c:pt>
                <c:pt idx="691">
                  <c:v>44468</c:v>
                </c:pt>
                <c:pt idx="692">
                  <c:v>44469</c:v>
                </c:pt>
                <c:pt idx="693">
                  <c:v>44470</c:v>
                </c:pt>
                <c:pt idx="694">
                  <c:v>44473</c:v>
                </c:pt>
                <c:pt idx="695">
                  <c:v>44474</c:v>
                </c:pt>
                <c:pt idx="696">
                  <c:v>44475</c:v>
                </c:pt>
                <c:pt idx="697">
                  <c:v>44476</c:v>
                </c:pt>
                <c:pt idx="698">
                  <c:v>44477</c:v>
                </c:pt>
                <c:pt idx="699">
                  <c:v>44480</c:v>
                </c:pt>
                <c:pt idx="700">
                  <c:v>44481</c:v>
                </c:pt>
                <c:pt idx="701">
                  <c:v>44482</c:v>
                </c:pt>
                <c:pt idx="702">
                  <c:v>44483</c:v>
                </c:pt>
                <c:pt idx="703">
                  <c:v>44484</c:v>
                </c:pt>
                <c:pt idx="704">
                  <c:v>44487</c:v>
                </c:pt>
                <c:pt idx="705">
                  <c:v>44488</c:v>
                </c:pt>
                <c:pt idx="706">
                  <c:v>44489</c:v>
                </c:pt>
                <c:pt idx="707">
                  <c:v>44490</c:v>
                </c:pt>
                <c:pt idx="708">
                  <c:v>44491</c:v>
                </c:pt>
                <c:pt idx="709">
                  <c:v>44494</c:v>
                </c:pt>
                <c:pt idx="710">
                  <c:v>44495</c:v>
                </c:pt>
                <c:pt idx="711">
                  <c:v>44496</c:v>
                </c:pt>
                <c:pt idx="712">
                  <c:v>44497</c:v>
                </c:pt>
                <c:pt idx="713">
                  <c:v>44498</c:v>
                </c:pt>
                <c:pt idx="714">
                  <c:v>44501</c:v>
                </c:pt>
                <c:pt idx="715">
                  <c:v>44502</c:v>
                </c:pt>
                <c:pt idx="716">
                  <c:v>44503</c:v>
                </c:pt>
                <c:pt idx="717">
                  <c:v>44504</c:v>
                </c:pt>
                <c:pt idx="718">
                  <c:v>44505</c:v>
                </c:pt>
                <c:pt idx="719">
                  <c:v>44508</c:v>
                </c:pt>
                <c:pt idx="720">
                  <c:v>44509</c:v>
                </c:pt>
                <c:pt idx="721">
                  <c:v>44510</c:v>
                </c:pt>
                <c:pt idx="722">
                  <c:v>44511</c:v>
                </c:pt>
                <c:pt idx="723">
                  <c:v>44512</c:v>
                </c:pt>
                <c:pt idx="724">
                  <c:v>44515</c:v>
                </c:pt>
                <c:pt idx="725">
                  <c:v>44516</c:v>
                </c:pt>
                <c:pt idx="726">
                  <c:v>44517</c:v>
                </c:pt>
                <c:pt idx="727">
                  <c:v>44518</c:v>
                </c:pt>
                <c:pt idx="728">
                  <c:v>44519</c:v>
                </c:pt>
                <c:pt idx="729">
                  <c:v>44522</c:v>
                </c:pt>
                <c:pt idx="730">
                  <c:v>44523</c:v>
                </c:pt>
                <c:pt idx="731">
                  <c:v>44524</c:v>
                </c:pt>
                <c:pt idx="732">
                  <c:v>44526</c:v>
                </c:pt>
                <c:pt idx="733">
                  <c:v>44529</c:v>
                </c:pt>
                <c:pt idx="734">
                  <c:v>44530</c:v>
                </c:pt>
                <c:pt idx="735">
                  <c:v>44531</c:v>
                </c:pt>
                <c:pt idx="736">
                  <c:v>44532</c:v>
                </c:pt>
                <c:pt idx="737">
                  <c:v>44533</c:v>
                </c:pt>
                <c:pt idx="738">
                  <c:v>44536</c:v>
                </c:pt>
                <c:pt idx="739">
                  <c:v>44537</c:v>
                </c:pt>
                <c:pt idx="740">
                  <c:v>44538</c:v>
                </c:pt>
                <c:pt idx="741">
                  <c:v>44539</c:v>
                </c:pt>
                <c:pt idx="742">
                  <c:v>44540</c:v>
                </c:pt>
                <c:pt idx="743">
                  <c:v>44543</c:v>
                </c:pt>
                <c:pt idx="744">
                  <c:v>44544</c:v>
                </c:pt>
                <c:pt idx="745">
                  <c:v>44545</c:v>
                </c:pt>
                <c:pt idx="746">
                  <c:v>44546</c:v>
                </c:pt>
                <c:pt idx="747">
                  <c:v>44547</c:v>
                </c:pt>
                <c:pt idx="748">
                  <c:v>44550</c:v>
                </c:pt>
                <c:pt idx="749">
                  <c:v>44551</c:v>
                </c:pt>
                <c:pt idx="750">
                  <c:v>44552</c:v>
                </c:pt>
                <c:pt idx="751">
                  <c:v>44553</c:v>
                </c:pt>
                <c:pt idx="752">
                  <c:v>44557</c:v>
                </c:pt>
                <c:pt idx="753">
                  <c:v>44558</c:v>
                </c:pt>
                <c:pt idx="754">
                  <c:v>44559</c:v>
                </c:pt>
                <c:pt idx="755">
                  <c:v>44560</c:v>
                </c:pt>
                <c:pt idx="756">
                  <c:v>44561</c:v>
                </c:pt>
                <c:pt idx="757">
                  <c:v>44564</c:v>
                </c:pt>
                <c:pt idx="758">
                  <c:v>44565</c:v>
                </c:pt>
                <c:pt idx="759">
                  <c:v>44566</c:v>
                </c:pt>
                <c:pt idx="760">
                  <c:v>44567</c:v>
                </c:pt>
                <c:pt idx="761">
                  <c:v>44568</c:v>
                </c:pt>
                <c:pt idx="762">
                  <c:v>44571</c:v>
                </c:pt>
                <c:pt idx="763">
                  <c:v>44572</c:v>
                </c:pt>
                <c:pt idx="764">
                  <c:v>44573</c:v>
                </c:pt>
                <c:pt idx="765">
                  <c:v>44574</c:v>
                </c:pt>
                <c:pt idx="766">
                  <c:v>44575</c:v>
                </c:pt>
                <c:pt idx="767">
                  <c:v>44579</c:v>
                </c:pt>
                <c:pt idx="768">
                  <c:v>44580</c:v>
                </c:pt>
                <c:pt idx="769">
                  <c:v>44581</c:v>
                </c:pt>
                <c:pt idx="770">
                  <c:v>44582</c:v>
                </c:pt>
                <c:pt idx="771">
                  <c:v>44585</c:v>
                </c:pt>
                <c:pt idx="772">
                  <c:v>44586</c:v>
                </c:pt>
                <c:pt idx="773">
                  <c:v>44587</c:v>
                </c:pt>
                <c:pt idx="774">
                  <c:v>44588</c:v>
                </c:pt>
                <c:pt idx="775">
                  <c:v>44589</c:v>
                </c:pt>
                <c:pt idx="776">
                  <c:v>44592</c:v>
                </c:pt>
                <c:pt idx="777">
                  <c:v>44593</c:v>
                </c:pt>
                <c:pt idx="778">
                  <c:v>44594</c:v>
                </c:pt>
                <c:pt idx="779">
                  <c:v>44595</c:v>
                </c:pt>
                <c:pt idx="780">
                  <c:v>44596</c:v>
                </c:pt>
                <c:pt idx="781">
                  <c:v>44599</c:v>
                </c:pt>
                <c:pt idx="782">
                  <c:v>44600</c:v>
                </c:pt>
                <c:pt idx="783">
                  <c:v>44601</c:v>
                </c:pt>
                <c:pt idx="784">
                  <c:v>44602</c:v>
                </c:pt>
                <c:pt idx="785">
                  <c:v>44603</c:v>
                </c:pt>
                <c:pt idx="786">
                  <c:v>44606</c:v>
                </c:pt>
                <c:pt idx="787">
                  <c:v>44607</c:v>
                </c:pt>
                <c:pt idx="788">
                  <c:v>44608</c:v>
                </c:pt>
                <c:pt idx="789">
                  <c:v>44609</c:v>
                </c:pt>
                <c:pt idx="790">
                  <c:v>44610</c:v>
                </c:pt>
                <c:pt idx="791">
                  <c:v>44614</c:v>
                </c:pt>
                <c:pt idx="792">
                  <c:v>44615</c:v>
                </c:pt>
                <c:pt idx="793">
                  <c:v>44616</c:v>
                </c:pt>
                <c:pt idx="794">
                  <c:v>44617</c:v>
                </c:pt>
                <c:pt idx="795">
                  <c:v>44620</c:v>
                </c:pt>
                <c:pt idx="796">
                  <c:v>44621</c:v>
                </c:pt>
                <c:pt idx="797">
                  <c:v>44622</c:v>
                </c:pt>
                <c:pt idx="798">
                  <c:v>44623</c:v>
                </c:pt>
                <c:pt idx="799">
                  <c:v>44624</c:v>
                </c:pt>
                <c:pt idx="800">
                  <c:v>44627</c:v>
                </c:pt>
                <c:pt idx="801">
                  <c:v>44628</c:v>
                </c:pt>
                <c:pt idx="802">
                  <c:v>44629</c:v>
                </c:pt>
                <c:pt idx="803">
                  <c:v>44630</c:v>
                </c:pt>
                <c:pt idx="804">
                  <c:v>44631</c:v>
                </c:pt>
                <c:pt idx="805">
                  <c:v>44634</c:v>
                </c:pt>
                <c:pt idx="806">
                  <c:v>44635</c:v>
                </c:pt>
                <c:pt idx="807">
                  <c:v>44636</c:v>
                </c:pt>
                <c:pt idx="808">
                  <c:v>44637</c:v>
                </c:pt>
                <c:pt idx="809">
                  <c:v>44638</c:v>
                </c:pt>
                <c:pt idx="810">
                  <c:v>44641</c:v>
                </c:pt>
                <c:pt idx="811">
                  <c:v>44642</c:v>
                </c:pt>
                <c:pt idx="812">
                  <c:v>44643</c:v>
                </c:pt>
                <c:pt idx="813">
                  <c:v>44644</c:v>
                </c:pt>
                <c:pt idx="814">
                  <c:v>44645</c:v>
                </c:pt>
                <c:pt idx="815">
                  <c:v>44648</c:v>
                </c:pt>
                <c:pt idx="816">
                  <c:v>44649</c:v>
                </c:pt>
                <c:pt idx="817">
                  <c:v>44650</c:v>
                </c:pt>
                <c:pt idx="818">
                  <c:v>44651</c:v>
                </c:pt>
                <c:pt idx="819">
                  <c:v>44652</c:v>
                </c:pt>
                <c:pt idx="820">
                  <c:v>44655</c:v>
                </c:pt>
                <c:pt idx="821">
                  <c:v>44656</c:v>
                </c:pt>
                <c:pt idx="822">
                  <c:v>44657</c:v>
                </c:pt>
                <c:pt idx="823">
                  <c:v>44658</c:v>
                </c:pt>
                <c:pt idx="824">
                  <c:v>44659</c:v>
                </c:pt>
                <c:pt idx="825">
                  <c:v>44662</c:v>
                </c:pt>
                <c:pt idx="826">
                  <c:v>44663</c:v>
                </c:pt>
                <c:pt idx="827">
                  <c:v>44664</c:v>
                </c:pt>
                <c:pt idx="828">
                  <c:v>44665</c:v>
                </c:pt>
                <c:pt idx="829">
                  <c:v>44669</c:v>
                </c:pt>
                <c:pt idx="830">
                  <c:v>44670</c:v>
                </c:pt>
                <c:pt idx="831">
                  <c:v>44671</c:v>
                </c:pt>
                <c:pt idx="832">
                  <c:v>44672</c:v>
                </c:pt>
                <c:pt idx="833">
                  <c:v>44673</c:v>
                </c:pt>
                <c:pt idx="834">
                  <c:v>44676</c:v>
                </c:pt>
                <c:pt idx="835">
                  <c:v>44677</c:v>
                </c:pt>
                <c:pt idx="836">
                  <c:v>44678</c:v>
                </c:pt>
                <c:pt idx="837">
                  <c:v>44679</c:v>
                </c:pt>
                <c:pt idx="838">
                  <c:v>44680</c:v>
                </c:pt>
                <c:pt idx="839">
                  <c:v>44683</c:v>
                </c:pt>
                <c:pt idx="840">
                  <c:v>44684</c:v>
                </c:pt>
                <c:pt idx="841">
                  <c:v>44685</c:v>
                </c:pt>
                <c:pt idx="842">
                  <c:v>44686</c:v>
                </c:pt>
                <c:pt idx="843">
                  <c:v>44687</c:v>
                </c:pt>
                <c:pt idx="844">
                  <c:v>44690</c:v>
                </c:pt>
                <c:pt idx="845">
                  <c:v>44691</c:v>
                </c:pt>
                <c:pt idx="846">
                  <c:v>44692</c:v>
                </c:pt>
                <c:pt idx="847">
                  <c:v>44693</c:v>
                </c:pt>
                <c:pt idx="848">
                  <c:v>44694</c:v>
                </c:pt>
                <c:pt idx="849">
                  <c:v>44697</c:v>
                </c:pt>
                <c:pt idx="850">
                  <c:v>44698</c:v>
                </c:pt>
                <c:pt idx="851">
                  <c:v>44699</c:v>
                </c:pt>
                <c:pt idx="852">
                  <c:v>44700</c:v>
                </c:pt>
                <c:pt idx="853">
                  <c:v>44701</c:v>
                </c:pt>
                <c:pt idx="854">
                  <c:v>44704</c:v>
                </c:pt>
                <c:pt idx="855">
                  <c:v>44705</c:v>
                </c:pt>
                <c:pt idx="856">
                  <c:v>44706</c:v>
                </c:pt>
                <c:pt idx="857">
                  <c:v>44707</c:v>
                </c:pt>
                <c:pt idx="858">
                  <c:v>44708</c:v>
                </c:pt>
                <c:pt idx="859">
                  <c:v>44712</c:v>
                </c:pt>
                <c:pt idx="860">
                  <c:v>44713</c:v>
                </c:pt>
                <c:pt idx="861">
                  <c:v>44714</c:v>
                </c:pt>
                <c:pt idx="862">
                  <c:v>44715</c:v>
                </c:pt>
                <c:pt idx="863">
                  <c:v>44718</c:v>
                </c:pt>
                <c:pt idx="864">
                  <c:v>44719</c:v>
                </c:pt>
                <c:pt idx="865">
                  <c:v>44720</c:v>
                </c:pt>
                <c:pt idx="866">
                  <c:v>44721</c:v>
                </c:pt>
                <c:pt idx="867">
                  <c:v>44722</c:v>
                </c:pt>
                <c:pt idx="868">
                  <c:v>44725</c:v>
                </c:pt>
                <c:pt idx="869">
                  <c:v>44726</c:v>
                </c:pt>
                <c:pt idx="870">
                  <c:v>44727</c:v>
                </c:pt>
                <c:pt idx="871">
                  <c:v>44728</c:v>
                </c:pt>
                <c:pt idx="872">
                  <c:v>44729</c:v>
                </c:pt>
                <c:pt idx="873">
                  <c:v>44733</c:v>
                </c:pt>
                <c:pt idx="874">
                  <c:v>44734</c:v>
                </c:pt>
                <c:pt idx="875">
                  <c:v>44735</c:v>
                </c:pt>
                <c:pt idx="876">
                  <c:v>44736</c:v>
                </c:pt>
                <c:pt idx="877">
                  <c:v>44739</c:v>
                </c:pt>
                <c:pt idx="878">
                  <c:v>44740</c:v>
                </c:pt>
                <c:pt idx="879">
                  <c:v>44741</c:v>
                </c:pt>
                <c:pt idx="880">
                  <c:v>44742</c:v>
                </c:pt>
                <c:pt idx="881">
                  <c:v>44743</c:v>
                </c:pt>
                <c:pt idx="882">
                  <c:v>44747</c:v>
                </c:pt>
                <c:pt idx="883">
                  <c:v>44748</c:v>
                </c:pt>
                <c:pt idx="884">
                  <c:v>44749</c:v>
                </c:pt>
                <c:pt idx="885">
                  <c:v>44750</c:v>
                </c:pt>
                <c:pt idx="886">
                  <c:v>44753</c:v>
                </c:pt>
                <c:pt idx="887">
                  <c:v>44754</c:v>
                </c:pt>
                <c:pt idx="888">
                  <c:v>44755</c:v>
                </c:pt>
                <c:pt idx="889">
                  <c:v>44756</c:v>
                </c:pt>
                <c:pt idx="890">
                  <c:v>44757</c:v>
                </c:pt>
                <c:pt idx="891">
                  <c:v>44760</c:v>
                </c:pt>
                <c:pt idx="892">
                  <c:v>44761</c:v>
                </c:pt>
                <c:pt idx="893">
                  <c:v>44762</c:v>
                </c:pt>
                <c:pt idx="894">
                  <c:v>44763</c:v>
                </c:pt>
                <c:pt idx="895">
                  <c:v>44764</c:v>
                </c:pt>
                <c:pt idx="896">
                  <c:v>44767</c:v>
                </c:pt>
                <c:pt idx="897">
                  <c:v>44768</c:v>
                </c:pt>
                <c:pt idx="898">
                  <c:v>44769</c:v>
                </c:pt>
                <c:pt idx="899">
                  <c:v>44770</c:v>
                </c:pt>
                <c:pt idx="900">
                  <c:v>44771</c:v>
                </c:pt>
                <c:pt idx="901">
                  <c:v>44774</c:v>
                </c:pt>
                <c:pt idx="902">
                  <c:v>44775</c:v>
                </c:pt>
                <c:pt idx="903">
                  <c:v>44776</c:v>
                </c:pt>
                <c:pt idx="904">
                  <c:v>44777</c:v>
                </c:pt>
                <c:pt idx="905">
                  <c:v>44778</c:v>
                </c:pt>
                <c:pt idx="906">
                  <c:v>44781</c:v>
                </c:pt>
                <c:pt idx="907">
                  <c:v>44782</c:v>
                </c:pt>
                <c:pt idx="908">
                  <c:v>44783</c:v>
                </c:pt>
                <c:pt idx="909">
                  <c:v>44784</c:v>
                </c:pt>
                <c:pt idx="910">
                  <c:v>44785</c:v>
                </c:pt>
                <c:pt idx="911">
                  <c:v>44788</c:v>
                </c:pt>
                <c:pt idx="912">
                  <c:v>44789</c:v>
                </c:pt>
                <c:pt idx="913">
                  <c:v>44790</c:v>
                </c:pt>
                <c:pt idx="914">
                  <c:v>44791</c:v>
                </c:pt>
                <c:pt idx="915">
                  <c:v>44792</c:v>
                </c:pt>
                <c:pt idx="916">
                  <c:v>44795</c:v>
                </c:pt>
                <c:pt idx="917">
                  <c:v>44796</c:v>
                </c:pt>
                <c:pt idx="918">
                  <c:v>44797</c:v>
                </c:pt>
                <c:pt idx="919">
                  <c:v>44798</c:v>
                </c:pt>
                <c:pt idx="920">
                  <c:v>44799</c:v>
                </c:pt>
                <c:pt idx="921">
                  <c:v>44802</c:v>
                </c:pt>
                <c:pt idx="922">
                  <c:v>44803</c:v>
                </c:pt>
                <c:pt idx="923">
                  <c:v>44804</c:v>
                </c:pt>
                <c:pt idx="924">
                  <c:v>44805</c:v>
                </c:pt>
                <c:pt idx="925">
                  <c:v>44806</c:v>
                </c:pt>
                <c:pt idx="926">
                  <c:v>44810</c:v>
                </c:pt>
                <c:pt idx="927">
                  <c:v>44811</c:v>
                </c:pt>
                <c:pt idx="928">
                  <c:v>44812</c:v>
                </c:pt>
                <c:pt idx="929">
                  <c:v>44813</c:v>
                </c:pt>
                <c:pt idx="930">
                  <c:v>44816</c:v>
                </c:pt>
                <c:pt idx="931">
                  <c:v>44817</c:v>
                </c:pt>
                <c:pt idx="932">
                  <c:v>44818</c:v>
                </c:pt>
                <c:pt idx="933">
                  <c:v>44819</c:v>
                </c:pt>
                <c:pt idx="934">
                  <c:v>44820</c:v>
                </c:pt>
                <c:pt idx="935">
                  <c:v>44823</c:v>
                </c:pt>
                <c:pt idx="936">
                  <c:v>44824</c:v>
                </c:pt>
                <c:pt idx="937">
                  <c:v>44825</c:v>
                </c:pt>
                <c:pt idx="938">
                  <c:v>44826</c:v>
                </c:pt>
                <c:pt idx="939">
                  <c:v>44827</c:v>
                </c:pt>
                <c:pt idx="940">
                  <c:v>44830</c:v>
                </c:pt>
                <c:pt idx="941">
                  <c:v>44831</c:v>
                </c:pt>
                <c:pt idx="942">
                  <c:v>44832</c:v>
                </c:pt>
                <c:pt idx="943">
                  <c:v>44833</c:v>
                </c:pt>
                <c:pt idx="944">
                  <c:v>44834</c:v>
                </c:pt>
                <c:pt idx="945">
                  <c:v>44837</c:v>
                </c:pt>
                <c:pt idx="946">
                  <c:v>44838</c:v>
                </c:pt>
                <c:pt idx="947">
                  <c:v>44839</c:v>
                </c:pt>
                <c:pt idx="948">
                  <c:v>44840</c:v>
                </c:pt>
                <c:pt idx="949">
                  <c:v>44841</c:v>
                </c:pt>
                <c:pt idx="950">
                  <c:v>44844</c:v>
                </c:pt>
                <c:pt idx="951">
                  <c:v>44845</c:v>
                </c:pt>
                <c:pt idx="952">
                  <c:v>44846</c:v>
                </c:pt>
                <c:pt idx="953">
                  <c:v>44847</c:v>
                </c:pt>
                <c:pt idx="954">
                  <c:v>44848</c:v>
                </c:pt>
                <c:pt idx="955">
                  <c:v>44851</c:v>
                </c:pt>
                <c:pt idx="956">
                  <c:v>44852</c:v>
                </c:pt>
                <c:pt idx="957">
                  <c:v>44853</c:v>
                </c:pt>
                <c:pt idx="958">
                  <c:v>44854</c:v>
                </c:pt>
                <c:pt idx="959">
                  <c:v>44855</c:v>
                </c:pt>
                <c:pt idx="960">
                  <c:v>44858</c:v>
                </c:pt>
                <c:pt idx="961">
                  <c:v>44859</c:v>
                </c:pt>
                <c:pt idx="962">
                  <c:v>44860</c:v>
                </c:pt>
                <c:pt idx="963">
                  <c:v>44861</c:v>
                </c:pt>
                <c:pt idx="964">
                  <c:v>44862</c:v>
                </c:pt>
                <c:pt idx="965">
                  <c:v>44865</c:v>
                </c:pt>
                <c:pt idx="966">
                  <c:v>44866</c:v>
                </c:pt>
                <c:pt idx="967">
                  <c:v>44867</c:v>
                </c:pt>
                <c:pt idx="968">
                  <c:v>44868</c:v>
                </c:pt>
                <c:pt idx="969">
                  <c:v>44869</c:v>
                </c:pt>
                <c:pt idx="970">
                  <c:v>44872</c:v>
                </c:pt>
                <c:pt idx="971">
                  <c:v>44873</c:v>
                </c:pt>
                <c:pt idx="972">
                  <c:v>44874</c:v>
                </c:pt>
                <c:pt idx="973">
                  <c:v>44875</c:v>
                </c:pt>
                <c:pt idx="974">
                  <c:v>44876</c:v>
                </c:pt>
                <c:pt idx="975">
                  <c:v>44879</c:v>
                </c:pt>
                <c:pt idx="976">
                  <c:v>44880</c:v>
                </c:pt>
                <c:pt idx="977">
                  <c:v>44881</c:v>
                </c:pt>
                <c:pt idx="978">
                  <c:v>44882</c:v>
                </c:pt>
                <c:pt idx="979">
                  <c:v>44883</c:v>
                </c:pt>
                <c:pt idx="980">
                  <c:v>44886</c:v>
                </c:pt>
                <c:pt idx="981">
                  <c:v>44887</c:v>
                </c:pt>
                <c:pt idx="982">
                  <c:v>44888</c:v>
                </c:pt>
                <c:pt idx="983">
                  <c:v>44890</c:v>
                </c:pt>
                <c:pt idx="984">
                  <c:v>44893</c:v>
                </c:pt>
                <c:pt idx="985">
                  <c:v>44894</c:v>
                </c:pt>
                <c:pt idx="986">
                  <c:v>44895</c:v>
                </c:pt>
                <c:pt idx="987">
                  <c:v>44896</c:v>
                </c:pt>
                <c:pt idx="988">
                  <c:v>44897</c:v>
                </c:pt>
                <c:pt idx="989">
                  <c:v>44900</c:v>
                </c:pt>
                <c:pt idx="990">
                  <c:v>44901</c:v>
                </c:pt>
                <c:pt idx="991">
                  <c:v>44902</c:v>
                </c:pt>
                <c:pt idx="992">
                  <c:v>44903</c:v>
                </c:pt>
                <c:pt idx="993">
                  <c:v>44904</c:v>
                </c:pt>
                <c:pt idx="994">
                  <c:v>44907</c:v>
                </c:pt>
                <c:pt idx="995">
                  <c:v>44908</c:v>
                </c:pt>
                <c:pt idx="996">
                  <c:v>44909</c:v>
                </c:pt>
                <c:pt idx="997">
                  <c:v>44910</c:v>
                </c:pt>
                <c:pt idx="998">
                  <c:v>44911</c:v>
                </c:pt>
                <c:pt idx="999">
                  <c:v>44914</c:v>
                </c:pt>
                <c:pt idx="1000">
                  <c:v>44915</c:v>
                </c:pt>
                <c:pt idx="1001">
                  <c:v>44916</c:v>
                </c:pt>
                <c:pt idx="1002">
                  <c:v>44917</c:v>
                </c:pt>
                <c:pt idx="1003">
                  <c:v>44918</c:v>
                </c:pt>
                <c:pt idx="1004">
                  <c:v>44922</c:v>
                </c:pt>
                <c:pt idx="1005">
                  <c:v>44923</c:v>
                </c:pt>
                <c:pt idx="1006">
                  <c:v>44924</c:v>
                </c:pt>
                <c:pt idx="1007">
                  <c:v>44925</c:v>
                </c:pt>
                <c:pt idx="1008">
                  <c:v>44929</c:v>
                </c:pt>
                <c:pt idx="1009">
                  <c:v>44930</c:v>
                </c:pt>
                <c:pt idx="1010">
                  <c:v>44931</c:v>
                </c:pt>
                <c:pt idx="1011">
                  <c:v>44932</c:v>
                </c:pt>
                <c:pt idx="1012">
                  <c:v>44935</c:v>
                </c:pt>
                <c:pt idx="1013">
                  <c:v>44936</c:v>
                </c:pt>
                <c:pt idx="1014">
                  <c:v>44937</c:v>
                </c:pt>
                <c:pt idx="1015">
                  <c:v>44938</c:v>
                </c:pt>
                <c:pt idx="1016">
                  <c:v>44939</c:v>
                </c:pt>
                <c:pt idx="1017">
                  <c:v>44943</c:v>
                </c:pt>
                <c:pt idx="1018">
                  <c:v>44944</c:v>
                </c:pt>
                <c:pt idx="1019">
                  <c:v>44945</c:v>
                </c:pt>
                <c:pt idx="1020">
                  <c:v>44946</c:v>
                </c:pt>
                <c:pt idx="1021">
                  <c:v>44949</c:v>
                </c:pt>
                <c:pt idx="1022">
                  <c:v>44950</c:v>
                </c:pt>
                <c:pt idx="1023">
                  <c:v>44951</c:v>
                </c:pt>
                <c:pt idx="1024">
                  <c:v>44952</c:v>
                </c:pt>
                <c:pt idx="1025">
                  <c:v>44953</c:v>
                </c:pt>
                <c:pt idx="1026">
                  <c:v>44956</c:v>
                </c:pt>
                <c:pt idx="1027">
                  <c:v>44957</c:v>
                </c:pt>
                <c:pt idx="1028">
                  <c:v>44958</c:v>
                </c:pt>
                <c:pt idx="1029">
                  <c:v>44959</c:v>
                </c:pt>
                <c:pt idx="1030">
                  <c:v>44960</c:v>
                </c:pt>
                <c:pt idx="1031">
                  <c:v>44963</c:v>
                </c:pt>
                <c:pt idx="1032">
                  <c:v>44964</c:v>
                </c:pt>
                <c:pt idx="1033">
                  <c:v>44965</c:v>
                </c:pt>
                <c:pt idx="1034">
                  <c:v>44966</c:v>
                </c:pt>
                <c:pt idx="1035">
                  <c:v>44967</c:v>
                </c:pt>
                <c:pt idx="1036">
                  <c:v>44970</c:v>
                </c:pt>
                <c:pt idx="1037">
                  <c:v>44971</c:v>
                </c:pt>
                <c:pt idx="1038">
                  <c:v>44972</c:v>
                </c:pt>
                <c:pt idx="1039">
                  <c:v>44973</c:v>
                </c:pt>
                <c:pt idx="1040">
                  <c:v>44974</c:v>
                </c:pt>
                <c:pt idx="1041">
                  <c:v>44978</c:v>
                </c:pt>
                <c:pt idx="1042">
                  <c:v>44979</c:v>
                </c:pt>
                <c:pt idx="1043">
                  <c:v>44980</c:v>
                </c:pt>
                <c:pt idx="1044">
                  <c:v>44981</c:v>
                </c:pt>
                <c:pt idx="1045">
                  <c:v>44984</c:v>
                </c:pt>
                <c:pt idx="1046">
                  <c:v>44985</c:v>
                </c:pt>
                <c:pt idx="1047">
                  <c:v>44986</c:v>
                </c:pt>
                <c:pt idx="1048">
                  <c:v>44987</c:v>
                </c:pt>
                <c:pt idx="1049">
                  <c:v>44988</c:v>
                </c:pt>
                <c:pt idx="1050">
                  <c:v>44991</c:v>
                </c:pt>
                <c:pt idx="1051">
                  <c:v>44992</c:v>
                </c:pt>
                <c:pt idx="1052">
                  <c:v>44993</c:v>
                </c:pt>
                <c:pt idx="1053">
                  <c:v>44994</c:v>
                </c:pt>
                <c:pt idx="1054">
                  <c:v>44995</c:v>
                </c:pt>
                <c:pt idx="1055">
                  <c:v>44998</c:v>
                </c:pt>
                <c:pt idx="1056">
                  <c:v>44999</c:v>
                </c:pt>
                <c:pt idx="1057">
                  <c:v>45000</c:v>
                </c:pt>
                <c:pt idx="1058">
                  <c:v>45001</c:v>
                </c:pt>
                <c:pt idx="1059">
                  <c:v>45002</c:v>
                </c:pt>
                <c:pt idx="1060">
                  <c:v>45005</c:v>
                </c:pt>
                <c:pt idx="1061">
                  <c:v>45006</c:v>
                </c:pt>
                <c:pt idx="1062">
                  <c:v>45007</c:v>
                </c:pt>
                <c:pt idx="1063">
                  <c:v>45008</c:v>
                </c:pt>
                <c:pt idx="1064">
                  <c:v>45009</c:v>
                </c:pt>
                <c:pt idx="1065">
                  <c:v>45012</c:v>
                </c:pt>
                <c:pt idx="1066">
                  <c:v>45013</c:v>
                </c:pt>
                <c:pt idx="1067">
                  <c:v>45014</c:v>
                </c:pt>
                <c:pt idx="1068">
                  <c:v>45015</c:v>
                </c:pt>
                <c:pt idx="1069">
                  <c:v>45016</c:v>
                </c:pt>
                <c:pt idx="1070">
                  <c:v>45019</c:v>
                </c:pt>
                <c:pt idx="1071">
                  <c:v>45020</c:v>
                </c:pt>
                <c:pt idx="1072">
                  <c:v>45021</c:v>
                </c:pt>
                <c:pt idx="1073">
                  <c:v>45022</c:v>
                </c:pt>
                <c:pt idx="1074">
                  <c:v>45026</c:v>
                </c:pt>
                <c:pt idx="1075">
                  <c:v>45027</c:v>
                </c:pt>
                <c:pt idx="1076">
                  <c:v>45028</c:v>
                </c:pt>
                <c:pt idx="1077">
                  <c:v>45029</c:v>
                </c:pt>
                <c:pt idx="1078">
                  <c:v>45030</c:v>
                </c:pt>
                <c:pt idx="1079">
                  <c:v>45033</c:v>
                </c:pt>
                <c:pt idx="1080">
                  <c:v>45034</c:v>
                </c:pt>
                <c:pt idx="1081">
                  <c:v>45035</c:v>
                </c:pt>
                <c:pt idx="1082">
                  <c:v>45036</c:v>
                </c:pt>
                <c:pt idx="1083">
                  <c:v>45037</c:v>
                </c:pt>
                <c:pt idx="1084">
                  <c:v>45040</c:v>
                </c:pt>
                <c:pt idx="1085">
                  <c:v>45041</c:v>
                </c:pt>
                <c:pt idx="1086">
                  <c:v>45042</c:v>
                </c:pt>
                <c:pt idx="1087">
                  <c:v>45043</c:v>
                </c:pt>
                <c:pt idx="1088">
                  <c:v>45044</c:v>
                </c:pt>
                <c:pt idx="1089">
                  <c:v>45047</c:v>
                </c:pt>
                <c:pt idx="1090">
                  <c:v>45048</c:v>
                </c:pt>
                <c:pt idx="1091">
                  <c:v>45049</c:v>
                </c:pt>
                <c:pt idx="1092">
                  <c:v>45050</c:v>
                </c:pt>
                <c:pt idx="1093">
                  <c:v>45051</c:v>
                </c:pt>
                <c:pt idx="1094">
                  <c:v>45054</c:v>
                </c:pt>
                <c:pt idx="1095">
                  <c:v>45055</c:v>
                </c:pt>
                <c:pt idx="1096">
                  <c:v>45056</c:v>
                </c:pt>
                <c:pt idx="1097">
                  <c:v>45057</c:v>
                </c:pt>
                <c:pt idx="1098">
                  <c:v>45058</c:v>
                </c:pt>
                <c:pt idx="1099">
                  <c:v>45061</c:v>
                </c:pt>
                <c:pt idx="1100">
                  <c:v>45062</c:v>
                </c:pt>
                <c:pt idx="1101">
                  <c:v>45063</c:v>
                </c:pt>
                <c:pt idx="1102">
                  <c:v>45064</c:v>
                </c:pt>
                <c:pt idx="1103">
                  <c:v>45065</c:v>
                </c:pt>
                <c:pt idx="1104">
                  <c:v>45068</c:v>
                </c:pt>
                <c:pt idx="1105">
                  <c:v>45069</c:v>
                </c:pt>
                <c:pt idx="1106">
                  <c:v>45070</c:v>
                </c:pt>
                <c:pt idx="1107">
                  <c:v>45071</c:v>
                </c:pt>
                <c:pt idx="1108">
                  <c:v>45072</c:v>
                </c:pt>
                <c:pt idx="1109">
                  <c:v>45076</c:v>
                </c:pt>
                <c:pt idx="1110">
                  <c:v>45077</c:v>
                </c:pt>
                <c:pt idx="1111">
                  <c:v>45078</c:v>
                </c:pt>
                <c:pt idx="1112">
                  <c:v>45079</c:v>
                </c:pt>
                <c:pt idx="1113">
                  <c:v>45082</c:v>
                </c:pt>
                <c:pt idx="1114">
                  <c:v>45083</c:v>
                </c:pt>
                <c:pt idx="1115">
                  <c:v>45084</c:v>
                </c:pt>
                <c:pt idx="1116">
                  <c:v>45085</c:v>
                </c:pt>
                <c:pt idx="1117">
                  <c:v>45086</c:v>
                </c:pt>
                <c:pt idx="1118">
                  <c:v>45089</c:v>
                </c:pt>
                <c:pt idx="1119">
                  <c:v>45090</c:v>
                </c:pt>
                <c:pt idx="1120">
                  <c:v>45091</c:v>
                </c:pt>
                <c:pt idx="1121">
                  <c:v>45092</c:v>
                </c:pt>
                <c:pt idx="1122">
                  <c:v>45093</c:v>
                </c:pt>
                <c:pt idx="1123">
                  <c:v>45097</c:v>
                </c:pt>
                <c:pt idx="1124">
                  <c:v>45098</c:v>
                </c:pt>
                <c:pt idx="1125">
                  <c:v>45099</c:v>
                </c:pt>
                <c:pt idx="1126">
                  <c:v>45100</c:v>
                </c:pt>
                <c:pt idx="1127">
                  <c:v>45103</c:v>
                </c:pt>
                <c:pt idx="1128">
                  <c:v>45104</c:v>
                </c:pt>
                <c:pt idx="1129">
                  <c:v>45105</c:v>
                </c:pt>
                <c:pt idx="1130">
                  <c:v>45106</c:v>
                </c:pt>
                <c:pt idx="1131">
                  <c:v>45107</c:v>
                </c:pt>
                <c:pt idx="1132">
                  <c:v>45110</c:v>
                </c:pt>
                <c:pt idx="1133">
                  <c:v>45112</c:v>
                </c:pt>
                <c:pt idx="1134">
                  <c:v>45113</c:v>
                </c:pt>
                <c:pt idx="1135">
                  <c:v>45114</c:v>
                </c:pt>
                <c:pt idx="1136">
                  <c:v>45117</c:v>
                </c:pt>
                <c:pt idx="1137">
                  <c:v>45118</c:v>
                </c:pt>
                <c:pt idx="1138">
                  <c:v>45119</c:v>
                </c:pt>
                <c:pt idx="1139">
                  <c:v>45120</c:v>
                </c:pt>
                <c:pt idx="1140">
                  <c:v>45121</c:v>
                </c:pt>
                <c:pt idx="1141">
                  <c:v>45124</c:v>
                </c:pt>
                <c:pt idx="1142">
                  <c:v>45125</c:v>
                </c:pt>
                <c:pt idx="1143">
                  <c:v>45126</c:v>
                </c:pt>
                <c:pt idx="1144">
                  <c:v>45127</c:v>
                </c:pt>
                <c:pt idx="1145">
                  <c:v>45128</c:v>
                </c:pt>
                <c:pt idx="1146">
                  <c:v>45131</c:v>
                </c:pt>
                <c:pt idx="1147">
                  <c:v>45132</c:v>
                </c:pt>
                <c:pt idx="1148">
                  <c:v>45133</c:v>
                </c:pt>
                <c:pt idx="1149">
                  <c:v>45134</c:v>
                </c:pt>
                <c:pt idx="1150">
                  <c:v>45135</c:v>
                </c:pt>
                <c:pt idx="1151">
                  <c:v>45138</c:v>
                </c:pt>
                <c:pt idx="1152">
                  <c:v>45139</c:v>
                </c:pt>
                <c:pt idx="1153">
                  <c:v>45140</c:v>
                </c:pt>
                <c:pt idx="1154">
                  <c:v>45141</c:v>
                </c:pt>
                <c:pt idx="1155">
                  <c:v>45142</c:v>
                </c:pt>
                <c:pt idx="1156">
                  <c:v>45145</c:v>
                </c:pt>
                <c:pt idx="1157">
                  <c:v>45146</c:v>
                </c:pt>
                <c:pt idx="1158">
                  <c:v>45147</c:v>
                </c:pt>
                <c:pt idx="1159">
                  <c:v>45148</c:v>
                </c:pt>
                <c:pt idx="1160">
                  <c:v>45149</c:v>
                </c:pt>
                <c:pt idx="1161">
                  <c:v>45152</c:v>
                </c:pt>
                <c:pt idx="1162">
                  <c:v>45153</c:v>
                </c:pt>
                <c:pt idx="1163">
                  <c:v>45154</c:v>
                </c:pt>
                <c:pt idx="1164">
                  <c:v>45155</c:v>
                </c:pt>
                <c:pt idx="1165">
                  <c:v>45156</c:v>
                </c:pt>
                <c:pt idx="1166">
                  <c:v>45159</c:v>
                </c:pt>
                <c:pt idx="1167">
                  <c:v>45160</c:v>
                </c:pt>
                <c:pt idx="1168">
                  <c:v>45161</c:v>
                </c:pt>
                <c:pt idx="1169">
                  <c:v>45162</c:v>
                </c:pt>
                <c:pt idx="1170">
                  <c:v>45163</c:v>
                </c:pt>
                <c:pt idx="1171">
                  <c:v>45166</c:v>
                </c:pt>
                <c:pt idx="1172">
                  <c:v>45167</c:v>
                </c:pt>
                <c:pt idx="1173">
                  <c:v>45168</c:v>
                </c:pt>
                <c:pt idx="1174">
                  <c:v>45169</c:v>
                </c:pt>
                <c:pt idx="1175">
                  <c:v>45170</c:v>
                </c:pt>
                <c:pt idx="1176">
                  <c:v>45174</c:v>
                </c:pt>
                <c:pt idx="1177">
                  <c:v>45175</c:v>
                </c:pt>
                <c:pt idx="1178">
                  <c:v>45176</c:v>
                </c:pt>
                <c:pt idx="1179">
                  <c:v>45177</c:v>
                </c:pt>
                <c:pt idx="1180">
                  <c:v>45180</c:v>
                </c:pt>
                <c:pt idx="1181">
                  <c:v>45181</c:v>
                </c:pt>
                <c:pt idx="1182">
                  <c:v>45182</c:v>
                </c:pt>
                <c:pt idx="1183">
                  <c:v>45183</c:v>
                </c:pt>
                <c:pt idx="1184">
                  <c:v>45184</c:v>
                </c:pt>
                <c:pt idx="1185">
                  <c:v>45187</c:v>
                </c:pt>
                <c:pt idx="1186">
                  <c:v>45188</c:v>
                </c:pt>
                <c:pt idx="1187">
                  <c:v>45189</c:v>
                </c:pt>
                <c:pt idx="1188">
                  <c:v>45190</c:v>
                </c:pt>
                <c:pt idx="1189">
                  <c:v>45191</c:v>
                </c:pt>
                <c:pt idx="1190">
                  <c:v>45194</c:v>
                </c:pt>
                <c:pt idx="1191">
                  <c:v>45195</c:v>
                </c:pt>
                <c:pt idx="1192">
                  <c:v>45196</c:v>
                </c:pt>
                <c:pt idx="1193">
                  <c:v>45197</c:v>
                </c:pt>
                <c:pt idx="1194">
                  <c:v>45198</c:v>
                </c:pt>
                <c:pt idx="1195">
                  <c:v>45201</c:v>
                </c:pt>
                <c:pt idx="1196">
                  <c:v>45202</c:v>
                </c:pt>
                <c:pt idx="1197">
                  <c:v>45203</c:v>
                </c:pt>
                <c:pt idx="1198">
                  <c:v>45204</c:v>
                </c:pt>
                <c:pt idx="1199">
                  <c:v>45205</c:v>
                </c:pt>
                <c:pt idx="1200">
                  <c:v>45208</c:v>
                </c:pt>
                <c:pt idx="1201">
                  <c:v>45209</c:v>
                </c:pt>
                <c:pt idx="1202">
                  <c:v>45210</c:v>
                </c:pt>
                <c:pt idx="1203">
                  <c:v>45211</c:v>
                </c:pt>
                <c:pt idx="1204">
                  <c:v>45212</c:v>
                </c:pt>
                <c:pt idx="1205">
                  <c:v>45215</c:v>
                </c:pt>
                <c:pt idx="1206">
                  <c:v>45216</c:v>
                </c:pt>
                <c:pt idx="1207">
                  <c:v>45217</c:v>
                </c:pt>
                <c:pt idx="1208">
                  <c:v>45218</c:v>
                </c:pt>
                <c:pt idx="1209">
                  <c:v>45219</c:v>
                </c:pt>
                <c:pt idx="1210">
                  <c:v>45222</c:v>
                </c:pt>
                <c:pt idx="1211">
                  <c:v>45223</c:v>
                </c:pt>
                <c:pt idx="1212">
                  <c:v>45224</c:v>
                </c:pt>
                <c:pt idx="1213">
                  <c:v>45225</c:v>
                </c:pt>
                <c:pt idx="1214">
                  <c:v>45226</c:v>
                </c:pt>
                <c:pt idx="1215">
                  <c:v>45229</c:v>
                </c:pt>
                <c:pt idx="1216">
                  <c:v>45230</c:v>
                </c:pt>
                <c:pt idx="1217">
                  <c:v>45231</c:v>
                </c:pt>
                <c:pt idx="1218">
                  <c:v>45232</c:v>
                </c:pt>
                <c:pt idx="1219">
                  <c:v>45233</c:v>
                </c:pt>
                <c:pt idx="1220">
                  <c:v>45236</c:v>
                </c:pt>
                <c:pt idx="1221">
                  <c:v>45237</c:v>
                </c:pt>
                <c:pt idx="1222">
                  <c:v>45238</c:v>
                </c:pt>
                <c:pt idx="1223">
                  <c:v>45239</c:v>
                </c:pt>
                <c:pt idx="1224">
                  <c:v>45240</c:v>
                </c:pt>
                <c:pt idx="1225">
                  <c:v>45243</c:v>
                </c:pt>
                <c:pt idx="1226">
                  <c:v>45244</c:v>
                </c:pt>
                <c:pt idx="1227">
                  <c:v>45245</c:v>
                </c:pt>
                <c:pt idx="1228">
                  <c:v>45246</c:v>
                </c:pt>
                <c:pt idx="1229">
                  <c:v>45247</c:v>
                </c:pt>
                <c:pt idx="1230">
                  <c:v>45250</c:v>
                </c:pt>
                <c:pt idx="1231">
                  <c:v>45251</c:v>
                </c:pt>
                <c:pt idx="1232">
                  <c:v>45252</c:v>
                </c:pt>
                <c:pt idx="1233">
                  <c:v>45254</c:v>
                </c:pt>
                <c:pt idx="1234">
                  <c:v>45257</c:v>
                </c:pt>
                <c:pt idx="1235">
                  <c:v>45258</c:v>
                </c:pt>
                <c:pt idx="1236">
                  <c:v>45259</c:v>
                </c:pt>
                <c:pt idx="1237">
                  <c:v>45260</c:v>
                </c:pt>
                <c:pt idx="1238">
                  <c:v>45261</c:v>
                </c:pt>
                <c:pt idx="1239">
                  <c:v>45264</c:v>
                </c:pt>
                <c:pt idx="1240">
                  <c:v>45265</c:v>
                </c:pt>
                <c:pt idx="1241">
                  <c:v>45266</c:v>
                </c:pt>
                <c:pt idx="1242">
                  <c:v>45267</c:v>
                </c:pt>
                <c:pt idx="1243">
                  <c:v>45268</c:v>
                </c:pt>
                <c:pt idx="1244">
                  <c:v>45271</c:v>
                </c:pt>
                <c:pt idx="1245">
                  <c:v>45272</c:v>
                </c:pt>
                <c:pt idx="1246">
                  <c:v>45273</c:v>
                </c:pt>
                <c:pt idx="1247">
                  <c:v>45274</c:v>
                </c:pt>
                <c:pt idx="1248">
                  <c:v>45275</c:v>
                </c:pt>
                <c:pt idx="1249">
                  <c:v>45278</c:v>
                </c:pt>
                <c:pt idx="1250">
                  <c:v>45279</c:v>
                </c:pt>
                <c:pt idx="1251">
                  <c:v>45280</c:v>
                </c:pt>
                <c:pt idx="1252">
                  <c:v>45281</c:v>
                </c:pt>
                <c:pt idx="1253">
                  <c:v>45282</c:v>
                </c:pt>
                <c:pt idx="1254">
                  <c:v>45286</c:v>
                </c:pt>
                <c:pt idx="1255">
                  <c:v>45287</c:v>
                </c:pt>
                <c:pt idx="1256">
                  <c:v>45288</c:v>
                </c:pt>
                <c:pt idx="1257">
                  <c:v>45289</c:v>
                </c:pt>
                <c:pt idx="1258">
                  <c:v>45293</c:v>
                </c:pt>
                <c:pt idx="1259">
                  <c:v>45294</c:v>
                </c:pt>
                <c:pt idx="1260">
                  <c:v>45295</c:v>
                </c:pt>
                <c:pt idx="1261">
                  <c:v>45296</c:v>
                </c:pt>
                <c:pt idx="1262">
                  <c:v>45299</c:v>
                </c:pt>
                <c:pt idx="1263">
                  <c:v>45300</c:v>
                </c:pt>
                <c:pt idx="1264">
                  <c:v>45301</c:v>
                </c:pt>
                <c:pt idx="1265">
                  <c:v>45302</c:v>
                </c:pt>
                <c:pt idx="1266">
                  <c:v>45303</c:v>
                </c:pt>
                <c:pt idx="1267">
                  <c:v>45307</c:v>
                </c:pt>
                <c:pt idx="1268">
                  <c:v>45308</c:v>
                </c:pt>
                <c:pt idx="1269">
                  <c:v>45309</c:v>
                </c:pt>
                <c:pt idx="1270">
                  <c:v>45310</c:v>
                </c:pt>
                <c:pt idx="1271">
                  <c:v>45313</c:v>
                </c:pt>
                <c:pt idx="1272">
                  <c:v>45314</c:v>
                </c:pt>
                <c:pt idx="1273">
                  <c:v>45315</c:v>
                </c:pt>
                <c:pt idx="1274">
                  <c:v>45316</c:v>
                </c:pt>
                <c:pt idx="1275">
                  <c:v>45317</c:v>
                </c:pt>
                <c:pt idx="1276">
                  <c:v>45320</c:v>
                </c:pt>
                <c:pt idx="1277">
                  <c:v>45321</c:v>
                </c:pt>
                <c:pt idx="1278">
                  <c:v>45322</c:v>
                </c:pt>
                <c:pt idx="1279">
                  <c:v>45323</c:v>
                </c:pt>
                <c:pt idx="1280">
                  <c:v>45324</c:v>
                </c:pt>
                <c:pt idx="1281">
                  <c:v>45327</c:v>
                </c:pt>
                <c:pt idx="1282">
                  <c:v>45328</c:v>
                </c:pt>
                <c:pt idx="1283">
                  <c:v>45329</c:v>
                </c:pt>
                <c:pt idx="1284">
                  <c:v>45330</c:v>
                </c:pt>
                <c:pt idx="1285">
                  <c:v>45331</c:v>
                </c:pt>
                <c:pt idx="1286">
                  <c:v>45334</c:v>
                </c:pt>
                <c:pt idx="1287">
                  <c:v>45335</c:v>
                </c:pt>
                <c:pt idx="1288">
                  <c:v>45336</c:v>
                </c:pt>
                <c:pt idx="1289">
                  <c:v>45337</c:v>
                </c:pt>
                <c:pt idx="1290">
                  <c:v>45338</c:v>
                </c:pt>
                <c:pt idx="1291">
                  <c:v>45342</c:v>
                </c:pt>
                <c:pt idx="1292">
                  <c:v>45343</c:v>
                </c:pt>
                <c:pt idx="1293">
                  <c:v>45344</c:v>
                </c:pt>
                <c:pt idx="1294">
                  <c:v>45345</c:v>
                </c:pt>
                <c:pt idx="1295">
                  <c:v>45348</c:v>
                </c:pt>
                <c:pt idx="1296">
                  <c:v>45349</c:v>
                </c:pt>
                <c:pt idx="1297">
                  <c:v>45350</c:v>
                </c:pt>
                <c:pt idx="1298">
                  <c:v>45351</c:v>
                </c:pt>
                <c:pt idx="1299">
                  <c:v>45352</c:v>
                </c:pt>
                <c:pt idx="1300">
                  <c:v>45355</c:v>
                </c:pt>
                <c:pt idx="1301">
                  <c:v>45356</c:v>
                </c:pt>
                <c:pt idx="1302">
                  <c:v>45357</c:v>
                </c:pt>
                <c:pt idx="1303">
                  <c:v>45358</c:v>
                </c:pt>
                <c:pt idx="1304">
                  <c:v>45359</c:v>
                </c:pt>
                <c:pt idx="1305">
                  <c:v>45362</c:v>
                </c:pt>
                <c:pt idx="1306">
                  <c:v>45363</c:v>
                </c:pt>
                <c:pt idx="1307">
                  <c:v>45364</c:v>
                </c:pt>
                <c:pt idx="1308">
                  <c:v>45365</c:v>
                </c:pt>
                <c:pt idx="1309">
                  <c:v>45366</c:v>
                </c:pt>
                <c:pt idx="1310">
                  <c:v>45369</c:v>
                </c:pt>
                <c:pt idx="1311">
                  <c:v>45370</c:v>
                </c:pt>
                <c:pt idx="1312">
                  <c:v>45371</c:v>
                </c:pt>
                <c:pt idx="1313">
                  <c:v>45372</c:v>
                </c:pt>
                <c:pt idx="1314">
                  <c:v>45373</c:v>
                </c:pt>
                <c:pt idx="1315">
                  <c:v>45376</c:v>
                </c:pt>
                <c:pt idx="1316">
                  <c:v>45377</c:v>
                </c:pt>
                <c:pt idx="1317">
                  <c:v>45378</c:v>
                </c:pt>
                <c:pt idx="1318">
                  <c:v>45379</c:v>
                </c:pt>
                <c:pt idx="1319">
                  <c:v>45383</c:v>
                </c:pt>
                <c:pt idx="1320">
                  <c:v>45384</c:v>
                </c:pt>
                <c:pt idx="1321">
                  <c:v>45385</c:v>
                </c:pt>
                <c:pt idx="1322">
                  <c:v>45386</c:v>
                </c:pt>
                <c:pt idx="1323">
                  <c:v>45387</c:v>
                </c:pt>
                <c:pt idx="1324">
                  <c:v>45390</c:v>
                </c:pt>
                <c:pt idx="1325">
                  <c:v>45391</c:v>
                </c:pt>
                <c:pt idx="1326">
                  <c:v>45392</c:v>
                </c:pt>
                <c:pt idx="1327">
                  <c:v>45393</c:v>
                </c:pt>
                <c:pt idx="1328">
                  <c:v>45394</c:v>
                </c:pt>
                <c:pt idx="1329">
                  <c:v>45397</c:v>
                </c:pt>
                <c:pt idx="1330">
                  <c:v>45398</c:v>
                </c:pt>
                <c:pt idx="1331">
                  <c:v>45399</c:v>
                </c:pt>
                <c:pt idx="1332">
                  <c:v>45400</c:v>
                </c:pt>
                <c:pt idx="1333">
                  <c:v>45401</c:v>
                </c:pt>
                <c:pt idx="1334">
                  <c:v>45404</c:v>
                </c:pt>
                <c:pt idx="1335">
                  <c:v>45405</c:v>
                </c:pt>
                <c:pt idx="1336">
                  <c:v>45406</c:v>
                </c:pt>
                <c:pt idx="1337">
                  <c:v>45407</c:v>
                </c:pt>
                <c:pt idx="1338">
                  <c:v>45408</c:v>
                </c:pt>
                <c:pt idx="1339">
                  <c:v>45411</c:v>
                </c:pt>
                <c:pt idx="1340">
                  <c:v>45412</c:v>
                </c:pt>
                <c:pt idx="1341">
                  <c:v>45413</c:v>
                </c:pt>
                <c:pt idx="1342">
                  <c:v>45414</c:v>
                </c:pt>
                <c:pt idx="1343">
                  <c:v>45415</c:v>
                </c:pt>
                <c:pt idx="1344">
                  <c:v>45418</c:v>
                </c:pt>
                <c:pt idx="1345">
                  <c:v>45419</c:v>
                </c:pt>
                <c:pt idx="1346">
                  <c:v>45420</c:v>
                </c:pt>
                <c:pt idx="1347">
                  <c:v>45421</c:v>
                </c:pt>
                <c:pt idx="1348">
                  <c:v>45422</c:v>
                </c:pt>
                <c:pt idx="1349">
                  <c:v>45425</c:v>
                </c:pt>
                <c:pt idx="1350">
                  <c:v>45426</c:v>
                </c:pt>
                <c:pt idx="1351">
                  <c:v>45427</c:v>
                </c:pt>
                <c:pt idx="1352">
                  <c:v>45428</c:v>
                </c:pt>
                <c:pt idx="1353">
                  <c:v>45429</c:v>
                </c:pt>
                <c:pt idx="1354">
                  <c:v>45432</c:v>
                </c:pt>
                <c:pt idx="1355">
                  <c:v>45433</c:v>
                </c:pt>
                <c:pt idx="1356">
                  <c:v>45434</c:v>
                </c:pt>
                <c:pt idx="1357">
                  <c:v>45435</c:v>
                </c:pt>
                <c:pt idx="1358">
                  <c:v>45436</c:v>
                </c:pt>
                <c:pt idx="1359">
                  <c:v>45440</c:v>
                </c:pt>
                <c:pt idx="1360">
                  <c:v>45441</c:v>
                </c:pt>
                <c:pt idx="1361">
                  <c:v>45442</c:v>
                </c:pt>
                <c:pt idx="1362">
                  <c:v>45443</c:v>
                </c:pt>
                <c:pt idx="1363">
                  <c:v>45446</c:v>
                </c:pt>
                <c:pt idx="1364">
                  <c:v>45447</c:v>
                </c:pt>
                <c:pt idx="1365">
                  <c:v>45448</c:v>
                </c:pt>
                <c:pt idx="1366">
                  <c:v>45449</c:v>
                </c:pt>
                <c:pt idx="1367">
                  <c:v>45450</c:v>
                </c:pt>
                <c:pt idx="1368">
                  <c:v>45453</c:v>
                </c:pt>
                <c:pt idx="1369">
                  <c:v>45454</c:v>
                </c:pt>
                <c:pt idx="1370">
                  <c:v>45455</c:v>
                </c:pt>
                <c:pt idx="1371">
                  <c:v>45456</c:v>
                </c:pt>
                <c:pt idx="1372">
                  <c:v>45457</c:v>
                </c:pt>
                <c:pt idx="1373">
                  <c:v>45460</c:v>
                </c:pt>
                <c:pt idx="1374">
                  <c:v>45461</c:v>
                </c:pt>
                <c:pt idx="1375">
                  <c:v>45463</c:v>
                </c:pt>
                <c:pt idx="1376">
                  <c:v>45464</c:v>
                </c:pt>
                <c:pt idx="1377">
                  <c:v>45467</c:v>
                </c:pt>
                <c:pt idx="1378">
                  <c:v>45468</c:v>
                </c:pt>
                <c:pt idx="1379">
                  <c:v>45469</c:v>
                </c:pt>
                <c:pt idx="1380">
                  <c:v>45470</c:v>
                </c:pt>
                <c:pt idx="1381">
                  <c:v>45471</c:v>
                </c:pt>
                <c:pt idx="1382">
                  <c:v>45474</c:v>
                </c:pt>
                <c:pt idx="1383">
                  <c:v>45475</c:v>
                </c:pt>
                <c:pt idx="1384">
                  <c:v>45476</c:v>
                </c:pt>
                <c:pt idx="1385">
                  <c:v>45478</c:v>
                </c:pt>
                <c:pt idx="1386">
                  <c:v>45481</c:v>
                </c:pt>
                <c:pt idx="1387">
                  <c:v>45482</c:v>
                </c:pt>
                <c:pt idx="1388">
                  <c:v>45483</c:v>
                </c:pt>
                <c:pt idx="1389">
                  <c:v>45484</c:v>
                </c:pt>
                <c:pt idx="1390">
                  <c:v>45485</c:v>
                </c:pt>
                <c:pt idx="1391">
                  <c:v>45488</c:v>
                </c:pt>
                <c:pt idx="1392">
                  <c:v>45489</c:v>
                </c:pt>
                <c:pt idx="1393">
                  <c:v>45490</c:v>
                </c:pt>
                <c:pt idx="1394">
                  <c:v>45491</c:v>
                </c:pt>
                <c:pt idx="1395">
                  <c:v>45492</c:v>
                </c:pt>
                <c:pt idx="1396">
                  <c:v>45495</c:v>
                </c:pt>
                <c:pt idx="1397">
                  <c:v>45496</c:v>
                </c:pt>
                <c:pt idx="1398">
                  <c:v>45497</c:v>
                </c:pt>
                <c:pt idx="1399">
                  <c:v>45498</c:v>
                </c:pt>
                <c:pt idx="1400">
                  <c:v>45499</c:v>
                </c:pt>
                <c:pt idx="1401">
                  <c:v>45502</c:v>
                </c:pt>
                <c:pt idx="1402">
                  <c:v>45503</c:v>
                </c:pt>
                <c:pt idx="1403">
                  <c:v>45504</c:v>
                </c:pt>
                <c:pt idx="1404">
                  <c:v>45505</c:v>
                </c:pt>
                <c:pt idx="1405">
                  <c:v>45506</c:v>
                </c:pt>
                <c:pt idx="1406">
                  <c:v>45509</c:v>
                </c:pt>
                <c:pt idx="1407">
                  <c:v>45510</c:v>
                </c:pt>
                <c:pt idx="1408">
                  <c:v>45511</c:v>
                </c:pt>
                <c:pt idx="1409">
                  <c:v>45512</c:v>
                </c:pt>
                <c:pt idx="1410">
                  <c:v>45513</c:v>
                </c:pt>
                <c:pt idx="1411">
                  <c:v>45516</c:v>
                </c:pt>
                <c:pt idx="1412">
                  <c:v>45517</c:v>
                </c:pt>
                <c:pt idx="1413">
                  <c:v>45518</c:v>
                </c:pt>
                <c:pt idx="1414">
                  <c:v>45519</c:v>
                </c:pt>
                <c:pt idx="1415">
                  <c:v>45520</c:v>
                </c:pt>
                <c:pt idx="1416">
                  <c:v>45523</c:v>
                </c:pt>
                <c:pt idx="1417">
                  <c:v>45524</c:v>
                </c:pt>
                <c:pt idx="1418">
                  <c:v>45525</c:v>
                </c:pt>
                <c:pt idx="1419">
                  <c:v>45526</c:v>
                </c:pt>
                <c:pt idx="1420">
                  <c:v>45527</c:v>
                </c:pt>
                <c:pt idx="1421">
                  <c:v>45530</c:v>
                </c:pt>
                <c:pt idx="1422">
                  <c:v>45531</c:v>
                </c:pt>
                <c:pt idx="1423">
                  <c:v>45532</c:v>
                </c:pt>
                <c:pt idx="1424">
                  <c:v>45533</c:v>
                </c:pt>
                <c:pt idx="1425">
                  <c:v>45534</c:v>
                </c:pt>
                <c:pt idx="1426">
                  <c:v>45538</c:v>
                </c:pt>
                <c:pt idx="1427">
                  <c:v>45539</c:v>
                </c:pt>
                <c:pt idx="1428">
                  <c:v>45540</c:v>
                </c:pt>
                <c:pt idx="1429">
                  <c:v>45541</c:v>
                </c:pt>
                <c:pt idx="1430">
                  <c:v>45544</c:v>
                </c:pt>
                <c:pt idx="1431">
                  <c:v>45545</c:v>
                </c:pt>
                <c:pt idx="1432">
                  <c:v>45546</c:v>
                </c:pt>
                <c:pt idx="1433">
                  <c:v>45547</c:v>
                </c:pt>
                <c:pt idx="1434">
                  <c:v>45548</c:v>
                </c:pt>
                <c:pt idx="1435">
                  <c:v>45551</c:v>
                </c:pt>
                <c:pt idx="1436">
                  <c:v>45552</c:v>
                </c:pt>
                <c:pt idx="1437">
                  <c:v>45553</c:v>
                </c:pt>
                <c:pt idx="1438">
                  <c:v>45554</c:v>
                </c:pt>
                <c:pt idx="1439">
                  <c:v>45555</c:v>
                </c:pt>
                <c:pt idx="1440">
                  <c:v>45558</c:v>
                </c:pt>
                <c:pt idx="1441">
                  <c:v>45559</c:v>
                </c:pt>
                <c:pt idx="1442">
                  <c:v>45560</c:v>
                </c:pt>
                <c:pt idx="1443">
                  <c:v>45561</c:v>
                </c:pt>
                <c:pt idx="1444">
                  <c:v>45562</c:v>
                </c:pt>
                <c:pt idx="1445">
                  <c:v>45565</c:v>
                </c:pt>
                <c:pt idx="1446">
                  <c:v>45566</c:v>
                </c:pt>
                <c:pt idx="1447">
                  <c:v>45567</c:v>
                </c:pt>
                <c:pt idx="1448">
                  <c:v>45568</c:v>
                </c:pt>
                <c:pt idx="1449">
                  <c:v>45569</c:v>
                </c:pt>
                <c:pt idx="1450">
                  <c:v>45572</c:v>
                </c:pt>
                <c:pt idx="1451">
                  <c:v>45573</c:v>
                </c:pt>
                <c:pt idx="1452">
                  <c:v>45574</c:v>
                </c:pt>
                <c:pt idx="1453">
                  <c:v>45575</c:v>
                </c:pt>
                <c:pt idx="1454">
                  <c:v>45576</c:v>
                </c:pt>
                <c:pt idx="1455">
                  <c:v>45579</c:v>
                </c:pt>
                <c:pt idx="1456">
                  <c:v>45580</c:v>
                </c:pt>
                <c:pt idx="1457">
                  <c:v>45581</c:v>
                </c:pt>
                <c:pt idx="1458">
                  <c:v>45582</c:v>
                </c:pt>
                <c:pt idx="1459">
                  <c:v>45583</c:v>
                </c:pt>
                <c:pt idx="1460">
                  <c:v>45586</c:v>
                </c:pt>
                <c:pt idx="1461">
                  <c:v>45587</c:v>
                </c:pt>
                <c:pt idx="1462">
                  <c:v>45588</c:v>
                </c:pt>
                <c:pt idx="1463">
                  <c:v>45589</c:v>
                </c:pt>
                <c:pt idx="1464">
                  <c:v>45590</c:v>
                </c:pt>
                <c:pt idx="1465">
                  <c:v>45593</c:v>
                </c:pt>
                <c:pt idx="1466">
                  <c:v>45594</c:v>
                </c:pt>
                <c:pt idx="1467">
                  <c:v>45595</c:v>
                </c:pt>
                <c:pt idx="1468">
                  <c:v>45596</c:v>
                </c:pt>
              </c:numCache>
            </c:numRef>
          </c:cat>
          <c:val>
            <c:numRef>
              <c:f>'Weighted Moving Average'!$H$2:$H$1470</c:f>
              <c:numCache>
                <c:formatCode>#,##0.00</c:formatCode>
                <c:ptCount val="1469"/>
                <c:pt idx="3">
                  <c:v>101.08092499199999</c:v>
                </c:pt>
                <c:pt idx="4">
                  <c:v>102.311902625</c:v>
                </c:pt>
                <c:pt idx="5">
                  <c:v>104.45922088999998</c:v>
                </c:pt>
                <c:pt idx="6">
                  <c:v>105.48012238</c:v>
                </c:pt>
                <c:pt idx="7">
                  <c:v>106.54095232</c:v>
                </c:pt>
                <c:pt idx="8">
                  <c:v>107.01623537</c:v>
                </c:pt>
                <c:pt idx="9">
                  <c:v>107.40786822000001</c:v>
                </c:pt>
                <c:pt idx="10">
                  <c:v>107.81755984</c:v>
                </c:pt>
                <c:pt idx="11">
                  <c:v>107.76907578999999</c:v>
                </c:pt>
                <c:pt idx="12">
                  <c:v>108.17496645</c:v>
                </c:pt>
                <c:pt idx="13">
                  <c:v>109.00481033</c:v>
                </c:pt>
                <c:pt idx="14">
                  <c:v>109.94396971</c:v>
                </c:pt>
                <c:pt idx="15">
                  <c:v>111.16449202</c:v>
                </c:pt>
                <c:pt idx="16">
                  <c:v>110.28617095</c:v>
                </c:pt>
                <c:pt idx="17">
                  <c:v>110.51715773999999</c:v>
                </c:pt>
                <c:pt idx="18">
                  <c:v>110.02096555999999</c:v>
                </c:pt>
                <c:pt idx="19">
                  <c:v>110.69586409999999</c:v>
                </c:pt>
                <c:pt idx="20">
                  <c:v>111.46391985000001</c:v>
                </c:pt>
                <c:pt idx="21">
                  <c:v>112.28900606000001</c:v>
                </c:pt>
                <c:pt idx="22">
                  <c:v>111.18445514000001</c:v>
                </c:pt>
                <c:pt idx="23">
                  <c:v>109.37933809</c:v>
                </c:pt>
                <c:pt idx="24">
                  <c:v>108.70823899999999</c:v>
                </c:pt>
                <c:pt idx="25">
                  <c:v>108.75671463</c:v>
                </c:pt>
                <c:pt idx="26">
                  <c:v>108.86983109000001</c:v>
                </c:pt>
                <c:pt idx="27">
                  <c:v>108.00767593</c:v>
                </c:pt>
                <c:pt idx="28">
                  <c:v>107.28810271</c:v>
                </c:pt>
                <c:pt idx="29">
                  <c:v>107.70444716999999</c:v>
                </c:pt>
                <c:pt idx="30">
                  <c:v>107.35273590999999</c:v>
                </c:pt>
                <c:pt idx="31">
                  <c:v>106.97821504999999</c:v>
                </c:pt>
                <c:pt idx="32">
                  <c:v>106.67879031000001</c:v>
                </c:pt>
                <c:pt idx="33">
                  <c:v>107.48676683000001</c:v>
                </c:pt>
                <c:pt idx="34">
                  <c:v>108.64265214000001</c:v>
                </c:pt>
                <c:pt idx="35">
                  <c:v>109.29093322</c:v>
                </c:pt>
                <c:pt idx="36">
                  <c:v>109.75100709</c:v>
                </c:pt>
                <c:pt idx="37">
                  <c:v>111.27951200999999</c:v>
                </c:pt>
                <c:pt idx="38">
                  <c:v>113.54755476999999</c:v>
                </c:pt>
                <c:pt idx="39">
                  <c:v>115.01427458000001</c:v>
                </c:pt>
                <c:pt idx="40">
                  <c:v>115.58936078999999</c:v>
                </c:pt>
                <c:pt idx="41">
                  <c:v>116.04848023</c:v>
                </c:pt>
                <c:pt idx="42">
                  <c:v>116.22243194000001</c:v>
                </c:pt>
                <c:pt idx="43">
                  <c:v>116.56843566000001</c:v>
                </c:pt>
                <c:pt idx="44">
                  <c:v>116.62261732</c:v>
                </c:pt>
                <c:pt idx="45">
                  <c:v>115.93535993</c:v>
                </c:pt>
                <c:pt idx="46">
                  <c:v>114.65210264000001</c:v>
                </c:pt>
                <c:pt idx="47">
                  <c:v>113.83747098000001</c:v>
                </c:pt>
                <c:pt idx="48">
                  <c:v>113.40876613999998</c:v>
                </c:pt>
                <c:pt idx="49">
                  <c:v>112.33083187</c:v>
                </c:pt>
                <c:pt idx="50">
                  <c:v>112.87455137000001</c:v>
                </c:pt>
                <c:pt idx="51">
                  <c:v>113.18538971000001</c:v>
                </c:pt>
                <c:pt idx="52">
                  <c:v>113.55800552000001</c:v>
                </c:pt>
                <c:pt idx="53">
                  <c:v>113.29755477</c:v>
                </c:pt>
                <c:pt idx="54">
                  <c:v>113.23576277999999</c:v>
                </c:pt>
                <c:pt idx="55">
                  <c:v>113.33557129</c:v>
                </c:pt>
                <c:pt idx="56">
                  <c:v>113.15781021999999</c:v>
                </c:pt>
                <c:pt idx="57">
                  <c:v>113.43918381999998</c:v>
                </c:pt>
                <c:pt idx="58">
                  <c:v>114.05609663999999</c:v>
                </c:pt>
                <c:pt idx="59">
                  <c:v>114.65590666</c:v>
                </c:pt>
                <c:pt idx="60">
                  <c:v>114.79468534</c:v>
                </c:pt>
                <c:pt idx="61">
                  <c:v>115.19297711999999</c:v>
                </c:pt>
                <c:pt idx="62">
                  <c:v>115.95817947</c:v>
                </c:pt>
                <c:pt idx="63">
                  <c:v>117.17299955000001</c:v>
                </c:pt>
                <c:pt idx="64">
                  <c:v>118.36690369000002</c:v>
                </c:pt>
                <c:pt idx="65">
                  <c:v>119.71099623000001</c:v>
                </c:pt>
                <c:pt idx="66">
                  <c:v>120.69672926999999</c:v>
                </c:pt>
                <c:pt idx="67">
                  <c:v>120.77562559999998</c:v>
                </c:pt>
                <c:pt idx="68">
                  <c:v>120.54749222000001</c:v>
                </c:pt>
                <c:pt idx="69">
                  <c:v>120.67962036</c:v>
                </c:pt>
                <c:pt idx="70">
                  <c:v>120.68437578</c:v>
                </c:pt>
                <c:pt idx="71">
                  <c:v>120.93912584999998</c:v>
                </c:pt>
                <c:pt idx="72">
                  <c:v>121.15870973</c:v>
                </c:pt>
                <c:pt idx="73">
                  <c:v>122.06269302000001</c:v>
                </c:pt>
                <c:pt idx="74">
                  <c:v>122.8440544</c:v>
                </c:pt>
                <c:pt idx="75">
                  <c:v>123.48377609000001</c:v>
                </c:pt>
                <c:pt idx="76">
                  <c:v>123.96000441000001</c:v>
                </c:pt>
                <c:pt idx="77">
                  <c:v>123.86970597000001</c:v>
                </c:pt>
                <c:pt idx="78">
                  <c:v>123.26514818000001</c:v>
                </c:pt>
                <c:pt idx="79">
                  <c:v>122.23093876000002</c:v>
                </c:pt>
                <c:pt idx="80">
                  <c:v>121.72619173999999</c:v>
                </c:pt>
                <c:pt idx="81">
                  <c:v>121.42391283999999</c:v>
                </c:pt>
                <c:pt idx="82">
                  <c:v>121.76611252000001</c:v>
                </c:pt>
                <c:pt idx="83">
                  <c:v>121.50660705999999</c:v>
                </c:pt>
                <c:pt idx="84">
                  <c:v>121.58740537</c:v>
                </c:pt>
                <c:pt idx="85">
                  <c:v>125.8478279</c:v>
                </c:pt>
                <c:pt idx="86">
                  <c:v>130.42098005999998</c:v>
                </c:pt>
                <c:pt idx="87">
                  <c:v>133.46562957999998</c:v>
                </c:pt>
                <c:pt idx="88">
                  <c:v>135.27169648</c:v>
                </c:pt>
                <c:pt idx="89">
                  <c:v>134.93330381999999</c:v>
                </c:pt>
                <c:pt idx="90">
                  <c:v>136.64144895999999</c:v>
                </c:pt>
                <c:pt idx="91">
                  <c:v>134.78821411000001</c:v>
                </c:pt>
                <c:pt idx="92">
                  <c:v>135.06979218999999</c:v>
                </c:pt>
                <c:pt idx="93">
                  <c:v>135.04570467000002</c:v>
                </c:pt>
                <c:pt idx="94">
                  <c:v>135.54857025000001</c:v>
                </c:pt>
                <c:pt idx="95">
                  <c:v>136.46757658000001</c:v>
                </c:pt>
                <c:pt idx="96">
                  <c:v>135.71522826</c:v>
                </c:pt>
                <c:pt idx="97">
                  <c:v>137.17850493</c:v>
                </c:pt>
                <c:pt idx="98">
                  <c:v>138.59554595</c:v>
                </c:pt>
                <c:pt idx="99">
                  <c:v>139.83437194999999</c:v>
                </c:pt>
                <c:pt idx="100">
                  <c:v>140.37190552000001</c:v>
                </c:pt>
                <c:pt idx="101">
                  <c:v>140.62911072000003</c:v>
                </c:pt>
                <c:pt idx="102">
                  <c:v>140.06459961000002</c:v>
                </c:pt>
                <c:pt idx="103">
                  <c:v>139.67831268999998</c:v>
                </c:pt>
                <c:pt idx="104">
                  <c:v>138.35471039999999</c:v>
                </c:pt>
                <c:pt idx="105">
                  <c:v>138.88550570000001</c:v>
                </c:pt>
                <c:pt idx="106">
                  <c:v>139.34115907</c:v>
                </c:pt>
                <c:pt idx="107">
                  <c:v>139.74382783999999</c:v>
                </c:pt>
                <c:pt idx="108">
                  <c:v>140.71293029999998</c:v>
                </c:pt>
                <c:pt idx="109">
                  <c:v>142.27832032999999</c:v>
                </c:pt>
                <c:pt idx="110">
                  <c:v>144.07876741999999</c:v>
                </c:pt>
                <c:pt idx="111">
                  <c:v>143.51040956999998</c:v>
                </c:pt>
                <c:pt idx="112">
                  <c:v>141.91514282</c:v>
                </c:pt>
                <c:pt idx="113">
                  <c:v>140.75915221</c:v>
                </c:pt>
                <c:pt idx="114">
                  <c:v>140.6184982</c:v>
                </c:pt>
                <c:pt idx="115">
                  <c:v>141.51342926000001</c:v>
                </c:pt>
                <c:pt idx="116">
                  <c:v>144.06236877000001</c:v>
                </c:pt>
                <c:pt idx="117">
                  <c:v>145.07674865000001</c:v>
                </c:pt>
                <c:pt idx="118">
                  <c:v>146.53810422000001</c:v>
                </c:pt>
                <c:pt idx="119">
                  <c:v>146.33099514999998</c:v>
                </c:pt>
                <c:pt idx="120">
                  <c:v>146.22696379999999</c:v>
                </c:pt>
                <c:pt idx="121">
                  <c:v>145.03918608999999</c:v>
                </c:pt>
                <c:pt idx="122">
                  <c:v>145.99384004000001</c:v>
                </c:pt>
                <c:pt idx="123">
                  <c:v>145.77901611999999</c:v>
                </c:pt>
                <c:pt idx="124">
                  <c:v>147.61992799000001</c:v>
                </c:pt>
                <c:pt idx="125">
                  <c:v>147.98019563</c:v>
                </c:pt>
                <c:pt idx="126">
                  <c:v>148.91269073999999</c:v>
                </c:pt>
                <c:pt idx="127">
                  <c:v>150.20063933</c:v>
                </c:pt>
                <c:pt idx="128">
                  <c:v>150.33647765999999</c:v>
                </c:pt>
                <c:pt idx="129">
                  <c:v>151.25741119</c:v>
                </c:pt>
                <c:pt idx="130">
                  <c:v>151.40575717000002</c:v>
                </c:pt>
                <c:pt idx="131">
                  <c:v>151.60901338999997</c:v>
                </c:pt>
                <c:pt idx="132">
                  <c:v>151.48666842</c:v>
                </c:pt>
                <c:pt idx="133">
                  <c:v>150.72564851000001</c:v>
                </c:pt>
                <c:pt idx="134">
                  <c:v>150.81620788999999</c:v>
                </c:pt>
                <c:pt idx="135">
                  <c:v>151.15626066999999</c:v>
                </c:pt>
                <c:pt idx="136">
                  <c:v>151.61673125999999</c:v>
                </c:pt>
                <c:pt idx="137">
                  <c:v>152.43747862999999</c:v>
                </c:pt>
                <c:pt idx="138">
                  <c:v>151.86815797</c:v>
                </c:pt>
                <c:pt idx="139">
                  <c:v>152.65326081000001</c:v>
                </c:pt>
                <c:pt idx="140">
                  <c:v>152.50298312000001</c:v>
                </c:pt>
                <c:pt idx="141">
                  <c:v>152.73899691</c:v>
                </c:pt>
                <c:pt idx="142">
                  <c:v>152.25058898999998</c:v>
                </c:pt>
                <c:pt idx="143">
                  <c:v>153.45858612000001</c:v>
                </c:pt>
                <c:pt idx="144">
                  <c:v>154.34483796000001</c:v>
                </c:pt>
                <c:pt idx="145">
                  <c:v>153.20426943999999</c:v>
                </c:pt>
                <c:pt idx="146">
                  <c:v>152.94610901999999</c:v>
                </c:pt>
                <c:pt idx="147">
                  <c:v>154.0076828</c:v>
                </c:pt>
                <c:pt idx="148">
                  <c:v>153.59442597</c:v>
                </c:pt>
                <c:pt idx="149">
                  <c:v>149.97427063000001</c:v>
                </c:pt>
                <c:pt idx="150">
                  <c:v>147.31551207000001</c:v>
                </c:pt>
                <c:pt idx="151">
                  <c:v>147.13440703000001</c:v>
                </c:pt>
                <c:pt idx="152">
                  <c:v>146.69128265000001</c:v>
                </c:pt>
                <c:pt idx="153">
                  <c:v>144.22807619</c:v>
                </c:pt>
                <c:pt idx="154">
                  <c:v>142.04230502000001</c:v>
                </c:pt>
                <c:pt idx="155">
                  <c:v>141.16279756</c:v>
                </c:pt>
                <c:pt idx="156">
                  <c:v>139.58487855999999</c:v>
                </c:pt>
                <c:pt idx="157">
                  <c:v>138.49439849000001</c:v>
                </c:pt>
                <c:pt idx="158">
                  <c:v>137.39331815999998</c:v>
                </c:pt>
                <c:pt idx="159">
                  <c:v>138.04356382999998</c:v>
                </c:pt>
                <c:pt idx="160">
                  <c:v>138.72656248000001</c:v>
                </c:pt>
                <c:pt idx="161">
                  <c:v>140.17828674</c:v>
                </c:pt>
                <c:pt idx="162">
                  <c:v>140.63778380000002</c:v>
                </c:pt>
                <c:pt idx="163">
                  <c:v>139.99525298</c:v>
                </c:pt>
                <c:pt idx="164">
                  <c:v>139.65135344999999</c:v>
                </c:pt>
                <c:pt idx="165">
                  <c:v>139.76791381999999</c:v>
                </c:pt>
                <c:pt idx="166">
                  <c:v>140.88825226</c:v>
                </c:pt>
                <c:pt idx="167">
                  <c:v>141.63577882000001</c:v>
                </c:pt>
                <c:pt idx="168">
                  <c:v>142.3977707</c:v>
                </c:pt>
                <c:pt idx="169">
                  <c:v>142.96902008000001</c:v>
                </c:pt>
                <c:pt idx="170">
                  <c:v>143.98340149999999</c:v>
                </c:pt>
                <c:pt idx="171">
                  <c:v>144.94190062000001</c:v>
                </c:pt>
                <c:pt idx="172">
                  <c:v>146.5949478</c:v>
                </c:pt>
                <c:pt idx="173">
                  <c:v>147.36849056</c:v>
                </c:pt>
                <c:pt idx="174">
                  <c:v>146.41576536000002</c:v>
                </c:pt>
                <c:pt idx="175">
                  <c:v>145.19043271000001</c:v>
                </c:pt>
                <c:pt idx="176">
                  <c:v>145.38406523</c:v>
                </c:pt>
                <c:pt idx="177">
                  <c:v>145.75397339</c:v>
                </c:pt>
                <c:pt idx="178">
                  <c:v>144.89757997999999</c:v>
                </c:pt>
                <c:pt idx="179">
                  <c:v>144.33114322999998</c:v>
                </c:pt>
                <c:pt idx="180">
                  <c:v>144.49683991000001</c:v>
                </c:pt>
                <c:pt idx="181">
                  <c:v>145.57382810999999</c:v>
                </c:pt>
                <c:pt idx="182">
                  <c:v>145.71543578000001</c:v>
                </c:pt>
                <c:pt idx="183">
                  <c:v>145.35900420000002</c:v>
                </c:pt>
                <c:pt idx="184">
                  <c:v>145.13648531000001</c:v>
                </c:pt>
                <c:pt idx="185">
                  <c:v>143.98147125</c:v>
                </c:pt>
                <c:pt idx="186">
                  <c:v>145.14997713</c:v>
                </c:pt>
                <c:pt idx="187">
                  <c:v>146.95812376999999</c:v>
                </c:pt>
                <c:pt idx="188">
                  <c:v>149.20842743</c:v>
                </c:pt>
                <c:pt idx="189">
                  <c:v>149.65829466000002</c:v>
                </c:pt>
                <c:pt idx="190">
                  <c:v>146.59012448999999</c:v>
                </c:pt>
                <c:pt idx="191">
                  <c:v>144.72032317</c:v>
                </c:pt>
                <c:pt idx="192">
                  <c:v>143.46318968</c:v>
                </c:pt>
                <c:pt idx="193">
                  <c:v>144.08549196000001</c:v>
                </c:pt>
                <c:pt idx="194">
                  <c:v>143.72714233000002</c:v>
                </c:pt>
                <c:pt idx="195">
                  <c:v>145.36285857000001</c:v>
                </c:pt>
                <c:pt idx="196">
                  <c:v>146.43310849</c:v>
                </c:pt>
                <c:pt idx="197">
                  <c:v>148.26726681</c:v>
                </c:pt>
                <c:pt idx="198">
                  <c:v>148.62658384</c:v>
                </c:pt>
                <c:pt idx="199">
                  <c:v>150.26904601000001</c:v>
                </c:pt>
                <c:pt idx="200">
                  <c:v>150.55322572</c:v>
                </c:pt>
                <c:pt idx="201">
                  <c:v>151.39324342</c:v>
                </c:pt>
                <c:pt idx="202">
                  <c:v>151.24199984000001</c:v>
                </c:pt>
                <c:pt idx="203">
                  <c:v>151.94617921999998</c:v>
                </c:pt>
                <c:pt idx="204">
                  <c:v>151.09942476000001</c:v>
                </c:pt>
                <c:pt idx="205">
                  <c:v>149.6727463</c:v>
                </c:pt>
                <c:pt idx="206">
                  <c:v>147.67578890999999</c:v>
                </c:pt>
                <c:pt idx="207">
                  <c:v>146.88682557999999</c:v>
                </c:pt>
                <c:pt idx="208">
                  <c:v>147.53995514000002</c:v>
                </c:pt>
                <c:pt idx="209">
                  <c:v>147.93588104</c:v>
                </c:pt>
                <c:pt idx="210">
                  <c:v>148.83659363000001</c:v>
                </c:pt>
                <c:pt idx="211">
                  <c:v>148.65356752</c:v>
                </c:pt>
                <c:pt idx="212">
                  <c:v>149.73344574999999</c:v>
                </c:pt>
                <c:pt idx="213">
                  <c:v>151.23043975000002</c:v>
                </c:pt>
                <c:pt idx="214">
                  <c:v>151.07052153000001</c:v>
                </c:pt>
                <c:pt idx="215">
                  <c:v>148.03703459000002</c:v>
                </c:pt>
                <c:pt idx="216">
                  <c:v>146.09016568999999</c:v>
                </c:pt>
                <c:pt idx="217">
                  <c:v>144.67120512</c:v>
                </c:pt>
                <c:pt idx="218">
                  <c:v>144.83400878</c:v>
                </c:pt>
                <c:pt idx="219">
                  <c:v>143.76472627000001</c:v>
                </c:pt>
                <c:pt idx="220">
                  <c:v>142.25712435</c:v>
                </c:pt>
                <c:pt idx="221">
                  <c:v>141.33040926000001</c:v>
                </c:pt>
                <c:pt idx="222">
                  <c:v>141.44600221000002</c:v>
                </c:pt>
                <c:pt idx="223">
                  <c:v>142.85822906999999</c:v>
                </c:pt>
                <c:pt idx="224">
                  <c:v>144.12402953</c:v>
                </c:pt>
                <c:pt idx="225">
                  <c:v>145.03244322</c:v>
                </c:pt>
                <c:pt idx="226">
                  <c:v>145.366716</c:v>
                </c:pt>
                <c:pt idx="227">
                  <c:v>145.39368895000001</c:v>
                </c:pt>
                <c:pt idx="228">
                  <c:v>145.53626098999999</c:v>
                </c:pt>
                <c:pt idx="229">
                  <c:v>146.23852385999999</c:v>
                </c:pt>
                <c:pt idx="230">
                  <c:v>147.85496828000001</c:v>
                </c:pt>
                <c:pt idx="231">
                  <c:v>149.29994662000001</c:v>
                </c:pt>
                <c:pt idx="232">
                  <c:v>148.75470584000001</c:v>
                </c:pt>
                <c:pt idx="233">
                  <c:v>148.88185733</c:v>
                </c:pt>
                <c:pt idx="234">
                  <c:v>148.10446628</c:v>
                </c:pt>
                <c:pt idx="235">
                  <c:v>148.37226565</c:v>
                </c:pt>
                <c:pt idx="236">
                  <c:v>148.22584535999999</c:v>
                </c:pt>
                <c:pt idx="237">
                  <c:v>147.28179322</c:v>
                </c:pt>
                <c:pt idx="238">
                  <c:v>147.11513672000001</c:v>
                </c:pt>
                <c:pt idx="239">
                  <c:v>147.63051299</c:v>
                </c:pt>
                <c:pt idx="240">
                  <c:v>148.66029355999999</c:v>
                </c:pt>
                <c:pt idx="241">
                  <c:v>149.40205533</c:v>
                </c:pt>
                <c:pt idx="242">
                  <c:v>150.96744380999999</c:v>
                </c:pt>
                <c:pt idx="243">
                  <c:v>152.39797666999999</c:v>
                </c:pt>
                <c:pt idx="244">
                  <c:v>154.09630125999999</c:v>
                </c:pt>
                <c:pt idx="245">
                  <c:v>154.32557829999999</c:v>
                </c:pt>
                <c:pt idx="246">
                  <c:v>154.89586029</c:v>
                </c:pt>
                <c:pt idx="247">
                  <c:v>155.00858001</c:v>
                </c:pt>
                <c:pt idx="248">
                  <c:v>155.33898927000001</c:v>
                </c:pt>
                <c:pt idx="249">
                  <c:v>155.66940461999999</c:v>
                </c:pt>
                <c:pt idx="250">
                  <c:v>156.39477542</c:v>
                </c:pt>
                <c:pt idx="251">
                  <c:v>156.58551181999999</c:v>
                </c:pt>
                <c:pt idx="252">
                  <c:v>156.81093903000001</c:v>
                </c:pt>
                <c:pt idx="253">
                  <c:v>156.87645110000003</c:v>
                </c:pt>
                <c:pt idx="254">
                  <c:v>156.93136289</c:v>
                </c:pt>
                <c:pt idx="255">
                  <c:v>157.00167542000003</c:v>
                </c:pt>
                <c:pt idx="256">
                  <c:v>157.48911437999999</c:v>
                </c:pt>
                <c:pt idx="257">
                  <c:v>159.67873842</c:v>
                </c:pt>
                <c:pt idx="258">
                  <c:v>162.82494353000001</c:v>
                </c:pt>
                <c:pt idx="259">
                  <c:v>164.73231201999999</c:v>
                </c:pt>
                <c:pt idx="260">
                  <c:v>166.09058988999999</c:v>
                </c:pt>
                <c:pt idx="261">
                  <c:v>166.74372253000001</c:v>
                </c:pt>
                <c:pt idx="262">
                  <c:v>168.30911100999998</c:v>
                </c:pt>
                <c:pt idx="263">
                  <c:v>169.05857695</c:v>
                </c:pt>
                <c:pt idx="264">
                  <c:v>168.37076260999999</c:v>
                </c:pt>
                <c:pt idx="265">
                  <c:v>167.39588774000001</c:v>
                </c:pt>
                <c:pt idx="266">
                  <c:v>167.18588713999998</c:v>
                </c:pt>
                <c:pt idx="267">
                  <c:v>166.90460206</c:v>
                </c:pt>
                <c:pt idx="268">
                  <c:v>166.28614959999999</c:v>
                </c:pt>
                <c:pt idx="269">
                  <c:v>163.04554597000001</c:v>
                </c:pt>
                <c:pt idx="270">
                  <c:v>161.24317476000002</c:v>
                </c:pt>
                <c:pt idx="271">
                  <c:v>158.38500673999999</c:v>
                </c:pt>
                <c:pt idx="272">
                  <c:v>157.58256227999999</c:v>
                </c:pt>
                <c:pt idx="273">
                  <c:v>154.87274782</c:v>
                </c:pt>
                <c:pt idx="274">
                  <c:v>153.4354721</c:v>
                </c:pt>
                <c:pt idx="275">
                  <c:v>153.42776794</c:v>
                </c:pt>
                <c:pt idx="276">
                  <c:v>153.97492367999999</c:v>
                </c:pt>
                <c:pt idx="277">
                  <c:v>154.31979826999998</c:v>
                </c:pt>
                <c:pt idx="278">
                  <c:v>153.23125303</c:v>
                </c:pt>
                <c:pt idx="279">
                  <c:v>151.96449583999998</c:v>
                </c:pt>
                <c:pt idx="280">
                  <c:v>151.26993713999997</c:v>
                </c:pt>
                <c:pt idx="281">
                  <c:v>151.68898164999999</c:v>
                </c:pt>
                <c:pt idx="282">
                  <c:v>151.41250766000002</c:v>
                </c:pt>
                <c:pt idx="283">
                  <c:v>151.20443424000001</c:v>
                </c:pt>
                <c:pt idx="284">
                  <c:v>149.68912355999998</c:v>
                </c:pt>
                <c:pt idx="285">
                  <c:v>150.55707092</c:v>
                </c:pt>
                <c:pt idx="286">
                  <c:v>149.92128449000001</c:v>
                </c:pt>
                <c:pt idx="287">
                  <c:v>149.44058991</c:v>
                </c:pt>
                <c:pt idx="288">
                  <c:v>144.08550109999999</c:v>
                </c:pt>
                <c:pt idx="289">
                  <c:v>140.33626860999999</c:v>
                </c:pt>
                <c:pt idx="290">
                  <c:v>136.93575286999999</c:v>
                </c:pt>
                <c:pt idx="291">
                  <c:v>135.79422455</c:v>
                </c:pt>
                <c:pt idx="292">
                  <c:v>134.8732895</c:v>
                </c:pt>
                <c:pt idx="293">
                  <c:v>133.53909302</c:v>
                </c:pt>
                <c:pt idx="294">
                  <c:v>133.42252962000001</c:v>
                </c:pt>
                <c:pt idx="295">
                  <c:v>134.76635589</c:v>
                </c:pt>
                <c:pt idx="296">
                  <c:v>134.56791229000001</c:v>
                </c:pt>
                <c:pt idx="297">
                  <c:v>133.64794155999999</c:v>
                </c:pt>
                <c:pt idx="298">
                  <c:v>128.44795074999999</c:v>
                </c:pt>
                <c:pt idx="299">
                  <c:v>126.13212813</c:v>
                </c:pt>
                <c:pt idx="300">
                  <c:v>117.41891480999999</c:v>
                </c:pt>
                <c:pt idx="301">
                  <c:v>106.764604948</c:v>
                </c:pt>
                <c:pt idx="302">
                  <c:v>97.577442938000004</c:v>
                </c:pt>
                <c:pt idx="303">
                  <c:v>92.231021880000014</c:v>
                </c:pt>
                <c:pt idx="304">
                  <c:v>92.089413452000002</c:v>
                </c:pt>
                <c:pt idx="305">
                  <c:v>89.513495636000002</c:v>
                </c:pt>
                <c:pt idx="306">
                  <c:v>89.926758574000004</c:v>
                </c:pt>
                <c:pt idx="307">
                  <c:v>90.688745878999995</c:v>
                </c:pt>
                <c:pt idx="308">
                  <c:v>92.583597564000002</c:v>
                </c:pt>
                <c:pt idx="309">
                  <c:v>96.652657309999995</c:v>
                </c:pt>
                <c:pt idx="310">
                  <c:v>102.578032669</c:v>
                </c:pt>
                <c:pt idx="311">
                  <c:v>109.52837065</c:v>
                </c:pt>
                <c:pt idx="312">
                  <c:v>111.74978329999999</c:v>
                </c:pt>
                <c:pt idx="313">
                  <c:v>111.92799070000001</c:v>
                </c:pt>
                <c:pt idx="314">
                  <c:v>109.34919357000001</c:v>
                </c:pt>
                <c:pt idx="315">
                  <c:v>106.98521042</c:v>
                </c:pt>
                <c:pt idx="316">
                  <c:v>104.12994155999999</c:v>
                </c:pt>
                <c:pt idx="317">
                  <c:v>100.96928862600001</c:v>
                </c:pt>
                <c:pt idx="318">
                  <c:v>102.04916457200001</c:v>
                </c:pt>
                <c:pt idx="319">
                  <c:v>104.370761112</c:v>
                </c:pt>
                <c:pt idx="320">
                  <c:v>109.49561689999999</c:v>
                </c:pt>
                <c:pt idx="321">
                  <c:v>114.48272016000001</c:v>
                </c:pt>
                <c:pt idx="322">
                  <c:v>116.81202159999999</c:v>
                </c:pt>
                <c:pt idx="323">
                  <c:v>119.07582242999999</c:v>
                </c:pt>
                <c:pt idx="324">
                  <c:v>116.34481199</c:v>
                </c:pt>
                <c:pt idx="325">
                  <c:v>114.28908845000001</c:v>
                </c:pt>
                <c:pt idx="326">
                  <c:v>113.40765228000001</c:v>
                </c:pt>
                <c:pt idx="327">
                  <c:v>113.98275378</c:v>
                </c:pt>
                <c:pt idx="328">
                  <c:v>113.63789141000001</c:v>
                </c:pt>
                <c:pt idx="329">
                  <c:v>111.17757494999999</c:v>
                </c:pt>
                <c:pt idx="330">
                  <c:v>108.60166476000001</c:v>
                </c:pt>
                <c:pt idx="331">
                  <c:v>107.75971681999999</c:v>
                </c:pt>
                <c:pt idx="332">
                  <c:v>107.66145786000001</c:v>
                </c:pt>
                <c:pt idx="333">
                  <c:v>107.45915912000001</c:v>
                </c:pt>
                <c:pt idx="334">
                  <c:v>109.04285891000001</c:v>
                </c:pt>
                <c:pt idx="335">
                  <c:v>109.49079970999999</c:v>
                </c:pt>
                <c:pt idx="336">
                  <c:v>109.69791182</c:v>
                </c:pt>
                <c:pt idx="337">
                  <c:v>107.14511487000001</c:v>
                </c:pt>
                <c:pt idx="338">
                  <c:v>105.20884628</c:v>
                </c:pt>
                <c:pt idx="339">
                  <c:v>103.74556731999999</c:v>
                </c:pt>
                <c:pt idx="340">
                  <c:v>105.80129165</c:v>
                </c:pt>
                <c:pt idx="341">
                  <c:v>107.10466233</c:v>
                </c:pt>
                <c:pt idx="342">
                  <c:v>108.08146517</c:v>
                </c:pt>
                <c:pt idx="343">
                  <c:v>106.52859577999999</c:v>
                </c:pt>
                <c:pt idx="344">
                  <c:v>104.57594759999999</c:v>
                </c:pt>
                <c:pt idx="345">
                  <c:v>103.22633820999999</c:v>
                </c:pt>
                <c:pt idx="346">
                  <c:v>103.47005463000001</c:v>
                </c:pt>
                <c:pt idx="347">
                  <c:v>107.66242217000001</c:v>
                </c:pt>
                <c:pt idx="348">
                  <c:v>110.82595979000001</c:v>
                </c:pt>
                <c:pt idx="349">
                  <c:v>114.44129409000001</c:v>
                </c:pt>
                <c:pt idx="350">
                  <c:v>114.4740448</c:v>
                </c:pt>
                <c:pt idx="351">
                  <c:v>115.00964963999999</c:v>
                </c:pt>
                <c:pt idx="352">
                  <c:v>116.85729903000001</c:v>
                </c:pt>
                <c:pt idx="353">
                  <c:v>120.35318070000001</c:v>
                </c:pt>
                <c:pt idx="354">
                  <c:v>123.93287277000002</c:v>
                </c:pt>
                <c:pt idx="355">
                  <c:v>126.54057084000002</c:v>
                </c:pt>
                <c:pt idx="356">
                  <c:v>129.02015989</c:v>
                </c:pt>
                <c:pt idx="357">
                  <c:v>130.10293121000001</c:v>
                </c:pt>
                <c:pt idx="358">
                  <c:v>133.30307616000002</c:v>
                </c:pt>
                <c:pt idx="359">
                  <c:v>135.80481261</c:v>
                </c:pt>
                <c:pt idx="360">
                  <c:v>140.28327636</c:v>
                </c:pt>
                <c:pt idx="361">
                  <c:v>141.44503784</c:v>
                </c:pt>
                <c:pt idx="362">
                  <c:v>140.61081088</c:v>
                </c:pt>
                <c:pt idx="363">
                  <c:v>138.06571961</c:v>
                </c:pt>
                <c:pt idx="364">
                  <c:v>132.24342651000001</c:v>
                </c:pt>
                <c:pt idx="365">
                  <c:v>128.96718139999999</c:v>
                </c:pt>
                <c:pt idx="366">
                  <c:v>126.81705782</c:v>
                </c:pt>
                <c:pt idx="367">
                  <c:v>128.28322907</c:v>
                </c:pt>
                <c:pt idx="368">
                  <c:v>129.52687226</c:v>
                </c:pt>
                <c:pt idx="369">
                  <c:v>129.98541107</c:v>
                </c:pt>
                <c:pt idx="370">
                  <c:v>128.92287444999999</c:v>
                </c:pt>
                <c:pt idx="371">
                  <c:v>128.52983778999999</c:v>
                </c:pt>
                <c:pt idx="372">
                  <c:v>129.48544845999999</c:v>
                </c:pt>
                <c:pt idx="373">
                  <c:v>129.02112427</c:v>
                </c:pt>
                <c:pt idx="374">
                  <c:v>130.02586138000001</c:v>
                </c:pt>
                <c:pt idx="375">
                  <c:v>127.47113876</c:v>
                </c:pt>
                <c:pt idx="376">
                  <c:v>127.00297012000001</c:v>
                </c:pt>
                <c:pt idx="377">
                  <c:v>125.96547925</c:v>
                </c:pt>
                <c:pt idx="378">
                  <c:v>126.99431152000002</c:v>
                </c:pt>
                <c:pt idx="379">
                  <c:v>129.35733185000001</c:v>
                </c:pt>
                <c:pt idx="380">
                  <c:v>132.11145477000002</c:v>
                </c:pt>
                <c:pt idx="381">
                  <c:v>132.25208587999998</c:v>
                </c:pt>
                <c:pt idx="382">
                  <c:v>131.61051635000001</c:v>
                </c:pt>
                <c:pt idx="383">
                  <c:v>129.54516295000002</c:v>
                </c:pt>
                <c:pt idx="384">
                  <c:v>129.11938018000001</c:v>
                </c:pt>
                <c:pt idx="385">
                  <c:v>129.30144347999999</c:v>
                </c:pt>
                <c:pt idx="386">
                  <c:v>129.50855712999999</c:v>
                </c:pt>
                <c:pt idx="387">
                  <c:v>131.23001098999998</c:v>
                </c:pt>
                <c:pt idx="388">
                  <c:v>131.42074889</c:v>
                </c:pt>
                <c:pt idx="389">
                  <c:v>131.92457277000003</c:v>
                </c:pt>
                <c:pt idx="390">
                  <c:v>132.28388826</c:v>
                </c:pt>
                <c:pt idx="391">
                  <c:v>134.20185395999999</c:v>
                </c:pt>
                <c:pt idx="392">
                  <c:v>136.13907778000001</c:v>
                </c:pt>
                <c:pt idx="393">
                  <c:v>136.18532103999999</c:v>
                </c:pt>
                <c:pt idx="394">
                  <c:v>135.32989351000001</c:v>
                </c:pt>
                <c:pt idx="395">
                  <c:v>134.98695373999999</c:v>
                </c:pt>
                <c:pt idx="396">
                  <c:v>134.77406158999997</c:v>
                </c:pt>
                <c:pt idx="397">
                  <c:v>136.35101316999999</c:v>
                </c:pt>
                <c:pt idx="398">
                  <c:v>135.64394379000001</c:v>
                </c:pt>
                <c:pt idx="399">
                  <c:v>134.77406771</c:v>
                </c:pt>
                <c:pt idx="400">
                  <c:v>134.13538362</c:v>
                </c:pt>
                <c:pt idx="401">
                  <c:v>134.21341095000002</c:v>
                </c:pt>
                <c:pt idx="402">
                  <c:v>135.84912262</c:v>
                </c:pt>
                <c:pt idx="403">
                  <c:v>138.02237395</c:v>
                </c:pt>
                <c:pt idx="404">
                  <c:v>140.02126615</c:v>
                </c:pt>
                <c:pt idx="405">
                  <c:v>142.93530422999999</c:v>
                </c:pt>
                <c:pt idx="406">
                  <c:v>145.03244778000001</c:v>
                </c:pt>
                <c:pt idx="407">
                  <c:v>147.98886106999998</c:v>
                </c:pt>
                <c:pt idx="408">
                  <c:v>150.30276031</c:v>
                </c:pt>
                <c:pt idx="409">
                  <c:v>151.43274231000001</c:v>
                </c:pt>
                <c:pt idx="410">
                  <c:v>152.55886839000001</c:v>
                </c:pt>
                <c:pt idx="411">
                  <c:v>153.28231349999999</c:v>
                </c:pt>
                <c:pt idx="412">
                  <c:v>152.08105007999998</c:v>
                </c:pt>
                <c:pt idx="413">
                  <c:v>150.89038847999998</c:v>
                </c:pt>
                <c:pt idx="414">
                  <c:v>148.39924926999998</c:v>
                </c:pt>
                <c:pt idx="415">
                  <c:v>147.62762910000001</c:v>
                </c:pt>
                <c:pt idx="416">
                  <c:v>146.83385619000001</c:v>
                </c:pt>
                <c:pt idx="417">
                  <c:v>146.81651305</c:v>
                </c:pt>
                <c:pt idx="418">
                  <c:v>146.27320098999999</c:v>
                </c:pt>
                <c:pt idx="419">
                  <c:v>145.92062377000002</c:v>
                </c:pt>
                <c:pt idx="420">
                  <c:v>146.20287476999999</c:v>
                </c:pt>
                <c:pt idx="421">
                  <c:v>146.25778504000002</c:v>
                </c:pt>
                <c:pt idx="422">
                  <c:v>148.84140625999999</c:v>
                </c:pt>
                <c:pt idx="423">
                  <c:v>149.77775572000002</c:v>
                </c:pt>
                <c:pt idx="424">
                  <c:v>151.15144652999999</c:v>
                </c:pt>
                <c:pt idx="425">
                  <c:v>149.21324615</c:v>
                </c:pt>
                <c:pt idx="426">
                  <c:v>149.99353332999999</c:v>
                </c:pt>
                <c:pt idx="427">
                  <c:v>151.05126037999997</c:v>
                </c:pt>
                <c:pt idx="428">
                  <c:v>153.77456056</c:v>
                </c:pt>
                <c:pt idx="429">
                  <c:v>155.91987001999999</c:v>
                </c:pt>
                <c:pt idx="430">
                  <c:v>157.65769349999999</c:v>
                </c:pt>
                <c:pt idx="431">
                  <c:v>159.18359378</c:v>
                </c:pt>
                <c:pt idx="432">
                  <c:v>159.62094271999999</c:v>
                </c:pt>
                <c:pt idx="433">
                  <c:v>159.88682254</c:v>
                </c:pt>
                <c:pt idx="434">
                  <c:v>157.78486636000002</c:v>
                </c:pt>
                <c:pt idx="435">
                  <c:v>156.27148745</c:v>
                </c:pt>
                <c:pt idx="436">
                  <c:v>156.19827272999999</c:v>
                </c:pt>
                <c:pt idx="437">
                  <c:v>156.62983095000001</c:v>
                </c:pt>
                <c:pt idx="438">
                  <c:v>157.55558318000001</c:v>
                </c:pt>
                <c:pt idx="439">
                  <c:v>157.94765777000001</c:v>
                </c:pt>
                <c:pt idx="440">
                  <c:v>158.7587753</c:v>
                </c:pt>
                <c:pt idx="441">
                  <c:v>158.42354125</c:v>
                </c:pt>
                <c:pt idx="442">
                  <c:v>158.18078459999998</c:v>
                </c:pt>
                <c:pt idx="443">
                  <c:v>157.38411715000001</c:v>
                </c:pt>
                <c:pt idx="444">
                  <c:v>157.07970888</c:v>
                </c:pt>
                <c:pt idx="445">
                  <c:v>156.11445924</c:v>
                </c:pt>
                <c:pt idx="446">
                  <c:v>156.7088272</c:v>
                </c:pt>
                <c:pt idx="447">
                  <c:v>157.06428681</c:v>
                </c:pt>
                <c:pt idx="448">
                  <c:v>159.09014587999999</c:v>
                </c:pt>
                <c:pt idx="449">
                  <c:v>160.67095948000002</c:v>
                </c:pt>
                <c:pt idx="450">
                  <c:v>161.85681610999998</c:v>
                </c:pt>
                <c:pt idx="451">
                  <c:v>161.6468094</c:v>
                </c:pt>
                <c:pt idx="452">
                  <c:v>159.47355500999998</c:v>
                </c:pt>
                <c:pt idx="453">
                  <c:v>159.28184967999999</c:v>
                </c:pt>
                <c:pt idx="454">
                  <c:v>158.8127121</c:v>
                </c:pt>
                <c:pt idx="455">
                  <c:v>160.26443327999999</c:v>
                </c:pt>
                <c:pt idx="456">
                  <c:v>158.91867524</c:v>
                </c:pt>
                <c:pt idx="457">
                  <c:v>159.74039153999999</c:v>
                </c:pt>
                <c:pt idx="458">
                  <c:v>159.95328523999999</c:v>
                </c:pt>
                <c:pt idx="459">
                  <c:v>159.10171355</c:v>
                </c:pt>
                <c:pt idx="460">
                  <c:v>157.07681427</c:v>
                </c:pt>
                <c:pt idx="461">
                  <c:v>151.00405426</c:v>
                </c:pt>
                <c:pt idx="462">
                  <c:v>148.30772707</c:v>
                </c:pt>
                <c:pt idx="463">
                  <c:v>144.56620179000001</c:v>
                </c:pt>
                <c:pt idx="464">
                  <c:v>145.05653075999999</c:v>
                </c:pt>
                <c:pt idx="465">
                  <c:v>147.3444168</c:v>
                </c:pt>
                <c:pt idx="466">
                  <c:v>149.74981840999999</c:v>
                </c:pt>
                <c:pt idx="467">
                  <c:v>153.81117094999999</c:v>
                </c:pt>
                <c:pt idx="468">
                  <c:v>156.27051391000001</c:v>
                </c:pt>
                <c:pt idx="469">
                  <c:v>162.50415038</c:v>
                </c:pt>
                <c:pt idx="470">
                  <c:v>162.79121094999999</c:v>
                </c:pt>
                <c:pt idx="471">
                  <c:v>162.67176665</c:v>
                </c:pt>
                <c:pt idx="472">
                  <c:v>157.99967652999999</c:v>
                </c:pt>
                <c:pt idx="473">
                  <c:v>156.19249574</c:v>
                </c:pt>
                <c:pt idx="474">
                  <c:v>155.6414734</c:v>
                </c:pt>
                <c:pt idx="475">
                  <c:v>157.23768613999999</c:v>
                </c:pt>
                <c:pt idx="476">
                  <c:v>159.31846005</c:v>
                </c:pt>
                <c:pt idx="477">
                  <c:v>161.10830229000001</c:v>
                </c:pt>
                <c:pt idx="478">
                  <c:v>161.40501709999998</c:v>
                </c:pt>
                <c:pt idx="479">
                  <c:v>161.33853913999999</c:v>
                </c:pt>
                <c:pt idx="480">
                  <c:v>160.66518252000003</c:v>
                </c:pt>
                <c:pt idx="481">
                  <c:v>159.38780975</c:v>
                </c:pt>
                <c:pt idx="482">
                  <c:v>158.05457611</c:v>
                </c:pt>
                <c:pt idx="483">
                  <c:v>155.96995239</c:v>
                </c:pt>
                <c:pt idx="484">
                  <c:v>156.85620425000002</c:v>
                </c:pt>
                <c:pt idx="485">
                  <c:v>156.67413636000001</c:v>
                </c:pt>
                <c:pt idx="486">
                  <c:v>159.06992342000001</c:v>
                </c:pt>
                <c:pt idx="487">
                  <c:v>159.79338228</c:v>
                </c:pt>
                <c:pt idx="488">
                  <c:v>162.00805668000001</c:v>
                </c:pt>
                <c:pt idx="489">
                  <c:v>162.94728398000001</c:v>
                </c:pt>
                <c:pt idx="490">
                  <c:v>164.23619844000001</c:v>
                </c:pt>
                <c:pt idx="491">
                  <c:v>166.05590819</c:v>
                </c:pt>
                <c:pt idx="492">
                  <c:v>166.50963286999999</c:v>
                </c:pt>
                <c:pt idx="493">
                  <c:v>167.56639557</c:v>
                </c:pt>
                <c:pt idx="494">
                  <c:v>168.46710208000002</c:v>
                </c:pt>
                <c:pt idx="495">
                  <c:v>169.78106079999998</c:v>
                </c:pt>
                <c:pt idx="496">
                  <c:v>172.09109343999998</c:v>
                </c:pt>
                <c:pt idx="497">
                  <c:v>172.24618529999998</c:v>
                </c:pt>
                <c:pt idx="498">
                  <c:v>172.33481595999999</c:v>
                </c:pt>
                <c:pt idx="499">
                  <c:v>171.73371278000002</c:v>
                </c:pt>
                <c:pt idx="500">
                  <c:v>172.03330231999999</c:v>
                </c:pt>
                <c:pt idx="501">
                  <c:v>172.95519870000001</c:v>
                </c:pt>
                <c:pt idx="502">
                  <c:v>174.30095979000001</c:v>
                </c:pt>
                <c:pt idx="503">
                  <c:v>175.54845426999998</c:v>
                </c:pt>
                <c:pt idx="504">
                  <c:v>176.45397033</c:v>
                </c:pt>
                <c:pt idx="505">
                  <c:v>176.52621916999999</c:v>
                </c:pt>
                <c:pt idx="506">
                  <c:v>175.59662170000001</c:v>
                </c:pt>
                <c:pt idx="507">
                  <c:v>174.01099851000001</c:v>
                </c:pt>
                <c:pt idx="508">
                  <c:v>173.15460659999999</c:v>
                </c:pt>
                <c:pt idx="509">
                  <c:v>172.25486754999997</c:v>
                </c:pt>
                <c:pt idx="510">
                  <c:v>173.20855559</c:v>
                </c:pt>
                <c:pt idx="511">
                  <c:v>172.36372679999999</c:v>
                </c:pt>
                <c:pt idx="512">
                  <c:v>171.51696013</c:v>
                </c:pt>
                <c:pt idx="513">
                  <c:v>170.64033659</c:v>
                </c:pt>
                <c:pt idx="514">
                  <c:v>169.87160795</c:v>
                </c:pt>
                <c:pt idx="515">
                  <c:v>167.55193633000002</c:v>
                </c:pt>
                <c:pt idx="516">
                  <c:v>167.05101625</c:v>
                </c:pt>
                <c:pt idx="517">
                  <c:v>166.31408386999999</c:v>
                </c:pt>
                <c:pt idx="518">
                  <c:v>167.62612611</c:v>
                </c:pt>
                <c:pt idx="519">
                  <c:v>165.86517641</c:v>
                </c:pt>
                <c:pt idx="520">
                  <c:v>162.80472109999999</c:v>
                </c:pt>
                <c:pt idx="521">
                  <c:v>161.69690095999999</c:v>
                </c:pt>
                <c:pt idx="522">
                  <c:v>159.20287325000001</c:v>
                </c:pt>
                <c:pt idx="523">
                  <c:v>157.96307680000001</c:v>
                </c:pt>
                <c:pt idx="524">
                  <c:v>155.23110199999999</c:v>
                </c:pt>
                <c:pt idx="525">
                  <c:v>155.96226045</c:v>
                </c:pt>
                <c:pt idx="526">
                  <c:v>158.45340729000003</c:v>
                </c:pt>
                <c:pt idx="527">
                  <c:v>160.40316468</c:v>
                </c:pt>
                <c:pt idx="528">
                  <c:v>160.40412748999998</c:v>
                </c:pt>
                <c:pt idx="529">
                  <c:v>160.85014036999999</c:v>
                </c:pt>
                <c:pt idx="530">
                  <c:v>161.69882353</c:v>
                </c:pt>
                <c:pt idx="531">
                  <c:v>164.36721648999998</c:v>
                </c:pt>
                <c:pt idx="532">
                  <c:v>164.40478361000001</c:v>
                </c:pt>
                <c:pt idx="533">
                  <c:v>167.70318907000001</c:v>
                </c:pt>
                <c:pt idx="534">
                  <c:v>168.78692168999999</c:v>
                </c:pt>
                <c:pt idx="535">
                  <c:v>171.71443941000001</c:v>
                </c:pt>
                <c:pt idx="536">
                  <c:v>170.9678711</c:v>
                </c:pt>
                <c:pt idx="537">
                  <c:v>170.21455077000002</c:v>
                </c:pt>
                <c:pt idx="538">
                  <c:v>170.17217098999998</c:v>
                </c:pt>
                <c:pt idx="539">
                  <c:v>170.38794861</c:v>
                </c:pt>
                <c:pt idx="540">
                  <c:v>170.95631258</c:v>
                </c:pt>
                <c:pt idx="541">
                  <c:v>170.35424196</c:v>
                </c:pt>
                <c:pt idx="542">
                  <c:v>170.50260011999998</c:v>
                </c:pt>
                <c:pt idx="543">
                  <c:v>169.90823058000001</c:v>
                </c:pt>
                <c:pt idx="544">
                  <c:v>170.48428801</c:v>
                </c:pt>
                <c:pt idx="545">
                  <c:v>170.00936275000001</c:v>
                </c:pt>
                <c:pt idx="546">
                  <c:v>169.49880064000001</c:v>
                </c:pt>
                <c:pt idx="547">
                  <c:v>165.76594848000002</c:v>
                </c:pt>
                <c:pt idx="548">
                  <c:v>161.71134951000002</c:v>
                </c:pt>
                <c:pt idx="549">
                  <c:v>159.49571688</c:v>
                </c:pt>
                <c:pt idx="550">
                  <c:v>158.17885288000002</c:v>
                </c:pt>
                <c:pt idx="551">
                  <c:v>161.91556702999998</c:v>
                </c:pt>
                <c:pt idx="552">
                  <c:v>166.61463774999999</c:v>
                </c:pt>
                <c:pt idx="553">
                  <c:v>171.45435330999999</c:v>
                </c:pt>
                <c:pt idx="554">
                  <c:v>171.40522763999999</c:v>
                </c:pt>
                <c:pt idx="555">
                  <c:v>168.69636839999998</c:v>
                </c:pt>
                <c:pt idx="556">
                  <c:v>166.42196806000001</c:v>
                </c:pt>
                <c:pt idx="557">
                  <c:v>165.03863674999999</c:v>
                </c:pt>
                <c:pt idx="558">
                  <c:v>163.80655514999998</c:v>
                </c:pt>
                <c:pt idx="559">
                  <c:v>162.06970214999998</c:v>
                </c:pt>
                <c:pt idx="560">
                  <c:v>161.05146639999998</c:v>
                </c:pt>
                <c:pt idx="561">
                  <c:v>159.69801028000001</c:v>
                </c:pt>
                <c:pt idx="562">
                  <c:v>155.72046815000002</c:v>
                </c:pt>
                <c:pt idx="563">
                  <c:v>152.62822876999999</c:v>
                </c:pt>
                <c:pt idx="564">
                  <c:v>150.32974547999999</c:v>
                </c:pt>
                <c:pt idx="565">
                  <c:v>150.12263030999998</c:v>
                </c:pt>
                <c:pt idx="566">
                  <c:v>150.55707548000001</c:v>
                </c:pt>
                <c:pt idx="567">
                  <c:v>152.38449401</c:v>
                </c:pt>
                <c:pt idx="568">
                  <c:v>155.268663</c:v>
                </c:pt>
                <c:pt idx="569">
                  <c:v>156.83406523999997</c:v>
                </c:pt>
                <c:pt idx="570">
                  <c:v>156.79648130000001</c:v>
                </c:pt>
                <c:pt idx="571">
                  <c:v>157.23383329000001</c:v>
                </c:pt>
                <c:pt idx="572">
                  <c:v>158.57477263000001</c:v>
                </c:pt>
                <c:pt idx="573">
                  <c:v>160.83183592</c:v>
                </c:pt>
                <c:pt idx="574">
                  <c:v>161.80767668000001</c:v>
                </c:pt>
                <c:pt idx="575">
                  <c:v>161.35009306999999</c:v>
                </c:pt>
                <c:pt idx="576">
                  <c:v>160.81448515</c:v>
                </c:pt>
                <c:pt idx="577">
                  <c:v>160.44553222000002</c:v>
                </c:pt>
                <c:pt idx="578">
                  <c:v>160.72489775</c:v>
                </c:pt>
                <c:pt idx="579">
                  <c:v>159.25487823999998</c:v>
                </c:pt>
                <c:pt idx="580">
                  <c:v>158.66051178999999</c:v>
                </c:pt>
                <c:pt idx="581">
                  <c:v>157.02190706000002</c:v>
                </c:pt>
                <c:pt idx="582">
                  <c:v>156.50749361000001</c:v>
                </c:pt>
                <c:pt idx="583">
                  <c:v>155.14344333</c:v>
                </c:pt>
                <c:pt idx="584">
                  <c:v>154.30535126999999</c:v>
                </c:pt>
                <c:pt idx="585">
                  <c:v>153.02028963000001</c:v>
                </c:pt>
                <c:pt idx="586">
                  <c:v>152.68311918999999</c:v>
                </c:pt>
                <c:pt idx="587">
                  <c:v>150.99345857</c:v>
                </c:pt>
                <c:pt idx="588">
                  <c:v>151.39996947999998</c:v>
                </c:pt>
                <c:pt idx="589">
                  <c:v>149.49067384</c:v>
                </c:pt>
                <c:pt idx="590">
                  <c:v>150.42220460999999</c:v>
                </c:pt>
                <c:pt idx="591">
                  <c:v>150.5060196</c:v>
                </c:pt>
                <c:pt idx="592">
                  <c:v>156.39960481</c:v>
                </c:pt>
                <c:pt idx="593">
                  <c:v>161.38863219000001</c:v>
                </c:pt>
                <c:pt idx="594">
                  <c:v>166.14742891</c:v>
                </c:pt>
                <c:pt idx="595">
                  <c:v>167.25235902</c:v>
                </c:pt>
                <c:pt idx="596">
                  <c:v>168.09995728000001</c:v>
                </c:pt>
                <c:pt idx="597">
                  <c:v>169.52704312999998</c:v>
                </c:pt>
                <c:pt idx="598">
                  <c:v>172.83466946999999</c:v>
                </c:pt>
                <c:pt idx="599">
                  <c:v>174.19139710000002</c:v>
                </c:pt>
                <c:pt idx="600">
                  <c:v>175.2610138</c:v>
                </c:pt>
                <c:pt idx="601">
                  <c:v>175.86346133000001</c:v>
                </c:pt>
                <c:pt idx="602">
                  <c:v>177.20558777999997</c:v>
                </c:pt>
                <c:pt idx="603">
                  <c:v>179.55698701999998</c:v>
                </c:pt>
                <c:pt idx="604">
                  <c:v>179.69616548000002</c:v>
                </c:pt>
                <c:pt idx="605">
                  <c:v>178.92826234</c:v>
                </c:pt>
                <c:pt idx="606">
                  <c:v>177.70194551</c:v>
                </c:pt>
                <c:pt idx="607">
                  <c:v>177.62602537999999</c:v>
                </c:pt>
                <c:pt idx="608">
                  <c:v>177.87421264000002</c:v>
                </c:pt>
                <c:pt idx="609">
                  <c:v>177.80219265999997</c:v>
                </c:pt>
                <c:pt idx="610">
                  <c:v>177.38077848</c:v>
                </c:pt>
                <c:pt idx="611">
                  <c:v>176.85229186000001</c:v>
                </c:pt>
                <c:pt idx="612">
                  <c:v>176.66445160000001</c:v>
                </c:pt>
                <c:pt idx="613">
                  <c:v>176.10676423999999</c:v>
                </c:pt>
                <c:pt idx="614">
                  <c:v>175.31355590000001</c:v>
                </c:pt>
                <c:pt idx="615">
                  <c:v>174.60794217999998</c:v>
                </c:pt>
                <c:pt idx="616">
                  <c:v>174.29066921</c:v>
                </c:pt>
                <c:pt idx="617">
                  <c:v>174.15830228999999</c:v>
                </c:pt>
                <c:pt idx="618">
                  <c:v>173.78943175000001</c:v>
                </c:pt>
                <c:pt idx="619">
                  <c:v>172.79670256999998</c:v>
                </c:pt>
                <c:pt idx="620">
                  <c:v>171.26382291000002</c:v>
                </c:pt>
                <c:pt idx="621">
                  <c:v>169.01072536999999</c:v>
                </c:pt>
                <c:pt idx="622">
                  <c:v>168.52701870999999</c:v>
                </c:pt>
                <c:pt idx="623">
                  <c:v>168.58443603000001</c:v>
                </c:pt>
                <c:pt idx="624">
                  <c:v>169.41365509000002</c:v>
                </c:pt>
                <c:pt idx="625">
                  <c:v>169.94894103999999</c:v>
                </c:pt>
                <c:pt idx="626">
                  <c:v>174.04637448999998</c:v>
                </c:pt>
                <c:pt idx="627">
                  <c:v>177.21239624</c:v>
                </c:pt>
                <c:pt idx="628">
                  <c:v>181.78283844000001</c:v>
                </c:pt>
                <c:pt idx="629">
                  <c:v>182.03686371999999</c:v>
                </c:pt>
                <c:pt idx="630">
                  <c:v>182.55366516999999</c:v>
                </c:pt>
                <c:pt idx="631">
                  <c:v>182.13126524999998</c:v>
                </c:pt>
                <c:pt idx="632">
                  <c:v>181.41591187</c:v>
                </c:pt>
                <c:pt idx="633">
                  <c:v>182.17700042000001</c:v>
                </c:pt>
                <c:pt idx="634">
                  <c:v>182.05047761</c:v>
                </c:pt>
                <c:pt idx="635">
                  <c:v>183.42569732999999</c:v>
                </c:pt>
                <c:pt idx="636">
                  <c:v>184.28410797000001</c:v>
                </c:pt>
                <c:pt idx="637">
                  <c:v>184.73570405000001</c:v>
                </c:pt>
                <c:pt idx="638">
                  <c:v>185.35859069000003</c:v>
                </c:pt>
                <c:pt idx="639">
                  <c:v>183.70989378999997</c:v>
                </c:pt>
                <c:pt idx="640">
                  <c:v>181.62321777</c:v>
                </c:pt>
                <c:pt idx="641">
                  <c:v>178.34333038</c:v>
                </c:pt>
                <c:pt idx="642">
                  <c:v>176.86591798999999</c:v>
                </c:pt>
                <c:pt idx="643">
                  <c:v>176.92333830999999</c:v>
                </c:pt>
                <c:pt idx="644">
                  <c:v>177.61726835999997</c:v>
                </c:pt>
                <c:pt idx="645">
                  <c:v>179.67668761000002</c:v>
                </c:pt>
                <c:pt idx="646">
                  <c:v>179.86452788</c:v>
                </c:pt>
                <c:pt idx="647">
                  <c:v>179.91806487999997</c:v>
                </c:pt>
                <c:pt idx="648">
                  <c:v>178.74333955</c:v>
                </c:pt>
                <c:pt idx="649">
                  <c:v>178.43384400999997</c:v>
                </c:pt>
                <c:pt idx="650">
                  <c:v>177.87713321000001</c:v>
                </c:pt>
                <c:pt idx="651">
                  <c:v>179.94337007999999</c:v>
                </c:pt>
                <c:pt idx="652">
                  <c:v>183.23298493999999</c:v>
                </c:pt>
                <c:pt idx="653">
                  <c:v>188.64041903</c:v>
                </c:pt>
                <c:pt idx="654">
                  <c:v>187.74891206999999</c:v>
                </c:pt>
                <c:pt idx="655">
                  <c:v>184.68022769000001</c:v>
                </c:pt>
                <c:pt idx="656">
                  <c:v>180.40177612000002</c:v>
                </c:pt>
                <c:pt idx="657">
                  <c:v>178.11266935</c:v>
                </c:pt>
                <c:pt idx="658">
                  <c:v>177.090744</c:v>
                </c:pt>
                <c:pt idx="659">
                  <c:v>177.60755309000001</c:v>
                </c:pt>
                <c:pt idx="660">
                  <c:v>179.99496002000001</c:v>
                </c:pt>
                <c:pt idx="661">
                  <c:v>181.03440854999999</c:v>
                </c:pt>
                <c:pt idx="662">
                  <c:v>179.82756193</c:v>
                </c:pt>
                <c:pt idx="663">
                  <c:v>176.81044922000001</c:v>
                </c:pt>
                <c:pt idx="664">
                  <c:v>174.31305694</c:v>
                </c:pt>
                <c:pt idx="665">
                  <c:v>172.9923355</c:v>
                </c:pt>
                <c:pt idx="666">
                  <c:v>173.87508236000002</c:v>
                </c:pt>
                <c:pt idx="667">
                  <c:v>174.31402129</c:v>
                </c:pt>
                <c:pt idx="668">
                  <c:v>175.45954896000001</c:v>
                </c:pt>
                <c:pt idx="669">
                  <c:v>174.71306458000001</c:v>
                </c:pt>
                <c:pt idx="670">
                  <c:v>174.90090179999999</c:v>
                </c:pt>
                <c:pt idx="671">
                  <c:v>174.09212189000002</c:v>
                </c:pt>
                <c:pt idx="672">
                  <c:v>173.62690126000001</c:v>
                </c:pt>
                <c:pt idx="673">
                  <c:v>173.39039915999999</c:v>
                </c:pt>
                <c:pt idx="674">
                  <c:v>173.68237761</c:v>
                </c:pt>
                <c:pt idx="675">
                  <c:v>173.41570127000003</c:v>
                </c:pt>
                <c:pt idx="676">
                  <c:v>173.0516983</c:v>
                </c:pt>
                <c:pt idx="677">
                  <c:v>171.97916108000001</c:v>
                </c:pt>
                <c:pt idx="678">
                  <c:v>171.71443789</c:v>
                </c:pt>
                <c:pt idx="679">
                  <c:v>171.41565249000001</c:v>
                </c:pt>
                <c:pt idx="680">
                  <c:v>171.47308350000003</c:v>
                </c:pt>
                <c:pt idx="681">
                  <c:v>170.28570862000001</c:v>
                </c:pt>
                <c:pt idx="682">
                  <c:v>167.67444610000001</c:v>
                </c:pt>
                <c:pt idx="683">
                  <c:v>165.39116976</c:v>
                </c:pt>
                <c:pt idx="684">
                  <c:v>163.05923614</c:v>
                </c:pt>
                <c:pt idx="685">
                  <c:v>161.75311737999999</c:v>
                </c:pt>
                <c:pt idx="686">
                  <c:v>161.03679502</c:v>
                </c:pt>
                <c:pt idx="687">
                  <c:v>161.33655701999999</c:v>
                </c:pt>
                <c:pt idx="688">
                  <c:v>163.24804381999999</c:v>
                </c:pt>
                <c:pt idx="689">
                  <c:v>162.4996094</c:v>
                </c:pt>
                <c:pt idx="690">
                  <c:v>161.12341614000002</c:v>
                </c:pt>
                <c:pt idx="691">
                  <c:v>156.47415010999998</c:v>
                </c:pt>
                <c:pt idx="692">
                  <c:v>154.29210054000001</c:v>
                </c:pt>
                <c:pt idx="693">
                  <c:v>153.06287384000001</c:v>
                </c:pt>
                <c:pt idx="694">
                  <c:v>153.78502655</c:v>
                </c:pt>
                <c:pt idx="695">
                  <c:v>152.80494841999999</c:v>
                </c:pt>
                <c:pt idx="696">
                  <c:v>151.04139407</c:v>
                </c:pt>
                <c:pt idx="697">
                  <c:v>149.08417209000001</c:v>
                </c:pt>
                <c:pt idx="698">
                  <c:v>148.97030339</c:v>
                </c:pt>
                <c:pt idx="699">
                  <c:v>148.40192264999999</c:v>
                </c:pt>
                <c:pt idx="700">
                  <c:v>147.84326786</c:v>
                </c:pt>
                <c:pt idx="701">
                  <c:v>146.56926728000002</c:v>
                </c:pt>
                <c:pt idx="702">
                  <c:v>147.3196533</c:v>
                </c:pt>
                <c:pt idx="703">
                  <c:v>148.79705961999997</c:v>
                </c:pt>
                <c:pt idx="704">
                  <c:v>152.09057313</c:v>
                </c:pt>
                <c:pt idx="705">
                  <c:v>153.09497835000002</c:v>
                </c:pt>
                <c:pt idx="706">
                  <c:v>153.58258667000001</c:v>
                </c:pt>
                <c:pt idx="707">
                  <c:v>152.73779601000001</c:v>
                </c:pt>
                <c:pt idx="708">
                  <c:v>154.10619657999999</c:v>
                </c:pt>
                <c:pt idx="709">
                  <c:v>155.59626312</c:v>
                </c:pt>
                <c:pt idx="710">
                  <c:v>157.01235962999999</c:v>
                </c:pt>
                <c:pt idx="711">
                  <c:v>157.55057375000001</c:v>
                </c:pt>
                <c:pt idx="712">
                  <c:v>157.62551575999998</c:v>
                </c:pt>
                <c:pt idx="713">
                  <c:v>159.17592467999998</c:v>
                </c:pt>
                <c:pt idx="714">
                  <c:v>159.39977417</c:v>
                </c:pt>
                <c:pt idx="715">
                  <c:v>160.64456634000001</c:v>
                </c:pt>
                <c:pt idx="716">
                  <c:v>160.53750608999999</c:v>
                </c:pt>
                <c:pt idx="717">
                  <c:v>162.85484159999999</c:v>
                </c:pt>
                <c:pt idx="718">
                  <c:v>164.03151700000001</c:v>
                </c:pt>
                <c:pt idx="719">
                  <c:v>166.30797878999999</c:v>
                </c:pt>
                <c:pt idx="720">
                  <c:v>166.19118803999999</c:v>
                </c:pt>
                <c:pt idx="721">
                  <c:v>166.88511962999999</c:v>
                </c:pt>
                <c:pt idx="722">
                  <c:v>162.95314178000001</c:v>
                </c:pt>
                <c:pt idx="723">
                  <c:v>160.33311765000002</c:v>
                </c:pt>
                <c:pt idx="724">
                  <c:v>157.18170469</c:v>
                </c:pt>
                <c:pt idx="725">
                  <c:v>156.78558805</c:v>
                </c:pt>
                <c:pt idx="726">
                  <c:v>156.96759643999999</c:v>
                </c:pt>
                <c:pt idx="727">
                  <c:v>157.03669737999999</c:v>
                </c:pt>
                <c:pt idx="728">
                  <c:v>157.21675109999998</c:v>
                </c:pt>
                <c:pt idx="729">
                  <c:v>156.31064148999999</c:v>
                </c:pt>
                <c:pt idx="730">
                  <c:v>154.58505097</c:v>
                </c:pt>
                <c:pt idx="731">
                  <c:v>151.94653320999998</c:v>
                </c:pt>
                <c:pt idx="732">
                  <c:v>149.2788223</c:v>
                </c:pt>
                <c:pt idx="733">
                  <c:v>144.82127835</c:v>
                </c:pt>
                <c:pt idx="734">
                  <c:v>142.12826537000001</c:v>
                </c:pt>
                <c:pt idx="735">
                  <c:v>140.30145873999999</c:v>
                </c:pt>
                <c:pt idx="736">
                  <c:v>140.72872316000002</c:v>
                </c:pt>
                <c:pt idx="737">
                  <c:v>141.07617949000002</c:v>
                </c:pt>
                <c:pt idx="738">
                  <c:v>139.89853361000002</c:v>
                </c:pt>
                <c:pt idx="739">
                  <c:v>139.85181426</c:v>
                </c:pt>
                <c:pt idx="740">
                  <c:v>141.49467619000001</c:v>
                </c:pt>
                <c:pt idx="741">
                  <c:v>143.6864578</c:v>
                </c:pt>
                <c:pt idx="742">
                  <c:v>143.83634182</c:v>
                </c:pt>
                <c:pt idx="743">
                  <c:v>142.45334319</c:v>
                </c:pt>
                <c:pt idx="744">
                  <c:v>140.27323760000002</c:v>
                </c:pt>
                <c:pt idx="745">
                  <c:v>138.35882872000002</c:v>
                </c:pt>
                <c:pt idx="746">
                  <c:v>138.18753355000001</c:v>
                </c:pt>
                <c:pt idx="747">
                  <c:v>137.77293090000001</c:v>
                </c:pt>
                <c:pt idx="748">
                  <c:v>137.97829285</c:v>
                </c:pt>
                <c:pt idx="749">
                  <c:v>136.68385314</c:v>
                </c:pt>
                <c:pt idx="750">
                  <c:v>136.27312771999999</c:v>
                </c:pt>
                <c:pt idx="751">
                  <c:v>136.59916988000001</c:v>
                </c:pt>
                <c:pt idx="752">
                  <c:v>137.56076200999999</c:v>
                </c:pt>
                <c:pt idx="753">
                  <c:v>138.86298982</c:v>
                </c:pt>
                <c:pt idx="754">
                  <c:v>139.49853060999999</c:v>
                </c:pt>
                <c:pt idx="755">
                  <c:v>140.10777895000001</c:v>
                </c:pt>
                <c:pt idx="756">
                  <c:v>139.74767610999999</c:v>
                </c:pt>
                <c:pt idx="757">
                  <c:v>139.92188570000002</c:v>
                </c:pt>
                <c:pt idx="758">
                  <c:v>141.08980561000001</c:v>
                </c:pt>
                <c:pt idx="759">
                  <c:v>141.86743316000002</c:v>
                </c:pt>
                <c:pt idx="760">
                  <c:v>142.17011257999999</c:v>
                </c:pt>
                <c:pt idx="761">
                  <c:v>140.70827632999999</c:v>
                </c:pt>
                <c:pt idx="762">
                  <c:v>138.97976681999998</c:v>
                </c:pt>
                <c:pt idx="763">
                  <c:v>137.89944761000001</c:v>
                </c:pt>
                <c:pt idx="764">
                  <c:v>139.11505125000002</c:v>
                </c:pt>
                <c:pt idx="765">
                  <c:v>140.49319303999999</c:v>
                </c:pt>
                <c:pt idx="766">
                  <c:v>141.73313293999999</c:v>
                </c:pt>
                <c:pt idx="767">
                  <c:v>141.53458405000001</c:v>
                </c:pt>
                <c:pt idx="768">
                  <c:v>141.0314041</c:v>
                </c:pt>
                <c:pt idx="769">
                  <c:v>140.58078610999999</c:v>
                </c:pt>
                <c:pt idx="770">
                  <c:v>140.19927672</c:v>
                </c:pt>
                <c:pt idx="771">
                  <c:v>139.16275331</c:v>
                </c:pt>
                <c:pt idx="772">
                  <c:v>137.72037811000001</c:v>
                </c:pt>
                <c:pt idx="773">
                  <c:v>134.93392638</c:v>
                </c:pt>
                <c:pt idx="774">
                  <c:v>133.54605712</c:v>
                </c:pt>
                <c:pt idx="775">
                  <c:v>131.98980711000002</c:v>
                </c:pt>
                <c:pt idx="776">
                  <c:v>130.80534971</c:v>
                </c:pt>
                <c:pt idx="777">
                  <c:v>131.22384793000001</c:v>
                </c:pt>
                <c:pt idx="778">
                  <c:v>132.22727813</c:v>
                </c:pt>
                <c:pt idx="779">
                  <c:v>134.74315948</c:v>
                </c:pt>
                <c:pt idx="780">
                  <c:v>134.93781432</c:v>
                </c:pt>
                <c:pt idx="781">
                  <c:v>135.24244383000001</c:v>
                </c:pt>
                <c:pt idx="782">
                  <c:v>134.31882476999999</c:v>
                </c:pt>
                <c:pt idx="783">
                  <c:v>134.05506438</c:v>
                </c:pt>
                <c:pt idx="784">
                  <c:v>134.82200011</c:v>
                </c:pt>
                <c:pt idx="785">
                  <c:v>134.68087463000001</c:v>
                </c:pt>
                <c:pt idx="786">
                  <c:v>132.54068297999999</c:v>
                </c:pt>
                <c:pt idx="787">
                  <c:v>129.43792571</c:v>
                </c:pt>
                <c:pt idx="788">
                  <c:v>128.81502986999999</c:v>
                </c:pt>
                <c:pt idx="789">
                  <c:v>129.53037562999998</c:v>
                </c:pt>
                <c:pt idx="790">
                  <c:v>129.18583982000001</c:v>
                </c:pt>
                <c:pt idx="791">
                  <c:v>127.82230757000001</c:v>
                </c:pt>
                <c:pt idx="792">
                  <c:v>124.95215836</c:v>
                </c:pt>
                <c:pt idx="793">
                  <c:v>122.21632156999999</c:v>
                </c:pt>
                <c:pt idx="794">
                  <c:v>119.40651475</c:v>
                </c:pt>
                <c:pt idx="795">
                  <c:v>118.13640749</c:v>
                </c:pt>
                <c:pt idx="796">
                  <c:v>116.53149644</c:v>
                </c:pt>
                <c:pt idx="797">
                  <c:v>114.00004427</c:v>
                </c:pt>
                <c:pt idx="798">
                  <c:v>112.09537279</c:v>
                </c:pt>
                <c:pt idx="799">
                  <c:v>109.45978015</c:v>
                </c:pt>
                <c:pt idx="800">
                  <c:v>105.33996355000001</c:v>
                </c:pt>
                <c:pt idx="801">
                  <c:v>98.833714302999994</c:v>
                </c:pt>
                <c:pt idx="802">
                  <c:v>96.717845917000005</c:v>
                </c:pt>
                <c:pt idx="803">
                  <c:v>102.203148668</c:v>
                </c:pt>
                <c:pt idx="804">
                  <c:v>106.407637042</c:v>
                </c:pt>
                <c:pt idx="805">
                  <c:v>109.35661926</c:v>
                </c:pt>
                <c:pt idx="806">
                  <c:v>108.44856412999999</c:v>
                </c:pt>
                <c:pt idx="807">
                  <c:v>108.68214261</c:v>
                </c:pt>
                <c:pt idx="808">
                  <c:v>111.53866728</c:v>
                </c:pt>
                <c:pt idx="809">
                  <c:v>113.60976712999999</c:v>
                </c:pt>
                <c:pt idx="810">
                  <c:v>116.3319824</c:v>
                </c:pt>
                <c:pt idx="811">
                  <c:v>115.86481473000001</c:v>
                </c:pt>
                <c:pt idx="812">
                  <c:v>116.23952405000001</c:v>
                </c:pt>
                <c:pt idx="813">
                  <c:v>114.28521575000001</c:v>
                </c:pt>
                <c:pt idx="814">
                  <c:v>113.82096710000002</c:v>
                </c:pt>
                <c:pt idx="815">
                  <c:v>113.12313843000001</c:v>
                </c:pt>
                <c:pt idx="816">
                  <c:v>114.06135786999999</c:v>
                </c:pt>
                <c:pt idx="817">
                  <c:v>115.98063276000001</c:v>
                </c:pt>
                <c:pt idx="818">
                  <c:v>116.86921997</c:v>
                </c:pt>
                <c:pt idx="819">
                  <c:v>116.11396788999998</c:v>
                </c:pt>
                <c:pt idx="820">
                  <c:v>114.55480116999999</c:v>
                </c:pt>
                <c:pt idx="821">
                  <c:v>113.65647812</c:v>
                </c:pt>
                <c:pt idx="822">
                  <c:v>112.62482300000001</c:v>
                </c:pt>
                <c:pt idx="823">
                  <c:v>110.57221376</c:v>
                </c:pt>
                <c:pt idx="824">
                  <c:v>109.18434524</c:v>
                </c:pt>
                <c:pt idx="825">
                  <c:v>108.66170348</c:v>
                </c:pt>
                <c:pt idx="826">
                  <c:v>108.23444367</c:v>
                </c:pt>
                <c:pt idx="827">
                  <c:v>107.20084535999999</c:v>
                </c:pt>
                <c:pt idx="828">
                  <c:v>105.71175617</c:v>
                </c:pt>
                <c:pt idx="829">
                  <c:v>105.279628</c:v>
                </c:pt>
                <c:pt idx="830">
                  <c:v>105.21539154000001</c:v>
                </c:pt>
                <c:pt idx="831">
                  <c:v>106.34437332000002</c:v>
                </c:pt>
                <c:pt idx="832">
                  <c:v>107.93760604000002</c:v>
                </c:pt>
                <c:pt idx="833">
                  <c:v>108.55659866000001</c:v>
                </c:pt>
                <c:pt idx="834">
                  <c:v>107.07335127</c:v>
                </c:pt>
                <c:pt idx="835">
                  <c:v>104.32388763</c:v>
                </c:pt>
                <c:pt idx="836">
                  <c:v>100.25662841400001</c:v>
                </c:pt>
                <c:pt idx="837">
                  <c:v>96.881359102000005</c:v>
                </c:pt>
                <c:pt idx="838">
                  <c:v>95.764050294000015</c:v>
                </c:pt>
                <c:pt idx="839">
                  <c:v>96.132917022000001</c:v>
                </c:pt>
                <c:pt idx="840">
                  <c:v>98.058026122000001</c:v>
                </c:pt>
                <c:pt idx="841">
                  <c:v>98.595269774999991</c:v>
                </c:pt>
                <c:pt idx="842">
                  <c:v>100.059051518</c:v>
                </c:pt>
                <c:pt idx="843">
                  <c:v>98.759751897000001</c:v>
                </c:pt>
                <c:pt idx="844">
                  <c:v>96.643879702999996</c:v>
                </c:pt>
                <c:pt idx="845">
                  <c:v>92.598036954999998</c:v>
                </c:pt>
                <c:pt idx="846">
                  <c:v>90.491893767999997</c:v>
                </c:pt>
                <c:pt idx="847">
                  <c:v>89.894311524000003</c:v>
                </c:pt>
                <c:pt idx="848">
                  <c:v>90.211592102999987</c:v>
                </c:pt>
                <c:pt idx="849">
                  <c:v>91.937594606000005</c:v>
                </c:pt>
                <c:pt idx="850">
                  <c:v>92.698149872000002</c:v>
                </c:pt>
                <c:pt idx="851">
                  <c:v>94.783188631000002</c:v>
                </c:pt>
                <c:pt idx="852">
                  <c:v>93.01314544600001</c:v>
                </c:pt>
                <c:pt idx="853">
                  <c:v>92.220945737999998</c:v>
                </c:pt>
                <c:pt idx="854">
                  <c:v>90.535284422999993</c:v>
                </c:pt>
                <c:pt idx="855">
                  <c:v>91.595522309000003</c:v>
                </c:pt>
                <c:pt idx="856">
                  <c:v>91.773220827000003</c:v>
                </c:pt>
                <c:pt idx="857">
                  <c:v>91.818886569000014</c:v>
                </c:pt>
                <c:pt idx="858">
                  <c:v>92.473098757000002</c:v>
                </c:pt>
                <c:pt idx="859">
                  <c:v>93.973118592000006</c:v>
                </c:pt>
                <c:pt idx="860">
                  <c:v>96.421195982</c:v>
                </c:pt>
                <c:pt idx="861">
                  <c:v>96.906640624000005</c:v>
                </c:pt>
                <c:pt idx="862">
                  <c:v>98.908982862000002</c:v>
                </c:pt>
                <c:pt idx="863">
                  <c:v>99.097605905000009</c:v>
                </c:pt>
                <c:pt idx="864">
                  <c:v>100.168766792</c:v>
                </c:pt>
                <c:pt idx="865">
                  <c:v>99.547314450999991</c:v>
                </c:pt>
                <c:pt idx="866">
                  <c:v>99.318988797999992</c:v>
                </c:pt>
                <c:pt idx="867">
                  <c:v>97.394076536999989</c:v>
                </c:pt>
                <c:pt idx="868">
                  <c:v>94.784184262999986</c:v>
                </c:pt>
                <c:pt idx="869">
                  <c:v>90.985983274000006</c:v>
                </c:pt>
                <c:pt idx="870">
                  <c:v>87.908512877999996</c:v>
                </c:pt>
                <c:pt idx="871">
                  <c:v>86.656674959000014</c:v>
                </c:pt>
                <c:pt idx="872">
                  <c:v>85.445542912000008</c:v>
                </c:pt>
                <c:pt idx="873">
                  <c:v>86.002463534</c:v>
                </c:pt>
                <c:pt idx="874">
                  <c:v>85.950840758999988</c:v>
                </c:pt>
                <c:pt idx="875">
                  <c:v>86.393597410000012</c:v>
                </c:pt>
                <c:pt idx="876">
                  <c:v>86.994202423000004</c:v>
                </c:pt>
                <c:pt idx="877">
                  <c:v>88.180520631999997</c:v>
                </c:pt>
                <c:pt idx="878">
                  <c:v>89.508798983999995</c:v>
                </c:pt>
                <c:pt idx="879">
                  <c:v>89.26855621499999</c:v>
                </c:pt>
                <c:pt idx="880">
                  <c:v>88.635193635000007</c:v>
                </c:pt>
                <c:pt idx="881">
                  <c:v>87.917446136999999</c:v>
                </c:pt>
                <c:pt idx="882">
                  <c:v>87.802287292999992</c:v>
                </c:pt>
                <c:pt idx="883">
                  <c:v>87.042845916000005</c:v>
                </c:pt>
                <c:pt idx="884">
                  <c:v>85.468372344999992</c:v>
                </c:pt>
                <c:pt idx="885">
                  <c:v>85.293653106999997</c:v>
                </c:pt>
                <c:pt idx="886">
                  <c:v>84.870750430000001</c:v>
                </c:pt>
                <c:pt idx="887">
                  <c:v>83.808526615000005</c:v>
                </c:pt>
                <c:pt idx="888">
                  <c:v>81.763495637999995</c:v>
                </c:pt>
                <c:pt idx="889">
                  <c:v>80.609936525000009</c:v>
                </c:pt>
                <c:pt idx="890">
                  <c:v>79.244927216999997</c:v>
                </c:pt>
                <c:pt idx="891">
                  <c:v>79.625143433000005</c:v>
                </c:pt>
                <c:pt idx="892">
                  <c:v>80.55136642299999</c:v>
                </c:pt>
                <c:pt idx="893">
                  <c:v>84.659296412999993</c:v>
                </c:pt>
                <c:pt idx="894">
                  <c:v>86.630863185999999</c:v>
                </c:pt>
                <c:pt idx="895">
                  <c:v>88.617321011000001</c:v>
                </c:pt>
                <c:pt idx="896">
                  <c:v>88.629235839000003</c:v>
                </c:pt>
                <c:pt idx="897">
                  <c:v>89.225869752000008</c:v>
                </c:pt>
                <c:pt idx="898">
                  <c:v>86.797646334999996</c:v>
                </c:pt>
                <c:pt idx="899">
                  <c:v>84.81217728</c:v>
                </c:pt>
                <c:pt idx="900">
                  <c:v>83.602036286000001</c:v>
                </c:pt>
                <c:pt idx="901">
                  <c:v>84.426995851000001</c:v>
                </c:pt>
                <c:pt idx="902">
                  <c:v>86.002465821000001</c:v>
                </c:pt>
                <c:pt idx="903">
                  <c:v>85.539850618999992</c:v>
                </c:pt>
                <c:pt idx="904">
                  <c:v>86.041180421999996</c:v>
                </c:pt>
                <c:pt idx="905">
                  <c:v>86.899893191000004</c:v>
                </c:pt>
                <c:pt idx="906">
                  <c:v>87.634518436000008</c:v>
                </c:pt>
                <c:pt idx="907">
                  <c:v>88.393956759000005</c:v>
                </c:pt>
                <c:pt idx="908">
                  <c:v>87.183812716000006</c:v>
                </c:pt>
                <c:pt idx="909">
                  <c:v>87.906522369000001</c:v>
                </c:pt>
                <c:pt idx="910">
                  <c:v>87.655360414</c:v>
                </c:pt>
                <c:pt idx="911">
                  <c:v>88.583568573999997</c:v>
                </c:pt>
                <c:pt idx="912">
                  <c:v>87.977010349000011</c:v>
                </c:pt>
                <c:pt idx="913">
                  <c:v>87.807254032000003</c:v>
                </c:pt>
                <c:pt idx="914">
                  <c:v>86.696385195000005</c:v>
                </c:pt>
                <c:pt idx="915">
                  <c:v>85.531906890000002</c:v>
                </c:pt>
                <c:pt idx="916">
                  <c:v>83.766828918000002</c:v>
                </c:pt>
                <c:pt idx="917">
                  <c:v>81.028871154000001</c:v>
                </c:pt>
                <c:pt idx="918">
                  <c:v>78.83890228300001</c:v>
                </c:pt>
                <c:pt idx="919">
                  <c:v>77.817378234000003</c:v>
                </c:pt>
                <c:pt idx="920">
                  <c:v>78.250210568999989</c:v>
                </c:pt>
                <c:pt idx="921">
                  <c:v>76.981497188999995</c:v>
                </c:pt>
                <c:pt idx="922">
                  <c:v>75.638330073999995</c:v>
                </c:pt>
                <c:pt idx="923">
                  <c:v>74.512570188999987</c:v>
                </c:pt>
                <c:pt idx="924">
                  <c:v>74.153199002999997</c:v>
                </c:pt>
                <c:pt idx="925">
                  <c:v>73.744192503000008</c:v>
                </c:pt>
                <c:pt idx="926">
                  <c:v>72.706785580000002</c:v>
                </c:pt>
                <c:pt idx="927">
                  <c:v>71.658459472000004</c:v>
                </c:pt>
                <c:pt idx="928">
                  <c:v>71.190882872000003</c:v>
                </c:pt>
                <c:pt idx="929">
                  <c:v>70.656792449999998</c:v>
                </c:pt>
                <c:pt idx="930">
                  <c:v>71.492673491000005</c:v>
                </c:pt>
                <c:pt idx="931">
                  <c:v>72.827899931000005</c:v>
                </c:pt>
                <c:pt idx="932">
                  <c:v>72.440734098000007</c:v>
                </c:pt>
                <c:pt idx="933">
                  <c:v>71.845095822999994</c:v>
                </c:pt>
                <c:pt idx="934">
                  <c:v>69.353336331999998</c:v>
                </c:pt>
                <c:pt idx="935">
                  <c:v>68.307987975000003</c:v>
                </c:pt>
                <c:pt idx="936">
                  <c:v>67.794745633999995</c:v>
                </c:pt>
                <c:pt idx="937">
                  <c:v>67.413533784000009</c:v>
                </c:pt>
                <c:pt idx="938">
                  <c:v>66.851647947999993</c:v>
                </c:pt>
                <c:pt idx="939">
                  <c:v>65.943298338000005</c:v>
                </c:pt>
                <c:pt idx="940">
                  <c:v>64.52766036700001</c:v>
                </c:pt>
                <c:pt idx="941">
                  <c:v>63.052457428000004</c:v>
                </c:pt>
                <c:pt idx="942">
                  <c:v>61.466067889000001</c:v>
                </c:pt>
                <c:pt idx="943">
                  <c:v>61.931658935999998</c:v>
                </c:pt>
                <c:pt idx="944">
                  <c:v>61.267521668000001</c:v>
                </c:pt>
                <c:pt idx="945">
                  <c:v>59.902513502999994</c:v>
                </c:pt>
                <c:pt idx="946">
                  <c:v>58.372713470999997</c:v>
                </c:pt>
                <c:pt idx="947">
                  <c:v>59.444864656</c:v>
                </c:pt>
                <c:pt idx="948">
                  <c:v>60.201327515999999</c:v>
                </c:pt>
                <c:pt idx="949">
                  <c:v>60.138783645000004</c:v>
                </c:pt>
                <c:pt idx="950">
                  <c:v>57.900169753999997</c:v>
                </c:pt>
                <c:pt idx="951">
                  <c:v>56.336614607000001</c:v>
                </c:pt>
                <c:pt idx="952">
                  <c:v>55.310129547999999</c:v>
                </c:pt>
                <c:pt idx="953">
                  <c:v>54.518922043999993</c:v>
                </c:pt>
                <c:pt idx="954">
                  <c:v>54.709526447000002</c:v>
                </c:pt>
                <c:pt idx="955">
                  <c:v>54.520907977999997</c:v>
                </c:pt>
                <c:pt idx="956">
                  <c:v>56.010006718</c:v>
                </c:pt>
                <c:pt idx="957">
                  <c:v>56.882619859000002</c:v>
                </c:pt>
                <c:pt idx="958">
                  <c:v>57.087122346000001</c:v>
                </c:pt>
                <c:pt idx="959">
                  <c:v>55.629789733999999</c:v>
                </c:pt>
                <c:pt idx="960">
                  <c:v>53.414009477</c:v>
                </c:pt>
                <c:pt idx="961">
                  <c:v>51.871302415000002</c:v>
                </c:pt>
                <c:pt idx="962">
                  <c:v>50.602590561000007</c:v>
                </c:pt>
                <c:pt idx="963">
                  <c:v>50.460629652999998</c:v>
                </c:pt>
                <c:pt idx="964">
                  <c:v>49.720051572000003</c:v>
                </c:pt>
                <c:pt idx="965">
                  <c:v>49.749831768</c:v>
                </c:pt>
                <c:pt idx="966">
                  <c:v>48.96557235600001</c:v>
                </c:pt>
                <c:pt idx="967">
                  <c:v>48.850415040000001</c:v>
                </c:pt>
                <c:pt idx="968">
                  <c:v>47.811022189999996</c:v>
                </c:pt>
                <c:pt idx="969">
                  <c:v>46.679307174999998</c:v>
                </c:pt>
                <c:pt idx="970">
                  <c:v>50.178691100999998</c:v>
                </c:pt>
                <c:pt idx="971">
                  <c:v>53.416989515000004</c:v>
                </c:pt>
                <c:pt idx="972">
                  <c:v>58.136442184999993</c:v>
                </c:pt>
                <c:pt idx="973">
                  <c:v>59.718858720999997</c:v>
                </c:pt>
                <c:pt idx="974">
                  <c:v>62.378391268999998</c:v>
                </c:pt>
                <c:pt idx="975">
                  <c:v>65.992935183000014</c:v>
                </c:pt>
                <c:pt idx="976">
                  <c:v>67.571381380999995</c:v>
                </c:pt>
                <c:pt idx="977">
                  <c:v>68.237504579000003</c:v>
                </c:pt>
                <c:pt idx="978">
                  <c:v>67.161378481</c:v>
                </c:pt>
                <c:pt idx="979">
                  <c:v>66.847674561999995</c:v>
                </c:pt>
                <c:pt idx="980">
                  <c:v>66.517093658999997</c:v>
                </c:pt>
                <c:pt idx="981">
                  <c:v>65.141166688999988</c:v>
                </c:pt>
                <c:pt idx="982">
                  <c:v>64.133541871999995</c:v>
                </c:pt>
                <c:pt idx="983">
                  <c:v>63.624269869999999</c:v>
                </c:pt>
                <c:pt idx="984">
                  <c:v>63.785092164000005</c:v>
                </c:pt>
                <c:pt idx="985">
                  <c:v>63.188460921000001</c:v>
                </c:pt>
                <c:pt idx="986">
                  <c:v>62.587858581000006</c:v>
                </c:pt>
                <c:pt idx="987">
                  <c:v>62.823137664999997</c:v>
                </c:pt>
                <c:pt idx="988">
                  <c:v>63.965772630000004</c:v>
                </c:pt>
                <c:pt idx="989">
                  <c:v>64.818531037</c:v>
                </c:pt>
                <c:pt idx="990">
                  <c:v>64.574318695000002</c:v>
                </c:pt>
                <c:pt idx="991">
                  <c:v>63.280786895000006</c:v>
                </c:pt>
                <c:pt idx="992">
                  <c:v>62.048803327999998</c:v>
                </c:pt>
                <c:pt idx="993">
                  <c:v>61.467061233000003</c:v>
                </c:pt>
                <c:pt idx="994">
                  <c:v>61.480959701000003</c:v>
                </c:pt>
                <c:pt idx="995">
                  <c:v>61.672556688</c:v>
                </c:pt>
                <c:pt idx="996">
                  <c:v>63.007783508999999</c:v>
                </c:pt>
                <c:pt idx="997">
                  <c:v>64.016400910000002</c:v>
                </c:pt>
                <c:pt idx="998">
                  <c:v>63.919113160000009</c:v>
                </c:pt>
                <c:pt idx="999">
                  <c:v>63.695746995000007</c:v>
                </c:pt>
                <c:pt idx="1000">
                  <c:v>63.266884615000009</c:v>
                </c:pt>
                <c:pt idx="1001">
                  <c:v>63.231145858000005</c:v>
                </c:pt>
                <c:pt idx="1002">
                  <c:v>64.339035795000001</c:v>
                </c:pt>
                <c:pt idx="1003">
                  <c:v>64.997220609999999</c:v>
                </c:pt>
                <c:pt idx="1004">
                  <c:v>66.213320159000006</c:v>
                </c:pt>
                <c:pt idx="1005">
                  <c:v>66.382086182999998</c:v>
                </c:pt>
                <c:pt idx="1006">
                  <c:v>66.316567229</c:v>
                </c:pt>
                <c:pt idx="1007">
                  <c:v>66.925113679000006</c:v>
                </c:pt>
                <c:pt idx="1008">
                  <c:v>67.033318328999997</c:v>
                </c:pt>
                <c:pt idx="1009">
                  <c:v>68.217645263999998</c:v>
                </c:pt>
                <c:pt idx="1010">
                  <c:v>70.126670071999996</c:v>
                </c:pt>
                <c:pt idx="1011">
                  <c:v>71.640589140999992</c:v>
                </c:pt>
                <c:pt idx="1012">
                  <c:v>73.537704465999994</c:v>
                </c:pt>
                <c:pt idx="1013">
                  <c:v>74.244534302000005</c:v>
                </c:pt>
                <c:pt idx="1014">
                  <c:v>75.036736297999994</c:v>
                </c:pt>
                <c:pt idx="1015">
                  <c:v>76.110874940999992</c:v>
                </c:pt>
                <c:pt idx="1016">
                  <c:v>77.493747710999997</c:v>
                </c:pt>
                <c:pt idx="1017">
                  <c:v>78.734664154000001</c:v>
                </c:pt>
                <c:pt idx="1018">
                  <c:v>79.879283905999998</c:v>
                </c:pt>
                <c:pt idx="1019">
                  <c:v>79.853476717999996</c:v>
                </c:pt>
                <c:pt idx="1020">
                  <c:v>79.27371673799999</c:v>
                </c:pt>
                <c:pt idx="1021">
                  <c:v>79.001708223999998</c:v>
                </c:pt>
                <c:pt idx="1022">
                  <c:v>79.417665103000004</c:v>
                </c:pt>
                <c:pt idx="1023">
                  <c:v>80.153280643000002</c:v>
                </c:pt>
                <c:pt idx="1024">
                  <c:v>80.059963229000005</c:v>
                </c:pt>
                <c:pt idx="1025">
                  <c:v>79.566572574000006</c:v>
                </c:pt>
                <c:pt idx="1026">
                  <c:v>79.513957981000004</c:v>
                </c:pt>
                <c:pt idx="1027">
                  <c:v>79.317397311999997</c:v>
                </c:pt>
                <c:pt idx="1028">
                  <c:v>79.483183292000007</c:v>
                </c:pt>
                <c:pt idx="1029">
                  <c:v>80.068897248999988</c:v>
                </c:pt>
                <c:pt idx="1030">
                  <c:v>82.337294009000004</c:v>
                </c:pt>
                <c:pt idx="1031">
                  <c:v>84.392252348999989</c:v>
                </c:pt>
                <c:pt idx="1032">
                  <c:v>84.44188613899999</c:v>
                </c:pt>
                <c:pt idx="1033">
                  <c:v>83.468013000000013</c:v>
                </c:pt>
                <c:pt idx="1034">
                  <c:v>82.216175843000002</c:v>
                </c:pt>
                <c:pt idx="1035">
                  <c:v>79.08708343699999</c:v>
                </c:pt>
                <c:pt idx="1036">
                  <c:v>76.599295045999995</c:v>
                </c:pt>
                <c:pt idx="1037">
                  <c:v>74.485768131</c:v>
                </c:pt>
                <c:pt idx="1038">
                  <c:v>74.445064547000001</c:v>
                </c:pt>
                <c:pt idx="1039">
                  <c:v>74.795497893999993</c:v>
                </c:pt>
                <c:pt idx="1040">
                  <c:v>75.482465360999996</c:v>
                </c:pt>
                <c:pt idx="1041">
                  <c:v>76.067187500000003</c:v>
                </c:pt>
                <c:pt idx="1042">
                  <c:v>75.082396697000007</c:v>
                </c:pt>
                <c:pt idx="1043">
                  <c:v>74.310054014000002</c:v>
                </c:pt>
                <c:pt idx="1044">
                  <c:v>73.597270961000007</c:v>
                </c:pt>
                <c:pt idx="1045">
                  <c:v>73.003619383</c:v>
                </c:pt>
                <c:pt idx="1046">
                  <c:v>73.012554167000005</c:v>
                </c:pt>
                <c:pt idx="1047">
                  <c:v>73.241873932999994</c:v>
                </c:pt>
                <c:pt idx="1048">
                  <c:v>74.160149382</c:v>
                </c:pt>
                <c:pt idx="1049">
                  <c:v>75.065520477999996</c:v>
                </c:pt>
                <c:pt idx="1050">
                  <c:v>76.157527158999997</c:v>
                </c:pt>
                <c:pt idx="1051">
                  <c:v>77.061909485000001</c:v>
                </c:pt>
                <c:pt idx="1052">
                  <c:v>76.731327058000005</c:v>
                </c:pt>
                <c:pt idx="1053">
                  <c:v>76.912004852999999</c:v>
                </c:pt>
                <c:pt idx="1054">
                  <c:v>77.465946961</c:v>
                </c:pt>
                <c:pt idx="1055">
                  <c:v>78.080450438</c:v>
                </c:pt>
                <c:pt idx="1056">
                  <c:v>78.134058381000003</c:v>
                </c:pt>
                <c:pt idx="1057">
                  <c:v>78.224396515999999</c:v>
                </c:pt>
                <c:pt idx="1058">
                  <c:v>77.029145813</c:v>
                </c:pt>
                <c:pt idx="1059">
                  <c:v>76.396773526999993</c:v>
                </c:pt>
                <c:pt idx="1060">
                  <c:v>75.066514587</c:v>
                </c:pt>
                <c:pt idx="1061">
                  <c:v>75.289882660000004</c:v>
                </c:pt>
                <c:pt idx="1062">
                  <c:v>75.451698304999994</c:v>
                </c:pt>
                <c:pt idx="1063">
                  <c:v>75.23627471799999</c:v>
                </c:pt>
                <c:pt idx="1064">
                  <c:v>75.436806488000002</c:v>
                </c:pt>
                <c:pt idx="1065">
                  <c:v>75.306757352999995</c:v>
                </c:pt>
                <c:pt idx="1066">
                  <c:v>75.662156678000002</c:v>
                </c:pt>
                <c:pt idx="1067">
                  <c:v>75.728665926000005</c:v>
                </c:pt>
                <c:pt idx="1068">
                  <c:v>77.029147339999994</c:v>
                </c:pt>
                <c:pt idx="1069">
                  <c:v>80.033158877000005</c:v>
                </c:pt>
                <c:pt idx="1070">
                  <c:v>83.924672700999992</c:v>
                </c:pt>
                <c:pt idx="1071">
                  <c:v>86.903866580999988</c:v>
                </c:pt>
                <c:pt idx="1072">
                  <c:v>88.418777466999998</c:v>
                </c:pt>
                <c:pt idx="1073">
                  <c:v>88.797009278000004</c:v>
                </c:pt>
                <c:pt idx="1074">
                  <c:v>88.993569180999998</c:v>
                </c:pt>
                <c:pt idx="1075">
                  <c:v>89.152407072000003</c:v>
                </c:pt>
                <c:pt idx="1076">
                  <c:v>89.494899747999995</c:v>
                </c:pt>
                <c:pt idx="1077">
                  <c:v>89.260614013999984</c:v>
                </c:pt>
                <c:pt idx="1078">
                  <c:v>89.433345794000005</c:v>
                </c:pt>
                <c:pt idx="1079">
                  <c:v>89.693441010000001</c:v>
                </c:pt>
                <c:pt idx="1080">
                  <c:v>89.364848326000001</c:v>
                </c:pt>
                <c:pt idx="1081">
                  <c:v>89.234801481999995</c:v>
                </c:pt>
                <c:pt idx="1082">
                  <c:v>88.54981536599999</c:v>
                </c:pt>
                <c:pt idx="1083">
                  <c:v>88.35126800499998</c:v>
                </c:pt>
                <c:pt idx="1084">
                  <c:v>88.570664215000008</c:v>
                </c:pt>
                <c:pt idx="1085">
                  <c:v>88.520037841999994</c:v>
                </c:pt>
                <c:pt idx="1086">
                  <c:v>87.918442533999993</c:v>
                </c:pt>
                <c:pt idx="1087">
                  <c:v>87.132198332000002</c:v>
                </c:pt>
                <c:pt idx="1088">
                  <c:v>86.724182891999988</c:v>
                </c:pt>
                <c:pt idx="1089">
                  <c:v>86.906845094000005</c:v>
                </c:pt>
                <c:pt idx="1090">
                  <c:v>87.028950503999994</c:v>
                </c:pt>
                <c:pt idx="1091">
                  <c:v>87.056745148000005</c:v>
                </c:pt>
                <c:pt idx="1092">
                  <c:v>86.48691406399999</c:v>
                </c:pt>
                <c:pt idx="1093">
                  <c:v>86.365803525999993</c:v>
                </c:pt>
                <c:pt idx="1094">
                  <c:v>89.015407561000004</c:v>
                </c:pt>
                <c:pt idx="1095">
                  <c:v>91.187509152999993</c:v>
                </c:pt>
                <c:pt idx="1096">
                  <c:v>91.961839292999997</c:v>
                </c:pt>
                <c:pt idx="1097">
                  <c:v>90.635549165000015</c:v>
                </c:pt>
                <c:pt idx="1098">
                  <c:v>90.020053101000002</c:v>
                </c:pt>
                <c:pt idx="1099">
                  <c:v>89.694684603000013</c:v>
                </c:pt>
                <c:pt idx="1100">
                  <c:v>90.17341003300001</c:v>
                </c:pt>
                <c:pt idx="1101">
                  <c:v>89.097502136999992</c:v>
                </c:pt>
                <c:pt idx="1102">
                  <c:v>88.895123291000004</c:v>
                </c:pt>
                <c:pt idx="1103">
                  <c:v>88.343807984999998</c:v>
                </c:pt>
                <c:pt idx="1104">
                  <c:v>87.435586547</c:v>
                </c:pt>
                <c:pt idx="1105">
                  <c:v>87.279067228000002</c:v>
                </c:pt>
                <c:pt idx="1106">
                  <c:v>85.982035062999998</c:v>
                </c:pt>
                <c:pt idx="1107">
                  <c:v>84.701950834000002</c:v>
                </c:pt>
                <c:pt idx="1108">
                  <c:v>83.433827973000007</c:v>
                </c:pt>
                <c:pt idx="1109">
                  <c:v>82.877529146000001</c:v>
                </c:pt>
                <c:pt idx="1110">
                  <c:v>83.030062106999992</c:v>
                </c:pt>
                <c:pt idx="1111">
                  <c:v>82.320232395000005</c:v>
                </c:pt>
                <c:pt idx="1112">
                  <c:v>81.74599075399999</c:v>
                </c:pt>
                <c:pt idx="1113">
                  <c:v>82.941333769000011</c:v>
                </c:pt>
                <c:pt idx="1114">
                  <c:v>83.940279384999997</c:v>
                </c:pt>
                <c:pt idx="1115">
                  <c:v>85.292143248000002</c:v>
                </c:pt>
                <c:pt idx="1116">
                  <c:v>85.055867006</c:v>
                </c:pt>
                <c:pt idx="1117">
                  <c:v>85.359934237000004</c:v>
                </c:pt>
                <c:pt idx="1118">
                  <c:v>85.523434451</c:v>
                </c:pt>
                <c:pt idx="1119">
                  <c:v>87.920101931000005</c:v>
                </c:pt>
                <c:pt idx="1120">
                  <c:v>90.419461059999989</c:v>
                </c:pt>
                <c:pt idx="1121">
                  <c:v>93.031471253000007</c:v>
                </c:pt>
                <c:pt idx="1122">
                  <c:v>94.459106444</c:v>
                </c:pt>
                <c:pt idx="1123">
                  <c:v>94.895768739000005</c:v>
                </c:pt>
                <c:pt idx="1124">
                  <c:v>94.679431150999989</c:v>
                </c:pt>
                <c:pt idx="1125">
                  <c:v>95.468017579000019</c:v>
                </c:pt>
                <c:pt idx="1126">
                  <c:v>96.915592191999991</c:v>
                </c:pt>
                <c:pt idx="1127">
                  <c:v>97.348268125999994</c:v>
                </c:pt>
                <c:pt idx="1128">
                  <c:v>97.118970488000002</c:v>
                </c:pt>
                <c:pt idx="1129">
                  <c:v>95.914655302999989</c:v>
                </c:pt>
                <c:pt idx="1130">
                  <c:v>95.044317628000002</c:v>
                </c:pt>
                <c:pt idx="1131">
                  <c:v>94.403276824999992</c:v>
                </c:pt>
                <c:pt idx="1132">
                  <c:v>95.203825378000005</c:v>
                </c:pt>
                <c:pt idx="1133">
                  <c:v>95.946553037000001</c:v>
                </c:pt>
                <c:pt idx="1134">
                  <c:v>95.887731932999998</c:v>
                </c:pt>
                <c:pt idx="1135">
                  <c:v>93.245813752000004</c:v>
                </c:pt>
                <c:pt idx="1136">
                  <c:v>91.766338349999998</c:v>
                </c:pt>
                <c:pt idx="1137">
                  <c:v>91.054515077000005</c:v>
                </c:pt>
                <c:pt idx="1138">
                  <c:v>92.690512085000009</c:v>
                </c:pt>
                <c:pt idx="1139">
                  <c:v>94.510944365</c:v>
                </c:pt>
                <c:pt idx="1140">
                  <c:v>96.240656279000007</c:v>
                </c:pt>
                <c:pt idx="1141">
                  <c:v>96.857769774000005</c:v>
                </c:pt>
                <c:pt idx="1142">
                  <c:v>96.993354034999996</c:v>
                </c:pt>
                <c:pt idx="1143">
                  <c:v>96.906618500000008</c:v>
                </c:pt>
                <c:pt idx="1144">
                  <c:v>96.701247405999993</c:v>
                </c:pt>
                <c:pt idx="1145">
                  <c:v>95.809972381000009</c:v>
                </c:pt>
                <c:pt idx="1146">
                  <c:v>95.500920868999998</c:v>
                </c:pt>
                <c:pt idx="1147">
                  <c:v>96.246640779000003</c:v>
                </c:pt>
                <c:pt idx="1148">
                  <c:v>97.873666385000007</c:v>
                </c:pt>
                <c:pt idx="1149">
                  <c:v>98.573526004000001</c:v>
                </c:pt>
                <c:pt idx="1150">
                  <c:v>98.868623353999993</c:v>
                </c:pt>
                <c:pt idx="1151">
                  <c:v>99.757904057000005</c:v>
                </c:pt>
                <c:pt idx="1152">
                  <c:v>100.465739462</c:v>
                </c:pt>
                <c:pt idx="1153">
                  <c:v>100.679084796</c:v>
                </c:pt>
                <c:pt idx="1154">
                  <c:v>99.264410416000004</c:v>
                </c:pt>
                <c:pt idx="1155">
                  <c:v>98.477817535</c:v>
                </c:pt>
                <c:pt idx="1156">
                  <c:v>98.131877135000011</c:v>
                </c:pt>
                <c:pt idx="1157">
                  <c:v>98.494766995999981</c:v>
                </c:pt>
                <c:pt idx="1158">
                  <c:v>97.751038360999999</c:v>
                </c:pt>
                <c:pt idx="1159">
                  <c:v>97.349265287999998</c:v>
                </c:pt>
                <c:pt idx="1160">
                  <c:v>97.906560517000003</c:v>
                </c:pt>
                <c:pt idx="1161">
                  <c:v>97.880639649000003</c:v>
                </c:pt>
                <c:pt idx="1162">
                  <c:v>97.882633974000015</c:v>
                </c:pt>
                <c:pt idx="1163">
                  <c:v>97.268512728000005</c:v>
                </c:pt>
                <c:pt idx="1164">
                  <c:v>98.243530275000012</c:v>
                </c:pt>
                <c:pt idx="1165">
                  <c:v>99.046075438999992</c:v>
                </c:pt>
                <c:pt idx="1166">
                  <c:v>99.685120390000009</c:v>
                </c:pt>
                <c:pt idx="1167">
                  <c:v>99.987195580999995</c:v>
                </c:pt>
                <c:pt idx="1168">
                  <c:v>99.840643307999983</c:v>
                </c:pt>
                <c:pt idx="1169">
                  <c:v>98.636328884999998</c:v>
                </c:pt>
                <c:pt idx="1170">
                  <c:v>96.848799896000003</c:v>
                </c:pt>
                <c:pt idx="1171">
                  <c:v>95.578684998</c:v>
                </c:pt>
                <c:pt idx="1172">
                  <c:v>95.481980132999993</c:v>
                </c:pt>
                <c:pt idx="1173">
                  <c:v>96.839825439999998</c:v>
                </c:pt>
                <c:pt idx="1174">
                  <c:v>98.327275845999992</c:v>
                </c:pt>
                <c:pt idx="1175">
                  <c:v>99.484734343999989</c:v>
                </c:pt>
                <c:pt idx="1176">
                  <c:v>99.699079893999993</c:v>
                </c:pt>
                <c:pt idx="1177">
                  <c:v>98.876594544999989</c:v>
                </c:pt>
                <c:pt idx="1178">
                  <c:v>98.102960967999991</c:v>
                </c:pt>
                <c:pt idx="1179">
                  <c:v>96.132985688999995</c:v>
                </c:pt>
                <c:pt idx="1180">
                  <c:v>94.952595518999999</c:v>
                </c:pt>
                <c:pt idx="1181">
                  <c:v>94.579737092000016</c:v>
                </c:pt>
                <c:pt idx="1182">
                  <c:v>94.097212979999995</c:v>
                </c:pt>
                <c:pt idx="1183">
                  <c:v>93.124189757999986</c:v>
                </c:pt>
                <c:pt idx="1184">
                  <c:v>91.678610226999993</c:v>
                </c:pt>
                <c:pt idx="1185">
                  <c:v>91.551000211999991</c:v>
                </c:pt>
                <c:pt idx="1186">
                  <c:v>91.016635894999993</c:v>
                </c:pt>
                <c:pt idx="1187">
                  <c:v>90.101433562000011</c:v>
                </c:pt>
                <c:pt idx="1188">
                  <c:v>88.829323575999993</c:v>
                </c:pt>
                <c:pt idx="1189">
                  <c:v>87.280061336000003</c:v>
                </c:pt>
                <c:pt idx="1190">
                  <c:v>86.711797329999996</c:v>
                </c:pt>
                <c:pt idx="1191">
                  <c:v>85.769679260000004</c:v>
                </c:pt>
                <c:pt idx="1192">
                  <c:v>85.001032256000002</c:v>
                </c:pt>
                <c:pt idx="1193">
                  <c:v>83.890431211000006</c:v>
                </c:pt>
                <c:pt idx="1194">
                  <c:v>82.993174738999997</c:v>
                </c:pt>
                <c:pt idx="1195">
                  <c:v>84.61521377199999</c:v>
                </c:pt>
                <c:pt idx="1196">
                  <c:v>85.273199458999997</c:v>
                </c:pt>
                <c:pt idx="1197">
                  <c:v>85.466609951999999</c:v>
                </c:pt>
                <c:pt idx="1198">
                  <c:v>85.020970912999999</c:v>
                </c:pt>
                <c:pt idx="1199">
                  <c:v>83.765810391000002</c:v>
                </c:pt>
                <c:pt idx="1200">
                  <c:v>84.100787351000008</c:v>
                </c:pt>
                <c:pt idx="1201">
                  <c:v>85.309090421999997</c:v>
                </c:pt>
                <c:pt idx="1202">
                  <c:v>87.520330047000002</c:v>
                </c:pt>
                <c:pt idx="1203">
                  <c:v>89.190221402999995</c:v>
                </c:pt>
                <c:pt idx="1204">
                  <c:v>89.267984006999995</c:v>
                </c:pt>
                <c:pt idx="1205">
                  <c:v>88.613984676999991</c:v>
                </c:pt>
                <c:pt idx="1206">
                  <c:v>88.889144130999995</c:v>
                </c:pt>
                <c:pt idx="1207">
                  <c:v>90.995700832000011</c:v>
                </c:pt>
                <c:pt idx="1208">
                  <c:v>92.198023221</c:v>
                </c:pt>
                <c:pt idx="1209">
                  <c:v>92.41635208000001</c:v>
                </c:pt>
                <c:pt idx="1210">
                  <c:v>90.852139281000007</c:v>
                </c:pt>
                <c:pt idx="1211">
                  <c:v>89.923973847000013</c:v>
                </c:pt>
                <c:pt idx="1212">
                  <c:v>90.038626100000002</c:v>
                </c:pt>
                <c:pt idx="1213">
                  <c:v>89.926966098000008</c:v>
                </c:pt>
                <c:pt idx="1214">
                  <c:v>89.084544375999997</c:v>
                </c:pt>
                <c:pt idx="1215">
                  <c:v>87.986901095000007</c:v>
                </c:pt>
                <c:pt idx="1216">
                  <c:v>87.762586975000005</c:v>
                </c:pt>
                <c:pt idx="1217">
                  <c:v>88.10154952900001</c:v>
                </c:pt>
                <c:pt idx="1218">
                  <c:v>88.554164122000003</c:v>
                </c:pt>
                <c:pt idx="1219">
                  <c:v>89.543139650000001</c:v>
                </c:pt>
                <c:pt idx="1220">
                  <c:v>90.322754669000005</c:v>
                </c:pt>
                <c:pt idx="1221">
                  <c:v>91.376532745999995</c:v>
                </c:pt>
                <c:pt idx="1222">
                  <c:v>91.725463868000006</c:v>
                </c:pt>
                <c:pt idx="1223">
                  <c:v>91.514112854000004</c:v>
                </c:pt>
                <c:pt idx="1224">
                  <c:v>91.575921633000007</c:v>
                </c:pt>
                <c:pt idx="1225">
                  <c:v>91.533052064000003</c:v>
                </c:pt>
                <c:pt idx="1226">
                  <c:v>91.462269594000006</c:v>
                </c:pt>
                <c:pt idx="1227">
                  <c:v>93.697434998000006</c:v>
                </c:pt>
                <c:pt idx="1228">
                  <c:v>95.109120179999991</c:v>
                </c:pt>
                <c:pt idx="1229">
                  <c:v>96.448023988000017</c:v>
                </c:pt>
                <c:pt idx="1230">
                  <c:v>96.87571792899999</c:v>
                </c:pt>
                <c:pt idx="1231">
                  <c:v>97.794904328000001</c:v>
                </c:pt>
                <c:pt idx="1232">
                  <c:v>99.425917053999996</c:v>
                </c:pt>
                <c:pt idx="1233">
                  <c:v>100.67808610500001</c:v>
                </c:pt>
                <c:pt idx="1234">
                  <c:v>101.02402878999999</c:v>
                </c:pt>
                <c:pt idx="1235">
                  <c:v>101.20547486</c:v>
                </c:pt>
                <c:pt idx="1236">
                  <c:v>101.43776244</c:v>
                </c:pt>
                <c:pt idx="1237">
                  <c:v>103.10466461999999</c:v>
                </c:pt>
                <c:pt idx="1238">
                  <c:v>104.04778062</c:v>
                </c:pt>
                <c:pt idx="1239">
                  <c:v>105.16635972</c:v>
                </c:pt>
                <c:pt idx="1240">
                  <c:v>105.13345870000001</c:v>
                </c:pt>
                <c:pt idx="1241">
                  <c:v>105.27702027000001</c:v>
                </c:pt>
                <c:pt idx="1242">
                  <c:v>105.28200531</c:v>
                </c:pt>
                <c:pt idx="1243">
                  <c:v>104.37976609</c:v>
                </c:pt>
                <c:pt idx="1244">
                  <c:v>104.06473007</c:v>
                </c:pt>
                <c:pt idx="1245">
                  <c:v>103.82645875999999</c:v>
                </c:pt>
                <c:pt idx="1246">
                  <c:v>104.20729373</c:v>
                </c:pt>
                <c:pt idx="1247">
                  <c:v>105.06466982999999</c:v>
                </c:pt>
                <c:pt idx="1248">
                  <c:v>106.41155014</c:v>
                </c:pt>
                <c:pt idx="1249">
                  <c:v>105.9220497</c:v>
                </c:pt>
                <c:pt idx="1250">
                  <c:v>105.65785675000001</c:v>
                </c:pt>
                <c:pt idx="1251">
                  <c:v>105.03376541</c:v>
                </c:pt>
                <c:pt idx="1252">
                  <c:v>105.62993775</c:v>
                </c:pt>
                <c:pt idx="1253">
                  <c:v>106.38563004</c:v>
                </c:pt>
                <c:pt idx="1254">
                  <c:v>104.38574602</c:v>
                </c:pt>
                <c:pt idx="1255">
                  <c:v>103.36188049</c:v>
                </c:pt>
                <c:pt idx="1256">
                  <c:v>102.16354369</c:v>
                </c:pt>
                <c:pt idx="1257">
                  <c:v>102.16952667</c:v>
                </c:pt>
                <c:pt idx="1258">
                  <c:v>101.87542649</c:v>
                </c:pt>
                <c:pt idx="1259">
                  <c:v>100.577397166</c:v>
                </c:pt>
                <c:pt idx="1260">
                  <c:v>99.140788268999998</c:v>
                </c:pt>
                <c:pt idx="1261">
                  <c:v>96.782000733999993</c:v>
                </c:pt>
                <c:pt idx="1262">
                  <c:v>95.382278444999997</c:v>
                </c:pt>
                <c:pt idx="1263">
                  <c:v>95.476991271999992</c:v>
                </c:pt>
                <c:pt idx="1264">
                  <c:v>96.198783874</c:v>
                </c:pt>
                <c:pt idx="1265">
                  <c:v>97.409085082000004</c:v>
                </c:pt>
                <c:pt idx="1266">
                  <c:v>97.609470368000018</c:v>
                </c:pt>
                <c:pt idx="1267">
                  <c:v>97.603487397999999</c:v>
                </c:pt>
                <c:pt idx="1268">
                  <c:v>95.629524233999987</c:v>
                </c:pt>
                <c:pt idx="1269">
                  <c:v>92.865979769999996</c:v>
                </c:pt>
                <c:pt idx="1270">
                  <c:v>90.591935731999996</c:v>
                </c:pt>
                <c:pt idx="1271">
                  <c:v>89.709634401000002</c:v>
                </c:pt>
                <c:pt idx="1272">
                  <c:v>89.891078187999994</c:v>
                </c:pt>
                <c:pt idx="1273">
                  <c:v>90.220072173999995</c:v>
                </c:pt>
                <c:pt idx="1274">
                  <c:v>90.090469361000004</c:v>
                </c:pt>
                <c:pt idx="1275">
                  <c:v>91.995639801999999</c:v>
                </c:pt>
                <c:pt idx="1276">
                  <c:v>93.715380862000004</c:v>
                </c:pt>
                <c:pt idx="1277">
                  <c:v>95.767105867999987</c:v>
                </c:pt>
                <c:pt idx="1278">
                  <c:v>96.469957733999991</c:v>
                </c:pt>
                <c:pt idx="1279">
                  <c:v>93.148117829</c:v>
                </c:pt>
                <c:pt idx="1280">
                  <c:v>93.244820403000006</c:v>
                </c:pt>
                <c:pt idx="1281">
                  <c:v>92.717434691999998</c:v>
                </c:pt>
                <c:pt idx="1282">
                  <c:v>94.567772673999997</c:v>
                </c:pt>
                <c:pt idx="1283">
                  <c:v>94.463093567000001</c:v>
                </c:pt>
                <c:pt idx="1284">
                  <c:v>94.264698790000011</c:v>
                </c:pt>
                <c:pt idx="1285">
                  <c:v>93.920751952000003</c:v>
                </c:pt>
                <c:pt idx="1286">
                  <c:v>93.402339936000004</c:v>
                </c:pt>
                <c:pt idx="1287">
                  <c:v>93.1381485</c:v>
                </c:pt>
                <c:pt idx="1288">
                  <c:v>92.018573000999993</c:v>
                </c:pt>
                <c:pt idx="1289">
                  <c:v>92.636680605999999</c:v>
                </c:pt>
                <c:pt idx="1290">
                  <c:v>92.846039582000003</c:v>
                </c:pt>
                <c:pt idx="1291">
                  <c:v>94.078269194000001</c:v>
                </c:pt>
                <c:pt idx="1292">
                  <c:v>95.507895657999995</c:v>
                </c:pt>
                <c:pt idx="1293">
                  <c:v>96.752091215999997</c:v>
                </c:pt>
                <c:pt idx="1294">
                  <c:v>99.338184357999992</c:v>
                </c:pt>
                <c:pt idx="1295">
                  <c:v>100.580387898</c:v>
                </c:pt>
                <c:pt idx="1296">
                  <c:v>101.79068606999999</c:v>
                </c:pt>
                <c:pt idx="1297">
                  <c:v>101.82857058</c:v>
                </c:pt>
                <c:pt idx="1298">
                  <c:v>102.08279116</c:v>
                </c:pt>
                <c:pt idx="1299">
                  <c:v>101.69398194999999</c:v>
                </c:pt>
                <c:pt idx="1300">
                  <c:v>101.46069412</c:v>
                </c:pt>
                <c:pt idx="1301">
                  <c:v>100.48168944800001</c:v>
                </c:pt>
                <c:pt idx="1302">
                  <c:v>100.13674238499999</c:v>
                </c:pt>
                <c:pt idx="1303">
                  <c:v>100.24740599899999</c:v>
                </c:pt>
                <c:pt idx="1304">
                  <c:v>101.38592069800001</c:v>
                </c:pt>
                <c:pt idx="1305">
                  <c:v>102.22136535999999</c:v>
                </c:pt>
                <c:pt idx="1306">
                  <c:v>102.86439514999999</c:v>
                </c:pt>
                <c:pt idx="1307">
                  <c:v>103.72476503999999</c:v>
                </c:pt>
                <c:pt idx="1308">
                  <c:v>106.10249407000001</c:v>
                </c:pt>
                <c:pt idx="1309">
                  <c:v>108.99963382000001</c:v>
                </c:pt>
                <c:pt idx="1310">
                  <c:v>110.83103334</c:v>
                </c:pt>
                <c:pt idx="1311">
                  <c:v>110.31560976000002</c:v>
                </c:pt>
                <c:pt idx="1312">
                  <c:v>109.45225144</c:v>
                </c:pt>
                <c:pt idx="1313">
                  <c:v>109.07839434000002</c:v>
                </c:pt>
                <c:pt idx="1314">
                  <c:v>108.47922592</c:v>
                </c:pt>
                <c:pt idx="1315">
                  <c:v>108.21702804999998</c:v>
                </c:pt>
                <c:pt idx="1316">
                  <c:v>108.49418181999999</c:v>
                </c:pt>
                <c:pt idx="1317">
                  <c:v>109.36551665</c:v>
                </c:pt>
                <c:pt idx="1318">
                  <c:v>110.36047437000002</c:v>
                </c:pt>
                <c:pt idx="1319">
                  <c:v>110.98456420000001</c:v>
                </c:pt>
                <c:pt idx="1320">
                  <c:v>111.33250122000001</c:v>
                </c:pt>
                <c:pt idx="1321">
                  <c:v>110.36545791999998</c:v>
                </c:pt>
                <c:pt idx="1322">
                  <c:v>109.35454942000001</c:v>
                </c:pt>
                <c:pt idx="1323">
                  <c:v>108.29179917</c:v>
                </c:pt>
                <c:pt idx="1324">
                  <c:v>108.47324294999999</c:v>
                </c:pt>
                <c:pt idx="1325">
                  <c:v>109.26083371</c:v>
                </c:pt>
                <c:pt idx="1326">
                  <c:v>109.41237029</c:v>
                </c:pt>
                <c:pt idx="1327">
                  <c:v>108.85407791</c:v>
                </c:pt>
                <c:pt idx="1328">
                  <c:v>108.01663973999999</c:v>
                </c:pt>
                <c:pt idx="1329">
                  <c:v>106.00479356000001</c:v>
                </c:pt>
                <c:pt idx="1330">
                  <c:v>106.48033905</c:v>
                </c:pt>
                <c:pt idx="1331">
                  <c:v>107.67767865</c:v>
                </c:pt>
                <c:pt idx="1332">
                  <c:v>112.26963498999999</c:v>
                </c:pt>
                <c:pt idx="1333">
                  <c:v>116.00919949999999</c:v>
                </c:pt>
                <c:pt idx="1334">
                  <c:v>118.48562545999999</c:v>
                </c:pt>
                <c:pt idx="1335">
                  <c:v>119.23832399</c:v>
                </c:pt>
                <c:pt idx="1336">
                  <c:v>120.26617967</c:v>
                </c:pt>
                <c:pt idx="1337">
                  <c:v>120.90323180999999</c:v>
                </c:pt>
                <c:pt idx="1338">
                  <c:v>121.46750412</c:v>
                </c:pt>
                <c:pt idx="1339">
                  <c:v>122.14742583</c:v>
                </c:pt>
                <c:pt idx="1340">
                  <c:v>123.46140593000001</c:v>
                </c:pt>
                <c:pt idx="1341">
                  <c:v>122.48538968</c:v>
                </c:pt>
                <c:pt idx="1342">
                  <c:v>121.12654419</c:v>
                </c:pt>
                <c:pt idx="1343">
                  <c:v>119.83948058</c:v>
                </c:pt>
                <c:pt idx="1344">
                  <c:v>120.19140702999999</c:v>
                </c:pt>
                <c:pt idx="1345">
                  <c:v>120.80054625</c:v>
                </c:pt>
                <c:pt idx="1346">
                  <c:v>120.31403274</c:v>
                </c:pt>
                <c:pt idx="1347">
                  <c:v>119.72782438000002</c:v>
                </c:pt>
                <c:pt idx="1348">
                  <c:v>119.64906311999999</c:v>
                </c:pt>
                <c:pt idx="1349">
                  <c:v>120.11364516999998</c:v>
                </c:pt>
                <c:pt idx="1350">
                  <c:v>120.73973237999999</c:v>
                </c:pt>
                <c:pt idx="1351">
                  <c:v>121.74366151</c:v>
                </c:pt>
                <c:pt idx="1352">
                  <c:v>123.69270022999999</c:v>
                </c:pt>
                <c:pt idx="1353">
                  <c:v>124.33972168</c:v>
                </c:pt>
                <c:pt idx="1354">
                  <c:v>124.86849823</c:v>
                </c:pt>
                <c:pt idx="1355">
                  <c:v>124.02330242999999</c:v>
                </c:pt>
                <c:pt idx="1356">
                  <c:v>123.99800187</c:v>
                </c:pt>
                <c:pt idx="1357">
                  <c:v>122.83100128999999</c:v>
                </c:pt>
                <c:pt idx="1358">
                  <c:v>121.36200030000001</c:v>
                </c:pt>
                <c:pt idx="1359">
                  <c:v>121.03199922</c:v>
                </c:pt>
                <c:pt idx="1360">
                  <c:v>120.55699847</c:v>
                </c:pt>
                <c:pt idx="1361">
                  <c:v>121.90100025000001</c:v>
                </c:pt>
                <c:pt idx="1362">
                  <c:v>123.16899952</c:v>
                </c:pt>
                <c:pt idx="1363">
                  <c:v>125.1520012</c:v>
                </c:pt>
                <c:pt idx="1364">
                  <c:v>126.22700116999999</c:v>
                </c:pt>
                <c:pt idx="1365">
                  <c:v>126.53200147000001</c:v>
                </c:pt>
                <c:pt idx="1366">
                  <c:v>126.24700162000002</c:v>
                </c:pt>
                <c:pt idx="1367">
                  <c:v>125.97800063000001</c:v>
                </c:pt>
                <c:pt idx="1368">
                  <c:v>125.37400054</c:v>
                </c:pt>
                <c:pt idx="1369">
                  <c:v>124.68599852</c:v>
                </c:pt>
                <c:pt idx="1370">
                  <c:v>123.14100036999999</c:v>
                </c:pt>
                <c:pt idx="1371">
                  <c:v>123.27900083999998</c:v>
                </c:pt>
                <c:pt idx="1372">
                  <c:v>122.5170021</c:v>
                </c:pt>
                <c:pt idx="1373">
                  <c:v>122.03400114</c:v>
                </c:pt>
                <c:pt idx="1374">
                  <c:v>119.96800153</c:v>
                </c:pt>
                <c:pt idx="1375">
                  <c:v>117.92399975000001</c:v>
                </c:pt>
                <c:pt idx="1376">
                  <c:v>117.64100112</c:v>
                </c:pt>
                <c:pt idx="1377">
                  <c:v>116.88599851999999</c:v>
                </c:pt>
                <c:pt idx="1378">
                  <c:v>117.38300017999998</c:v>
                </c:pt>
                <c:pt idx="1379">
                  <c:v>116.83700023999998</c:v>
                </c:pt>
                <c:pt idx="1380">
                  <c:v>117.81200256</c:v>
                </c:pt>
                <c:pt idx="1381">
                  <c:v>118.58600084</c:v>
                </c:pt>
                <c:pt idx="1382">
                  <c:v>119.50600054</c:v>
                </c:pt>
                <c:pt idx="1383">
                  <c:v>119.11100085000001</c:v>
                </c:pt>
                <c:pt idx="1384">
                  <c:v>117.73400117</c:v>
                </c:pt>
                <c:pt idx="1385">
                  <c:v>117.35000077999999</c:v>
                </c:pt>
                <c:pt idx="1386">
                  <c:v>118.03699877</c:v>
                </c:pt>
                <c:pt idx="1387">
                  <c:v>118.72199861999999</c:v>
                </c:pt>
                <c:pt idx="1388">
                  <c:v>118.35799868000001</c:v>
                </c:pt>
                <c:pt idx="1389">
                  <c:v>118.64900054</c:v>
                </c:pt>
                <c:pt idx="1390">
                  <c:v>120.05900038999999</c:v>
                </c:pt>
                <c:pt idx="1391">
                  <c:v>123.01800003</c:v>
                </c:pt>
                <c:pt idx="1392">
                  <c:v>124.75599901</c:v>
                </c:pt>
                <c:pt idx="1393">
                  <c:v>127.52799684000001</c:v>
                </c:pt>
                <c:pt idx="1394">
                  <c:v>127.81799850000002</c:v>
                </c:pt>
                <c:pt idx="1395">
                  <c:v>128.04399946000001</c:v>
                </c:pt>
                <c:pt idx="1396">
                  <c:v>125.89900204</c:v>
                </c:pt>
                <c:pt idx="1397">
                  <c:v>125.32200087</c:v>
                </c:pt>
                <c:pt idx="1398">
                  <c:v>124.75800172000001</c:v>
                </c:pt>
                <c:pt idx="1399">
                  <c:v>125.14599994</c:v>
                </c:pt>
                <c:pt idx="1400">
                  <c:v>124.64900132</c:v>
                </c:pt>
                <c:pt idx="1401">
                  <c:v>125.38600081</c:v>
                </c:pt>
                <c:pt idx="1402">
                  <c:v>126.46500165</c:v>
                </c:pt>
                <c:pt idx="1403">
                  <c:v>127.52400054</c:v>
                </c:pt>
                <c:pt idx="1404">
                  <c:v>126.75899885000001</c:v>
                </c:pt>
                <c:pt idx="1405">
                  <c:v>124.41800004000001</c:v>
                </c:pt>
                <c:pt idx="1406">
                  <c:v>122.11799928000001</c:v>
                </c:pt>
                <c:pt idx="1407">
                  <c:v>120.11100163</c:v>
                </c:pt>
                <c:pt idx="1408">
                  <c:v>118.33800051</c:v>
                </c:pt>
                <c:pt idx="1409">
                  <c:v>117.3370003</c:v>
                </c:pt>
                <c:pt idx="1410">
                  <c:v>117.10900038999999</c:v>
                </c:pt>
                <c:pt idx="1411">
                  <c:v>117.30800092999999</c:v>
                </c:pt>
                <c:pt idx="1412">
                  <c:v>116.97800137999999</c:v>
                </c:pt>
                <c:pt idx="1413">
                  <c:v>117.23200072</c:v>
                </c:pt>
                <c:pt idx="1414">
                  <c:v>118.13000105</c:v>
                </c:pt>
                <c:pt idx="1415">
                  <c:v>119.3950012</c:v>
                </c:pt>
                <c:pt idx="1416">
                  <c:v>119.8050018</c:v>
                </c:pt>
                <c:pt idx="1417">
                  <c:v>120.28400114000002</c:v>
                </c:pt>
                <c:pt idx="1418">
                  <c:v>119.73200072</c:v>
                </c:pt>
                <c:pt idx="1419">
                  <c:v>120.43799894</c:v>
                </c:pt>
                <c:pt idx="1420">
                  <c:v>120.16799771000001</c:v>
                </c:pt>
                <c:pt idx="1421">
                  <c:v>121.33699721000001</c:v>
                </c:pt>
                <c:pt idx="1422">
                  <c:v>121.66099699</c:v>
                </c:pt>
                <c:pt idx="1423">
                  <c:v>123.30499727</c:v>
                </c:pt>
                <c:pt idx="1424">
                  <c:v>124.65699769</c:v>
                </c:pt>
                <c:pt idx="1425">
                  <c:v>126.29999775</c:v>
                </c:pt>
                <c:pt idx="1426">
                  <c:v>127.52199786999999</c:v>
                </c:pt>
                <c:pt idx="1427">
                  <c:v>127.40599751000001</c:v>
                </c:pt>
                <c:pt idx="1428">
                  <c:v>126.27199708000001</c:v>
                </c:pt>
                <c:pt idx="1429">
                  <c:v>124.58199768999999</c:v>
                </c:pt>
                <c:pt idx="1430">
                  <c:v>123.28999937</c:v>
                </c:pt>
                <c:pt idx="1431">
                  <c:v>121.10900039000001</c:v>
                </c:pt>
                <c:pt idx="1432">
                  <c:v>118.73399964000001</c:v>
                </c:pt>
                <c:pt idx="1433">
                  <c:v>117.77599791999999</c:v>
                </c:pt>
                <c:pt idx="1434">
                  <c:v>118.99099733</c:v>
                </c:pt>
                <c:pt idx="1435">
                  <c:v>120.36299895000001</c:v>
                </c:pt>
                <c:pt idx="1436">
                  <c:v>121.70099946000001</c:v>
                </c:pt>
                <c:pt idx="1437">
                  <c:v>122.2199997</c:v>
                </c:pt>
                <c:pt idx="1438">
                  <c:v>122.86299973</c:v>
                </c:pt>
                <c:pt idx="1439">
                  <c:v>123.67699966999999</c:v>
                </c:pt>
                <c:pt idx="1440">
                  <c:v>123.08000104999999</c:v>
                </c:pt>
                <c:pt idx="1441">
                  <c:v>122.6660019</c:v>
                </c:pt>
                <c:pt idx="1442">
                  <c:v>122.46500322</c:v>
                </c:pt>
                <c:pt idx="1443">
                  <c:v>123.10600360999999</c:v>
                </c:pt>
                <c:pt idx="1444">
                  <c:v>126.57600098</c:v>
                </c:pt>
                <c:pt idx="1445">
                  <c:v>129.81799774000001</c:v>
                </c:pt>
                <c:pt idx="1446">
                  <c:v>132.38099819999999</c:v>
                </c:pt>
                <c:pt idx="1447">
                  <c:v>131.57099913000002</c:v>
                </c:pt>
                <c:pt idx="1448">
                  <c:v>130.90300138000001</c:v>
                </c:pt>
                <c:pt idx="1449">
                  <c:v>130.18000029999999</c:v>
                </c:pt>
                <c:pt idx="1450">
                  <c:v>130.82900237999999</c:v>
                </c:pt>
                <c:pt idx="1451">
                  <c:v>130.59299926999998</c:v>
                </c:pt>
                <c:pt idx="1452">
                  <c:v>130.29000243999999</c:v>
                </c:pt>
                <c:pt idx="1453">
                  <c:v>129.77800142000001</c:v>
                </c:pt>
                <c:pt idx="1454">
                  <c:v>128.74900360000001</c:v>
                </c:pt>
                <c:pt idx="1455">
                  <c:v>128.34600448</c:v>
                </c:pt>
                <c:pt idx="1456">
                  <c:v>128.45400158000001</c:v>
                </c:pt>
                <c:pt idx="1457">
                  <c:v>129.11200102000001</c:v>
                </c:pt>
                <c:pt idx="1458">
                  <c:v>126.23899840999999</c:v>
                </c:pt>
                <c:pt idx="1459">
                  <c:v>124.20800018</c:v>
                </c:pt>
                <c:pt idx="1460">
                  <c:v>122.58700102</c:v>
                </c:pt>
                <c:pt idx="1461">
                  <c:v>121.99500045000001</c:v>
                </c:pt>
                <c:pt idx="1462">
                  <c:v>120.82600020999999</c:v>
                </c:pt>
                <c:pt idx="1463">
                  <c:v>118.20900039</c:v>
                </c:pt>
                <c:pt idx="1464">
                  <c:v>117.23399964000001</c:v>
                </c:pt>
                <c:pt idx="1465">
                  <c:v>116.62299958</c:v>
                </c:pt>
                <c:pt idx="1466">
                  <c:v>116.25899889000002</c:v>
                </c:pt>
                <c:pt idx="1467">
                  <c:v>117.44699937000001</c:v>
                </c:pt>
                <c:pt idx="1468">
                  <c:v>118.45400088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8A-433F-B4BB-DA801AE2CDAA}"/>
            </c:ext>
          </c:extLst>
        </c:ser>
        <c:ser>
          <c:idx val="2"/>
          <c:order val="2"/>
          <c:tx>
            <c:strRef>
              <c:f>'Weighted Moving Average'!$M$1</c:f>
              <c:strCache>
                <c:ptCount val="1"/>
                <c:pt idx="0">
                  <c:v>Forecast 6 Period </c:v>
                </c:pt>
              </c:strCache>
            </c:strRef>
          </c:tx>
          <c:spPr>
            <a:ln w="381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'Weighted Moving Average'!$F$2:$F$1470</c:f>
              <c:numCache>
                <c:formatCode>m/d/yyyy</c:formatCode>
                <c:ptCount val="1469"/>
                <c:pt idx="0">
                  <c:v>43467</c:v>
                </c:pt>
                <c:pt idx="1">
                  <c:v>43468</c:v>
                </c:pt>
                <c:pt idx="2">
                  <c:v>43469</c:v>
                </c:pt>
                <c:pt idx="3">
                  <c:v>43472</c:v>
                </c:pt>
                <c:pt idx="4">
                  <c:v>43473</c:v>
                </c:pt>
                <c:pt idx="5">
                  <c:v>43474</c:v>
                </c:pt>
                <c:pt idx="6">
                  <c:v>43475</c:v>
                </c:pt>
                <c:pt idx="7">
                  <c:v>43476</c:v>
                </c:pt>
                <c:pt idx="8">
                  <c:v>43479</c:v>
                </c:pt>
                <c:pt idx="9">
                  <c:v>43480</c:v>
                </c:pt>
                <c:pt idx="10">
                  <c:v>43481</c:v>
                </c:pt>
                <c:pt idx="11">
                  <c:v>43482</c:v>
                </c:pt>
                <c:pt idx="12">
                  <c:v>43483</c:v>
                </c:pt>
                <c:pt idx="13">
                  <c:v>43487</c:v>
                </c:pt>
                <c:pt idx="14">
                  <c:v>43488</c:v>
                </c:pt>
                <c:pt idx="15">
                  <c:v>43489</c:v>
                </c:pt>
                <c:pt idx="16">
                  <c:v>43490</c:v>
                </c:pt>
                <c:pt idx="17">
                  <c:v>43493</c:v>
                </c:pt>
                <c:pt idx="18">
                  <c:v>43494</c:v>
                </c:pt>
                <c:pt idx="19">
                  <c:v>43495</c:v>
                </c:pt>
                <c:pt idx="20">
                  <c:v>43496</c:v>
                </c:pt>
                <c:pt idx="21">
                  <c:v>43497</c:v>
                </c:pt>
                <c:pt idx="22">
                  <c:v>43500</c:v>
                </c:pt>
                <c:pt idx="23">
                  <c:v>43501</c:v>
                </c:pt>
                <c:pt idx="24">
                  <c:v>43502</c:v>
                </c:pt>
                <c:pt idx="25">
                  <c:v>43503</c:v>
                </c:pt>
                <c:pt idx="26">
                  <c:v>43504</c:v>
                </c:pt>
                <c:pt idx="27">
                  <c:v>43507</c:v>
                </c:pt>
                <c:pt idx="28">
                  <c:v>43508</c:v>
                </c:pt>
                <c:pt idx="29">
                  <c:v>43509</c:v>
                </c:pt>
                <c:pt idx="30">
                  <c:v>43510</c:v>
                </c:pt>
                <c:pt idx="31">
                  <c:v>43511</c:v>
                </c:pt>
                <c:pt idx="32">
                  <c:v>43515</c:v>
                </c:pt>
                <c:pt idx="33">
                  <c:v>43516</c:v>
                </c:pt>
                <c:pt idx="34">
                  <c:v>43517</c:v>
                </c:pt>
                <c:pt idx="35">
                  <c:v>43518</c:v>
                </c:pt>
                <c:pt idx="36">
                  <c:v>43521</c:v>
                </c:pt>
                <c:pt idx="37">
                  <c:v>43522</c:v>
                </c:pt>
                <c:pt idx="38">
                  <c:v>43523</c:v>
                </c:pt>
                <c:pt idx="39">
                  <c:v>43524</c:v>
                </c:pt>
                <c:pt idx="40">
                  <c:v>43525</c:v>
                </c:pt>
                <c:pt idx="41">
                  <c:v>43528</c:v>
                </c:pt>
                <c:pt idx="42">
                  <c:v>43529</c:v>
                </c:pt>
                <c:pt idx="43">
                  <c:v>43530</c:v>
                </c:pt>
                <c:pt idx="44">
                  <c:v>43531</c:v>
                </c:pt>
                <c:pt idx="45">
                  <c:v>43532</c:v>
                </c:pt>
                <c:pt idx="46">
                  <c:v>43535</c:v>
                </c:pt>
                <c:pt idx="47">
                  <c:v>43536</c:v>
                </c:pt>
                <c:pt idx="48">
                  <c:v>43537</c:v>
                </c:pt>
                <c:pt idx="49">
                  <c:v>43538</c:v>
                </c:pt>
                <c:pt idx="50">
                  <c:v>43539</c:v>
                </c:pt>
                <c:pt idx="51">
                  <c:v>43542</c:v>
                </c:pt>
                <c:pt idx="52">
                  <c:v>43543</c:v>
                </c:pt>
                <c:pt idx="53">
                  <c:v>43544</c:v>
                </c:pt>
                <c:pt idx="54">
                  <c:v>43545</c:v>
                </c:pt>
                <c:pt idx="55">
                  <c:v>43546</c:v>
                </c:pt>
                <c:pt idx="56">
                  <c:v>43549</c:v>
                </c:pt>
                <c:pt idx="57">
                  <c:v>43550</c:v>
                </c:pt>
                <c:pt idx="58">
                  <c:v>43551</c:v>
                </c:pt>
                <c:pt idx="59">
                  <c:v>43552</c:v>
                </c:pt>
                <c:pt idx="60">
                  <c:v>43553</c:v>
                </c:pt>
                <c:pt idx="61">
                  <c:v>43556</c:v>
                </c:pt>
                <c:pt idx="62">
                  <c:v>43557</c:v>
                </c:pt>
                <c:pt idx="63">
                  <c:v>43558</c:v>
                </c:pt>
                <c:pt idx="64">
                  <c:v>43559</c:v>
                </c:pt>
                <c:pt idx="65">
                  <c:v>43560</c:v>
                </c:pt>
                <c:pt idx="66">
                  <c:v>43563</c:v>
                </c:pt>
                <c:pt idx="67">
                  <c:v>43564</c:v>
                </c:pt>
                <c:pt idx="68">
                  <c:v>43565</c:v>
                </c:pt>
                <c:pt idx="69">
                  <c:v>43566</c:v>
                </c:pt>
                <c:pt idx="70">
                  <c:v>43567</c:v>
                </c:pt>
                <c:pt idx="71">
                  <c:v>43570</c:v>
                </c:pt>
                <c:pt idx="72">
                  <c:v>43571</c:v>
                </c:pt>
                <c:pt idx="73">
                  <c:v>43572</c:v>
                </c:pt>
                <c:pt idx="74">
                  <c:v>43573</c:v>
                </c:pt>
                <c:pt idx="75">
                  <c:v>43577</c:v>
                </c:pt>
                <c:pt idx="76">
                  <c:v>43578</c:v>
                </c:pt>
                <c:pt idx="77">
                  <c:v>43579</c:v>
                </c:pt>
                <c:pt idx="78">
                  <c:v>43580</c:v>
                </c:pt>
                <c:pt idx="79">
                  <c:v>43581</c:v>
                </c:pt>
                <c:pt idx="80">
                  <c:v>43584</c:v>
                </c:pt>
                <c:pt idx="81">
                  <c:v>43585</c:v>
                </c:pt>
                <c:pt idx="82">
                  <c:v>43586</c:v>
                </c:pt>
                <c:pt idx="83">
                  <c:v>43587</c:v>
                </c:pt>
                <c:pt idx="84">
                  <c:v>43588</c:v>
                </c:pt>
                <c:pt idx="85">
                  <c:v>43591</c:v>
                </c:pt>
                <c:pt idx="86">
                  <c:v>43592</c:v>
                </c:pt>
                <c:pt idx="87">
                  <c:v>43593</c:v>
                </c:pt>
                <c:pt idx="88">
                  <c:v>43594</c:v>
                </c:pt>
                <c:pt idx="89">
                  <c:v>43595</c:v>
                </c:pt>
                <c:pt idx="90">
                  <c:v>43598</c:v>
                </c:pt>
                <c:pt idx="91">
                  <c:v>43599</c:v>
                </c:pt>
                <c:pt idx="92">
                  <c:v>43600</c:v>
                </c:pt>
                <c:pt idx="93">
                  <c:v>43601</c:v>
                </c:pt>
                <c:pt idx="94">
                  <c:v>43602</c:v>
                </c:pt>
                <c:pt idx="95">
                  <c:v>43605</c:v>
                </c:pt>
                <c:pt idx="96">
                  <c:v>43606</c:v>
                </c:pt>
                <c:pt idx="97">
                  <c:v>43607</c:v>
                </c:pt>
                <c:pt idx="98">
                  <c:v>43608</c:v>
                </c:pt>
                <c:pt idx="99">
                  <c:v>43609</c:v>
                </c:pt>
                <c:pt idx="100">
                  <c:v>43613</c:v>
                </c:pt>
                <c:pt idx="101">
                  <c:v>43614</c:v>
                </c:pt>
                <c:pt idx="102">
                  <c:v>43615</c:v>
                </c:pt>
                <c:pt idx="103">
                  <c:v>43616</c:v>
                </c:pt>
                <c:pt idx="104">
                  <c:v>43619</c:v>
                </c:pt>
                <c:pt idx="105">
                  <c:v>43620</c:v>
                </c:pt>
                <c:pt idx="106">
                  <c:v>43621</c:v>
                </c:pt>
                <c:pt idx="107">
                  <c:v>43622</c:v>
                </c:pt>
                <c:pt idx="108">
                  <c:v>43623</c:v>
                </c:pt>
                <c:pt idx="109">
                  <c:v>43626</c:v>
                </c:pt>
                <c:pt idx="110">
                  <c:v>43627</c:v>
                </c:pt>
                <c:pt idx="111">
                  <c:v>43628</c:v>
                </c:pt>
                <c:pt idx="112">
                  <c:v>43629</c:v>
                </c:pt>
                <c:pt idx="113">
                  <c:v>43630</c:v>
                </c:pt>
                <c:pt idx="114">
                  <c:v>43633</c:v>
                </c:pt>
                <c:pt idx="115">
                  <c:v>43634</c:v>
                </c:pt>
                <c:pt idx="116">
                  <c:v>43635</c:v>
                </c:pt>
                <c:pt idx="117">
                  <c:v>43636</c:v>
                </c:pt>
                <c:pt idx="118">
                  <c:v>43637</c:v>
                </c:pt>
                <c:pt idx="119">
                  <c:v>43640</c:v>
                </c:pt>
                <c:pt idx="120">
                  <c:v>43641</c:v>
                </c:pt>
                <c:pt idx="121">
                  <c:v>43642</c:v>
                </c:pt>
                <c:pt idx="122">
                  <c:v>43643</c:v>
                </c:pt>
                <c:pt idx="123">
                  <c:v>43644</c:v>
                </c:pt>
                <c:pt idx="124">
                  <c:v>43647</c:v>
                </c:pt>
                <c:pt idx="125">
                  <c:v>43648</c:v>
                </c:pt>
                <c:pt idx="126">
                  <c:v>43649</c:v>
                </c:pt>
                <c:pt idx="127">
                  <c:v>43651</c:v>
                </c:pt>
                <c:pt idx="128">
                  <c:v>43654</c:v>
                </c:pt>
                <c:pt idx="129">
                  <c:v>43655</c:v>
                </c:pt>
                <c:pt idx="130">
                  <c:v>43656</c:v>
                </c:pt>
                <c:pt idx="131">
                  <c:v>43657</c:v>
                </c:pt>
                <c:pt idx="132">
                  <c:v>43658</c:v>
                </c:pt>
                <c:pt idx="133">
                  <c:v>43661</c:v>
                </c:pt>
                <c:pt idx="134">
                  <c:v>43662</c:v>
                </c:pt>
                <c:pt idx="135">
                  <c:v>43663</c:v>
                </c:pt>
                <c:pt idx="136">
                  <c:v>43664</c:v>
                </c:pt>
                <c:pt idx="137">
                  <c:v>43665</c:v>
                </c:pt>
                <c:pt idx="138">
                  <c:v>43668</c:v>
                </c:pt>
                <c:pt idx="139">
                  <c:v>43669</c:v>
                </c:pt>
                <c:pt idx="140">
                  <c:v>43670</c:v>
                </c:pt>
                <c:pt idx="141">
                  <c:v>43671</c:v>
                </c:pt>
                <c:pt idx="142">
                  <c:v>43672</c:v>
                </c:pt>
                <c:pt idx="143">
                  <c:v>43675</c:v>
                </c:pt>
                <c:pt idx="144">
                  <c:v>43676</c:v>
                </c:pt>
                <c:pt idx="145">
                  <c:v>43677</c:v>
                </c:pt>
                <c:pt idx="146">
                  <c:v>43678</c:v>
                </c:pt>
                <c:pt idx="147">
                  <c:v>43679</c:v>
                </c:pt>
                <c:pt idx="148">
                  <c:v>43682</c:v>
                </c:pt>
                <c:pt idx="149">
                  <c:v>43683</c:v>
                </c:pt>
                <c:pt idx="150">
                  <c:v>43684</c:v>
                </c:pt>
                <c:pt idx="151">
                  <c:v>43685</c:v>
                </c:pt>
                <c:pt idx="152">
                  <c:v>43686</c:v>
                </c:pt>
                <c:pt idx="153">
                  <c:v>43689</c:v>
                </c:pt>
                <c:pt idx="154">
                  <c:v>43690</c:v>
                </c:pt>
                <c:pt idx="155">
                  <c:v>43691</c:v>
                </c:pt>
                <c:pt idx="156">
                  <c:v>43692</c:v>
                </c:pt>
                <c:pt idx="157">
                  <c:v>43693</c:v>
                </c:pt>
                <c:pt idx="158">
                  <c:v>43696</c:v>
                </c:pt>
                <c:pt idx="159">
                  <c:v>43697</c:v>
                </c:pt>
                <c:pt idx="160">
                  <c:v>43698</c:v>
                </c:pt>
                <c:pt idx="161">
                  <c:v>43699</c:v>
                </c:pt>
                <c:pt idx="162">
                  <c:v>43700</c:v>
                </c:pt>
                <c:pt idx="163">
                  <c:v>43703</c:v>
                </c:pt>
                <c:pt idx="164">
                  <c:v>43704</c:v>
                </c:pt>
                <c:pt idx="165">
                  <c:v>43705</c:v>
                </c:pt>
                <c:pt idx="166">
                  <c:v>43706</c:v>
                </c:pt>
                <c:pt idx="167">
                  <c:v>43707</c:v>
                </c:pt>
                <c:pt idx="168">
                  <c:v>43711</c:v>
                </c:pt>
                <c:pt idx="169">
                  <c:v>43712</c:v>
                </c:pt>
                <c:pt idx="170">
                  <c:v>43713</c:v>
                </c:pt>
                <c:pt idx="171">
                  <c:v>43714</c:v>
                </c:pt>
                <c:pt idx="172">
                  <c:v>43717</c:v>
                </c:pt>
                <c:pt idx="173">
                  <c:v>43718</c:v>
                </c:pt>
                <c:pt idx="174">
                  <c:v>43719</c:v>
                </c:pt>
                <c:pt idx="175">
                  <c:v>43720</c:v>
                </c:pt>
                <c:pt idx="176">
                  <c:v>43721</c:v>
                </c:pt>
                <c:pt idx="177">
                  <c:v>43724</c:v>
                </c:pt>
                <c:pt idx="178">
                  <c:v>43725</c:v>
                </c:pt>
                <c:pt idx="179">
                  <c:v>43726</c:v>
                </c:pt>
                <c:pt idx="180">
                  <c:v>43727</c:v>
                </c:pt>
                <c:pt idx="181">
                  <c:v>43728</c:v>
                </c:pt>
                <c:pt idx="182">
                  <c:v>43731</c:v>
                </c:pt>
                <c:pt idx="183">
                  <c:v>43732</c:v>
                </c:pt>
                <c:pt idx="184">
                  <c:v>43733</c:v>
                </c:pt>
                <c:pt idx="185">
                  <c:v>43734</c:v>
                </c:pt>
                <c:pt idx="186">
                  <c:v>43735</c:v>
                </c:pt>
                <c:pt idx="187">
                  <c:v>43738</c:v>
                </c:pt>
                <c:pt idx="188">
                  <c:v>43739</c:v>
                </c:pt>
                <c:pt idx="189">
                  <c:v>43740</c:v>
                </c:pt>
                <c:pt idx="190">
                  <c:v>43741</c:v>
                </c:pt>
                <c:pt idx="191">
                  <c:v>43742</c:v>
                </c:pt>
                <c:pt idx="192">
                  <c:v>43745</c:v>
                </c:pt>
                <c:pt idx="193">
                  <c:v>43746</c:v>
                </c:pt>
                <c:pt idx="194">
                  <c:v>43747</c:v>
                </c:pt>
                <c:pt idx="195">
                  <c:v>43748</c:v>
                </c:pt>
                <c:pt idx="196">
                  <c:v>43749</c:v>
                </c:pt>
                <c:pt idx="197">
                  <c:v>43752</c:v>
                </c:pt>
                <c:pt idx="198">
                  <c:v>43753</c:v>
                </c:pt>
                <c:pt idx="199">
                  <c:v>43754</c:v>
                </c:pt>
                <c:pt idx="200">
                  <c:v>43755</c:v>
                </c:pt>
                <c:pt idx="201">
                  <c:v>43756</c:v>
                </c:pt>
                <c:pt idx="202">
                  <c:v>43759</c:v>
                </c:pt>
                <c:pt idx="203">
                  <c:v>43760</c:v>
                </c:pt>
                <c:pt idx="204">
                  <c:v>43761</c:v>
                </c:pt>
                <c:pt idx="205">
                  <c:v>43762</c:v>
                </c:pt>
                <c:pt idx="206">
                  <c:v>43763</c:v>
                </c:pt>
                <c:pt idx="207">
                  <c:v>43766</c:v>
                </c:pt>
                <c:pt idx="208">
                  <c:v>43767</c:v>
                </c:pt>
                <c:pt idx="209">
                  <c:v>43768</c:v>
                </c:pt>
                <c:pt idx="210">
                  <c:v>43769</c:v>
                </c:pt>
                <c:pt idx="211">
                  <c:v>43770</c:v>
                </c:pt>
                <c:pt idx="212">
                  <c:v>43773</c:v>
                </c:pt>
                <c:pt idx="213">
                  <c:v>43774</c:v>
                </c:pt>
                <c:pt idx="214">
                  <c:v>43775</c:v>
                </c:pt>
                <c:pt idx="215">
                  <c:v>43776</c:v>
                </c:pt>
                <c:pt idx="216">
                  <c:v>43777</c:v>
                </c:pt>
                <c:pt idx="217">
                  <c:v>43780</c:v>
                </c:pt>
                <c:pt idx="218">
                  <c:v>43781</c:v>
                </c:pt>
                <c:pt idx="219">
                  <c:v>43782</c:v>
                </c:pt>
                <c:pt idx="220">
                  <c:v>43783</c:v>
                </c:pt>
                <c:pt idx="221">
                  <c:v>43784</c:v>
                </c:pt>
                <c:pt idx="222">
                  <c:v>43787</c:v>
                </c:pt>
                <c:pt idx="223">
                  <c:v>43788</c:v>
                </c:pt>
                <c:pt idx="224">
                  <c:v>43789</c:v>
                </c:pt>
                <c:pt idx="225">
                  <c:v>43790</c:v>
                </c:pt>
                <c:pt idx="226">
                  <c:v>43791</c:v>
                </c:pt>
                <c:pt idx="227">
                  <c:v>43794</c:v>
                </c:pt>
                <c:pt idx="228">
                  <c:v>43795</c:v>
                </c:pt>
                <c:pt idx="229">
                  <c:v>43796</c:v>
                </c:pt>
                <c:pt idx="230">
                  <c:v>43798</c:v>
                </c:pt>
                <c:pt idx="231">
                  <c:v>43801</c:v>
                </c:pt>
                <c:pt idx="232">
                  <c:v>43802</c:v>
                </c:pt>
                <c:pt idx="233">
                  <c:v>43803</c:v>
                </c:pt>
                <c:pt idx="234">
                  <c:v>43804</c:v>
                </c:pt>
                <c:pt idx="235">
                  <c:v>43805</c:v>
                </c:pt>
                <c:pt idx="236">
                  <c:v>43808</c:v>
                </c:pt>
                <c:pt idx="237">
                  <c:v>43809</c:v>
                </c:pt>
                <c:pt idx="238">
                  <c:v>43810</c:v>
                </c:pt>
                <c:pt idx="239">
                  <c:v>43811</c:v>
                </c:pt>
                <c:pt idx="240">
                  <c:v>43812</c:v>
                </c:pt>
                <c:pt idx="241">
                  <c:v>43815</c:v>
                </c:pt>
                <c:pt idx="242">
                  <c:v>43816</c:v>
                </c:pt>
                <c:pt idx="243">
                  <c:v>43817</c:v>
                </c:pt>
                <c:pt idx="244">
                  <c:v>43818</c:v>
                </c:pt>
                <c:pt idx="245">
                  <c:v>43819</c:v>
                </c:pt>
                <c:pt idx="246">
                  <c:v>43822</c:v>
                </c:pt>
                <c:pt idx="247">
                  <c:v>43823</c:v>
                </c:pt>
                <c:pt idx="248">
                  <c:v>43825</c:v>
                </c:pt>
                <c:pt idx="249">
                  <c:v>43826</c:v>
                </c:pt>
                <c:pt idx="250">
                  <c:v>43829</c:v>
                </c:pt>
                <c:pt idx="251">
                  <c:v>43830</c:v>
                </c:pt>
                <c:pt idx="252">
                  <c:v>43832</c:v>
                </c:pt>
                <c:pt idx="253">
                  <c:v>43833</c:v>
                </c:pt>
                <c:pt idx="254">
                  <c:v>43836</c:v>
                </c:pt>
                <c:pt idx="255">
                  <c:v>43837</c:v>
                </c:pt>
                <c:pt idx="256">
                  <c:v>43838</c:v>
                </c:pt>
                <c:pt idx="257">
                  <c:v>43839</c:v>
                </c:pt>
                <c:pt idx="258">
                  <c:v>43840</c:v>
                </c:pt>
                <c:pt idx="259">
                  <c:v>43843</c:v>
                </c:pt>
                <c:pt idx="260">
                  <c:v>43844</c:v>
                </c:pt>
                <c:pt idx="261">
                  <c:v>43845</c:v>
                </c:pt>
                <c:pt idx="262">
                  <c:v>43846</c:v>
                </c:pt>
                <c:pt idx="263">
                  <c:v>43847</c:v>
                </c:pt>
                <c:pt idx="264">
                  <c:v>43851</c:v>
                </c:pt>
                <c:pt idx="265">
                  <c:v>43852</c:v>
                </c:pt>
                <c:pt idx="266">
                  <c:v>43853</c:v>
                </c:pt>
                <c:pt idx="267">
                  <c:v>43854</c:v>
                </c:pt>
                <c:pt idx="268">
                  <c:v>43857</c:v>
                </c:pt>
                <c:pt idx="269">
                  <c:v>43858</c:v>
                </c:pt>
                <c:pt idx="270">
                  <c:v>43859</c:v>
                </c:pt>
                <c:pt idx="271">
                  <c:v>43860</c:v>
                </c:pt>
                <c:pt idx="272">
                  <c:v>43861</c:v>
                </c:pt>
                <c:pt idx="273">
                  <c:v>43864</c:v>
                </c:pt>
                <c:pt idx="274">
                  <c:v>43865</c:v>
                </c:pt>
                <c:pt idx="275">
                  <c:v>43866</c:v>
                </c:pt>
                <c:pt idx="276">
                  <c:v>43867</c:v>
                </c:pt>
                <c:pt idx="277">
                  <c:v>43868</c:v>
                </c:pt>
                <c:pt idx="278">
                  <c:v>43871</c:v>
                </c:pt>
                <c:pt idx="279">
                  <c:v>43872</c:v>
                </c:pt>
                <c:pt idx="280">
                  <c:v>43873</c:v>
                </c:pt>
                <c:pt idx="281">
                  <c:v>43874</c:v>
                </c:pt>
                <c:pt idx="282">
                  <c:v>43875</c:v>
                </c:pt>
                <c:pt idx="283">
                  <c:v>43879</c:v>
                </c:pt>
                <c:pt idx="284">
                  <c:v>43880</c:v>
                </c:pt>
                <c:pt idx="285">
                  <c:v>43881</c:v>
                </c:pt>
                <c:pt idx="286">
                  <c:v>43882</c:v>
                </c:pt>
                <c:pt idx="287">
                  <c:v>43885</c:v>
                </c:pt>
                <c:pt idx="288">
                  <c:v>43886</c:v>
                </c:pt>
                <c:pt idx="289">
                  <c:v>43887</c:v>
                </c:pt>
                <c:pt idx="290">
                  <c:v>43888</c:v>
                </c:pt>
                <c:pt idx="291">
                  <c:v>43889</c:v>
                </c:pt>
                <c:pt idx="292">
                  <c:v>43892</c:v>
                </c:pt>
                <c:pt idx="293">
                  <c:v>43893</c:v>
                </c:pt>
                <c:pt idx="294">
                  <c:v>43894</c:v>
                </c:pt>
                <c:pt idx="295">
                  <c:v>43895</c:v>
                </c:pt>
                <c:pt idx="296">
                  <c:v>43896</c:v>
                </c:pt>
                <c:pt idx="297">
                  <c:v>43899</c:v>
                </c:pt>
                <c:pt idx="298">
                  <c:v>43900</c:v>
                </c:pt>
                <c:pt idx="299">
                  <c:v>43901</c:v>
                </c:pt>
                <c:pt idx="300">
                  <c:v>43902</c:v>
                </c:pt>
                <c:pt idx="301">
                  <c:v>43903</c:v>
                </c:pt>
                <c:pt idx="302">
                  <c:v>43906</c:v>
                </c:pt>
                <c:pt idx="303">
                  <c:v>43907</c:v>
                </c:pt>
                <c:pt idx="304">
                  <c:v>43908</c:v>
                </c:pt>
                <c:pt idx="305">
                  <c:v>43909</c:v>
                </c:pt>
                <c:pt idx="306">
                  <c:v>43910</c:v>
                </c:pt>
                <c:pt idx="307">
                  <c:v>43913</c:v>
                </c:pt>
                <c:pt idx="308">
                  <c:v>43914</c:v>
                </c:pt>
                <c:pt idx="309">
                  <c:v>43915</c:v>
                </c:pt>
                <c:pt idx="310">
                  <c:v>43916</c:v>
                </c:pt>
                <c:pt idx="311">
                  <c:v>43917</c:v>
                </c:pt>
                <c:pt idx="312">
                  <c:v>43920</c:v>
                </c:pt>
                <c:pt idx="313">
                  <c:v>43921</c:v>
                </c:pt>
                <c:pt idx="314">
                  <c:v>43922</c:v>
                </c:pt>
                <c:pt idx="315">
                  <c:v>43923</c:v>
                </c:pt>
                <c:pt idx="316">
                  <c:v>43924</c:v>
                </c:pt>
                <c:pt idx="317">
                  <c:v>43927</c:v>
                </c:pt>
                <c:pt idx="318">
                  <c:v>43928</c:v>
                </c:pt>
                <c:pt idx="319">
                  <c:v>43929</c:v>
                </c:pt>
                <c:pt idx="320">
                  <c:v>43930</c:v>
                </c:pt>
                <c:pt idx="321">
                  <c:v>43934</c:v>
                </c:pt>
                <c:pt idx="322">
                  <c:v>43935</c:v>
                </c:pt>
                <c:pt idx="323">
                  <c:v>43936</c:v>
                </c:pt>
                <c:pt idx="324">
                  <c:v>43937</c:v>
                </c:pt>
                <c:pt idx="325">
                  <c:v>43938</c:v>
                </c:pt>
                <c:pt idx="326">
                  <c:v>43941</c:v>
                </c:pt>
                <c:pt idx="327">
                  <c:v>43942</c:v>
                </c:pt>
                <c:pt idx="328">
                  <c:v>43943</c:v>
                </c:pt>
                <c:pt idx="329">
                  <c:v>43944</c:v>
                </c:pt>
                <c:pt idx="330">
                  <c:v>43945</c:v>
                </c:pt>
                <c:pt idx="331">
                  <c:v>43948</c:v>
                </c:pt>
                <c:pt idx="332">
                  <c:v>43949</c:v>
                </c:pt>
                <c:pt idx="333">
                  <c:v>43950</c:v>
                </c:pt>
                <c:pt idx="334">
                  <c:v>43951</c:v>
                </c:pt>
                <c:pt idx="335">
                  <c:v>43952</c:v>
                </c:pt>
                <c:pt idx="336">
                  <c:v>43955</c:v>
                </c:pt>
                <c:pt idx="337">
                  <c:v>43956</c:v>
                </c:pt>
                <c:pt idx="338">
                  <c:v>43957</c:v>
                </c:pt>
                <c:pt idx="339">
                  <c:v>43958</c:v>
                </c:pt>
                <c:pt idx="340">
                  <c:v>43959</c:v>
                </c:pt>
                <c:pt idx="341">
                  <c:v>43962</c:v>
                </c:pt>
                <c:pt idx="342">
                  <c:v>43963</c:v>
                </c:pt>
                <c:pt idx="343">
                  <c:v>43964</c:v>
                </c:pt>
                <c:pt idx="344">
                  <c:v>43965</c:v>
                </c:pt>
                <c:pt idx="345">
                  <c:v>43966</c:v>
                </c:pt>
                <c:pt idx="346">
                  <c:v>43969</c:v>
                </c:pt>
                <c:pt idx="347">
                  <c:v>43970</c:v>
                </c:pt>
                <c:pt idx="348">
                  <c:v>43971</c:v>
                </c:pt>
                <c:pt idx="349">
                  <c:v>43972</c:v>
                </c:pt>
                <c:pt idx="350">
                  <c:v>43973</c:v>
                </c:pt>
                <c:pt idx="351">
                  <c:v>43977</c:v>
                </c:pt>
                <c:pt idx="352">
                  <c:v>43978</c:v>
                </c:pt>
                <c:pt idx="353">
                  <c:v>43979</c:v>
                </c:pt>
                <c:pt idx="354">
                  <c:v>43980</c:v>
                </c:pt>
                <c:pt idx="355">
                  <c:v>43983</c:v>
                </c:pt>
                <c:pt idx="356">
                  <c:v>43984</c:v>
                </c:pt>
                <c:pt idx="357">
                  <c:v>43985</c:v>
                </c:pt>
                <c:pt idx="358">
                  <c:v>43986</c:v>
                </c:pt>
                <c:pt idx="359">
                  <c:v>43987</c:v>
                </c:pt>
                <c:pt idx="360">
                  <c:v>43990</c:v>
                </c:pt>
                <c:pt idx="361">
                  <c:v>43991</c:v>
                </c:pt>
                <c:pt idx="362">
                  <c:v>43992</c:v>
                </c:pt>
                <c:pt idx="363">
                  <c:v>43993</c:v>
                </c:pt>
                <c:pt idx="364">
                  <c:v>43994</c:v>
                </c:pt>
                <c:pt idx="365">
                  <c:v>43997</c:v>
                </c:pt>
                <c:pt idx="366">
                  <c:v>43998</c:v>
                </c:pt>
                <c:pt idx="367">
                  <c:v>43999</c:v>
                </c:pt>
                <c:pt idx="368">
                  <c:v>44000</c:v>
                </c:pt>
                <c:pt idx="369">
                  <c:v>44001</c:v>
                </c:pt>
                <c:pt idx="370">
                  <c:v>44004</c:v>
                </c:pt>
                <c:pt idx="371">
                  <c:v>44005</c:v>
                </c:pt>
                <c:pt idx="372">
                  <c:v>44006</c:v>
                </c:pt>
                <c:pt idx="373">
                  <c:v>44007</c:v>
                </c:pt>
                <c:pt idx="374">
                  <c:v>44008</c:v>
                </c:pt>
                <c:pt idx="375">
                  <c:v>44011</c:v>
                </c:pt>
                <c:pt idx="376">
                  <c:v>44012</c:v>
                </c:pt>
                <c:pt idx="377">
                  <c:v>44013</c:v>
                </c:pt>
                <c:pt idx="378">
                  <c:v>44014</c:v>
                </c:pt>
                <c:pt idx="379">
                  <c:v>44018</c:v>
                </c:pt>
                <c:pt idx="380">
                  <c:v>44019</c:v>
                </c:pt>
                <c:pt idx="381">
                  <c:v>44020</c:v>
                </c:pt>
                <c:pt idx="382">
                  <c:v>44021</c:v>
                </c:pt>
                <c:pt idx="383">
                  <c:v>44022</c:v>
                </c:pt>
                <c:pt idx="384">
                  <c:v>44025</c:v>
                </c:pt>
                <c:pt idx="385">
                  <c:v>44026</c:v>
                </c:pt>
                <c:pt idx="386">
                  <c:v>44027</c:v>
                </c:pt>
                <c:pt idx="387">
                  <c:v>44028</c:v>
                </c:pt>
                <c:pt idx="388">
                  <c:v>44029</c:v>
                </c:pt>
                <c:pt idx="389">
                  <c:v>44032</c:v>
                </c:pt>
                <c:pt idx="390">
                  <c:v>44033</c:v>
                </c:pt>
                <c:pt idx="391">
                  <c:v>44034</c:v>
                </c:pt>
                <c:pt idx="392">
                  <c:v>44035</c:v>
                </c:pt>
                <c:pt idx="393">
                  <c:v>44036</c:v>
                </c:pt>
                <c:pt idx="394">
                  <c:v>44039</c:v>
                </c:pt>
                <c:pt idx="395">
                  <c:v>44040</c:v>
                </c:pt>
                <c:pt idx="396">
                  <c:v>44041</c:v>
                </c:pt>
                <c:pt idx="397">
                  <c:v>44042</c:v>
                </c:pt>
                <c:pt idx="398">
                  <c:v>44043</c:v>
                </c:pt>
                <c:pt idx="399">
                  <c:v>44046</c:v>
                </c:pt>
                <c:pt idx="400">
                  <c:v>44047</c:v>
                </c:pt>
                <c:pt idx="401">
                  <c:v>44048</c:v>
                </c:pt>
                <c:pt idx="402">
                  <c:v>44049</c:v>
                </c:pt>
                <c:pt idx="403">
                  <c:v>44050</c:v>
                </c:pt>
                <c:pt idx="404">
                  <c:v>44053</c:v>
                </c:pt>
                <c:pt idx="405">
                  <c:v>44054</c:v>
                </c:pt>
                <c:pt idx="406">
                  <c:v>44055</c:v>
                </c:pt>
                <c:pt idx="407">
                  <c:v>44056</c:v>
                </c:pt>
                <c:pt idx="408">
                  <c:v>44057</c:v>
                </c:pt>
                <c:pt idx="409">
                  <c:v>44060</c:v>
                </c:pt>
                <c:pt idx="410">
                  <c:v>44061</c:v>
                </c:pt>
                <c:pt idx="411">
                  <c:v>44062</c:v>
                </c:pt>
                <c:pt idx="412">
                  <c:v>44063</c:v>
                </c:pt>
                <c:pt idx="413">
                  <c:v>44064</c:v>
                </c:pt>
                <c:pt idx="414">
                  <c:v>44067</c:v>
                </c:pt>
                <c:pt idx="415">
                  <c:v>44068</c:v>
                </c:pt>
                <c:pt idx="416">
                  <c:v>44069</c:v>
                </c:pt>
                <c:pt idx="417">
                  <c:v>44070</c:v>
                </c:pt>
                <c:pt idx="418">
                  <c:v>44071</c:v>
                </c:pt>
                <c:pt idx="419">
                  <c:v>44074</c:v>
                </c:pt>
                <c:pt idx="420">
                  <c:v>44075</c:v>
                </c:pt>
                <c:pt idx="421">
                  <c:v>44076</c:v>
                </c:pt>
                <c:pt idx="422">
                  <c:v>44077</c:v>
                </c:pt>
                <c:pt idx="423">
                  <c:v>44078</c:v>
                </c:pt>
                <c:pt idx="424">
                  <c:v>44082</c:v>
                </c:pt>
                <c:pt idx="425">
                  <c:v>44083</c:v>
                </c:pt>
                <c:pt idx="426">
                  <c:v>44084</c:v>
                </c:pt>
                <c:pt idx="427">
                  <c:v>44085</c:v>
                </c:pt>
                <c:pt idx="428">
                  <c:v>44088</c:v>
                </c:pt>
                <c:pt idx="429">
                  <c:v>44089</c:v>
                </c:pt>
                <c:pt idx="430">
                  <c:v>44090</c:v>
                </c:pt>
                <c:pt idx="431">
                  <c:v>44091</c:v>
                </c:pt>
                <c:pt idx="432">
                  <c:v>44092</c:v>
                </c:pt>
                <c:pt idx="433">
                  <c:v>44095</c:v>
                </c:pt>
                <c:pt idx="434">
                  <c:v>44096</c:v>
                </c:pt>
                <c:pt idx="435">
                  <c:v>44097</c:v>
                </c:pt>
                <c:pt idx="436">
                  <c:v>44098</c:v>
                </c:pt>
                <c:pt idx="437">
                  <c:v>44099</c:v>
                </c:pt>
                <c:pt idx="438">
                  <c:v>44102</c:v>
                </c:pt>
                <c:pt idx="439">
                  <c:v>44103</c:v>
                </c:pt>
                <c:pt idx="440">
                  <c:v>44104</c:v>
                </c:pt>
                <c:pt idx="441">
                  <c:v>44105</c:v>
                </c:pt>
                <c:pt idx="442">
                  <c:v>44106</c:v>
                </c:pt>
                <c:pt idx="443">
                  <c:v>44109</c:v>
                </c:pt>
                <c:pt idx="444">
                  <c:v>44110</c:v>
                </c:pt>
                <c:pt idx="445">
                  <c:v>44111</c:v>
                </c:pt>
                <c:pt idx="446">
                  <c:v>44112</c:v>
                </c:pt>
                <c:pt idx="447">
                  <c:v>44113</c:v>
                </c:pt>
                <c:pt idx="448">
                  <c:v>44116</c:v>
                </c:pt>
                <c:pt idx="449">
                  <c:v>44117</c:v>
                </c:pt>
                <c:pt idx="450">
                  <c:v>44118</c:v>
                </c:pt>
                <c:pt idx="451">
                  <c:v>44119</c:v>
                </c:pt>
                <c:pt idx="452">
                  <c:v>44120</c:v>
                </c:pt>
                <c:pt idx="453">
                  <c:v>44123</c:v>
                </c:pt>
                <c:pt idx="454">
                  <c:v>44124</c:v>
                </c:pt>
                <c:pt idx="455">
                  <c:v>44125</c:v>
                </c:pt>
                <c:pt idx="456">
                  <c:v>44126</c:v>
                </c:pt>
                <c:pt idx="457">
                  <c:v>44127</c:v>
                </c:pt>
                <c:pt idx="458">
                  <c:v>44130</c:v>
                </c:pt>
                <c:pt idx="459">
                  <c:v>44131</c:v>
                </c:pt>
                <c:pt idx="460">
                  <c:v>44132</c:v>
                </c:pt>
                <c:pt idx="461">
                  <c:v>44133</c:v>
                </c:pt>
                <c:pt idx="462">
                  <c:v>44134</c:v>
                </c:pt>
                <c:pt idx="463">
                  <c:v>44137</c:v>
                </c:pt>
                <c:pt idx="464">
                  <c:v>44138</c:v>
                </c:pt>
                <c:pt idx="465">
                  <c:v>44139</c:v>
                </c:pt>
                <c:pt idx="466">
                  <c:v>44140</c:v>
                </c:pt>
                <c:pt idx="467">
                  <c:v>44141</c:v>
                </c:pt>
                <c:pt idx="468">
                  <c:v>44144</c:v>
                </c:pt>
                <c:pt idx="469">
                  <c:v>44145</c:v>
                </c:pt>
                <c:pt idx="470">
                  <c:v>44146</c:v>
                </c:pt>
                <c:pt idx="471">
                  <c:v>44147</c:v>
                </c:pt>
                <c:pt idx="472">
                  <c:v>44148</c:v>
                </c:pt>
                <c:pt idx="473">
                  <c:v>44151</c:v>
                </c:pt>
                <c:pt idx="474">
                  <c:v>44152</c:v>
                </c:pt>
                <c:pt idx="475">
                  <c:v>44153</c:v>
                </c:pt>
                <c:pt idx="476">
                  <c:v>44154</c:v>
                </c:pt>
                <c:pt idx="477">
                  <c:v>44155</c:v>
                </c:pt>
                <c:pt idx="478">
                  <c:v>44158</c:v>
                </c:pt>
                <c:pt idx="479">
                  <c:v>44159</c:v>
                </c:pt>
                <c:pt idx="480">
                  <c:v>44160</c:v>
                </c:pt>
                <c:pt idx="481">
                  <c:v>44162</c:v>
                </c:pt>
                <c:pt idx="482">
                  <c:v>44165</c:v>
                </c:pt>
                <c:pt idx="483">
                  <c:v>44166</c:v>
                </c:pt>
                <c:pt idx="484">
                  <c:v>44167</c:v>
                </c:pt>
                <c:pt idx="485">
                  <c:v>44168</c:v>
                </c:pt>
                <c:pt idx="486">
                  <c:v>44169</c:v>
                </c:pt>
                <c:pt idx="487">
                  <c:v>44172</c:v>
                </c:pt>
                <c:pt idx="488">
                  <c:v>44173</c:v>
                </c:pt>
                <c:pt idx="489">
                  <c:v>44174</c:v>
                </c:pt>
                <c:pt idx="490">
                  <c:v>44175</c:v>
                </c:pt>
                <c:pt idx="491">
                  <c:v>44176</c:v>
                </c:pt>
                <c:pt idx="492">
                  <c:v>44179</c:v>
                </c:pt>
                <c:pt idx="493">
                  <c:v>44180</c:v>
                </c:pt>
                <c:pt idx="494">
                  <c:v>44181</c:v>
                </c:pt>
                <c:pt idx="495">
                  <c:v>44182</c:v>
                </c:pt>
                <c:pt idx="496">
                  <c:v>44183</c:v>
                </c:pt>
                <c:pt idx="497">
                  <c:v>44186</c:v>
                </c:pt>
                <c:pt idx="498">
                  <c:v>44187</c:v>
                </c:pt>
                <c:pt idx="499">
                  <c:v>44188</c:v>
                </c:pt>
                <c:pt idx="500">
                  <c:v>44189</c:v>
                </c:pt>
                <c:pt idx="501">
                  <c:v>44193</c:v>
                </c:pt>
                <c:pt idx="502">
                  <c:v>44194</c:v>
                </c:pt>
                <c:pt idx="503">
                  <c:v>44195</c:v>
                </c:pt>
                <c:pt idx="504">
                  <c:v>44196</c:v>
                </c:pt>
                <c:pt idx="505">
                  <c:v>44200</c:v>
                </c:pt>
                <c:pt idx="506">
                  <c:v>44201</c:v>
                </c:pt>
                <c:pt idx="507">
                  <c:v>44202</c:v>
                </c:pt>
                <c:pt idx="508">
                  <c:v>44203</c:v>
                </c:pt>
                <c:pt idx="509">
                  <c:v>44204</c:v>
                </c:pt>
                <c:pt idx="510">
                  <c:v>44207</c:v>
                </c:pt>
                <c:pt idx="511">
                  <c:v>44208</c:v>
                </c:pt>
                <c:pt idx="512">
                  <c:v>44209</c:v>
                </c:pt>
                <c:pt idx="513">
                  <c:v>44210</c:v>
                </c:pt>
                <c:pt idx="514">
                  <c:v>44211</c:v>
                </c:pt>
                <c:pt idx="515">
                  <c:v>44215</c:v>
                </c:pt>
                <c:pt idx="516">
                  <c:v>44216</c:v>
                </c:pt>
                <c:pt idx="517">
                  <c:v>44217</c:v>
                </c:pt>
                <c:pt idx="518">
                  <c:v>44218</c:v>
                </c:pt>
                <c:pt idx="519">
                  <c:v>44221</c:v>
                </c:pt>
                <c:pt idx="520">
                  <c:v>44222</c:v>
                </c:pt>
                <c:pt idx="521">
                  <c:v>44223</c:v>
                </c:pt>
                <c:pt idx="522">
                  <c:v>44224</c:v>
                </c:pt>
                <c:pt idx="523">
                  <c:v>44225</c:v>
                </c:pt>
                <c:pt idx="524">
                  <c:v>44228</c:v>
                </c:pt>
                <c:pt idx="525">
                  <c:v>44229</c:v>
                </c:pt>
                <c:pt idx="526">
                  <c:v>44230</c:v>
                </c:pt>
                <c:pt idx="527">
                  <c:v>44231</c:v>
                </c:pt>
                <c:pt idx="528">
                  <c:v>44232</c:v>
                </c:pt>
                <c:pt idx="529">
                  <c:v>44235</c:v>
                </c:pt>
                <c:pt idx="530">
                  <c:v>44236</c:v>
                </c:pt>
                <c:pt idx="531">
                  <c:v>44237</c:v>
                </c:pt>
                <c:pt idx="532">
                  <c:v>44238</c:v>
                </c:pt>
                <c:pt idx="533">
                  <c:v>44239</c:v>
                </c:pt>
                <c:pt idx="534">
                  <c:v>44243</c:v>
                </c:pt>
                <c:pt idx="535">
                  <c:v>44244</c:v>
                </c:pt>
                <c:pt idx="536">
                  <c:v>44245</c:v>
                </c:pt>
                <c:pt idx="537">
                  <c:v>44246</c:v>
                </c:pt>
                <c:pt idx="538">
                  <c:v>44249</c:v>
                </c:pt>
                <c:pt idx="539">
                  <c:v>44250</c:v>
                </c:pt>
                <c:pt idx="540">
                  <c:v>44251</c:v>
                </c:pt>
                <c:pt idx="541">
                  <c:v>44252</c:v>
                </c:pt>
                <c:pt idx="542">
                  <c:v>44253</c:v>
                </c:pt>
                <c:pt idx="543">
                  <c:v>44256</c:v>
                </c:pt>
                <c:pt idx="544">
                  <c:v>44257</c:v>
                </c:pt>
                <c:pt idx="545">
                  <c:v>44258</c:v>
                </c:pt>
                <c:pt idx="546">
                  <c:v>44259</c:v>
                </c:pt>
                <c:pt idx="547">
                  <c:v>44260</c:v>
                </c:pt>
                <c:pt idx="548">
                  <c:v>44263</c:v>
                </c:pt>
                <c:pt idx="549">
                  <c:v>44264</c:v>
                </c:pt>
                <c:pt idx="550">
                  <c:v>44265</c:v>
                </c:pt>
                <c:pt idx="551">
                  <c:v>44266</c:v>
                </c:pt>
                <c:pt idx="552">
                  <c:v>44267</c:v>
                </c:pt>
                <c:pt idx="553">
                  <c:v>44270</c:v>
                </c:pt>
                <c:pt idx="554">
                  <c:v>44271</c:v>
                </c:pt>
                <c:pt idx="555">
                  <c:v>44272</c:v>
                </c:pt>
                <c:pt idx="556">
                  <c:v>44273</c:v>
                </c:pt>
                <c:pt idx="557">
                  <c:v>44274</c:v>
                </c:pt>
                <c:pt idx="558">
                  <c:v>44277</c:v>
                </c:pt>
                <c:pt idx="559">
                  <c:v>44278</c:v>
                </c:pt>
                <c:pt idx="560">
                  <c:v>44279</c:v>
                </c:pt>
                <c:pt idx="561">
                  <c:v>44280</c:v>
                </c:pt>
                <c:pt idx="562">
                  <c:v>44281</c:v>
                </c:pt>
                <c:pt idx="563">
                  <c:v>44284</c:v>
                </c:pt>
                <c:pt idx="564">
                  <c:v>44285</c:v>
                </c:pt>
                <c:pt idx="565">
                  <c:v>44286</c:v>
                </c:pt>
                <c:pt idx="566">
                  <c:v>44287</c:v>
                </c:pt>
                <c:pt idx="567">
                  <c:v>44291</c:v>
                </c:pt>
                <c:pt idx="568">
                  <c:v>44292</c:v>
                </c:pt>
                <c:pt idx="569">
                  <c:v>44293</c:v>
                </c:pt>
                <c:pt idx="570">
                  <c:v>44294</c:v>
                </c:pt>
                <c:pt idx="571">
                  <c:v>44295</c:v>
                </c:pt>
                <c:pt idx="572">
                  <c:v>44298</c:v>
                </c:pt>
                <c:pt idx="573">
                  <c:v>44299</c:v>
                </c:pt>
                <c:pt idx="574">
                  <c:v>44300</c:v>
                </c:pt>
                <c:pt idx="575">
                  <c:v>44301</c:v>
                </c:pt>
                <c:pt idx="576">
                  <c:v>44302</c:v>
                </c:pt>
                <c:pt idx="577">
                  <c:v>44305</c:v>
                </c:pt>
                <c:pt idx="578">
                  <c:v>44306</c:v>
                </c:pt>
                <c:pt idx="579">
                  <c:v>44307</c:v>
                </c:pt>
                <c:pt idx="580">
                  <c:v>44308</c:v>
                </c:pt>
                <c:pt idx="581">
                  <c:v>44309</c:v>
                </c:pt>
                <c:pt idx="582">
                  <c:v>44312</c:v>
                </c:pt>
                <c:pt idx="583">
                  <c:v>44313</c:v>
                </c:pt>
                <c:pt idx="584">
                  <c:v>44314</c:v>
                </c:pt>
                <c:pt idx="585">
                  <c:v>44315</c:v>
                </c:pt>
                <c:pt idx="586">
                  <c:v>44316</c:v>
                </c:pt>
                <c:pt idx="587">
                  <c:v>44319</c:v>
                </c:pt>
                <c:pt idx="588">
                  <c:v>44320</c:v>
                </c:pt>
                <c:pt idx="589">
                  <c:v>44321</c:v>
                </c:pt>
                <c:pt idx="590">
                  <c:v>44322</c:v>
                </c:pt>
                <c:pt idx="591">
                  <c:v>44323</c:v>
                </c:pt>
                <c:pt idx="592">
                  <c:v>44326</c:v>
                </c:pt>
                <c:pt idx="593">
                  <c:v>44327</c:v>
                </c:pt>
                <c:pt idx="594">
                  <c:v>44328</c:v>
                </c:pt>
                <c:pt idx="595">
                  <c:v>44329</c:v>
                </c:pt>
                <c:pt idx="596">
                  <c:v>44330</c:v>
                </c:pt>
                <c:pt idx="597">
                  <c:v>44333</c:v>
                </c:pt>
                <c:pt idx="598">
                  <c:v>44334</c:v>
                </c:pt>
                <c:pt idx="599">
                  <c:v>44335</c:v>
                </c:pt>
                <c:pt idx="600">
                  <c:v>44336</c:v>
                </c:pt>
                <c:pt idx="601">
                  <c:v>44337</c:v>
                </c:pt>
                <c:pt idx="602">
                  <c:v>44340</c:v>
                </c:pt>
                <c:pt idx="603">
                  <c:v>44341</c:v>
                </c:pt>
                <c:pt idx="604">
                  <c:v>44342</c:v>
                </c:pt>
                <c:pt idx="605">
                  <c:v>44343</c:v>
                </c:pt>
                <c:pt idx="606">
                  <c:v>44344</c:v>
                </c:pt>
                <c:pt idx="607">
                  <c:v>44348</c:v>
                </c:pt>
                <c:pt idx="608">
                  <c:v>44349</c:v>
                </c:pt>
                <c:pt idx="609">
                  <c:v>44350</c:v>
                </c:pt>
                <c:pt idx="610">
                  <c:v>44351</c:v>
                </c:pt>
                <c:pt idx="611">
                  <c:v>44354</c:v>
                </c:pt>
                <c:pt idx="612">
                  <c:v>44355</c:v>
                </c:pt>
                <c:pt idx="613">
                  <c:v>44356</c:v>
                </c:pt>
                <c:pt idx="614">
                  <c:v>44357</c:v>
                </c:pt>
                <c:pt idx="615">
                  <c:v>44358</c:v>
                </c:pt>
                <c:pt idx="616">
                  <c:v>44361</c:v>
                </c:pt>
                <c:pt idx="617">
                  <c:v>44362</c:v>
                </c:pt>
                <c:pt idx="618">
                  <c:v>44363</c:v>
                </c:pt>
                <c:pt idx="619">
                  <c:v>44364</c:v>
                </c:pt>
                <c:pt idx="620">
                  <c:v>44365</c:v>
                </c:pt>
                <c:pt idx="621">
                  <c:v>44368</c:v>
                </c:pt>
                <c:pt idx="622">
                  <c:v>44369</c:v>
                </c:pt>
                <c:pt idx="623">
                  <c:v>44370</c:v>
                </c:pt>
                <c:pt idx="624">
                  <c:v>44371</c:v>
                </c:pt>
                <c:pt idx="625">
                  <c:v>44372</c:v>
                </c:pt>
                <c:pt idx="626">
                  <c:v>44375</c:v>
                </c:pt>
                <c:pt idx="627">
                  <c:v>44376</c:v>
                </c:pt>
                <c:pt idx="628">
                  <c:v>44377</c:v>
                </c:pt>
                <c:pt idx="629">
                  <c:v>44378</c:v>
                </c:pt>
                <c:pt idx="630">
                  <c:v>44379</c:v>
                </c:pt>
                <c:pt idx="631">
                  <c:v>44383</c:v>
                </c:pt>
                <c:pt idx="632">
                  <c:v>44384</c:v>
                </c:pt>
                <c:pt idx="633">
                  <c:v>44385</c:v>
                </c:pt>
                <c:pt idx="634">
                  <c:v>44386</c:v>
                </c:pt>
                <c:pt idx="635">
                  <c:v>44389</c:v>
                </c:pt>
                <c:pt idx="636">
                  <c:v>44390</c:v>
                </c:pt>
                <c:pt idx="637">
                  <c:v>44391</c:v>
                </c:pt>
                <c:pt idx="638">
                  <c:v>44392</c:v>
                </c:pt>
                <c:pt idx="639">
                  <c:v>44393</c:v>
                </c:pt>
                <c:pt idx="640">
                  <c:v>44396</c:v>
                </c:pt>
                <c:pt idx="641">
                  <c:v>44397</c:v>
                </c:pt>
                <c:pt idx="642">
                  <c:v>44398</c:v>
                </c:pt>
                <c:pt idx="643">
                  <c:v>44399</c:v>
                </c:pt>
                <c:pt idx="644">
                  <c:v>44400</c:v>
                </c:pt>
                <c:pt idx="645">
                  <c:v>44403</c:v>
                </c:pt>
                <c:pt idx="646">
                  <c:v>44404</c:v>
                </c:pt>
                <c:pt idx="647">
                  <c:v>44405</c:v>
                </c:pt>
                <c:pt idx="648">
                  <c:v>44406</c:v>
                </c:pt>
                <c:pt idx="649">
                  <c:v>44407</c:v>
                </c:pt>
                <c:pt idx="650">
                  <c:v>44410</c:v>
                </c:pt>
                <c:pt idx="651">
                  <c:v>44411</c:v>
                </c:pt>
                <c:pt idx="652">
                  <c:v>44412</c:v>
                </c:pt>
                <c:pt idx="653">
                  <c:v>44413</c:v>
                </c:pt>
                <c:pt idx="654">
                  <c:v>44414</c:v>
                </c:pt>
                <c:pt idx="655">
                  <c:v>44417</c:v>
                </c:pt>
                <c:pt idx="656">
                  <c:v>44418</c:v>
                </c:pt>
                <c:pt idx="657">
                  <c:v>44419</c:v>
                </c:pt>
                <c:pt idx="658">
                  <c:v>44420</c:v>
                </c:pt>
                <c:pt idx="659">
                  <c:v>44421</c:v>
                </c:pt>
                <c:pt idx="660">
                  <c:v>44424</c:v>
                </c:pt>
                <c:pt idx="661">
                  <c:v>44425</c:v>
                </c:pt>
                <c:pt idx="662">
                  <c:v>44426</c:v>
                </c:pt>
                <c:pt idx="663">
                  <c:v>44427</c:v>
                </c:pt>
                <c:pt idx="664">
                  <c:v>44428</c:v>
                </c:pt>
                <c:pt idx="665">
                  <c:v>44431</c:v>
                </c:pt>
                <c:pt idx="666">
                  <c:v>44432</c:v>
                </c:pt>
                <c:pt idx="667">
                  <c:v>44433</c:v>
                </c:pt>
                <c:pt idx="668">
                  <c:v>44434</c:v>
                </c:pt>
                <c:pt idx="669">
                  <c:v>44435</c:v>
                </c:pt>
                <c:pt idx="670">
                  <c:v>44438</c:v>
                </c:pt>
                <c:pt idx="671">
                  <c:v>44439</c:v>
                </c:pt>
                <c:pt idx="672">
                  <c:v>44440</c:v>
                </c:pt>
                <c:pt idx="673">
                  <c:v>44441</c:v>
                </c:pt>
                <c:pt idx="674">
                  <c:v>44442</c:v>
                </c:pt>
                <c:pt idx="675">
                  <c:v>44446</c:v>
                </c:pt>
                <c:pt idx="676">
                  <c:v>44447</c:v>
                </c:pt>
                <c:pt idx="677">
                  <c:v>44448</c:v>
                </c:pt>
                <c:pt idx="678">
                  <c:v>44449</c:v>
                </c:pt>
                <c:pt idx="679">
                  <c:v>44452</c:v>
                </c:pt>
                <c:pt idx="680">
                  <c:v>44453</c:v>
                </c:pt>
                <c:pt idx="681">
                  <c:v>44454</c:v>
                </c:pt>
                <c:pt idx="682">
                  <c:v>44455</c:v>
                </c:pt>
                <c:pt idx="683">
                  <c:v>44456</c:v>
                </c:pt>
                <c:pt idx="684">
                  <c:v>44459</c:v>
                </c:pt>
                <c:pt idx="685">
                  <c:v>44460</c:v>
                </c:pt>
                <c:pt idx="686">
                  <c:v>44461</c:v>
                </c:pt>
                <c:pt idx="687">
                  <c:v>44462</c:v>
                </c:pt>
                <c:pt idx="688">
                  <c:v>44463</c:v>
                </c:pt>
                <c:pt idx="689">
                  <c:v>44466</c:v>
                </c:pt>
                <c:pt idx="690">
                  <c:v>44467</c:v>
                </c:pt>
                <c:pt idx="691">
                  <c:v>44468</c:v>
                </c:pt>
                <c:pt idx="692">
                  <c:v>44469</c:v>
                </c:pt>
                <c:pt idx="693">
                  <c:v>44470</c:v>
                </c:pt>
                <c:pt idx="694">
                  <c:v>44473</c:v>
                </c:pt>
                <c:pt idx="695">
                  <c:v>44474</c:v>
                </c:pt>
                <c:pt idx="696">
                  <c:v>44475</c:v>
                </c:pt>
                <c:pt idx="697">
                  <c:v>44476</c:v>
                </c:pt>
                <c:pt idx="698">
                  <c:v>44477</c:v>
                </c:pt>
                <c:pt idx="699">
                  <c:v>44480</c:v>
                </c:pt>
                <c:pt idx="700">
                  <c:v>44481</c:v>
                </c:pt>
                <c:pt idx="701">
                  <c:v>44482</c:v>
                </c:pt>
                <c:pt idx="702">
                  <c:v>44483</c:v>
                </c:pt>
                <c:pt idx="703">
                  <c:v>44484</c:v>
                </c:pt>
                <c:pt idx="704">
                  <c:v>44487</c:v>
                </c:pt>
                <c:pt idx="705">
                  <c:v>44488</c:v>
                </c:pt>
                <c:pt idx="706">
                  <c:v>44489</c:v>
                </c:pt>
                <c:pt idx="707">
                  <c:v>44490</c:v>
                </c:pt>
                <c:pt idx="708">
                  <c:v>44491</c:v>
                </c:pt>
                <c:pt idx="709">
                  <c:v>44494</c:v>
                </c:pt>
                <c:pt idx="710">
                  <c:v>44495</c:v>
                </c:pt>
                <c:pt idx="711">
                  <c:v>44496</c:v>
                </c:pt>
                <c:pt idx="712">
                  <c:v>44497</c:v>
                </c:pt>
                <c:pt idx="713">
                  <c:v>44498</c:v>
                </c:pt>
                <c:pt idx="714">
                  <c:v>44501</c:v>
                </c:pt>
                <c:pt idx="715">
                  <c:v>44502</c:v>
                </c:pt>
                <c:pt idx="716">
                  <c:v>44503</c:v>
                </c:pt>
                <c:pt idx="717">
                  <c:v>44504</c:v>
                </c:pt>
                <c:pt idx="718">
                  <c:v>44505</c:v>
                </c:pt>
                <c:pt idx="719">
                  <c:v>44508</c:v>
                </c:pt>
                <c:pt idx="720">
                  <c:v>44509</c:v>
                </c:pt>
                <c:pt idx="721">
                  <c:v>44510</c:v>
                </c:pt>
                <c:pt idx="722">
                  <c:v>44511</c:v>
                </c:pt>
                <c:pt idx="723">
                  <c:v>44512</c:v>
                </c:pt>
                <c:pt idx="724">
                  <c:v>44515</c:v>
                </c:pt>
                <c:pt idx="725">
                  <c:v>44516</c:v>
                </c:pt>
                <c:pt idx="726">
                  <c:v>44517</c:v>
                </c:pt>
                <c:pt idx="727">
                  <c:v>44518</c:v>
                </c:pt>
                <c:pt idx="728">
                  <c:v>44519</c:v>
                </c:pt>
                <c:pt idx="729">
                  <c:v>44522</c:v>
                </c:pt>
                <c:pt idx="730">
                  <c:v>44523</c:v>
                </c:pt>
                <c:pt idx="731">
                  <c:v>44524</c:v>
                </c:pt>
                <c:pt idx="732">
                  <c:v>44526</c:v>
                </c:pt>
                <c:pt idx="733">
                  <c:v>44529</c:v>
                </c:pt>
                <c:pt idx="734">
                  <c:v>44530</c:v>
                </c:pt>
                <c:pt idx="735">
                  <c:v>44531</c:v>
                </c:pt>
                <c:pt idx="736">
                  <c:v>44532</c:v>
                </c:pt>
                <c:pt idx="737">
                  <c:v>44533</c:v>
                </c:pt>
                <c:pt idx="738">
                  <c:v>44536</c:v>
                </c:pt>
                <c:pt idx="739">
                  <c:v>44537</c:v>
                </c:pt>
                <c:pt idx="740">
                  <c:v>44538</c:v>
                </c:pt>
                <c:pt idx="741">
                  <c:v>44539</c:v>
                </c:pt>
                <c:pt idx="742">
                  <c:v>44540</c:v>
                </c:pt>
                <c:pt idx="743">
                  <c:v>44543</c:v>
                </c:pt>
                <c:pt idx="744">
                  <c:v>44544</c:v>
                </c:pt>
                <c:pt idx="745">
                  <c:v>44545</c:v>
                </c:pt>
                <c:pt idx="746">
                  <c:v>44546</c:v>
                </c:pt>
                <c:pt idx="747">
                  <c:v>44547</c:v>
                </c:pt>
                <c:pt idx="748">
                  <c:v>44550</c:v>
                </c:pt>
                <c:pt idx="749">
                  <c:v>44551</c:v>
                </c:pt>
                <c:pt idx="750">
                  <c:v>44552</c:v>
                </c:pt>
                <c:pt idx="751">
                  <c:v>44553</c:v>
                </c:pt>
                <c:pt idx="752">
                  <c:v>44557</c:v>
                </c:pt>
                <c:pt idx="753">
                  <c:v>44558</c:v>
                </c:pt>
                <c:pt idx="754">
                  <c:v>44559</c:v>
                </c:pt>
                <c:pt idx="755">
                  <c:v>44560</c:v>
                </c:pt>
                <c:pt idx="756">
                  <c:v>44561</c:v>
                </c:pt>
                <c:pt idx="757">
                  <c:v>44564</c:v>
                </c:pt>
                <c:pt idx="758">
                  <c:v>44565</c:v>
                </c:pt>
                <c:pt idx="759">
                  <c:v>44566</c:v>
                </c:pt>
                <c:pt idx="760">
                  <c:v>44567</c:v>
                </c:pt>
                <c:pt idx="761">
                  <c:v>44568</c:v>
                </c:pt>
                <c:pt idx="762">
                  <c:v>44571</c:v>
                </c:pt>
                <c:pt idx="763">
                  <c:v>44572</c:v>
                </c:pt>
                <c:pt idx="764">
                  <c:v>44573</c:v>
                </c:pt>
                <c:pt idx="765">
                  <c:v>44574</c:v>
                </c:pt>
                <c:pt idx="766">
                  <c:v>44575</c:v>
                </c:pt>
                <c:pt idx="767">
                  <c:v>44579</c:v>
                </c:pt>
                <c:pt idx="768">
                  <c:v>44580</c:v>
                </c:pt>
                <c:pt idx="769">
                  <c:v>44581</c:v>
                </c:pt>
                <c:pt idx="770">
                  <c:v>44582</c:v>
                </c:pt>
                <c:pt idx="771">
                  <c:v>44585</c:v>
                </c:pt>
                <c:pt idx="772">
                  <c:v>44586</c:v>
                </c:pt>
                <c:pt idx="773">
                  <c:v>44587</c:v>
                </c:pt>
                <c:pt idx="774">
                  <c:v>44588</c:v>
                </c:pt>
                <c:pt idx="775">
                  <c:v>44589</c:v>
                </c:pt>
                <c:pt idx="776">
                  <c:v>44592</c:v>
                </c:pt>
                <c:pt idx="777">
                  <c:v>44593</c:v>
                </c:pt>
                <c:pt idx="778">
                  <c:v>44594</c:v>
                </c:pt>
                <c:pt idx="779">
                  <c:v>44595</c:v>
                </c:pt>
                <c:pt idx="780">
                  <c:v>44596</c:v>
                </c:pt>
                <c:pt idx="781">
                  <c:v>44599</c:v>
                </c:pt>
                <c:pt idx="782">
                  <c:v>44600</c:v>
                </c:pt>
                <c:pt idx="783">
                  <c:v>44601</c:v>
                </c:pt>
                <c:pt idx="784">
                  <c:v>44602</c:v>
                </c:pt>
                <c:pt idx="785">
                  <c:v>44603</c:v>
                </c:pt>
                <c:pt idx="786">
                  <c:v>44606</c:v>
                </c:pt>
                <c:pt idx="787">
                  <c:v>44607</c:v>
                </c:pt>
                <c:pt idx="788">
                  <c:v>44608</c:v>
                </c:pt>
                <c:pt idx="789">
                  <c:v>44609</c:v>
                </c:pt>
                <c:pt idx="790">
                  <c:v>44610</c:v>
                </c:pt>
                <c:pt idx="791">
                  <c:v>44614</c:v>
                </c:pt>
                <c:pt idx="792">
                  <c:v>44615</c:v>
                </c:pt>
                <c:pt idx="793">
                  <c:v>44616</c:v>
                </c:pt>
                <c:pt idx="794">
                  <c:v>44617</c:v>
                </c:pt>
                <c:pt idx="795">
                  <c:v>44620</c:v>
                </c:pt>
                <c:pt idx="796">
                  <c:v>44621</c:v>
                </c:pt>
                <c:pt idx="797">
                  <c:v>44622</c:v>
                </c:pt>
                <c:pt idx="798">
                  <c:v>44623</c:v>
                </c:pt>
                <c:pt idx="799">
                  <c:v>44624</c:v>
                </c:pt>
                <c:pt idx="800">
                  <c:v>44627</c:v>
                </c:pt>
                <c:pt idx="801">
                  <c:v>44628</c:v>
                </c:pt>
                <c:pt idx="802">
                  <c:v>44629</c:v>
                </c:pt>
                <c:pt idx="803">
                  <c:v>44630</c:v>
                </c:pt>
                <c:pt idx="804">
                  <c:v>44631</c:v>
                </c:pt>
                <c:pt idx="805">
                  <c:v>44634</c:v>
                </c:pt>
                <c:pt idx="806">
                  <c:v>44635</c:v>
                </c:pt>
                <c:pt idx="807">
                  <c:v>44636</c:v>
                </c:pt>
                <c:pt idx="808">
                  <c:v>44637</c:v>
                </c:pt>
                <c:pt idx="809">
                  <c:v>44638</c:v>
                </c:pt>
                <c:pt idx="810">
                  <c:v>44641</c:v>
                </c:pt>
                <c:pt idx="811">
                  <c:v>44642</c:v>
                </c:pt>
                <c:pt idx="812">
                  <c:v>44643</c:v>
                </c:pt>
                <c:pt idx="813">
                  <c:v>44644</c:v>
                </c:pt>
                <c:pt idx="814">
                  <c:v>44645</c:v>
                </c:pt>
                <c:pt idx="815">
                  <c:v>44648</c:v>
                </c:pt>
                <c:pt idx="816">
                  <c:v>44649</c:v>
                </c:pt>
                <c:pt idx="817">
                  <c:v>44650</c:v>
                </c:pt>
                <c:pt idx="818">
                  <c:v>44651</c:v>
                </c:pt>
                <c:pt idx="819">
                  <c:v>44652</c:v>
                </c:pt>
                <c:pt idx="820">
                  <c:v>44655</c:v>
                </c:pt>
                <c:pt idx="821">
                  <c:v>44656</c:v>
                </c:pt>
                <c:pt idx="822">
                  <c:v>44657</c:v>
                </c:pt>
                <c:pt idx="823">
                  <c:v>44658</c:v>
                </c:pt>
                <c:pt idx="824">
                  <c:v>44659</c:v>
                </c:pt>
                <c:pt idx="825">
                  <c:v>44662</c:v>
                </c:pt>
                <c:pt idx="826">
                  <c:v>44663</c:v>
                </c:pt>
                <c:pt idx="827">
                  <c:v>44664</c:v>
                </c:pt>
                <c:pt idx="828">
                  <c:v>44665</c:v>
                </c:pt>
                <c:pt idx="829">
                  <c:v>44669</c:v>
                </c:pt>
                <c:pt idx="830">
                  <c:v>44670</c:v>
                </c:pt>
                <c:pt idx="831">
                  <c:v>44671</c:v>
                </c:pt>
                <c:pt idx="832">
                  <c:v>44672</c:v>
                </c:pt>
                <c:pt idx="833">
                  <c:v>44673</c:v>
                </c:pt>
                <c:pt idx="834">
                  <c:v>44676</c:v>
                </c:pt>
                <c:pt idx="835">
                  <c:v>44677</c:v>
                </c:pt>
                <c:pt idx="836">
                  <c:v>44678</c:v>
                </c:pt>
                <c:pt idx="837">
                  <c:v>44679</c:v>
                </c:pt>
                <c:pt idx="838">
                  <c:v>44680</c:v>
                </c:pt>
                <c:pt idx="839">
                  <c:v>44683</c:v>
                </c:pt>
                <c:pt idx="840">
                  <c:v>44684</c:v>
                </c:pt>
                <c:pt idx="841">
                  <c:v>44685</c:v>
                </c:pt>
                <c:pt idx="842">
                  <c:v>44686</c:v>
                </c:pt>
                <c:pt idx="843">
                  <c:v>44687</c:v>
                </c:pt>
                <c:pt idx="844">
                  <c:v>44690</c:v>
                </c:pt>
                <c:pt idx="845">
                  <c:v>44691</c:v>
                </c:pt>
                <c:pt idx="846">
                  <c:v>44692</c:v>
                </c:pt>
                <c:pt idx="847">
                  <c:v>44693</c:v>
                </c:pt>
                <c:pt idx="848">
                  <c:v>44694</c:v>
                </c:pt>
                <c:pt idx="849">
                  <c:v>44697</c:v>
                </c:pt>
                <c:pt idx="850">
                  <c:v>44698</c:v>
                </c:pt>
                <c:pt idx="851">
                  <c:v>44699</c:v>
                </c:pt>
                <c:pt idx="852">
                  <c:v>44700</c:v>
                </c:pt>
                <c:pt idx="853">
                  <c:v>44701</c:v>
                </c:pt>
                <c:pt idx="854">
                  <c:v>44704</c:v>
                </c:pt>
                <c:pt idx="855">
                  <c:v>44705</c:v>
                </c:pt>
                <c:pt idx="856">
                  <c:v>44706</c:v>
                </c:pt>
                <c:pt idx="857">
                  <c:v>44707</c:v>
                </c:pt>
                <c:pt idx="858">
                  <c:v>44708</c:v>
                </c:pt>
                <c:pt idx="859">
                  <c:v>44712</c:v>
                </c:pt>
                <c:pt idx="860">
                  <c:v>44713</c:v>
                </c:pt>
                <c:pt idx="861">
                  <c:v>44714</c:v>
                </c:pt>
                <c:pt idx="862">
                  <c:v>44715</c:v>
                </c:pt>
                <c:pt idx="863">
                  <c:v>44718</c:v>
                </c:pt>
                <c:pt idx="864">
                  <c:v>44719</c:v>
                </c:pt>
                <c:pt idx="865">
                  <c:v>44720</c:v>
                </c:pt>
                <c:pt idx="866">
                  <c:v>44721</c:v>
                </c:pt>
                <c:pt idx="867">
                  <c:v>44722</c:v>
                </c:pt>
                <c:pt idx="868">
                  <c:v>44725</c:v>
                </c:pt>
                <c:pt idx="869">
                  <c:v>44726</c:v>
                </c:pt>
                <c:pt idx="870">
                  <c:v>44727</c:v>
                </c:pt>
                <c:pt idx="871">
                  <c:v>44728</c:v>
                </c:pt>
                <c:pt idx="872">
                  <c:v>44729</c:v>
                </c:pt>
                <c:pt idx="873">
                  <c:v>44733</c:v>
                </c:pt>
                <c:pt idx="874">
                  <c:v>44734</c:v>
                </c:pt>
                <c:pt idx="875">
                  <c:v>44735</c:v>
                </c:pt>
                <c:pt idx="876">
                  <c:v>44736</c:v>
                </c:pt>
                <c:pt idx="877">
                  <c:v>44739</c:v>
                </c:pt>
                <c:pt idx="878">
                  <c:v>44740</c:v>
                </c:pt>
                <c:pt idx="879">
                  <c:v>44741</c:v>
                </c:pt>
                <c:pt idx="880">
                  <c:v>44742</c:v>
                </c:pt>
                <c:pt idx="881">
                  <c:v>44743</c:v>
                </c:pt>
                <c:pt idx="882">
                  <c:v>44747</c:v>
                </c:pt>
                <c:pt idx="883">
                  <c:v>44748</c:v>
                </c:pt>
                <c:pt idx="884">
                  <c:v>44749</c:v>
                </c:pt>
                <c:pt idx="885">
                  <c:v>44750</c:v>
                </c:pt>
                <c:pt idx="886">
                  <c:v>44753</c:v>
                </c:pt>
                <c:pt idx="887">
                  <c:v>44754</c:v>
                </c:pt>
                <c:pt idx="888">
                  <c:v>44755</c:v>
                </c:pt>
                <c:pt idx="889">
                  <c:v>44756</c:v>
                </c:pt>
                <c:pt idx="890">
                  <c:v>44757</c:v>
                </c:pt>
                <c:pt idx="891">
                  <c:v>44760</c:v>
                </c:pt>
                <c:pt idx="892">
                  <c:v>44761</c:v>
                </c:pt>
                <c:pt idx="893">
                  <c:v>44762</c:v>
                </c:pt>
                <c:pt idx="894">
                  <c:v>44763</c:v>
                </c:pt>
                <c:pt idx="895">
                  <c:v>44764</c:v>
                </c:pt>
                <c:pt idx="896">
                  <c:v>44767</c:v>
                </c:pt>
                <c:pt idx="897">
                  <c:v>44768</c:v>
                </c:pt>
                <c:pt idx="898">
                  <c:v>44769</c:v>
                </c:pt>
                <c:pt idx="899">
                  <c:v>44770</c:v>
                </c:pt>
                <c:pt idx="900">
                  <c:v>44771</c:v>
                </c:pt>
                <c:pt idx="901">
                  <c:v>44774</c:v>
                </c:pt>
                <c:pt idx="902">
                  <c:v>44775</c:v>
                </c:pt>
                <c:pt idx="903">
                  <c:v>44776</c:v>
                </c:pt>
                <c:pt idx="904">
                  <c:v>44777</c:v>
                </c:pt>
                <c:pt idx="905">
                  <c:v>44778</c:v>
                </c:pt>
                <c:pt idx="906">
                  <c:v>44781</c:v>
                </c:pt>
                <c:pt idx="907">
                  <c:v>44782</c:v>
                </c:pt>
                <c:pt idx="908">
                  <c:v>44783</c:v>
                </c:pt>
                <c:pt idx="909">
                  <c:v>44784</c:v>
                </c:pt>
                <c:pt idx="910">
                  <c:v>44785</c:v>
                </c:pt>
                <c:pt idx="911">
                  <c:v>44788</c:v>
                </c:pt>
                <c:pt idx="912">
                  <c:v>44789</c:v>
                </c:pt>
                <c:pt idx="913">
                  <c:v>44790</c:v>
                </c:pt>
                <c:pt idx="914">
                  <c:v>44791</c:v>
                </c:pt>
                <c:pt idx="915">
                  <c:v>44792</c:v>
                </c:pt>
                <c:pt idx="916">
                  <c:v>44795</c:v>
                </c:pt>
                <c:pt idx="917">
                  <c:v>44796</c:v>
                </c:pt>
                <c:pt idx="918">
                  <c:v>44797</c:v>
                </c:pt>
                <c:pt idx="919">
                  <c:v>44798</c:v>
                </c:pt>
                <c:pt idx="920">
                  <c:v>44799</c:v>
                </c:pt>
                <c:pt idx="921">
                  <c:v>44802</c:v>
                </c:pt>
                <c:pt idx="922">
                  <c:v>44803</c:v>
                </c:pt>
                <c:pt idx="923">
                  <c:v>44804</c:v>
                </c:pt>
                <c:pt idx="924">
                  <c:v>44805</c:v>
                </c:pt>
                <c:pt idx="925">
                  <c:v>44806</c:v>
                </c:pt>
                <c:pt idx="926">
                  <c:v>44810</c:v>
                </c:pt>
                <c:pt idx="927">
                  <c:v>44811</c:v>
                </c:pt>
                <c:pt idx="928">
                  <c:v>44812</c:v>
                </c:pt>
                <c:pt idx="929">
                  <c:v>44813</c:v>
                </c:pt>
                <c:pt idx="930">
                  <c:v>44816</c:v>
                </c:pt>
                <c:pt idx="931">
                  <c:v>44817</c:v>
                </c:pt>
                <c:pt idx="932">
                  <c:v>44818</c:v>
                </c:pt>
                <c:pt idx="933">
                  <c:v>44819</c:v>
                </c:pt>
                <c:pt idx="934">
                  <c:v>44820</c:v>
                </c:pt>
                <c:pt idx="935">
                  <c:v>44823</c:v>
                </c:pt>
                <c:pt idx="936">
                  <c:v>44824</c:v>
                </c:pt>
                <c:pt idx="937">
                  <c:v>44825</c:v>
                </c:pt>
                <c:pt idx="938">
                  <c:v>44826</c:v>
                </c:pt>
                <c:pt idx="939">
                  <c:v>44827</c:v>
                </c:pt>
                <c:pt idx="940">
                  <c:v>44830</c:v>
                </c:pt>
                <c:pt idx="941">
                  <c:v>44831</c:v>
                </c:pt>
                <c:pt idx="942">
                  <c:v>44832</c:v>
                </c:pt>
                <c:pt idx="943">
                  <c:v>44833</c:v>
                </c:pt>
                <c:pt idx="944">
                  <c:v>44834</c:v>
                </c:pt>
                <c:pt idx="945">
                  <c:v>44837</c:v>
                </c:pt>
                <c:pt idx="946">
                  <c:v>44838</c:v>
                </c:pt>
                <c:pt idx="947">
                  <c:v>44839</c:v>
                </c:pt>
                <c:pt idx="948">
                  <c:v>44840</c:v>
                </c:pt>
                <c:pt idx="949">
                  <c:v>44841</c:v>
                </c:pt>
                <c:pt idx="950">
                  <c:v>44844</c:v>
                </c:pt>
                <c:pt idx="951">
                  <c:v>44845</c:v>
                </c:pt>
                <c:pt idx="952">
                  <c:v>44846</c:v>
                </c:pt>
                <c:pt idx="953">
                  <c:v>44847</c:v>
                </c:pt>
                <c:pt idx="954">
                  <c:v>44848</c:v>
                </c:pt>
                <c:pt idx="955">
                  <c:v>44851</c:v>
                </c:pt>
                <c:pt idx="956">
                  <c:v>44852</c:v>
                </c:pt>
                <c:pt idx="957">
                  <c:v>44853</c:v>
                </c:pt>
                <c:pt idx="958">
                  <c:v>44854</c:v>
                </c:pt>
                <c:pt idx="959">
                  <c:v>44855</c:v>
                </c:pt>
                <c:pt idx="960">
                  <c:v>44858</c:v>
                </c:pt>
                <c:pt idx="961">
                  <c:v>44859</c:v>
                </c:pt>
                <c:pt idx="962">
                  <c:v>44860</c:v>
                </c:pt>
                <c:pt idx="963">
                  <c:v>44861</c:v>
                </c:pt>
                <c:pt idx="964">
                  <c:v>44862</c:v>
                </c:pt>
                <c:pt idx="965">
                  <c:v>44865</c:v>
                </c:pt>
                <c:pt idx="966">
                  <c:v>44866</c:v>
                </c:pt>
                <c:pt idx="967">
                  <c:v>44867</c:v>
                </c:pt>
                <c:pt idx="968">
                  <c:v>44868</c:v>
                </c:pt>
                <c:pt idx="969">
                  <c:v>44869</c:v>
                </c:pt>
                <c:pt idx="970">
                  <c:v>44872</c:v>
                </c:pt>
                <c:pt idx="971">
                  <c:v>44873</c:v>
                </c:pt>
                <c:pt idx="972">
                  <c:v>44874</c:v>
                </c:pt>
                <c:pt idx="973">
                  <c:v>44875</c:v>
                </c:pt>
                <c:pt idx="974">
                  <c:v>44876</c:v>
                </c:pt>
                <c:pt idx="975">
                  <c:v>44879</c:v>
                </c:pt>
                <c:pt idx="976">
                  <c:v>44880</c:v>
                </c:pt>
                <c:pt idx="977">
                  <c:v>44881</c:v>
                </c:pt>
                <c:pt idx="978">
                  <c:v>44882</c:v>
                </c:pt>
                <c:pt idx="979">
                  <c:v>44883</c:v>
                </c:pt>
                <c:pt idx="980">
                  <c:v>44886</c:v>
                </c:pt>
                <c:pt idx="981">
                  <c:v>44887</c:v>
                </c:pt>
                <c:pt idx="982">
                  <c:v>44888</c:v>
                </c:pt>
                <c:pt idx="983">
                  <c:v>44890</c:v>
                </c:pt>
                <c:pt idx="984">
                  <c:v>44893</c:v>
                </c:pt>
                <c:pt idx="985">
                  <c:v>44894</c:v>
                </c:pt>
                <c:pt idx="986">
                  <c:v>44895</c:v>
                </c:pt>
                <c:pt idx="987">
                  <c:v>44896</c:v>
                </c:pt>
                <c:pt idx="988">
                  <c:v>44897</c:v>
                </c:pt>
                <c:pt idx="989">
                  <c:v>44900</c:v>
                </c:pt>
                <c:pt idx="990">
                  <c:v>44901</c:v>
                </c:pt>
                <c:pt idx="991">
                  <c:v>44902</c:v>
                </c:pt>
                <c:pt idx="992">
                  <c:v>44903</c:v>
                </c:pt>
                <c:pt idx="993">
                  <c:v>44904</c:v>
                </c:pt>
                <c:pt idx="994">
                  <c:v>44907</c:v>
                </c:pt>
                <c:pt idx="995">
                  <c:v>44908</c:v>
                </c:pt>
                <c:pt idx="996">
                  <c:v>44909</c:v>
                </c:pt>
                <c:pt idx="997">
                  <c:v>44910</c:v>
                </c:pt>
                <c:pt idx="998">
                  <c:v>44911</c:v>
                </c:pt>
                <c:pt idx="999">
                  <c:v>44914</c:v>
                </c:pt>
                <c:pt idx="1000">
                  <c:v>44915</c:v>
                </c:pt>
                <c:pt idx="1001">
                  <c:v>44916</c:v>
                </c:pt>
                <c:pt idx="1002">
                  <c:v>44917</c:v>
                </c:pt>
                <c:pt idx="1003">
                  <c:v>44918</c:v>
                </c:pt>
                <c:pt idx="1004">
                  <c:v>44922</c:v>
                </c:pt>
                <c:pt idx="1005">
                  <c:v>44923</c:v>
                </c:pt>
                <c:pt idx="1006">
                  <c:v>44924</c:v>
                </c:pt>
                <c:pt idx="1007">
                  <c:v>44925</c:v>
                </c:pt>
                <c:pt idx="1008">
                  <c:v>44929</c:v>
                </c:pt>
                <c:pt idx="1009">
                  <c:v>44930</c:v>
                </c:pt>
                <c:pt idx="1010">
                  <c:v>44931</c:v>
                </c:pt>
                <c:pt idx="1011">
                  <c:v>44932</c:v>
                </c:pt>
                <c:pt idx="1012">
                  <c:v>44935</c:v>
                </c:pt>
                <c:pt idx="1013">
                  <c:v>44936</c:v>
                </c:pt>
                <c:pt idx="1014">
                  <c:v>44937</c:v>
                </c:pt>
                <c:pt idx="1015">
                  <c:v>44938</c:v>
                </c:pt>
                <c:pt idx="1016">
                  <c:v>44939</c:v>
                </c:pt>
                <c:pt idx="1017">
                  <c:v>44943</c:v>
                </c:pt>
                <c:pt idx="1018">
                  <c:v>44944</c:v>
                </c:pt>
                <c:pt idx="1019">
                  <c:v>44945</c:v>
                </c:pt>
                <c:pt idx="1020">
                  <c:v>44946</c:v>
                </c:pt>
                <c:pt idx="1021">
                  <c:v>44949</c:v>
                </c:pt>
                <c:pt idx="1022">
                  <c:v>44950</c:v>
                </c:pt>
                <c:pt idx="1023">
                  <c:v>44951</c:v>
                </c:pt>
                <c:pt idx="1024">
                  <c:v>44952</c:v>
                </c:pt>
                <c:pt idx="1025">
                  <c:v>44953</c:v>
                </c:pt>
                <c:pt idx="1026">
                  <c:v>44956</c:v>
                </c:pt>
                <c:pt idx="1027">
                  <c:v>44957</c:v>
                </c:pt>
                <c:pt idx="1028">
                  <c:v>44958</c:v>
                </c:pt>
                <c:pt idx="1029">
                  <c:v>44959</c:v>
                </c:pt>
                <c:pt idx="1030">
                  <c:v>44960</c:v>
                </c:pt>
                <c:pt idx="1031">
                  <c:v>44963</c:v>
                </c:pt>
                <c:pt idx="1032">
                  <c:v>44964</c:v>
                </c:pt>
                <c:pt idx="1033">
                  <c:v>44965</c:v>
                </c:pt>
                <c:pt idx="1034">
                  <c:v>44966</c:v>
                </c:pt>
                <c:pt idx="1035">
                  <c:v>44967</c:v>
                </c:pt>
                <c:pt idx="1036">
                  <c:v>44970</c:v>
                </c:pt>
                <c:pt idx="1037">
                  <c:v>44971</c:v>
                </c:pt>
                <c:pt idx="1038">
                  <c:v>44972</c:v>
                </c:pt>
                <c:pt idx="1039">
                  <c:v>44973</c:v>
                </c:pt>
                <c:pt idx="1040">
                  <c:v>44974</c:v>
                </c:pt>
                <c:pt idx="1041">
                  <c:v>44978</c:v>
                </c:pt>
                <c:pt idx="1042">
                  <c:v>44979</c:v>
                </c:pt>
                <c:pt idx="1043">
                  <c:v>44980</c:v>
                </c:pt>
                <c:pt idx="1044">
                  <c:v>44981</c:v>
                </c:pt>
                <c:pt idx="1045">
                  <c:v>44984</c:v>
                </c:pt>
                <c:pt idx="1046">
                  <c:v>44985</c:v>
                </c:pt>
                <c:pt idx="1047">
                  <c:v>44986</c:v>
                </c:pt>
                <c:pt idx="1048">
                  <c:v>44987</c:v>
                </c:pt>
                <c:pt idx="1049">
                  <c:v>44988</c:v>
                </c:pt>
                <c:pt idx="1050">
                  <c:v>44991</c:v>
                </c:pt>
                <c:pt idx="1051">
                  <c:v>44992</c:v>
                </c:pt>
                <c:pt idx="1052">
                  <c:v>44993</c:v>
                </c:pt>
                <c:pt idx="1053">
                  <c:v>44994</c:v>
                </c:pt>
                <c:pt idx="1054">
                  <c:v>44995</c:v>
                </c:pt>
                <c:pt idx="1055">
                  <c:v>44998</c:v>
                </c:pt>
                <c:pt idx="1056">
                  <c:v>44999</c:v>
                </c:pt>
                <c:pt idx="1057">
                  <c:v>45000</c:v>
                </c:pt>
                <c:pt idx="1058">
                  <c:v>45001</c:v>
                </c:pt>
                <c:pt idx="1059">
                  <c:v>45002</c:v>
                </c:pt>
                <c:pt idx="1060">
                  <c:v>45005</c:v>
                </c:pt>
                <c:pt idx="1061">
                  <c:v>45006</c:v>
                </c:pt>
                <c:pt idx="1062">
                  <c:v>45007</c:v>
                </c:pt>
                <c:pt idx="1063">
                  <c:v>45008</c:v>
                </c:pt>
                <c:pt idx="1064">
                  <c:v>45009</c:v>
                </c:pt>
                <c:pt idx="1065">
                  <c:v>45012</c:v>
                </c:pt>
                <c:pt idx="1066">
                  <c:v>45013</c:v>
                </c:pt>
                <c:pt idx="1067">
                  <c:v>45014</c:v>
                </c:pt>
                <c:pt idx="1068">
                  <c:v>45015</c:v>
                </c:pt>
                <c:pt idx="1069">
                  <c:v>45016</c:v>
                </c:pt>
                <c:pt idx="1070">
                  <c:v>45019</c:v>
                </c:pt>
                <c:pt idx="1071">
                  <c:v>45020</c:v>
                </c:pt>
                <c:pt idx="1072">
                  <c:v>45021</c:v>
                </c:pt>
                <c:pt idx="1073">
                  <c:v>45022</c:v>
                </c:pt>
                <c:pt idx="1074">
                  <c:v>45026</c:v>
                </c:pt>
                <c:pt idx="1075">
                  <c:v>45027</c:v>
                </c:pt>
                <c:pt idx="1076">
                  <c:v>45028</c:v>
                </c:pt>
                <c:pt idx="1077">
                  <c:v>45029</c:v>
                </c:pt>
                <c:pt idx="1078">
                  <c:v>45030</c:v>
                </c:pt>
                <c:pt idx="1079">
                  <c:v>45033</c:v>
                </c:pt>
                <c:pt idx="1080">
                  <c:v>45034</c:v>
                </c:pt>
                <c:pt idx="1081">
                  <c:v>45035</c:v>
                </c:pt>
                <c:pt idx="1082">
                  <c:v>45036</c:v>
                </c:pt>
                <c:pt idx="1083">
                  <c:v>45037</c:v>
                </c:pt>
                <c:pt idx="1084">
                  <c:v>45040</c:v>
                </c:pt>
                <c:pt idx="1085">
                  <c:v>45041</c:v>
                </c:pt>
                <c:pt idx="1086">
                  <c:v>45042</c:v>
                </c:pt>
                <c:pt idx="1087">
                  <c:v>45043</c:v>
                </c:pt>
                <c:pt idx="1088">
                  <c:v>45044</c:v>
                </c:pt>
                <c:pt idx="1089">
                  <c:v>45047</c:v>
                </c:pt>
                <c:pt idx="1090">
                  <c:v>45048</c:v>
                </c:pt>
                <c:pt idx="1091">
                  <c:v>45049</c:v>
                </c:pt>
                <c:pt idx="1092">
                  <c:v>45050</c:v>
                </c:pt>
                <c:pt idx="1093">
                  <c:v>45051</c:v>
                </c:pt>
                <c:pt idx="1094">
                  <c:v>45054</c:v>
                </c:pt>
                <c:pt idx="1095">
                  <c:v>45055</c:v>
                </c:pt>
                <c:pt idx="1096">
                  <c:v>45056</c:v>
                </c:pt>
                <c:pt idx="1097">
                  <c:v>45057</c:v>
                </c:pt>
                <c:pt idx="1098">
                  <c:v>45058</c:v>
                </c:pt>
                <c:pt idx="1099">
                  <c:v>45061</c:v>
                </c:pt>
                <c:pt idx="1100">
                  <c:v>45062</c:v>
                </c:pt>
                <c:pt idx="1101">
                  <c:v>45063</c:v>
                </c:pt>
                <c:pt idx="1102">
                  <c:v>45064</c:v>
                </c:pt>
                <c:pt idx="1103">
                  <c:v>45065</c:v>
                </c:pt>
                <c:pt idx="1104">
                  <c:v>45068</c:v>
                </c:pt>
                <c:pt idx="1105">
                  <c:v>45069</c:v>
                </c:pt>
                <c:pt idx="1106">
                  <c:v>45070</c:v>
                </c:pt>
                <c:pt idx="1107">
                  <c:v>45071</c:v>
                </c:pt>
                <c:pt idx="1108">
                  <c:v>45072</c:v>
                </c:pt>
                <c:pt idx="1109">
                  <c:v>45076</c:v>
                </c:pt>
                <c:pt idx="1110">
                  <c:v>45077</c:v>
                </c:pt>
                <c:pt idx="1111">
                  <c:v>45078</c:v>
                </c:pt>
                <c:pt idx="1112">
                  <c:v>45079</c:v>
                </c:pt>
                <c:pt idx="1113">
                  <c:v>45082</c:v>
                </c:pt>
                <c:pt idx="1114">
                  <c:v>45083</c:v>
                </c:pt>
                <c:pt idx="1115">
                  <c:v>45084</c:v>
                </c:pt>
                <c:pt idx="1116">
                  <c:v>45085</c:v>
                </c:pt>
                <c:pt idx="1117">
                  <c:v>45086</c:v>
                </c:pt>
                <c:pt idx="1118">
                  <c:v>45089</c:v>
                </c:pt>
                <c:pt idx="1119">
                  <c:v>45090</c:v>
                </c:pt>
                <c:pt idx="1120">
                  <c:v>45091</c:v>
                </c:pt>
                <c:pt idx="1121">
                  <c:v>45092</c:v>
                </c:pt>
                <c:pt idx="1122">
                  <c:v>45093</c:v>
                </c:pt>
                <c:pt idx="1123">
                  <c:v>45097</c:v>
                </c:pt>
                <c:pt idx="1124">
                  <c:v>45098</c:v>
                </c:pt>
                <c:pt idx="1125">
                  <c:v>45099</c:v>
                </c:pt>
                <c:pt idx="1126">
                  <c:v>45100</c:v>
                </c:pt>
                <c:pt idx="1127">
                  <c:v>45103</c:v>
                </c:pt>
                <c:pt idx="1128">
                  <c:v>45104</c:v>
                </c:pt>
                <c:pt idx="1129">
                  <c:v>45105</c:v>
                </c:pt>
                <c:pt idx="1130">
                  <c:v>45106</c:v>
                </c:pt>
                <c:pt idx="1131">
                  <c:v>45107</c:v>
                </c:pt>
                <c:pt idx="1132">
                  <c:v>45110</c:v>
                </c:pt>
                <c:pt idx="1133">
                  <c:v>45112</c:v>
                </c:pt>
                <c:pt idx="1134">
                  <c:v>45113</c:v>
                </c:pt>
                <c:pt idx="1135">
                  <c:v>45114</c:v>
                </c:pt>
                <c:pt idx="1136">
                  <c:v>45117</c:v>
                </c:pt>
                <c:pt idx="1137">
                  <c:v>45118</c:v>
                </c:pt>
                <c:pt idx="1138">
                  <c:v>45119</c:v>
                </c:pt>
                <c:pt idx="1139">
                  <c:v>45120</c:v>
                </c:pt>
                <c:pt idx="1140">
                  <c:v>45121</c:v>
                </c:pt>
                <c:pt idx="1141">
                  <c:v>45124</c:v>
                </c:pt>
                <c:pt idx="1142">
                  <c:v>45125</c:v>
                </c:pt>
                <c:pt idx="1143">
                  <c:v>45126</c:v>
                </c:pt>
                <c:pt idx="1144">
                  <c:v>45127</c:v>
                </c:pt>
                <c:pt idx="1145">
                  <c:v>45128</c:v>
                </c:pt>
                <c:pt idx="1146">
                  <c:v>45131</c:v>
                </c:pt>
                <c:pt idx="1147">
                  <c:v>45132</c:v>
                </c:pt>
                <c:pt idx="1148">
                  <c:v>45133</c:v>
                </c:pt>
                <c:pt idx="1149">
                  <c:v>45134</c:v>
                </c:pt>
                <c:pt idx="1150">
                  <c:v>45135</c:v>
                </c:pt>
                <c:pt idx="1151">
                  <c:v>45138</c:v>
                </c:pt>
                <c:pt idx="1152">
                  <c:v>45139</c:v>
                </c:pt>
                <c:pt idx="1153">
                  <c:v>45140</c:v>
                </c:pt>
                <c:pt idx="1154">
                  <c:v>45141</c:v>
                </c:pt>
                <c:pt idx="1155">
                  <c:v>45142</c:v>
                </c:pt>
                <c:pt idx="1156">
                  <c:v>45145</c:v>
                </c:pt>
                <c:pt idx="1157">
                  <c:v>45146</c:v>
                </c:pt>
                <c:pt idx="1158">
                  <c:v>45147</c:v>
                </c:pt>
                <c:pt idx="1159">
                  <c:v>45148</c:v>
                </c:pt>
                <c:pt idx="1160">
                  <c:v>45149</c:v>
                </c:pt>
                <c:pt idx="1161">
                  <c:v>45152</c:v>
                </c:pt>
                <c:pt idx="1162">
                  <c:v>45153</c:v>
                </c:pt>
                <c:pt idx="1163">
                  <c:v>45154</c:v>
                </c:pt>
                <c:pt idx="1164">
                  <c:v>45155</c:v>
                </c:pt>
                <c:pt idx="1165">
                  <c:v>45156</c:v>
                </c:pt>
                <c:pt idx="1166">
                  <c:v>45159</c:v>
                </c:pt>
                <c:pt idx="1167">
                  <c:v>45160</c:v>
                </c:pt>
                <c:pt idx="1168">
                  <c:v>45161</c:v>
                </c:pt>
                <c:pt idx="1169">
                  <c:v>45162</c:v>
                </c:pt>
                <c:pt idx="1170">
                  <c:v>45163</c:v>
                </c:pt>
                <c:pt idx="1171">
                  <c:v>45166</c:v>
                </c:pt>
                <c:pt idx="1172">
                  <c:v>45167</c:v>
                </c:pt>
                <c:pt idx="1173">
                  <c:v>45168</c:v>
                </c:pt>
                <c:pt idx="1174">
                  <c:v>45169</c:v>
                </c:pt>
                <c:pt idx="1175">
                  <c:v>45170</c:v>
                </c:pt>
                <c:pt idx="1176">
                  <c:v>45174</c:v>
                </c:pt>
                <c:pt idx="1177">
                  <c:v>45175</c:v>
                </c:pt>
                <c:pt idx="1178">
                  <c:v>45176</c:v>
                </c:pt>
                <c:pt idx="1179">
                  <c:v>45177</c:v>
                </c:pt>
                <c:pt idx="1180">
                  <c:v>45180</c:v>
                </c:pt>
                <c:pt idx="1181">
                  <c:v>45181</c:v>
                </c:pt>
                <c:pt idx="1182">
                  <c:v>45182</c:v>
                </c:pt>
                <c:pt idx="1183">
                  <c:v>45183</c:v>
                </c:pt>
                <c:pt idx="1184">
                  <c:v>45184</c:v>
                </c:pt>
                <c:pt idx="1185">
                  <c:v>45187</c:v>
                </c:pt>
                <c:pt idx="1186">
                  <c:v>45188</c:v>
                </c:pt>
                <c:pt idx="1187">
                  <c:v>45189</c:v>
                </c:pt>
                <c:pt idx="1188">
                  <c:v>45190</c:v>
                </c:pt>
                <c:pt idx="1189">
                  <c:v>45191</c:v>
                </c:pt>
                <c:pt idx="1190">
                  <c:v>45194</c:v>
                </c:pt>
                <c:pt idx="1191">
                  <c:v>45195</c:v>
                </c:pt>
                <c:pt idx="1192">
                  <c:v>45196</c:v>
                </c:pt>
                <c:pt idx="1193">
                  <c:v>45197</c:v>
                </c:pt>
                <c:pt idx="1194">
                  <c:v>45198</c:v>
                </c:pt>
                <c:pt idx="1195">
                  <c:v>45201</c:v>
                </c:pt>
                <c:pt idx="1196">
                  <c:v>45202</c:v>
                </c:pt>
                <c:pt idx="1197">
                  <c:v>45203</c:v>
                </c:pt>
                <c:pt idx="1198">
                  <c:v>45204</c:v>
                </c:pt>
                <c:pt idx="1199">
                  <c:v>45205</c:v>
                </c:pt>
                <c:pt idx="1200">
                  <c:v>45208</c:v>
                </c:pt>
                <c:pt idx="1201">
                  <c:v>45209</c:v>
                </c:pt>
                <c:pt idx="1202">
                  <c:v>45210</c:v>
                </c:pt>
                <c:pt idx="1203">
                  <c:v>45211</c:v>
                </c:pt>
                <c:pt idx="1204">
                  <c:v>45212</c:v>
                </c:pt>
                <c:pt idx="1205">
                  <c:v>45215</c:v>
                </c:pt>
                <c:pt idx="1206">
                  <c:v>45216</c:v>
                </c:pt>
                <c:pt idx="1207">
                  <c:v>45217</c:v>
                </c:pt>
                <c:pt idx="1208">
                  <c:v>45218</c:v>
                </c:pt>
                <c:pt idx="1209">
                  <c:v>45219</c:v>
                </c:pt>
                <c:pt idx="1210">
                  <c:v>45222</c:v>
                </c:pt>
                <c:pt idx="1211">
                  <c:v>45223</c:v>
                </c:pt>
                <c:pt idx="1212">
                  <c:v>45224</c:v>
                </c:pt>
                <c:pt idx="1213">
                  <c:v>45225</c:v>
                </c:pt>
                <c:pt idx="1214">
                  <c:v>45226</c:v>
                </c:pt>
                <c:pt idx="1215">
                  <c:v>45229</c:v>
                </c:pt>
                <c:pt idx="1216">
                  <c:v>45230</c:v>
                </c:pt>
                <c:pt idx="1217">
                  <c:v>45231</c:v>
                </c:pt>
                <c:pt idx="1218">
                  <c:v>45232</c:v>
                </c:pt>
                <c:pt idx="1219">
                  <c:v>45233</c:v>
                </c:pt>
                <c:pt idx="1220">
                  <c:v>45236</c:v>
                </c:pt>
                <c:pt idx="1221">
                  <c:v>45237</c:v>
                </c:pt>
                <c:pt idx="1222">
                  <c:v>45238</c:v>
                </c:pt>
                <c:pt idx="1223">
                  <c:v>45239</c:v>
                </c:pt>
                <c:pt idx="1224">
                  <c:v>45240</c:v>
                </c:pt>
                <c:pt idx="1225">
                  <c:v>45243</c:v>
                </c:pt>
                <c:pt idx="1226">
                  <c:v>45244</c:v>
                </c:pt>
                <c:pt idx="1227">
                  <c:v>45245</c:v>
                </c:pt>
                <c:pt idx="1228">
                  <c:v>45246</c:v>
                </c:pt>
                <c:pt idx="1229">
                  <c:v>45247</c:v>
                </c:pt>
                <c:pt idx="1230">
                  <c:v>45250</c:v>
                </c:pt>
                <c:pt idx="1231">
                  <c:v>45251</c:v>
                </c:pt>
                <c:pt idx="1232">
                  <c:v>45252</c:v>
                </c:pt>
                <c:pt idx="1233">
                  <c:v>45254</c:v>
                </c:pt>
                <c:pt idx="1234">
                  <c:v>45257</c:v>
                </c:pt>
                <c:pt idx="1235">
                  <c:v>45258</c:v>
                </c:pt>
                <c:pt idx="1236">
                  <c:v>45259</c:v>
                </c:pt>
                <c:pt idx="1237">
                  <c:v>45260</c:v>
                </c:pt>
                <c:pt idx="1238">
                  <c:v>45261</c:v>
                </c:pt>
                <c:pt idx="1239">
                  <c:v>45264</c:v>
                </c:pt>
                <c:pt idx="1240">
                  <c:v>45265</c:v>
                </c:pt>
                <c:pt idx="1241">
                  <c:v>45266</c:v>
                </c:pt>
                <c:pt idx="1242">
                  <c:v>45267</c:v>
                </c:pt>
                <c:pt idx="1243">
                  <c:v>45268</c:v>
                </c:pt>
                <c:pt idx="1244">
                  <c:v>45271</c:v>
                </c:pt>
                <c:pt idx="1245">
                  <c:v>45272</c:v>
                </c:pt>
                <c:pt idx="1246">
                  <c:v>45273</c:v>
                </c:pt>
                <c:pt idx="1247">
                  <c:v>45274</c:v>
                </c:pt>
                <c:pt idx="1248">
                  <c:v>45275</c:v>
                </c:pt>
                <c:pt idx="1249">
                  <c:v>45278</c:v>
                </c:pt>
                <c:pt idx="1250">
                  <c:v>45279</c:v>
                </c:pt>
                <c:pt idx="1251">
                  <c:v>45280</c:v>
                </c:pt>
                <c:pt idx="1252">
                  <c:v>45281</c:v>
                </c:pt>
                <c:pt idx="1253">
                  <c:v>45282</c:v>
                </c:pt>
                <c:pt idx="1254">
                  <c:v>45286</c:v>
                </c:pt>
                <c:pt idx="1255">
                  <c:v>45287</c:v>
                </c:pt>
                <c:pt idx="1256">
                  <c:v>45288</c:v>
                </c:pt>
                <c:pt idx="1257">
                  <c:v>45289</c:v>
                </c:pt>
                <c:pt idx="1258">
                  <c:v>45293</c:v>
                </c:pt>
                <c:pt idx="1259">
                  <c:v>45294</c:v>
                </c:pt>
                <c:pt idx="1260">
                  <c:v>45295</c:v>
                </c:pt>
                <c:pt idx="1261">
                  <c:v>45296</c:v>
                </c:pt>
                <c:pt idx="1262">
                  <c:v>45299</c:v>
                </c:pt>
                <c:pt idx="1263">
                  <c:v>45300</c:v>
                </c:pt>
                <c:pt idx="1264">
                  <c:v>45301</c:v>
                </c:pt>
                <c:pt idx="1265">
                  <c:v>45302</c:v>
                </c:pt>
                <c:pt idx="1266">
                  <c:v>45303</c:v>
                </c:pt>
                <c:pt idx="1267">
                  <c:v>45307</c:v>
                </c:pt>
                <c:pt idx="1268">
                  <c:v>45308</c:v>
                </c:pt>
                <c:pt idx="1269">
                  <c:v>45309</c:v>
                </c:pt>
                <c:pt idx="1270">
                  <c:v>45310</c:v>
                </c:pt>
                <c:pt idx="1271">
                  <c:v>45313</c:v>
                </c:pt>
                <c:pt idx="1272">
                  <c:v>45314</c:v>
                </c:pt>
                <c:pt idx="1273">
                  <c:v>45315</c:v>
                </c:pt>
                <c:pt idx="1274">
                  <c:v>45316</c:v>
                </c:pt>
                <c:pt idx="1275">
                  <c:v>45317</c:v>
                </c:pt>
                <c:pt idx="1276">
                  <c:v>45320</c:v>
                </c:pt>
                <c:pt idx="1277">
                  <c:v>45321</c:v>
                </c:pt>
                <c:pt idx="1278">
                  <c:v>45322</c:v>
                </c:pt>
                <c:pt idx="1279">
                  <c:v>45323</c:v>
                </c:pt>
                <c:pt idx="1280">
                  <c:v>45324</c:v>
                </c:pt>
                <c:pt idx="1281">
                  <c:v>45327</c:v>
                </c:pt>
                <c:pt idx="1282">
                  <c:v>45328</c:v>
                </c:pt>
                <c:pt idx="1283">
                  <c:v>45329</c:v>
                </c:pt>
                <c:pt idx="1284">
                  <c:v>45330</c:v>
                </c:pt>
                <c:pt idx="1285">
                  <c:v>45331</c:v>
                </c:pt>
                <c:pt idx="1286">
                  <c:v>45334</c:v>
                </c:pt>
                <c:pt idx="1287">
                  <c:v>45335</c:v>
                </c:pt>
                <c:pt idx="1288">
                  <c:v>45336</c:v>
                </c:pt>
                <c:pt idx="1289">
                  <c:v>45337</c:v>
                </c:pt>
                <c:pt idx="1290">
                  <c:v>45338</c:v>
                </c:pt>
                <c:pt idx="1291">
                  <c:v>45342</c:v>
                </c:pt>
                <c:pt idx="1292">
                  <c:v>45343</c:v>
                </c:pt>
                <c:pt idx="1293">
                  <c:v>45344</c:v>
                </c:pt>
                <c:pt idx="1294">
                  <c:v>45345</c:v>
                </c:pt>
                <c:pt idx="1295">
                  <c:v>45348</c:v>
                </c:pt>
                <c:pt idx="1296">
                  <c:v>45349</c:v>
                </c:pt>
                <c:pt idx="1297">
                  <c:v>45350</c:v>
                </c:pt>
                <c:pt idx="1298">
                  <c:v>45351</c:v>
                </c:pt>
                <c:pt idx="1299">
                  <c:v>45352</c:v>
                </c:pt>
                <c:pt idx="1300">
                  <c:v>45355</c:v>
                </c:pt>
                <c:pt idx="1301">
                  <c:v>45356</c:v>
                </c:pt>
                <c:pt idx="1302">
                  <c:v>45357</c:v>
                </c:pt>
                <c:pt idx="1303">
                  <c:v>45358</c:v>
                </c:pt>
                <c:pt idx="1304">
                  <c:v>45359</c:v>
                </c:pt>
                <c:pt idx="1305">
                  <c:v>45362</c:v>
                </c:pt>
                <c:pt idx="1306">
                  <c:v>45363</c:v>
                </c:pt>
                <c:pt idx="1307">
                  <c:v>45364</c:v>
                </c:pt>
                <c:pt idx="1308">
                  <c:v>45365</c:v>
                </c:pt>
                <c:pt idx="1309">
                  <c:v>45366</c:v>
                </c:pt>
                <c:pt idx="1310">
                  <c:v>45369</c:v>
                </c:pt>
                <c:pt idx="1311">
                  <c:v>45370</c:v>
                </c:pt>
                <c:pt idx="1312">
                  <c:v>45371</c:v>
                </c:pt>
                <c:pt idx="1313">
                  <c:v>45372</c:v>
                </c:pt>
                <c:pt idx="1314">
                  <c:v>45373</c:v>
                </c:pt>
                <c:pt idx="1315">
                  <c:v>45376</c:v>
                </c:pt>
                <c:pt idx="1316">
                  <c:v>45377</c:v>
                </c:pt>
                <c:pt idx="1317">
                  <c:v>45378</c:v>
                </c:pt>
                <c:pt idx="1318">
                  <c:v>45379</c:v>
                </c:pt>
                <c:pt idx="1319">
                  <c:v>45383</c:v>
                </c:pt>
                <c:pt idx="1320">
                  <c:v>45384</c:v>
                </c:pt>
                <c:pt idx="1321">
                  <c:v>45385</c:v>
                </c:pt>
                <c:pt idx="1322">
                  <c:v>45386</c:v>
                </c:pt>
                <c:pt idx="1323">
                  <c:v>45387</c:v>
                </c:pt>
                <c:pt idx="1324">
                  <c:v>45390</c:v>
                </c:pt>
                <c:pt idx="1325">
                  <c:v>45391</c:v>
                </c:pt>
                <c:pt idx="1326">
                  <c:v>45392</c:v>
                </c:pt>
                <c:pt idx="1327">
                  <c:v>45393</c:v>
                </c:pt>
                <c:pt idx="1328">
                  <c:v>45394</c:v>
                </c:pt>
                <c:pt idx="1329">
                  <c:v>45397</c:v>
                </c:pt>
                <c:pt idx="1330">
                  <c:v>45398</c:v>
                </c:pt>
                <c:pt idx="1331">
                  <c:v>45399</c:v>
                </c:pt>
                <c:pt idx="1332">
                  <c:v>45400</c:v>
                </c:pt>
                <c:pt idx="1333">
                  <c:v>45401</c:v>
                </c:pt>
                <c:pt idx="1334">
                  <c:v>45404</c:v>
                </c:pt>
                <c:pt idx="1335">
                  <c:v>45405</c:v>
                </c:pt>
                <c:pt idx="1336">
                  <c:v>45406</c:v>
                </c:pt>
                <c:pt idx="1337">
                  <c:v>45407</c:v>
                </c:pt>
                <c:pt idx="1338">
                  <c:v>45408</c:v>
                </c:pt>
                <c:pt idx="1339">
                  <c:v>45411</c:v>
                </c:pt>
                <c:pt idx="1340">
                  <c:v>45412</c:v>
                </c:pt>
                <c:pt idx="1341">
                  <c:v>45413</c:v>
                </c:pt>
                <c:pt idx="1342">
                  <c:v>45414</c:v>
                </c:pt>
                <c:pt idx="1343">
                  <c:v>45415</c:v>
                </c:pt>
                <c:pt idx="1344">
                  <c:v>45418</c:v>
                </c:pt>
                <c:pt idx="1345">
                  <c:v>45419</c:v>
                </c:pt>
                <c:pt idx="1346">
                  <c:v>45420</c:v>
                </c:pt>
                <c:pt idx="1347">
                  <c:v>45421</c:v>
                </c:pt>
                <c:pt idx="1348">
                  <c:v>45422</c:v>
                </c:pt>
                <c:pt idx="1349">
                  <c:v>45425</c:v>
                </c:pt>
                <c:pt idx="1350">
                  <c:v>45426</c:v>
                </c:pt>
                <c:pt idx="1351">
                  <c:v>45427</c:v>
                </c:pt>
                <c:pt idx="1352">
                  <c:v>45428</c:v>
                </c:pt>
                <c:pt idx="1353">
                  <c:v>45429</c:v>
                </c:pt>
                <c:pt idx="1354">
                  <c:v>45432</c:v>
                </c:pt>
                <c:pt idx="1355">
                  <c:v>45433</c:v>
                </c:pt>
                <c:pt idx="1356">
                  <c:v>45434</c:v>
                </c:pt>
                <c:pt idx="1357">
                  <c:v>45435</c:v>
                </c:pt>
                <c:pt idx="1358">
                  <c:v>45436</c:v>
                </c:pt>
                <c:pt idx="1359">
                  <c:v>45440</c:v>
                </c:pt>
                <c:pt idx="1360">
                  <c:v>45441</c:v>
                </c:pt>
                <c:pt idx="1361">
                  <c:v>45442</c:v>
                </c:pt>
                <c:pt idx="1362">
                  <c:v>45443</c:v>
                </c:pt>
                <c:pt idx="1363">
                  <c:v>45446</c:v>
                </c:pt>
                <c:pt idx="1364">
                  <c:v>45447</c:v>
                </c:pt>
                <c:pt idx="1365">
                  <c:v>45448</c:v>
                </c:pt>
                <c:pt idx="1366">
                  <c:v>45449</c:v>
                </c:pt>
                <c:pt idx="1367">
                  <c:v>45450</c:v>
                </c:pt>
                <c:pt idx="1368">
                  <c:v>45453</c:v>
                </c:pt>
                <c:pt idx="1369">
                  <c:v>45454</c:v>
                </c:pt>
                <c:pt idx="1370">
                  <c:v>45455</c:v>
                </c:pt>
                <c:pt idx="1371">
                  <c:v>45456</c:v>
                </c:pt>
                <c:pt idx="1372">
                  <c:v>45457</c:v>
                </c:pt>
                <c:pt idx="1373">
                  <c:v>45460</c:v>
                </c:pt>
                <c:pt idx="1374">
                  <c:v>45461</c:v>
                </c:pt>
                <c:pt idx="1375">
                  <c:v>45463</c:v>
                </c:pt>
                <c:pt idx="1376">
                  <c:v>45464</c:v>
                </c:pt>
                <c:pt idx="1377">
                  <c:v>45467</c:v>
                </c:pt>
                <c:pt idx="1378">
                  <c:v>45468</c:v>
                </c:pt>
                <c:pt idx="1379">
                  <c:v>45469</c:v>
                </c:pt>
                <c:pt idx="1380">
                  <c:v>45470</c:v>
                </c:pt>
                <c:pt idx="1381">
                  <c:v>45471</c:v>
                </c:pt>
                <c:pt idx="1382">
                  <c:v>45474</c:v>
                </c:pt>
                <c:pt idx="1383">
                  <c:v>45475</c:v>
                </c:pt>
                <c:pt idx="1384">
                  <c:v>45476</c:v>
                </c:pt>
                <c:pt idx="1385">
                  <c:v>45478</c:v>
                </c:pt>
                <c:pt idx="1386">
                  <c:v>45481</c:v>
                </c:pt>
                <c:pt idx="1387">
                  <c:v>45482</c:v>
                </c:pt>
                <c:pt idx="1388">
                  <c:v>45483</c:v>
                </c:pt>
                <c:pt idx="1389">
                  <c:v>45484</c:v>
                </c:pt>
                <c:pt idx="1390">
                  <c:v>45485</c:v>
                </c:pt>
                <c:pt idx="1391">
                  <c:v>45488</c:v>
                </c:pt>
                <c:pt idx="1392">
                  <c:v>45489</c:v>
                </c:pt>
                <c:pt idx="1393">
                  <c:v>45490</c:v>
                </c:pt>
                <c:pt idx="1394">
                  <c:v>45491</c:v>
                </c:pt>
                <c:pt idx="1395">
                  <c:v>45492</c:v>
                </c:pt>
                <c:pt idx="1396">
                  <c:v>45495</c:v>
                </c:pt>
                <c:pt idx="1397">
                  <c:v>45496</c:v>
                </c:pt>
                <c:pt idx="1398">
                  <c:v>45497</c:v>
                </c:pt>
                <c:pt idx="1399">
                  <c:v>45498</c:v>
                </c:pt>
                <c:pt idx="1400">
                  <c:v>45499</c:v>
                </c:pt>
                <c:pt idx="1401">
                  <c:v>45502</c:v>
                </c:pt>
                <c:pt idx="1402">
                  <c:v>45503</c:v>
                </c:pt>
                <c:pt idx="1403">
                  <c:v>45504</c:v>
                </c:pt>
                <c:pt idx="1404">
                  <c:v>45505</c:v>
                </c:pt>
                <c:pt idx="1405">
                  <c:v>45506</c:v>
                </c:pt>
                <c:pt idx="1406">
                  <c:v>45509</c:v>
                </c:pt>
                <c:pt idx="1407">
                  <c:v>45510</c:v>
                </c:pt>
                <c:pt idx="1408">
                  <c:v>45511</c:v>
                </c:pt>
                <c:pt idx="1409">
                  <c:v>45512</c:v>
                </c:pt>
                <c:pt idx="1410">
                  <c:v>45513</c:v>
                </c:pt>
                <c:pt idx="1411">
                  <c:v>45516</c:v>
                </c:pt>
                <c:pt idx="1412">
                  <c:v>45517</c:v>
                </c:pt>
                <c:pt idx="1413">
                  <c:v>45518</c:v>
                </c:pt>
                <c:pt idx="1414">
                  <c:v>45519</c:v>
                </c:pt>
                <c:pt idx="1415">
                  <c:v>45520</c:v>
                </c:pt>
                <c:pt idx="1416">
                  <c:v>45523</c:v>
                </c:pt>
                <c:pt idx="1417">
                  <c:v>45524</c:v>
                </c:pt>
                <c:pt idx="1418">
                  <c:v>45525</c:v>
                </c:pt>
                <c:pt idx="1419">
                  <c:v>45526</c:v>
                </c:pt>
                <c:pt idx="1420">
                  <c:v>45527</c:v>
                </c:pt>
                <c:pt idx="1421">
                  <c:v>45530</c:v>
                </c:pt>
                <c:pt idx="1422">
                  <c:v>45531</c:v>
                </c:pt>
                <c:pt idx="1423">
                  <c:v>45532</c:v>
                </c:pt>
                <c:pt idx="1424">
                  <c:v>45533</c:v>
                </c:pt>
                <c:pt idx="1425">
                  <c:v>45534</c:v>
                </c:pt>
                <c:pt idx="1426">
                  <c:v>45538</c:v>
                </c:pt>
                <c:pt idx="1427">
                  <c:v>45539</c:v>
                </c:pt>
                <c:pt idx="1428">
                  <c:v>45540</c:v>
                </c:pt>
                <c:pt idx="1429">
                  <c:v>45541</c:v>
                </c:pt>
                <c:pt idx="1430">
                  <c:v>45544</c:v>
                </c:pt>
                <c:pt idx="1431">
                  <c:v>45545</c:v>
                </c:pt>
                <c:pt idx="1432">
                  <c:v>45546</c:v>
                </c:pt>
                <c:pt idx="1433">
                  <c:v>45547</c:v>
                </c:pt>
                <c:pt idx="1434">
                  <c:v>45548</c:v>
                </c:pt>
                <c:pt idx="1435">
                  <c:v>45551</c:v>
                </c:pt>
                <c:pt idx="1436">
                  <c:v>45552</c:v>
                </c:pt>
                <c:pt idx="1437">
                  <c:v>45553</c:v>
                </c:pt>
                <c:pt idx="1438">
                  <c:v>45554</c:v>
                </c:pt>
                <c:pt idx="1439">
                  <c:v>45555</c:v>
                </c:pt>
                <c:pt idx="1440">
                  <c:v>45558</c:v>
                </c:pt>
                <c:pt idx="1441">
                  <c:v>45559</c:v>
                </c:pt>
                <c:pt idx="1442">
                  <c:v>45560</c:v>
                </c:pt>
                <c:pt idx="1443">
                  <c:v>45561</c:v>
                </c:pt>
                <c:pt idx="1444">
                  <c:v>45562</c:v>
                </c:pt>
                <c:pt idx="1445">
                  <c:v>45565</c:v>
                </c:pt>
                <c:pt idx="1446">
                  <c:v>45566</c:v>
                </c:pt>
                <c:pt idx="1447">
                  <c:v>45567</c:v>
                </c:pt>
                <c:pt idx="1448">
                  <c:v>45568</c:v>
                </c:pt>
                <c:pt idx="1449">
                  <c:v>45569</c:v>
                </c:pt>
                <c:pt idx="1450">
                  <c:v>45572</c:v>
                </c:pt>
                <c:pt idx="1451">
                  <c:v>45573</c:v>
                </c:pt>
                <c:pt idx="1452">
                  <c:v>45574</c:v>
                </c:pt>
                <c:pt idx="1453">
                  <c:v>45575</c:v>
                </c:pt>
                <c:pt idx="1454">
                  <c:v>45576</c:v>
                </c:pt>
                <c:pt idx="1455">
                  <c:v>45579</c:v>
                </c:pt>
                <c:pt idx="1456">
                  <c:v>45580</c:v>
                </c:pt>
                <c:pt idx="1457">
                  <c:v>45581</c:v>
                </c:pt>
                <c:pt idx="1458">
                  <c:v>45582</c:v>
                </c:pt>
                <c:pt idx="1459">
                  <c:v>45583</c:v>
                </c:pt>
                <c:pt idx="1460">
                  <c:v>45586</c:v>
                </c:pt>
                <c:pt idx="1461">
                  <c:v>45587</c:v>
                </c:pt>
                <c:pt idx="1462">
                  <c:v>45588</c:v>
                </c:pt>
                <c:pt idx="1463">
                  <c:v>45589</c:v>
                </c:pt>
                <c:pt idx="1464">
                  <c:v>45590</c:v>
                </c:pt>
                <c:pt idx="1465">
                  <c:v>45593</c:v>
                </c:pt>
                <c:pt idx="1466">
                  <c:v>45594</c:v>
                </c:pt>
                <c:pt idx="1467">
                  <c:v>45595</c:v>
                </c:pt>
                <c:pt idx="1468">
                  <c:v>45596</c:v>
                </c:pt>
              </c:numCache>
            </c:numRef>
          </c:cat>
          <c:val>
            <c:numRef>
              <c:f>'Weighted Moving Average'!$M$2:$M$1470</c:f>
              <c:numCache>
                <c:formatCode>#,##0.00</c:formatCode>
                <c:ptCount val="1469"/>
                <c:pt idx="6">
                  <c:v>103.80333252400001</c:v>
                </c:pt>
                <c:pt idx="7">
                  <c:v>104.90693589500002</c:v>
                </c:pt>
                <c:pt idx="8">
                  <c:v>106.06377107</c:v>
                </c:pt>
                <c:pt idx="9">
                  <c:v>106.6873398</c:v>
                </c:pt>
                <c:pt idx="10">
                  <c:v>107.31281054000002</c:v>
                </c:pt>
                <c:pt idx="11">
                  <c:v>107.51052553000001</c:v>
                </c:pt>
                <c:pt idx="12">
                  <c:v>107.85653002000001</c:v>
                </c:pt>
                <c:pt idx="13">
                  <c:v>108.46394044000002</c:v>
                </c:pt>
                <c:pt idx="14">
                  <c:v>109.01241531000002</c:v>
                </c:pt>
                <c:pt idx="15">
                  <c:v>109.93351135</c:v>
                </c:pt>
                <c:pt idx="16">
                  <c:v>109.97628707</c:v>
                </c:pt>
                <c:pt idx="17">
                  <c:v>110.31849059000001</c:v>
                </c:pt>
                <c:pt idx="18">
                  <c:v>110.51050490000002</c:v>
                </c:pt>
                <c:pt idx="19">
                  <c:v>110.41544798999999</c:v>
                </c:pt>
                <c:pt idx="20">
                  <c:v>111.01715469999999</c:v>
                </c:pt>
                <c:pt idx="21">
                  <c:v>111.36125793999999</c:v>
                </c:pt>
                <c:pt idx="22">
                  <c:v>111.16734392000001</c:v>
                </c:pt>
                <c:pt idx="23">
                  <c:v>110.44111559000002</c:v>
                </c:pt>
                <c:pt idx="24">
                  <c:v>110.1141205</c:v>
                </c:pt>
                <c:pt idx="25">
                  <c:v>109.53617784000001</c:v>
                </c:pt>
                <c:pt idx="26">
                  <c:v>108.98770295</c:v>
                </c:pt>
                <c:pt idx="27">
                  <c:v>108.41926804000001</c:v>
                </c:pt>
                <c:pt idx="28">
                  <c:v>107.92782821</c:v>
                </c:pt>
                <c:pt idx="29">
                  <c:v>108.04094467000002</c:v>
                </c:pt>
                <c:pt idx="30">
                  <c:v>107.60653763000002</c:v>
                </c:pt>
                <c:pt idx="31">
                  <c:v>107.14551545000002</c:v>
                </c:pt>
                <c:pt idx="32">
                  <c:v>107.11699907000002</c:v>
                </c:pt>
                <c:pt idx="33">
                  <c:v>107.29950563</c:v>
                </c:pt>
                <c:pt idx="34">
                  <c:v>107.84512941</c:v>
                </c:pt>
                <c:pt idx="35">
                  <c:v>108.27383271000001</c:v>
                </c:pt>
                <c:pt idx="36">
                  <c:v>108.91070939000002</c:v>
                </c:pt>
                <c:pt idx="37">
                  <c:v>110.13503494</c:v>
                </c:pt>
                <c:pt idx="38">
                  <c:v>111.68255004000001</c:v>
                </c:pt>
                <c:pt idx="39">
                  <c:v>112.91638183000001</c:v>
                </c:pt>
                <c:pt idx="40">
                  <c:v>114.02663725000001</c:v>
                </c:pt>
                <c:pt idx="41">
                  <c:v>115.15020065000002</c:v>
                </c:pt>
                <c:pt idx="42">
                  <c:v>115.76141204</c:v>
                </c:pt>
                <c:pt idx="43">
                  <c:v>116.17110213000001</c:v>
                </c:pt>
                <c:pt idx="44">
                  <c:v>116.43250579000001</c:v>
                </c:pt>
                <c:pt idx="45">
                  <c:v>116.13117674</c:v>
                </c:pt>
                <c:pt idx="46">
                  <c:v>115.53422392</c:v>
                </c:pt>
                <c:pt idx="47">
                  <c:v>114.97244184</c:v>
                </c:pt>
                <c:pt idx="48">
                  <c:v>114.33461377</c:v>
                </c:pt>
                <c:pt idx="49">
                  <c:v>113.27378842</c:v>
                </c:pt>
                <c:pt idx="50">
                  <c:v>113.16637417999999</c:v>
                </c:pt>
                <c:pt idx="51">
                  <c:v>113.19204100000002</c:v>
                </c:pt>
                <c:pt idx="52">
                  <c:v>113.01713713000001</c:v>
                </c:pt>
                <c:pt idx="53">
                  <c:v>113.23576659000001</c:v>
                </c:pt>
                <c:pt idx="54">
                  <c:v>113.25002441000001</c:v>
                </c:pt>
                <c:pt idx="55">
                  <c:v>113.36408920000001</c:v>
                </c:pt>
                <c:pt idx="56">
                  <c:v>113.23861313000002</c:v>
                </c:pt>
                <c:pt idx="57">
                  <c:v>113.34602738000001</c:v>
                </c:pt>
                <c:pt idx="58">
                  <c:v>113.68917999000001</c:v>
                </c:pt>
                <c:pt idx="59">
                  <c:v>114.02092666</c:v>
                </c:pt>
                <c:pt idx="60">
                  <c:v>114.31370162000002</c:v>
                </c:pt>
                <c:pt idx="61">
                  <c:v>114.74811018000001</c:v>
                </c:pt>
                <c:pt idx="62">
                  <c:v>115.37833556</c:v>
                </c:pt>
                <c:pt idx="63">
                  <c:v>116.14258726000001</c:v>
                </c:pt>
                <c:pt idx="64">
                  <c:v>117.0674858</c:v>
                </c:pt>
                <c:pt idx="65">
                  <c:v>118.19390029</c:v>
                </c:pt>
                <c:pt idx="66">
                  <c:v>119.31556395000003</c:v>
                </c:pt>
                <c:pt idx="67">
                  <c:v>119.92582397000001</c:v>
                </c:pt>
                <c:pt idx="68">
                  <c:v>120.31935652999999</c:v>
                </c:pt>
                <c:pt idx="69">
                  <c:v>120.68532333</c:v>
                </c:pt>
                <c:pt idx="70">
                  <c:v>120.69197846</c:v>
                </c:pt>
                <c:pt idx="71">
                  <c:v>120.76041948</c:v>
                </c:pt>
                <c:pt idx="72">
                  <c:v>120.97239686</c:v>
                </c:pt>
                <c:pt idx="73">
                  <c:v>121.42961808</c:v>
                </c:pt>
                <c:pt idx="74">
                  <c:v>122.04177933</c:v>
                </c:pt>
                <c:pt idx="75">
                  <c:v>122.57694397000002</c:v>
                </c:pt>
                <c:pt idx="76">
                  <c:v>123.23568038000002</c:v>
                </c:pt>
                <c:pt idx="77">
                  <c:v>123.52465286000002</c:v>
                </c:pt>
                <c:pt idx="78">
                  <c:v>123.44575425000002</c:v>
                </c:pt>
                <c:pt idx="79">
                  <c:v>123.01705095000003</c:v>
                </c:pt>
                <c:pt idx="80">
                  <c:v>122.55983355000001</c:v>
                </c:pt>
                <c:pt idx="81">
                  <c:v>122.09785998</c:v>
                </c:pt>
                <c:pt idx="82">
                  <c:v>121.86402132000001</c:v>
                </c:pt>
                <c:pt idx="83">
                  <c:v>121.61402284000002</c:v>
                </c:pt>
                <c:pt idx="84">
                  <c:v>121.52276840000002</c:v>
                </c:pt>
                <c:pt idx="85">
                  <c:v>123.78890914000002</c:v>
                </c:pt>
                <c:pt idx="86">
                  <c:v>126.49515838000001</c:v>
                </c:pt>
                <c:pt idx="87">
                  <c:v>128.76605071</c:v>
                </c:pt>
                <c:pt idx="88">
                  <c:v>131.8306633</c:v>
                </c:pt>
                <c:pt idx="89">
                  <c:v>133.45707777999999</c:v>
                </c:pt>
                <c:pt idx="90">
                  <c:v>135.25743560000001</c:v>
                </c:pt>
                <c:pt idx="91">
                  <c:v>135.25309906000001</c:v>
                </c:pt>
                <c:pt idx="92">
                  <c:v>135.01781005999999</c:v>
                </c:pt>
                <c:pt idx="93">
                  <c:v>135.62064820000001</c:v>
                </c:pt>
                <c:pt idx="94">
                  <c:v>135.14098511</c:v>
                </c:pt>
                <c:pt idx="95">
                  <c:v>135.85201262999999</c:v>
                </c:pt>
                <c:pt idx="96">
                  <c:v>135.60829315000001</c:v>
                </c:pt>
                <c:pt idx="97">
                  <c:v>136.38858489</c:v>
                </c:pt>
                <c:pt idx="98">
                  <c:v>137.62933806000001</c:v>
                </c:pt>
                <c:pt idx="99">
                  <c:v>138.15242004000001</c:v>
                </c:pt>
                <c:pt idx="100">
                  <c:v>139.19954681000002</c:v>
                </c:pt>
                <c:pt idx="101">
                  <c:v>139.92492523000001</c:v>
                </c:pt>
                <c:pt idx="102">
                  <c:v>140.05015259000001</c:v>
                </c:pt>
                <c:pt idx="103">
                  <c:v>139.99813538000001</c:v>
                </c:pt>
                <c:pt idx="104">
                  <c:v>139.37872010000001</c:v>
                </c:pt>
                <c:pt idx="105">
                  <c:v>139.20917664999999</c:v>
                </c:pt>
                <c:pt idx="106">
                  <c:v>139.36234895000001</c:v>
                </c:pt>
                <c:pt idx="107">
                  <c:v>139.16968538</c:v>
                </c:pt>
                <c:pt idx="108">
                  <c:v>139.95094147999998</c:v>
                </c:pt>
                <c:pt idx="109">
                  <c:v>141.00770265</c:v>
                </c:pt>
                <c:pt idx="110">
                  <c:v>142.24460603999998</c:v>
                </c:pt>
                <c:pt idx="111">
                  <c:v>142.62222901999999</c:v>
                </c:pt>
                <c:pt idx="112">
                  <c:v>142.35538330999998</c:v>
                </c:pt>
                <c:pt idx="113">
                  <c:v>142.14633942</c:v>
                </c:pt>
                <c:pt idx="114">
                  <c:v>141.61458129000002</c:v>
                </c:pt>
                <c:pt idx="115">
                  <c:v>141.47971496</c:v>
                </c:pt>
                <c:pt idx="116">
                  <c:v>142.51239013</c:v>
                </c:pt>
                <c:pt idx="117">
                  <c:v>143.31001738000001</c:v>
                </c:pt>
                <c:pt idx="118">
                  <c:v>144.57293242</c:v>
                </c:pt>
                <c:pt idx="119">
                  <c:v>145.62487791000001</c:v>
                </c:pt>
                <c:pt idx="120">
                  <c:v>145.83199766999999</c:v>
                </c:pt>
                <c:pt idx="121">
                  <c:v>145.75974729999999</c:v>
                </c:pt>
                <c:pt idx="122">
                  <c:v>146.00539702999998</c:v>
                </c:pt>
                <c:pt idx="123">
                  <c:v>145.91291962</c:v>
                </c:pt>
                <c:pt idx="124">
                  <c:v>146.41673737000002</c:v>
                </c:pt>
                <c:pt idx="125">
                  <c:v>147.25578462000001</c:v>
                </c:pt>
                <c:pt idx="126">
                  <c:v>147.64978027999999</c:v>
                </c:pt>
                <c:pt idx="127">
                  <c:v>149.12076721000003</c:v>
                </c:pt>
                <c:pt idx="128">
                  <c:v>149.48682709000002</c:v>
                </c:pt>
                <c:pt idx="129">
                  <c:v>150.29794464</c:v>
                </c:pt>
                <c:pt idx="130">
                  <c:v>150.98478547000002</c:v>
                </c:pt>
                <c:pt idx="131">
                  <c:v>151.12061464000001</c:v>
                </c:pt>
                <c:pt idx="132">
                  <c:v>151.43465424999999</c:v>
                </c:pt>
                <c:pt idx="133">
                  <c:v>151.09556429</c:v>
                </c:pt>
                <c:pt idx="134">
                  <c:v>151.08689729</c:v>
                </c:pt>
                <c:pt idx="135">
                  <c:v>151.20923920000001</c:v>
                </c:pt>
                <c:pt idx="136">
                  <c:v>151.20924224999999</c:v>
                </c:pt>
                <c:pt idx="137">
                  <c:v>151.75255737000001</c:v>
                </c:pt>
                <c:pt idx="138">
                  <c:v>151.70342865000001</c:v>
                </c:pt>
                <c:pt idx="139">
                  <c:v>152.18894195999999</c:v>
                </c:pt>
                <c:pt idx="140">
                  <c:v>152.50491029</c:v>
                </c:pt>
                <c:pt idx="141">
                  <c:v>152.37486269000001</c:v>
                </c:pt>
                <c:pt idx="142">
                  <c:v>152.48949433000001</c:v>
                </c:pt>
                <c:pt idx="143">
                  <c:v>152.95766449999999</c:v>
                </c:pt>
                <c:pt idx="144">
                  <c:v>153.60019685</c:v>
                </c:pt>
                <c:pt idx="145">
                  <c:v>153.02124024999998</c:v>
                </c:pt>
                <c:pt idx="146">
                  <c:v>153.25821991999999</c:v>
                </c:pt>
                <c:pt idx="147">
                  <c:v>153.96914826</c:v>
                </c:pt>
                <c:pt idx="148">
                  <c:v>153.40657350000001</c:v>
                </c:pt>
                <c:pt idx="149">
                  <c:v>151.61672973999998</c:v>
                </c:pt>
                <c:pt idx="150">
                  <c:v>150.21606292000001</c:v>
                </c:pt>
                <c:pt idx="151">
                  <c:v>149.37316131</c:v>
                </c:pt>
                <c:pt idx="152">
                  <c:v>147.76634521</c:v>
                </c:pt>
                <c:pt idx="153">
                  <c:v>145.72218322999998</c:v>
                </c:pt>
                <c:pt idx="154">
                  <c:v>144.25408479000001</c:v>
                </c:pt>
                <c:pt idx="155">
                  <c:v>143.19250947</c:v>
                </c:pt>
                <c:pt idx="156">
                  <c:v>141.38050539</c:v>
                </c:pt>
                <c:pt idx="157">
                  <c:v>139.94226838</c:v>
                </c:pt>
                <c:pt idx="158">
                  <c:v>138.89321136000001</c:v>
                </c:pt>
                <c:pt idx="159">
                  <c:v>138.43274535999998</c:v>
                </c:pt>
                <c:pt idx="160">
                  <c:v>138.52137297000002</c:v>
                </c:pt>
                <c:pt idx="161">
                  <c:v>138.97509611999999</c:v>
                </c:pt>
                <c:pt idx="162">
                  <c:v>139.64267577000001</c:v>
                </c:pt>
                <c:pt idx="163">
                  <c:v>139.66483458000002</c:v>
                </c:pt>
                <c:pt idx="164">
                  <c:v>139.94323730000002</c:v>
                </c:pt>
                <c:pt idx="165">
                  <c:v>140.04631042000003</c:v>
                </c:pt>
                <c:pt idx="166">
                  <c:v>140.36324310000001</c:v>
                </c:pt>
                <c:pt idx="167">
                  <c:v>140.82274323000001</c:v>
                </c:pt>
                <c:pt idx="168">
                  <c:v>141.36701966000001</c:v>
                </c:pt>
                <c:pt idx="169">
                  <c:v>142.15790557999998</c:v>
                </c:pt>
                <c:pt idx="170">
                  <c:v>143.01333314000001</c:v>
                </c:pt>
                <c:pt idx="171">
                  <c:v>143.89862518000001</c:v>
                </c:pt>
                <c:pt idx="172">
                  <c:v>145.06905363999999</c:v>
                </c:pt>
                <c:pt idx="173">
                  <c:v>146.06030881999999</c:v>
                </c:pt>
                <c:pt idx="174">
                  <c:v>146.05163571999998</c:v>
                </c:pt>
                <c:pt idx="175">
                  <c:v>145.93218533999999</c:v>
                </c:pt>
                <c:pt idx="176">
                  <c:v>146.07572324</c:v>
                </c:pt>
                <c:pt idx="177">
                  <c:v>145.8570465</c:v>
                </c:pt>
                <c:pt idx="178">
                  <c:v>145.10951233</c:v>
                </c:pt>
                <c:pt idx="179">
                  <c:v>144.86001131</c:v>
                </c:pt>
                <c:pt idx="180">
                  <c:v>144.90625001000001</c:v>
                </c:pt>
                <c:pt idx="181">
                  <c:v>145.10950928</c:v>
                </c:pt>
                <c:pt idx="182">
                  <c:v>145.20969238999999</c:v>
                </c:pt>
                <c:pt idx="183">
                  <c:v>145.14033355000001</c:v>
                </c:pt>
                <c:pt idx="184">
                  <c:v>145.33685303000001</c:v>
                </c:pt>
                <c:pt idx="185">
                  <c:v>144.75597533999999</c:v>
                </c:pt>
                <c:pt idx="186">
                  <c:v>145.06616364000001</c:v>
                </c:pt>
                <c:pt idx="187">
                  <c:v>146.01503449000001</c:v>
                </c:pt>
                <c:pt idx="188">
                  <c:v>146.96197357</c:v>
                </c:pt>
                <c:pt idx="189">
                  <c:v>148.03414459000004</c:v>
                </c:pt>
                <c:pt idx="190">
                  <c:v>147.24325865000003</c:v>
                </c:pt>
                <c:pt idx="191">
                  <c:v>146.65755767000002</c:v>
                </c:pt>
                <c:pt idx="192">
                  <c:v>145.83199156000001</c:v>
                </c:pt>
                <c:pt idx="193">
                  <c:v>144.77908325000001</c:v>
                </c:pt>
                <c:pt idx="194">
                  <c:v>144.10187225000001</c:v>
                </c:pt>
                <c:pt idx="195">
                  <c:v>144.48623656000001</c:v>
                </c:pt>
                <c:pt idx="196">
                  <c:v>145.40909728</c:v>
                </c:pt>
                <c:pt idx="197">
                  <c:v>146.36085813000003</c:v>
                </c:pt>
                <c:pt idx="198">
                  <c:v>147.47060087</c:v>
                </c:pt>
                <c:pt idx="199">
                  <c:v>148.69690854999999</c:v>
                </c:pt>
                <c:pt idx="200">
                  <c:v>149.68142089</c:v>
                </c:pt>
                <c:pt idx="201">
                  <c:v>150.31239624000003</c:v>
                </c:pt>
                <c:pt idx="202">
                  <c:v>150.95685731</c:v>
                </c:pt>
                <c:pt idx="203">
                  <c:v>151.33929140000001</c:v>
                </c:pt>
                <c:pt idx="204">
                  <c:v>151.32388001999999</c:v>
                </c:pt>
                <c:pt idx="205">
                  <c:v>150.46941378</c:v>
                </c:pt>
                <c:pt idx="206">
                  <c:v>149.51091005999999</c:v>
                </c:pt>
                <c:pt idx="207">
                  <c:v>148.47919465999999</c:v>
                </c:pt>
                <c:pt idx="208">
                  <c:v>148.15648042000001</c:v>
                </c:pt>
                <c:pt idx="209">
                  <c:v>147.73551179</c:v>
                </c:pt>
                <c:pt idx="210">
                  <c:v>148.01776733999998</c:v>
                </c:pt>
                <c:pt idx="211">
                  <c:v>148.30869294000001</c:v>
                </c:pt>
                <c:pt idx="212">
                  <c:v>148.94159394000002</c:v>
                </c:pt>
                <c:pt idx="213">
                  <c:v>150.15826720999999</c:v>
                </c:pt>
                <c:pt idx="214">
                  <c:v>150.21221008000001</c:v>
                </c:pt>
                <c:pt idx="215">
                  <c:v>149.13040312999999</c:v>
                </c:pt>
                <c:pt idx="216">
                  <c:v>148.30387419000002</c:v>
                </c:pt>
                <c:pt idx="217">
                  <c:v>147.09972685</c:v>
                </c:pt>
                <c:pt idx="218">
                  <c:v>145.83874663</c:v>
                </c:pt>
                <c:pt idx="219">
                  <c:v>144.75308684999999</c:v>
                </c:pt>
                <c:pt idx="220">
                  <c:v>143.35145721999999</c:v>
                </c:pt>
                <c:pt idx="221">
                  <c:v>142.70506897999999</c:v>
                </c:pt>
                <c:pt idx="222">
                  <c:v>142.23303987</c:v>
                </c:pt>
                <c:pt idx="223">
                  <c:v>142.39198457000001</c:v>
                </c:pt>
                <c:pt idx="224">
                  <c:v>142.91602936000001</c:v>
                </c:pt>
                <c:pt idx="225">
                  <c:v>143.64622496999999</c:v>
                </c:pt>
                <c:pt idx="226">
                  <c:v>144.46312103</c:v>
                </c:pt>
                <c:pt idx="227">
                  <c:v>144.95248717000001</c:v>
                </c:pt>
                <c:pt idx="228">
                  <c:v>145.34841308</c:v>
                </c:pt>
                <c:pt idx="229">
                  <c:v>145.83103790000001</c:v>
                </c:pt>
                <c:pt idx="230">
                  <c:v>146.72692261</c:v>
                </c:pt>
                <c:pt idx="231">
                  <c:v>147.73648072999998</c:v>
                </c:pt>
                <c:pt idx="232">
                  <c:v>147.95900728000001</c:v>
                </c:pt>
                <c:pt idx="233">
                  <c:v>148.56781924000001</c:v>
                </c:pt>
                <c:pt idx="234">
                  <c:v>148.64874118</c:v>
                </c:pt>
                <c:pt idx="235">
                  <c:v>148.43295595999999</c:v>
                </c:pt>
                <c:pt idx="236">
                  <c:v>148.49460757</c:v>
                </c:pt>
                <c:pt idx="237">
                  <c:v>147.70565339999999</c:v>
                </c:pt>
                <c:pt idx="238">
                  <c:v>147.59390564999998</c:v>
                </c:pt>
                <c:pt idx="239">
                  <c:v>147.77115784</c:v>
                </c:pt>
                <c:pt idx="240">
                  <c:v>147.96959837999998</c:v>
                </c:pt>
                <c:pt idx="241">
                  <c:v>148.47534178000001</c:v>
                </c:pt>
                <c:pt idx="242">
                  <c:v>149.59568021000001</c:v>
                </c:pt>
                <c:pt idx="243">
                  <c:v>150.84703062</c:v>
                </c:pt>
                <c:pt idx="244">
                  <c:v>152.17255704999999</c:v>
                </c:pt>
                <c:pt idx="245">
                  <c:v>153.14454649000001</c:v>
                </c:pt>
                <c:pt idx="246">
                  <c:v>153.96240539000001</c:v>
                </c:pt>
                <c:pt idx="247">
                  <c:v>154.67430114000001</c:v>
                </c:pt>
                <c:pt idx="248">
                  <c:v>154.93054352000001</c:v>
                </c:pt>
                <c:pt idx="249">
                  <c:v>155.35825349000001</c:v>
                </c:pt>
                <c:pt idx="250">
                  <c:v>155.79463655000004</c:v>
                </c:pt>
                <c:pt idx="251">
                  <c:v>156.10578311</c:v>
                </c:pt>
                <c:pt idx="252">
                  <c:v>156.39189302</c:v>
                </c:pt>
                <c:pt idx="253">
                  <c:v>156.71268006000003</c:v>
                </c:pt>
                <c:pt idx="254">
                  <c:v>156.78974762000001</c:v>
                </c:pt>
                <c:pt idx="255">
                  <c:v>156.92846527</c:v>
                </c:pt>
                <c:pt idx="256">
                  <c:v>157.20975494000001</c:v>
                </c:pt>
                <c:pt idx="257">
                  <c:v>158.36862793</c:v>
                </c:pt>
                <c:pt idx="258">
                  <c:v>160.26540222</c:v>
                </c:pt>
                <c:pt idx="259">
                  <c:v>161.87029114000001</c:v>
                </c:pt>
                <c:pt idx="260">
                  <c:v>163.68421936000001</c:v>
                </c:pt>
                <c:pt idx="261">
                  <c:v>165.32186431000002</c:v>
                </c:pt>
                <c:pt idx="262">
                  <c:v>166.80922546000002</c:v>
                </c:pt>
                <c:pt idx="263">
                  <c:v>167.89199675000003</c:v>
                </c:pt>
                <c:pt idx="264">
                  <c:v>167.92089537000001</c:v>
                </c:pt>
                <c:pt idx="265">
                  <c:v>167.91607817000002</c:v>
                </c:pt>
                <c:pt idx="266">
                  <c:v>167.89103545</c:v>
                </c:pt>
                <c:pt idx="267">
                  <c:v>167.41515655000001</c:v>
                </c:pt>
                <c:pt idx="268">
                  <c:v>166.76395416</c:v>
                </c:pt>
                <c:pt idx="269">
                  <c:v>165.01842193999997</c:v>
                </c:pt>
                <c:pt idx="270">
                  <c:v>163.54839783999998</c:v>
                </c:pt>
                <c:pt idx="271">
                  <c:v>161.57744600000001</c:v>
                </c:pt>
                <c:pt idx="272">
                  <c:v>159.58144991000003</c:v>
                </c:pt>
                <c:pt idx="273">
                  <c:v>157.50549776000003</c:v>
                </c:pt>
                <c:pt idx="274">
                  <c:v>155.39486389999999</c:v>
                </c:pt>
                <c:pt idx="275">
                  <c:v>154.8910492</c:v>
                </c:pt>
                <c:pt idx="276">
                  <c:v>154.13291320000002</c:v>
                </c:pt>
                <c:pt idx="277">
                  <c:v>153.92483672</c:v>
                </c:pt>
                <c:pt idx="278">
                  <c:v>153.510614</c:v>
                </c:pt>
                <c:pt idx="279">
                  <c:v>152.88445738000001</c:v>
                </c:pt>
                <c:pt idx="280">
                  <c:v>152.44711150999998</c:v>
                </c:pt>
                <c:pt idx="281">
                  <c:v>152.15233765000002</c:v>
                </c:pt>
                <c:pt idx="282">
                  <c:v>151.60613710000001</c:v>
                </c:pt>
                <c:pt idx="283">
                  <c:v>151.2680115</c:v>
                </c:pt>
                <c:pt idx="284">
                  <c:v>150.65052035000002</c:v>
                </c:pt>
                <c:pt idx="285">
                  <c:v>150.73239900000002</c:v>
                </c:pt>
                <c:pt idx="286">
                  <c:v>150.42413941999999</c:v>
                </c:pt>
                <c:pt idx="287">
                  <c:v>149.5908661</c:v>
                </c:pt>
                <c:pt idx="288">
                  <c:v>147.21435852000002</c:v>
                </c:pt>
                <c:pt idx="289">
                  <c:v>144.34945221000001</c:v>
                </c:pt>
                <c:pt idx="290">
                  <c:v>141.84578705000001</c:v>
                </c:pt>
                <c:pt idx="291">
                  <c:v>138.76991272000001</c:v>
                </c:pt>
                <c:pt idx="292">
                  <c:v>136.88951569</c:v>
                </c:pt>
                <c:pt idx="293">
                  <c:v>134.93205109000002</c:v>
                </c:pt>
                <c:pt idx="294">
                  <c:v>134.26639863</c:v>
                </c:pt>
                <c:pt idx="295">
                  <c:v>134.58429108000001</c:v>
                </c:pt>
                <c:pt idx="296">
                  <c:v>134.17680664000002</c:v>
                </c:pt>
                <c:pt idx="297">
                  <c:v>133.73464202</c:v>
                </c:pt>
                <c:pt idx="298">
                  <c:v>131.52189941</c:v>
                </c:pt>
                <c:pt idx="299">
                  <c:v>129.50278166999999</c:v>
                </c:pt>
                <c:pt idx="300">
                  <c:v>124.38852385999999</c:v>
                </c:pt>
                <c:pt idx="301">
                  <c:v>116.01728363399999</c:v>
                </c:pt>
                <c:pt idx="302">
                  <c:v>109.16616286999999</c:v>
                </c:pt>
                <c:pt idx="303">
                  <c:v>101.75342713000001</c:v>
                </c:pt>
                <c:pt idx="304">
                  <c:v>97.029309843999997</c:v>
                </c:pt>
                <c:pt idx="305">
                  <c:v>92.664514161999989</c:v>
                </c:pt>
                <c:pt idx="306">
                  <c:v>90.695488738000009</c:v>
                </c:pt>
                <c:pt idx="307">
                  <c:v>91.041320800000008</c:v>
                </c:pt>
                <c:pt idx="308">
                  <c:v>91.133800506</c:v>
                </c:pt>
                <c:pt idx="309">
                  <c:v>93.695265956</c:v>
                </c:pt>
                <c:pt idx="310">
                  <c:v>97.489780417000006</c:v>
                </c:pt>
                <c:pt idx="311">
                  <c:v>102.43642043000001</c:v>
                </c:pt>
                <c:pt idx="312">
                  <c:v>106.12785719000001</c:v>
                </c:pt>
                <c:pt idx="313">
                  <c:v>108.777944163</c:v>
                </c:pt>
                <c:pt idx="314">
                  <c:v>109.90599059000002</c:v>
                </c:pt>
                <c:pt idx="315">
                  <c:v>109.01973876000002</c:v>
                </c:pt>
                <c:pt idx="316">
                  <c:v>107.32140960000001</c:v>
                </c:pt>
                <c:pt idx="317">
                  <c:v>104.380399318</c:v>
                </c:pt>
                <c:pt idx="318">
                  <c:v>103.60974196800001</c:v>
                </c:pt>
                <c:pt idx="319">
                  <c:v>103.85057296800001</c:v>
                </c:pt>
                <c:pt idx="320">
                  <c:v>105.625967398</c:v>
                </c:pt>
                <c:pt idx="321">
                  <c:v>109.36653364400001</c:v>
                </c:pt>
                <c:pt idx="322">
                  <c:v>112.09079740400001</c:v>
                </c:pt>
                <c:pt idx="323">
                  <c:v>115.44507368000002</c:v>
                </c:pt>
                <c:pt idx="324">
                  <c:v>116.17237928000002</c:v>
                </c:pt>
                <c:pt idx="325">
                  <c:v>115.54236678000002</c:v>
                </c:pt>
                <c:pt idx="326">
                  <c:v>115.59631347000001</c:v>
                </c:pt>
                <c:pt idx="327">
                  <c:v>114.63010407000002</c:v>
                </c:pt>
                <c:pt idx="328">
                  <c:v>113.84403841000001</c:v>
                </c:pt>
                <c:pt idx="329">
                  <c:v>112.40580445999998</c:v>
                </c:pt>
                <c:pt idx="330">
                  <c:v>110.93674548000001</c:v>
                </c:pt>
                <c:pt idx="331">
                  <c:v>109.92911303</c:v>
                </c:pt>
                <c:pt idx="332">
                  <c:v>108.85597461</c:v>
                </c:pt>
                <c:pt idx="333">
                  <c:v>107.85605014000001</c:v>
                </c:pt>
                <c:pt idx="334">
                  <c:v>108.37238772000001</c:v>
                </c:pt>
                <c:pt idx="335">
                  <c:v>108.74615480000001</c:v>
                </c:pt>
                <c:pt idx="336">
                  <c:v>108.86175156000002</c:v>
                </c:pt>
                <c:pt idx="337">
                  <c:v>108.26256713000002</c:v>
                </c:pt>
                <c:pt idx="338">
                  <c:v>107.05360183000001</c:v>
                </c:pt>
                <c:pt idx="339">
                  <c:v>106.04500808</c:v>
                </c:pt>
                <c:pt idx="340">
                  <c:v>105.92363051000001</c:v>
                </c:pt>
                <c:pt idx="341">
                  <c:v>106.16446152</c:v>
                </c:pt>
                <c:pt idx="342">
                  <c:v>106.3889145</c:v>
                </c:pt>
                <c:pt idx="343">
                  <c:v>106.58157885</c:v>
                </c:pt>
                <c:pt idx="344">
                  <c:v>105.80418017</c:v>
                </c:pt>
                <c:pt idx="345">
                  <c:v>105.14334261000002</c:v>
                </c:pt>
                <c:pt idx="346">
                  <c:v>104.4863579</c:v>
                </c:pt>
                <c:pt idx="347">
                  <c:v>105.89762115999999</c:v>
                </c:pt>
                <c:pt idx="348">
                  <c:v>107.58053895</c:v>
                </c:pt>
                <c:pt idx="349">
                  <c:v>110.04181671000001</c:v>
                </c:pt>
                <c:pt idx="350">
                  <c:v>112.15919188999999</c:v>
                </c:pt>
                <c:pt idx="351">
                  <c:v>113.50783691000001</c:v>
                </c:pt>
                <c:pt idx="352">
                  <c:v>115.76296766999999</c:v>
                </c:pt>
                <c:pt idx="353">
                  <c:v>117.71079712000002</c:v>
                </c:pt>
                <c:pt idx="354">
                  <c:v>120.2000122</c:v>
                </c:pt>
                <c:pt idx="355">
                  <c:v>122.77977829000001</c:v>
                </c:pt>
                <c:pt idx="356">
                  <c:v>125.65528640000001</c:v>
                </c:pt>
                <c:pt idx="357">
                  <c:v>127.77458877000004</c:v>
                </c:pt>
                <c:pt idx="358">
                  <c:v>130.48247604000002</c:v>
                </c:pt>
                <c:pt idx="359">
                  <c:v>133.04105223000002</c:v>
                </c:pt>
                <c:pt idx="360">
                  <c:v>135.99458465000004</c:v>
                </c:pt>
                <c:pt idx="361">
                  <c:v>138.42214660000002</c:v>
                </c:pt>
                <c:pt idx="362">
                  <c:v>139.11092225000002</c:v>
                </c:pt>
                <c:pt idx="363">
                  <c:v>139.32959290000002</c:v>
                </c:pt>
                <c:pt idx="364">
                  <c:v>136.37413330000001</c:v>
                </c:pt>
                <c:pt idx="365">
                  <c:v>133.59785310000001</c:v>
                </c:pt>
                <c:pt idx="366">
                  <c:v>131.08166505000003</c:v>
                </c:pt>
                <c:pt idx="367">
                  <c:v>129.31494140999999</c:v>
                </c:pt>
                <c:pt idx="368">
                  <c:v>129.07700195999999</c:v>
                </c:pt>
                <c:pt idx="369">
                  <c:v>128.81497956000001</c:v>
                </c:pt>
                <c:pt idx="370">
                  <c:v>128.88626709000002</c:v>
                </c:pt>
                <c:pt idx="371">
                  <c:v>128.98163452</c:v>
                </c:pt>
                <c:pt idx="372">
                  <c:v>129.51338501000001</c:v>
                </c:pt>
                <c:pt idx="373">
                  <c:v>128.98644867000002</c:v>
                </c:pt>
                <c:pt idx="374">
                  <c:v>129.38333206999999</c:v>
                </c:pt>
                <c:pt idx="375">
                  <c:v>128.58762894</c:v>
                </c:pt>
                <c:pt idx="376">
                  <c:v>127.78614807000001</c:v>
                </c:pt>
                <c:pt idx="377">
                  <c:v>127.57903518000002</c:v>
                </c:pt>
                <c:pt idx="378">
                  <c:v>126.9548088</c:v>
                </c:pt>
                <c:pt idx="379">
                  <c:v>128.13391342000003</c:v>
                </c:pt>
                <c:pt idx="380">
                  <c:v>129.51627425000004</c:v>
                </c:pt>
                <c:pt idx="381">
                  <c:v>130.3620636</c:v>
                </c:pt>
                <c:pt idx="382">
                  <c:v>130.99688872999999</c:v>
                </c:pt>
                <c:pt idx="383">
                  <c:v>130.82830657000002</c:v>
                </c:pt>
                <c:pt idx="384">
                  <c:v>130.26187286000001</c:v>
                </c:pt>
                <c:pt idx="385">
                  <c:v>130.06150207000002</c:v>
                </c:pt>
                <c:pt idx="386">
                  <c:v>129.46039123</c:v>
                </c:pt>
                <c:pt idx="387">
                  <c:v>130.22719574000001</c:v>
                </c:pt>
                <c:pt idx="388">
                  <c:v>130.6308258</c:v>
                </c:pt>
                <c:pt idx="389">
                  <c:v>131.00363465000001</c:v>
                </c:pt>
                <c:pt idx="390">
                  <c:v>131.90626527000001</c:v>
                </c:pt>
                <c:pt idx="391">
                  <c:v>132.91774903000001</c:v>
                </c:pt>
                <c:pt idx="392">
                  <c:v>134.31937563000002</c:v>
                </c:pt>
                <c:pt idx="393">
                  <c:v>134.81355744000004</c:v>
                </c:pt>
                <c:pt idx="394">
                  <c:v>135.13048860000001</c:v>
                </c:pt>
                <c:pt idx="395">
                  <c:v>135.48402406000002</c:v>
                </c:pt>
                <c:pt idx="396">
                  <c:v>135.26246337999999</c:v>
                </c:pt>
                <c:pt idx="397">
                  <c:v>135.74219513</c:v>
                </c:pt>
                <c:pt idx="398">
                  <c:v>135.50329590000001</c:v>
                </c:pt>
                <c:pt idx="399">
                  <c:v>134.91663667</c:v>
                </c:pt>
                <c:pt idx="400">
                  <c:v>135.07750855</c:v>
                </c:pt>
                <c:pt idx="401">
                  <c:v>134.66906281000001</c:v>
                </c:pt>
                <c:pt idx="402">
                  <c:v>135.17480317000002</c:v>
                </c:pt>
                <c:pt idx="403">
                  <c:v>136.33174896</c:v>
                </c:pt>
                <c:pt idx="404">
                  <c:v>137.65053556999999</c:v>
                </c:pt>
                <c:pt idx="405">
                  <c:v>140.01451872000001</c:v>
                </c:pt>
                <c:pt idx="406">
                  <c:v>142.27253872999998</c:v>
                </c:pt>
                <c:pt idx="407">
                  <c:v>144.74152066999997</c:v>
                </c:pt>
                <c:pt idx="408">
                  <c:v>147.38005217</c:v>
                </c:pt>
                <c:pt idx="409">
                  <c:v>149.02636870000001</c:v>
                </c:pt>
                <c:pt idx="410">
                  <c:v>150.82873839000001</c:v>
                </c:pt>
                <c:pt idx="411">
                  <c:v>152.15233914999999</c:v>
                </c:pt>
                <c:pt idx="412">
                  <c:v>152.01458432999999</c:v>
                </c:pt>
                <c:pt idx="413">
                  <c:v>151.71499327000001</c:v>
                </c:pt>
                <c:pt idx="414">
                  <c:v>150.52722014</c:v>
                </c:pt>
                <c:pt idx="415">
                  <c:v>149.27779388000002</c:v>
                </c:pt>
                <c:pt idx="416">
                  <c:v>148.3626419</c:v>
                </c:pt>
                <c:pt idx="417">
                  <c:v>147.35115660999998</c:v>
                </c:pt>
                <c:pt idx="418">
                  <c:v>146.81266022</c:v>
                </c:pt>
                <c:pt idx="419">
                  <c:v>146.30595397000002</c:v>
                </c:pt>
                <c:pt idx="420">
                  <c:v>146.38301697</c:v>
                </c:pt>
                <c:pt idx="421">
                  <c:v>146.22310638999997</c:v>
                </c:pt>
                <c:pt idx="422">
                  <c:v>147.42918091000001</c:v>
                </c:pt>
                <c:pt idx="423">
                  <c:v>148.34915161000001</c:v>
                </c:pt>
                <c:pt idx="424">
                  <c:v>149.21132202000004</c:v>
                </c:pt>
                <c:pt idx="425">
                  <c:v>149.43673706000001</c:v>
                </c:pt>
                <c:pt idx="426">
                  <c:v>149.85674438000001</c:v>
                </c:pt>
                <c:pt idx="427">
                  <c:v>150.88942261</c:v>
                </c:pt>
                <c:pt idx="428">
                  <c:v>151.68897552999999</c:v>
                </c:pt>
                <c:pt idx="429">
                  <c:v>153.52698670999999</c:v>
                </c:pt>
                <c:pt idx="430">
                  <c:v>155.09141542</c:v>
                </c:pt>
                <c:pt idx="431">
                  <c:v>157.06525576000001</c:v>
                </c:pt>
                <c:pt idx="432">
                  <c:v>158.28000186</c:v>
                </c:pt>
                <c:pt idx="433">
                  <c:v>159.08919070000002</c:v>
                </c:pt>
                <c:pt idx="434">
                  <c:v>158.60560916000003</c:v>
                </c:pt>
                <c:pt idx="435">
                  <c:v>157.72128146000003</c:v>
                </c:pt>
                <c:pt idx="436">
                  <c:v>157.52669070000002</c:v>
                </c:pt>
                <c:pt idx="437">
                  <c:v>156.88319094000002</c:v>
                </c:pt>
                <c:pt idx="438">
                  <c:v>156.93809815000003</c:v>
                </c:pt>
                <c:pt idx="439">
                  <c:v>157.31379395000002</c:v>
                </c:pt>
                <c:pt idx="440">
                  <c:v>157.87444457000004</c:v>
                </c:pt>
                <c:pt idx="441">
                  <c:v>158.15862578000002</c:v>
                </c:pt>
                <c:pt idx="442">
                  <c:v>158.17693023000001</c:v>
                </c:pt>
                <c:pt idx="443">
                  <c:v>157.99775238000001</c:v>
                </c:pt>
                <c:pt idx="444">
                  <c:v>157.57967224999999</c:v>
                </c:pt>
                <c:pt idx="445">
                  <c:v>156.99204560000001</c:v>
                </c:pt>
                <c:pt idx="446">
                  <c:v>156.86584931000002</c:v>
                </c:pt>
                <c:pt idx="447">
                  <c:v>156.98144531999998</c:v>
                </c:pt>
                <c:pt idx="448">
                  <c:v>157.7193451</c:v>
                </c:pt>
                <c:pt idx="449">
                  <c:v>159.04005889999999</c:v>
                </c:pt>
                <c:pt idx="450">
                  <c:v>159.97737275</c:v>
                </c:pt>
                <c:pt idx="451">
                  <c:v>160.81257020000004</c:v>
                </c:pt>
                <c:pt idx="452">
                  <c:v>160.27022096000002</c:v>
                </c:pt>
                <c:pt idx="453">
                  <c:v>160.25769806999998</c:v>
                </c:pt>
                <c:pt idx="454">
                  <c:v>159.84346772000001</c:v>
                </c:pt>
                <c:pt idx="455">
                  <c:v>159.71630707</c:v>
                </c:pt>
                <c:pt idx="456">
                  <c:v>159.24909516</c:v>
                </c:pt>
                <c:pt idx="457">
                  <c:v>159.33290557999999</c:v>
                </c:pt>
                <c:pt idx="458">
                  <c:v>160.02553253999997</c:v>
                </c:pt>
                <c:pt idx="459">
                  <c:v>159.10749053999999</c:v>
                </c:pt>
                <c:pt idx="460">
                  <c:v>158.38211211999999</c:v>
                </c:pt>
                <c:pt idx="461">
                  <c:v>155.11549836</c:v>
                </c:pt>
                <c:pt idx="462">
                  <c:v>152.54536591000002</c:v>
                </c:pt>
                <c:pt idx="463">
                  <c:v>149.49550019000003</c:v>
                </c:pt>
                <c:pt idx="464">
                  <c:v>146.98123931999999</c:v>
                </c:pt>
                <c:pt idx="465">
                  <c:v>147.30010070999998</c:v>
                </c:pt>
                <c:pt idx="466">
                  <c:v>147.47542418999998</c:v>
                </c:pt>
                <c:pt idx="467">
                  <c:v>150.11780700000003</c:v>
                </c:pt>
                <c:pt idx="468">
                  <c:v>152.79871978</c:v>
                </c:pt>
                <c:pt idx="469">
                  <c:v>157.08066862999999</c:v>
                </c:pt>
                <c:pt idx="470">
                  <c:v>159.55254059000001</c:v>
                </c:pt>
                <c:pt idx="471">
                  <c:v>160.53416137000002</c:v>
                </c:pt>
                <c:pt idx="472">
                  <c:v>160.43879699999999</c:v>
                </c:pt>
                <c:pt idx="473">
                  <c:v>158.79152223</c:v>
                </c:pt>
                <c:pt idx="474">
                  <c:v>158.15380707</c:v>
                </c:pt>
                <c:pt idx="475">
                  <c:v>157.19241333000002</c:v>
                </c:pt>
                <c:pt idx="476">
                  <c:v>157.85325316000001</c:v>
                </c:pt>
                <c:pt idx="477">
                  <c:v>158.91675413999999</c:v>
                </c:pt>
                <c:pt idx="478">
                  <c:v>159.91571959999996</c:v>
                </c:pt>
                <c:pt idx="479">
                  <c:v>160.68059387</c:v>
                </c:pt>
                <c:pt idx="480">
                  <c:v>160.95032197</c:v>
                </c:pt>
                <c:pt idx="481">
                  <c:v>160.28177796</c:v>
                </c:pt>
                <c:pt idx="482">
                  <c:v>159.42730865999999</c:v>
                </c:pt>
                <c:pt idx="483">
                  <c:v>157.94283448000002</c:v>
                </c:pt>
                <c:pt idx="484">
                  <c:v>157.60759431</c:v>
                </c:pt>
                <c:pt idx="485">
                  <c:v>157.12786103000002</c:v>
                </c:pt>
                <c:pt idx="486">
                  <c:v>157.59411317000001</c:v>
                </c:pt>
                <c:pt idx="487">
                  <c:v>158.66147463000001</c:v>
                </c:pt>
                <c:pt idx="488">
                  <c:v>159.78759768000003</c:v>
                </c:pt>
                <c:pt idx="489">
                  <c:v>161.4551041</c:v>
                </c:pt>
                <c:pt idx="490">
                  <c:v>162.49644929999999</c:v>
                </c:pt>
                <c:pt idx="491">
                  <c:v>164.37588502</c:v>
                </c:pt>
                <c:pt idx="492">
                  <c:v>165.17062074</c:v>
                </c:pt>
                <c:pt idx="493">
                  <c:v>166.26302338000002</c:v>
                </c:pt>
                <c:pt idx="494">
                  <c:v>167.52015687000002</c:v>
                </c:pt>
                <c:pt idx="495">
                  <c:v>168.39773713000002</c:v>
                </c:pt>
                <c:pt idx="496">
                  <c:v>170.15579070999999</c:v>
                </c:pt>
                <c:pt idx="497">
                  <c:v>170.89658204</c:v>
                </c:pt>
                <c:pt idx="498">
                  <c:v>171.44567259999999</c:v>
                </c:pt>
                <c:pt idx="499">
                  <c:v>172.00825348000001</c:v>
                </c:pt>
                <c:pt idx="500">
                  <c:v>172.05160217999997</c:v>
                </c:pt>
                <c:pt idx="501">
                  <c:v>172.56794282000001</c:v>
                </c:pt>
                <c:pt idx="502">
                  <c:v>173.19217835999999</c:v>
                </c:pt>
                <c:pt idx="503">
                  <c:v>174.11599884000003</c:v>
                </c:pt>
                <c:pt idx="504">
                  <c:v>175.08991242000002</c:v>
                </c:pt>
                <c:pt idx="505">
                  <c:v>175.75749359000002</c:v>
                </c:pt>
                <c:pt idx="506">
                  <c:v>175.74111784999999</c:v>
                </c:pt>
                <c:pt idx="507">
                  <c:v>175.13229979000002</c:v>
                </c:pt>
                <c:pt idx="508">
                  <c:v>174.48976590999999</c:v>
                </c:pt>
                <c:pt idx="509">
                  <c:v>173.53704527999997</c:v>
                </c:pt>
                <c:pt idx="510">
                  <c:v>173.32511595</c:v>
                </c:pt>
                <c:pt idx="511">
                  <c:v>172.74616240000003</c:v>
                </c:pt>
                <c:pt idx="512">
                  <c:v>171.90999755000001</c:v>
                </c:pt>
                <c:pt idx="513">
                  <c:v>171.72503813</c:v>
                </c:pt>
                <c:pt idx="514">
                  <c:v>170.83589476000003</c:v>
                </c:pt>
                <c:pt idx="515">
                  <c:v>169.26279143000002</c:v>
                </c:pt>
                <c:pt idx="516">
                  <c:v>168.45360564999999</c:v>
                </c:pt>
                <c:pt idx="517">
                  <c:v>167.64634856999999</c:v>
                </c:pt>
                <c:pt idx="518">
                  <c:v>167.32460175</c:v>
                </c:pt>
                <c:pt idx="519">
                  <c:v>166.55587465000002</c:v>
                </c:pt>
                <c:pt idx="520">
                  <c:v>164.54543459000001</c:v>
                </c:pt>
                <c:pt idx="521">
                  <c:v>164.01175538999999</c:v>
                </c:pt>
                <c:pt idx="522">
                  <c:v>161.85199587</c:v>
                </c:pt>
                <c:pt idx="523">
                  <c:v>159.80879823999999</c:v>
                </c:pt>
                <c:pt idx="524">
                  <c:v>157.96885530000003</c:v>
                </c:pt>
                <c:pt idx="525">
                  <c:v>156.97182161000001</c:v>
                </c:pt>
                <c:pt idx="526">
                  <c:v>157.82435914000001</c:v>
                </c:pt>
                <c:pt idx="527">
                  <c:v>158.21931916000003</c:v>
                </c:pt>
                <c:pt idx="528">
                  <c:v>158.87726593000002</c:v>
                </c:pt>
                <c:pt idx="529">
                  <c:v>160.03132170999999</c:v>
                </c:pt>
                <c:pt idx="530">
                  <c:v>161.10060424</c:v>
                </c:pt>
                <c:pt idx="531">
                  <c:v>162.52535247</c:v>
                </c:pt>
                <c:pt idx="532">
                  <c:v>163.14283750999999</c:v>
                </c:pt>
                <c:pt idx="533">
                  <c:v>165.14943083</c:v>
                </c:pt>
                <c:pt idx="534">
                  <c:v>167.04909515</c:v>
                </c:pt>
                <c:pt idx="535">
                  <c:v>168.67228240999998</c:v>
                </c:pt>
                <c:pt idx="536">
                  <c:v>169.98817749</c:v>
                </c:pt>
                <c:pt idx="537">
                  <c:v>169.87353973</c:v>
                </c:pt>
                <c:pt idx="538">
                  <c:v>170.76075591</c:v>
                </c:pt>
                <c:pt idx="539">
                  <c:v>170.52088928000001</c:v>
                </c:pt>
                <c:pt idx="540">
                  <c:v>170.57483521000003</c:v>
                </c:pt>
                <c:pt idx="541">
                  <c:v>170.40914917000001</c:v>
                </c:pt>
                <c:pt idx="542">
                  <c:v>170.45924378999999</c:v>
                </c:pt>
                <c:pt idx="543">
                  <c:v>170.3494278</c:v>
                </c:pt>
                <c:pt idx="544">
                  <c:v>170.35424194000001</c:v>
                </c:pt>
                <c:pt idx="545">
                  <c:v>170.25212706000002</c:v>
                </c:pt>
                <c:pt idx="546">
                  <c:v>169.70977476000002</c:v>
                </c:pt>
                <c:pt idx="547">
                  <c:v>168.01048125</c:v>
                </c:pt>
                <c:pt idx="548">
                  <c:v>165.30066833000001</c:v>
                </c:pt>
                <c:pt idx="549">
                  <c:v>163.37595826000003</c:v>
                </c:pt>
                <c:pt idx="550">
                  <c:v>160.94550478000002</c:v>
                </c:pt>
                <c:pt idx="551">
                  <c:v>161.22583315000003</c:v>
                </c:pt>
                <c:pt idx="552">
                  <c:v>163.34320832</c:v>
                </c:pt>
                <c:pt idx="553">
                  <c:v>165.95669098000005</c:v>
                </c:pt>
                <c:pt idx="554">
                  <c:v>168.13861083</c:v>
                </c:pt>
                <c:pt idx="555">
                  <c:v>168.53742217000001</c:v>
                </c:pt>
                <c:pt idx="556">
                  <c:v>168.61448515000001</c:v>
                </c:pt>
                <c:pt idx="557">
                  <c:v>167.43441770000001</c:v>
                </c:pt>
                <c:pt idx="558">
                  <c:v>165.65998228000001</c:v>
                </c:pt>
                <c:pt idx="559">
                  <c:v>163.87303008000001</c:v>
                </c:pt>
                <c:pt idx="560">
                  <c:v>162.61300507000001</c:v>
                </c:pt>
                <c:pt idx="561">
                  <c:v>161.31349183</c:v>
                </c:pt>
                <c:pt idx="562">
                  <c:v>158.53624879000003</c:v>
                </c:pt>
                <c:pt idx="563">
                  <c:v>156.13084566000001</c:v>
                </c:pt>
                <c:pt idx="564">
                  <c:v>153.96819764</c:v>
                </c:pt>
                <c:pt idx="565">
                  <c:v>152.01362304999998</c:v>
                </c:pt>
                <c:pt idx="566">
                  <c:v>151.18709411</c:v>
                </c:pt>
                <c:pt idx="567">
                  <c:v>151.38360900000001</c:v>
                </c:pt>
                <c:pt idx="568">
                  <c:v>152.97789763</c:v>
                </c:pt>
                <c:pt idx="569">
                  <c:v>154.36411283999999</c:v>
                </c:pt>
                <c:pt idx="570">
                  <c:v>155.30527037000002</c:v>
                </c:pt>
                <c:pt idx="571">
                  <c:v>156.54987638</c:v>
                </c:pt>
                <c:pt idx="572">
                  <c:v>157.74150542000001</c:v>
                </c:pt>
                <c:pt idx="573">
                  <c:v>159.02560728</c:v>
                </c:pt>
                <c:pt idx="574">
                  <c:v>160.05636137000002</c:v>
                </c:pt>
                <c:pt idx="575">
                  <c:v>160.47829131</c:v>
                </c:pt>
                <c:pt idx="576">
                  <c:v>160.95320738000004</c:v>
                </c:pt>
                <c:pt idx="577">
                  <c:v>160.98692167999999</c:v>
                </c:pt>
                <c:pt idx="578">
                  <c:v>160.87228544999996</c:v>
                </c:pt>
                <c:pt idx="579">
                  <c:v>160.01493377</c:v>
                </c:pt>
                <c:pt idx="580">
                  <c:v>159.41864014000001</c:v>
                </c:pt>
                <c:pt idx="581">
                  <c:v>158.57092132999998</c:v>
                </c:pt>
                <c:pt idx="582">
                  <c:v>157.52283174000002</c:v>
                </c:pt>
                <c:pt idx="583">
                  <c:v>156.59130708999999</c:v>
                </c:pt>
                <c:pt idx="584">
                  <c:v>155.38234102000001</c:v>
                </c:pt>
                <c:pt idx="585">
                  <c:v>154.42865755</c:v>
                </c:pt>
                <c:pt idx="586">
                  <c:v>153.60020295000001</c:v>
                </c:pt>
                <c:pt idx="587">
                  <c:v>152.39219818999999</c:v>
                </c:pt>
                <c:pt idx="588">
                  <c:v>151.91631623000001</c:v>
                </c:pt>
                <c:pt idx="589">
                  <c:v>150.88363494999999</c:v>
                </c:pt>
                <c:pt idx="590">
                  <c:v>150.47904207000002</c:v>
                </c:pt>
                <c:pt idx="591">
                  <c:v>150.80657044</c:v>
                </c:pt>
                <c:pt idx="592">
                  <c:v>153.04339905999998</c:v>
                </c:pt>
                <c:pt idx="593">
                  <c:v>156.69341431000001</c:v>
                </c:pt>
                <c:pt idx="594">
                  <c:v>159.89645234000002</c:v>
                </c:pt>
                <c:pt idx="595">
                  <c:v>163.38366853000002</c:v>
                </c:pt>
                <c:pt idx="596">
                  <c:v>165.71050415000002</c:v>
                </c:pt>
                <c:pt idx="597">
                  <c:v>168.13982390999999</c:v>
                </c:pt>
                <c:pt idx="598">
                  <c:v>170.35328368</c:v>
                </c:pt>
                <c:pt idx="599">
                  <c:v>171.80664978000004</c:v>
                </c:pt>
                <c:pt idx="600">
                  <c:v>173.12519073000004</c:v>
                </c:pt>
                <c:pt idx="601">
                  <c:v>174.78314057000003</c:v>
                </c:pt>
                <c:pt idx="602">
                  <c:v>175.91990968000002</c:v>
                </c:pt>
                <c:pt idx="603">
                  <c:v>177.67275391999999</c:v>
                </c:pt>
                <c:pt idx="604">
                  <c:v>178.32970582999999</c:v>
                </c:pt>
                <c:pt idx="605">
                  <c:v>178.47277528000001</c:v>
                </c:pt>
                <c:pt idx="606">
                  <c:v>178.60708162</c:v>
                </c:pt>
                <c:pt idx="607">
                  <c:v>178.35695038</c:v>
                </c:pt>
                <c:pt idx="608">
                  <c:v>178.15548705999998</c:v>
                </c:pt>
                <c:pt idx="609">
                  <c:v>177.77396697</c:v>
                </c:pt>
                <c:pt idx="610">
                  <c:v>177.55206602000001</c:v>
                </c:pt>
                <c:pt idx="611">
                  <c:v>177.2922058</c:v>
                </c:pt>
                <c:pt idx="612">
                  <c:v>177.09171293999998</c:v>
                </c:pt>
                <c:pt idx="613">
                  <c:v>176.63330535999998</c:v>
                </c:pt>
                <c:pt idx="614">
                  <c:v>175.97051085999999</c:v>
                </c:pt>
                <c:pt idx="615">
                  <c:v>175.45176238000002</c:v>
                </c:pt>
                <c:pt idx="616">
                  <c:v>174.97194670000002</c:v>
                </c:pt>
                <c:pt idx="617">
                  <c:v>174.56025693999999</c:v>
                </c:pt>
                <c:pt idx="618">
                  <c:v>174.12910001999998</c:v>
                </c:pt>
                <c:pt idx="619">
                  <c:v>173.48090970999999</c:v>
                </c:pt>
                <c:pt idx="620">
                  <c:v>172.52127531000002</c:v>
                </c:pt>
                <c:pt idx="621">
                  <c:v>171.04094541000001</c:v>
                </c:pt>
                <c:pt idx="622">
                  <c:v>170.11440274999998</c:v>
                </c:pt>
                <c:pt idx="623">
                  <c:v>169.47302397000001</c:v>
                </c:pt>
                <c:pt idx="624">
                  <c:v>169.09247893000003</c:v>
                </c:pt>
                <c:pt idx="625">
                  <c:v>169.38153533000002</c:v>
                </c:pt>
                <c:pt idx="626">
                  <c:v>171.52562864999999</c:v>
                </c:pt>
                <c:pt idx="627">
                  <c:v>173.90817412999999</c:v>
                </c:pt>
                <c:pt idx="628">
                  <c:v>176.91944580000001</c:v>
                </c:pt>
                <c:pt idx="629">
                  <c:v>179.25917053000001</c:v>
                </c:pt>
                <c:pt idx="630">
                  <c:v>180.65774842000002</c:v>
                </c:pt>
                <c:pt idx="631">
                  <c:v>182.12931976000002</c:v>
                </c:pt>
                <c:pt idx="632">
                  <c:v>181.72736053999998</c:v>
                </c:pt>
                <c:pt idx="633">
                  <c:v>182.20133667000002</c:v>
                </c:pt>
                <c:pt idx="634">
                  <c:v>182.08843689</c:v>
                </c:pt>
                <c:pt idx="635">
                  <c:v>182.48844605000002</c:v>
                </c:pt>
                <c:pt idx="636">
                  <c:v>183.42277374</c:v>
                </c:pt>
                <c:pt idx="637">
                  <c:v>183.71280670999997</c:v>
                </c:pt>
                <c:pt idx="638">
                  <c:v>184.60723419000001</c:v>
                </c:pt>
                <c:pt idx="639">
                  <c:v>184.17316131000001</c:v>
                </c:pt>
                <c:pt idx="640">
                  <c:v>183.05585784999997</c:v>
                </c:pt>
                <c:pt idx="641">
                  <c:v>181.35070494999999</c:v>
                </c:pt>
                <c:pt idx="642">
                  <c:v>179.48983155000002</c:v>
                </c:pt>
                <c:pt idx="643">
                  <c:v>178.51462096999998</c:v>
                </c:pt>
                <c:pt idx="644">
                  <c:v>177.70486602</c:v>
                </c:pt>
                <c:pt idx="645">
                  <c:v>178.36862793</c:v>
                </c:pt>
                <c:pt idx="646">
                  <c:v>178.78810270999998</c:v>
                </c:pt>
                <c:pt idx="647">
                  <c:v>179.11804046000003</c:v>
                </c:pt>
                <c:pt idx="648">
                  <c:v>179.30685425000001</c:v>
                </c:pt>
                <c:pt idx="649">
                  <c:v>178.98470612</c:v>
                </c:pt>
                <c:pt idx="650">
                  <c:v>178.65282442</c:v>
                </c:pt>
                <c:pt idx="651">
                  <c:v>179.21634371000002</c:v>
                </c:pt>
                <c:pt idx="652">
                  <c:v>181.00714112999998</c:v>
                </c:pt>
                <c:pt idx="653">
                  <c:v>183.97363589000005</c:v>
                </c:pt>
                <c:pt idx="654">
                  <c:v>185.12500460000001</c:v>
                </c:pt>
                <c:pt idx="655">
                  <c:v>184.78241732000004</c:v>
                </c:pt>
                <c:pt idx="656">
                  <c:v>184.09918977000001</c:v>
                </c:pt>
                <c:pt idx="657">
                  <c:v>181.77893829000001</c:v>
                </c:pt>
                <c:pt idx="658">
                  <c:v>179.83144531000002</c:v>
                </c:pt>
                <c:pt idx="659">
                  <c:v>178.50586852000004</c:v>
                </c:pt>
                <c:pt idx="660">
                  <c:v>178.92047881000002</c:v>
                </c:pt>
                <c:pt idx="661">
                  <c:v>179.42268369999999</c:v>
                </c:pt>
                <c:pt idx="662">
                  <c:v>179.27572325</c:v>
                </c:pt>
                <c:pt idx="663">
                  <c:v>178.48445892000001</c:v>
                </c:pt>
                <c:pt idx="664">
                  <c:v>177.07322997</c:v>
                </c:pt>
                <c:pt idx="665">
                  <c:v>175.56077727000002</c:v>
                </c:pt>
                <c:pt idx="666">
                  <c:v>174.73544920000001</c:v>
                </c:pt>
                <c:pt idx="667">
                  <c:v>174.18458098000002</c:v>
                </c:pt>
                <c:pt idx="668">
                  <c:v>174.41134796</c:v>
                </c:pt>
                <c:pt idx="669">
                  <c:v>174.56026000000003</c:v>
                </c:pt>
                <c:pt idx="670">
                  <c:v>174.68191681000002</c:v>
                </c:pt>
                <c:pt idx="671">
                  <c:v>174.69846192</c:v>
                </c:pt>
                <c:pt idx="672">
                  <c:v>174.07460327999999</c:v>
                </c:pt>
                <c:pt idx="673">
                  <c:v>173.96851654000002</c:v>
                </c:pt>
                <c:pt idx="674">
                  <c:v>173.76705169000002</c:v>
                </c:pt>
                <c:pt idx="675">
                  <c:v>173.50426939999997</c:v>
                </c:pt>
                <c:pt idx="676">
                  <c:v>173.24635314000002</c:v>
                </c:pt>
                <c:pt idx="677">
                  <c:v>172.75582733000005</c:v>
                </c:pt>
                <c:pt idx="678">
                  <c:v>172.34705811000001</c:v>
                </c:pt>
                <c:pt idx="679">
                  <c:v>172.02783052000001</c:v>
                </c:pt>
                <c:pt idx="680">
                  <c:v>171.62685089999999</c:v>
                </c:pt>
                <c:pt idx="681">
                  <c:v>170.96114503000001</c:v>
                </c:pt>
                <c:pt idx="682">
                  <c:v>169.40684815</c:v>
                </c:pt>
                <c:pt idx="683">
                  <c:v>167.9187317</c:v>
                </c:pt>
                <c:pt idx="684">
                  <c:v>165.93327942000002</c:v>
                </c:pt>
                <c:pt idx="685">
                  <c:v>163.98967438000003</c:v>
                </c:pt>
                <c:pt idx="686">
                  <c:v>162.66798247999998</c:v>
                </c:pt>
                <c:pt idx="687">
                  <c:v>161.86601409999997</c:v>
                </c:pt>
                <c:pt idx="688">
                  <c:v>162.39936066000001</c:v>
                </c:pt>
                <c:pt idx="689">
                  <c:v>162.06455993999998</c:v>
                </c:pt>
                <c:pt idx="690">
                  <c:v>161.45335083999998</c:v>
                </c:pt>
                <c:pt idx="691">
                  <c:v>159.62751466</c:v>
                </c:pt>
                <c:pt idx="692">
                  <c:v>157.53013917999999</c:v>
                </c:pt>
                <c:pt idx="693">
                  <c:v>156.04494324000001</c:v>
                </c:pt>
                <c:pt idx="694">
                  <c:v>154.53152009000001</c:v>
                </c:pt>
                <c:pt idx="695">
                  <c:v>153.43951874000001</c:v>
                </c:pt>
                <c:pt idx="696">
                  <c:v>152.06040497999999</c:v>
                </c:pt>
                <c:pt idx="697">
                  <c:v>151.07157136999999</c:v>
                </c:pt>
                <c:pt idx="698">
                  <c:v>150.31340182</c:v>
                </c:pt>
                <c:pt idx="699">
                  <c:v>149.35765995</c:v>
                </c:pt>
                <c:pt idx="700">
                  <c:v>148.35812228999998</c:v>
                </c:pt>
                <c:pt idx="701">
                  <c:v>147.63693545000001</c:v>
                </c:pt>
                <c:pt idx="702">
                  <c:v>147.58438110999998</c:v>
                </c:pt>
                <c:pt idx="703">
                  <c:v>148.19169311999997</c:v>
                </c:pt>
                <c:pt idx="704">
                  <c:v>149.61751862</c:v>
                </c:pt>
                <c:pt idx="705">
                  <c:v>150.89735718</c:v>
                </c:pt>
                <c:pt idx="706">
                  <c:v>151.86867218</c:v>
                </c:pt>
                <c:pt idx="707">
                  <c:v>152.70762328999999</c:v>
                </c:pt>
                <c:pt idx="708">
                  <c:v>153.55046539</c:v>
                </c:pt>
                <c:pt idx="709">
                  <c:v>154.61424255000003</c:v>
                </c:pt>
                <c:pt idx="710">
                  <c:v>155.27216797</c:v>
                </c:pt>
                <c:pt idx="711">
                  <c:v>156.29798431999998</c:v>
                </c:pt>
                <c:pt idx="712">
                  <c:v>156.92574006000001</c:v>
                </c:pt>
                <c:pt idx="713">
                  <c:v>158.19000855000002</c:v>
                </c:pt>
                <c:pt idx="714">
                  <c:v>158.69123840999998</c:v>
                </c:pt>
                <c:pt idx="715">
                  <c:v>159.40268859999998</c:v>
                </c:pt>
                <c:pt idx="716">
                  <c:v>160.10246276000004</c:v>
                </c:pt>
                <c:pt idx="717">
                  <c:v>161.28984069000001</c:v>
                </c:pt>
                <c:pt idx="718">
                  <c:v>162.63391264000001</c:v>
                </c:pt>
                <c:pt idx="719">
                  <c:v>163.93419186999998</c:v>
                </c:pt>
                <c:pt idx="720">
                  <c:v>165.06220243999999</c:v>
                </c:pt>
                <c:pt idx="721">
                  <c:v>165.80869292</c:v>
                </c:pt>
                <c:pt idx="722">
                  <c:v>164.73713224999997</c:v>
                </c:pt>
                <c:pt idx="723">
                  <c:v>162.85678861999997</c:v>
                </c:pt>
                <c:pt idx="724">
                  <c:v>161.10589292999998</c:v>
                </c:pt>
                <c:pt idx="725">
                  <c:v>158.92384183999999</c:v>
                </c:pt>
                <c:pt idx="726">
                  <c:v>158.07126769000001</c:v>
                </c:pt>
                <c:pt idx="727">
                  <c:v>157.06102598999999</c:v>
                </c:pt>
                <c:pt idx="728">
                  <c:v>157.03280181</c:v>
                </c:pt>
                <c:pt idx="729">
                  <c:v>156.68729554000001</c:v>
                </c:pt>
                <c:pt idx="730">
                  <c:v>155.72279358</c:v>
                </c:pt>
                <c:pt idx="731">
                  <c:v>154.222995</c:v>
                </c:pt>
                <c:pt idx="732">
                  <c:v>152.16454467</c:v>
                </c:pt>
                <c:pt idx="733">
                  <c:v>148.90703581</c:v>
                </c:pt>
                <c:pt idx="734">
                  <c:v>146.00768736999999</c:v>
                </c:pt>
                <c:pt idx="735">
                  <c:v>143.71176604000001</c:v>
                </c:pt>
                <c:pt idx="736">
                  <c:v>142.00661163000001</c:v>
                </c:pt>
                <c:pt idx="737">
                  <c:v>141.35355529</c:v>
                </c:pt>
                <c:pt idx="738">
                  <c:v>140.21970824000002</c:v>
                </c:pt>
                <c:pt idx="739">
                  <c:v>140.20510863999999</c:v>
                </c:pt>
                <c:pt idx="740">
                  <c:v>141.09953459000002</c:v>
                </c:pt>
                <c:pt idx="741">
                  <c:v>141.93848417000001</c:v>
                </c:pt>
                <c:pt idx="742">
                  <c:v>142.39980924</c:v>
                </c:pt>
                <c:pt idx="743">
                  <c:v>142.41927641000001</c:v>
                </c:pt>
                <c:pt idx="744">
                  <c:v>141.84699858000002</c:v>
                </c:pt>
                <c:pt idx="745">
                  <c:v>140.55645292000003</c:v>
                </c:pt>
                <c:pt idx="746">
                  <c:v>139.71458281000002</c:v>
                </c:pt>
                <c:pt idx="747">
                  <c:v>138.66540984</c:v>
                </c:pt>
                <c:pt idx="748">
                  <c:v>138.04544372000001</c:v>
                </c:pt>
                <c:pt idx="749">
                  <c:v>137.43618162999999</c:v>
                </c:pt>
                <c:pt idx="750">
                  <c:v>136.87947386000002</c:v>
                </c:pt>
                <c:pt idx="751">
                  <c:v>137.02059629000001</c:v>
                </c:pt>
                <c:pt idx="752">
                  <c:v>137.0712097</c:v>
                </c:pt>
                <c:pt idx="753">
                  <c:v>137.74470672000001</c:v>
                </c:pt>
                <c:pt idx="754">
                  <c:v>138.38803406</c:v>
                </c:pt>
                <c:pt idx="755">
                  <c:v>139.13354951000002</c:v>
                </c:pt>
                <c:pt idx="756">
                  <c:v>139.50728304</c:v>
                </c:pt>
                <c:pt idx="757">
                  <c:v>139.76324923000001</c:v>
                </c:pt>
                <c:pt idx="758">
                  <c:v>140.57105408999999</c:v>
                </c:pt>
                <c:pt idx="759">
                  <c:v>140.96425019</c:v>
                </c:pt>
                <c:pt idx="760">
                  <c:v>141.33700408000001</c:v>
                </c:pt>
                <c:pt idx="761">
                  <c:v>141.10926359000001</c:v>
                </c:pt>
                <c:pt idx="762">
                  <c:v>140.28101652000001</c:v>
                </c:pt>
                <c:pt idx="763">
                  <c:v>139.57540128000002</c:v>
                </c:pt>
                <c:pt idx="764">
                  <c:v>139.46834409000002</c:v>
                </c:pt>
                <c:pt idx="765">
                  <c:v>139.68051756</c:v>
                </c:pt>
                <c:pt idx="766">
                  <c:v>140.18077697000001</c:v>
                </c:pt>
                <c:pt idx="767">
                  <c:v>140.76181335000001</c:v>
                </c:pt>
                <c:pt idx="768">
                  <c:v>140.94283904000002</c:v>
                </c:pt>
                <c:pt idx="769">
                  <c:v>141.06352538000002</c:v>
                </c:pt>
                <c:pt idx="770">
                  <c:v>140.72483367000001</c:v>
                </c:pt>
                <c:pt idx="771">
                  <c:v>139.96277008000001</c:v>
                </c:pt>
                <c:pt idx="772">
                  <c:v>138.95739134999999</c:v>
                </c:pt>
                <c:pt idx="773">
                  <c:v>137.22109374000001</c:v>
                </c:pt>
                <c:pt idx="774">
                  <c:v>135.74270935000001</c:v>
                </c:pt>
                <c:pt idx="775">
                  <c:v>134.21273955000001</c:v>
                </c:pt>
                <c:pt idx="776">
                  <c:v>132.39176634</c:v>
                </c:pt>
                <c:pt idx="777">
                  <c:v>131.99272764000003</c:v>
                </c:pt>
                <c:pt idx="778">
                  <c:v>131.95476683000001</c:v>
                </c:pt>
                <c:pt idx="779">
                  <c:v>132.92316283000002</c:v>
                </c:pt>
                <c:pt idx="780">
                  <c:v>133.60639189</c:v>
                </c:pt>
                <c:pt idx="781">
                  <c:v>134.18548125000001</c:v>
                </c:pt>
                <c:pt idx="782">
                  <c:v>134.63999785999999</c:v>
                </c:pt>
                <c:pt idx="783">
                  <c:v>134.40057372000001</c:v>
                </c:pt>
                <c:pt idx="784">
                  <c:v>134.85898131000002</c:v>
                </c:pt>
                <c:pt idx="785">
                  <c:v>134.53878021000003</c:v>
                </c:pt>
                <c:pt idx="786">
                  <c:v>133.39130706</c:v>
                </c:pt>
                <c:pt idx="787">
                  <c:v>131.88664855000002</c:v>
                </c:pt>
                <c:pt idx="788">
                  <c:v>130.99805601</c:v>
                </c:pt>
                <c:pt idx="789">
                  <c:v>130.37419736000001</c:v>
                </c:pt>
                <c:pt idx="790">
                  <c:v>129.26078489</c:v>
                </c:pt>
                <c:pt idx="791">
                  <c:v>128.44519193000002</c:v>
                </c:pt>
                <c:pt idx="792">
                  <c:v>127.02909697000001</c:v>
                </c:pt>
                <c:pt idx="793">
                  <c:v>125.06894836000001</c:v>
                </c:pt>
                <c:pt idx="794">
                  <c:v>122.80417099</c:v>
                </c:pt>
                <c:pt idx="795">
                  <c:v>120.70289842000001</c:v>
                </c:pt>
                <c:pt idx="796">
                  <c:v>118.70868455</c:v>
                </c:pt>
                <c:pt idx="797">
                  <c:v>116.27066423000001</c:v>
                </c:pt>
                <c:pt idx="798">
                  <c:v>114.55285799000002</c:v>
                </c:pt>
                <c:pt idx="799">
                  <c:v>112.31143572000001</c:v>
                </c:pt>
                <c:pt idx="800">
                  <c:v>108.96633608000002</c:v>
                </c:pt>
                <c:pt idx="801">
                  <c:v>104.53897172400002</c:v>
                </c:pt>
                <c:pt idx="802">
                  <c:v>101.57052537199999</c:v>
                </c:pt>
                <c:pt idx="803">
                  <c:v>102.35400163200001</c:v>
                </c:pt>
                <c:pt idx="804">
                  <c:v>102.83771363700001</c:v>
                </c:pt>
                <c:pt idx="805">
                  <c:v>104.492258455</c:v>
                </c:pt>
                <c:pt idx="806">
                  <c:v>106.59839553600001</c:v>
                </c:pt>
                <c:pt idx="807">
                  <c:v>107.859739674</c:v>
                </c:pt>
                <c:pt idx="808">
                  <c:v>110.32209166000001</c:v>
                </c:pt>
                <c:pt idx="809">
                  <c:v>111.44426115000002</c:v>
                </c:pt>
                <c:pt idx="810">
                  <c:v>113.20781095000001</c:v>
                </c:pt>
                <c:pt idx="811">
                  <c:v>114.46623838000001</c:v>
                </c:pt>
                <c:pt idx="812">
                  <c:v>115.32270963000001</c:v>
                </c:pt>
                <c:pt idx="813">
                  <c:v>115.30616606000001</c:v>
                </c:pt>
                <c:pt idx="814">
                  <c:v>114.61904143000001</c:v>
                </c:pt>
                <c:pt idx="815">
                  <c:v>114.33971633</c:v>
                </c:pt>
                <c:pt idx="816">
                  <c:v>113.95235595000001</c:v>
                </c:pt>
                <c:pt idx="817">
                  <c:v>114.90517882000002</c:v>
                </c:pt>
                <c:pt idx="818">
                  <c:v>115.40056915</c:v>
                </c:pt>
                <c:pt idx="819">
                  <c:v>115.51930465</c:v>
                </c:pt>
                <c:pt idx="820">
                  <c:v>115.36552962</c:v>
                </c:pt>
                <c:pt idx="821">
                  <c:v>114.94410553</c:v>
                </c:pt>
                <c:pt idx="822">
                  <c:v>113.95527191000001</c:v>
                </c:pt>
                <c:pt idx="823">
                  <c:v>112.27542191000001</c:v>
                </c:pt>
                <c:pt idx="824">
                  <c:v>111.01310196</c:v>
                </c:pt>
                <c:pt idx="825">
                  <c:v>110.10796966000001</c:v>
                </c:pt>
                <c:pt idx="826">
                  <c:v>109.05587464</c:v>
                </c:pt>
                <c:pt idx="827">
                  <c:v>108.06704483999999</c:v>
                </c:pt>
                <c:pt idx="828">
                  <c:v>107.00132448000001</c:v>
                </c:pt>
                <c:pt idx="829">
                  <c:v>106.37357179</c:v>
                </c:pt>
                <c:pt idx="830">
                  <c:v>105.89667512</c:v>
                </c:pt>
                <c:pt idx="831">
                  <c:v>105.93171159000001</c:v>
                </c:pt>
                <c:pt idx="832">
                  <c:v>106.74535980000002</c:v>
                </c:pt>
                <c:pt idx="833">
                  <c:v>107.26702728000001</c:v>
                </c:pt>
                <c:pt idx="834">
                  <c:v>107.07042922000002</c:v>
                </c:pt>
                <c:pt idx="835">
                  <c:v>106.08257064</c:v>
                </c:pt>
                <c:pt idx="836">
                  <c:v>103.81097793200001</c:v>
                </c:pt>
                <c:pt idx="837">
                  <c:v>100.971002954</c:v>
                </c:pt>
                <c:pt idx="838">
                  <c:v>98.933964537999998</c:v>
                </c:pt>
                <c:pt idx="839">
                  <c:v>97.438061521999998</c:v>
                </c:pt>
                <c:pt idx="840">
                  <c:v>97.284285736000015</c:v>
                </c:pt>
                <c:pt idx="841">
                  <c:v>97.517868042000018</c:v>
                </c:pt>
                <c:pt idx="842">
                  <c:v>98.482369234000004</c:v>
                </c:pt>
                <c:pt idx="843">
                  <c:v>98.710113527999994</c:v>
                </c:pt>
                <c:pt idx="844">
                  <c:v>97.682350160999988</c:v>
                </c:pt>
                <c:pt idx="845">
                  <c:v>95.899336243999997</c:v>
                </c:pt>
                <c:pt idx="846">
                  <c:v>93.724096681000006</c:v>
                </c:pt>
                <c:pt idx="847">
                  <c:v>92.301187135000006</c:v>
                </c:pt>
                <c:pt idx="848">
                  <c:v>90.929862213000007</c:v>
                </c:pt>
                <c:pt idx="849">
                  <c:v>91.154888154000005</c:v>
                </c:pt>
                <c:pt idx="850">
                  <c:v>91.579743958000009</c:v>
                </c:pt>
                <c:pt idx="851">
                  <c:v>92.860839845000015</c:v>
                </c:pt>
                <c:pt idx="852">
                  <c:v>92.91207733200001</c:v>
                </c:pt>
                <c:pt idx="853">
                  <c:v>92.565323637999995</c:v>
                </c:pt>
                <c:pt idx="854">
                  <c:v>92.327167510999999</c:v>
                </c:pt>
                <c:pt idx="855">
                  <c:v>91.883415222000011</c:v>
                </c:pt>
                <c:pt idx="856">
                  <c:v>91.853633118000005</c:v>
                </c:pt>
                <c:pt idx="857">
                  <c:v>91.367193605000011</c:v>
                </c:pt>
                <c:pt idx="858">
                  <c:v>92.103801729000011</c:v>
                </c:pt>
                <c:pt idx="859">
                  <c:v>92.948617555000013</c:v>
                </c:pt>
                <c:pt idx="860">
                  <c:v>94.396021271000009</c:v>
                </c:pt>
                <c:pt idx="861">
                  <c:v>95.276574707000009</c:v>
                </c:pt>
                <c:pt idx="862">
                  <c:v>96.923518378000011</c:v>
                </c:pt>
                <c:pt idx="863">
                  <c:v>98.128697210000013</c:v>
                </c:pt>
                <c:pt idx="864">
                  <c:v>98.850415044000002</c:v>
                </c:pt>
                <c:pt idx="865">
                  <c:v>99.458959966000009</c:v>
                </c:pt>
                <c:pt idx="866">
                  <c:v>99.288212587000004</c:v>
                </c:pt>
                <c:pt idx="867">
                  <c:v>98.655841066000022</c:v>
                </c:pt>
                <c:pt idx="868">
                  <c:v>96.880834959000012</c:v>
                </c:pt>
                <c:pt idx="869">
                  <c:v>94.518129728000005</c:v>
                </c:pt>
                <c:pt idx="870">
                  <c:v>91.70373077299999</c:v>
                </c:pt>
                <c:pt idx="871">
                  <c:v>89.679548644999997</c:v>
                </c:pt>
                <c:pt idx="872">
                  <c:v>87.505462648000005</c:v>
                </c:pt>
                <c:pt idx="873">
                  <c:v>86.560380555999998</c:v>
                </c:pt>
                <c:pt idx="874">
                  <c:v>86.202002717000013</c:v>
                </c:pt>
                <c:pt idx="875">
                  <c:v>85.965731812000001</c:v>
                </c:pt>
                <c:pt idx="876">
                  <c:v>86.570305634000007</c:v>
                </c:pt>
                <c:pt idx="877">
                  <c:v>87.219554138999996</c:v>
                </c:pt>
                <c:pt idx="878">
                  <c:v>88.18449096800002</c:v>
                </c:pt>
                <c:pt idx="879">
                  <c:v>88.509114839000006</c:v>
                </c:pt>
                <c:pt idx="880">
                  <c:v>88.623280335999993</c:v>
                </c:pt>
                <c:pt idx="881">
                  <c:v>88.609381868</c:v>
                </c:pt>
                <c:pt idx="882">
                  <c:v>88.309574890999997</c:v>
                </c:pt>
                <c:pt idx="883">
                  <c:v>87.704007720999996</c:v>
                </c:pt>
                <c:pt idx="884">
                  <c:v>86.581226349000005</c:v>
                </c:pt>
                <c:pt idx="885">
                  <c:v>86.22781372099999</c:v>
                </c:pt>
                <c:pt idx="886">
                  <c:v>85.660964203999995</c:v>
                </c:pt>
                <c:pt idx="887">
                  <c:v>84.515351107000001</c:v>
                </c:pt>
                <c:pt idx="888">
                  <c:v>83.363780977000005</c:v>
                </c:pt>
                <c:pt idx="889">
                  <c:v>82.307511904000009</c:v>
                </c:pt>
                <c:pt idx="890">
                  <c:v>81.001074220999996</c:v>
                </c:pt>
                <c:pt idx="891">
                  <c:v>80.310131073999997</c:v>
                </c:pt>
                <c:pt idx="892">
                  <c:v>80.425288390999995</c:v>
                </c:pt>
                <c:pt idx="893">
                  <c:v>82.082160185000021</c:v>
                </c:pt>
                <c:pt idx="894">
                  <c:v>83.816464230999998</c:v>
                </c:pt>
                <c:pt idx="895">
                  <c:v>85.522972866999993</c:v>
                </c:pt>
                <c:pt idx="896">
                  <c:v>87.307907865000004</c:v>
                </c:pt>
                <c:pt idx="897">
                  <c:v>88.231150054000011</c:v>
                </c:pt>
                <c:pt idx="898">
                  <c:v>87.803282929000019</c:v>
                </c:pt>
                <c:pt idx="899">
                  <c:v>86.51868591500002</c:v>
                </c:pt>
                <c:pt idx="900">
                  <c:v>85.789027406000002</c:v>
                </c:pt>
                <c:pt idx="901">
                  <c:v>85.052419283000006</c:v>
                </c:pt>
                <c:pt idx="902">
                  <c:v>85.296631624</c:v>
                </c:pt>
                <c:pt idx="903">
                  <c:v>84.926342012000006</c:v>
                </c:pt>
                <c:pt idx="904">
                  <c:v>85.441569521000005</c:v>
                </c:pt>
                <c:pt idx="905">
                  <c:v>86.47301941100001</c:v>
                </c:pt>
                <c:pt idx="906">
                  <c:v>86.729145053000025</c:v>
                </c:pt>
                <c:pt idx="907">
                  <c:v>87.468730166000014</c:v>
                </c:pt>
                <c:pt idx="908">
                  <c:v>87.302941897000011</c:v>
                </c:pt>
                <c:pt idx="909">
                  <c:v>87.715919496000012</c:v>
                </c:pt>
                <c:pt idx="910">
                  <c:v>87.939282991000013</c:v>
                </c:pt>
                <c:pt idx="911">
                  <c:v>87.930348969999997</c:v>
                </c:pt>
                <c:pt idx="912">
                  <c:v>88.053449251000004</c:v>
                </c:pt>
                <c:pt idx="913">
                  <c:v>87.796331790000025</c:v>
                </c:pt>
                <c:pt idx="914">
                  <c:v>87.535243989999998</c:v>
                </c:pt>
                <c:pt idx="915">
                  <c:v>86.567328645000003</c:v>
                </c:pt>
                <c:pt idx="916">
                  <c:v>85.464402772</c:v>
                </c:pt>
                <c:pt idx="917">
                  <c:v>83.434263611000006</c:v>
                </c:pt>
                <c:pt idx="918">
                  <c:v>81.535164641999998</c:v>
                </c:pt>
                <c:pt idx="919">
                  <c:v>80.055992125999992</c:v>
                </c:pt>
                <c:pt idx="920">
                  <c:v>79.098997495999996</c:v>
                </c:pt>
                <c:pt idx="921">
                  <c:v>77.776676938999998</c:v>
                </c:pt>
                <c:pt idx="922">
                  <c:v>76.653895566000003</c:v>
                </c:pt>
                <c:pt idx="923">
                  <c:v>76.032444760999994</c:v>
                </c:pt>
                <c:pt idx="924">
                  <c:v>75.144940183000003</c:v>
                </c:pt>
                <c:pt idx="925">
                  <c:v>74.449034116000007</c:v>
                </c:pt>
                <c:pt idx="926">
                  <c:v>73.517849729000005</c:v>
                </c:pt>
                <c:pt idx="927">
                  <c:v>72.693880461000006</c:v>
                </c:pt>
                <c:pt idx="928">
                  <c:v>72.157804869000003</c:v>
                </c:pt>
                <c:pt idx="929">
                  <c:v>71.442044065999994</c:v>
                </c:pt>
                <c:pt idx="930">
                  <c:v>71.412261962000002</c:v>
                </c:pt>
                <c:pt idx="931">
                  <c:v>72.034706113999988</c:v>
                </c:pt>
                <c:pt idx="932">
                  <c:v>71.836159513999988</c:v>
                </c:pt>
                <c:pt idx="933">
                  <c:v>71.86197128100001</c:v>
                </c:pt>
                <c:pt idx="934">
                  <c:v>70.997301480999994</c:v>
                </c:pt>
                <c:pt idx="935">
                  <c:v>69.909265898000001</c:v>
                </c:pt>
                <c:pt idx="936">
                  <c:v>69.287815854999991</c:v>
                </c:pt>
                <c:pt idx="937">
                  <c:v>68.108448027999998</c:v>
                </c:pt>
                <c:pt idx="938">
                  <c:v>67.436367797000003</c:v>
                </c:pt>
                <c:pt idx="939">
                  <c:v>66.758332060000001</c:v>
                </c:pt>
                <c:pt idx="940">
                  <c:v>65.747728727999998</c:v>
                </c:pt>
                <c:pt idx="941">
                  <c:v>64.610056304000011</c:v>
                </c:pt>
                <c:pt idx="942">
                  <c:v>63.292698670000007</c:v>
                </c:pt>
                <c:pt idx="943">
                  <c:v>62.760592651000003</c:v>
                </c:pt>
                <c:pt idx="944">
                  <c:v>61.936624146</c:v>
                </c:pt>
                <c:pt idx="945">
                  <c:v>60.655997849000002</c:v>
                </c:pt>
                <c:pt idx="946">
                  <c:v>59.922368621999993</c:v>
                </c:pt>
                <c:pt idx="947">
                  <c:v>59.909463502000001</c:v>
                </c:pt>
                <c:pt idx="948">
                  <c:v>59.886630631000003</c:v>
                </c:pt>
                <c:pt idx="949">
                  <c:v>59.524282837000001</c:v>
                </c:pt>
                <c:pt idx="950">
                  <c:v>58.853194428000002</c:v>
                </c:pt>
                <c:pt idx="951">
                  <c:v>57.959734344000005</c:v>
                </c:pt>
                <c:pt idx="952">
                  <c:v>57.144700240999995</c:v>
                </c:pt>
                <c:pt idx="953">
                  <c:v>55.789619828000006</c:v>
                </c:pt>
                <c:pt idx="954">
                  <c:v>55.246594621000007</c:v>
                </c:pt>
                <c:pt idx="955">
                  <c:v>54.811778262000004</c:v>
                </c:pt>
                <c:pt idx="956">
                  <c:v>55.247587970000012</c:v>
                </c:pt>
                <c:pt idx="957">
                  <c:v>55.974268725000009</c:v>
                </c:pt>
                <c:pt idx="958">
                  <c:v>56.141048052000009</c:v>
                </c:pt>
                <c:pt idx="959">
                  <c:v>56.025890352000005</c:v>
                </c:pt>
                <c:pt idx="960">
                  <c:v>55.014295579000006</c:v>
                </c:pt>
                <c:pt idx="961">
                  <c:v>53.944129182000012</c:v>
                </c:pt>
                <c:pt idx="962">
                  <c:v>52.532463074000006</c:v>
                </c:pt>
                <c:pt idx="963">
                  <c:v>51.496049881000005</c:v>
                </c:pt>
                <c:pt idx="964">
                  <c:v>50.566852187000009</c:v>
                </c:pt>
                <c:pt idx="965">
                  <c:v>50.040703199000006</c:v>
                </c:pt>
                <c:pt idx="966">
                  <c:v>49.610849379000001</c:v>
                </c:pt>
                <c:pt idx="967">
                  <c:v>49.170075987999994</c:v>
                </c:pt>
                <c:pt idx="968">
                  <c:v>48.647896958000004</c:v>
                </c:pt>
                <c:pt idx="969">
                  <c:v>47.657149505999996</c:v>
                </c:pt>
                <c:pt idx="970">
                  <c:v>49.209783936000001</c:v>
                </c:pt>
                <c:pt idx="971">
                  <c:v>50.846801757999998</c:v>
                </c:pt>
                <c:pt idx="972">
                  <c:v>53.328635025000004</c:v>
                </c:pt>
                <c:pt idx="973">
                  <c:v>56.216495515000005</c:v>
                </c:pt>
                <c:pt idx="974">
                  <c:v>58.880992509000002</c:v>
                </c:pt>
                <c:pt idx="975">
                  <c:v>62.689117815000003</c:v>
                </c:pt>
                <c:pt idx="976">
                  <c:v>64.541558459000001</c:v>
                </c:pt>
                <c:pt idx="977">
                  <c:v>66.130924227000008</c:v>
                </c:pt>
                <c:pt idx="978">
                  <c:v>67.001550295000015</c:v>
                </c:pt>
                <c:pt idx="979">
                  <c:v>67.152445223000001</c:v>
                </c:pt>
                <c:pt idx="980">
                  <c:v>67.157408143000012</c:v>
                </c:pt>
                <c:pt idx="981">
                  <c:v>66.053488161000004</c:v>
                </c:pt>
                <c:pt idx="982">
                  <c:v>65.26128692799999</c:v>
                </c:pt>
                <c:pt idx="983">
                  <c:v>64.724217988999996</c:v>
                </c:pt>
                <c:pt idx="984">
                  <c:v>64.194098664999999</c:v>
                </c:pt>
                <c:pt idx="985">
                  <c:v>63.59151001</c:v>
                </c:pt>
                <c:pt idx="986">
                  <c:v>63.072311401999997</c:v>
                </c:pt>
                <c:pt idx="987">
                  <c:v>63.133861541999998</c:v>
                </c:pt>
                <c:pt idx="988">
                  <c:v>63.480325698999998</c:v>
                </c:pt>
                <c:pt idx="989">
                  <c:v>63.880397797000001</c:v>
                </c:pt>
                <c:pt idx="990">
                  <c:v>64.014417266999999</c:v>
                </c:pt>
                <c:pt idx="991">
                  <c:v>63.751342391999998</c:v>
                </c:pt>
                <c:pt idx="992">
                  <c:v>63.234127807000007</c:v>
                </c:pt>
                <c:pt idx="993">
                  <c:v>62.642458343000001</c:v>
                </c:pt>
                <c:pt idx="994">
                  <c:v>62.079578399000006</c:v>
                </c:pt>
                <c:pt idx="995">
                  <c:v>61.756939316</c:v>
                </c:pt>
                <c:pt idx="996">
                  <c:v>62.269189835000006</c:v>
                </c:pt>
                <c:pt idx="997">
                  <c:v>62.948219681000005</c:v>
                </c:pt>
                <c:pt idx="998">
                  <c:v>63.131875230000006</c:v>
                </c:pt>
                <c:pt idx="999">
                  <c:v>63.547830201000004</c:v>
                </c:pt>
                <c:pt idx="1000">
                  <c:v>63.609378816000003</c:v>
                </c:pt>
                <c:pt idx="1001">
                  <c:v>63.444584656000011</c:v>
                </c:pt>
                <c:pt idx="1002">
                  <c:v>63.959812545000005</c:v>
                </c:pt>
                <c:pt idx="1003">
                  <c:v>64.267560577000012</c:v>
                </c:pt>
                <c:pt idx="1004">
                  <c:v>64.960489272000004</c:v>
                </c:pt>
                <c:pt idx="1005">
                  <c:v>65.669301605000015</c:v>
                </c:pt>
                <c:pt idx="1006">
                  <c:v>65.874799346000003</c:v>
                </c:pt>
                <c:pt idx="1007">
                  <c:v>66.594532012999991</c:v>
                </c:pt>
                <c:pt idx="1008">
                  <c:v>66.779179382999999</c:v>
                </c:pt>
                <c:pt idx="1009">
                  <c:v>67.364890289000002</c:v>
                </c:pt>
                <c:pt idx="1010">
                  <c:v>68.717984771000005</c:v>
                </c:pt>
                <c:pt idx="1011">
                  <c:v>69.757375334999992</c:v>
                </c:pt>
                <c:pt idx="1012">
                  <c:v>71.394392394000008</c:v>
                </c:pt>
                <c:pt idx="1013">
                  <c:v>72.723664092000007</c:v>
                </c:pt>
                <c:pt idx="1014">
                  <c:v>73.727318573000005</c:v>
                </c:pt>
                <c:pt idx="1015">
                  <c:v>75.068502808000005</c:v>
                </c:pt>
                <c:pt idx="1016">
                  <c:v>76.140653992000011</c:v>
                </c:pt>
                <c:pt idx="1017">
                  <c:v>77.226703643999997</c:v>
                </c:pt>
                <c:pt idx="1018">
                  <c:v>78.404084779000002</c:v>
                </c:pt>
                <c:pt idx="1019">
                  <c:v>79.044397736999997</c:v>
                </c:pt>
                <c:pt idx="1020">
                  <c:v>79.185364533999987</c:v>
                </c:pt>
                <c:pt idx="1021">
                  <c:v>79.388874056000006</c:v>
                </c:pt>
                <c:pt idx="1022">
                  <c:v>79.496091464000003</c:v>
                </c:pt>
                <c:pt idx="1023">
                  <c:v>79.692651370000021</c:v>
                </c:pt>
                <c:pt idx="1024">
                  <c:v>79.706549838000001</c:v>
                </c:pt>
                <c:pt idx="1025">
                  <c:v>79.618196108999996</c:v>
                </c:pt>
                <c:pt idx="1026">
                  <c:v>79.758171085000001</c:v>
                </c:pt>
                <c:pt idx="1027">
                  <c:v>79.589406588999992</c:v>
                </c:pt>
                <c:pt idx="1028">
                  <c:v>79.483183291999993</c:v>
                </c:pt>
                <c:pt idx="1029">
                  <c:v>79.793909456999998</c:v>
                </c:pt>
                <c:pt idx="1030">
                  <c:v>80.915699008000018</c:v>
                </c:pt>
                <c:pt idx="1031">
                  <c:v>82.316445923999993</c:v>
                </c:pt>
                <c:pt idx="1032">
                  <c:v>82.896201324999993</c:v>
                </c:pt>
                <c:pt idx="1033">
                  <c:v>83.298257446999997</c:v>
                </c:pt>
                <c:pt idx="1034">
                  <c:v>83.214867400999992</c:v>
                </c:pt>
                <c:pt idx="1035">
                  <c:v>81.404122163000011</c:v>
                </c:pt>
                <c:pt idx="1036">
                  <c:v>79.429576112000007</c:v>
                </c:pt>
                <c:pt idx="1037">
                  <c:v>77.54636230700001</c:v>
                </c:pt>
                <c:pt idx="1038">
                  <c:v>75.997698976999999</c:v>
                </c:pt>
                <c:pt idx="1039">
                  <c:v>75.330581666</c:v>
                </c:pt>
                <c:pt idx="1040">
                  <c:v>75.02978210500001</c:v>
                </c:pt>
                <c:pt idx="1041">
                  <c:v>75.396100617000002</c:v>
                </c:pt>
                <c:pt idx="1042">
                  <c:v>75.127069853999998</c:v>
                </c:pt>
                <c:pt idx="1043">
                  <c:v>74.888814543000009</c:v>
                </c:pt>
                <c:pt idx="1044">
                  <c:v>74.586032102000019</c:v>
                </c:pt>
                <c:pt idx="1045">
                  <c:v>73.777948759000012</c:v>
                </c:pt>
                <c:pt idx="1046">
                  <c:v>73.476159666000001</c:v>
                </c:pt>
                <c:pt idx="1047">
                  <c:v>73.335190581000006</c:v>
                </c:pt>
                <c:pt idx="1048">
                  <c:v>73.577416991000007</c:v>
                </c:pt>
                <c:pt idx="1049">
                  <c:v>74.205815887</c:v>
                </c:pt>
                <c:pt idx="1050">
                  <c:v>74.979154205</c:v>
                </c:pt>
                <c:pt idx="1051">
                  <c:v>75.897432708000011</c:v>
                </c:pt>
                <c:pt idx="1052">
                  <c:v>76.201207733999993</c:v>
                </c:pt>
                <c:pt idx="1053">
                  <c:v>76.663821411000001</c:v>
                </c:pt>
                <c:pt idx="1054">
                  <c:v>77.242584229000002</c:v>
                </c:pt>
                <c:pt idx="1055">
                  <c:v>77.469919586000003</c:v>
                </c:pt>
                <c:pt idx="1056">
                  <c:v>77.710161591000002</c:v>
                </c:pt>
                <c:pt idx="1057">
                  <c:v>77.978198243000008</c:v>
                </c:pt>
                <c:pt idx="1058">
                  <c:v>77.562243652000021</c:v>
                </c:pt>
                <c:pt idx="1059">
                  <c:v>77.123455047000007</c:v>
                </c:pt>
                <c:pt idx="1060">
                  <c:v>76.397768401999997</c:v>
                </c:pt>
                <c:pt idx="1061">
                  <c:v>75.839854430999992</c:v>
                </c:pt>
                <c:pt idx="1062">
                  <c:v>75.737602996999996</c:v>
                </c:pt>
                <c:pt idx="1063">
                  <c:v>75.195571899000001</c:v>
                </c:pt>
                <c:pt idx="1064">
                  <c:v>75.373271942000002</c:v>
                </c:pt>
                <c:pt idx="1065">
                  <c:v>75.378234863000003</c:v>
                </c:pt>
                <c:pt idx="1066">
                  <c:v>75.442762756000008</c:v>
                </c:pt>
                <c:pt idx="1067">
                  <c:v>75.623438264000001</c:v>
                </c:pt>
                <c:pt idx="1068">
                  <c:v>76.23198318499999</c:v>
                </c:pt>
                <c:pt idx="1069">
                  <c:v>78.020889283999992</c:v>
                </c:pt>
                <c:pt idx="1070">
                  <c:v>80.410396578000004</c:v>
                </c:pt>
                <c:pt idx="1071">
                  <c:v>82.969664003999995</c:v>
                </c:pt>
                <c:pt idx="1072">
                  <c:v>85.294645693000007</c:v>
                </c:pt>
                <c:pt idx="1073">
                  <c:v>87.089507295000004</c:v>
                </c:pt>
                <c:pt idx="1074">
                  <c:v>88.257954407</c:v>
                </c:pt>
                <c:pt idx="1075">
                  <c:v>88.877420043000001</c:v>
                </c:pt>
                <c:pt idx="1076">
                  <c:v>89.198072814</c:v>
                </c:pt>
                <c:pt idx="1077">
                  <c:v>89.198072050999997</c:v>
                </c:pt>
                <c:pt idx="1078">
                  <c:v>89.321169280000021</c:v>
                </c:pt>
                <c:pt idx="1079">
                  <c:v>89.588213348000011</c:v>
                </c:pt>
                <c:pt idx="1080">
                  <c:v>89.355914306000003</c:v>
                </c:pt>
                <c:pt idx="1081">
                  <c:v>89.344001005999985</c:v>
                </c:pt>
                <c:pt idx="1082">
                  <c:v>89.070006559999996</c:v>
                </c:pt>
                <c:pt idx="1083">
                  <c:v>88.721557615999998</c:v>
                </c:pt>
                <c:pt idx="1084">
                  <c:v>88.774173735999995</c:v>
                </c:pt>
                <c:pt idx="1085">
                  <c:v>88.524006651999997</c:v>
                </c:pt>
                <c:pt idx="1086">
                  <c:v>88.152725219000004</c:v>
                </c:pt>
                <c:pt idx="1087">
                  <c:v>87.788393400999993</c:v>
                </c:pt>
                <c:pt idx="1088">
                  <c:v>87.42207488999999</c:v>
                </c:pt>
                <c:pt idx="1089">
                  <c:v>87.205658721999995</c:v>
                </c:pt>
                <c:pt idx="1090">
                  <c:v>87.034908295999998</c:v>
                </c:pt>
                <c:pt idx="1091">
                  <c:v>86.940596771999992</c:v>
                </c:pt>
                <c:pt idx="1092">
                  <c:v>86.722193910000001</c:v>
                </c:pt>
                <c:pt idx="1093">
                  <c:v>86.629870605999997</c:v>
                </c:pt>
                <c:pt idx="1094">
                  <c:v>87.932335661999986</c:v>
                </c:pt>
                <c:pt idx="1095">
                  <c:v>89.12758636400001</c:v>
                </c:pt>
                <c:pt idx="1096">
                  <c:v>89.856253050000007</c:v>
                </c:pt>
                <c:pt idx="1097">
                  <c:v>90.375452423000013</c:v>
                </c:pt>
                <c:pt idx="1098">
                  <c:v>90.573999023000013</c:v>
                </c:pt>
                <c:pt idx="1099">
                  <c:v>90.494703674999997</c:v>
                </c:pt>
                <c:pt idx="1100">
                  <c:v>90.247658539000014</c:v>
                </c:pt>
                <c:pt idx="1101">
                  <c:v>89.585400390999993</c:v>
                </c:pt>
                <c:pt idx="1102">
                  <c:v>89.219466401000005</c:v>
                </c:pt>
                <c:pt idx="1103">
                  <c:v>89.079956054999997</c:v>
                </c:pt>
                <c:pt idx="1104">
                  <c:v>88.128466797000016</c:v>
                </c:pt>
                <c:pt idx="1105">
                  <c:v>87.888203429000001</c:v>
                </c:pt>
                <c:pt idx="1106">
                  <c:v>87.005902098999996</c:v>
                </c:pt>
                <c:pt idx="1107">
                  <c:v>85.838473509000011</c:v>
                </c:pt>
                <c:pt idx="1108">
                  <c:v>85.010007475999998</c:v>
                </c:pt>
                <c:pt idx="1109">
                  <c:v>84.039974212999994</c:v>
                </c:pt>
                <c:pt idx="1110">
                  <c:v>83.549474335999989</c:v>
                </c:pt>
                <c:pt idx="1111">
                  <c:v>82.809735873000022</c:v>
                </c:pt>
                <c:pt idx="1112">
                  <c:v>82.25144424600002</c:v>
                </c:pt>
                <c:pt idx="1113">
                  <c:v>82.800763703000001</c:v>
                </c:pt>
                <c:pt idx="1114">
                  <c:v>83.161660002999994</c:v>
                </c:pt>
                <c:pt idx="1115">
                  <c:v>83.825629423999999</c:v>
                </c:pt>
                <c:pt idx="1116">
                  <c:v>84.390900421000012</c:v>
                </c:pt>
                <c:pt idx="1117">
                  <c:v>84.833545685000004</c:v>
                </c:pt>
                <c:pt idx="1118">
                  <c:v>85.417758179999993</c:v>
                </c:pt>
                <c:pt idx="1119">
                  <c:v>86.549296572000003</c:v>
                </c:pt>
                <c:pt idx="1120">
                  <c:v>88.223177339000017</c:v>
                </c:pt>
                <c:pt idx="1121">
                  <c:v>89.971829225000008</c:v>
                </c:pt>
                <c:pt idx="1122">
                  <c:v>91.989657593000004</c:v>
                </c:pt>
                <c:pt idx="1123">
                  <c:v>93.292672730000007</c:v>
                </c:pt>
                <c:pt idx="1124">
                  <c:v>94.156031799000019</c:v>
                </c:pt>
                <c:pt idx="1125">
                  <c:v>95.027366638000004</c:v>
                </c:pt>
                <c:pt idx="1126">
                  <c:v>95.964500427000004</c:v>
                </c:pt>
                <c:pt idx="1127">
                  <c:v>96.300473021000016</c:v>
                </c:pt>
                <c:pt idx="1128">
                  <c:v>96.620494078999997</c:v>
                </c:pt>
                <c:pt idx="1129">
                  <c:v>96.494879912000002</c:v>
                </c:pt>
                <c:pt idx="1130">
                  <c:v>95.972477722000008</c:v>
                </c:pt>
                <c:pt idx="1131">
                  <c:v>95.456056976000028</c:v>
                </c:pt>
                <c:pt idx="1132">
                  <c:v>95.328446197000005</c:v>
                </c:pt>
                <c:pt idx="1133">
                  <c:v>95.469015501999991</c:v>
                </c:pt>
                <c:pt idx="1134">
                  <c:v>95.362340544999995</c:v>
                </c:pt>
                <c:pt idx="1135">
                  <c:v>94.380343628000006</c:v>
                </c:pt>
                <c:pt idx="1136">
                  <c:v>93.517980957000006</c:v>
                </c:pt>
                <c:pt idx="1137">
                  <c:v>92.841050721000002</c:v>
                </c:pt>
                <c:pt idx="1138">
                  <c:v>92.567887116000009</c:v>
                </c:pt>
                <c:pt idx="1139">
                  <c:v>93.237837982000016</c:v>
                </c:pt>
                <c:pt idx="1140">
                  <c:v>94.147058105000013</c:v>
                </c:pt>
                <c:pt idx="1141">
                  <c:v>95.316482543000021</c:v>
                </c:pt>
                <c:pt idx="1142">
                  <c:v>96.139963531000006</c:v>
                </c:pt>
                <c:pt idx="1143">
                  <c:v>96.707228851000011</c:v>
                </c:pt>
                <c:pt idx="1144">
                  <c:v>96.782000732</c:v>
                </c:pt>
                <c:pt idx="1145">
                  <c:v>96.363280486999997</c:v>
                </c:pt>
                <c:pt idx="1146">
                  <c:v>96.063199615999991</c:v>
                </c:pt>
                <c:pt idx="1147">
                  <c:v>96.284523774000007</c:v>
                </c:pt>
                <c:pt idx="1148">
                  <c:v>96.856774141000017</c:v>
                </c:pt>
                <c:pt idx="1149">
                  <c:v>97.369208529000005</c:v>
                </c:pt>
                <c:pt idx="1150">
                  <c:v>97.939464571000016</c:v>
                </c:pt>
                <c:pt idx="1151">
                  <c:v>98.992245487000019</c:v>
                </c:pt>
                <c:pt idx="1152">
                  <c:v>99.664190685999998</c:v>
                </c:pt>
                <c:pt idx="1153">
                  <c:v>100.005146802</c:v>
                </c:pt>
                <c:pt idx="1154">
                  <c:v>99.692103589000013</c:v>
                </c:pt>
                <c:pt idx="1155">
                  <c:v>99.327220164000011</c:v>
                </c:pt>
                <c:pt idx="1156">
                  <c:v>99.068013006000001</c:v>
                </c:pt>
                <c:pt idx="1157">
                  <c:v>98.674217228000018</c:v>
                </c:pt>
                <c:pt idx="1158">
                  <c:v>98.10695114100001</c:v>
                </c:pt>
                <c:pt idx="1159">
                  <c:v>97.713154601000014</c:v>
                </c:pt>
                <c:pt idx="1160">
                  <c:v>98.038159942000007</c:v>
                </c:pt>
                <c:pt idx="1161">
                  <c:v>97.786927033000012</c:v>
                </c:pt>
                <c:pt idx="1162">
                  <c:v>97.702185822000004</c:v>
                </c:pt>
                <c:pt idx="1163">
                  <c:v>97.627414705000007</c:v>
                </c:pt>
                <c:pt idx="1164">
                  <c:v>97.954414369000006</c:v>
                </c:pt>
                <c:pt idx="1165">
                  <c:v>98.480804444000015</c:v>
                </c:pt>
                <c:pt idx="1166">
                  <c:v>98.736023712000005</c:v>
                </c:pt>
                <c:pt idx="1167">
                  <c:v>99.356126400999997</c:v>
                </c:pt>
                <c:pt idx="1168">
                  <c:v>99.588415525000002</c:v>
                </c:pt>
                <c:pt idx="1169">
                  <c:v>99.188639066000007</c:v>
                </c:pt>
                <c:pt idx="1170">
                  <c:v>98.256491849000014</c:v>
                </c:pt>
                <c:pt idx="1171">
                  <c:v>97.286459350000015</c:v>
                </c:pt>
                <c:pt idx="1172">
                  <c:v>96.572643279000005</c:v>
                </c:pt>
                <c:pt idx="1173">
                  <c:v>96.599561310000027</c:v>
                </c:pt>
                <c:pt idx="1174">
                  <c:v>97.106011962000011</c:v>
                </c:pt>
                <c:pt idx="1175">
                  <c:v>97.894599150999994</c:v>
                </c:pt>
                <c:pt idx="1176">
                  <c:v>98.690165710000002</c:v>
                </c:pt>
                <c:pt idx="1177">
                  <c:v>98.835720062000007</c:v>
                </c:pt>
                <c:pt idx="1178">
                  <c:v>98.729045868000014</c:v>
                </c:pt>
                <c:pt idx="1179">
                  <c:v>97.685238647999995</c:v>
                </c:pt>
                <c:pt idx="1180">
                  <c:v>96.517808532999993</c:v>
                </c:pt>
                <c:pt idx="1181">
                  <c:v>95.875772858000005</c:v>
                </c:pt>
                <c:pt idx="1182">
                  <c:v>94.830968474999992</c:v>
                </c:pt>
                <c:pt idx="1183">
                  <c:v>93.905798339</c:v>
                </c:pt>
                <c:pt idx="1184">
                  <c:v>92.95869522000001</c:v>
                </c:pt>
                <c:pt idx="1185">
                  <c:v>92.460219572</c:v>
                </c:pt>
                <c:pt idx="1186">
                  <c:v>91.790269470000013</c:v>
                </c:pt>
                <c:pt idx="1187">
                  <c:v>90.791323851000001</c:v>
                </c:pt>
                <c:pt idx="1188">
                  <c:v>90.013701628000007</c:v>
                </c:pt>
                <c:pt idx="1189">
                  <c:v>88.817360684999997</c:v>
                </c:pt>
                <c:pt idx="1190">
                  <c:v>87.979920193999988</c:v>
                </c:pt>
                <c:pt idx="1191">
                  <c:v>86.976987455999989</c:v>
                </c:pt>
                <c:pt idx="1192">
                  <c:v>85.896293637999989</c:v>
                </c:pt>
                <c:pt idx="1193">
                  <c:v>85.058855436000002</c:v>
                </c:pt>
                <c:pt idx="1194">
                  <c:v>84.108761594000001</c:v>
                </c:pt>
                <c:pt idx="1195">
                  <c:v>84.494582363999996</c:v>
                </c:pt>
                <c:pt idx="1196">
                  <c:v>84.626179500999996</c:v>
                </c:pt>
                <c:pt idx="1197">
                  <c:v>84.556393428999996</c:v>
                </c:pt>
                <c:pt idx="1198">
                  <c:v>85.021968838000006</c:v>
                </c:pt>
                <c:pt idx="1199">
                  <c:v>84.481620785000004</c:v>
                </c:pt>
                <c:pt idx="1200">
                  <c:v>84.521500394</c:v>
                </c:pt>
                <c:pt idx="1201">
                  <c:v>85.030941006999996</c:v>
                </c:pt>
                <c:pt idx="1202">
                  <c:v>85.805573271000014</c:v>
                </c:pt>
                <c:pt idx="1203">
                  <c:v>87.129524229000012</c:v>
                </c:pt>
                <c:pt idx="1204">
                  <c:v>87.90913925000001</c:v>
                </c:pt>
                <c:pt idx="1205">
                  <c:v>88.369731900999994</c:v>
                </c:pt>
                <c:pt idx="1206">
                  <c:v>88.978868863000002</c:v>
                </c:pt>
                <c:pt idx="1207">
                  <c:v>90.049594112999998</c:v>
                </c:pt>
                <c:pt idx="1208">
                  <c:v>90.691630551000003</c:v>
                </c:pt>
                <c:pt idx="1209">
                  <c:v>91.164183805000022</c:v>
                </c:pt>
                <c:pt idx="1210">
                  <c:v>91.215029141999992</c:v>
                </c:pt>
                <c:pt idx="1211">
                  <c:v>90.882045744999999</c:v>
                </c:pt>
                <c:pt idx="1212">
                  <c:v>90.841170501999983</c:v>
                </c:pt>
                <c:pt idx="1213">
                  <c:v>90.232034302999992</c:v>
                </c:pt>
                <c:pt idx="1214">
                  <c:v>89.499274447000019</c:v>
                </c:pt>
                <c:pt idx="1215">
                  <c:v>88.914065554000004</c:v>
                </c:pt>
                <c:pt idx="1216">
                  <c:v>88.561144257999999</c:v>
                </c:pt>
                <c:pt idx="1217">
                  <c:v>88.352781677999985</c:v>
                </c:pt>
                <c:pt idx="1218">
                  <c:v>88.270034026999994</c:v>
                </c:pt>
                <c:pt idx="1219">
                  <c:v>88.781469727000001</c:v>
                </c:pt>
                <c:pt idx="1220">
                  <c:v>89.409548186999999</c:v>
                </c:pt>
                <c:pt idx="1221">
                  <c:v>90.221066283999988</c:v>
                </c:pt>
                <c:pt idx="1222">
                  <c:v>90.924913025999999</c:v>
                </c:pt>
                <c:pt idx="1223">
                  <c:v>91.134273529000012</c:v>
                </c:pt>
                <c:pt idx="1224">
                  <c:v>91.518099214000003</c:v>
                </c:pt>
                <c:pt idx="1225">
                  <c:v>91.609817506000013</c:v>
                </c:pt>
                <c:pt idx="1226">
                  <c:v>91.472239686000009</c:v>
                </c:pt>
                <c:pt idx="1227">
                  <c:v>92.632690431</c:v>
                </c:pt>
                <c:pt idx="1228">
                  <c:v>93.594749452000016</c:v>
                </c:pt>
                <c:pt idx="1229">
                  <c:v>94.465087892000014</c:v>
                </c:pt>
                <c:pt idx="1230">
                  <c:v>95.76910095400001</c:v>
                </c:pt>
                <c:pt idx="1231">
                  <c:v>96.728167726000009</c:v>
                </c:pt>
                <c:pt idx="1232">
                  <c:v>98.100968934000008</c:v>
                </c:pt>
                <c:pt idx="1233">
                  <c:v>99.154746255000006</c:v>
                </c:pt>
                <c:pt idx="1234">
                  <c:v>99.850617226000011</c:v>
                </c:pt>
                <c:pt idx="1235">
                  <c:v>100.580386358</c:v>
                </c:pt>
                <c:pt idx="1236">
                  <c:v>101.154628755</c:v>
                </c:pt>
                <c:pt idx="1237">
                  <c:v>102.11070481</c:v>
                </c:pt>
                <c:pt idx="1238">
                  <c:v>102.87436982000001</c:v>
                </c:pt>
                <c:pt idx="1239">
                  <c:v>103.69685364</c:v>
                </c:pt>
                <c:pt idx="1240">
                  <c:v>104.45852356000003</c:v>
                </c:pt>
                <c:pt idx="1241">
                  <c:v>104.83138352</c:v>
                </c:pt>
                <c:pt idx="1242">
                  <c:v>105.250103</c:v>
                </c:pt>
                <c:pt idx="1243">
                  <c:v>104.77854538</c:v>
                </c:pt>
                <c:pt idx="1244">
                  <c:v>104.55522919000001</c:v>
                </c:pt>
                <c:pt idx="1245">
                  <c:v>104.37876893000001</c:v>
                </c:pt>
                <c:pt idx="1246">
                  <c:v>104.17838213</c:v>
                </c:pt>
                <c:pt idx="1247">
                  <c:v>104.57915575000001</c:v>
                </c:pt>
                <c:pt idx="1248">
                  <c:v>105.29795686000001</c:v>
                </c:pt>
                <c:pt idx="1249">
                  <c:v>105.36774445</c:v>
                </c:pt>
                <c:pt idx="1250">
                  <c:v>105.53722535</c:v>
                </c:pt>
                <c:pt idx="1251">
                  <c:v>105.65187454000001</c:v>
                </c:pt>
                <c:pt idx="1252">
                  <c:v>105.59903488000002</c:v>
                </c:pt>
                <c:pt idx="1253">
                  <c:v>105.99881286999999</c:v>
                </c:pt>
                <c:pt idx="1254">
                  <c:v>104.91413041</c:v>
                </c:pt>
                <c:pt idx="1255">
                  <c:v>104.36979523000001</c:v>
                </c:pt>
                <c:pt idx="1256">
                  <c:v>103.85138168</c:v>
                </c:pt>
                <c:pt idx="1257">
                  <c:v>102.87835770000001</c:v>
                </c:pt>
                <c:pt idx="1258">
                  <c:v>102.43072814999999</c:v>
                </c:pt>
                <c:pt idx="1259">
                  <c:v>101.34803924800001</c:v>
                </c:pt>
                <c:pt idx="1260">
                  <c:v>100.428849794</c:v>
                </c:pt>
                <c:pt idx="1261">
                  <c:v>98.938407138000002</c:v>
                </c:pt>
                <c:pt idx="1262">
                  <c:v>97.427027898000006</c:v>
                </c:pt>
                <c:pt idx="1263">
                  <c:v>96.730158997000004</c:v>
                </c:pt>
                <c:pt idx="1264">
                  <c:v>96.231683349999997</c:v>
                </c:pt>
                <c:pt idx="1265">
                  <c:v>96.492884826999997</c:v>
                </c:pt>
                <c:pt idx="1266">
                  <c:v>96.844808960000009</c:v>
                </c:pt>
                <c:pt idx="1267">
                  <c:v>97.121960450000003</c:v>
                </c:pt>
                <c:pt idx="1268">
                  <c:v>96.569650269999997</c:v>
                </c:pt>
                <c:pt idx="1269">
                  <c:v>94.987490084000001</c:v>
                </c:pt>
                <c:pt idx="1270">
                  <c:v>93.432247164000003</c:v>
                </c:pt>
                <c:pt idx="1271">
                  <c:v>91.88697357400001</c:v>
                </c:pt>
                <c:pt idx="1272">
                  <c:v>90.848151399999992</c:v>
                </c:pt>
                <c:pt idx="1273">
                  <c:v>90.278892518000021</c:v>
                </c:pt>
                <c:pt idx="1274">
                  <c:v>89.974822999000011</c:v>
                </c:pt>
                <c:pt idx="1275">
                  <c:v>90.983735658000001</c:v>
                </c:pt>
                <c:pt idx="1276">
                  <c:v>92.19204025400002</c:v>
                </c:pt>
                <c:pt idx="1277">
                  <c:v>93.430253603000011</c:v>
                </c:pt>
                <c:pt idx="1278">
                  <c:v>94.834957123999999</c:v>
                </c:pt>
                <c:pt idx="1279">
                  <c:v>93.872900392000005</c:v>
                </c:pt>
                <c:pt idx="1280">
                  <c:v>94.211862945999997</c:v>
                </c:pt>
                <c:pt idx="1281">
                  <c:v>94.097214507999979</c:v>
                </c:pt>
                <c:pt idx="1282">
                  <c:v>93.666530609000006</c:v>
                </c:pt>
                <c:pt idx="1283">
                  <c:v>94.07827072100001</c:v>
                </c:pt>
                <c:pt idx="1284">
                  <c:v>93.796133421999997</c:v>
                </c:pt>
                <c:pt idx="1285">
                  <c:v>94.192919157999995</c:v>
                </c:pt>
                <c:pt idx="1286">
                  <c:v>93.854954528999997</c:v>
                </c:pt>
                <c:pt idx="1287">
                  <c:v>93.584780883999997</c:v>
                </c:pt>
                <c:pt idx="1288">
                  <c:v>92.842053223999997</c:v>
                </c:pt>
                <c:pt idx="1289">
                  <c:v>92.824108125999999</c:v>
                </c:pt>
                <c:pt idx="1290">
                  <c:v>92.900872804000002</c:v>
                </c:pt>
                <c:pt idx="1291">
                  <c:v>93.131167603000009</c:v>
                </c:pt>
                <c:pt idx="1292">
                  <c:v>94.299592590000017</c:v>
                </c:pt>
                <c:pt idx="1293">
                  <c:v>95.182891082000012</c:v>
                </c:pt>
                <c:pt idx="1294">
                  <c:v>97.097037506000007</c:v>
                </c:pt>
                <c:pt idx="1295">
                  <c:v>98.610410318000007</c:v>
                </c:pt>
                <c:pt idx="1296">
                  <c:v>99.846630116</c:v>
                </c:pt>
                <c:pt idx="1297">
                  <c:v>100.99113084600002</c:v>
                </c:pt>
                <c:pt idx="1298">
                  <c:v>101.53546602599999</c:v>
                </c:pt>
                <c:pt idx="1299">
                  <c:v>101.78271028999998</c:v>
                </c:pt>
                <c:pt idx="1300">
                  <c:v>101.63715516000001</c:v>
                </c:pt>
                <c:pt idx="1301">
                  <c:v>101.199493414</c:v>
                </c:pt>
                <c:pt idx="1302">
                  <c:v>100.73690795600001</c:v>
                </c:pt>
                <c:pt idx="1303">
                  <c:v>100.65515822600001</c:v>
                </c:pt>
                <c:pt idx="1304">
                  <c:v>100.87049864600002</c:v>
                </c:pt>
                <c:pt idx="1305">
                  <c:v>101.33707045900002</c:v>
                </c:pt>
                <c:pt idx="1306">
                  <c:v>101.85847473300002</c:v>
                </c:pt>
                <c:pt idx="1307">
                  <c:v>102.79760132600001</c:v>
                </c:pt>
                <c:pt idx="1308">
                  <c:v>104.37278444</c:v>
                </c:pt>
                <c:pt idx="1309">
                  <c:v>106.36967623000001</c:v>
                </c:pt>
                <c:pt idx="1310">
                  <c:v>108.04355776</c:v>
                </c:pt>
                <c:pt idx="1311">
                  <c:v>108.96175005000001</c:v>
                </c:pt>
                <c:pt idx="1312">
                  <c:v>109.50209810000001</c:v>
                </c:pt>
                <c:pt idx="1313">
                  <c:v>109.76629030000001</c:v>
                </c:pt>
                <c:pt idx="1314">
                  <c:v>109.16911622000002</c:v>
                </c:pt>
                <c:pt idx="1315">
                  <c:v>108.69855576000002</c:v>
                </c:pt>
                <c:pt idx="1316">
                  <c:v>108.67562638000001</c:v>
                </c:pt>
                <c:pt idx="1317">
                  <c:v>108.88000106</c:v>
                </c:pt>
                <c:pt idx="1318">
                  <c:v>109.44128492999999</c:v>
                </c:pt>
                <c:pt idx="1319">
                  <c:v>110.03546752000001</c:v>
                </c:pt>
                <c:pt idx="1320">
                  <c:v>110.59176635</c:v>
                </c:pt>
                <c:pt idx="1321">
                  <c:v>110.51599807000001</c:v>
                </c:pt>
                <c:pt idx="1322">
                  <c:v>110.11921082000001</c:v>
                </c:pt>
                <c:pt idx="1323">
                  <c:v>109.53200684000001</c:v>
                </c:pt>
                <c:pt idx="1324">
                  <c:v>109.08337784000001</c:v>
                </c:pt>
                <c:pt idx="1325">
                  <c:v>109.15316390000001</c:v>
                </c:pt>
                <c:pt idx="1326">
                  <c:v>108.97171859000002</c:v>
                </c:pt>
                <c:pt idx="1327">
                  <c:v>108.81818771</c:v>
                </c:pt>
                <c:pt idx="1328">
                  <c:v>108.62079163</c:v>
                </c:pt>
                <c:pt idx="1329">
                  <c:v>107.49822541</c:v>
                </c:pt>
                <c:pt idx="1330">
                  <c:v>107.25696335000001</c:v>
                </c:pt>
                <c:pt idx="1331">
                  <c:v>107.58994598000002</c:v>
                </c:pt>
                <c:pt idx="1332">
                  <c:v>109.29872054000001</c:v>
                </c:pt>
                <c:pt idx="1333">
                  <c:v>112.05728453</c:v>
                </c:pt>
                <c:pt idx="1334">
                  <c:v>114.32534865</c:v>
                </c:pt>
                <c:pt idx="1335">
                  <c:v>116.75392151</c:v>
                </c:pt>
                <c:pt idx="1336">
                  <c:v>118.6770401</c:v>
                </c:pt>
                <c:pt idx="1337">
                  <c:v>119.94316788</c:v>
                </c:pt>
                <c:pt idx="1338">
                  <c:v>120.59617005</c:v>
                </c:pt>
                <c:pt idx="1339">
                  <c:v>121.41865463000002</c:v>
                </c:pt>
                <c:pt idx="1340">
                  <c:v>122.35479125000001</c:v>
                </c:pt>
                <c:pt idx="1341">
                  <c:v>122.24313123999998</c:v>
                </c:pt>
                <c:pt idx="1342">
                  <c:v>121.75462493000001</c:v>
                </c:pt>
                <c:pt idx="1343">
                  <c:v>121.36182555000001</c:v>
                </c:pt>
                <c:pt idx="1344">
                  <c:v>120.88628082000001</c:v>
                </c:pt>
                <c:pt idx="1345">
                  <c:v>120.77960815</c:v>
                </c:pt>
                <c:pt idx="1346">
                  <c:v>120.22630004</c:v>
                </c:pt>
                <c:pt idx="1347">
                  <c:v>120.00398025000001</c:v>
                </c:pt>
                <c:pt idx="1348">
                  <c:v>120.08074492999999</c:v>
                </c:pt>
                <c:pt idx="1349">
                  <c:v>120.08672714000001</c:v>
                </c:pt>
                <c:pt idx="1350">
                  <c:v>120.26817322000001</c:v>
                </c:pt>
                <c:pt idx="1351">
                  <c:v>120.86734010000001</c:v>
                </c:pt>
                <c:pt idx="1352">
                  <c:v>122.13745653000001</c:v>
                </c:pt>
                <c:pt idx="1353">
                  <c:v>122.94498750000001</c:v>
                </c:pt>
                <c:pt idx="1354">
                  <c:v>123.72380219</c:v>
                </c:pt>
                <c:pt idx="1355">
                  <c:v>124.08136749000001</c:v>
                </c:pt>
                <c:pt idx="1356">
                  <c:v>124.11997527999999</c:v>
                </c:pt>
                <c:pt idx="1357">
                  <c:v>123.71750030999999</c:v>
                </c:pt>
                <c:pt idx="1358">
                  <c:v>122.53110122999999</c:v>
                </c:pt>
                <c:pt idx="1359">
                  <c:v>122.14800035</c:v>
                </c:pt>
                <c:pt idx="1360">
                  <c:v>121.38699953000001</c:v>
                </c:pt>
                <c:pt idx="1361">
                  <c:v>121.48200000000001</c:v>
                </c:pt>
                <c:pt idx="1362">
                  <c:v>122.22599948000001</c:v>
                </c:pt>
                <c:pt idx="1363">
                  <c:v>123.20699999000001</c:v>
                </c:pt>
                <c:pt idx="1364">
                  <c:v>124.54700088999999</c:v>
                </c:pt>
                <c:pt idx="1365">
                  <c:v>125.3390007</c:v>
                </c:pt>
                <c:pt idx="1366">
                  <c:v>125.93200148000001</c:v>
                </c:pt>
                <c:pt idx="1367">
                  <c:v>126.11900099000002</c:v>
                </c:pt>
                <c:pt idx="1368">
                  <c:v>125.87200087000001</c:v>
                </c:pt>
                <c:pt idx="1369">
                  <c:v>125.33899991999999</c:v>
                </c:pt>
                <c:pt idx="1370">
                  <c:v>124.37600021</c:v>
                </c:pt>
                <c:pt idx="1371">
                  <c:v>124.0100006</c:v>
                </c:pt>
                <c:pt idx="1372">
                  <c:v>123.36000059999999</c:v>
                </c:pt>
                <c:pt idx="1373">
                  <c:v>122.47300109</c:v>
                </c:pt>
                <c:pt idx="1374">
                  <c:v>121.48100126</c:v>
                </c:pt>
                <c:pt idx="1375">
                  <c:v>119.8610008</c:v>
                </c:pt>
                <c:pt idx="1376">
                  <c:v>119.22600096000001</c:v>
                </c:pt>
                <c:pt idx="1377">
                  <c:v>118.03199995</c:v>
                </c:pt>
                <c:pt idx="1378">
                  <c:v>117.47399977000001</c:v>
                </c:pt>
                <c:pt idx="1379">
                  <c:v>117.21700056</c:v>
                </c:pt>
                <c:pt idx="1380">
                  <c:v>117.33200072</c:v>
                </c:pt>
                <c:pt idx="1381">
                  <c:v>118.02900086</c:v>
                </c:pt>
                <c:pt idx="1382">
                  <c:v>118.41700058000001</c:v>
                </c:pt>
                <c:pt idx="1383">
                  <c:v>118.72800142</c:v>
                </c:pt>
                <c:pt idx="1384">
                  <c:v>118.27200090000001</c:v>
                </c:pt>
                <c:pt idx="1385">
                  <c:v>118.20000078000001</c:v>
                </c:pt>
                <c:pt idx="1386">
                  <c:v>118.28499987000001</c:v>
                </c:pt>
                <c:pt idx="1387">
                  <c:v>118.21199952999999</c:v>
                </c:pt>
                <c:pt idx="1388">
                  <c:v>118.07199938000001</c:v>
                </c:pt>
                <c:pt idx="1389">
                  <c:v>118.44099961000001</c:v>
                </c:pt>
                <c:pt idx="1390">
                  <c:v>119.35599976</c:v>
                </c:pt>
                <c:pt idx="1391">
                  <c:v>120.88399964000001</c:v>
                </c:pt>
                <c:pt idx="1392">
                  <c:v>122.33099976</c:v>
                </c:pt>
                <c:pt idx="1393">
                  <c:v>124.52099838999999</c:v>
                </c:pt>
                <c:pt idx="1394">
                  <c:v>126.09799881000001</c:v>
                </c:pt>
                <c:pt idx="1395">
                  <c:v>126.87799911</c:v>
                </c:pt>
                <c:pt idx="1396">
                  <c:v>126.85599974</c:v>
                </c:pt>
                <c:pt idx="1397">
                  <c:v>126.31200025999999</c:v>
                </c:pt>
                <c:pt idx="1398">
                  <c:v>125.97200088</c:v>
                </c:pt>
                <c:pt idx="1399">
                  <c:v>125.31500092000002</c:v>
                </c:pt>
                <c:pt idx="1400">
                  <c:v>124.95800095000001</c:v>
                </c:pt>
                <c:pt idx="1401">
                  <c:v>125.07000122000001</c:v>
                </c:pt>
                <c:pt idx="1402">
                  <c:v>125.82200088000002</c:v>
                </c:pt>
                <c:pt idx="1403">
                  <c:v>126.319001</c:v>
                </c:pt>
                <c:pt idx="1404">
                  <c:v>126.40999983</c:v>
                </c:pt>
                <c:pt idx="1405">
                  <c:v>125.54500045</c:v>
                </c:pt>
                <c:pt idx="1406">
                  <c:v>124.40599976</c:v>
                </c:pt>
                <c:pt idx="1407">
                  <c:v>122.73700029</c:v>
                </c:pt>
                <c:pt idx="1408">
                  <c:v>120.70600054000001</c:v>
                </c:pt>
                <c:pt idx="1409">
                  <c:v>119.16399996000001</c:v>
                </c:pt>
                <c:pt idx="1410">
                  <c:v>118.17900087000001</c:v>
                </c:pt>
                <c:pt idx="1411">
                  <c:v>117.59600067000001</c:v>
                </c:pt>
                <c:pt idx="1412">
                  <c:v>117.14700087999999</c:v>
                </c:pt>
                <c:pt idx="1413">
                  <c:v>117.17500075000001</c:v>
                </c:pt>
                <c:pt idx="1414">
                  <c:v>117.69400099000001</c:v>
                </c:pt>
                <c:pt idx="1415">
                  <c:v>118.32000120000001</c:v>
                </c:pt>
                <c:pt idx="1416">
                  <c:v>118.84200131999999</c:v>
                </c:pt>
                <c:pt idx="1417">
                  <c:v>119.48800123000001</c:v>
                </c:pt>
                <c:pt idx="1418">
                  <c:v>119.70100096</c:v>
                </c:pt>
                <c:pt idx="1419">
                  <c:v>120.11900022</c:v>
                </c:pt>
                <c:pt idx="1420">
                  <c:v>120.24599912000001</c:v>
                </c:pt>
                <c:pt idx="1421">
                  <c:v>120.58599852</c:v>
                </c:pt>
                <c:pt idx="1422">
                  <c:v>121.18199766000001</c:v>
                </c:pt>
                <c:pt idx="1423">
                  <c:v>121.95199737000002</c:v>
                </c:pt>
                <c:pt idx="1424">
                  <c:v>123.28099747000002</c:v>
                </c:pt>
                <c:pt idx="1425">
                  <c:v>124.41299745000001</c:v>
                </c:pt>
                <c:pt idx="1426">
                  <c:v>125.87099765000002</c:v>
                </c:pt>
                <c:pt idx="1427">
                  <c:v>126.47099765000002</c:v>
                </c:pt>
                <c:pt idx="1428">
                  <c:v>126.48399737000001</c:v>
                </c:pt>
                <c:pt idx="1429">
                  <c:v>125.91399767000001</c:v>
                </c:pt>
                <c:pt idx="1430">
                  <c:v>124.93199845000001</c:v>
                </c:pt>
                <c:pt idx="1431">
                  <c:v>123.22399902000001</c:v>
                </c:pt>
                <c:pt idx="1432">
                  <c:v>121.15999909</c:v>
                </c:pt>
                <c:pt idx="1433">
                  <c:v>119.87999877</c:v>
                </c:pt>
                <c:pt idx="1434">
                  <c:v>119.49299851000001</c:v>
                </c:pt>
                <c:pt idx="1435">
                  <c:v>119.5019989</c:v>
                </c:pt>
                <c:pt idx="1436">
                  <c:v>120.12999878000002</c:v>
                </c:pt>
                <c:pt idx="1437">
                  <c:v>121.04099885000002</c:v>
                </c:pt>
                <c:pt idx="1438">
                  <c:v>121.88699951000002</c:v>
                </c:pt>
                <c:pt idx="1439">
                  <c:v>122.87299958000003</c:v>
                </c:pt>
                <c:pt idx="1440">
                  <c:v>122.86600036000002</c:v>
                </c:pt>
                <c:pt idx="1441">
                  <c:v>122.81900101000002</c:v>
                </c:pt>
                <c:pt idx="1442">
                  <c:v>122.95100175000002</c:v>
                </c:pt>
                <c:pt idx="1443">
                  <c:v>122.96600267000001</c:v>
                </c:pt>
                <c:pt idx="1444">
                  <c:v>124.65800172000002</c:v>
                </c:pt>
                <c:pt idx="1445">
                  <c:v>126.70100022000003</c:v>
                </c:pt>
                <c:pt idx="1446">
                  <c:v>128.70400009000002</c:v>
                </c:pt>
                <c:pt idx="1447">
                  <c:v>130.0119995</c:v>
                </c:pt>
                <c:pt idx="1448">
                  <c:v>130.71999968000003</c:v>
                </c:pt>
                <c:pt idx="1449">
                  <c:v>131.06699980000002</c:v>
                </c:pt>
                <c:pt idx="1450">
                  <c:v>130.95100097</c:v>
                </c:pt>
                <c:pt idx="1451">
                  <c:v>130.72700042</c:v>
                </c:pt>
                <c:pt idx="1452">
                  <c:v>130.30600128</c:v>
                </c:pt>
                <c:pt idx="1453">
                  <c:v>130.24100190000001</c:v>
                </c:pt>
                <c:pt idx="1454">
                  <c:v>129.54700165000003</c:v>
                </c:pt>
                <c:pt idx="1455">
                  <c:v>129.09600372</c:v>
                </c:pt>
                <c:pt idx="1456">
                  <c:v>128.90200194000002</c:v>
                </c:pt>
                <c:pt idx="1457">
                  <c:v>128.84900206</c:v>
                </c:pt>
                <c:pt idx="1458">
                  <c:v>127.394001</c:v>
                </c:pt>
                <c:pt idx="1459">
                  <c:v>126.09800032000001</c:v>
                </c:pt>
                <c:pt idx="1460">
                  <c:v>125.15400084000001</c:v>
                </c:pt>
                <c:pt idx="1461">
                  <c:v>123.46699981000003</c:v>
                </c:pt>
                <c:pt idx="1462">
                  <c:v>122.18000030000002</c:v>
                </c:pt>
                <c:pt idx="1463">
                  <c:v>120.18500060000002</c:v>
                </c:pt>
                <c:pt idx="1464">
                  <c:v>119.05699997000002</c:v>
                </c:pt>
                <c:pt idx="1465">
                  <c:v>118.15999985000002</c:v>
                </c:pt>
                <c:pt idx="1466">
                  <c:v>116.95499955000001</c:v>
                </c:pt>
                <c:pt idx="1467">
                  <c:v>117.20399934</c:v>
                </c:pt>
                <c:pt idx="1468">
                  <c:v>117.6330002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78A-433F-B4BB-DA801AE2CD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5306767"/>
        <c:axId val="1585300527"/>
      </c:lineChart>
      <c:dateAx>
        <c:axId val="1585306767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5300527"/>
        <c:crosses val="autoZero"/>
        <c:auto val="1"/>
        <c:lblOffset val="100"/>
        <c:baseTimeUnit val="days"/>
      </c:dateAx>
      <c:valAx>
        <c:axId val="1585300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5306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Time Series Erorr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'Weighted Moving Average'!$I$1</c:f>
              <c:strCache>
                <c:ptCount val="1"/>
                <c:pt idx="0">
                  <c:v>Erorr </c:v>
                </c:pt>
              </c:strCache>
            </c:strRef>
          </c:tx>
          <c:spPr>
            <a:ln w="317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'Weighted Moving Average'!$F$2:$F$1470</c:f>
              <c:numCache>
                <c:formatCode>m/d/yyyy</c:formatCode>
                <c:ptCount val="1469"/>
                <c:pt idx="0">
                  <c:v>43467</c:v>
                </c:pt>
                <c:pt idx="1">
                  <c:v>43468</c:v>
                </c:pt>
                <c:pt idx="2">
                  <c:v>43469</c:v>
                </c:pt>
                <c:pt idx="3">
                  <c:v>43472</c:v>
                </c:pt>
                <c:pt idx="4">
                  <c:v>43473</c:v>
                </c:pt>
                <c:pt idx="5">
                  <c:v>43474</c:v>
                </c:pt>
                <c:pt idx="6">
                  <c:v>43475</c:v>
                </c:pt>
                <c:pt idx="7">
                  <c:v>43476</c:v>
                </c:pt>
                <c:pt idx="8">
                  <c:v>43479</c:v>
                </c:pt>
                <c:pt idx="9">
                  <c:v>43480</c:v>
                </c:pt>
                <c:pt idx="10">
                  <c:v>43481</c:v>
                </c:pt>
                <c:pt idx="11">
                  <c:v>43482</c:v>
                </c:pt>
                <c:pt idx="12">
                  <c:v>43483</c:v>
                </c:pt>
                <c:pt idx="13">
                  <c:v>43487</c:v>
                </c:pt>
                <c:pt idx="14">
                  <c:v>43488</c:v>
                </c:pt>
                <c:pt idx="15">
                  <c:v>43489</c:v>
                </c:pt>
                <c:pt idx="16">
                  <c:v>43490</c:v>
                </c:pt>
                <c:pt idx="17">
                  <c:v>43493</c:v>
                </c:pt>
                <c:pt idx="18">
                  <c:v>43494</c:v>
                </c:pt>
                <c:pt idx="19">
                  <c:v>43495</c:v>
                </c:pt>
                <c:pt idx="20">
                  <c:v>43496</c:v>
                </c:pt>
                <c:pt idx="21">
                  <c:v>43497</c:v>
                </c:pt>
                <c:pt idx="22">
                  <c:v>43500</c:v>
                </c:pt>
                <c:pt idx="23">
                  <c:v>43501</c:v>
                </c:pt>
                <c:pt idx="24">
                  <c:v>43502</c:v>
                </c:pt>
                <c:pt idx="25">
                  <c:v>43503</c:v>
                </c:pt>
                <c:pt idx="26">
                  <c:v>43504</c:v>
                </c:pt>
                <c:pt idx="27">
                  <c:v>43507</c:v>
                </c:pt>
                <c:pt idx="28">
                  <c:v>43508</c:v>
                </c:pt>
                <c:pt idx="29">
                  <c:v>43509</c:v>
                </c:pt>
                <c:pt idx="30">
                  <c:v>43510</c:v>
                </c:pt>
                <c:pt idx="31">
                  <c:v>43511</c:v>
                </c:pt>
                <c:pt idx="32">
                  <c:v>43515</c:v>
                </c:pt>
                <c:pt idx="33">
                  <c:v>43516</c:v>
                </c:pt>
                <c:pt idx="34">
                  <c:v>43517</c:v>
                </c:pt>
                <c:pt idx="35">
                  <c:v>43518</c:v>
                </c:pt>
                <c:pt idx="36">
                  <c:v>43521</c:v>
                </c:pt>
                <c:pt idx="37">
                  <c:v>43522</c:v>
                </c:pt>
                <c:pt idx="38">
                  <c:v>43523</c:v>
                </c:pt>
                <c:pt idx="39">
                  <c:v>43524</c:v>
                </c:pt>
                <c:pt idx="40">
                  <c:v>43525</c:v>
                </c:pt>
                <c:pt idx="41">
                  <c:v>43528</c:v>
                </c:pt>
                <c:pt idx="42">
                  <c:v>43529</c:v>
                </c:pt>
                <c:pt idx="43">
                  <c:v>43530</c:v>
                </c:pt>
                <c:pt idx="44">
                  <c:v>43531</c:v>
                </c:pt>
                <c:pt idx="45">
                  <c:v>43532</c:v>
                </c:pt>
                <c:pt idx="46">
                  <c:v>43535</c:v>
                </c:pt>
                <c:pt idx="47">
                  <c:v>43536</c:v>
                </c:pt>
                <c:pt idx="48">
                  <c:v>43537</c:v>
                </c:pt>
                <c:pt idx="49">
                  <c:v>43538</c:v>
                </c:pt>
                <c:pt idx="50">
                  <c:v>43539</c:v>
                </c:pt>
                <c:pt idx="51">
                  <c:v>43542</c:v>
                </c:pt>
                <c:pt idx="52">
                  <c:v>43543</c:v>
                </c:pt>
                <c:pt idx="53">
                  <c:v>43544</c:v>
                </c:pt>
                <c:pt idx="54">
                  <c:v>43545</c:v>
                </c:pt>
                <c:pt idx="55">
                  <c:v>43546</c:v>
                </c:pt>
                <c:pt idx="56">
                  <c:v>43549</c:v>
                </c:pt>
                <c:pt idx="57">
                  <c:v>43550</c:v>
                </c:pt>
                <c:pt idx="58">
                  <c:v>43551</c:v>
                </c:pt>
                <c:pt idx="59">
                  <c:v>43552</c:v>
                </c:pt>
                <c:pt idx="60">
                  <c:v>43553</c:v>
                </c:pt>
                <c:pt idx="61">
                  <c:v>43556</c:v>
                </c:pt>
                <c:pt idx="62">
                  <c:v>43557</c:v>
                </c:pt>
                <c:pt idx="63">
                  <c:v>43558</c:v>
                </c:pt>
                <c:pt idx="64">
                  <c:v>43559</c:v>
                </c:pt>
                <c:pt idx="65">
                  <c:v>43560</c:v>
                </c:pt>
                <c:pt idx="66">
                  <c:v>43563</c:v>
                </c:pt>
                <c:pt idx="67">
                  <c:v>43564</c:v>
                </c:pt>
                <c:pt idx="68">
                  <c:v>43565</c:v>
                </c:pt>
                <c:pt idx="69">
                  <c:v>43566</c:v>
                </c:pt>
                <c:pt idx="70">
                  <c:v>43567</c:v>
                </c:pt>
                <c:pt idx="71">
                  <c:v>43570</c:v>
                </c:pt>
                <c:pt idx="72">
                  <c:v>43571</c:v>
                </c:pt>
                <c:pt idx="73">
                  <c:v>43572</c:v>
                </c:pt>
                <c:pt idx="74">
                  <c:v>43573</c:v>
                </c:pt>
                <c:pt idx="75">
                  <c:v>43577</c:v>
                </c:pt>
                <c:pt idx="76">
                  <c:v>43578</c:v>
                </c:pt>
                <c:pt idx="77">
                  <c:v>43579</c:v>
                </c:pt>
                <c:pt idx="78">
                  <c:v>43580</c:v>
                </c:pt>
                <c:pt idx="79">
                  <c:v>43581</c:v>
                </c:pt>
                <c:pt idx="80">
                  <c:v>43584</c:v>
                </c:pt>
                <c:pt idx="81">
                  <c:v>43585</c:v>
                </c:pt>
                <c:pt idx="82">
                  <c:v>43586</c:v>
                </c:pt>
                <c:pt idx="83">
                  <c:v>43587</c:v>
                </c:pt>
                <c:pt idx="84">
                  <c:v>43588</c:v>
                </c:pt>
                <c:pt idx="85">
                  <c:v>43591</c:v>
                </c:pt>
                <c:pt idx="86">
                  <c:v>43592</c:v>
                </c:pt>
                <c:pt idx="87">
                  <c:v>43593</c:v>
                </c:pt>
                <c:pt idx="88">
                  <c:v>43594</c:v>
                </c:pt>
                <c:pt idx="89">
                  <c:v>43595</c:v>
                </c:pt>
                <c:pt idx="90">
                  <c:v>43598</c:v>
                </c:pt>
                <c:pt idx="91">
                  <c:v>43599</c:v>
                </c:pt>
                <c:pt idx="92">
                  <c:v>43600</c:v>
                </c:pt>
                <c:pt idx="93">
                  <c:v>43601</c:v>
                </c:pt>
                <c:pt idx="94">
                  <c:v>43602</c:v>
                </c:pt>
                <c:pt idx="95">
                  <c:v>43605</c:v>
                </c:pt>
                <c:pt idx="96">
                  <c:v>43606</c:v>
                </c:pt>
                <c:pt idx="97">
                  <c:v>43607</c:v>
                </c:pt>
                <c:pt idx="98">
                  <c:v>43608</c:v>
                </c:pt>
                <c:pt idx="99">
                  <c:v>43609</c:v>
                </c:pt>
                <c:pt idx="100">
                  <c:v>43613</c:v>
                </c:pt>
                <c:pt idx="101">
                  <c:v>43614</c:v>
                </c:pt>
                <c:pt idx="102">
                  <c:v>43615</c:v>
                </c:pt>
                <c:pt idx="103">
                  <c:v>43616</c:v>
                </c:pt>
                <c:pt idx="104">
                  <c:v>43619</c:v>
                </c:pt>
                <c:pt idx="105">
                  <c:v>43620</c:v>
                </c:pt>
                <c:pt idx="106">
                  <c:v>43621</c:v>
                </c:pt>
                <c:pt idx="107">
                  <c:v>43622</c:v>
                </c:pt>
                <c:pt idx="108">
                  <c:v>43623</c:v>
                </c:pt>
                <c:pt idx="109">
                  <c:v>43626</c:v>
                </c:pt>
                <c:pt idx="110">
                  <c:v>43627</c:v>
                </c:pt>
                <c:pt idx="111">
                  <c:v>43628</c:v>
                </c:pt>
                <c:pt idx="112">
                  <c:v>43629</c:v>
                </c:pt>
                <c:pt idx="113">
                  <c:v>43630</c:v>
                </c:pt>
                <c:pt idx="114">
                  <c:v>43633</c:v>
                </c:pt>
                <c:pt idx="115">
                  <c:v>43634</c:v>
                </c:pt>
                <c:pt idx="116">
                  <c:v>43635</c:v>
                </c:pt>
                <c:pt idx="117">
                  <c:v>43636</c:v>
                </c:pt>
                <c:pt idx="118">
                  <c:v>43637</c:v>
                </c:pt>
                <c:pt idx="119">
                  <c:v>43640</c:v>
                </c:pt>
                <c:pt idx="120">
                  <c:v>43641</c:v>
                </c:pt>
                <c:pt idx="121">
                  <c:v>43642</c:v>
                </c:pt>
                <c:pt idx="122">
                  <c:v>43643</c:v>
                </c:pt>
                <c:pt idx="123">
                  <c:v>43644</c:v>
                </c:pt>
                <c:pt idx="124">
                  <c:v>43647</c:v>
                </c:pt>
                <c:pt idx="125">
                  <c:v>43648</c:v>
                </c:pt>
                <c:pt idx="126">
                  <c:v>43649</c:v>
                </c:pt>
                <c:pt idx="127">
                  <c:v>43651</c:v>
                </c:pt>
                <c:pt idx="128">
                  <c:v>43654</c:v>
                </c:pt>
                <c:pt idx="129">
                  <c:v>43655</c:v>
                </c:pt>
                <c:pt idx="130">
                  <c:v>43656</c:v>
                </c:pt>
                <c:pt idx="131">
                  <c:v>43657</c:v>
                </c:pt>
                <c:pt idx="132">
                  <c:v>43658</c:v>
                </c:pt>
                <c:pt idx="133">
                  <c:v>43661</c:v>
                </c:pt>
                <c:pt idx="134">
                  <c:v>43662</c:v>
                </c:pt>
                <c:pt idx="135">
                  <c:v>43663</c:v>
                </c:pt>
                <c:pt idx="136">
                  <c:v>43664</c:v>
                </c:pt>
                <c:pt idx="137">
                  <c:v>43665</c:v>
                </c:pt>
                <c:pt idx="138">
                  <c:v>43668</c:v>
                </c:pt>
                <c:pt idx="139">
                  <c:v>43669</c:v>
                </c:pt>
                <c:pt idx="140">
                  <c:v>43670</c:v>
                </c:pt>
                <c:pt idx="141">
                  <c:v>43671</c:v>
                </c:pt>
                <c:pt idx="142">
                  <c:v>43672</c:v>
                </c:pt>
                <c:pt idx="143">
                  <c:v>43675</c:v>
                </c:pt>
                <c:pt idx="144">
                  <c:v>43676</c:v>
                </c:pt>
                <c:pt idx="145">
                  <c:v>43677</c:v>
                </c:pt>
                <c:pt idx="146">
                  <c:v>43678</c:v>
                </c:pt>
                <c:pt idx="147">
                  <c:v>43679</c:v>
                </c:pt>
                <c:pt idx="148">
                  <c:v>43682</c:v>
                </c:pt>
                <c:pt idx="149">
                  <c:v>43683</c:v>
                </c:pt>
                <c:pt idx="150">
                  <c:v>43684</c:v>
                </c:pt>
                <c:pt idx="151">
                  <c:v>43685</c:v>
                </c:pt>
                <c:pt idx="152">
                  <c:v>43686</c:v>
                </c:pt>
                <c:pt idx="153">
                  <c:v>43689</c:v>
                </c:pt>
                <c:pt idx="154">
                  <c:v>43690</c:v>
                </c:pt>
                <c:pt idx="155">
                  <c:v>43691</c:v>
                </c:pt>
                <c:pt idx="156">
                  <c:v>43692</c:v>
                </c:pt>
                <c:pt idx="157">
                  <c:v>43693</c:v>
                </c:pt>
                <c:pt idx="158">
                  <c:v>43696</c:v>
                </c:pt>
                <c:pt idx="159">
                  <c:v>43697</c:v>
                </c:pt>
                <c:pt idx="160">
                  <c:v>43698</c:v>
                </c:pt>
                <c:pt idx="161">
                  <c:v>43699</c:v>
                </c:pt>
                <c:pt idx="162">
                  <c:v>43700</c:v>
                </c:pt>
                <c:pt idx="163">
                  <c:v>43703</c:v>
                </c:pt>
                <c:pt idx="164">
                  <c:v>43704</c:v>
                </c:pt>
                <c:pt idx="165">
                  <c:v>43705</c:v>
                </c:pt>
                <c:pt idx="166">
                  <c:v>43706</c:v>
                </c:pt>
                <c:pt idx="167">
                  <c:v>43707</c:v>
                </c:pt>
                <c:pt idx="168">
                  <c:v>43711</c:v>
                </c:pt>
                <c:pt idx="169">
                  <c:v>43712</c:v>
                </c:pt>
                <c:pt idx="170">
                  <c:v>43713</c:v>
                </c:pt>
                <c:pt idx="171">
                  <c:v>43714</c:v>
                </c:pt>
                <c:pt idx="172">
                  <c:v>43717</c:v>
                </c:pt>
                <c:pt idx="173">
                  <c:v>43718</c:v>
                </c:pt>
                <c:pt idx="174">
                  <c:v>43719</c:v>
                </c:pt>
                <c:pt idx="175">
                  <c:v>43720</c:v>
                </c:pt>
                <c:pt idx="176">
                  <c:v>43721</c:v>
                </c:pt>
                <c:pt idx="177">
                  <c:v>43724</c:v>
                </c:pt>
                <c:pt idx="178">
                  <c:v>43725</c:v>
                </c:pt>
                <c:pt idx="179">
                  <c:v>43726</c:v>
                </c:pt>
                <c:pt idx="180">
                  <c:v>43727</c:v>
                </c:pt>
                <c:pt idx="181">
                  <c:v>43728</c:v>
                </c:pt>
                <c:pt idx="182">
                  <c:v>43731</c:v>
                </c:pt>
                <c:pt idx="183">
                  <c:v>43732</c:v>
                </c:pt>
                <c:pt idx="184">
                  <c:v>43733</c:v>
                </c:pt>
                <c:pt idx="185">
                  <c:v>43734</c:v>
                </c:pt>
                <c:pt idx="186">
                  <c:v>43735</c:v>
                </c:pt>
                <c:pt idx="187">
                  <c:v>43738</c:v>
                </c:pt>
                <c:pt idx="188">
                  <c:v>43739</c:v>
                </c:pt>
                <c:pt idx="189">
                  <c:v>43740</c:v>
                </c:pt>
                <c:pt idx="190">
                  <c:v>43741</c:v>
                </c:pt>
                <c:pt idx="191">
                  <c:v>43742</c:v>
                </c:pt>
                <c:pt idx="192">
                  <c:v>43745</c:v>
                </c:pt>
                <c:pt idx="193">
                  <c:v>43746</c:v>
                </c:pt>
                <c:pt idx="194">
                  <c:v>43747</c:v>
                </c:pt>
                <c:pt idx="195">
                  <c:v>43748</c:v>
                </c:pt>
                <c:pt idx="196">
                  <c:v>43749</c:v>
                </c:pt>
                <c:pt idx="197">
                  <c:v>43752</c:v>
                </c:pt>
                <c:pt idx="198">
                  <c:v>43753</c:v>
                </c:pt>
                <c:pt idx="199">
                  <c:v>43754</c:v>
                </c:pt>
                <c:pt idx="200">
                  <c:v>43755</c:v>
                </c:pt>
                <c:pt idx="201">
                  <c:v>43756</c:v>
                </c:pt>
                <c:pt idx="202">
                  <c:v>43759</c:v>
                </c:pt>
                <c:pt idx="203">
                  <c:v>43760</c:v>
                </c:pt>
                <c:pt idx="204">
                  <c:v>43761</c:v>
                </c:pt>
                <c:pt idx="205">
                  <c:v>43762</c:v>
                </c:pt>
                <c:pt idx="206">
                  <c:v>43763</c:v>
                </c:pt>
                <c:pt idx="207">
                  <c:v>43766</c:v>
                </c:pt>
                <c:pt idx="208">
                  <c:v>43767</c:v>
                </c:pt>
                <c:pt idx="209">
                  <c:v>43768</c:v>
                </c:pt>
                <c:pt idx="210">
                  <c:v>43769</c:v>
                </c:pt>
                <c:pt idx="211">
                  <c:v>43770</c:v>
                </c:pt>
                <c:pt idx="212">
                  <c:v>43773</c:v>
                </c:pt>
                <c:pt idx="213">
                  <c:v>43774</c:v>
                </c:pt>
                <c:pt idx="214">
                  <c:v>43775</c:v>
                </c:pt>
                <c:pt idx="215">
                  <c:v>43776</c:v>
                </c:pt>
                <c:pt idx="216">
                  <c:v>43777</c:v>
                </c:pt>
                <c:pt idx="217">
                  <c:v>43780</c:v>
                </c:pt>
                <c:pt idx="218">
                  <c:v>43781</c:v>
                </c:pt>
                <c:pt idx="219">
                  <c:v>43782</c:v>
                </c:pt>
                <c:pt idx="220">
                  <c:v>43783</c:v>
                </c:pt>
                <c:pt idx="221">
                  <c:v>43784</c:v>
                </c:pt>
                <c:pt idx="222">
                  <c:v>43787</c:v>
                </c:pt>
                <c:pt idx="223">
                  <c:v>43788</c:v>
                </c:pt>
                <c:pt idx="224">
                  <c:v>43789</c:v>
                </c:pt>
                <c:pt idx="225">
                  <c:v>43790</c:v>
                </c:pt>
                <c:pt idx="226">
                  <c:v>43791</c:v>
                </c:pt>
                <c:pt idx="227">
                  <c:v>43794</c:v>
                </c:pt>
                <c:pt idx="228">
                  <c:v>43795</c:v>
                </c:pt>
                <c:pt idx="229">
                  <c:v>43796</c:v>
                </c:pt>
                <c:pt idx="230">
                  <c:v>43798</c:v>
                </c:pt>
                <c:pt idx="231">
                  <c:v>43801</c:v>
                </c:pt>
                <c:pt idx="232">
                  <c:v>43802</c:v>
                </c:pt>
                <c:pt idx="233">
                  <c:v>43803</c:v>
                </c:pt>
                <c:pt idx="234">
                  <c:v>43804</c:v>
                </c:pt>
                <c:pt idx="235">
                  <c:v>43805</c:v>
                </c:pt>
                <c:pt idx="236">
                  <c:v>43808</c:v>
                </c:pt>
                <c:pt idx="237">
                  <c:v>43809</c:v>
                </c:pt>
                <c:pt idx="238">
                  <c:v>43810</c:v>
                </c:pt>
                <c:pt idx="239">
                  <c:v>43811</c:v>
                </c:pt>
                <c:pt idx="240">
                  <c:v>43812</c:v>
                </c:pt>
                <c:pt idx="241">
                  <c:v>43815</c:v>
                </c:pt>
                <c:pt idx="242">
                  <c:v>43816</c:v>
                </c:pt>
                <c:pt idx="243">
                  <c:v>43817</c:v>
                </c:pt>
                <c:pt idx="244">
                  <c:v>43818</c:v>
                </c:pt>
                <c:pt idx="245">
                  <c:v>43819</c:v>
                </c:pt>
                <c:pt idx="246">
                  <c:v>43822</c:v>
                </c:pt>
                <c:pt idx="247">
                  <c:v>43823</c:v>
                </c:pt>
                <c:pt idx="248">
                  <c:v>43825</c:v>
                </c:pt>
                <c:pt idx="249">
                  <c:v>43826</c:v>
                </c:pt>
                <c:pt idx="250">
                  <c:v>43829</c:v>
                </c:pt>
                <c:pt idx="251">
                  <c:v>43830</c:v>
                </c:pt>
                <c:pt idx="252">
                  <c:v>43832</c:v>
                </c:pt>
                <c:pt idx="253">
                  <c:v>43833</c:v>
                </c:pt>
                <c:pt idx="254">
                  <c:v>43836</c:v>
                </c:pt>
                <c:pt idx="255">
                  <c:v>43837</c:v>
                </c:pt>
                <c:pt idx="256">
                  <c:v>43838</c:v>
                </c:pt>
                <c:pt idx="257">
                  <c:v>43839</c:v>
                </c:pt>
                <c:pt idx="258">
                  <c:v>43840</c:v>
                </c:pt>
                <c:pt idx="259">
                  <c:v>43843</c:v>
                </c:pt>
                <c:pt idx="260">
                  <c:v>43844</c:v>
                </c:pt>
                <c:pt idx="261">
                  <c:v>43845</c:v>
                </c:pt>
                <c:pt idx="262">
                  <c:v>43846</c:v>
                </c:pt>
                <c:pt idx="263">
                  <c:v>43847</c:v>
                </c:pt>
                <c:pt idx="264">
                  <c:v>43851</c:v>
                </c:pt>
                <c:pt idx="265">
                  <c:v>43852</c:v>
                </c:pt>
                <c:pt idx="266">
                  <c:v>43853</c:v>
                </c:pt>
                <c:pt idx="267">
                  <c:v>43854</c:v>
                </c:pt>
                <c:pt idx="268">
                  <c:v>43857</c:v>
                </c:pt>
                <c:pt idx="269">
                  <c:v>43858</c:v>
                </c:pt>
                <c:pt idx="270">
                  <c:v>43859</c:v>
                </c:pt>
                <c:pt idx="271">
                  <c:v>43860</c:v>
                </c:pt>
                <c:pt idx="272">
                  <c:v>43861</c:v>
                </c:pt>
                <c:pt idx="273">
                  <c:v>43864</c:v>
                </c:pt>
                <c:pt idx="274">
                  <c:v>43865</c:v>
                </c:pt>
                <c:pt idx="275">
                  <c:v>43866</c:v>
                </c:pt>
                <c:pt idx="276">
                  <c:v>43867</c:v>
                </c:pt>
                <c:pt idx="277">
                  <c:v>43868</c:v>
                </c:pt>
                <c:pt idx="278">
                  <c:v>43871</c:v>
                </c:pt>
                <c:pt idx="279">
                  <c:v>43872</c:v>
                </c:pt>
                <c:pt idx="280">
                  <c:v>43873</c:v>
                </c:pt>
                <c:pt idx="281">
                  <c:v>43874</c:v>
                </c:pt>
                <c:pt idx="282">
                  <c:v>43875</c:v>
                </c:pt>
                <c:pt idx="283">
                  <c:v>43879</c:v>
                </c:pt>
                <c:pt idx="284">
                  <c:v>43880</c:v>
                </c:pt>
                <c:pt idx="285">
                  <c:v>43881</c:v>
                </c:pt>
                <c:pt idx="286">
                  <c:v>43882</c:v>
                </c:pt>
                <c:pt idx="287">
                  <c:v>43885</c:v>
                </c:pt>
                <c:pt idx="288">
                  <c:v>43886</c:v>
                </c:pt>
                <c:pt idx="289">
                  <c:v>43887</c:v>
                </c:pt>
                <c:pt idx="290">
                  <c:v>43888</c:v>
                </c:pt>
                <c:pt idx="291">
                  <c:v>43889</c:v>
                </c:pt>
                <c:pt idx="292">
                  <c:v>43892</c:v>
                </c:pt>
                <c:pt idx="293">
                  <c:v>43893</c:v>
                </c:pt>
                <c:pt idx="294">
                  <c:v>43894</c:v>
                </c:pt>
                <c:pt idx="295">
                  <c:v>43895</c:v>
                </c:pt>
                <c:pt idx="296">
                  <c:v>43896</c:v>
                </c:pt>
                <c:pt idx="297">
                  <c:v>43899</c:v>
                </c:pt>
                <c:pt idx="298">
                  <c:v>43900</c:v>
                </c:pt>
                <c:pt idx="299">
                  <c:v>43901</c:v>
                </c:pt>
                <c:pt idx="300">
                  <c:v>43902</c:v>
                </c:pt>
                <c:pt idx="301">
                  <c:v>43903</c:v>
                </c:pt>
                <c:pt idx="302">
                  <c:v>43906</c:v>
                </c:pt>
                <c:pt idx="303">
                  <c:v>43907</c:v>
                </c:pt>
                <c:pt idx="304">
                  <c:v>43908</c:v>
                </c:pt>
                <c:pt idx="305">
                  <c:v>43909</c:v>
                </c:pt>
                <c:pt idx="306">
                  <c:v>43910</c:v>
                </c:pt>
                <c:pt idx="307">
                  <c:v>43913</c:v>
                </c:pt>
                <c:pt idx="308">
                  <c:v>43914</c:v>
                </c:pt>
                <c:pt idx="309">
                  <c:v>43915</c:v>
                </c:pt>
                <c:pt idx="310">
                  <c:v>43916</c:v>
                </c:pt>
                <c:pt idx="311">
                  <c:v>43917</c:v>
                </c:pt>
                <c:pt idx="312">
                  <c:v>43920</c:v>
                </c:pt>
                <c:pt idx="313">
                  <c:v>43921</c:v>
                </c:pt>
                <c:pt idx="314">
                  <c:v>43922</c:v>
                </c:pt>
                <c:pt idx="315">
                  <c:v>43923</c:v>
                </c:pt>
                <c:pt idx="316">
                  <c:v>43924</c:v>
                </c:pt>
                <c:pt idx="317">
                  <c:v>43927</c:v>
                </c:pt>
                <c:pt idx="318">
                  <c:v>43928</c:v>
                </c:pt>
                <c:pt idx="319">
                  <c:v>43929</c:v>
                </c:pt>
                <c:pt idx="320">
                  <c:v>43930</c:v>
                </c:pt>
                <c:pt idx="321">
                  <c:v>43934</c:v>
                </c:pt>
                <c:pt idx="322">
                  <c:v>43935</c:v>
                </c:pt>
                <c:pt idx="323">
                  <c:v>43936</c:v>
                </c:pt>
                <c:pt idx="324">
                  <c:v>43937</c:v>
                </c:pt>
                <c:pt idx="325">
                  <c:v>43938</c:v>
                </c:pt>
                <c:pt idx="326">
                  <c:v>43941</c:v>
                </c:pt>
                <c:pt idx="327">
                  <c:v>43942</c:v>
                </c:pt>
                <c:pt idx="328">
                  <c:v>43943</c:v>
                </c:pt>
                <c:pt idx="329">
                  <c:v>43944</c:v>
                </c:pt>
                <c:pt idx="330">
                  <c:v>43945</c:v>
                </c:pt>
                <c:pt idx="331">
                  <c:v>43948</c:v>
                </c:pt>
                <c:pt idx="332">
                  <c:v>43949</c:v>
                </c:pt>
                <c:pt idx="333">
                  <c:v>43950</c:v>
                </c:pt>
                <c:pt idx="334">
                  <c:v>43951</c:v>
                </c:pt>
                <c:pt idx="335">
                  <c:v>43952</c:v>
                </c:pt>
                <c:pt idx="336">
                  <c:v>43955</c:v>
                </c:pt>
                <c:pt idx="337">
                  <c:v>43956</c:v>
                </c:pt>
                <c:pt idx="338">
                  <c:v>43957</c:v>
                </c:pt>
                <c:pt idx="339">
                  <c:v>43958</c:v>
                </c:pt>
                <c:pt idx="340">
                  <c:v>43959</c:v>
                </c:pt>
                <c:pt idx="341">
                  <c:v>43962</c:v>
                </c:pt>
                <c:pt idx="342">
                  <c:v>43963</c:v>
                </c:pt>
                <c:pt idx="343">
                  <c:v>43964</c:v>
                </c:pt>
                <c:pt idx="344">
                  <c:v>43965</c:v>
                </c:pt>
                <c:pt idx="345">
                  <c:v>43966</c:v>
                </c:pt>
                <c:pt idx="346">
                  <c:v>43969</c:v>
                </c:pt>
                <c:pt idx="347">
                  <c:v>43970</c:v>
                </c:pt>
                <c:pt idx="348">
                  <c:v>43971</c:v>
                </c:pt>
                <c:pt idx="349">
                  <c:v>43972</c:v>
                </c:pt>
                <c:pt idx="350">
                  <c:v>43973</c:v>
                </c:pt>
                <c:pt idx="351">
                  <c:v>43977</c:v>
                </c:pt>
                <c:pt idx="352">
                  <c:v>43978</c:v>
                </c:pt>
                <c:pt idx="353">
                  <c:v>43979</c:v>
                </c:pt>
                <c:pt idx="354">
                  <c:v>43980</c:v>
                </c:pt>
                <c:pt idx="355">
                  <c:v>43983</c:v>
                </c:pt>
                <c:pt idx="356">
                  <c:v>43984</c:v>
                </c:pt>
                <c:pt idx="357">
                  <c:v>43985</c:v>
                </c:pt>
                <c:pt idx="358">
                  <c:v>43986</c:v>
                </c:pt>
                <c:pt idx="359">
                  <c:v>43987</c:v>
                </c:pt>
                <c:pt idx="360">
                  <c:v>43990</c:v>
                </c:pt>
                <c:pt idx="361">
                  <c:v>43991</c:v>
                </c:pt>
                <c:pt idx="362">
                  <c:v>43992</c:v>
                </c:pt>
                <c:pt idx="363">
                  <c:v>43993</c:v>
                </c:pt>
                <c:pt idx="364">
                  <c:v>43994</c:v>
                </c:pt>
                <c:pt idx="365">
                  <c:v>43997</c:v>
                </c:pt>
                <c:pt idx="366">
                  <c:v>43998</c:v>
                </c:pt>
                <c:pt idx="367">
                  <c:v>43999</c:v>
                </c:pt>
                <c:pt idx="368">
                  <c:v>44000</c:v>
                </c:pt>
                <c:pt idx="369">
                  <c:v>44001</c:v>
                </c:pt>
                <c:pt idx="370">
                  <c:v>44004</c:v>
                </c:pt>
                <c:pt idx="371">
                  <c:v>44005</c:v>
                </c:pt>
                <c:pt idx="372">
                  <c:v>44006</c:v>
                </c:pt>
                <c:pt idx="373">
                  <c:v>44007</c:v>
                </c:pt>
                <c:pt idx="374">
                  <c:v>44008</c:v>
                </c:pt>
                <c:pt idx="375">
                  <c:v>44011</c:v>
                </c:pt>
                <c:pt idx="376">
                  <c:v>44012</c:v>
                </c:pt>
                <c:pt idx="377">
                  <c:v>44013</c:v>
                </c:pt>
                <c:pt idx="378">
                  <c:v>44014</c:v>
                </c:pt>
                <c:pt idx="379">
                  <c:v>44018</c:v>
                </c:pt>
                <c:pt idx="380">
                  <c:v>44019</c:v>
                </c:pt>
                <c:pt idx="381">
                  <c:v>44020</c:v>
                </c:pt>
                <c:pt idx="382">
                  <c:v>44021</c:v>
                </c:pt>
                <c:pt idx="383">
                  <c:v>44022</c:v>
                </c:pt>
                <c:pt idx="384">
                  <c:v>44025</c:v>
                </c:pt>
                <c:pt idx="385">
                  <c:v>44026</c:v>
                </c:pt>
                <c:pt idx="386">
                  <c:v>44027</c:v>
                </c:pt>
                <c:pt idx="387">
                  <c:v>44028</c:v>
                </c:pt>
                <c:pt idx="388">
                  <c:v>44029</c:v>
                </c:pt>
                <c:pt idx="389">
                  <c:v>44032</c:v>
                </c:pt>
                <c:pt idx="390">
                  <c:v>44033</c:v>
                </c:pt>
                <c:pt idx="391">
                  <c:v>44034</c:v>
                </c:pt>
                <c:pt idx="392">
                  <c:v>44035</c:v>
                </c:pt>
                <c:pt idx="393">
                  <c:v>44036</c:v>
                </c:pt>
                <c:pt idx="394">
                  <c:v>44039</c:v>
                </c:pt>
                <c:pt idx="395">
                  <c:v>44040</c:v>
                </c:pt>
                <c:pt idx="396">
                  <c:v>44041</c:v>
                </c:pt>
                <c:pt idx="397">
                  <c:v>44042</c:v>
                </c:pt>
                <c:pt idx="398">
                  <c:v>44043</c:v>
                </c:pt>
                <c:pt idx="399">
                  <c:v>44046</c:v>
                </c:pt>
                <c:pt idx="400">
                  <c:v>44047</c:v>
                </c:pt>
                <c:pt idx="401">
                  <c:v>44048</c:v>
                </c:pt>
                <c:pt idx="402">
                  <c:v>44049</c:v>
                </c:pt>
                <c:pt idx="403">
                  <c:v>44050</c:v>
                </c:pt>
                <c:pt idx="404">
                  <c:v>44053</c:v>
                </c:pt>
                <c:pt idx="405">
                  <c:v>44054</c:v>
                </c:pt>
                <c:pt idx="406">
                  <c:v>44055</c:v>
                </c:pt>
                <c:pt idx="407">
                  <c:v>44056</c:v>
                </c:pt>
                <c:pt idx="408">
                  <c:v>44057</c:v>
                </c:pt>
                <c:pt idx="409">
                  <c:v>44060</c:v>
                </c:pt>
                <c:pt idx="410">
                  <c:v>44061</c:v>
                </c:pt>
                <c:pt idx="411">
                  <c:v>44062</c:v>
                </c:pt>
                <c:pt idx="412">
                  <c:v>44063</c:v>
                </c:pt>
                <c:pt idx="413">
                  <c:v>44064</c:v>
                </c:pt>
                <c:pt idx="414">
                  <c:v>44067</c:v>
                </c:pt>
                <c:pt idx="415">
                  <c:v>44068</c:v>
                </c:pt>
                <c:pt idx="416">
                  <c:v>44069</c:v>
                </c:pt>
                <c:pt idx="417">
                  <c:v>44070</c:v>
                </c:pt>
                <c:pt idx="418">
                  <c:v>44071</c:v>
                </c:pt>
                <c:pt idx="419">
                  <c:v>44074</c:v>
                </c:pt>
                <c:pt idx="420">
                  <c:v>44075</c:v>
                </c:pt>
                <c:pt idx="421">
                  <c:v>44076</c:v>
                </c:pt>
                <c:pt idx="422">
                  <c:v>44077</c:v>
                </c:pt>
                <c:pt idx="423">
                  <c:v>44078</c:v>
                </c:pt>
                <c:pt idx="424">
                  <c:v>44082</c:v>
                </c:pt>
                <c:pt idx="425">
                  <c:v>44083</c:v>
                </c:pt>
                <c:pt idx="426">
                  <c:v>44084</c:v>
                </c:pt>
                <c:pt idx="427">
                  <c:v>44085</c:v>
                </c:pt>
                <c:pt idx="428">
                  <c:v>44088</c:v>
                </c:pt>
                <c:pt idx="429">
                  <c:v>44089</c:v>
                </c:pt>
                <c:pt idx="430">
                  <c:v>44090</c:v>
                </c:pt>
                <c:pt idx="431">
                  <c:v>44091</c:v>
                </c:pt>
                <c:pt idx="432">
                  <c:v>44092</c:v>
                </c:pt>
                <c:pt idx="433">
                  <c:v>44095</c:v>
                </c:pt>
                <c:pt idx="434">
                  <c:v>44096</c:v>
                </c:pt>
                <c:pt idx="435">
                  <c:v>44097</c:v>
                </c:pt>
                <c:pt idx="436">
                  <c:v>44098</c:v>
                </c:pt>
                <c:pt idx="437">
                  <c:v>44099</c:v>
                </c:pt>
                <c:pt idx="438">
                  <c:v>44102</c:v>
                </c:pt>
                <c:pt idx="439">
                  <c:v>44103</c:v>
                </c:pt>
                <c:pt idx="440">
                  <c:v>44104</c:v>
                </c:pt>
                <c:pt idx="441">
                  <c:v>44105</c:v>
                </c:pt>
                <c:pt idx="442">
                  <c:v>44106</c:v>
                </c:pt>
                <c:pt idx="443">
                  <c:v>44109</c:v>
                </c:pt>
                <c:pt idx="444">
                  <c:v>44110</c:v>
                </c:pt>
                <c:pt idx="445">
                  <c:v>44111</c:v>
                </c:pt>
                <c:pt idx="446">
                  <c:v>44112</c:v>
                </c:pt>
                <c:pt idx="447">
                  <c:v>44113</c:v>
                </c:pt>
                <c:pt idx="448">
                  <c:v>44116</c:v>
                </c:pt>
                <c:pt idx="449">
                  <c:v>44117</c:v>
                </c:pt>
                <c:pt idx="450">
                  <c:v>44118</c:v>
                </c:pt>
                <c:pt idx="451">
                  <c:v>44119</c:v>
                </c:pt>
                <c:pt idx="452">
                  <c:v>44120</c:v>
                </c:pt>
                <c:pt idx="453">
                  <c:v>44123</c:v>
                </c:pt>
                <c:pt idx="454">
                  <c:v>44124</c:v>
                </c:pt>
                <c:pt idx="455">
                  <c:v>44125</c:v>
                </c:pt>
                <c:pt idx="456">
                  <c:v>44126</c:v>
                </c:pt>
                <c:pt idx="457">
                  <c:v>44127</c:v>
                </c:pt>
                <c:pt idx="458">
                  <c:v>44130</c:v>
                </c:pt>
                <c:pt idx="459">
                  <c:v>44131</c:v>
                </c:pt>
                <c:pt idx="460">
                  <c:v>44132</c:v>
                </c:pt>
                <c:pt idx="461">
                  <c:v>44133</c:v>
                </c:pt>
                <c:pt idx="462">
                  <c:v>44134</c:v>
                </c:pt>
                <c:pt idx="463">
                  <c:v>44137</c:v>
                </c:pt>
                <c:pt idx="464">
                  <c:v>44138</c:v>
                </c:pt>
                <c:pt idx="465">
                  <c:v>44139</c:v>
                </c:pt>
                <c:pt idx="466">
                  <c:v>44140</c:v>
                </c:pt>
                <c:pt idx="467">
                  <c:v>44141</c:v>
                </c:pt>
                <c:pt idx="468">
                  <c:v>44144</c:v>
                </c:pt>
                <c:pt idx="469">
                  <c:v>44145</c:v>
                </c:pt>
                <c:pt idx="470">
                  <c:v>44146</c:v>
                </c:pt>
                <c:pt idx="471">
                  <c:v>44147</c:v>
                </c:pt>
                <c:pt idx="472">
                  <c:v>44148</c:v>
                </c:pt>
                <c:pt idx="473">
                  <c:v>44151</c:v>
                </c:pt>
                <c:pt idx="474">
                  <c:v>44152</c:v>
                </c:pt>
                <c:pt idx="475">
                  <c:v>44153</c:v>
                </c:pt>
                <c:pt idx="476">
                  <c:v>44154</c:v>
                </c:pt>
                <c:pt idx="477">
                  <c:v>44155</c:v>
                </c:pt>
                <c:pt idx="478">
                  <c:v>44158</c:v>
                </c:pt>
                <c:pt idx="479">
                  <c:v>44159</c:v>
                </c:pt>
                <c:pt idx="480">
                  <c:v>44160</c:v>
                </c:pt>
                <c:pt idx="481">
                  <c:v>44162</c:v>
                </c:pt>
                <c:pt idx="482">
                  <c:v>44165</c:v>
                </c:pt>
                <c:pt idx="483">
                  <c:v>44166</c:v>
                </c:pt>
                <c:pt idx="484">
                  <c:v>44167</c:v>
                </c:pt>
                <c:pt idx="485">
                  <c:v>44168</c:v>
                </c:pt>
                <c:pt idx="486">
                  <c:v>44169</c:v>
                </c:pt>
                <c:pt idx="487">
                  <c:v>44172</c:v>
                </c:pt>
                <c:pt idx="488">
                  <c:v>44173</c:v>
                </c:pt>
                <c:pt idx="489">
                  <c:v>44174</c:v>
                </c:pt>
                <c:pt idx="490">
                  <c:v>44175</c:v>
                </c:pt>
                <c:pt idx="491">
                  <c:v>44176</c:v>
                </c:pt>
                <c:pt idx="492">
                  <c:v>44179</c:v>
                </c:pt>
                <c:pt idx="493">
                  <c:v>44180</c:v>
                </c:pt>
                <c:pt idx="494">
                  <c:v>44181</c:v>
                </c:pt>
                <c:pt idx="495">
                  <c:v>44182</c:v>
                </c:pt>
                <c:pt idx="496">
                  <c:v>44183</c:v>
                </c:pt>
                <c:pt idx="497">
                  <c:v>44186</c:v>
                </c:pt>
                <c:pt idx="498">
                  <c:v>44187</c:v>
                </c:pt>
                <c:pt idx="499">
                  <c:v>44188</c:v>
                </c:pt>
                <c:pt idx="500">
                  <c:v>44189</c:v>
                </c:pt>
                <c:pt idx="501">
                  <c:v>44193</c:v>
                </c:pt>
                <c:pt idx="502">
                  <c:v>44194</c:v>
                </c:pt>
                <c:pt idx="503">
                  <c:v>44195</c:v>
                </c:pt>
                <c:pt idx="504">
                  <c:v>44196</c:v>
                </c:pt>
                <c:pt idx="505">
                  <c:v>44200</c:v>
                </c:pt>
                <c:pt idx="506">
                  <c:v>44201</c:v>
                </c:pt>
                <c:pt idx="507">
                  <c:v>44202</c:v>
                </c:pt>
                <c:pt idx="508">
                  <c:v>44203</c:v>
                </c:pt>
                <c:pt idx="509">
                  <c:v>44204</c:v>
                </c:pt>
                <c:pt idx="510">
                  <c:v>44207</c:v>
                </c:pt>
                <c:pt idx="511">
                  <c:v>44208</c:v>
                </c:pt>
                <c:pt idx="512">
                  <c:v>44209</c:v>
                </c:pt>
                <c:pt idx="513">
                  <c:v>44210</c:v>
                </c:pt>
                <c:pt idx="514">
                  <c:v>44211</c:v>
                </c:pt>
                <c:pt idx="515">
                  <c:v>44215</c:v>
                </c:pt>
                <c:pt idx="516">
                  <c:v>44216</c:v>
                </c:pt>
                <c:pt idx="517">
                  <c:v>44217</c:v>
                </c:pt>
                <c:pt idx="518">
                  <c:v>44218</c:v>
                </c:pt>
                <c:pt idx="519">
                  <c:v>44221</c:v>
                </c:pt>
                <c:pt idx="520">
                  <c:v>44222</c:v>
                </c:pt>
                <c:pt idx="521">
                  <c:v>44223</c:v>
                </c:pt>
                <c:pt idx="522">
                  <c:v>44224</c:v>
                </c:pt>
                <c:pt idx="523">
                  <c:v>44225</c:v>
                </c:pt>
                <c:pt idx="524">
                  <c:v>44228</c:v>
                </c:pt>
                <c:pt idx="525">
                  <c:v>44229</c:v>
                </c:pt>
                <c:pt idx="526">
                  <c:v>44230</c:v>
                </c:pt>
                <c:pt idx="527">
                  <c:v>44231</c:v>
                </c:pt>
                <c:pt idx="528">
                  <c:v>44232</c:v>
                </c:pt>
                <c:pt idx="529">
                  <c:v>44235</c:v>
                </c:pt>
                <c:pt idx="530">
                  <c:v>44236</c:v>
                </c:pt>
                <c:pt idx="531">
                  <c:v>44237</c:v>
                </c:pt>
                <c:pt idx="532">
                  <c:v>44238</c:v>
                </c:pt>
                <c:pt idx="533">
                  <c:v>44239</c:v>
                </c:pt>
                <c:pt idx="534">
                  <c:v>44243</c:v>
                </c:pt>
                <c:pt idx="535">
                  <c:v>44244</c:v>
                </c:pt>
                <c:pt idx="536">
                  <c:v>44245</c:v>
                </c:pt>
                <c:pt idx="537">
                  <c:v>44246</c:v>
                </c:pt>
                <c:pt idx="538">
                  <c:v>44249</c:v>
                </c:pt>
                <c:pt idx="539">
                  <c:v>44250</c:v>
                </c:pt>
                <c:pt idx="540">
                  <c:v>44251</c:v>
                </c:pt>
                <c:pt idx="541">
                  <c:v>44252</c:v>
                </c:pt>
                <c:pt idx="542">
                  <c:v>44253</c:v>
                </c:pt>
                <c:pt idx="543">
                  <c:v>44256</c:v>
                </c:pt>
                <c:pt idx="544">
                  <c:v>44257</c:v>
                </c:pt>
                <c:pt idx="545">
                  <c:v>44258</c:v>
                </c:pt>
                <c:pt idx="546">
                  <c:v>44259</c:v>
                </c:pt>
                <c:pt idx="547">
                  <c:v>44260</c:v>
                </c:pt>
                <c:pt idx="548">
                  <c:v>44263</c:v>
                </c:pt>
                <c:pt idx="549">
                  <c:v>44264</c:v>
                </c:pt>
                <c:pt idx="550">
                  <c:v>44265</c:v>
                </c:pt>
                <c:pt idx="551">
                  <c:v>44266</c:v>
                </c:pt>
                <c:pt idx="552">
                  <c:v>44267</c:v>
                </c:pt>
                <c:pt idx="553">
                  <c:v>44270</c:v>
                </c:pt>
                <c:pt idx="554">
                  <c:v>44271</c:v>
                </c:pt>
                <c:pt idx="555">
                  <c:v>44272</c:v>
                </c:pt>
                <c:pt idx="556">
                  <c:v>44273</c:v>
                </c:pt>
                <c:pt idx="557">
                  <c:v>44274</c:v>
                </c:pt>
                <c:pt idx="558">
                  <c:v>44277</c:v>
                </c:pt>
                <c:pt idx="559">
                  <c:v>44278</c:v>
                </c:pt>
                <c:pt idx="560">
                  <c:v>44279</c:v>
                </c:pt>
                <c:pt idx="561">
                  <c:v>44280</c:v>
                </c:pt>
                <c:pt idx="562">
                  <c:v>44281</c:v>
                </c:pt>
                <c:pt idx="563">
                  <c:v>44284</c:v>
                </c:pt>
                <c:pt idx="564">
                  <c:v>44285</c:v>
                </c:pt>
                <c:pt idx="565">
                  <c:v>44286</c:v>
                </c:pt>
                <c:pt idx="566">
                  <c:v>44287</c:v>
                </c:pt>
                <c:pt idx="567">
                  <c:v>44291</c:v>
                </c:pt>
                <c:pt idx="568">
                  <c:v>44292</c:v>
                </c:pt>
                <c:pt idx="569">
                  <c:v>44293</c:v>
                </c:pt>
                <c:pt idx="570">
                  <c:v>44294</c:v>
                </c:pt>
                <c:pt idx="571">
                  <c:v>44295</c:v>
                </c:pt>
                <c:pt idx="572">
                  <c:v>44298</c:v>
                </c:pt>
                <c:pt idx="573">
                  <c:v>44299</c:v>
                </c:pt>
                <c:pt idx="574">
                  <c:v>44300</c:v>
                </c:pt>
                <c:pt idx="575">
                  <c:v>44301</c:v>
                </c:pt>
                <c:pt idx="576">
                  <c:v>44302</c:v>
                </c:pt>
                <c:pt idx="577">
                  <c:v>44305</c:v>
                </c:pt>
                <c:pt idx="578">
                  <c:v>44306</c:v>
                </c:pt>
                <c:pt idx="579">
                  <c:v>44307</c:v>
                </c:pt>
                <c:pt idx="580">
                  <c:v>44308</c:v>
                </c:pt>
                <c:pt idx="581">
                  <c:v>44309</c:v>
                </c:pt>
                <c:pt idx="582">
                  <c:v>44312</c:v>
                </c:pt>
                <c:pt idx="583">
                  <c:v>44313</c:v>
                </c:pt>
                <c:pt idx="584">
                  <c:v>44314</c:v>
                </c:pt>
                <c:pt idx="585">
                  <c:v>44315</c:v>
                </c:pt>
                <c:pt idx="586">
                  <c:v>44316</c:v>
                </c:pt>
                <c:pt idx="587">
                  <c:v>44319</c:v>
                </c:pt>
                <c:pt idx="588">
                  <c:v>44320</c:v>
                </c:pt>
                <c:pt idx="589">
                  <c:v>44321</c:v>
                </c:pt>
                <c:pt idx="590">
                  <c:v>44322</c:v>
                </c:pt>
                <c:pt idx="591">
                  <c:v>44323</c:v>
                </c:pt>
                <c:pt idx="592">
                  <c:v>44326</c:v>
                </c:pt>
                <c:pt idx="593">
                  <c:v>44327</c:v>
                </c:pt>
                <c:pt idx="594">
                  <c:v>44328</c:v>
                </c:pt>
                <c:pt idx="595">
                  <c:v>44329</c:v>
                </c:pt>
                <c:pt idx="596">
                  <c:v>44330</c:v>
                </c:pt>
                <c:pt idx="597">
                  <c:v>44333</c:v>
                </c:pt>
                <c:pt idx="598">
                  <c:v>44334</c:v>
                </c:pt>
                <c:pt idx="599">
                  <c:v>44335</c:v>
                </c:pt>
                <c:pt idx="600">
                  <c:v>44336</c:v>
                </c:pt>
                <c:pt idx="601">
                  <c:v>44337</c:v>
                </c:pt>
                <c:pt idx="602">
                  <c:v>44340</c:v>
                </c:pt>
                <c:pt idx="603">
                  <c:v>44341</c:v>
                </c:pt>
                <c:pt idx="604">
                  <c:v>44342</c:v>
                </c:pt>
                <c:pt idx="605">
                  <c:v>44343</c:v>
                </c:pt>
                <c:pt idx="606">
                  <c:v>44344</c:v>
                </c:pt>
                <c:pt idx="607">
                  <c:v>44348</c:v>
                </c:pt>
                <c:pt idx="608">
                  <c:v>44349</c:v>
                </c:pt>
                <c:pt idx="609">
                  <c:v>44350</c:v>
                </c:pt>
                <c:pt idx="610">
                  <c:v>44351</c:v>
                </c:pt>
                <c:pt idx="611">
                  <c:v>44354</c:v>
                </c:pt>
                <c:pt idx="612">
                  <c:v>44355</c:v>
                </c:pt>
                <c:pt idx="613">
                  <c:v>44356</c:v>
                </c:pt>
                <c:pt idx="614">
                  <c:v>44357</c:v>
                </c:pt>
                <c:pt idx="615">
                  <c:v>44358</c:v>
                </c:pt>
                <c:pt idx="616">
                  <c:v>44361</c:v>
                </c:pt>
                <c:pt idx="617">
                  <c:v>44362</c:v>
                </c:pt>
                <c:pt idx="618">
                  <c:v>44363</c:v>
                </c:pt>
                <c:pt idx="619">
                  <c:v>44364</c:v>
                </c:pt>
                <c:pt idx="620">
                  <c:v>44365</c:v>
                </c:pt>
                <c:pt idx="621">
                  <c:v>44368</c:v>
                </c:pt>
                <c:pt idx="622">
                  <c:v>44369</c:v>
                </c:pt>
                <c:pt idx="623">
                  <c:v>44370</c:v>
                </c:pt>
                <c:pt idx="624">
                  <c:v>44371</c:v>
                </c:pt>
                <c:pt idx="625">
                  <c:v>44372</c:v>
                </c:pt>
                <c:pt idx="626">
                  <c:v>44375</c:v>
                </c:pt>
                <c:pt idx="627">
                  <c:v>44376</c:v>
                </c:pt>
                <c:pt idx="628">
                  <c:v>44377</c:v>
                </c:pt>
                <c:pt idx="629">
                  <c:v>44378</c:v>
                </c:pt>
                <c:pt idx="630">
                  <c:v>44379</c:v>
                </c:pt>
                <c:pt idx="631">
                  <c:v>44383</c:v>
                </c:pt>
                <c:pt idx="632">
                  <c:v>44384</c:v>
                </c:pt>
                <c:pt idx="633">
                  <c:v>44385</c:v>
                </c:pt>
                <c:pt idx="634">
                  <c:v>44386</c:v>
                </c:pt>
                <c:pt idx="635">
                  <c:v>44389</c:v>
                </c:pt>
                <c:pt idx="636">
                  <c:v>44390</c:v>
                </c:pt>
                <c:pt idx="637">
                  <c:v>44391</c:v>
                </c:pt>
                <c:pt idx="638">
                  <c:v>44392</c:v>
                </c:pt>
                <c:pt idx="639">
                  <c:v>44393</c:v>
                </c:pt>
                <c:pt idx="640">
                  <c:v>44396</c:v>
                </c:pt>
                <c:pt idx="641">
                  <c:v>44397</c:v>
                </c:pt>
                <c:pt idx="642">
                  <c:v>44398</c:v>
                </c:pt>
                <c:pt idx="643">
                  <c:v>44399</c:v>
                </c:pt>
                <c:pt idx="644">
                  <c:v>44400</c:v>
                </c:pt>
                <c:pt idx="645">
                  <c:v>44403</c:v>
                </c:pt>
                <c:pt idx="646">
                  <c:v>44404</c:v>
                </c:pt>
                <c:pt idx="647">
                  <c:v>44405</c:v>
                </c:pt>
                <c:pt idx="648">
                  <c:v>44406</c:v>
                </c:pt>
                <c:pt idx="649">
                  <c:v>44407</c:v>
                </c:pt>
                <c:pt idx="650">
                  <c:v>44410</c:v>
                </c:pt>
                <c:pt idx="651">
                  <c:v>44411</c:v>
                </c:pt>
                <c:pt idx="652">
                  <c:v>44412</c:v>
                </c:pt>
                <c:pt idx="653">
                  <c:v>44413</c:v>
                </c:pt>
                <c:pt idx="654">
                  <c:v>44414</c:v>
                </c:pt>
                <c:pt idx="655">
                  <c:v>44417</c:v>
                </c:pt>
                <c:pt idx="656">
                  <c:v>44418</c:v>
                </c:pt>
                <c:pt idx="657">
                  <c:v>44419</c:v>
                </c:pt>
                <c:pt idx="658">
                  <c:v>44420</c:v>
                </c:pt>
                <c:pt idx="659">
                  <c:v>44421</c:v>
                </c:pt>
                <c:pt idx="660">
                  <c:v>44424</c:v>
                </c:pt>
                <c:pt idx="661">
                  <c:v>44425</c:v>
                </c:pt>
                <c:pt idx="662">
                  <c:v>44426</c:v>
                </c:pt>
                <c:pt idx="663">
                  <c:v>44427</c:v>
                </c:pt>
                <c:pt idx="664">
                  <c:v>44428</c:v>
                </c:pt>
                <c:pt idx="665">
                  <c:v>44431</c:v>
                </c:pt>
                <c:pt idx="666">
                  <c:v>44432</c:v>
                </c:pt>
                <c:pt idx="667">
                  <c:v>44433</c:v>
                </c:pt>
                <c:pt idx="668">
                  <c:v>44434</c:v>
                </c:pt>
                <c:pt idx="669">
                  <c:v>44435</c:v>
                </c:pt>
                <c:pt idx="670">
                  <c:v>44438</c:v>
                </c:pt>
                <c:pt idx="671">
                  <c:v>44439</c:v>
                </c:pt>
                <c:pt idx="672">
                  <c:v>44440</c:v>
                </c:pt>
                <c:pt idx="673">
                  <c:v>44441</c:v>
                </c:pt>
                <c:pt idx="674">
                  <c:v>44442</c:v>
                </c:pt>
                <c:pt idx="675">
                  <c:v>44446</c:v>
                </c:pt>
                <c:pt idx="676">
                  <c:v>44447</c:v>
                </c:pt>
                <c:pt idx="677">
                  <c:v>44448</c:v>
                </c:pt>
                <c:pt idx="678">
                  <c:v>44449</c:v>
                </c:pt>
                <c:pt idx="679">
                  <c:v>44452</c:v>
                </c:pt>
                <c:pt idx="680">
                  <c:v>44453</c:v>
                </c:pt>
                <c:pt idx="681">
                  <c:v>44454</c:v>
                </c:pt>
                <c:pt idx="682">
                  <c:v>44455</c:v>
                </c:pt>
                <c:pt idx="683">
                  <c:v>44456</c:v>
                </c:pt>
                <c:pt idx="684">
                  <c:v>44459</c:v>
                </c:pt>
                <c:pt idx="685">
                  <c:v>44460</c:v>
                </c:pt>
                <c:pt idx="686">
                  <c:v>44461</c:v>
                </c:pt>
                <c:pt idx="687">
                  <c:v>44462</c:v>
                </c:pt>
                <c:pt idx="688">
                  <c:v>44463</c:v>
                </c:pt>
                <c:pt idx="689">
                  <c:v>44466</c:v>
                </c:pt>
                <c:pt idx="690">
                  <c:v>44467</c:v>
                </c:pt>
                <c:pt idx="691">
                  <c:v>44468</c:v>
                </c:pt>
                <c:pt idx="692">
                  <c:v>44469</c:v>
                </c:pt>
                <c:pt idx="693">
                  <c:v>44470</c:v>
                </c:pt>
                <c:pt idx="694">
                  <c:v>44473</c:v>
                </c:pt>
                <c:pt idx="695">
                  <c:v>44474</c:v>
                </c:pt>
                <c:pt idx="696">
                  <c:v>44475</c:v>
                </c:pt>
                <c:pt idx="697">
                  <c:v>44476</c:v>
                </c:pt>
                <c:pt idx="698">
                  <c:v>44477</c:v>
                </c:pt>
                <c:pt idx="699">
                  <c:v>44480</c:v>
                </c:pt>
                <c:pt idx="700">
                  <c:v>44481</c:v>
                </c:pt>
                <c:pt idx="701">
                  <c:v>44482</c:v>
                </c:pt>
                <c:pt idx="702">
                  <c:v>44483</c:v>
                </c:pt>
                <c:pt idx="703">
                  <c:v>44484</c:v>
                </c:pt>
                <c:pt idx="704">
                  <c:v>44487</c:v>
                </c:pt>
                <c:pt idx="705">
                  <c:v>44488</c:v>
                </c:pt>
                <c:pt idx="706">
                  <c:v>44489</c:v>
                </c:pt>
                <c:pt idx="707">
                  <c:v>44490</c:v>
                </c:pt>
                <c:pt idx="708">
                  <c:v>44491</c:v>
                </c:pt>
                <c:pt idx="709">
                  <c:v>44494</c:v>
                </c:pt>
                <c:pt idx="710">
                  <c:v>44495</c:v>
                </c:pt>
                <c:pt idx="711">
                  <c:v>44496</c:v>
                </c:pt>
                <c:pt idx="712">
                  <c:v>44497</c:v>
                </c:pt>
                <c:pt idx="713">
                  <c:v>44498</c:v>
                </c:pt>
                <c:pt idx="714">
                  <c:v>44501</c:v>
                </c:pt>
                <c:pt idx="715">
                  <c:v>44502</c:v>
                </c:pt>
                <c:pt idx="716">
                  <c:v>44503</c:v>
                </c:pt>
                <c:pt idx="717">
                  <c:v>44504</c:v>
                </c:pt>
                <c:pt idx="718">
                  <c:v>44505</c:v>
                </c:pt>
                <c:pt idx="719">
                  <c:v>44508</c:v>
                </c:pt>
                <c:pt idx="720">
                  <c:v>44509</c:v>
                </c:pt>
                <c:pt idx="721">
                  <c:v>44510</c:v>
                </c:pt>
                <c:pt idx="722">
                  <c:v>44511</c:v>
                </c:pt>
                <c:pt idx="723">
                  <c:v>44512</c:v>
                </c:pt>
                <c:pt idx="724">
                  <c:v>44515</c:v>
                </c:pt>
                <c:pt idx="725">
                  <c:v>44516</c:v>
                </c:pt>
                <c:pt idx="726">
                  <c:v>44517</c:v>
                </c:pt>
                <c:pt idx="727">
                  <c:v>44518</c:v>
                </c:pt>
                <c:pt idx="728">
                  <c:v>44519</c:v>
                </c:pt>
                <c:pt idx="729">
                  <c:v>44522</c:v>
                </c:pt>
                <c:pt idx="730">
                  <c:v>44523</c:v>
                </c:pt>
                <c:pt idx="731">
                  <c:v>44524</c:v>
                </c:pt>
                <c:pt idx="732">
                  <c:v>44526</c:v>
                </c:pt>
                <c:pt idx="733">
                  <c:v>44529</c:v>
                </c:pt>
                <c:pt idx="734">
                  <c:v>44530</c:v>
                </c:pt>
                <c:pt idx="735">
                  <c:v>44531</c:v>
                </c:pt>
                <c:pt idx="736">
                  <c:v>44532</c:v>
                </c:pt>
                <c:pt idx="737">
                  <c:v>44533</c:v>
                </c:pt>
                <c:pt idx="738">
                  <c:v>44536</c:v>
                </c:pt>
                <c:pt idx="739">
                  <c:v>44537</c:v>
                </c:pt>
                <c:pt idx="740">
                  <c:v>44538</c:v>
                </c:pt>
                <c:pt idx="741">
                  <c:v>44539</c:v>
                </c:pt>
                <c:pt idx="742">
                  <c:v>44540</c:v>
                </c:pt>
                <c:pt idx="743">
                  <c:v>44543</c:v>
                </c:pt>
                <c:pt idx="744">
                  <c:v>44544</c:v>
                </c:pt>
                <c:pt idx="745">
                  <c:v>44545</c:v>
                </c:pt>
                <c:pt idx="746">
                  <c:v>44546</c:v>
                </c:pt>
                <c:pt idx="747">
                  <c:v>44547</c:v>
                </c:pt>
                <c:pt idx="748">
                  <c:v>44550</c:v>
                </c:pt>
                <c:pt idx="749">
                  <c:v>44551</c:v>
                </c:pt>
                <c:pt idx="750">
                  <c:v>44552</c:v>
                </c:pt>
                <c:pt idx="751">
                  <c:v>44553</c:v>
                </c:pt>
                <c:pt idx="752">
                  <c:v>44557</c:v>
                </c:pt>
                <c:pt idx="753">
                  <c:v>44558</c:v>
                </c:pt>
                <c:pt idx="754">
                  <c:v>44559</c:v>
                </c:pt>
                <c:pt idx="755">
                  <c:v>44560</c:v>
                </c:pt>
                <c:pt idx="756">
                  <c:v>44561</c:v>
                </c:pt>
                <c:pt idx="757">
                  <c:v>44564</c:v>
                </c:pt>
                <c:pt idx="758">
                  <c:v>44565</c:v>
                </c:pt>
                <c:pt idx="759">
                  <c:v>44566</c:v>
                </c:pt>
                <c:pt idx="760">
                  <c:v>44567</c:v>
                </c:pt>
                <c:pt idx="761">
                  <c:v>44568</c:v>
                </c:pt>
                <c:pt idx="762">
                  <c:v>44571</c:v>
                </c:pt>
                <c:pt idx="763">
                  <c:v>44572</c:v>
                </c:pt>
                <c:pt idx="764">
                  <c:v>44573</c:v>
                </c:pt>
                <c:pt idx="765">
                  <c:v>44574</c:v>
                </c:pt>
                <c:pt idx="766">
                  <c:v>44575</c:v>
                </c:pt>
                <c:pt idx="767">
                  <c:v>44579</c:v>
                </c:pt>
                <c:pt idx="768">
                  <c:v>44580</c:v>
                </c:pt>
                <c:pt idx="769">
                  <c:v>44581</c:v>
                </c:pt>
                <c:pt idx="770">
                  <c:v>44582</c:v>
                </c:pt>
                <c:pt idx="771">
                  <c:v>44585</c:v>
                </c:pt>
                <c:pt idx="772">
                  <c:v>44586</c:v>
                </c:pt>
                <c:pt idx="773">
                  <c:v>44587</c:v>
                </c:pt>
                <c:pt idx="774">
                  <c:v>44588</c:v>
                </c:pt>
                <c:pt idx="775">
                  <c:v>44589</c:v>
                </c:pt>
                <c:pt idx="776">
                  <c:v>44592</c:v>
                </c:pt>
                <c:pt idx="777">
                  <c:v>44593</c:v>
                </c:pt>
                <c:pt idx="778">
                  <c:v>44594</c:v>
                </c:pt>
                <c:pt idx="779">
                  <c:v>44595</c:v>
                </c:pt>
                <c:pt idx="780">
                  <c:v>44596</c:v>
                </c:pt>
                <c:pt idx="781">
                  <c:v>44599</c:v>
                </c:pt>
                <c:pt idx="782">
                  <c:v>44600</c:v>
                </c:pt>
                <c:pt idx="783">
                  <c:v>44601</c:v>
                </c:pt>
                <c:pt idx="784">
                  <c:v>44602</c:v>
                </c:pt>
                <c:pt idx="785">
                  <c:v>44603</c:v>
                </c:pt>
                <c:pt idx="786">
                  <c:v>44606</c:v>
                </c:pt>
                <c:pt idx="787">
                  <c:v>44607</c:v>
                </c:pt>
                <c:pt idx="788">
                  <c:v>44608</c:v>
                </c:pt>
                <c:pt idx="789">
                  <c:v>44609</c:v>
                </c:pt>
                <c:pt idx="790">
                  <c:v>44610</c:v>
                </c:pt>
                <c:pt idx="791">
                  <c:v>44614</c:v>
                </c:pt>
                <c:pt idx="792">
                  <c:v>44615</c:v>
                </c:pt>
                <c:pt idx="793">
                  <c:v>44616</c:v>
                </c:pt>
                <c:pt idx="794">
                  <c:v>44617</c:v>
                </c:pt>
                <c:pt idx="795">
                  <c:v>44620</c:v>
                </c:pt>
                <c:pt idx="796">
                  <c:v>44621</c:v>
                </c:pt>
                <c:pt idx="797">
                  <c:v>44622</c:v>
                </c:pt>
                <c:pt idx="798">
                  <c:v>44623</c:v>
                </c:pt>
                <c:pt idx="799">
                  <c:v>44624</c:v>
                </c:pt>
                <c:pt idx="800">
                  <c:v>44627</c:v>
                </c:pt>
                <c:pt idx="801">
                  <c:v>44628</c:v>
                </c:pt>
                <c:pt idx="802">
                  <c:v>44629</c:v>
                </c:pt>
                <c:pt idx="803">
                  <c:v>44630</c:v>
                </c:pt>
                <c:pt idx="804">
                  <c:v>44631</c:v>
                </c:pt>
                <c:pt idx="805">
                  <c:v>44634</c:v>
                </c:pt>
                <c:pt idx="806">
                  <c:v>44635</c:v>
                </c:pt>
                <c:pt idx="807">
                  <c:v>44636</c:v>
                </c:pt>
                <c:pt idx="808">
                  <c:v>44637</c:v>
                </c:pt>
                <c:pt idx="809">
                  <c:v>44638</c:v>
                </c:pt>
                <c:pt idx="810">
                  <c:v>44641</c:v>
                </c:pt>
                <c:pt idx="811">
                  <c:v>44642</c:v>
                </c:pt>
                <c:pt idx="812">
                  <c:v>44643</c:v>
                </c:pt>
                <c:pt idx="813">
                  <c:v>44644</c:v>
                </c:pt>
                <c:pt idx="814">
                  <c:v>44645</c:v>
                </c:pt>
                <c:pt idx="815">
                  <c:v>44648</c:v>
                </c:pt>
                <c:pt idx="816">
                  <c:v>44649</c:v>
                </c:pt>
                <c:pt idx="817">
                  <c:v>44650</c:v>
                </c:pt>
                <c:pt idx="818">
                  <c:v>44651</c:v>
                </c:pt>
                <c:pt idx="819">
                  <c:v>44652</c:v>
                </c:pt>
                <c:pt idx="820">
                  <c:v>44655</c:v>
                </c:pt>
                <c:pt idx="821">
                  <c:v>44656</c:v>
                </c:pt>
                <c:pt idx="822">
                  <c:v>44657</c:v>
                </c:pt>
                <c:pt idx="823">
                  <c:v>44658</c:v>
                </c:pt>
                <c:pt idx="824">
                  <c:v>44659</c:v>
                </c:pt>
                <c:pt idx="825">
                  <c:v>44662</c:v>
                </c:pt>
                <c:pt idx="826">
                  <c:v>44663</c:v>
                </c:pt>
                <c:pt idx="827">
                  <c:v>44664</c:v>
                </c:pt>
                <c:pt idx="828">
                  <c:v>44665</c:v>
                </c:pt>
                <c:pt idx="829">
                  <c:v>44669</c:v>
                </c:pt>
                <c:pt idx="830">
                  <c:v>44670</c:v>
                </c:pt>
                <c:pt idx="831">
                  <c:v>44671</c:v>
                </c:pt>
                <c:pt idx="832">
                  <c:v>44672</c:v>
                </c:pt>
                <c:pt idx="833">
                  <c:v>44673</c:v>
                </c:pt>
                <c:pt idx="834">
                  <c:v>44676</c:v>
                </c:pt>
                <c:pt idx="835">
                  <c:v>44677</c:v>
                </c:pt>
                <c:pt idx="836">
                  <c:v>44678</c:v>
                </c:pt>
                <c:pt idx="837">
                  <c:v>44679</c:v>
                </c:pt>
                <c:pt idx="838">
                  <c:v>44680</c:v>
                </c:pt>
                <c:pt idx="839">
                  <c:v>44683</c:v>
                </c:pt>
                <c:pt idx="840">
                  <c:v>44684</c:v>
                </c:pt>
                <c:pt idx="841">
                  <c:v>44685</c:v>
                </c:pt>
                <c:pt idx="842">
                  <c:v>44686</c:v>
                </c:pt>
                <c:pt idx="843">
                  <c:v>44687</c:v>
                </c:pt>
                <c:pt idx="844">
                  <c:v>44690</c:v>
                </c:pt>
                <c:pt idx="845">
                  <c:v>44691</c:v>
                </c:pt>
                <c:pt idx="846">
                  <c:v>44692</c:v>
                </c:pt>
                <c:pt idx="847">
                  <c:v>44693</c:v>
                </c:pt>
                <c:pt idx="848">
                  <c:v>44694</c:v>
                </c:pt>
                <c:pt idx="849">
                  <c:v>44697</c:v>
                </c:pt>
                <c:pt idx="850">
                  <c:v>44698</c:v>
                </c:pt>
                <c:pt idx="851">
                  <c:v>44699</c:v>
                </c:pt>
                <c:pt idx="852">
                  <c:v>44700</c:v>
                </c:pt>
                <c:pt idx="853">
                  <c:v>44701</c:v>
                </c:pt>
                <c:pt idx="854">
                  <c:v>44704</c:v>
                </c:pt>
                <c:pt idx="855">
                  <c:v>44705</c:v>
                </c:pt>
                <c:pt idx="856">
                  <c:v>44706</c:v>
                </c:pt>
                <c:pt idx="857">
                  <c:v>44707</c:v>
                </c:pt>
                <c:pt idx="858">
                  <c:v>44708</c:v>
                </c:pt>
                <c:pt idx="859">
                  <c:v>44712</c:v>
                </c:pt>
                <c:pt idx="860">
                  <c:v>44713</c:v>
                </c:pt>
                <c:pt idx="861">
                  <c:v>44714</c:v>
                </c:pt>
                <c:pt idx="862">
                  <c:v>44715</c:v>
                </c:pt>
                <c:pt idx="863">
                  <c:v>44718</c:v>
                </c:pt>
                <c:pt idx="864">
                  <c:v>44719</c:v>
                </c:pt>
                <c:pt idx="865">
                  <c:v>44720</c:v>
                </c:pt>
                <c:pt idx="866">
                  <c:v>44721</c:v>
                </c:pt>
                <c:pt idx="867">
                  <c:v>44722</c:v>
                </c:pt>
                <c:pt idx="868">
                  <c:v>44725</c:v>
                </c:pt>
                <c:pt idx="869">
                  <c:v>44726</c:v>
                </c:pt>
                <c:pt idx="870">
                  <c:v>44727</c:v>
                </c:pt>
                <c:pt idx="871">
                  <c:v>44728</c:v>
                </c:pt>
                <c:pt idx="872">
                  <c:v>44729</c:v>
                </c:pt>
                <c:pt idx="873">
                  <c:v>44733</c:v>
                </c:pt>
                <c:pt idx="874">
                  <c:v>44734</c:v>
                </c:pt>
                <c:pt idx="875">
                  <c:v>44735</c:v>
                </c:pt>
                <c:pt idx="876">
                  <c:v>44736</c:v>
                </c:pt>
                <c:pt idx="877">
                  <c:v>44739</c:v>
                </c:pt>
                <c:pt idx="878">
                  <c:v>44740</c:v>
                </c:pt>
                <c:pt idx="879">
                  <c:v>44741</c:v>
                </c:pt>
                <c:pt idx="880">
                  <c:v>44742</c:v>
                </c:pt>
                <c:pt idx="881">
                  <c:v>44743</c:v>
                </c:pt>
                <c:pt idx="882">
                  <c:v>44747</c:v>
                </c:pt>
                <c:pt idx="883">
                  <c:v>44748</c:v>
                </c:pt>
                <c:pt idx="884">
                  <c:v>44749</c:v>
                </c:pt>
                <c:pt idx="885">
                  <c:v>44750</c:v>
                </c:pt>
                <c:pt idx="886">
                  <c:v>44753</c:v>
                </c:pt>
                <c:pt idx="887">
                  <c:v>44754</c:v>
                </c:pt>
                <c:pt idx="888">
                  <c:v>44755</c:v>
                </c:pt>
                <c:pt idx="889">
                  <c:v>44756</c:v>
                </c:pt>
                <c:pt idx="890">
                  <c:v>44757</c:v>
                </c:pt>
                <c:pt idx="891">
                  <c:v>44760</c:v>
                </c:pt>
                <c:pt idx="892">
                  <c:v>44761</c:v>
                </c:pt>
                <c:pt idx="893">
                  <c:v>44762</c:v>
                </c:pt>
                <c:pt idx="894">
                  <c:v>44763</c:v>
                </c:pt>
                <c:pt idx="895">
                  <c:v>44764</c:v>
                </c:pt>
                <c:pt idx="896">
                  <c:v>44767</c:v>
                </c:pt>
                <c:pt idx="897">
                  <c:v>44768</c:v>
                </c:pt>
                <c:pt idx="898">
                  <c:v>44769</c:v>
                </c:pt>
                <c:pt idx="899">
                  <c:v>44770</c:v>
                </c:pt>
                <c:pt idx="900">
                  <c:v>44771</c:v>
                </c:pt>
                <c:pt idx="901">
                  <c:v>44774</c:v>
                </c:pt>
                <c:pt idx="902">
                  <c:v>44775</c:v>
                </c:pt>
                <c:pt idx="903">
                  <c:v>44776</c:v>
                </c:pt>
                <c:pt idx="904">
                  <c:v>44777</c:v>
                </c:pt>
                <c:pt idx="905">
                  <c:v>44778</c:v>
                </c:pt>
                <c:pt idx="906">
                  <c:v>44781</c:v>
                </c:pt>
                <c:pt idx="907">
                  <c:v>44782</c:v>
                </c:pt>
                <c:pt idx="908">
                  <c:v>44783</c:v>
                </c:pt>
                <c:pt idx="909">
                  <c:v>44784</c:v>
                </c:pt>
                <c:pt idx="910">
                  <c:v>44785</c:v>
                </c:pt>
                <c:pt idx="911">
                  <c:v>44788</c:v>
                </c:pt>
                <c:pt idx="912">
                  <c:v>44789</c:v>
                </c:pt>
                <c:pt idx="913">
                  <c:v>44790</c:v>
                </c:pt>
                <c:pt idx="914">
                  <c:v>44791</c:v>
                </c:pt>
                <c:pt idx="915">
                  <c:v>44792</c:v>
                </c:pt>
                <c:pt idx="916">
                  <c:v>44795</c:v>
                </c:pt>
                <c:pt idx="917">
                  <c:v>44796</c:v>
                </c:pt>
                <c:pt idx="918">
                  <c:v>44797</c:v>
                </c:pt>
                <c:pt idx="919">
                  <c:v>44798</c:v>
                </c:pt>
                <c:pt idx="920">
                  <c:v>44799</c:v>
                </c:pt>
                <c:pt idx="921">
                  <c:v>44802</c:v>
                </c:pt>
                <c:pt idx="922">
                  <c:v>44803</c:v>
                </c:pt>
                <c:pt idx="923">
                  <c:v>44804</c:v>
                </c:pt>
                <c:pt idx="924">
                  <c:v>44805</c:v>
                </c:pt>
                <c:pt idx="925">
                  <c:v>44806</c:v>
                </c:pt>
                <c:pt idx="926">
                  <c:v>44810</c:v>
                </c:pt>
                <c:pt idx="927">
                  <c:v>44811</c:v>
                </c:pt>
                <c:pt idx="928">
                  <c:v>44812</c:v>
                </c:pt>
                <c:pt idx="929">
                  <c:v>44813</c:v>
                </c:pt>
                <c:pt idx="930">
                  <c:v>44816</c:v>
                </c:pt>
                <c:pt idx="931">
                  <c:v>44817</c:v>
                </c:pt>
                <c:pt idx="932">
                  <c:v>44818</c:v>
                </c:pt>
                <c:pt idx="933">
                  <c:v>44819</c:v>
                </c:pt>
                <c:pt idx="934">
                  <c:v>44820</c:v>
                </c:pt>
                <c:pt idx="935">
                  <c:v>44823</c:v>
                </c:pt>
                <c:pt idx="936">
                  <c:v>44824</c:v>
                </c:pt>
                <c:pt idx="937">
                  <c:v>44825</c:v>
                </c:pt>
                <c:pt idx="938">
                  <c:v>44826</c:v>
                </c:pt>
                <c:pt idx="939">
                  <c:v>44827</c:v>
                </c:pt>
                <c:pt idx="940">
                  <c:v>44830</c:v>
                </c:pt>
                <c:pt idx="941">
                  <c:v>44831</c:v>
                </c:pt>
                <c:pt idx="942">
                  <c:v>44832</c:v>
                </c:pt>
                <c:pt idx="943">
                  <c:v>44833</c:v>
                </c:pt>
                <c:pt idx="944">
                  <c:v>44834</c:v>
                </c:pt>
                <c:pt idx="945">
                  <c:v>44837</c:v>
                </c:pt>
                <c:pt idx="946">
                  <c:v>44838</c:v>
                </c:pt>
                <c:pt idx="947">
                  <c:v>44839</c:v>
                </c:pt>
                <c:pt idx="948">
                  <c:v>44840</c:v>
                </c:pt>
                <c:pt idx="949">
                  <c:v>44841</c:v>
                </c:pt>
                <c:pt idx="950">
                  <c:v>44844</c:v>
                </c:pt>
                <c:pt idx="951">
                  <c:v>44845</c:v>
                </c:pt>
                <c:pt idx="952">
                  <c:v>44846</c:v>
                </c:pt>
                <c:pt idx="953">
                  <c:v>44847</c:v>
                </c:pt>
                <c:pt idx="954">
                  <c:v>44848</c:v>
                </c:pt>
                <c:pt idx="955">
                  <c:v>44851</c:v>
                </c:pt>
                <c:pt idx="956">
                  <c:v>44852</c:v>
                </c:pt>
                <c:pt idx="957">
                  <c:v>44853</c:v>
                </c:pt>
                <c:pt idx="958">
                  <c:v>44854</c:v>
                </c:pt>
                <c:pt idx="959">
                  <c:v>44855</c:v>
                </c:pt>
                <c:pt idx="960">
                  <c:v>44858</c:v>
                </c:pt>
                <c:pt idx="961">
                  <c:v>44859</c:v>
                </c:pt>
                <c:pt idx="962">
                  <c:v>44860</c:v>
                </c:pt>
                <c:pt idx="963">
                  <c:v>44861</c:v>
                </c:pt>
                <c:pt idx="964">
                  <c:v>44862</c:v>
                </c:pt>
                <c:pt idx="965">
                  <c:v>44865</c:v>
                </c:pt>
                <c:pt idx="966">
                  <c:v>44866</c:v>
                </c:pt>
                <c:pt idx="967">
                  <c:v>44867</c:v>
                </c:pt>
                <c:pt idx="968">
                  <c:v>44868</c:v>
                </c:pt>
                <c:pt idx="969">
                  <c:v>44869</c:v>
                </c:pt>
                <c:pt idx="970">
                  <c:v>44872</c:v>
                </c:pt>
                <c:pt idx="971">
                  <c:v>44873</c:v>
                </c:pt>
                <c:pt idx="972">
                  <c:v>44874</c:v>
                </c:pt>
                <c:pt idx="973">
                  <c:v>44875</c:v>
                </c:pt>
                <c:pt idx="974">
                  <c:v>44876</c:v>
                </c:pt>
                <c:pt idx="975">
                  <c:v>44879</c:v>
                </c:pt>
                <c:pt idx="976">
                  <c:v>44880</c:v>
                </c:pt>
                <c:pt idx="977">
                  <c:v>44881</c:v>
                </c:pt>
                <c:pt idx="978">
                  <c:v>44882</c:v>
                </c:pt>
                <c:pt idx="979">
                  <c:v>44883</c:v>
                </c:pt>
                <c:pt idx="980">
                  <c:v>44886</c:v>
                </c:pt>
                <c:pt idx="981">
                  <c:v>44887</c:v>
                </c:pt>
                <c:pt idx="982">
                  <c:v>44888</c:v>
                </c:pt>
                <c:pt idx="983">
                  <c:v>44890</c:v>
                </c:pt>
                <c:pt idx="984">
                  <c:v>44893</c:v>
                </c:pt>
                <c:pt idx="985">
                  <c:v>44894</c:v>
                </c:pt>
                <c:pt idx="986">
                  <c:v>44895</c:v>
                </c:pt>
                <c:pt idx="987">
                  <c:v>44896</c:v>
                </c:pt>
                <c:pt idx="988">
                  <c:v>44897</c:v>
                </c:pt>
                <c:pt idx="989">
                  <c:v>44900</c:v>
                </c:pt>
                <c:pt idx="990">
                  <c:v>44901</c:v>
                </c:pt>
                <c:pt idx="991">
                  <c:v>44902</c:v>
                </c:pt>
                <c:pt idx="992">
                  <c:v>44903</c:v>
                </c:pt>
                <c:pt idx="993">
                  <c:v>44904</c:v>
                </c:pt>
                <c:pt idx="994">
                  <c:v>44907</c:v>
                </c:pt>
                <c:pt idx="995">
                  <c:v>44908</c:v>
                </c:pt>
                <c:pt idx="996">
                  <c:v>44909</c:v>
                </c:pt>
                <c:pt idx="997">
                  <c:v>44910</c:v>
                </c:pt>
                <c:pt idx="998">
                  <c:v>44911</c:v>
                </c:pt>
                <c:pt idx="999">
                  <c:v>44914</c:v>
                </c:pt>
                <c:pt idx="1000">
                  <c:v>44915</c:v>
                </c:pt>
                <c:pt idx="1001">
                  <c:v>44916</c:v>
                </c:pt>
                <c:pt idx="1002">
                  <c:v>44917</c:v>
                </c:pt>
                <c:pt idx="1003">
                  <c:v>44918</c:v>
                </c:pt>
                <c:pt idx="1004">
                  <c:v>44922</c:v>
                </c:pt>
                <c:pt idx="1005">
                  <c:v>44923</c:v>
                </c:pt>
                <c:pt idx="1006">
                  <c:v>44924</c:v>
                </c:pt>
                <c:pt idx="1007">
                  <c:v>44925</c:v>
                </c:pt>
                <c:pt idx="1008">
                  <c:v>44929</c:v>
                </c:pt>
                <c:pt idx="1009">
                  <c:v>44930</c:v>
                </c:pt>
                <c:pt idx="1010">
                  <c:v>44931</c:v>
                </c:pt>
                <c:pt idx="1011">
                  <c:v>44932</c:v>
                </c:pt>
                <c:pt idx="1012">
                  <c:v>44935</c:v>
                </c:pt>
                <c:pt idx="1013">
                  <c:v>44936</c:v>
                </c:pt>
                <c:pt idx="1014">
                  <c:v>44937</c:v>
                </c:pt>
                <c:pt idx="1015">
                  <c:v>44938</c:v>
                </c:pt>
                <c:pt idx="1016">
                  <c:v>44939</c:v>
                </c:pt>
                <c:pt idx="1017">
                  <c:v>44943</c:v>
                </c:pt>
                <c:pt idx="1018">
                  <c:v>44944</c:v>
                </c:pt>
                <c:pt idx="1019">
                  <c:v>44945</c:v>
                </c:pt>
                <c:pt idx="1020">
                  <c:v>44946</c:v>
                </c:pt>
                <c:pt idx="1021">
                  <c:v>44949</c:v>
                </c:pt>
                <c:pt idx="1022">
                  <c:v>44950</c:v>
                </c:pt>
                <c:pt idx="1023">
                  <c:v>44951</c:v>
                </c:pt>
                <c:pt idx="1024">
                  <c:v>44952</c:v>
                </c:pt>
                <c:pt idx="1025">
                  <c:v>44953</c:v>
                </c:pt>
                <c:pt idx="1026">
                  <c:v>44956</c:v>
                </c:pt>
                <c:pt idx="1027">
                  <c:v>44957</c:v>
                </c:pt>
                <c:pt idx="1028">
                  <c:v>44958</c:v>
                </c:pt>
                <c:pt idx="1029">
                  <c:v>44959</c:v>
                </c:pt>
                <c:pt idx="1030">
                  <c:v>44960</c:v>
                </c:pt>
                <c:pt idx="1031">
                  <c:v>44963</c:v>
                </c:pt>
                <c:pt idx="1032">
                  <c:v>44964</c:v>
                </c:pt>
                <c:pt idx="1033">
                  <c:v>44965</c:v>
                </c:pt>
                <c:pt idx="1034">
                  <c:v>44966</c:v>
                </c:pt>
                <c:pt idx="1035">
                  <c:v>44967</c:v>
                </c:pt>
                <c:pt idx="1036">
                  <c:v>44970</c:v>
                </c:pt>
                <c:pt idx="1037">
                  <c:v>44971</c:v>
                </c:pt>
                <c:pt idx="1038">
                  <c:v>44972</c:v>
                </c:pt>
                <c:pt idx="1039">
                  <c:v>44973</c:v>
                </c:pt>
                <c:pt idx="1040">
                  <c:v>44974</c:v>
                </c:pt>
                <c:pt idx="1041">
                  <c:v>44978</c:v>
                </c:pt>
                <c:pt idx="1042">
                  <c:v>44979</c:v>
                </c:pt>
                <c:pt idx="1043">
                  <c:v>44980</c:v>
                </c:pt>
                <c:pt idx="1044">
                  <c:v>44981</c:v>
                </c:pt>
                <c:pt idx="1045">
                  <c:v>44984</c:v>
                </c:pt>
                <c:pt idx="1046">
                  <c:v>44985</c:v>
                </c:pt>
                <c:pt idx="1047">
                  <c:v>44986</c:v>
                </c:pt>
                <c:pt idx="1048">
                  <c:v>44987</c:v>
                </c:pt>
                <c:pt idx="1049">
                  <c:v>44988</c:v>
                </c:pt>
                <c:pt idx="1050">
                  <c:v>44991</c:v>
                </c:pt>
                <c:pt idx="1051">
                  <c:v>44992</c:v>
                </c:pt>
                <c:pt idx="1052">
                  <c:v>44993</c:v>
                </c:pt>
                <c:pt idx="1053">
                  <c:v>44994</c:v>
                </c:pt>
                <c:pt idx="1054">
                  <c:v>44995</c:v>
                </c:pt>
                <c:pt idx="1055">
                  <c:v>44998</c:v>
                </c:pt>
                <c:pt idx="1056">
                  <c:v>44999</c:v>
                </c:pt>
                <c:pt idx="1057">
                  <c:v>45000</c:v>
                </c:pt>
                <c:pt idx="1058">
                  <c:v>45001</c:v>
                </c:pt>
                <c:pt idx="1059">
                  <c:v>45002</c:v>
                </c:pt>
                <c:pt idx="1060">
                  <c:v>45005</c:v>
                </c:pt>
                <c:pt idx="1061">
                  <c:v>45006</c:v>
                </c:pt>
                <c:pt idx="1062">
                  <c:v>45007</c:v>
                </c:pt>
                <c:pt idx="1063">
                  <c:v>45008</c:v>
                </c:pt>
                <c:pt idx="1064">
                  <c:v>45009</c:v>
                </c:pt>
                <c:pt idx="1065">
                  <c:v>45012</c:v>
                </c:pt>
                <c:pt idx="1066">
                  <c:v>45013</c:v>
                </c:pt>
                <c:pt idx="1067">
                  <c:v>45014</c:v>
                </c:pt>
                <c:pt idx="1068">
                  <c:v>45015</c:v>
                </c:pt>
                <c:pt idx="1069">
                  <c:v>45016</c:v>
                </c:pt>
                <c:pt idx="1070">
                  <c:v>45019</c:v>
                </c:pt>
                <c:pt idx="1071">
                  <c:v>45020</c:v>
                </c:pt>
                <c:pt idx="1072">
                  <c:v>45021</c:v>
                </c:pt>
                <c:pt idx="1073">
                  <c:v>45022</c:v>
                </c:pt>
                <c:pt idx="1074">
                  <c:v>45026</c:v>
                </c:pt>
                <c:pt idx="1075">
                  <c:v>45027</c:v>
                </c:pt>
                <c:pt idx="1076">
                  <c:v>45028</c:v>
                </c:pt>
                <c:pt idx="1077">
                  <c:v>45029</c:v>
                </c:pt>
                <c:pt idx="1078">
                  <c:v>45030</c:v>
                </c:pt>
                <c:pt idx="1079">
                  <c:v>45033</c:v>
                </c:pt>
                <c:pt idx="1080">
                  <c:v>45034</c:v>
                </c:pt>
                <c:pt idx="1081">
                  <c:v>45035</c:v>
                </c:pt>
                <c:pt idx="1082">
                  <c:v>45036</c:v>
                </c:pt>
                <c:pt idx="1083">
                  <c:v>45037</c:v>
                </c:pt>
                <c:pt idx="1084">
                  <c:v>45040</c:v>
                </c:pt>
                <c:pt idx="1085">
                  <c:v>45041</c:v>
                </c:pt>
                <c:pt idx="1086">
                  <c:v>45042</c:v>
                </c:pt>
                <c:pt idx="1087">
                  <c:v>45043</c:v>
                </c:pt>
                <c:pt idx="1088">
                  <c:v>45044</c:v>
                </c:pt>
                <c:pt idx="1089">
                  <c:v>45047</c:v>
                </c:pt>
                <c:pt idx="1090">
                  <c:v>45048</c:v>
                </c:pt>
                <c:pt idx="1091">
                  <c:v>45049</c:v>
                </c:pt>
                <c:pt idx="1092">
                  <c:v>45050</c:v>
                </c:pt>
                <c:pt idx="1093">
                  <c:v>45051</c:v>
                </c:pt>
                <c:pt idx="1094">
                  <c:v>45054</c:v>
                </c:pt>
                <c:pt idx="1095">
                  <c:v>45055</c:v>
                </c:pt>
                <c:pt idx="1096">
                  <c:v>45056</c:v>
                </c:pt>
                <c:pt idx="1097">
                  <c:v>45057</c:v>
                </c:pt>
                <c:pt idx="1098">
                  <c:v>45058</c:v>
                </c:pt>
                <c:pt idx="1099">
                  <c:v>45061</c:v>
                </c:pt>
                <c:pt idx="1100">
                  <c:v>45062</c:v>
                </c:pt>
                <c:pt idx="1101">
                  <c:v>45063</c:v>
                </c:pt>
                <c:pt idx="1102">
                  <c:v>45064</c:v>
                </c:pt>
                <c:pt idx="1103">
                  <c:v>45065</c:v>
                </c:pt>
                <c:pt idx="1104">
                  <c:v>45068</c:v>
                </c:pt>
                <c:pt idx="1105">
                  <c:v>45069</c:v>
                </c:pt>
                <c:pt idx="1106">
                  <c:v>45070</c:v>
                </c:pt>
                <c:pt idx="1107">
                  <c:v>45071</c:v>
                </c:pt>
                <c:pt idx="1108">
                  <c:v>45072</c:v>
                </c:pt>
                <c:pt idx="1109">
                  <c:v>45076</c:v>
                </c:pt>
                <c:pt idx="1110">
                  <c:v>45077</c:v>
                </c:pt>
                <c:pt idx="1111">
                  <c:v>45078</c:v>
                </c:pt>
                <c:pt idx="1112">
                  <c:v>45079</c:v>
                </c:pt>
                <c:pt idx="1113">
                  <c:v>45082</c:v>
                </c:pt>
                <c:pt idx="1114">
                  <c:v>45083</c:v>
                </c:pt>
                <c:pt idx="1115">
                  <c:v>45084</c:v>
                </c:pt>
                <c:pt idx="1116">
                  <c:v>45085</c:v>
                </c:pt>
                <c:pt idx="1117">
                  <c:v>45086</c:v>
                </c:pt>
                <c:pt idx="1118">
                  <c:v>45089</c:v>
                </c:pt>
                <c:pt idx="1119">
                  <c:v>45090</c:v>
                </c:pt>
                <c:pt idx="1120">
                  <c:v>45091</c:v>
                </c:pt>
                <c:pt idx="1121">
                  <c:v>45092</c:v>
                </c:pt>
                <c:pt idx="1122">
                  <c:v>45093</c:v>
                </c:pt>
                <c:pt idx="1123">
                  <c:v>45097</c:v>
                </c:pt>
                <c:pt idx="1124">
                  <c:v>45098</c:v>
                </c:pt>
                <c:pt idx="1125">
                  <c:v>45099</c:v>
                </c:pt>
                <c:pt idx="1126">
                  <c:v>45100</c:v>
                </c:pt>
                <c:pt idx="1127">
                  <c:v>45103</c:v>
                </c:pt>
                <c:pt idx="1128">
                  <c:v>45104</c:v>
                </c:pt>
                <c:pt idx="1129">
                  <c:v>45105</c:v>
                </c:pt>
                <c:pt idx="1130">
                  <c:v>45106</c:v>
                </c:pt>
                <c:pt idx="1131">
                  <c:v>45107</c:v>
                </c:pt>
                <c:pt idx="1132">
                  <c:v>45110</c:v>
                </c:pt>
                <c:pt idx="1133">
                  <c:v>45112</c:v>
                </c:pt>
                <c:pt idx="1134">
                  <c:v>45113</c:v>
                </c:pt>
                <c:pt idx="1135">
                  <c:v>45114</c:v>
                </c:pt>
                <c:pt idx="1136">
                  <c:v>45117</c:v>
                </c:pt>
                <c:pt idx="1137">
                  <c:v>45118</c:v>
                </c:pt>
                <c:pt idx="1138">
                  <c:v>45119</c:v>
                </c:pt>
                <c:pt idx="1139">
                  <c:v>45120</c:v>
                </c:pt>
                <c:pt idx="1140">
                  <c:v>45121</c:v>
                </c:pt>
                <c:pt idx="1141">
                  <c:v>45124</c:v>
                </c:pt>
                <c:pt idx="1142">
                  <c:v>45125</c:v>
                </c:pt>
                <c:pt idx="1143">
                  <c:v>45126</c:v>
                </c:pt>
                <c:pt idx="1144">
                  <c:v>45127</c:v>
                </c:pt>
                <c:pt idx="1145">
                  <c:v>45128</c:v>
                </c:pt>
                <c:pt idx="1146">
                  <c:v>45131</c:v>
                </c:pt>
                <c:pt idx="1147">
                  <c:v>45132</c:v>
                </c:pt>
                <c:pt idx="1148">
                  <c:v>45133</c:v>
                </c:pt>
                <c:pt idx="1149">
                  <c:v>45134</c:v>
                </c:pt>
                <c:pt idx="1150">
                  <c:v>45135</c:v>
                </c:pt>
                <c:pt idx="1151">
                  <c:v>45138</c:v>
                </c:pt>
                <c:pt idx="1152">
                  <c:v>45139</c:v>
                </c:pt>
                <c:pt idx="1153">
                  <c:v>45140</c:v>
                </c:pt>
                <c:pt idx="1154">
                  <c:v>45141</c:v>
                </c:pt>
                <c:pt idx="1155">
                  <c:v>45142</c:v>
                </c:pt>
                <c:pt idx="1156">
                  <c:v>45145</c:v>
                </c:pt>
                <c:pt idx="1157">
                  <c:v>45146</c:v>
                </c:pt>
                <c:pt idx="1158">
                  <c:v>45147</c:v>
                </c:pt>
                <c:pt idx="1159">
                  <c:v>45148</c:v>
                </c:pt>
                <c:pt idx="1160">
                  <c:v>45149</c:v>
                </c:pt>
                <c:pt idx="1161">
                  <c:v>45152</c:v>
                </c:pt>
                <c:pt idx="1162">
                  <c:v>45153</c:v>
                </c:pt>
                <c:pt idx="1163">
                  <c:v>45154</c:v>
                </c:pt>
                <c:pt idx="1164">
                  <c:v>45155</c:v>
                </c:pt>
                <c:pt idx="1165">
                  <c:v>45156</c:v>
                </c:pt>
                <c:pt idx="1166">
                  <c:v>45159</c:v>
                </c:pt>
                <c:pt idx="1167">
                  <c:v>45160</c:v>
                </c:pt>
                <c:pt idx="1168">
                  <c:v>45161</c:v>
                </c:pt>
                <c:pt idx="1169">
                  <c:v>45162</c:v>
                </c:pt>
                <c:pt idx="1170">
                  <c:v>45163</c:v>
                </c:pt>
                <c:pt idx="1171">
                  <c:v>45166</c:v>
                </c:pt>
                <c:pt idx="1172">
                  <c:v>45167</c:v>
                </c:pt>
                <c:pt idx="1173">
                  <c:v>45168</c:v>
                </c:pt>
                <c:pt idx="1174">
                  <c:v>45169</c:v>
                </c:pt>
                <c:pt idx="1175">
                  <c:v>45170</c:v>
                </c:pt>
                <c:pt idx="1176">
                  <c:v>45174</c:v>
                </c:pt>
                <c:pt idx="1177">
                  <c:v>45175</c:v>
                </c:pt>
                <c:pt idx="1178">
                  <c:v>45176</c:v>
                </c:pt>
                <c:pt idx="1179">
                  <c:v>45177</c:v>
                </c:pt>
                <c:pt idx="1180">
                  <c:v>45180</c:v>
                </c:pt>
                <c:pt idx="1181">
                  <c:v>45181</c:v>
                </c:pt>
                <c:pt idx="1182">
                  <c:v>45182</c:v>
                </c:pt>
                <c:pt idx="1183">
                  <c:v>45183</c:v>
                </c:pt>
                <c:pt idx="1184">
                  <c:v>45184</c:v>
                </c:pt>
                <c:pt idx="1185">
                  <c:v>45187</c:v>
                </c:pt>
                <c:pt idx="1186">
                  <c:v>45188</c:v>
                </c:pt>
                <c:pt idx="1187">
                  <c:v>45189</c:v>
                </c:pt>
                <c:pt idx="1188">
                  <c:v>45190</c:v>
                </c:pt>
                <c:pt idx="1189">
                  <c:v>45191</c:v>
                </c:pt>
                <c:pt idx="1190">
                  <c:v>45194</c:v>
                </c:pt>
                <c:pt idx="1191">
                  <c:v>45195</c:v>
                </c:pt>
                <c:pt idx="1192">
                  <c:v>45196</c:v>
                </c:pt>
                <c:pt idx="1193">
                  <c:v>45197</c:v>
                </c:pt>
                <c:pt idx="1194">
                  <c:v>45198</c:v>
                </c:pt>
                <c:pt idx="1195">
                  <c:v>45201</c:v>
                </c:pt>
                <c:pt idx="1196">
                  <c:v>45202</c:v>
                </c:pt>
                <c:pt idx="1197">
                  <c:v>45203</c:v>
                </c:pt>
                <c:pt idx="1198">
                  <c:v>45204</c:v>
                </c:pt>
                <c:pt idx="1199">
                  <c:v>45205</c:v>
                </c:pt>
                <c:pt idx="1200">
                  <c:v>45208</c:v>
                </c:pt>
                <c:pt idx="1201">
                  <c:v>45209</c:v>
                </c:pt>
                <c:pt idx="1202">
                  <c:v>45210</c:v>
                </c:pt>
                <c:pt idx="1203">
                  <c:v>45211</c:v>
                </c:pt>
                <c:pt idx="1204">
                  <c:v>45212</c:v>
                </c:pt>
                <c:pt idx="1205">
                  <c:v>45215</c:v>
                </c:pt>
                <c:pt idx="1206">
                  <c:v>45216</c:v>
                </c:pt>
                <c:pt idx="1207">
                  <c:v>45217</c:v>
                </c:pt>
                <c:pt idx="1208">
                  <c:v>45218</c:v>
                </c:pt>
                <c:pt idx="1209">
                  <c:v>45219</c:v>
                </c:pt>
                <c:pt idx="1210">
                  <c:v>45222</c:v>
                </c:pt>
                <c:pt idx="1211">
                  <c:v>45223</c:v>
                </c:pt>
                <c:pt idx="1212">
                  <c:v>45224</c:v>
                </c:pt>
                <c:pt idx="1213">
                  <c:v>45225</c:v>
                </c:pt>
                <c:pt idx="1214">
                  <c:v>45226</c:v>
                </c:pt>
                <c:pt idx="1215">
                  <c:v>45229</c:v>
                </c:pt>
                <c:pt idx="1216">
                  <c:v>45230</c:v>
                </c:pt>
                <c:pt idx="1217">
                  <c:v>45231</c:v>
                </c:pt>
                <c:pt idx="1218">
                  <c:v>45232</c:v>
                </c:pt>
                <c:pt idx="1219">
                  <c:v>45233</c:v>
                </c:pt>
                <c:pt idx="1220">
                  <c:v>45236</c:v>
                </c:pt>
                <c:pt idx="1221">
                  <c:v>45237</c:v>
                </c:pt>
                <c:pt idx="1222">
                  <c:v>45238</c:v>
                </c:pt>
                <c:pt idx="1223">
                  <c:v>45239</c:v>
                </c:pt>
                <c:pt idx="1224">
                  <c:v>45240</c:v>
                </c:pt>
                <c:pt idx="1225">
                  <c:v>45243</c:v>
                </c:pt>
                <c:pt idx="1226">
                  <c:v>45244</c:v>
                </c:pt>
                <c:pt idx="1227">
                  <c:v>45245</c:v>
                </c:pt>
                <c:pt idx="1228">
                  <c:v>45246</c:v>
                </c:pt>
                <c:pt idx="1229">
                  <c:v>45247</c:v>
                </c:pt>
                <c:pt idx="1230">
                  <c:v>45250</c:v>
                </c:pt>
                <c:pt idx="1231">
                  <c:v>45251</c:v>
                </c:pt>
                <c:pt idx="1232">
                  <c:v>45252</c:v>
                </c:pt>
                <c:pt idx="1233">
                  <c:v>45254</c:v>
                </c:pt>
                <c:pt idx="1234">
                  <c:v>45257</c:v>
                </c:pt>
                <c:pt idx="1235">
                  <c:v>45258</c:v>
                </c:pt>
                <c:pt idx="1236">
                  <c:v>45259</c:v>
                </c:pt>
                <c:pt idx="1237">
                  <c:v>45260</c:v>
                </c:pt>
                <c:pt idx="1238">
                  <c:v>45261</c:v>
                </c:pt>
                <c:pt idx="1239">
                  <c:v>45264</c:v>
                </c:pt>
                <c:pt idx="1240">
                  <c:v>45265</c:v>
                </c:pt>
                <c:pt idx="1241">
                  <c:v>45266</c:v>
                </c:pt>
                <c:pt idx="1242">
                  <c:v>45267</c:v>
                </c:pt>
                <c:pt idx="1243">
                  <c:v>45268</c:v>
                </c:pt>
                <c:pt idx="1244">
                  <c:v>45271</c:v>
                </c:pt>
                <c:pt idx="1245">
                  <c:v>45272</c:v>
                </c:pt>
                <c:pt idx="1246">
                  <c:v>45273</c:v>
                </c:pt>
                <c:pt idx="1247">
                  <c:v>45274</c:v>
                </c:pt>
                <c:pt idx="1248">
                  <c:v>45275</c:v>
                </c:pt>
                <c:pt idx="1249">
                  <c:v>45278</c:v>
                </c:pt>
                <c:pt idx="1250">
                  <c:v>45279</c:v>
                </c:pt>
                <c:pt idx="1251">
                  <c:v>45280</c:v>
                </c:pt>
                <c:pt idx="1252">
                  <c:v>45281</c:v>
                </c:pt>
                <c:pt idx="1253">
                  <c:v>45282</c:v>
                </c:pt>
                <c:pt idx="1254">
                  <c:v>45286</c:v>
                </c:pt>
                <c:pt idx="1255">
                  <c:v>45287</c:v>
                </c:pt>
                <c:pt idx="1256">
                  <c:v>45288</c:v>
                </c:pt>
                <c:pt idx="1257">
                  <c:v>45289</c:v>
                </c:pt>
                <c:pt idx="1258">
                  <c:v>45293</c:v>
                </c:pt>
                <c:pt idx="1259">
                  <c:v>45294</c:v>
                </c:pt>
                <c:pt idx="1260">
                  <c:v>45295</c:v>
                </c:pt>
                <c:pt idx="1261">
                  <c:v>45296</c:v>
                </c:pt>
                <c:pt idx="1262">
                  <c:v>45299</c:v>
                </c:pt>
                <c:pt idx="1263">
                  <c:v>45300</c:v>
                </c:pt>
                <c:pt idx="1264">
                  <c:v>45301</c:v>
                </c:pt>
                <c:pt idx="1265">
                  <c:v>45302</c:v>
                </c:pt>
                <c:pt idx="1266">
                  <c:v>45303</c:v>
                </c:pt>
                <c:pt idx="1267">
                  <c:v>45307</c:v>
                </c:pt>
                <c:pt idx="1268">
                  <c:v>45308</c:v>
                </c:pt>
                <c:pt idx="1269">
                  <c:v>45309</c:v>
                </c:pt>
                <c:pt idx="1270">
                  <c:v>45310</c:v>
                </c:pt>
                <c:pt idx="1271">
                  <c:v>45313</c:v>
                </c:pt>
                <c:pt idx="1272">
                  <c:v>45314</c:v>
                </c:pt>
                <c:pt idx="1273">
                  <c:v>45315</c:v>
                </c:pt>
                <c:pt idx="1274">
                  <c:v>45316</c:v>
                </c:pt>
                <c:pt idx="1275">
                  <c:v>45317</c:v>
                </c:pt>
                <c:pt idx="1276">
                  <c:v>45320</c:v>
                </c:pt>
                <c:pt idx="1277">
                  <c:v>45321</c:v>
                </c:pt>
                <c:pt idx="1278">
                  <c:v>45322</c:v>
                </c:pt>
                <c:pt idx="1279">
                  <c:v>45323</c:v>
                </c:pt>
                <c:pt idx="1280">
                  <c:v>45324</c:v>
                </c:pt>
                <c:pt idx="1281">
                  <c:v>45327</c:v>
                </c:pt>
                <c:pt idx="1282">
                  <c:v>45328</c:v>
                </c:pt>
                <c:pt idx="1283">
                  <c:v>45329</c:v>
                </c:pt>
                <c:pt idx="1284">
                  <c:v>45330</c:v>
                </c:pt>
                <c:pt idx="1285">
                  <c:v>45331</c:v>
                </c:pt>
                <c:pt idx="1286">
                  <c:v>45334</c:v>
                </c:pt>
                <c:pt idx="1287">
                  <c:v>45335</c:v>
                </c:pt>
                <c:pt idx="1288">
                  <c:v>45336</c:v>
                </c:pt>
                <c:pt idx="1289">
                  <c:v>45337</c:v>
                </c:pt>
                <c:pt idx="1290">
                  <c:v>45338</c:v>
                </c:pt>
                <c:pt idx="1291">
                  <c:v>45342</c:v>
                </c:pt>
                <c:pt idx="1292">
                  <c:v>45343</c:v>
                </c:pt>
                <c:pt idx="1293">
                  <c:v>45344</c:v>
                </c:pt>
                <c:pt idx="1294">
                  <c:v>45345</c:v>
                </c:pt>
                <c:pt idx="1295">
                  <c:v>45348</c:v>
                </c:pt>
                <c:pt idx="1296">
                  <c:v>45349</c:v>
                </c:pt>
                <c:pt idx="1297">
                  <c:v>45350</c:v>
                </c:pt>
                <c:pt idx="1298">
                  <c:v>45351</c:v>
                </c:pt>
                <c:pt idx="1299">
                  <c:v>45352</c:v>
                </c:pt>
                <c:pt idx="1300">
                  <c:v>45355</c:v>
                </c:pt>
                <c:pt idx="1301">
                  <c:v>45356</c:v>
                </c:pt>
                <c:pt idx="1302">
                  <c:v>45357</c:v>
                </c:pt>
                <c:pt idx="1303">
                  <c:v>45358</c:v>
                </c:pt>
                <c:pt idx="1304">
                  <c:v>45359</c:v>
                </c:pt>
                <c:pt idx="1305">
                  <c:v>45362</c:v>
                </c:pt>
                <c:pt idx="1306">
                  <c:v>45363</c:v>
                </c:pt>
                <c:pt idx="1307">
                  <c:v>45364</c:v>
                </c:pt>
                <c:pt idx="1308">
                  <c:v>45365</c:v>
                </c:pt>
                <c:pt idx="1309">
                  <c:v>45366</c:v>
                </c:pt>
                <c:pt idx="1310">
                  <c:v>45369</c:v>
                </c:pt>
                <c:pt idx="1311">
                  <c:v>45370</c:v>
                </c:pt>
                <c:pt idx="1312">
                  <c:v>45371</c:v>
                </c:pt>
                <c:pt idx="1313">
                  <c:v>45372</c:v>
                </c:pt>
                <c:pt idx="1314">
                  <c:v>45373</c:v>
                </c:pt>
                <c:pt idx="1315">
                  <c:v>45376</c:v>
                </c:pt>
                <c:pt idx="1316">
                  <c:v>45377</c:v>
                </c:pt>
                <c:pt idx="1317">
                  <c:v>45378</c:v>
                </c:pt>
                <c:pt idx="1318">
                  <c:v>45379</c:v>
                </c:pt>
                <c:pt idx="1319">
                  <c:v>45383</c:v>
                </c:pt>
                <c:pt idx="1320">
                  <c:v>45384</c:v>
                </c:pt>
                <c:pt idx="1321">
                  <c:v>45385</c:v>
                </c:pt>
                <c:pt idx="1322">
                  <c:v>45386</c:v>
                </c:pt>
                <c:pt idx="1323">
                  <c:v>45387</c:v>
                </c:pt>
                <c:pt idx="1324">
                  <c:v>45390</c:v>
                </c:pt>
                <c:pt idx="1325">
                  <c:v>45391</c:v>
                </c:pt>
                <c:pt idx="1326">
                  <c:v>45392</c:v>
                </c:pt>
                <c:pt idx="1327">
                  <c:v>45393</c:v>
                </c:pt>
                <c:pt idx="1328">
                  <c:v>45394</c:v>
                </c:pt>
                <c:pt idx="1329">
                  <c:v>45397</c:v>
                </c:pt>
                <c:pt idx="1330">
                  <c:v>45398</c:v>
                </c:pt>
                <c:pt idx="1331">
                  <c:v>45399</c:v>
                </c:pt>
                <c:pt idx="1332">
                  <c:v>45400</c:v>
                </c:pt>
                <c:pt idx="1333">
                  <c:v>45401</c:v>
                </c:pt>
                <c:pt idx="1334">
                  <c:v>45404</c:v>
                </c:pt>
                <c:pt idx="1335">
                  <c:v>45405</c:v>
                </c:pt>
                <c:pt idx="1336">
                  <c:v>45406</c:v>
                </c:pt>
                <c:pt idx="1337">
                  <c:v>45407</c:v>
                </c:pt>
                <c:pt idx="1338">
                  <c:v>45408</c:v>
                </c:pt>
                <c:pt idx="1339">
                  <c:v>45411</c:v>
                </c:pt>
                <c:pt idx="1340">
                  <c:v>45412</c:v>
                </c:pt>
                <c:pt idx="1341">
                  <c:v>45413</c:v>
                </c:pt>
                <c:pt idx="1342">
                  <c:v>45414</c:v>
                </c:pt>
                <c:pt idx="1343">
                  <c:v>45415</c:v>
                </c:pt>
                <c:pt idx="1344">
                  <c:v>45418</c:v>
                </c:pt>
                <c:pt idx="1345">
                  <c:v>45419</c:v>
                </c:pt>
                <c:pt idx="1346">
                  <c:v>45420</c:v>
                </c:pt>
                <c:pt idx="1347">
                  <c:v>45421</c:v>
                </c:pt>
                <c:pt idx="1348">
                  <c:v>45422</c:v>
                </c:pt>
                <c:pt idx="1349">
                  <c:v>45425</c:v>
                </c:pt>
                <c:pt idx="1350">
                  <c:v>45426</c:v>
                </c:pt>
                <c:pt idx="1351">
                  <c:v>45427</c:v>
                </c:pt>
                <c:pt idx="1352">
                  <c:v>45428</c:v>
                </c:pt>
                <c:pt idx="1353">
                  <c:v>45429</c:v>
                </c:pt>
                <c:pt idx="1354">
                  <c:v>45432</c:v>
                </c:pt>
                <c:pt idx="1355">
                  <c:v>45433</c:v>
                </c:pt>
                <c:pt idx="1356">
                  <c:v>45434</c:v>
                </c:pt>
                <c:pt idx="1357">
                  <c:v>45435</c:v>
                </c:pt>
                <c:pt idx="1358">
                  <c:v>45436</c:v>
                </c:pt>
                <c:pt idx="1359">
                  <c:v>45440</c:v>
                </c:pt>
                <c:pt idx="1360">
                  <c:v>45441</c:v>
                </c:pt>
                <c:pt idx="1361">
                  <c:v>45442</c:v>
                </c:pt>
                <c:pt idx="1362">
                  <c:v>45443</c:v>
                </c:pt>
                <c:pt idx="1363">
                  <c:v>45446</c:v>
                </c:pt>
                <c:pt idx="1364">
                  <c:v>45447</c:v>
                </c:pt>
                <c:pt idx="1365">
                  <c:v>45448</c:v>
                </c:pt>
                <c:pt idx="1366">
                  <c:v>45449</c:v>
                </c:pt>
                <c:pt idx="1367">
                  <c:v>45450</c:v>
                </c:pt>
                <c:pt idx="1368">
                  <c:v>45453</c:v>
                </c:pt>
                <c:pt idx="1369">
                  <c:v>45454</c:v>
                </c:pt>
                <c:pt idx="1370">
                  <c:v>45455</c:v>
                </c:pt>
                <c:pt idx="1371">
                  <c:v>45456</c:v>
                </c:pt>
                <c:pt idx="1372">
                  <c:v>45457</c:v>
                </c:pt>
                <c:pt idx="1373">
                  <c:v>45460</c:v>
                </c:pt>
                <c:pt idx="1374">
                  <c:v>45461</c:v>
                </c:pt>
                <c:pt idx="1375">
                  <c:v>45463</c:v>
                </c:pt>
                <c:pt idx="1376">
                  <c:v>45464</c:v>
                </c:pt>
                <c:pt idx="1377">
                  <c:v>45467</c:v>
                </c:pt>
                <c:pt idx="1378">
                  <c:v>45468</c:v>
                </c:pt>
                <c:pt idx="1379">
                  <c:v>45469</c:v>
                </c:pt>
                <c:pt idx="1380">
                  <c:v>45470</c:v>
                </c:pt>
                <c:pt idx="1381">
                  <c:v>45471</c:v>
                </c:pt>
                <c:pt idx="1382">
                  <c:v>45474</c:v>
                </c:pt>
                <c:pt idx="1383">
                  <c:v>45475</c:v>
                </c:pt>
                <c:pt idx="1384">
                  <c:v>45476</c:v>
                </c:pt>
                <c:pt idx="1385">
                  <c:v>45478</c:v>
                </c:pt>
                <c:pt idx="1386">
                  <c:v>45481</c:v>
                </c:pt>
                <c:pt idx="1387">
                  <c:v>45482</c:v>
                </c:pt>
                <c:pt idx="1388">
                  <c:v>45483</c:v>
                </c:pt>
                <c:pt idx="1389">
                  <c:v>45484</c:v>
                </c:pt>
                <c:pt idx="1390">
                  <c:v>45485</c:v>
                </c:pt>
                <c:pt idx="1391">
                  <c:v>45488</c:v>
                </c:pt>
                <c:pt idx="1392">
                  <c:v>45489</c:v>
                </c:pt>
                <c:pt idx="1393">
                  <c:v>45490</c:v>
                </c:pt>
                <c:pt idx="1394">
                  <c:v>45491</c:v>
                </c:pt>
                <c:pt idx="1395">
                  <c:v>45492</c:v>
                </c:pt>
                <c:pt idx="1396">
                  <c:v>45495</c:v>
                </c:pt>
                <c:pt idx="1397">
                  <c:v>45496</c:v>
                </c:pt>
                <c:pt idx="1398">
                  <c:v>45497</c:v>
                </c:pt>
                <c:pt idx="1399">
                  <c:v>45498</c:v>
                </c:pt>
                <c:pt idx="1400">
                  <c:v>45499</c:v>
                </c:pt>
                <c:pt idx="1401">
                  <c:v>45502</c:v>
                </c:pt>
                <c:pt idx="1402">
                  <c:v>45503</c:v>
                </c:pt>
                <c:pt idx="1403">
                  <c:v>45504</c:v>
                </c:pt>
                <c:pt idx="1404">
                  <c:v>45505</c:v>
                </c:pt>
                <c:pt idx="1405">
                  <c:v>45506</c:v>
                </c:pt>
                <c:pt idx="1406">
                  <c:v>45509</c:v>
                </c:pt>
                <c:pt idx="1407">
                  <c:v>45510</c:v>
                </c:pt>
                <c:pt idx="1408">
                  <c:v>45511</c:v>
                </c:pt>
                <c:pt idx="1409">
                  <c:v>45512</c:v>
                </c:pt>
                <c:pt idx="1410">
                  <c:v>45513</c:v>
                </c:pt>
                <c:pt idx="1411">
                  <c:v>45516</c:v>
                </c:pt>
                <c:pt idx="1412">
                  <c:v>45517</c:v>
                </c:pt>
                <c:pt idx="1413">
                  <c:v>45518</c:v>
                </c:pt>
                <c:pt idx="1414">
                  <c:v>45519</c:v>
                </c:pt>
                <c:pt idx="1415">
                  <c:v>45520</c:v>
                </c:pt>
                <c:pt idx="1416">
                  <c:v>45523</c:v>
                </c:pt>
                <c:pt idx="1417">
                  <c:v>45524</c:v>
                </c:pt>
                <c:pt idx="1418">
                  <c:v>45525</c:v>
                </c:pt>
                <c:pt idx="1419">
                  <c:v>45526</c:v>
                </c:pt>
                <c:pt idx="1420">
                  <c:v>45527</c:v>
                </c:pt>
                <c:pt idx="1421">
                  <c:v>45530</c:v>
                </c:pt>
                <c:pt idx="1422">
                  <c:v>45531</c:v>
                </c:pt>
                <c:pt idx="1423">
                  <c:v>45532</c:v>
                </c:pt>
                <c:pt idx="1424">
                  <c:v>45533</c:v>
                </c:pt>
                <c:pt idx="1425">
                  <c:v>45534</c:v>
                </c:pt>
                <c:pt idx="1426">
                  <c:v>45538</c:v>
                </c:pt>
                <c:pt idx="1427">
                  <c:v>45539</c:v>
                </c:pt>
                <c:pt idx="1428">
                  <c:v>45540</c:v>
                </c:pt>
                <c:pt idx="1429">
                  <c:v>45541</c:v>
                </c:pt>
                <c:pt idx="1430">
                  <c:v>45544</c:v>
                </c:pt>
                <c:pt idx="1431">
                  <c:v>45545</c:v>
                </c:pt>
                <c:pt idx="1432">
                  <c:v>45546</c:v>
                </c:pt>
                <c:pt idx="1433">
                  <c:v>45547</c:v>
                </c:pt>
                <c:pt idx="1434">
                  <c:v>45548</c:v>
                </c:pt>
                <c:pt idx="1435">
                  <c:v>45551</c:v>
                </c:pt>
                <c:pt idx="1436">
                  <c:v>45552</c:v>
                </c:pt>
                <c:pt idx="1437">
                  <c:v>45553</c:v>
                </c:pt>
                <c:pt idx="1438">
                  <c:v>45554</c:v>
                </c:pt>
                <c:pt idx="1439">
                  <c:v>45555</c:v>
                </c:pt>
                <c:pt idx="1440">
                  <c:v>45558</c:v>
                </c:pt>
                <c:pt idx="1441">
                  <c:v>45559</c:v>
                </c:pt>
                <c:pt idx="1442">
                  <c:v>45560</c:v>
                </c:pt>
                <c:pt idx="1443">
                  <c:v>45561</c:v>
                </c:pt>
                <c:pt idx="1444">
                  <c:v>45562</c:v>
                </c:pt>
                <c:pt idx="1445">
                  <c:v>45565</c:v>
                </c:pt>
                <c:pt idx="1446">
                  <c:v>45566</c:v>
                </c:pt>
                <c:pt idx="1447">
                  <c:v>45567</c:v>
                </c:pt>
                <c:pt idx="1448">
                  <c:v>45568</c:v>
                </c:pt>
                <c:pt idx="1449">
                  <c:v>45569</c:v>
                </c:pt>
                <c:pt idx="1450">
                  <c:v>45572</c:v>
                </c:pt>
                <c:pt idx="1451">
                  <c:v>45573</c:v>
                </c:pt>
                <c:pt idx="1452">
                  <c:v>45574</c:v>
                </c:pt>
                <c:pt idx="1453">
                  <c:v>45575</c:v>
                </c:pt>
                <c:pt idx="1454">
                  <c:v>45576</c:v>
                </c:pt>
                <c:pt idx="1455">
                  <c:v>45579</c:v>
                </c:pt>
                <c:pt idx="1456">
                  <c:v>45580</c:v>
                </c:pt>
                <c:pt idx="1457">
                  <c:v>45581</c:v>
                </c:pt>
                <c:pt idx="1458">
                  <c:v>45582</c:v>
                </c:pt>
                <c:pt idx="1459">
                  <c:v>45583</c:v>
                </c:pt>
                <c:pt idx="1460">
                  <c:v>45586</c:v>
                </c:pt>
                <c:pt idx="1461">
                  <c:v>45587</c:v>
                </c:pt>
                <c:pt idx="1462">
                  <c:v>45588</c:v>
                </c:pt>
                <c:pt idx="1463">
                  <c:v>45589</c:v>
                </c:pt>
                <c:pt idx="1464">
                  <c:v>45590</c:v>
                </c:pt>
                <c:pt idx="1465">
                  <c:v>45593</c:v>
                </c:pt>
                <c:pt idx="1466">
                  <c:v>45594</c:v>
                </c:pt>
                <c:pt idx="1467">
                  <c:v>45595</c:v>
                </c:pt>
                <c:pt idx="1468">
                  <c:v>45596</c:v>
                </c:pt>
              </c:numCache>
            </c:numRef>
          </c:cat>
          <c:val>
            <c:numRef>
              <c:f>'Weighted Moving Average'!$I$5:$I$1470</c:f>
              <c:numCache>
                <c:formatCode>#,##0.00</c:formatCode>
                <c:ptCount val="1466"/>
                <c:pt idx="0">
                  <c:v>2.6254425080000061</c:v>
                </c:pt>
                <c:pt idx="1">
                  <c:v>3.5047248749999937</c:v>
                </c:pt>
                <c:pt idx="2">
                  <c:v>2.0988388100000179</c:v>
                </c:pt>
                <c:pt idx="3">
                  <c:v>1.5912430200000074</c:v>
                </c:pt>
                <c:pt idx="4">
                  <c:v>0.77756727999999953</c:v>
                </c:pt>
                <c:pt idx="5">
                  <c:v>0.7110214300000024</c:v>
                </c:pt>
                <c:pt idx="6">
                  <c:v>0.85169907999998884</c:v>
                </c:pt>
                <c:pt idx="7">
                  <c:v>-0.38498844000000076</c:v>
                </c:pt>
                <c:pt idx="8">
                  <c:v>0.89923631000000626</c:v>
                </c:pt>
                <c:pt idx="9">
                  <c:v>2.261396750000003</c:v>
                </c:pt>
                <c:pt idx="10">
                  <c:v>1.5266074700000019</c:v>
                </c:pt>
                <c:pt idx="11">
                  <c:v>2.2414245899999941</c:v>
                </c:pt>
                <c:pt idx="12">
                  <c:v>-2.4866737199999989</c:v>
                </c:pt>
                <c:pt idx="13">
                  <c:v>0.35931395000000066</c:v>
                </c:pt>
                <c:pt idx="14">
                  <c:v>4.2778760000018679E-2</c:v>
                </c:pt>
                <c:pt idx="15">
                  <c:v>0.81462864000000934</c:v>
                </c:pt>
                <c:pt idx="16">
                  <c:v>1.9172875000000005</c:v>
                </c:pt>
                <c:pt idx="17">
                  <c:v>1.6720359499999944</c:v>
                </c:pt>
                <c:pt idx="18">
                  <c:v>-3.6396987600000017</c:v>
                </c:pt>
                <c:pt idx="19">
                  <c:v>-4.0750572400000067</c:v>
                </c:pt>
                <c:pt idx="20">
                  <c:v>0.57223050999999714</c:v>
                </c:pt>
                <c:pt idx="21">
                  <c:v>0.38782270000001517</c:v>
                </c:pt>
                <c:pt idx="22">
                  <c:v>-0.86785962999999811</c:v>
                </c:pt>
                <c:pt idx="23">
                  <c:v>-1.5893287900000104</c:v>
                </c:pt>
                <c:pt idx="24">
                  <c:v>-1.1644371300000103</c:v>
                </c:pt>
                <c:pt idx="25">
                  <c:v>1.3802093899999903</c:v>
                </c:pt>
                <c:pt idx="26">
                  <c:v>-0.95627057000000093</c:v>
                </c:pt>
                <c:pt idx="27">
                  <c:v>-1.4695648099999943</c:v>
                </c:pt>
                <c:pt idx="28">
                  <c:v>0.24524995000001582</c:v>
                </c:pt>
                <c:pt idx="29">
                  <c:v>2.2081496899999848</c:v>
                </c:pt>
                <c:pt idx="30">
                  <c:v>2.037059769999999</c:v>
                </c:pt>
                <c:pt idx="31">
                  <c:v>0.7766059599999835</c:v>
                </c:pt>
                <c:pt idx="32">
                  <c:v>0.87927098000000115</c:v>
                </c:pt>
                <c:pt idx="33">
                  <c:v>3.7556762100000043</c:v>
                </c:pt>
                <c:pt idx="34">
                  <c:v>4.8317092900000063</c:v>
                </c:pt>
                <c:pt idx="35">
                  <c:v>1.7747032300000143</c:v>
                </c:pt>
                <c:pt idx="36">
                  <c:v>0.38401791999999091</c:v>
                </c:pt>
                <c:pt idx="37">
                  <c:v>1.4914269100000155</c:v>
                </c:pt>
                <c:pt idx="38">
                  <c:v>0.14828947000000881</c:v>
                </c:pt>
                <c:pt idx="39">
                  <c:v>0.24048915999999565</c:v>
                </c:pt>
                <c:pt idx="40">
                  <c:v>0.4933395399999938</c:v>
                </c:pt>
                <c:pt idx="41">
                  <c:v>-1.9277397200000053</c:v>
                </c:pt>
                <c:pt idx="42">
                  <c:v>-3.1225929300000104</c:v>
                </c:pt>
                <c:pt idx="43">
                  <c:v>-0.68915864000001648</c:v>
                </c:pt>
                <c:pt idx="44">
                  <c:v>-0.39733888000000661</c:v>
                </c:pt>
                <c:pt idx="45">
                  <c:v>-3.1339935399999774</c:v>
                </c:pt>
                <c:pt idx="46">
                  <c:v>2.0693680300000068</c:v>
                </c:pt>
                <c:pt idx="47">
                  <c:v>1.5826935300000002</c:v>
                </c:pt>
                <c:pt idx="48">
                  <c:v>-0.93345951000000582</c:v>
                </c:pt>
                <c:pt idx="49">
                  <c:v>-0.34599992000001123</c:v>
                </c:pt>
                <c:pt idx="50">
                  <c:v>0.69390032999999107</c:v>
                </c:pt>
                <c:pt idx="51">
                  <c:v>-0.29943007999999338</c:v>
                </c:pt>
                <c:pt idx="52">
                  <c:v>-0.63688659000000314</c:v>
                </c:pt>
                <c:pt idx="53">
                  <c:v>1.2138862800000112</c:v>
                </c:pt>
                <c:pt idx="54">
                  <c:v>1.3982718800000242</c:v>
                </c:pt>
                <c:pt idx="55">
                  <c:v>0.67680586000000176</c:v>
                </c:pt>
                <c:pt idx="56">
                  <c:v>0.15303803999999843</c:v>
                </c:pt>
                <c:pt idx="57">
                  <c:v>1.0313720599999954</c:v>
                </c:pt>
                <c:pt idx="58">
                  <c:v>1.7262199800000104</c:v>
                </c:pt>
                <c:pt idx="59">
                  <c:v>2.4153785299999981</c:v>
                </c:pt>
                <c:pt idx="60">
                  <c:v>2.2746933499999926</c:v>
                </c:pt>
                <c:pt idx="61">
                  <c:v>2.5446487099999899</c:v>
                </c:pt>
                <c:pt idx="62">
                  <c:v>1.7613929699999886</c:v>
                </c:pt>
                <c:pt idx="63">
                  <c:v>-0.54562146999998618</c:v>
                </c:pt>
                <c:pt idx="64">
                  <c:v>-0.62451779999997825</c:v>
                </c:pt>
                <c:pt idx="65">
                  <c:v>0.92489697999998555</c:v>
                </c:pt>
                <c:pt idx="66">
                  <c:v>-0.1863036600000072</c:v>
                </c:pt>
                <c:pt idx="67">
                  <c:v>0.18915942000000996</c:v>
                </c:pt>
                <c:pt idx="68">
                  <c:v>0.93250955000002023</c:v>
                </c:pt>
                <c:pt idx="69">
                  <c:v>1.9391448700000069</c:v>
                </c:pt>
                <c:pt idx="70">
                  <c:v>1.3203254799999939</c:v>
                </c:pt>
                <c:pt idx="71">
                  <c:v>1.0047309999999925</c:v>
                </c:pt>
                <c:pt idx="72">
                  <c:v>0.99238201000000004</c:v>
                </c:pt>
                <c:pt idx="73">
                  <c:v>-0.52944711000000666</c:v>
                </c:pt>
                <c:pt idx="74">
                  <c:v>-1.6368720700000097</c:v>
                </c:pt>
                <c:pt idx="75">
                  <c:v>-1.9353446800000143</c:v>
                </c:pt>
                <c:pt idx="76">
                  <c:v>-0.58743746000001806</c:v>
                </c:pt>
                <c:pt idx="77">
                  <c:v>-0.39638823999999317</c:v>
                </c:pt>
                <c:pt idx="78">
                  <c:v>0.76138986000000841</c:v>
                </c:pt>
                <c:pt idx="79">
                  <c:v>-0.63592452000000321</c:v>
                </c:pt>
                <c:pt idx="80">
                  <c:v>-2.471165999999414E-2</c:v>
                </c:pt>
                <c:pt idx="81">
                  <c:v>11.073101830000013</c:v>
                </c:pt>
                <c:pt idx="82">
                  <c:v>9.5978202999999951</c:v>
                </c:pt>
                <c:pt idx="83">
                  <c:v>2.1634773400000142</c:v>
                </c:pt>
                <c:pt idx="84">
                  <c:v>3.6910324200000275</c:v>
                </c:pt>
                <c:pt idx="85">
                  <c:v>-0.24427647999999635</c:v>
                </c:pt>
                <c:pt idx="86">
                  <c:v>2.5322570800000221</c:v>
                </c:pt>
                <c:pt idx="87">
                  <c:v>-4.0406493600000033</c:v>
                </c:pt>
                <c:pt idx="88">
                  <c:v>0.33649598999997465</c:v>
                </c:pt>
                <c:pt idx="89">
                  <c:v>1.7503372100000263</c:v>
                </c:pt>
                <c:pt idx="90">
                  <c:v>-0.13290867000003459</c:v>
                </c:pt>
                <c:pt idx="91">
                  <c:v>1.8206771499999945</c:v>
                </c:pt>
                <c:pt idx="92">
                  <c:v>-1.3910384800000202</c:v>
                </c:pt>
                <c:pt idx="93">
                  <c:v>2.8966949400000033</c:v>
                </c:pt>
                <c:pt idx="94">
                  <c:v>4.0440139700000088</c:v>
                </c:pt>
                <c:pt idx="95">
                  <c:v>1.1145523499999967</c:v>
                </c:pt>
                <c:pt idx="96">
                  <c:v>0.39592895000001249</c:v>
                </c:pt>
                <c:pt idx="97">
                  <c:v>1.24557188</c:v>
                </c:pt>
                <c:pt idx="98">
                  <c:v>-1.8534454200000141</c:v>
                </c:pt>
                <c:pt idx="99">
                  <c:v>-1.1636749100000259</c:v>
                </c:pt>
                <c:pt idx="100">
                  <c:v>-2.048979189999983</c:v>
                </c:pt>
                <c:pt idx="101">
                  <c:v>1.4613602000000014</c:v>
                </c:pt>
                <c:pt idx="102">
                  <c:v>1.3833388999999841</c:v>
                </c:pt>
                <c:pt idx="103">
                  <c:v>-4.5275870000011764E-2</c:v>
                </c:pt>
                <c:pt idx="104">
                  <c:v>2.3649520600000074</c:v>
                </c:pt>
                <c:pt idx="105">
                  <c:v>3.9293732000000148</c:v>
                </c:pt>
                <c:pt idx="106">
                  <c:v>2.8552856700000007</c:v>
                </c:pt>
                <c:pt idx="107">
                  <c:v>-2.6346756199999959</c:v>
                </c:pt>
                <c:pt idx="108">
                  <c:v>-3.6558258699999726</c:v>
                </c:pt>
                <c:pt idx="109">
                  <c:v>-0.99126892000001021</c:v>
                </c:pt>
                <c:pt idx="110">
                  <c:v>0.2032500900000116</c:v>
                </c:pt>
                <c:pt idx="111">
                  <c:v>1.7503677999999923</c:v>
                </c:pt>
                <c:pt idx="112">
                  <c:v>6.1440414399999952</c:v>
                </c:pt>
                <c:pt idx="113">
                  <c:v>1.1097503299999971</c:v>
                </c:pt>
                <c:pt idx="114">
                  <c:v>1.646319549999987</c:v>
                </c:pt>
                <c:pt idx="115">
                  <c:v>0.36799317999998493</c:v>
                </c:pt>
                <c:pt idx="116">
                  <c:v>-0.98545984999998382</c:v>
                </c:pt>
                <c:pt idx="117">
                  <c:v>-2.8177230999999949</c:v>
                </c:pt>
                <c:pt idx="118">
                  <c:v>3.379332010000013</c:v>
                </c:pt>
                <c:pt idx="119">
                  <c:v>-0.41711884000000055</c:v>
                </c:pt>
                <c:pt idx="120">
                  <c:v>2.7743743800000118</c:v>
                </c:pt>
                <c:pt idx="121">
                  <c:v>1.7329773099999954</c:v>
                </c:pt>
                <c:pt idx="122">
                  <c:v>0.87180936999999403</c:v>
                </c:pt>
                <c:pt idx="123">
                  <c:v>2.9352248600000053</c:v>
                </c:pt>
                <c:pt idx="124">
                  <c:v>0.11561437000000296</c:v>
                </c:pt>
                <c:pt idx="125">
                  <c:v>1.1839233400000069</c:v>
                </c:pt>
                <c:pt idx="126">
                  <c:v>0.8794907099999989</c:v>
                </c:pt>
                <c:pt idx="127">
                  <c:v>-0.12620087000001945</c:v>
                </c:pt>
                <c:pt idx="128">
                  <c:v>-0.45468598999997312</c:v>
                </c:pt>
                <c:pt idx="129">
                  <c:v>-1.4979599199999996</c:v>
                </c:pt>
                <c:pt idx="130">
                  <c:v>0.45759428999997454</c:v>
                </c:pt>
                <c:pt idx="131">
                  <c:v>1.195480310000022</c:v>
                </c:pt>
                <c:pt idx="132">
                  <c:v>0.4893692299999941</c:v>
                </c:pt>
                <c:pt idx="133">
                  <c:v>1.7339767400000028</c:v>
                </c:pt>
                <c:pt idx="134">
                  <c:v>-1.5143371299999728</c:v>
                </c:pt>
                <c:pt idx="135">
                  <c:v>1.5596069300000011</c:v>
                </c:pt>
                <c:pt idx="136">
                  <c:v>0.3410171900000023</c:v>
                </c:pt>
                <c:pt idx="137">
                  <c:v>-0.47202302000002305</c:v>
                </c:pt>
                <c:pt idx="138">
                  <c:v>-0.88145301000000131</c:v>
                </c:pt>
                <c:pt idx="139">
                  <c:v>3.4794983100000252</c:v>
                </c:pt>
                <c:pt idx="140">
                  <c:v>1.7127853799999855</c:v>
                </c:pt>
                <c:pt idx="141">
                  <c:v>-4.5102584600000171</c:v>
                </c:pt>
                <c:pt idx="142">
                  <c:v>0.40653986000000941</c:v>
                </c:pt>
                <c:pt idx="143">
                  <c:v>4.4890563799999939</c:v>
                </c:pt>
                <c:pt idx="144">
                  <c:v>-3.306098899999995</c:v>
                </c:pt>
                <c:pt idx="145">
                  <c:v>-9.7613113700000156</c:v>
                </c:pt>
                <c:pt idx="146">
                  <c:v>-2.58651433</c:v>
                </c:pt>
                <c:pt idx="147">
                  <c:v>2.1048523299999999</c:v>
                </c:pt>
                <c:pt idx="148">
                  <c:v>-3.012290930000006</c:v>
                </c:pt>
                <c:pt idx="149">
                  <c:v>-6.2779525500000091</c:v>
                </c:pt>
                <c:pt idx="150">
                  <c:v>-2.5238982900000053</c:v>
                </c:pt>
                <c:pt idx="151">
                  <c:v>-0.72344212000001562</c:v>
                </c:pt>
                <c:pt idx="152">
                  <c:v>-4.4678817600000116</c:v>
                </c:pt>
                <c:pt idx="153">
                  <c:v>-1.8592163600000049</c:v>
                </c:pt>
                <c:pt idx="154">
                  <c:v>-0.82653659000001767</c:v>
                </c:pt>
                <c:pt idx="155">
                  <c:v>1.1704483400000356</c:v>
                </c:pt>
                <c:pt idx="156">
                  <c:v>1.5991210700000238</c:v>
                </c:pt>
                <c:pt idx="157">
                  <c:v>3.0643158199999903</c:v>
                </c:pt>
                <c:pt idx="158">
                  <c:v>0.34100036000000955</c:v>
                </c:pt>
                <c:pt idx="159">
                  <c:v>-2.3822754000000259</c:v>
                </c:pt>
                <c:pt idx="160">
                  <c:v>5.2034020000007786E-2</c:v>
                </c:pt>
                <c:pt idx="161">
                  <c:v>1.0413345500000162</c:v>
                </c:pt>
                <c:pt idx="162">
                  <c:v>1.8977355800000169</c:v>
                </c:pt>
                <c:pt idx="163">
                  <c:v>1.4324417400000016</c:v>
                </c:pt>
                <c:pt idx="164">
                  <c:v>1.3688903799999821</c:v>
                </c:pt>
                <c:pt idx="165">
                  <c:v>1.0307571000000166</c:v>
                </c:pt>
                <c:pt idx="166">
                  <c:v>2.1645859199999791</c:v>
                </c:pt>
                <c:pt idx="167">
                  <c:v>1.9497497000000124</c:v>
                </c:pt>
                <c:pt idx="168">
                  <c:v>3.2454009799999994</c:v>
                </c:pt>
                <c:pt idx="169">
                  <c:v>1.2359390000000019</c:v>
                </c:pt>
                <c:pt idx="170">
                  <c:v>-3.3427184599999862</c:v>
                </c:pt>
                <c:pt idx="171">
                  <c:v>-2.332177760000036</c:v>
                </c:pt>
                <c:pt idx="172">
                  <c:v>2.1877105899999947</c:v>
                </c:pt>
                <c:pt idx="173">
                  <c:v>0.40457007000000544</c:v>
                </c:pt>
                <c:pt idx="174">
                  <c:v>-3.3851073900000017</c:v>
                </c:pt>
                <c:pt idx="175">
                  <c:v>-0.18784787999999253</c:v>
                </c:pt>
                <c:pt idx="176">
                  <c:v>1.6020079700000167</c:v>
                </c:pt>
                <c:pt idx="177">
                  <c:v>1.4555678899999975</c:v>
                </c:pt>
                <c:pt idx="178">
                  <c:v>-0.19940790999999081</c:v>
                </c:pt>
                <c:pt idx="179">
                  <c:v>-0.81304628000000889</c:v>
                </c:pt>
                <c:pt idx="180">
                  <c:v>-0.22539820000002919</c:v>
                </c:pt>
                <c:pt idx="181">
                  <c:v>-2.709803810000011</c:v>
                </c:pt>
                <c:pt idx="182">
                  <c:v>3.2232559500000093</c:v>
                </c:pt>
                <c:pt idx="183">
                  <c:v>5.021775770000005</c:v>
                </c:pt>
                <c:pt idx="184">
                  <c:v>3.0305847300000153</c:v>
                </c:pt>
                <c:pt idx="185">
                  <c:v>-0.18303682999999182</c:v>
                </c:pt>
                <c:pt idx="186">
                  <c:v>-7.4435577600000329</c:v>
                </c:pt>
                <c:pt idx="187">
                  <c:v>-3.2194121899999857</c:v>
                </c:pt>
                <c:pt idx="188">
                  <c:v>-0.25143586999999457</c:v>
                </c:pt>
                <c:pt idx="189">
                  <c:v>0.87084052000000156</c:v>
                </c:pt>
                <c:pt idx="190">
                  <c:v>-1.3698242600000015</c:v>
                </c:pt>
                <c:pt idx="191">
                  <c:v>4.3927306699999917</c:v>
                </c:pt>
                <c:pt idx="192">
                  <c:v>2.5932571299999836</c:v>
                </c:pt>
                <c:pt idx="193">
                  <c:v>2.1780670100000066</c:v>
                </c:pt>
                <c:pt idx="194">
                  <c:v>0.87372439000000668</c:v>
                </c:pt>
                <c:pt idx="195">
                  <c:v>3.7319061599999941</c:v>
                </c:pt>
                <c:pt idx="196">
                  <c:v>-1.0592610000003333E-2</c:v>
                </c:pt>
                <c:pt idx="197">
                  <c:v>0.9671752799999922</c:v>
                </c:pt>
                <c:pt idx="198">
                  <c:v>0.37761538000000883</c:v>
                </c:pt>
                <c:pt idx="199">
                  <c:v>1.1550033599999949</c:v>
                </c:pt>
                <c:pt idx="200">
                  <c:v>-2.3235138199999881</c:v>
                </c:pt>
                <c:pt idx="201">
                  <c:v>-3.4323104599999965</c:v>
                </c:pt>
                <c:pt idx="202">
                  <c:v>-3.4506087999999977</c:v>
                </c:pt>
                <c:pt idx="203">
                  <c:v>-0.87566380999999183</c:v>
                </c:pt>
                <c:pt idx="204">
                  <c:v>2.1963653200000124</c:v>
                </c:pt>
                <c:pt idx="205">
                  <c:v>0.38726045999999315</c:v>
                </c:pt>
                <c:pt idx="206">
                  <c:v>1.3977981600000078</c:v>
                </c:pt>
                <c:pt idx="207">
                  <c:v>-0.14834593000000496</c:v>
                </c:pt>
                <c:pt idx="208">
                  <c:v>2.1636016799999993</c:v>
                </c:pt>
                <c:pt idx="209">
                  <c:v>3.7135909500000253</c:v>
                </c:pt>
                <c:pt idx="210">
                  <c:v>-1.7522903500000098</c:v>
                </c:pt>
                <c:pt idx="211">
                  <c:v>-8.1718246300000033</c:v>
                </c:pt>
                <c:pt idx="212">
                  <c:v>-2.0942550900000185</c:v>
                </c:pt>
                <c:pt idx="213">
                  <c:v>-1.0432601899999838</c:v>
                </c:pt>
                <c:pt idx="214">
                  <c:v>-0.82844692000000464</c:v>
                </c:pt>
                <c:pt idx="215">
                  <c:v>-2.0894408800000122</c:v>
                </c:pt>
                <c:pt idx="216">
                  <c:v>-3.0624099700000045</c:v>
                </c:pt>
                <c:pt idx="217">
                  <c:v>-1.5162643500000001</c:v>
                </c:pt>
                <c:pt idx="218">
                  <c:v>1.2022140400000012</c:v>
                </c:pt>
                <c:pt idx="219">
                  <c:v>3.2444579899999724</c:v>
                </c:pt>
                <c:pt idx="220">
                  <c:v>2.0345321300000023</c:v>
                </c:pt>
                <c:pt idx="221">
                  <c:v>1.2696624699999859</c:v>
                </c:pt>
                <c:pt idx="222">
                  <c:v>0.66950688000000014</c:v>
                </c:pt>
                <c:pt idx="223">
                  <c:v>-0.20422519999999622</c:v>
                </c:pt>
                <c:pt idx="224">
                  <c:v>0.29863284999998996</c:v>
                </c:pt>
                <c:pt idx="225">
                  <c:v>1.9189392100000191</c:v>
                </c:pt>
                <c:pt idx="226">
                  <c:v>3.5382553400000063</c:v>
                </c:pt>
                <c:pt idx="227">
                  <c:v>2.4709137199999986</c:v>
                </c:pt>
                <c:pt idx="228">
                  <c:v>-2.4901779200000078</c:v>
                </c:pt>
                <c:pt idx="229">
                  <c:v>0.59819945999998936</c:v>
                </c:pt>
                <c:pt idx="230">
                  <c:v>-0.74269713000001047</c:v>
                </c:pt>
                <c:pt idx="231">
                  <c:v>-0.29285128000000782</c:v>
                </c:pt>
                <c:pt idx="232">
                  <c:v>0.22926634999998896</c:v>
                </c:pt>
                <c:pt idx="233">
                  <c:v>-2.3312225599999863</c:v>
                </c:pt>
                <c:pt idx="234">
                  <c:v>-0.36606752000000142</c:v>
                </c:pt>
                <c:pt idx="235">
                  <c:v>2.3533843799999943</c:v>
                </c:pt>
                <c:pt idx="236">
                  <c:v>1.7320358100000135</c:v>
                </c:pt>
                <c:pt idx="237">
                  <c:v>0.72154234000001338</c:v>
                </c:pt>
                <c:pt idx="238">
                  <c:v>3.958265670000003</c:v>
                </c:pt>
                <c:pt idx="239">
                  <c:v>2.9708801900000026</c:v>
                </c:pt>
                <c:pt idx="240">
                  <c:v>2.3687927299999956</c:v>
                </c:pt>
                <c:pt idx="241">
                  <c:v>0.18882444000001897</c:v>
                </c:pt>
                <c:pt idx="242">
                  <c:v>1.1251511000000107</c:v>
                </c:pt>
                <c:pt idx="243">
                  <c:v>0.32369840999999155</c:v>
                </c:pt>
                <c:pt idx="244">
                  <c:v>0.33617709000000673</c:v>
                </c:pt>
                <c:pt idx="245">
                  <c:v>0.9112854299999924</c:v>
                </c:pt>
                <c:pt idx="246">
                  <c:v>1.6212600800000132</c:v>
                </c:pt>
                <c:pt idx="247">
                  <c:v>-8.6700419999999667E-2</c:v>
                </c:pt>
                <c:pt idx="248">
                  <c:v>0.24278098000002046</c:v>
                </c:pt>
                <c:pt idx="249">
                  <c:v>0.52791286999999443</c:v>
                </c:pt>
                <c:pt idx="250">
                  <c:v>-0.17340240000001472</c:v>
                </c:pt>
                <c:pt idx="251">
                  <c:v>4.1400210000006155E-2</c:v>
                </c:pt>
                <c:pt idx="252">
                  <c:v>1.4642516799999612</c:v>
                </c:pt>
                <c:pt idx="253">
                  <c:v>5.1287140200000181</c:v>
                </c:pt>
                <c:pt idx="254">
                  <c:v>6.5708037800000056</c:v>
                </c:pt>
                <c:pt idx="255">
                  <c:v>2.355308569999977</c:v>
                </c:pt>
                <c:pt idx="256">
                  <c:v>1.9218169800000169</c:v>
                </c:pt>
                <c:pt idx="257">
                  <c:v>1.8929306100000076</c:v>
                </c:pt>
                <c:pt idx="258">
                  <c:v>3.0508178699999746</c:v>
                </c:pt>
                <c:pt idx="259">
                  <c:v>1.0037856900000293</c:v>
                </c:pt>
                <c:pt idx="260">
                  <c:v>-2.462248250000016</c:v>
                </c:pt>
                <c:pt idx="261">
                  <c:v>-1.812962309999989</c:v>
                </c:pt>
                <c:pt idx="262">
                  <c:v>0.70323335999998449</c:v>
                </c:pt>
                <c:pt idx="263">
                  <c:v>-0.91707303999999112</c:v>
                </c:pt>
                <c:pt idx="264">
                  <c:v>-1.9651794600000017</c:v>
                </c:pt>
                <c:pt idx="265">
                  <c:v>-7.0784621999999899</c:v>
                </c:pt>
                <c:pt idx="266">
                  <c:v>-3.0479415700000061</c:v>
                </c:pt>
                <c:pt idx="267">
                  <c:v>-4.6846267600000147</c:v>
                </c:pt>
                <c:pt idx="268">
                  <c:v>-1.8457153399999982</c:v>
                </c:pt>
                <c:pt idx="269">
                  <c:v>-5.2240722800000015</c:v>
                </c:pt>
                <c:pt idx="270">
                  <c:v>-2.957403620000008</c:v>
                </c:pt>
                <c:pt idx="271">
                  <c:v>1.9285720999999967</c:v>
                </c:pt>
                <c:pt idx="272">
                  <c:v>1.0499999600000081</c:v>
                </c:pt>
                <c:pt idx="273">
                  <c:v>-0.55678707999999233</c:v>
                </c:pt>
                <c:pt idx="274">
                  <c:v>-2.1635940699999878</c:v>
                </c:pt>
                <c:pt idx="275">
                  <c:v>-2.5007690300000149</c:v>
                </c:pt>
                <c:pt idx="276">
                  <c:v>-0.95466913999999292</c:v>
                </c:pt>
                <c:pt idx="277">
                  <c:v>1.6472839600000384</c:v>
                </c:pt>
                <c:pt idx="278">
                  <c:v>-1.1029983499999787</c:v>
                </c:pt>
                <c:pt idx="279">
                  <c:v>-1.0288253600000132</c:v>
                </c:pt>
                <c:pt idx="280">
                  <c:v>-2.7088745400000107</c:v>
                </c:pt>
                <c:pt idx="281">
                  <c:v>2.5441222400000072</c:v>
                </c:pt>
                <c:pt idx="282">
                  <c:v>-1.3004638200000045</c:v>
                </c:pt>
                <c:pt idx="283">
                  <c:v>-2.4371993900000177</c:v>
                </c:pt>
                <c:pt idx="284">
                  <c:v>-11.782356310000011</c:v>
                </c:pt>
                <c:pt idx="285">
                  <c:v>-7.1015685999999789</c:v>
                </c:pt>
                <c:pt idx="286">
                  <c:v>-3.978511009999977</c:v>
                </c:pt>
                <c:pt idx="287">
                  <c:v>-2.456459069999994</c:v>
                </c:pt>
                <c:pt idx="288">
                  <c:v>-1.7387893499999905</c:v>
                </c:pt>
                <c:pt idx="289">
                  <c:v>-2.4266036999999869</c:v>
                </c:pt>
                <c:pt idx="290">
                  <c:v>0.14064028000001372</c:v>
                </c:pt>
                <c:pt idx="291">
                  <c:v>3.8985457800000063</c:v>
                </c:pt>
                <c:pt idx="292">
                  <c:v>-1.5971816900000135</c:v>
                </c:pt>
                <c:pt idx="293">
                  <c:v>-3.3157455900000059</c:v>
                </c:pt>
                <c:pt idx="294">
                  <c:v>-10.844070359999989</c:v>
                </c:pt>
                <c:pt idx="295">
                  <c:v>-3.6596588499999854</c:v>
                </c:pt>
                <c:pt idx="296">
                  <c:v>-18.278963430000005</c:v>
                </c:pt>
                <c:pt idx="297">
                  <c:v>-24.988494889999984</c:v>
                </c:pt>
                <c:pt idx="298">
                  <c:v>-13.033686067999994</c:v>
                </c:pt>
                <c:pt idx="299">
                  <c:v>-6.6208923380000044</c:v>
                </c:pt>
                <c:pt idx="300">
                  <c:v>-0.52309036000001186</c:v>
                </c:pt>
                <c:pt idx="301">
                  <c:v>-5.3040359520000067</c:v>
                </c:pt>
                <c:pt idx="302">
                  <c:v>1.4334190339999964</c:v>
                </c:pt>
                <c:pt idx="303">
                  <c:v>3.4958869959999959</c:v>
                </c:pt>
                <c:pt idx="304">
                  <c:v>2.4930778510000096</c:v>
                </c:pt>
                <c:pt idx="305">
                  <c:v>9.0946937359999964</c:v>
                </c:pt>
                <c:pt idx="306">
                  <c:v>13.647338090000005</c:v>
                </c:pt>
                <c:pt idx="307">
                  <c:v>12.259178931000008</c:v>
                </c:pt>
                <c:pt idx="308">
                  <c:v>0.99318234999999788</c:v>
                </c:pt>
                <c:pt idx="309">
                  <c:v>-0.9488799999999884</c:v>
                </c:pt>
                <c:pt idx="310">
                  <c:v>-4.5468490000000088</c:v>
                </c:pt>
                <c:pt idx="311">
                  <c:v>-5.5227012700000131</c:v>
                </c:pt>
                <c:pt idx="312">
                  <c:v>-5.0660820199999961</c:v>
                </c:pt>
                <c:pt idx="313">
                  <c:v>-6.0159355199999851</c:v>
                </c:pt>
                <c:pt idx="314">
                  <c:v>4.1287719739999886</c:v>
                </c:pt>
                <c:pt idx="315">
                  <c:v>6.4686882279999907</c:v>
                </c:pt>
                <c:pt idx="316">
                  <c:v>9.1563460880000065</c:v>
                </c:pt>
                <c:pt idx="317">
                  <c:v>10.177463500000016</c:v>
                </c:pt>
                <c:pt idx="318">
                  <c:v>2.6471931399999846</c:v>
                </c:pt>
                <c:pt idx="319">
                  <c:v>3.2752892000000031</c:v>
                </c:pt>
                <c:pt idx="320">
                  <c:v>-6.1267105299999827</c:v>
                </c:pt>
                <c:pt idx="321">
                  <c:v>-5.399407889999992</c:v>
                </c:pt>
                <c:pt idx="322">
                  <c:v>1.3091552499999892</c:v>
                </c:pt>
                <c:pt idx="323">
                  <c:v>1.6414963199999875</c:v>
                </c:pt>
                <c:pt idx="324">
                  <c:v>-2.8735694800000005</c:v>
                </c:pt>
                <c:pt idx="325">
                  <c:v>-5.3127037100000081</c:v>
                </c:pt>
                <c:pt idx="326">
                  <c:v>-4.2491920499999907</c:v>
                </c:pt>
                <c:pt idx="327">
                  <c:v>-0.64255066000001193</c:v>
                </c:pt>
                <c:pt idx="328">
                  <c:v>0.22830508000001259</c:v>
                </c:pt>
                <c:pt idx="329">
                  <c:v>-0.97391206000001773</c:v>
                </c:pt>
                <c:pt idx="330">
                  <c:v>4.141312379999988</c:v>
                </c:pt>
                <c:pt idx="331">
                  <c:v>0.96812738999999226</c:v>
                </c:pt>
                <c:pt idx="332">
                  <c:v>-1.4546135099999873</c:v>
                </c:pt>
                <c:pt idx="333">
                  <c:v>-5.3705040199999985</c:v>
                </c:pt>
                <c:pt idx="334">
                  <c:v>-3.3956946700000117</c:v>
                </c:pt>
                <c:pt idx="335">
                  <c:v>-1.9025489800000059</c:v>
                </c:pt>
                <c:pt idx="336">
                  <c:v>5.4658736800000014</c:v>
                </c:pt>
                <c:pt idx="337">
                  <c:v>2.5720604500000093</c:v>
                </c:pt>
                <c:pt idx="338">
                  <c:v>-8.9594230000002995E-2</c:v>
                </c:pt>
                <c:pt idx="339">
                  <c:v>-3.3012908700000025</c:v>
                </c:pt>
                <c:pt idx="340">
                  <c:v>-3.9351585799999924</c:v>
                </c:pt>
                <c:pt idx="341">
                  <c:v>-2.040310699999992</c:v>
                </c:pt>
                <c:pt idx="342">
                  <c:v>1.6019927900000113</c:v>
                </c:pt>
                <c:pt idx="343">
                  <c:v>10.163024869999987</c:v>
                </c:pt>
                <c:pt idx="344">
                  <c:v>5.5564194299999912</c:v>
                </c:pt>
                <c:pt idx="345">
                  <c:v>5.1383346099999869</c:v>
                </c:pt>
                <c:pt idx="346">
                  <c:v>-0.14353409000001704</c:v>
                </c:pt>
                <c:pt idx="347">
                  <c:v>0.35353849999999909</c:v>
                </c:pt>
                <c:pt idx="348">
                  <c:v>5.2895904600000136</c:v>
                </c:pt>
                <c:pt idx="349">
                  <c:v>7.6805351699999989</c:v>
                </c:pt>
                <c:pt idx="350">
                  <c:v>5.8511954999999887</c:v>
                </c:pt>
                <c:pt idx="351">
                  <c:v>4.3618965299999957</c:v>
                </c:pt>
                <c:pt idx="352">
                  <c:v>5.1354697599999781</c:v>
                </c:pt>
                <c:pt idx="353">
                  <c:v>1.25906071</c:v>
                </c:pt>
                <c:pt idx="354">
                  <c:v>6.6883132899999964</c:v>
                </c:pt>
                <c:pt idx="355">
                  <c:v>5.9061065399999961</c:v>
                </c:pt>
                <c:pt idx="356">
                  <c:v>7.9030578900000137</c:v>
                </c:pt>
                <c:pt idx="357">
                  <c:v>1.1415283400000078</c:v>
                </c:pt>
                <c:pt idx="358">
                  <c:v>-3.7675170400000013</c:v>
                </c:pt>
                <c:pt idx="359">
                  <c:v>-4.7732559800000161</c:v>
                </c:pt>
                <c:pt idx="360">
                  <c:v>-12.593460109999995</c:v>
                </c:pt>
                <c:pt idx="361">
                  <c:v>-5.8078338100000053</c:v>
                </c:pt>
                <c:pt idx="362">
                  <c:v>-0.85542599999999425</c:v>
                </c:pt>
                <c:pt idx="363">
                  <c:v>2.9805037799999923</c:v>
                </c:pt>
                <c:pt idx="364">
                  <c:v>2.1019638299999883</c:v>
                </c:pt>
                <c:pt idx="365">
                  <c:v>0.29958953999999949</c:v>
                </c:pt>
                <c:pt idx="366">
                  <c:v>-2.8369659699999943</c:v>
                </c:pt>
                <c:pt idx="367">
                  <c:v>-0.32946014999998852</c:v>
                </c:pt>
                <c:pt idx="368">
                  <c:v>3.3773888100000136</c:v>
                </c:pt>
                <c:pt idx="369">
                  <c:v>-2.3081184599999887</c:v>
                </c:pt>
                <c:pt idx="370">
                  <c:v>1.7301117300000044</c:v>
                </c:pt>
                <c:pt idx="371">
                  <c:v>-4.7944389800000096</c:v>
                </c:pt>
                <c:pt idx="372">
                  <c:v>-1.9507072600000015</c:v>
                </c:pt>
                <c:pt idx="373">
                  <c:v>-0.15316242000001523</c:v>
                </c:pt>
                <c:pt idx="374">
                  <c:v>2.2426201500000076</c:v>
                </c:pt>
                <c:pt idx="375">
                  <c:v>5.1055877799999791</c:v>
                </c:pt>
                <c:pt idx="376">
                  <c:v>5.6903060500000038</c:v>
                </c:pt>
                <c:pt idx="377">
                  <c:v>-1.8418929700000319</c:v>
                </c:pt>
                <c:pt idx="378">
                  <c:v>-2.2136947799999689</c:v>
                </c:pt>
                <c:pt idx="379">
                  <c:v>-2.9785736500000155</c:v>
                </c:pt>
                <c:pt idx="380">
                  <c:v>-0.74946285000001467</c:v>
                </c:pt>
                <c:pt idx="381">
                  <c:v>1.0634964199999786</c:v>
                </c:pt>
                <c:pt idx="382">
                  <c:v>0.23601682000000324</c:v>
                </c:pt>
                <c:pt idx="383">
                  <c:v>3.7762176700000225</c:v>
                </c:pt>
                <c:pt idx="384">
                  <c:v>0.20518491000001404</c:v>
                </c:pt>
                <c:pt idx="385">
                  <c:v>-0.14929498999998714</c:v>
                </c:pt>
                <c:pt idx="386">
                  <c:v>1.7551605299999835</c:v>
                </c:pt>
                <c:pt idx="387">
                  <c:v>4.5073562400000071</c:v>
                </c:pt>
                <c:pt idx="388">
                  <c:v>3.2926071400000012</c:v>
                </c:pt>
                <c:pt idx="389">
                  <c:v>-1.3900543800000094</c:v>
                </c:pt>
                <c:pt idx="390">
                  <c:v>-2.0432006399999807</c:v>
                </c:pt>
                <c:pt idx="391">
                  <c:v>0.46913298999999142</c:v>
                </c:pt>
                <c:pt idx="392">
                  <c:v>-0.50765993999999637</c:v>
                </c:pt>
                <c:pt idx="393">
                  <c:v>3.3947311100000377</c:v>
                </c:pt>
                <c:pt idx="394">
                  <c:v>-1.7272185699999909</c:v>
                </c:pt>
                <c:pt idx="395">
                  <c:v>-3.303214990000015</c:v>
                </c:pt>
                <c:pt idx="396">
                  <c:v>0.34099879000001465</c:v>
                </c:pt>
                <c:pt idx="397">
                  <c:v>0.80629727999999545</c:v>
                </c:pt>
                <c:pt idx="398">
                  <c:v>2.8668350499999633</c:v>
                </c:pt>
                <c:pt idx="399">
                  <c:v>5.1903670799999873</c:v>
                </c:pt>
                <c:pt idx="400">
                  <c:v>3.4409896500000059</c:v>
                </c:pt>
                <c:pt idx="401">
                  <c:v>5.4398544499999844</c:v>
                </c:pt>
                <c:pt idx="402">
                  <c:v>4.452452070000021</c:v>
                </c:pt>
                <c:pt idx="403">
                  <c:v>5.3030472199999963</c:v>
                </c:pt>
                <c:pt idx="404">
                  <c:v>4.4756012300000236</c:v>
                </c:pt>
                <c:pt idx="405">
                  <c:v>1.1791274900000133</c:v>
                </c:pt>
                <c:pt idx="406">
                  <c:v>2.0046660900000006</c:v>
                </c:pt>
                <c:pt idx="407">
                  <c:v>1.9574432099999797</c:v>
                </c:pt>
                <c:pt idx="408">
                  <c:v>-4.0449782999999968</c:v>
                </c:pt>
                <c:pt idx="409">
                  <c:v>-2.6703139799999747</c:v>
                </c:pt>
                <c:pt idx="410">
                  <c:v>-3.8783187799999723</c:v>
                </c:pt>
                <c:pt idx="411">
                  <c:v>-1.6472808699999746</c:v>
                </c:pt>
                <c:pt idx="412">
                  <c:v>-0.86601720000001592</c:v>
                </c:pt>
                <c:pt idx="413">
                  <c:v>7.2241209999987177E-2</c:v>
                </c:pt>
                <c:pt idx="414">
                  <c:v>-1.3842925499999978</c:v>
                </c:pt>
                <c:pt idx="415">
                  <c:v>-0.72537998999999331</c:v>
                </c:pt>
                <c:pt idx="416">
                  <c:v>1.3515320299999871</c:v>
                </c:pt>
                <c:pt idx="417">
                  <c:v>-0.17339476999998737</c:v>
                </c:pt>
                <c:pt idx="418">
                  <c:v>5.8695037599999864</c:v>
                </c:pt>
                <c:pt idx="419">
                  <c:v>1.9854064400000198</c:v>
                </c:pt>
                <c:pt idx="420">
                  <c:v>0.88528447999999571</c:v>
                </c:pt>
                <c:pt idx="421">
                  <c:v>-4.2357208299999911</c:v>
                </c:pt>
                <c:pt idx="422">
                  <c:v>2.5865127499999971</c:v>
                </c:pt>
                <c:pt idx="423">
                  <c:v>3.5980041699999958</c:v>
                </c:pt>
                <c:pt idx="424">
                  <c:v>4.3416687200000297</c:v>
                </c:pt>
                <c:pt idx="425">
                  <c:v>4.2867645400000072</c:v>
                </c:pt>
                <c:pt idx="426">
                  <c:v>3.1336730800000225</c:v>
                </c:pt>
                <c:pt idx="427">
                  <c:v>2.4651398000000029</c:v>
                </c:pt>
                <c:pt idx="428">
                  <c:v>0.48648072000000298</c:v>
                </c:pt>
                <c:pt idx="429">
                  <c:v>0.25143278000001601</c:v>
                </c:pt>
                <c:pt idx="430">
                  <c:v>-5.0814941399999896</c:v>
                </c:pt>
                <c:pt idx="431">
                  <c:v>-3.1144256600000233</c:v>
                </c:pt>
                <c:pt idx="432">
                  <c:v>2.1173675500000115</c:v>
                </c:pt>
                <c:pt idx="433">
                  <c:v>0.58183287000002792</c:v>
                </c:pt>
                <c:pt idx="434">
                  <c:v>0.88240654999998469</c:v>
                </c:pt>
                <c:pt idx="435">
                  <c:v>1.5943039199999873</c:v>
                </c:pt>
                <c:pt idx="436">
                  <c:v>1.4526870299999928</c:v>
                </c:pt>
                <c:pt idx="437">
                  <c:v>-1.6125960999999904</c:v>
                </c:pt>
                <c:pt idx="438">
                  <c:v>-0.38147275000000036</c:v>
                </c:pt>
                <c:pt idx="439">
                  <c:v>-1.1116774999999848</c:v>
                </c:pt>
                <c:pt idx="440">
                  <c:v>-1.0182266500000026</c:v>
                </c:pt>
                <c:pt idx="441">
                  <c:v>-1.8698089799999877</c:v>
                </c:pt>
                <c:pt idx="442">
                  <c:v>1.9757659599999897</c:v>
                </c:pt>
                <c:pt idx="443">
                  <c:v>0.97679600000000733</c:v>
                </c:pt>
                <c:pt idx="444">
                  <c:v>3.8291915899999935</c:v>
                </c:pt>
                <c:pt idx="445">
                  <c:v>3.6529266200000166</c:v>
                </c:pt>
                <c:pt idx="446">
                  <c:v>1.2436676199999681</c:v>
                </c:pt>
                <c:pt idx="447">
                  <c:v>-1.2330673099999956</c:v>
                </c:pt>
                <c:pt idx="448">
                  <c:v>-4.866703799999982</c:v>
                </c:pt>
                <c:pt idx="449">
                  <c:v>0.67817839000002778</c:v>
                </c:pt>
                <c:pt idx="450">
                  <c:v>5.1051319999999123E-2</c:v>
                </c:pt>
                <c:pt idx="451">
                  <c:v>2.2348953000000051</c:v>
                </c:pt>
                <c:pt idx="452">
                  <c:v>-3.2531264799999917</c:v>
                </c:pt>
                <c:pt idx="453">
                  <c:v>1.8881179599999882</c:v>
                </c:pt>
                <c:pt idx="454">
                  <c:v>1.7792465600000185</c:v>
                </c:pt>
                <c:pt idx="455">
                  <c:v>-3.9438248399999907</c:v>
                </c:pt>
                <c:pt idx="456">
                  <c:v>-4.5565017499999954</c:v>
                </c:pt>
                <c:pt idx="457">
                  <c:v>-12.482682769999997</c:v>
                </c:pt>
                <c:pt idx="458">
                  <c:v>-4.5892440599999986</c:v>
                </c:pt>
                <c:pt idx="459">
                  <c:v>-5.1489288699999918</c:v>
                </c:pt>
                <c:pt idx="460">
                  <c:v>0.89491880999997875</c:v>
                </c:pt>
                <c:pt idx="461">
                  <c:v>6.8395721400000014</c:v>
                </c:pt>
                <c:pt idx="462">
                  <c:v>4.0122116000000005</c:v>
                </c:pt>
                <c:pt idx="463">
                  <c:v>7.3385604900000203</c:v>
                </c:pt>
                <c:pt idx="464">
                  <c:v>5.531358350000005</c:v>
                </c:pt>
                <c:pt idx="465">
                  <c:v>12.666680889999981</c:v>
                </c:pt>
                <c:pt idx="466">
                  <c:v>-1.7359160800000097</c:v>
                </c:pt>
                <c:pt idx="467">
                  <c:v>-3.3908661499999937</c:v>
                </c:pt>
                <c:pt idx="468">
                  <c:v>-7.7990096499999879</c:v>
                </c:pt>
                <c:pt idx="469">
                  <c:v>-3.223263529999997</c:v>
                </c:pt>
                <c:pt idx="470">
                  <c:v>0.67431025999999861</c:v>
                </c:pt>
                <c:pt idx="471">
                  <c:v>3.7203277000000128</c:v>
                </c:pt>
                <c:pt idx="472">
                  <c:v>3.8870086599999922</c:v>
                </c:pt>
                <c:pt idx="473">
                  <c:v>3.0874237499999992</c:v>
                </c:pt>
                <c:pt idx="474">
                  <c:v>-0.24369348999999829</c:v>
                </c:pt>
                <c:pt idx="475">
                  <c:v>-0.51153869999998847</c:v>
                </c:pt>
                <c:pt idx="476">
                  <c:v>-0.99414823999998703</c:v>
                </c:pt>
                <c:pt idx="477">
                  <c:v>-3.1240601200000242</c:v>
                </c:pt>
                <c:pt idx="478">
                  <c:v>-2.6655044500000145</c:v>
                </c:pt>
                <c:pt idx="479">
                  <c:v>-3.8272659099999942</c:v>
                </c:pt>
                <c:pt idx="480">
                  <c:v>2.9583466100000066</c:v>
                </c:pt>
                <c:pt idx="481">
                  <c:v>-3.7570250000015903E-2</c:v>
                </c:pt>
                <c:pt idx="482">
                  <c:v>4.1904724400000077</c:v>
                </c:pt>
                <c:pt idx="483">
                  <c:v>2.151100179999986</c:v>
                </c:pt>
                <c:pt idx="484">
                  <c:v>3.6625351200000011</c:v>
                </c:pt>
                <c:pt idx="485">
                  <c:v>1.8524475199999983</c:v>
                </c:pt>
                <c:pt idx="486">
                  <c:v>2.1558959199999777</c:v>
                </c:pt>
                <c:pt idx="487">
                  <c:v>4.1808089599999789</c:v>
                </c:pt>
                <c:pt idx="488">
                  <c:v>7.8033510000011574E-2</c:v>
                </c:pt>
                <c:pt idx="489">
                  <c:v>1.4931442300000128</c:v>
                </c:pt>
                <c:pt idx="490">
                  <c:v>2.998820529999989</c:v>
                </c:pt>
                <c:pt idx="491">
                  <c:v>2.0595550199999764</c:v>
                </c:pt>
                <c:pt idx="492">
                  <c:v>4.6277679000000091</c:v>
                </c:pt>
                <c:pt idx="493">
                  <c:v>-0.17724453999997536</c:v>
                </c:pt>
                <c:pt idx="494">
                  <c:v>-1.1511535999999865</c:v>
                </c:pt>
                <c:pt idx="495">
                  <c:v>-0.2571944599999938</c:v>
                </c:pt>
                <c:pt idx="496">
                  <c:v>0.97005311999998867</c:v>
                </c:pt>
                <c:pt idx="497">
                  <c:v>1.7686538800000164</c:v>
                </c:pt>
                <c:pt idx="498">
                  <c:v>2.9179091999999969</c:v>
                </c:pt>
                <c:pt idx="499">
                  <c:v>2.3138778099999797</c:v>
                </c:pt>
                <c:pt idx="500">
                  <c:v>1.2205124300000136</c:v>
                </c:pt>
                <c:pt idx="501">
                  <c:v>-0.17627562999999213</c:v>
                </c:pt>
                <c:pt idx="502">
                  <c:v>-2.319660970000001</c:v>
                </c:pt>
                <c:pt idx="503">
                  <c:v>-3.4323151000000109</c:v>
                </c:pt>
                <c:pt idx="504">
                  <c:v>-0.90263061000001699</c:v>
                </c:pt>
                <c:pt idx="505">
                  <c:v>-1.471943600000003</c:v>
                </c:pt>
                <c:pt idx="506">
                  <c:v>2.1732482500000287</c:v>
                </c:pt>
                <c:pt idx="507">
                  <c:v>-1.8823226899999952</c:v>
                </c:pt>
                <c:pt idx="508">
                  <c:v>-2.8870880000000056</c:v>
                </c:pt>
                <c:pt idx="509">
                  <c:v>-0.51827242999999612</c:v>
                </c:pt>
                <c:pt idx="510">
                  <c:v>-1.3178115899999909</c:v>
                </c:pt>
                <c:pt idx="511">
                  <c:v>-6.2326766500000019</c:v>
                </c:pt>
                <c:pt idx="512">
                  <c:v>0.35451206999996998</c:v>
                </c:pt>
                <c:pt idx="513">
                  <c:v>7.5158649999991667E-2</c:v>
                </c:pt>
                <c:pt idx="514">
                  <c:v>1.4767639300000042</c:v>
                </c:pt>
                <c:pt idx="515">
                  <c:v>-4.1509521099999915</c:v>
                </c:pt>
                <c:pt idx="516">
                  <c:v>-7.3028900099999987</c:v>
                </c:pt>
                <c:pt idx="517">
                  <c:v>-9.0564000000000533E-2</c:v>
                </c:pt>
                <c:pt idx="518">
                  <c:v>-4.6470504600000027</c:v>
                </c:pt>
                <c:pt idx="519">
                  <c:v>-4.1181869500000232</c:v>
                </c:pt>
                <c:pt idx="520">
                  <c:v>-3.9862243999999976</c:v>
                </c:pt>
                <c:pt idx="521">
                  <c:v>2.8783951000000059</c:v>
                </c:pt>
                <c:pt idx="522">
                  <c:v>6.1064956499999994</c:v>
                </c:pt>
                <c:pt idx="523">
                  <c:v>2.420814509999957</c:v>
                </c:pt>
                <c:pt idx="524">
                  <c:v>-1.600079380000011</c:v>
                </c:pt>
                <c:pt idx="525">
                  <c:v>1.9632431100000076</c:v>
                </c:pt>
                <c:pt idx="526">
                  <c:v>2.5190765300000066</c:v>
                </c:pt>
                <c:pt idx="527">
                  <c:v>4.9167770699999949</c:v>
                </c:pt>
                <c:pt idx="528">
                  <c:v>-0.84387058999996611</c:v>
                </c:pt>
                <c:pt idx="529">
                  <c:v>7.24897919</c:v>
                </c:pt>
                <c:pt idx="530">
                  <c:v>2.8812836299999844</c:v>
                </c:pt>
                <c:pt idx="531">
                  <c:v>3.8205002100000058</c:v>
                </c:pt>
                <c:pt idx="532">
                  <c:v>-1.6886826100000008</c:v>
                </c:pt>
                <c:pt idx="533">
                  <c:v>-2.406378200000006</c:v>
                </c:pt>
                <c:pt idx="534">
                  <c:v>1.2754394299999774</c:v>
                </c:pt>
                <c:pt idx="535">
                  <c:v>0.75908821000001581</c:v>
                </c:pt>
                <c:pt idx="536">
                  <c:v>0.18689578999999412</c:v>
                </c:pt>
                <c:pt idx="537">
                  <c:v>-1.2002853799999968</c:v>
                </c:pt>
                <c:pt idx="538">
                  <c:v>0.65410464000001411</c:v>
                </c:pt>
                <c:pt idx="539">
                  <c:v>-1.3053040199999941</c:v>
                </c:pt>
                <c:pt idx="540">
                  <c:v>1.1482574199999931</c:v>
                </c:pt>
                <c:pt idx="541">
                  <c:v>-0.65121920999999361</c:v>
                </c:pt>
                <c:pt idx="542">
                  <c:v>-1.9295287500000029</c:v>
                </c:pt>
                <c:pt idx="543">
                  <c:v>-8.5186065400000075</c:v>
                </c:pt>
                <c:pt idx="544">
                  <c:v>-8.2825957800000083</c:v>
                </c:pt>
                <c:pt idx="545">
                  <c:v>-1.8197174100000097</c:v>
                </c:pt>
                <c:pt idx="546">
                  <c:v>-2.0798232799999994</c:v>
                </c:pt>
                <c:pt idx="547">
                  <c:v>8.629420419999974</c:v>
                </c:pt>
                <c:pt idx="548">
                  <c:v>11.452902170000016</c:v>
                </c:pt>
                <c:pt idx="549">
                  <c:v>6.888688650000006</c:v>
                </c:pt>
                <c:pt idx="550">
                  <c:v>-3.0951309099999946</c:v>
                </c:pt>
                <c:pt idx="551">
                  <c:v>-6.0612182399999881</c:v>
                </c:pt>
                <c:pt idx="552">
                  <c:v>-2.9188720999999873</c:v>
                </c:pt>
                <c:pt idx="553">
                  <c:v>-2.1665054600000246</c:v>
                </c:pt>
                <c:pt idx="554">
                  <c:v>-3.0469680500000038</c:v>
                </c:pt>
                <c:pt idx="555">
                  <c:v>-3.3176482499999906</c:v>
                </c:pt>
                <c:pt idx="556">
                  <c:v>-1.3014678499999945</c:v>
                </c:pt>
                <c:pt idx="557">
                  <c:v>-2.7492965999999797</c:v>
                </c:pt>
                <c:pt idx="558">
                  <c:v>-9.699642979999993</c:v>
                </c:pt>
                <c:pt idx="559">
                  <c:v>-5.3752990500000237</c:v>
                </c:pt>
                <c:pt idx="560">
                  <c:v>-2.06151736999999</c:v>
                </c:pt>
                <c:pt idx="561">
                  <c:v>-0.70708007999999722</c:v>
                </c:pt>
                <c:pt idx="562">
                  <c:v>1.1280257900000095</c:v>
                </c:pt>
                <c:pt idx="563">
                  <c:v>4.7491684199999895</c:v>
                </c:pt>
                <c:pt idx="564">
                  <c:v>5.8694884900000091</c:v>
                </c:pt>
                <c:pt idx="565">
                  <c:v>1.6463302999999883</c:v>
                </c:pt>
                <c:pt idx="566">
                  <c:v>-1.2195938399999591</c:v>
                </c:pt>
                <c:pt idx="567">
                  <c:v>1.8910033999999882</c:v>
                </c:pt>
                <c:pt idx="568">
                  <c:v>3.4766312099999936</c:v>
                </c:pt>
                <c:pt idx="569">
                  <c:v>3.9563552699999889</c:v>
                </c:pt>
                <c:pt idx="570">
                  <c:v>1.2561614800000029</c:v>
                </c:pt>
                <c:pt idx="571">
                  <c:v>-1.8967879800000276</c:v>
                </c:pt>
                <c:pt idx="572">
                  <c:v>-0.81304476999997632</c:v>
                </c:pt>
                <c:pt idx="573">
                  <c:v>-3.6607349999997041E-2</c:v>
                </c:pt>
                <c:pt idx="574">
                  <c:v>0.38051757999997449</c:v>
                </c:pt>
                <c:pt idx="575">
                  <c:v>-3.7906478499999992</c:v>
                </c:pt>
                <c:pt idx="576">
                  <c:v>-0.92382353999997235</c:v>
                </c:pt>
                <c:pt idx="577">
                  <c:v>-2.554722589999983</c:v>
                </c:pt>
                <c:pt idx="578">
                  <c:v>-1.5808059600000206</c:v>
                </c:pt>
                <c:pt idx="579">
                  <c:v>-2.3090530100000137</c:v>
                </c:pt>
                <c:pt idx="580">
                  <c:v>-1.6097214300000076</c:v>
                </c:pt>
                <c:pt idx="581">
                  <c:v>-2.5537490699999807</c:v>
                </c:pt>
                <c:pt idx="582">
                  <c:v>-0.27648473000002127</c:v>
                </c:pt>
                <c:pt idx="583">
                  <c:v>-3.5710280899999987</c:v>
                </c:pt>
                <c:pt idx="584">
                  <c:v>1.1145431299999871</c:v>
                </c:pt>
                <c:pt idx="585">
                  <c:v>-3.5883544799999925</c:v>
                </c:pt>
                <c:pt idx="586">
                  <c:v>1.6251251600000103</c:v>
                </c:pt>
                <c:pt idx="587">
                  <c:v>1.6472838900000113</c:v>
                </c:pt>
                <c:pt idx="588">
                  <c:v>13.104026799999986</c:v>
                </c:pt>
                <c:pt idx="589">
                  <c:v>10.312324490000009</c:v>
                </c:pt>
                <c:pt idx="590">
                  <c:v>6.2384583099999986</c:v>
                </c:pt>
                <c:pt idx="591">
                  <c:v>1.2292037899999855</c:v>
                </c:pt>
                <c:pt idx="592">
                  <c:v>1.7447417799999982</c:v>
                </c:pt>
                <c:pt idx="593">
                  <c:v>3.4373504200000013</c:v>
                </c:pt>
                <c:pt idx="594">
                  <c:v>7.158824170000031</c:v>
                </c:pt>
                <c:pt idx="595">
                  <c:v>1.4764420300000154</c:v>
                </c:pt>
                <c:pt idx="596">
                  <c:v>0.71340329999998175</c:v>
                </c:pt>
                <c:pt idx="597">
                  <c:v>2.4857055999999886</c:v>
                </c:pt>
                <c:pt idx="598">
                  <c:v>2.6618682699999852</c:v>
                </c:pt>
                <c:pt idx="599">
                  <c:v>4.4828430200000184</c:v>
                </c:pt>
                <c:pt idx="600">
                  <c:v>-0.47689361999997004</c:v>
                </c:pt>
                <c:pt idx="601">
                  <c:v>-2.9519027800000117</c:v>
                </c:pt>
                <c:pt idx="602">
                  <c:v>-1.5416656399999908</c:v>
                </c:pt>
                <c:pt idx="603">
                  <c:v>0.76497338999999442</c:v>
                </c:pt>
                <c:pt idx="604">
                  <c:v>0.1693695200000036</c:v>
                </c:pt>
                <c:pt idx="605">
                  <c:v>-0.56546634000002882</c:v>
                </c:pt>
                <c:pt idx="606">
                  <c:v>-0.67835235999996257</c:v>
                </c:pt>
                <c:pt idx="607">
                  <c:v>-1.0744887799999958</c:v>
                </c:pt>
                <c:pt idx="608">
                  <c:v>-0.26376036000002046</c:v>
                </c:pt>
                <c:pt idx="609">
                  <c:v>-1.0686569000000077</c:v>
                </c:pt>
                <c:pt idx="610">
                  <c:v>-1.9611191399999939</c:v>
                </c:pt>
                <c:pt idx="611">
                  <c:v>-1.0997803000000204</c:v>
                </c:pt>
                <c:pt idx="612">
                  <c:v>-0.15083467999997424</c:v>
                </c:pt>
                <c:pt idx="613">
                  <c:v>-0.39807580999999459</c:v>
                </c:pt>
                <c:pt idx="614">
                  <c:v>-0.94699858999999265</c:v>
                </c:pt>
                <c:pt idx="615">
                  <c:v>-2.1255981500000019</c:v>
                </c:pt>
                <c:pt idx="616">
                  <c:v>-3.2934982699999864</c:v>
                </c:pt>
                <c:pt idx="617">
                  <c:v>-4.6122879100000205</c:v>
                </c:pt>
                <c:pt idx="618">
                  <c:v>0.19076693000002365</c:v>
                </c:pt>
                <c:pt idx="619">
                  <c:v>1.0443008900000166</c:v>
                </c:pt>
                <c:pt idx="620">
                  <c:v>0.87009276999998519</c:v>
                </c:pt>
                <c:pt idx="621">
                  <c:v>1.1893112099999712</c:v>
                </c:pt>
                <c:pt idx="622">
                  <c:v>10.123873860000003</c:v>
                </c:pt>
                <c:pt idx="623">
                  <c:v>5.9777802100000201</c:v>
                </c:pt>
                <c:pt idx="624">
                  <c:v>7.1719726599999944</c:v>
                </c:pt>
                <c:pt idx="625">
                  <c:v>2.9281599999819719E-3</c:v>
                </c:pt>
                <c:pt idx="626">
                  <c:v>-0.28030241999999816</c:v>
                </c:pt>
                <c:pt idx="627">
                  <c:v>0.11775203000001966</c:v>
                </c:pt>
                <c:pt idx="628">
                  <c:v>-1.9124694499999748</c:v>
                </c:pt>
                <c:pt idx="629">
                  <c:v>1.8589294299999892</c:v>
                </c:pt>
                <c:pt idx="630">
                  <c:v>0.32896577999997589</c:v>
                </c:pt>
                <c:pt idx="631">
                  <c:v>2.1781600900000058</c:v>
                </c:pt>
                <c:pt idx="632">
                  <c:v>2.2336196699999959</c:v>
                </c:pt>
                <c:pt idx="633">
                  <c:v>0.13918612999998459</c:v>
                </c:pt>
                <c:pt idx="634">
                  <c:v>1.0988143499999978</c:v>
                </c:pt>
                <c:pt idx="635">
                  <c:v>-3.7772155900000257</c:v>
                </c:pt>
                <c:pt idx="636">
                  <c:v>-5.2137694899999758</c:v>
                </c:pt>
                <c:pt idx="637">
                  <c:v>-5.8230163700000048</c:v>
                </c:pt>
                <c:pt idx="638">
                  <c:v>-1.9007796799999994</c:v>
                </c:pt>
                <c:pt idx="639">
                  <c:v>1.2603637100000071</c:v>
                </c:pt>
                <c:pt idx="640">
                  <c:v>1.1932082900000012</c:v>
                </c:pt>
                <c:pt idx="641">
                  <c:v>4.3923294400000259</c:v>
                </c:pt>
                <c:pt idx="642">
                  <c:v>-0.10997621000001345</c:v>
                </c:pt>
                <c:pt idx="643">
                  <c:v>-1.2515975800000092</c:v>
                </c:pt>
                <c:pt idx="644">
                  <c:v>-1.694447279999963</c:v>
                </c:pt>
                <c:pt idx="645">
                  <c:v>-0.28614045000000488</c:v>
                </c:pt>
                <c:pt idx="646">
                  <c:v>-1.2516235099999733</c:v>
                </c:pt>
                <c:pt idx="647">
                  <c:v>5.2517272899999909</c:v>
                </c:pt>
                <c:pt idx="648">
                  <c:v>7.905781520000005</c:v>
                </c:pt>
                <c:pt idx="649">
                  <c:v>10.134553560000001</c:v>
                </c:pt>
                <c:pt idx="650">
                  <c:v>-5.1806564299999991</c:v>
                </c:pt>
                <c:pt idx="651">
                  <c:v>-8.668818669999979</c:v>
                </c:pt>
                <c:pt idx="652">
                  <c:v>-5.5806793900000002</c:v>
                </c:pt>
                <c:pt idx="653">
                  <c:v>-3.7548340200000325</c:v>
                </c:pt>
                <c:pt idx="654">
                  <c:v>-2.1956771499999945</c:v>
                </c:pt>
                <c:pt idx="655">
                  <c:v>2.505188000000004</c:v>
                </c:pt>
                <c:pt idx="656">
                  <c:v>5.7451538099999766</c:v>
                </c:pt>
                <c:pt idx="657">
                  <c:v>0.37958217999999988</c:v>
                </c:pt>
                <c:pt idx="658">
                  <c:v>-4.2609405499999866</c:v>
                </c:pt>
                <c:pt idx="659">
                  <c:v>-5.6624465300000111</c:v>
                </c:pt>
                <c:pt idx="660">
                  <c:v>-4.2317444200000125</c:v>
                </c:pt>
                <c:pt idx="661">
                  <c:v>-1.8900833399999897</c:v>
                </c:pt>
                <c:pt idx="662">
                  <c:v>2.9441116000000136</c:v>
                </c:pt>
                <c:pt idx="663">
                  <c:v>0.64040533999997251</c:v>
                </c:pt>
                <c:pt idx="664">
                  <c:v>1.4959000100000139</c:v>
                </c:pt>
                <c:pt idx="665">
                  <c:v>-1.4209442599999988</c:v>
                </c:pt>
                <c:pt idx="666">
                  <c:v>0.15279541999998969</c:v>
                </c:pt>
                <c:pt idx="667">
                  <c:v>-1.3489455999999791</c:v>
                </c:pt>
                <c:pt idx="668">
                  <c:v>-1.3382308900000055</c:v>
                </c:pt>
                <c:pt idx="669">
                  <c:v>0.11971123999998667</c:v>
                </c:pt>
                <c:pt idx="670">
                  <c:v>0.94016724000002228</c:v>
                </c:pt>
                <c:pt idx="671">
                  <c:v>-1.2010086100000024</c:v>
                </c:pt>
                <c:pt idx="672">
                  <c:v>-0.89540707000003295</c:v>
                </c:pt>
                <c:pt idx="673">
                  <c:v>-1.8550429999999949</c:v>
                </c:pt>
                <c:pt idx="674">
                  <c:v>-0.4807784799999979</c:v>
                </c:pt>
                <c:pt idx="675">
                  <c:v>-0.19658508999998503</c:v>
                </c:pt>
                <c:pt idx="676">
                  <c:v>4.8797099999831062E-3</c:v>
                </c:pt>
                <c:pt idx="677">
                  <c:v>-2.9626007000000243</c:v>
                </c:pt>
                <c:pt idx="678">
                  <c:v>-6.0478546200000096</c:v>
                </c:pt>
                <c:pt idx="679">
                  <c:v>-3.7577743000000225</c:v>
                </c:pt>
                <c:pt idx="680">
                  <c:v>-3.8589737599999978</c:v>
                </c:pt>
                <c:pt idx="681">
                  <c:v>-2.7630935399999998</c:v>
                </c:pt>
                <c:pt idx="682">
                  <c:v>-0.53238378000000353</c:v>
                </c:pt>
                <c:pt idx="683">
                  <c:v>1.1669403799999998</c:v>
                </c:pt>
                <c:pt idx="684">
                  <c:v>4.2152007800000035</c:v>
                </c:pt>
                <c:pt idx="685">
                  <c:v>-2.8156402200000059</c:v>
                </c:pt>
                <c:pt idx="686">
                  <c:v>-4.1791900999999996</c:v>
                </c:pt>
                <c:pt idx="687">
                  <c:v>-9.0026580400000284</c:v>
                </c:pt>
                <c:pt idx="688">
                  <c:v>-3.5747818099999904</c:v>
                </c:pt>
                <c:pt idx="689">
                  <c:v>-0.40001073999999903</c:v>
                </c:pt>
                <c:pt idx="690">
                  <c:v>1.3060989599999857</c:v>
                </c:pt>
                <c:pt idx="691">
                  <c:v>-2.9684524500000009</c:v>
                </c:pt>
                <c:pt idx="692">
                  <c:v>-4.0906234199999858</c:v>
                </c:pt>
                <c:pt idx="693">
                  <c:v>-2.9791381699999988</c:v>
                </c:pt>
                <c:pt idx="694">
                  <c:v>0.75915071000000012</c:v>
                </c:pt>
                <c:pt idx="695">
                  <c:v>-1.3946807899999953</c:v>
                </c:pt>
                <c:pt idx="696">
                  <c:v>-1.8579620499999976</c:v>
                </c:pt>
                <c:pt idx="697">
                  <c:v>-2.0097870600000078</c:v>
                </c:pt>
                <c:pt idx="698">
                  <c:v>2.4467849199999705</c:v>
                </c:pt>
                <c:pt idx="699">
                  <c:v>3.5358459999999923</c:v>
                </c:pt>
                <c:pt idx="700">
                  <c:v>6.52570958000004</c:v>
                </c:pt>
                <c:pt idx="701">
                  <c:v>1.0131713700000091</c:v>
                </c:pt>
                <c:pt idx="702">
                  <c:v>-0.45839695000000802</c:v>
                </c:pt>
                <c:pt idx="703">
                  <c:v>-1.0433410700000252</c:v>
                </c:pt>
                <c:pt idx="704">
                  <c:v>3.6458251899999823</c:v>
                </c:pt>
                <c:pt idx="705">
                  <c:v>3.1923111199999994</c:v>
                </c:pt>
                <c:pt idx="706">
                  <c:v>1.6730392799999834</c:v>
                </c:pt>
                <c:pt idx="707">
                  <c:v>0.93821717000000149</c:v>
                </c:pt>
                <c:pt idx="708">
                  <c:v>9.8306249999978945E-2</c:v>
                </c:pt>
                <c:pt idx="709">
                  <c:v>3.6147033400000055</c:v>
                </c:pt>
                <c:pt idx="710">
                  <c:v>0.15668642000002819</c:v>
                </c:pt>
                <c:pt idx="711">
                  <c:v>1.7820190299999865</c:v>
                </c:pt>
                <c:pt idx="712">
                  <c:v>0.31339565999999763</c:v>
                </c:pt>
                <c:pt idx="713">
                  <c:v>4.9947815099999957</c:v>
                </c:pt>
                <c:pt idx="714">
                  <c:v>2.3562637000000279</c:v>
                </c:pt>
                <c:pt idx="715">
                  <c:v>3.6808852999999999</c:v>
                </c:pt>
                <c:pt idx="716">
                  <c:v>-0.52263938999999482</c:v>
                </c:pt>
                <c:pt idx="717">
                  <c:v>0.89830476000000203</c:v>
                </c:pt>
                <c:pt idx="718">
                  <c:v>-9.1583893299999772</c:v>
                </c:pt>
                <c:pt idx="719">
                  <c:v>-5.732514980000019</c:v>
                </c:pt>
                <c:pt idx="720">
                  <c:v>-3.5893737500000213</c:v>
                </c:pt>
                <c:pt idx="721">
                  <c:v>-0.69101259000001392</c:v>
                </c:pt>
                <c:pt idx="722">
                  <c:v>0.70757605000000012</c:v>
                </c:pt>
                <c:pt idx="723">
                  <c:v>0.13625486000000819</c:v>
                </c:pt>
                <c:pt idx="724">
                  <c:v>5.7418820000009418E-2</c:v>
                </c:pt>
                <c:pt idx="725">
                  <c:v>-2.0886229999999841</c:v>
                </c:pt>
                <c:pt idx="726">
                  <c:v>-4.0146972899999867</c:v>
                </c:pt>
                <c:pt idx="727">
                  <c:v>-5.2867721700000061</c:v>
                </c:pt>
                <c:pt idx="728">
                  <c:v>-4.9451447099999939</c:v>
                </c:pt>
                <c:pt idx="729">
                  <c:v>-9.4503769000000091</c:v>
                </c:pt>
                <c:pt idx="730">
                  <c:v>-4.6229903500000091</c:v>
                </c:pt>
                <c:pt idx="731">
                  <c:v>-1.3946685700000216</c:v>
                </c:pt>
                <c:pt idx="732">
                  <c:v>0.82143556000002604</c:v>
                </c:pt>
                <c:pt idx="733">
                  <c:v>0.569357239999988</c:v>
                </c:pt>
                <c:pt idx="734">
                  <c:v>-3.1455764900000247</c:v>
                </c:pt>
                <c:pt idx="735">
                  <c:v>0.30948948999997583</c:v>
                </c:pt>
                <c:pt idx="736">
                  <c:v>5.280906640000012</c:v>
                </c:pt>
                <c:pt idx="737">
                  <c:v>3.7159103099999982</c:v>
                </c:pt>
                <c:pt idx="738">
                  <c:v>-1.8530838000000074</c:v>
                </c:pt>
                <c:pt idx="739">
                  <c:v>-2.9859542199999964</c:v>
                </c:pt>
                <c:pt idx="740">
                  <c:v>-3.783070390000006</c:v>
                </c:pt>
                <c:pt idx="741">
                  <c:v>-4.0166611000000216</c:v>
                </c:pt>
                <c:pt idx="742">
                  <c:v>0.91486817999998493</c:v>
                </c:pt>
                <c:pt idx="743">
                  <c:v>-0.40291135000001077</c:v>
                </c:pt>
                <c:pt idx="744">
                  <c:v>-0.62093810000001781</c:v>
                </c:pt>
                <c:pt idx="745">
                  <c:v>-2.4711212500000101</c:v>
                </c:pt>
                <c:pt idx="746">
                  <c:v>-0.49540713999999753</c:v>
                </c:pt>
                <c:pt idx="747">
                  <c:v>1.4530837800000143</c:v>
                </c:pt>
                <c:pt idx="748">
                  <c:v>1.8667420200000038</c:v>
                </c:pt>
                <c:pt idx="749">
                  <c:v>2.4526199900000165</c:v>
                </c:pt>
                <c:pt idx="750">
                  <c:v>1.0238662799999929</c:v>
                </c:pt>
                <c:pt idx="751">
                  <c:v>0.84573819000002004</c:v>
                </c:pt>
                <c:pt idx="752">
                  <c:v>-0.91193235000000072</c:v>
                </c:pt>
                <c:pt idx="753">
                  <c:v>0.40195159000001013</c:v>
                </c:pt>
                <c:pt idx="754">
                  <c:v>3.2935225999999886</c:v>
                </c:pt>
                <c:pt idx="755">
                  <c:v>1.0550002899999811</c:v>
                </c:pt>
                <c:pt idx="756">
                  <c:v>-0.46231236000002696</c:v>
                </c:pt>
                <c:pt idx="757">
                  <c:v>-3.0618667800000026</c:v>
                </c:pt>
                <c:pt idx="758">
                  <c:v>-3.6438842299999976</c:v>
                </c:pt>
                <c:pt idx="759">
                  <c:v>-1.3606262199999719</c:v>
                </c:pt>
                <c:pt idx="760">
                  <c:v>3.8755309899999872</c:v>
                </c:pt>
                <c:pt idx="761">
                  <c:v>2.5723419499999807</c:v>
                </c:pt>
                <c:pt idx="762">
                  <c:v>1.2428604600000028</c:v>
                </c:pt>
                <c:pt idx="763">
                  <c:v>-0.46425783999998771</c:v>
                </c:pt>
                <c:pt idx="764">
                  <c:v>-1.2097702500000196</c:v>
                </c:pt>
                <c:pt idx="765">
                  <c:v>-0.77470550000001026</c:v>
                </c:pt>
                <c:pt idx="766">
                  <c:v>-0.51872860999998238</c:v>
                </c:pt>
                <c:pt idx="767">
                  <c:v>-2.531460519999996</c:v>
                </c:pt>
                <c:pt idx="768">
                  <c:v>-3.1592133100000126</c:v>
                </c:pt>
                <c:pt idx="769">
                  <c:v>-5.6390793099999996</c:v>
                </c:pt>
                <c:pt idx="770">
                  <c:v>-2.1324126800000158</c:v>
                </c:pt>
                <c:pt idx="771">
                  <c:v>-2.2336487199999908</c:v>
                </c:pt>
                <c:pt idx="772">
                  <c:v>-3.0618744100000015</c:v>
                </c:pt>
                <c:pt idx="773">
                  <c:v>2.074014290000008</c:v>
                </c:pt>
                <c:pt idx="774">
                  <c:v>2.9888748699999894</c:v>
                </c:pt>
                <c:pt idx="775">
                  <c:v>4.3115554700000018</c:v>
                </c:pt>
                <c:pt idx="776">
                  <c:v>-0.4622909800000059</c:v>
                </c:pt>
                <c:pt idx="777">
                  <c:v>5.3518679999996266E-2</c:v>
                </c:pt>
                <c:pt idx="778">
                  <c:v>-1.3995330300000148</c:v>
                </c:pt>
                <c:pt idx="779">
                  <c:v>-0.80684666999999877</c:v>
                </c:pt>
                <c:pt idx="780">
                  <c:v>2.4837692199999992</c:v>
                </c:pt>
                <c:pt idx="781">
                  <c:v>-0.65792231000000356</c:v>
                </c:pt>
                <c:pt idx="782">
                  <c:v>-6.3563507300000026</c:v>
                </c:pt>
                <c:pt idx="783">
                  <c:v>-5.8123199799999838</c:v>
                </c:pt>
                <c:pt idx="784">
                  <c:v>1.3099837899999898</c:v>
                </c:pt>
                <c:pt idx="785">
                  <c:v>1.9037048300000095</c:v>
                </c:pt>
                <c:pt idx="786">
                  <c:v>-2.6657592299999777</c:v>
                </c:pt>
                <c:pt idx="787">
                  <c:v>-2.8175842200000147</c:v>
                </c:pt>
                <c:pt idx="788">
                  <c:v>-5.36656567</c:v>
                </c:pt>
                <c:pt idx="789">
                  <c:v>-6.0293525599999924</c:v>
                </c:pt>
                <c:pt idx="790">
                  <c:v>-4.7339454699999948</c:v>
                </c:pt>
                <c:pt idx="791">
                  <c:v>-1.3693824500000034</c:v>
                </c:pt>
                <c:pt idx="792">
                  <c:v>-3.4472976899999992</c:v>
                </c:pt>
                <c:pt idx="793">
                  <c:v>-6.0760673399999945</c:v>
                </c:pt>
                <c:pt idx="794">
                  <c:v>-2.6200164700000101</c:v>
                </c:pt>
                <c:pt idx="795">
                  <c:v>-4.822515089999996</c:v>
                </c:pt>
                <c:pt idx="796">
                  <c:v>-10.099535399999994</c:v>
                </c:pt>
                <c:pt idx="797">
                  <c:v>-13.230504630000013</c:v>
                </c:pt>
                <c:pt idx="798">
                  <c:v>-0.64137726299999542</c:v>
                </c:pt>
                <c:pt idx="799">
                  <c:v>16.063678783</c:v>
                </c:pt>
                <c:pt idx="800">
                  <c:v>5.5855476320000008</c:v>
                </c:pt>
                <c:pt idx="801">
                  <c:v>1.5562453579999982</c:v>
                </c:pt>
                <c:pt idx="802">
                  <c:v>-4.9642959999999903E-2</c:v>
                </c:pt>
                <c:pt idx="803">
                  <c:v>0.30364837000000477</c:v>
                </c:pt>
                <c:pt idx="804">
                  <c:v>6.6201339899999994</c:v>
                </c:pt>
                <c:pt idx="805">
                  <c:v>4.4448837200000071</c:v>
                </c:pt>
                <c:pt idx="806">
                  <c:v>3.7558181700000119</c:v>
                </c:pt>
                <c:pt idx="807">
                  <c:v>-1.6817977999999982</c:v>
                </c:pt>
                <c:pt idx="808">
                  <c:v>0.72216796999998678</c:v>
                </c:pt>
                <c:pt idx="809">
                  <c:v>-3.9543601500000136</c:v>
                </c:pt>
                <c:pt idx="810">
                  <c:v>-1.3869079500000083</c:v>
                </c:pt>
                <c:pt idx="811">
                  <c:v>9.9275199999979691E-2</c:v>
                </c:pt>
                <c:pt idx="812">
                  <c:v>1.9163436699999892</c:v>
                </c:pt>
                <c:pt idx="813">
                  <c:v>4.1704307300000067</c:v>
                </c:pt>
                <c:pt idx="814">
                  <c:v>1.2389641399999931</c:v>
                </c:pt>
                <c:pt idx="815">
                  <c:v>-3.1728393700000055</c:v>
                </c:pt>
                <c:pt idx="816">
                  <c:v>-2.9139480899999768</c:v>
                </c:pt>
                <c:pt idx="817">
                  <c:v>-0.58590616999998701</c:v>
                </c:pt>
                <c:pt idx="818">
                  <c:v>-2.4711067200000087</c:v>
                </c:pt>
                <c:pt idx="819">
                  <c:v>-5.0599884000000088</c:v>
                </c:pt>
                <c:pt idx="820">
                  <c:v>-1.674005159999993</c:v>
                </c:pt>
                <c:pt idx="821">
                  <c:v>0.12263106000000334</c:v>
                </c:pt>
                <c:pt idx="822">
                  <c:v>-1.7294829800000002</c:v>
                </c:pt>
                <c:pt idx="823">
                  <c:v>-2.4117278700000071</c:v>
                </c:pt>
                <c:pt idx="824">
                  <c:v>-2.4876571599999835</c:v>
                </c:pt>
                <c:pt idx="825">
                  <c:v>-0.41461417000000722</c:v>
                </c:pt>
                <c:pt idx="826">
                  <c:v>0.25110320000000286</c:v>
                </c:pt>
                <c:pt idx="827">
                  <c:v>2.5246368599999869</c:v>
                </c:pt>
                <c:pt idx="828">
                  <c:v>3.54657207999999</c:v>
                </c:pt>
                <c:pt idx="829">
                  <c:v>0.23066025999997919</c:v>
                </c:pt>
                <c:pt idx="830">
                  <c:v>-4.4176292600000124</c:v>
                </c:pt>
                <c:pt idx="831">
                  <c:v>-5.4940589699999975</c:v>
                </c:pt>
                <c:pt idx="832">
                  <c:v>-7.9710128699999956</c:v>
                </c:pt>
                <c:pt idx="833">
                  <c:v>-6.5023559540000093</c:v>
                </c:pt>
                <c:pt idx="834">
                  <c:v>-5.1593781999997645E-2</c:v>
                </c:pt>
                <c:pt idx="835">
                  <c:v>1.6302139259999819</c:v>
                </c:pt>
                <c:pt idx="836">
                  <c:v>3.3441261279999992</c:v>
                </c:pt>
                <c:pt idx="837">
                  <c:v>0.77666778799999747</c:v>
                </c:pt>
                <c:pt idx="838">
                  <c:v>2.8185562250000089</c:v>
                </c:pt>
                <c:pt idx="839">
                  <c:v>-3.3460617080000077</c:v>
                </c:pt>
                <c:pt idx="840">
                  <c:v>-5.7451644970000046</c:v>
                </c:pt>
                <c:pt idx="841">
                  <c:v>-7.4444702229999962</c:v>
                </c:pt>
                <c:pt idx="842">
                  <c:v>-3.0288001950000023</c:v>
                </c:pt>
                <c:pt idx="843">
                  <c:v>0.1674003620000093</c:v>
                </c:pt>
                <c:pt idx="844">
                  <c:v>0.46327056599999139</c:v>
                </c:pt>
                <c:pt idx="845">
                  <c:v>3.8697372470000175</c:v>
                </c:pt>
                <c:pt idx="846">
                  <c:v>1.4785964940000014</c:v>
                </c:pt>
                <c:pt idx="847">
                  <c:v>3.6366813679999979</c:v>
                </c:pt>
                <c:pt idx="848">
                  <c:v>-4.5635917710000058</c:v>
                </c:pt>
                <c:pt idx="849">
                  <c:v>-2.3766021760000058</c:v>
                </c:pt>
                <c:pt idx="850">
                  <c:v>-1.5248397780000005</c:v>
                </c:pt>
                <c:pt idx="851">
                  <c:v>2.4540344270000105</c:v>
                </c:pt>
                <c:pt idx="852">
                  <c:v>7.3461151000003611E-2</c:v>
                </c:pt>
                <c:pt idx="853">
                  <c:v>-0.71973113699999658</c:v>
                </c:pt>
                <c:pt idx="854">
                  <c:v>2.3220054609999892</c:v>
                </c:pt>
                <c:pt idx="855">
                  <c:v>3.5639114330000012</c:v>
                </c:pt>
                <c:pt idx="856">
                  <c:v>4.4464446979999934</c:v>
                </c:pt>
                <c:pt idx="857">
                  <c:v>2.9754680000024791E-3</c:v>
                </c:pt>
                <c:pt idx="858">
                  <c:v>4.2330154759999914</c:v>
                </c:pt>
                <c:pt idx="859">
                  <c:v>0.66216123799999593</c:v>
                </c:pt>
                <c:pt idx="860">
                  <c:v>0.79121092499998724</c:v>
                </c:pt>
                <c:pt idx="861">
                  <c:v>-0.89545136200000286</c:v>
                </c:pt>
                <c:pt idx="862">
                  <c:v>-0.62144165099999782</c:v>
                </c:pt>
                <c:pt idx="863">
                  <c:v>-4.4831886279999935</c:v>
                </c:pt>
                <c:pt idx="864">
                  <c:v>-5.7548706069999866</c:v>
                </c:pt>
                <c:pt idx="865">
                  <c:v>-7.1754806529999797</c:v>
                </c:pt>
                <c:pt idx="866">
                  <c:v>-5.6506332340000114</c:v>
                </c:pt>
                <c:pt idx="867">
                  <c:v>-0.97486571799998956</c:v>
                </c:pt>
                <c:pt idx="868">
                  <c:v>-2.2445655790000103</c:v>
                </c:pt>
                <c:pt idx="869">
                  <c:v>1.0512985179999959</c:v>
                </c:pt>
                <c:pt idx="870">
                  <c:v>0.69292525599999522</c:v>
                </c:pt>
                <c:pt idx="871">
                  <c:v>0.13898010100001557</c:v>
                </c:pt>
                <c:pt idx="872">
                  <c:v>1.5030014099999818</c:v>
                </c:pt>
                <c:pt idx="873">
                  <c:v>2.9672843970000002</c:v>
                </c:pt>
                <c:pt idx="874">
                  <c:v>2.197912598000002</c:v>
                </c:pt>
                <c:pt idx="875">
                  <c:v>-1.5923484839999986</c:v>
                </c:pt>
                <c:pt idx="876">
                  <c:v>-1.4017349249999853</c:v>
                </c:pt>
                <c:pt idx="877">
                  <c:v>-0.67903213500001414</c:v>
                </c:pt>
                <c:pt idx="878">
                  <c:v>-0.27896499700000277</c:v>
                </c:pt>
                <c:pt idx="879">
                  <c:v>-1.891154482999994</c:v>
                </c:pt>
                <c:pt idx="880">
                  <c:v>-3.5341255160000031</c:v>
                </c:pt>
                <c:pt idx="881">
                  <c:v>0.70087051500000541</c:v>
                </c:pt>
                <c:pt idx="882">
                  <c:v>-0.375249476999997</c:v>
                </c:pt>
                <c:pt idx="883">
                  <c:v>-3.6651687600000002</c:v>
                </c:pt>
                <c:pt idx="884">
                  <c:v>-3.9927764950000011</c:v>
                </c:pt>
                <c:pt idx="885">
                  <c:v>-1.0046531679999902</c:v>
                </c:pt>
                <c:pt idx="886">
                  <c:v>-2.9285629250000085</c:v>
                </c:pt>
                <c:pt idx="887">
                  <c:v>0.98776931300000115</c:v>
                </c:pt>
                <c:pt idx="888">
                  <c:v>3.3177200269999929</c:v>
                </c:pt>
                <c:pt idx="889">
                  <c:v>8.7152046170000119</c:v>
                </c:pt>
                <c:pt idx="890">
                  <c:v>2.7607856770000012</c:v>
                </c:pt>
                <c:pt idx="891">
                  <c:v>2.397449494</c:v>
                </c:pt>
                <c:pt idx="892">
                  <c:v>0.61947250900000483</c:v>
                </c:pt>
                <c:pt idx="893">
                  <c:v>0.73660889100000304</c:v>
                </c:pt>
                <c:pt idx="894">
                  <c:v>-6.1837326020000063</c:v>
                </c:pt>
                <c:pt idx="895">
                  <c:v>-4.0731895449999911</c:v>
                </c:pt>
                <c:pt idx="896">
                  <c:v>-0.13203201999999692</c:v>
                </c:pt>
                <c:pt idx="897">
                  <c:v>1.9120018039999991</c:v>
                </c:pt>
                <c:pt idx="898">
                  <c:v>2.9335311889999929</c:v>
                </c:pt>
                <c:pt idx="899">
                  <c:v>-1.8087631209999984</c:v>
                </c:pt>
                <c:pt idx="900">
                  <c:v>0.89742813100001229</c:v>
                </c:pt>
                <c:pt idx="901">
                  <c:v>3.2353164680000077</c:v>
                </c:pt>
                <c:pt idx="902">
                  <c:v>0.40107116899999085</c:v>
                </c:pt>
                <c:pt idx="903">
                  <c:v>0.91727752399999929</c:v>
                </c:pt>
                <c:pt idx="904">
                  <c:v>-2.3239952090000031</c:v>
                </c:pt>
                <c:pt idx="905">
                  <c:v>1.6161750739999974</c:v>
                </c:pt>
                <c:pt idx="906">
                  <c:v>7.9416660999996225E-2</c:v>
                </c:pt>
                <c:pt idx="907">
                  <c:v>1.2141159060000035</c:v>
                </c:pt>
                <c:pt idx="908">
                  <c:v>-1.2826042140000027</c:v>
                </c:pt>
                <c:pt idx="909">
                  <c:v>-0.58670577900001319</c:v>
                </c:pt>
                <c:pt idx="910">
                  <c:v>-2.0847427420000031</c:v>
                </c:pt>
                <c:pt idx="911">
                  <c:v>-2.701229865000002</c:v>
                </c:pt>
                <c:pt idx="912">
                  <c:v>-3.4030845599999964</c:v>
                </c:pt>
                <c:pt idx="913">
                  <c:v>-5.7876342779999987</c:v>
                </c:pt>
                <c:pt idx="914">
                  <c:v>-4.0126281739999996</c:v>
                </c:pt>
                <c:pt idx="915">
                  <c:v>-0.54203491300000906</c:v>
                </c:pt>
                <c:pt idx="916">
                  <c:v>1.3233154259999935</c:v>
                </c:pt>
                <c:pt idx="917">
                  <c:v>-3.8746383689999959</c:v>
                </c:pt>
                <c:pt idx="918">
                  <c:v>-3.022871398999996</c:v>
                </c:pt>
                <c:pt idx="919">
                  <c:v>-0.60755309399999646</c:v>
                </c:pt>
                <c:pt idx="920">
                  <c:v>-0.87162475899998526</c:v>
                </c:pt>
                <c:pt idx="921">
                  <c:v>-1.2965095529999928</c:v>
                </c:pt>
                <c:pt idx="922">
                  <c:v>-1.8504547130000049</c:v>
                </c:pt>
                <c:pt idx="923">
                  <c:v>-2.1234573300000079</c:v>
                </c:pt>
                <c:pt idx="924">
                  <c:v>-0.53905182200000468</c:v>
                </c:pt>
                <c:pt idx="925">
                  <c:v>-0.82595367199999714</c:v>
                </c:pt>
                <c:pt idx="926">
                  <c:v>1.9616386400000039</c:v>
                </c:pt>
                <c:pt idx="927">
                  <c:v>3.3395561189999938</c:v>
                </c:pt>
                <c:pt idx="928">
                  <c:v>-2.3140602110000117</c:v>
                </c:pt>
                <c:pt idx="929">
                  <c:v>-1.8375465380000122</c:v>
                </c:pt>
                <c:pt idx="930">
                  <c:v>-4.2995254530000011</c:v>
                </c:pt>
                <c:pt idx="931">
                  <c:v>-2.194934841999995</c:v>
                </c:pt>
                <c:pt idx="932">
                  <c:v>0.15089721500000053</c:v>
                </c:pt>
                <c:pt idx="933">
                  <c:v>-0.97387618399999099</c:v>
                </c:pt>
                <c:pt idx="934">
                  <c:v>-1.7442298940000143</c:v>
                </c:pt>
                <c:pt idx="935">
                  <c:v>-1.3610321079999892</c:v>
                </c:pt>
                <c:pt idx="936">
                  <c:v>-2.9940872180000042</c:v>
                </c:pt>
                <c:pt idx="937">
                  <c:v>-3.2263870170000075</c:v>
                </c:pt>
                <c:pt idx="938">
                  <c:v>-2.575151058000003</c:v>
                </c:pt>
                <c:pt idx="939">
                  <c:v>2.0291446609999966</c:v>
                </c:pt>
                <c:pt idx="940">
                  <c:v>-1.7422439559999958</c:v>
                </c:pt>
                <c:pt idx="941">
                  <c:v>-4.2747085580000004</c:v>
                </c:pt>
                <c:pt idx="942">
                  <c:v>-1.8574008929999977</c:v>
                </c:pt>
                <c:pt idx="943">
                  <c:v>3.9610038790000033</c:v>
                </c:pt>
                <c:pt idx="944">
                  <c:v>0.77433166400000175</c:v>
                </c:pt>
                <c:pt idx="945">
                  <c:v>-1.769053655999997</c:v>
                </c:pt>
                <c:pt idx="946">
                  <c:v>-4.3769618950000009</c:v>
                </c:pt>
                <c:pt idx="947">
                  <c:v>-2.7042049439999971</c:v>
                </c:pt>
                <c:pt idx="948">
                  <c:v>-1.2796306569999985</c:v>
                </c:pt>
                <c:pt idx="949">
                  <c:v>-1.7025360079999956</c:v>
                </c:pt>
                <c:pt idx="950">
                  <c:v>0.75646095600000507</c:v>
                </c:pt>
                <c:pt idx="951">
                  <c:v>-6.9488907000000211E-2</c:v>
                </c:pt>
                <c:pt idx="952">
                  <c:v>3.0675434120000062</c:v>
                </c:pt>
                <c:pt idx="953">
                  <c:v>2.0251762319999997</c:v>
                </c:pt>
                <c:pt idx="954">
                  <c:v>-0.88253974900000287</c:v>
                </c:pt>
                <c:pt idx="955">
                  <c:v>-3.5390953060000001</c:v>
                </c:pt>
                <c:pt idx="956">
                  <c:v>-4.2558464039999961</c:v>
                </c:pt>
                <c:pt idx="957">
                  <c:v>-2.4272312169999992</c:v>
                </c:pt>
                <c:pt idx="958">
                  <c:v>-2.1353672050000014</c:v>
                </c:pt>
                <c:pt idx="959">
                  <c:v>6.9484689999939064E-3</c:v>
                </c:pt>
                <c:pt idx="960">
                  <c:v>-1.419606402999996</c:v>
                </c:pt>
                <c:pt idx="961">
                  <c:v>-8.3393862000001207E-2</c:v>
                </c:pt>
                <c:pt idx="962">
                  <c:v>-1.3441615979999995</c:v>
                </c:pt>
                <c:pt idx="963">
                  <c:v>-0.37128066600001119</c:v>
                </c:pt>
                <c:pt idx="964">
                  <c:v>-2.0728309600000046</c:v>
                </c:pt>
                <c:pt idx="965">
                  <c:v>-2.6416610799999987</c:v>
                </c:pt>
                <c:pt idx="966">
                  <c:v>9.8072116849999986</c:v>
                </c:pt>
                <c:pt idx="967">
                  <c:v>7.1218727090000016</c:v>
                </c:pt>
                <c:pt idx="968">
                  <c:v>6.5838039449999926</c:v>
                </c:pt>
                <c:pt idx="969">
                  <c:v>3.1846866650000081</c:v>
                </c:pt>
                <c:pt idx="970">
                  <c:v>5.2356777190000017</c:v>
                </c:pt>
                <c:pt idx="971">
                  <c:v>7.8971977210000048</c:v>
                </c:pt>
                <c:pt idx="972">
                  <c:v>1.5129241969999896</c:v>
                </c:pt>
                <c:pt idx="973">
                  <c:v>-0.31370621099999596</c:v>
                </c:pt>
                <c:pt idx="974">
                  <c:v>-1.4067092890000055</c:v>
                </c:pt>
                <c:pt idx="975">
                  <c:v>-0.60854492100000357</c:v>
                </c:pt>
                <c:pt idx="976">
                  <c:v>-0.59266205199999433</c:v>
                </c:pt>
                <c:pt idx="977">
                  <c:v>-3.2700614889999997</c:v>
                </c:pt>
                <c:pt idx="978">
                  <c:v>-1.9338455189999877</c:v>
                </c:pt>
                <c:pt idx="979">
                  <c:v>8.6367798000011931E-2</c:v>
                </c:pt>
                <c:pt idx="980">
                  <c:v>0.26803740999999803</c:v>
                </c:pt>
                <c:pt idx="981">
                  <c:v>-1.8981025740000064</c:v>
                </c:pt>
                <c:pt idx="982">
                  <c:v>-1.0532871210000039</c:v>
                </c:pt>
                <c:pt idx="983">
                  <c:v>1.4533630389999956</c:v>
                </c:pt>
                <c:pt idx="984">
                  <c:v>2.4589973450000073</c:v>
                </c:pt>
                <c:pt idx="985">
                  <c:v>1.0880374899999907</c:v>
                </c:pt>
                <c:pt idx="986">
                  <c:v>-1.1346931470000001</c:v>
                </c:pt>
                <c:pt idx="987">
                  <c:v>-2.9255874649999996</c:v>
                </c:pt>
                <c:pt idx="988">
                  <c:v>-2.1582054150000047</c:v>
                </c:pt>
                <c:pt idx="989">
                  <c:v>-0.45963477800000163</c:v>
                </c:pt>
                <c:pt idx="990">
                  <c:v>0.20152549699999867</c:v>
                </c:pt>
                <c:pt idx="991">
                  <c:v>0.25711555899999894</c:v>
                </c:pt>
                <c:pt idx="992">
                  <c:v>3.2919055920000062</c:v>
                </c:pt>
                <c:pt idx="993">
                  <c:v>2.006315610999998</c:v>
                </c:pt>
                <c:pt idx="994">
                  <c:v>-1.7025390599999994</c:v>
                </c:pt>
                <c:pt idx="995">
                  <c:v>-0.17571640000000599</c:v>
                </c:pt>
                <c:pt idx="996">
                  <c:v>-7.1479415000005986E-2</c:v>
                </c:pt>
                <c:pt idx="997">
                  <c:v>-0.71476822500000736</c:v>
                </c:pt>
                <c:pt idx="998">
                  <c:v>2.9841556519999983</c:v>
                </c:pt>
                <c:pt idx="999">
                  <c:v>1.578452304999999</c:v>
                </c:pt>
                <c:pt idx="1000">
                  <c:v>1.436487580000005</c:v>
                </c:pt>
                <c:pt idx="1001">
                  <c:v>0.47849808099999791</c:v>
                </c:pt>
                <c:pt idx="1002">
                  <c:v>-0.43481293300000345</c:v>
                </c:pt>
                <c:pt idx="1003">
                  <c:v>1.5168983509999947</c:v>
                </c:pt>
                <c:pt idx="1004">
                  <c:v>0.32262802099999988</c:v>
                </c:pt>
                <c:pt idx="1005">
                  <c:v>2.1998893709999976</c:v>
                </c:pt>
                <c:pt idx="1006">
                  <c:v>4.7383178660000027</c:v>
                </c:pt>
                <c:pt idx="1007">
                  <c:v>2.3329246580000103</c:v>
                </c:pt>
                <c:pt idx="1008">
                  <c:v>3.1420036290000013</c:v>
                </c:pt>
                <c:pt idx="1009">
                  <c:v>1.641990664000005</c:v>
                </c:pt>
                <c:pt idx="1010">
                  <c:v>0.87559051799999565</c:v>
                </c:pt>
                <c:pt idx="1011">
                  <c:v>2.5155860920000066</c:v>
                </c:pt>
                <c:pt idx="1012">
                  <c:v>3.1191589290000081</c:v>
                </c:pt>
                <c:pt idx="1013">
                  <c:v>1.7561454789999971</c:v>
                </c:pt>
                <c:pt idx="1014">
                  <c:v>2.1036003159999979</c:v>
                </c:pt>
                <c:pt idx="1015">
                  <c:v>-0.31171035599999186</c:v>
                </c:pt>
                <c:pt idx="1016">
                  <c:v>-1.9735633880000023</c:v>
                </c:pt>
                <c:pt idx="1017">
                  <c:v>0.14493866200001548</c:v>
                </c:pt>
                <c:pt idx="1018">
                  <c:v>1.5685279860000065</c:v>
                </c:pt>
                <c:pt idx="1019">
                  <c:v>0.97386779699999693</c:v>
                </c:pt>
                <c:pt idx="1020">
                  <c:v>-0.72469940300000246</c:v>
                </c:pt>
                <c:pt idx="1021">
                  <c:v>-1.008617399000002</c:v>
                </c:pt>
                <c:pt idx="1022">
                  <c:v>0.35837707599999646</c:v>
                </c:pt>
                <c:pt idx="1023">
                  <c:v>-0.45268631100000789</c:v>
                </c:pt>
                <c:pt idx="1024">
                  <c:v>0.1508949279999996</c:v>
                </c:pt>
                <c:pt idx="1025">
                  <c:v>1.7918868979999871</c:v>
                </c:pt>
                <c:pt idx="1026">
                  <c:v>5.2168159510000152</c:v>
                </c:pt>
                <c:pt idx="1027">
                  <c:v>3.7227493209999949</c:v>
                </c:pt>
                <c:pt idx="1028">
                  <c:v>-1.796854398999983</c:v>
                </c:pt>
                <c:pt idx="1029">
                  <c:v>-2.2634345989999929</c:v>
                </c:pt>
                <c:pt idx="1030">
                  <c:v>-1.507960510000018</c:v>
                </c:pt>
                <c:pt idx="1031">
                  <c:v>-7.6023452729999974</c:v>
                </c:pt>
                <c:pt idx="1032">
                  <c:v>-5.0192581169999926</c:v>
                </c:pt>
                <c:pt idx="1033">
                  <c:v>-1.8961166359999879</c:v>
                </c:pt>
                <c:pt idx="1034">
                  <c:v>4.864043899999615E-2</c:v>
                </c:pt>
                <c:pt idx="1035">
                  <c:v>0.61548995299999376</c:v>
                </c:pt>
                <c:pt idx="1036">
                  <c:v>1.7144432060000128</c:v>
                </c:pt>
                <c:pt idx="1037">
                  <c:v>1.0076316890000072</c:v>
                </c:pt>
                <c:pt idx="1038">
                  <c:v>-3.1112243700000022</c:v>
                </c:pt>
                <c:pt idx="1039">
                  <c:v>-1.391806797000001</c:v>
                </c:pt>
                <c:pt idx="1040">
                  <c:v>-0.30179138399999772</c:v>
                </c:pt>
                <c:pt idx="1041">
                  <c:v>-1.8623619009999999</c:v>
                </c:pt>
                <c:pt idx="1042">
                  <c:v>0.22038726700000666</c:v>
                </c:pt>
                <c:pt idx="1043">
                  <c:v>1.3729438829999907</c:v>
                </c:pt>
                <c:pt idx="1044">
                  <c:v>1.4513709970000122</c:v>
                </c:pt>
                <c:pt idx="1045">
                  <c:v>1.6945945779999931</c:v>
                </c:pt>
                <c:pt idx="1046">
                  <c:v>2.4173057520000043</c:v>
                </c:pt>
                <c:pt idx="1047">
                  <c:v>1.4940689109999994</c:v>
                </c:pt>
                <c:pt idx="1048">
                  <c:v>-1.5844085650000039</c:v>
                </c:pt>
                <c:pt idx="1049">
                  <c:v>0.70186233199999037</c:v>
                </c:pt>
                <c:pt idx="1050">
                  <c:v>2.0698448170000034</c:v>
                </c:pt>
                <c:pt idx="1051">
                  <c:v>0.42389983900000061</c:v>
                </c:pt>
                <c:pt idx="1052">
                  <c:v>-0.39907683799999916</c:v>
                </c:pt>
                <c:pt idx="1053">
                  <c:v>0.74851760900000386</c:v>
                </c:pt>
                <c:pt idx="1054">
                  <c:v>-3.0744941760000017</c:v>
                </c:pt>
                <c:pt idx="1055">
                  <c:v>-1.5615707430000043</c:v>
                </c:pt>
                <c:pt idx="1056">
                  <c:v>-1.6935951169999868</c:v>
                </c:pt>
                <c:pt idx="1057">
                  <c:v>0.5301269529999928</c:v>
                </c:pt>
                <c:pt idx="1058">
                  <c:v>0.61449813999999492</c:v>
                </c:pt>
                <c:pt idx="1059">
                  <c:v>-0.9867782649999981</c:v>
                </c:pt>
                <c:pt idx="1060">
                  <c:v>0.57876587200000529</c:v>
                </c:pt>
                <c:pt idx="1061">
                  <c:v>0.12011642199999528</c:v>
                </c:pt>
                <c:pt idx="1062">
                  <c:v>0.31966171700000245</c:v>
                </c:pt>
                <c:pt idx="1063">
                  <c:v>0.27200165200000015</c:v>
                </c:pt>
                <c:pt idx="1064">
                  <c:v>3.1737693739999884</c:v>
                </c:pt>
                <c:pt idx="1065">
                  <c:v>6.9263046300000042</c:v>
                </c:pt>
                <c:pt idx="1066">
                  <c:v>7.6351074229999938</c:v>
                </c:pt>
                <c:pt idx="1067">
                  <c:v>4.6172050490000061</c:v>
                </c:pt>
                <c:pt idx="1068">
                  <c:v>1.9854690490000166</c:v>
                </c:pt>
                <c:pt idx="1069">
                  <c:v>0.5003356929999967</c:v>
                </c:pt>
                <c:pt idx="1070">
                  <c:v>0.3305770819999907</c:v>
                </c:pt>
                <c:pt idx="1071">
                  <c:v>0.35242385899999817</c:v>
                </c:pt>
                <c:pt idx="1072">
                  <c:v>0.72965774799999394</c:v>
                </c:pt>
                <c:pt idx="1073">
                  <c:v>-0.76440810799999781</c:v>
                </c:pt>
                <c:pt idx="1074">
                  <c:v>0.36333312600001477</c:v>
                </c:pt>
                <c:pt idx="1075">
                  <c:v>1.0344276459999975</c:v>
                </c:pt>
                <c:pt idx="1076">
                  <c:v>-1.3501106300000032</c:v>
                </c:pt>
                <c:pt idx="1077">
                  <c:v>-0.38617248600000664</c:v>
                </c:pt>
                <c:pt idx="1078">
                  <c:v>-0.851767731999999</c:v>
                </c:pt>
                <c:pt idx="1079">
                  <c:v>-0.69292754599999284</c:v>
                </c:pt>
                <c:pt idx="1080">
                  <c:v>0.89545135500002004</c:v>
                </c:pt>
                <c:pt idx="1081">
                  <c:v>-9.8274995000011245E-2</c:v>
                </c:pt>
                <c:pt idx="1082">
                  <c:v>-2.0132629419999972</c:v>
                </c:pt>
                <c:pt idx="1083">
                  <c:v>-1.3223197939999949</c:v>
                </c:pt>
                <c:pt idx="1084">
                  <c:v>-0.14891433200000392</c:v>
                </c:pt>
                <c:pt idx="1085">
                  <c:v>0.35837478800000611</c:v>
                </c:pt>
                <c:pt idx="1086">
                  <c:v>0.11614990599998976</c:v>
                </c:pt>
                <c:pt idx="1087">
                  <c:v>3.3747856000005072E-2</c:v>
                </c:pt>
                <c:pt idx="1088">
                  <c:v>-1.4037300080000108</c:v>
                </c:pt>
                <c:pt idx="1089">
                  <c:v>-0.10919037399999354</c:v>
                </c:pt>
                <c:pt idx="1090">
                  <c:v>7.1496612540000086</c:v>
                </c:pt>
                <c:pt idx="1091">
                  <c:v>4.0334739689999992</c:v>
                </c:pt>
                <c:pt idx="1092">
                  <c:v>-1.2061706529999867</c:v>
                </c:pt>
                <c:pt idx="1093">
                  <c:v>-2.6456314029999959</c:v>
                </c:pt>
                <c:pt idx="1094">
                  <c:v>-5.8576205000008486E-2</c:v>
                </c:pt>
                <c:pt idx="1095">
                  <c:v>-0.70322723099999962</c:v>
                </c:pt>
                <c:pt idx="1096">
                  <c:v>0.81849135699998499</c:v>
                </c:pt>
                <c:pt idx="1097">
                  <c:v>-2.3021560630000124</c:v>
                </c:pt>
                <c:pt idx="1098">
                  <c:v>-0.64801635699998883</c:v>
                </c:pt>
                <c:pt idx="1099">
                  <c:v>-0.27615814100001046</c:v>
                </c:pt>
                <c:pt idx="1100">
                  <c:v>-2.556179814999993</c:v>
                </c:pt>
                <c:pt idx="1101">
                  <c:v>-4.2863467000003652E-2</c:v>
                </c:pt>
                <c:pt idx="1102">
                  <c:v>-2.2092430080000014</c:v>
                </c:pt>
                <c:pt idx="1103">
                  <c:v>-3.5740684529999953</c:v>
                </c:pt>
                <c:pt idx="1104">
                  <c:v>-1.7257240240000016</c:v>
                </c:pt>
                <c:pt idx="1105">
                  <c:v>-0.27815017300000022</c:v>
                </c:pt>
                <c:pt idx="1106">
                  <c:v>9.8697663999999463E-2</c:v>
                </c:pt>
                <c:pt idx="1107">
                  <c:v>-1.828409576999988</c:v>
                </c:pt>
                <c:pt idx="1108">
                  <c:v>-1.0886650150000037</c:v>
                </c:pt>
                <c:pt idx="1109">
                  <c:v>3.7824287360000142</c:v>
                </c:pt>
                <c:pt idx="1110">
                  <c:v>1.8393745409999838</c:v>
                </c:pt>
                <c:pt idx="1111">
                  <c:v>1.5582328850000096</c:v>
                </c:pt>
                <c:pt idx="1112">
                  <c:v>-0.36189116799999965</c:v>
                </c:pt>
                <c:pt idx="1113">
                  <c:v>0.52239532400000144</c:v>
                </c:pt>
                <c:pt idx="1114">
                  <c:v>0.5672660829999927</c:v>
                </c:pt>
                <c:pt idx="1115">
                  <c:v>5.6477233890000065</c:v>
                </c:pt>
                <c:pt idx="1116">
                  <c:v>5.3047820989999934</c:v>
                </c:pt>
                <c:pt idx="1117">
                  <c:v>3.8621856700000166</c:v>
                </c:pt>
                <c:pt idx="1118">
                  <c:v>2.4863967869999897</c:v>
                </c:pt>
                <c:pt idx="1119">
                  <c:v>0.43067932600000347</c:v>
                </c:pt>
                <c:pt idx="1120">
                  <c:v>-1.0029312190000041</c:v>
                </c:pt>
                <c:pt idx="1121">
                  <c:v>2.4036453290000139</c:v>
                </c:pt>
                <c:pt idx="1122">
                  <c:v>3.5890274009999814</c:v>
                </c:pt>
                <c:pt idx="1123">
                  <c:v>-0.65001297199998476</c:v>
                </c:pt>
                <c:pt idx="1124">
                  <c:v>-1.0428100559999933</c:v>
                </c:pt>
                <c:pt idx="1125">
                  <c:v>-1.7606101980000091</c:v>
                </c:pt>
                <c:pt idx="1126">
                  <c:v>-2.0517250029999872</c:v>
                </c:pt>
                <c:pt idx="1127">
                  <c:v>-0.95209350800000436</c:v>
                </c:pt>
                <c:pt idx="1128">
                  <c:v>2.6399208050000027</c:v>
                </c:pt>
                <c:pt idx="1129">
                  <c:v>1.3109909020000003</c:v>
                </c:pt>
                <c:pt idx="1130">
                  <c:v>-1.3957336370000064</c:v>
                </c:pt>
                <c:pt idx="1131">
                  <c:v>-6.0724243129999991</c:v>
                </c:pt>
                <c:pt idx="1132">
                  <c:v>-2.1045631420000035</c:v>
                </c:pt>
                <c:pt idx="1133">
                  <c:v>0.15253067000000442</c:v>
                </c:pt>
                <c:pt idx="1134">
                  <c:v>3.376675413000001</c:v>
                </c:pt>
                <c:pt idx="1135">
                  <c:v>3.8243041949999963</c:v>
                </c:pt>
                <c:pt idx="1136">
                  <c:v>2.8811912550000045</c:v>
                </c:pt>
                <c:pt idx="1137">
                  <c:v>0.47355423099999427</c:v>
                </c:pt>
                <c:pt idx="1138">
                  <c:v>4.5855715999991276E-2</c:v>
                </c:pt>
                <c:pt idx="1139">
                  <c:v>5.9815215000000421E-2</c:v>
                </c:pt>
                <c:pt idx="1140">
                  <c:v>-0.62109604000001184</c:v>
                </c:pt>
                <c:pt idx="1141">
                  <c:v>-2.1803352359999906</c:v>
                </c:pt>
                <c:pt idx="1142">
                  <c:v>-0.16249618100000873</c:v>
                </c:pt>
                <c:pt idx="1143">
                  <c:v>2.4893898010000015</c:v>
                </c:pt>
                <c:pt idx="1144">
                  <c:v>3.2091850309999899</c:v>
                </c:pt>
                <c:pt idx="1145">
                  <c:v>0.47554626499999131</c:v>
                </c:pt>
                <c:pt idx="1146">
                  <c:v>0.24425353600000221</c:v>
                </c:pt>
                <c:pt idx="1147">
                  <c:v>2.6508926460000026</c:v>
                </c:pt>
                <c:pt idx="1148">
                  <c:v>1.153472942999997</c:v>
                </c:pt>
                <c:pt idx="1149">
                  <c:v>-0.59119722200000524</c:v>
                </c:pt>
                <c:pt idx="1150">
                  <c:v>-3.1074981860000008</c:v>
                </c:pt>
                <c:pt idx="1151">
                  <c:v>-1.1544632160000106</c:v>
                </c:pt>
                <c:pt idx="1152">
                  <c:v>9.0724945000005164E-2</c:v>
                </c:pt>
                <c:pt idx="1153">
                  <c:v>0.59617309499998328</c:v>
                </c:pt>
                <c:pt idx="1154">
                  <c:v>-2.0896156259999827</c:v>
                </c:pt>
                <c:pt idx="1155">
                  <c:v>-0.72777634099999489</c:v>
                </c:pt>
                <c:pt idx="1156">
                  <c:v>2.3458259620000064</c:v>
                </c:pt>
                <c:pt idx="1157">
                  <c:v>-0.74372634700000617</c:v>
                </c:pt>
                <c:pt idx="1158">
                  <c:v>-0.81749877900000456</c:v>
                </c:pt>
                <c:pt idx="1159">
                  <c:v>-0.38083343400001013</c:v>
                </c:pt>
                <c:pt idx="1160">
                  <c:v>2.4166069019999981</c:v>
                </c:pt>
                <c:pt idx="1161">
                  <c:v>1.4814681949999908</c:v>
                </c:pt>
                <c:pt idx="1162">
                  <c:v>0.60913696100000436</c:v>
                </c:pt>
                <c:pt idx="1163">
                  <c:v>0.74771040999999627</c:v>
                </c:pt>
                <c:pt idx="1164">
                  <c:v>-0.45161971099999221</c:v>
                </c:pt>
                <c:pt idx="1165">
                  <c:v>-3.2261260979999804</c:v>
                </c:pt>
                <c:pt idx="1166">
                  <c:v>-3.6268989550000015</c:v>
                </c:pt>
                <c:pt idx="1167">
                  <c:v>-1.6200477560000053</c:v>
                </c:pt>
                <c:pt idx="1168">
                  <c:v>0.44762878199999534</c:v>
                </c:pt>
                <c:pt idx="1169">
                  <c:v>3.1762840270000083</c:v>
                </c:pt>
                <c:pt idx="1170">
                  <c:v>2.9649307199999981</c:v>
                </c:pt>
                <c:pt idx="1171">
                  <c:v>1.5372947740000029</c:v>
                </c:pt>
                <c:pt idx="1172">
                  <c:v>1.0970306000004371E-2</c:v>
                </c:pt>
                <c:pt idx="1173">
                  <c:v>-2.0277999839999978</c:v>
                </c:pt>
                <c:pt idx="1174">
                  <c:v>-1.494430544999986</c:v>
                </c:pt>
                <c:pt idx="1175">
                  <c:v>-4.0605796779999963</c:v>
                </c:pt>
                <c:pt idx="1176">
                  <c:v>-2.3199058589999879</c:v>
                </c:pt>
                <c:pt idx="1177">
                  <c:v>0.60515137100000516</c:v>
                </c:pt>
                <c:pt idx="1178">
                  <c:v>-1.3648246820000196</c:v>
                </c:pt>
                <c:pt idx="1179">
                  <c:v>-2.866233059999999</c:v>
                </c:pt>
                <c:pt idx="1180">
                  <c:v>-2.2620834379999906</c:v>
                </c:pt>
                <c:pt idx="1181">
                  <c:v>0.62907562300000563</c:v>
                </c:pt>
                <c:pt idx="1182">
                  <c:v>-1.3867546019999963</c:v>
                </c:pt>
                <c:pt idx="1183">
                  <c:v>-2.6170005849999995</c:v>
                </c:pt>
                <c:pt idx="1184">
                  <c:v>-1.9510353120000161</c:v>
                </c:pt>
                <c:pt idx="1185">
                  <c:v>-3.0416954059999881</c:v>
                </c:pt>
                <c:pt idx="1186">
                  <c:v>-0.95408782600000563</c:v>
                </c:pt>
                <c:pt idx="1187">
                  <c:v>-1.3728004399999918</c:v>
                </c:pt>
                <c:pt idx="1188">
                  <c:v>-2.0158264200000104</c:v>
                </c:pt>
                <c:pt idx="1189">
                  <c:v>-2.0945915260000021</c:v>
                </c:pt>
                <c:pt idx="1190">
                  <c:v>-1.4027145410000088</c:v>
                </c:pt>
                <c:pt idx="1191">
                  <c:v>4.4992416409999976</c:v>
                </c:pt>
                <c:pt idx="1192">
                  <c:v>1.0826850880000052</c:v>
                </c:pt>
                <c:pt idx="1193">
                  <c:v>-1.4994110089999992</c:v>
                </c:pt>
                <c:pt idx="1194">
                  <c:v>-1.7948152000002437E-2</c:v>
                </c:pt>
                <c:pt idx="1195">
                  <c:v>-2.5232826230000001</c:v>
                </c:pt>
                <c:pt idx="1196">
                  <c:v>0.52639541899999642</c:v>
                </c:pt>
                <c:pt idx="1197">
                  <c:v>4.0795181289999931</c:v>
                </c:pt>
                <c:pt idx="1198">
                  <c:v>4.137351228</c:v>
                </c:pt>
                <c:pt idx="1199">
                  <c:v>2.2351631129999987</c:v>
                </c:pt>
                <c:pt idx="1200">
                  <c:v>-0.42171249300000113</c:v>
                </c:pt>
                <c:pt idx="1201">
                  <c:v>-1.6260238670000007</c:v>
                </c:pt>
                <c:pt idx="1202">
                  <c:v>1.3010238630000117</c:v>
                </c:pt>
                <c:pt idx="1203">
                  <c:v>5.4323814390000109</c:v>
                </c:pt>
                <c:pt idx="1204">
                  <c:v>1.321956637999989</c:v>
                </c:pt>
                <c:pt idx="1205">
                  <c:v>-1.1365303009999934</c:v>
                </c:pt>
                <c:pt idx="1206">
                  <c:v>-2.8203666700000127</c:v>
                </c:pt>
                <c:pt idx="1207">
                  <c:v>-1.5353134110000042</c:v>
                </c:pt>
                <c:pt idx="1208">
                  <c:v>0.98798294299999156</c:v>
                </c:pt>
                <c:pt idx="1209">
                  <c:v>-0.392797850000008</c:v>
                </c:pt>
                <c:pt idx="1210">
                  <c:v>-2.6339439380000016</c:v>
                </c:pt>
                <c:pt idx="1211">
                  <c:v>-1.8214294459999962</c:v>
                </c:pt>
                <c:pt idx="1212">
                  <c:v>0.50246352499999603</c:v>
                </c:pt>
                <c:pt idx="1213">
                  <c:v>0.67692718499999671</c:v>
                </c:pt>
                <c:pt idx="1214">
                  <c:v>0.58720169099998998</c:v>
                </c:pt>
                <c:pt idx="1215">
                  <c:v>2.4574859680000003</c:v>
                </c:pt>
                <c:pt idx="1216">
                  <c:v>1.4884460399999995</c:v>
                </c:pt>
                <c:pt idx="1217">
                  <c:v>1.5861503609999943</c:v>
                </c:pt>
                <c:pt idx="1218">
                  <c:v>0.73175888400000133</c:v>
                </c:pt>
                <c:pt idx="1219">
                  <c:v>-0.95307922800000711</c:v>
                </c:pt>
                <c:pt idx="1220">
                  <c:v>0.26518402600000002</c:v>
                </c:pt>
                <c:pt idx="1221">
                  <c:v>0.34294738699999527</c:v>
                </c:pt>
                <c:pt idx="1222">
                  <c:v>-0.65100250400000448</c:v>
                </c:pt>
                <c:pt idx="1223">
                  <c:v>5.6806289660000004</c:v>
                </c:pt>
                <c:pt idx="1224">
                  <c:v>3.0566543619999891</c:v>
                </c:pt>
                <c:pt idx="1225">
                  <c:v>0.58819885000001193</c:v>
                </c:pt>
                <c:pt idx="1226">
                  <c:v>1.402714541999984</c:v>
                </c:pt>
                <c:pt idx="1227">
                  <c:v>2.4504997210000141</c:v>
                </c:pt>
                <c:pt idx="1228">
                  <c:v>2.8871711719999951</c:v>
                </c:pt>
                <c:pt idx="1229">
                  <c:v>2.2630783460000004</c:v>
                </c:pt>
                <c:pt idx="1230">
                  <c:v>0.10368269499998917</c:v>
                </c:pt>
                <c:pt idx="1231">
                  <c:v>0.1365852100000069</c:v>
                </c:pt>
                <c:pt idx="1232">
                  <c:v>0.93214414000000545</c:v>
                </c:pt>
                <c:pt idx="1233">
                  <c:v>3.8502243599999986</c:v>
                </c:pt>
                <c:pt idx="1234">
                  <c:v>1.4455825800000071</c:v>
                </c:pt>
                <c:pt idx="1235">
                  <c:v>1.4894431800000092</c:v>
                </c:pt>
                <c:pt idx="1236">
                  <c:v>0.10168378000000189</c:v>
                </c:pt>
                <c:pt idx="1237">
                  <c:v>-4.4858500000003687E-2</c:v>
                </c:pt>
                <c:pt idx="1238">
                  <c:v>0.16051022999998565</c:v>
                </c:pt>
                <c:pt idx="1239">
                  <c:v>-2.2271881100000002</c:v>
                </c:pt>
                <c:pt idx="1240">
                  <c:v>-0.58720169000000055</c:v>
                </c:pt>
                <c:pt idx="1241">
                  <c:v>0.36588063000000659</c:v>
                </c:pt>
                <c:pt idx="1242">
                  <c:v>0.52439424000000656</c:v>
                </c:pt>
                <c:pt idx="1243">
                  <c:v>1.8682830699999897</c:v>
                </c:pt>
                <c:pt idx="1244">
                  <c:v>3.1443831700000118</c:v>
                </c:pt>
                <c:pt idx="1245">
                  <c:v>-2.3198982400000006</c:v>
                </c:pt>
                <c:pt idx="1246">
                  <c:v>-1.0029365000000041</c:v>
                </c:pt>
                <c:pt idx="1247">
                  <c:v>0.1684829499999978</c:v>
                </c:pt>
                <c:pt idx="1248">
                  <c:v>0.98198929000000135</c:v>
                </c:pt>
                <c:pt idx="1249">
                  <c:v>1.4525665500000002</c:v>
                </c:pt>
                <c:pt idx="1250">
                  <c:v>-5.24495924</c:v>
                </c:pt>
                <c:pt idx="1251">
                  <c:v>-2.1484261199999963</c:v>
                </c:pt>
                <c:pt idx="1252">
                  <c:v>-0.48651429000000235</c:v>
                </c:pt>
                <c:pt idx="1253">
                  <c:v>-0.57424158999999975</c:v>
                </c:pt>
                <c:pt idx="1254">
                  <c:v>-0.82946167000000059</c:v>
                </c:pt>
                <c:pt idx="1255">
                  <c:v>-2.6289589000000007</c:v>
                </c:pt>
                <c:pt idx="1256">
                  <c:v>-3.1653259360000021</c:v>
                </c:pt>
                <c:pt idx="1257">
                  <c:v>-4.679690549</c:v>
                </c:pt>
                <c:pt idx="1258">
                  <c:v>-2.2311813339999986</c:v>
                </c:pt>
                <c:pt idx="1259">
                  <c:v>1.5512618949999961</c:v>
                </c:pt>
                <c:pt idx="1260">
                  <c:v>1.4066986080000135</c:v>
                </c:pt>
                <c:pt idx="1261">
                  <c:v>1.9610061660000042</c:v>
                </c:pt>
                <c:pt idx="1262">
                  <c:v>0.33198089799999764</c:v>
                </c:pt>
                <c:pt idx="1263">
                  <c:v>-0.52639388800001541</c:v>
                </c:pt>
                <c:pt idx="1264">
                  <c:v>-4.6477836579999945</c:v>
                </c:pt>
                <c:pt idx="1265">
                  <c:v>-5.9936599739999821</c:v>
                </c:pt>
                <c:pt idx="1266">
                  <c:v>-3.3298164400000019</c:v>
                </c:pt>
                <c:pt idx="1267">
                  <c:v>-0.69687042199998928</c:v>
                </c:pt>
                <c:pt idx="1268">
                  <c:v>0.44463958899999056</c:v>
                </c:pt>
                <c:pt idx="1269">
                  <c:v>0.6220977720000036</c:v>
                </c:pt>
                <c:pt idx="1270">
                  <c:v>-0.49448623399999292</c:v>
                </c:pt>
                <c:pt idx="1271">
                  <c:v>4.7195587189999912</c:v>
                </c:pt>
                <c:pt idx="1272">
                  <c:v>3.8911018379999973</c:v>
                </c:pt>
                <c:pt idx="1273">
                  <c:v>2.6798065179999924</c:v>
                </c:pt>
                <c:pt idx="1274">
                  <c:v>1.1963417020000122</c:v>
                </c:pt>
                <c:pt idx="1275">
                  <c:v>-8.6186393739999971</c:v>
                </c:pt>
                <c:pt idx="1276">
                  <c:v>1.3528587309999978</c:v>
                </c:pt>
                <c:pt idx="1277">
                  <c:v>1.784545136999995</c:v>
                </c:pt>
                <c:pt idx="1278">
                  <c:v>1.5542404180000062</c:v>
                </c:pt>
                <c:pt idx="1279">
                  <c:v>-0.38581924400000389</c:v>
                </c:pt>
                <c:pt idx="1280">
                  <c:v>-0.14156799699999567</c:v>
                </c:pt>
                <c:pt idx="1281">
                  <c:v>-0.84042816000001608</c:v>
                </c:pt>
                <c:pt idx="1282">
                  <c:v>-1.2242492620000007</c:v>
                </c:pt>
                <c:pt idx="1283">
                  <c:v>-0.14754867599999955</c:v>
                </c:pt>
                <c:pt idx="1284">
                  <c:v>-2.5551864600000016</c:v>
                </c:pt>
                <c:pt idx="1285">
                  <c:v>1.694813539000009</c:v>
                </c:pt>
                <c:pt idx="1286">
                  <c:v>1.2561569140000017</c:v>
                </c:pt>
                <c:pt idx="1287">
                  <c:v>1.6449653579999932</c:v>
                </c:pt>
                <c:pt idx="1288">
                  <c:v>3.4035881060000008</c:v>
                </c:pt>
                <c:pt idx="1289">
                  <c:v>2.3926857020000085</c:v>
                </c:pt>
                <c:pt idx="1290">
                  <c:v>5.056540683999998</c:v>
                </c:pt>
                <c:pt idx="1291">
                  <c:v>2.3308754420000071</c:v>
                </c:pt>
                <c:pt idx="1292">
                  <c:v>1.2880585019999984</c:v>
                </c:pt>
                <c:pt idx="1293">
                  <c:v>0.12761073000000067</c:v>
                </c:pt>
                <c:pt idx="1294">
                  <c:v>0.5383499200000017</c:v>
                </c:pt>
                <c:pt idx="1295">
                  <c:v>-1.0617492599999991</c:v>
                </c:pt>
                <c:pt idx="1296">
                  <c:v>-0.58321844999998973</c:v>
                </c:pt>
                <c:pt idx="1297">
                  <c:v>-1.855324550000006</c:v>
                </c:pt>
                <c:pt idx="1298">
                  <c:v>-0.67693328800001495</c:v>
                </c:pt>
                <c:pt idx="1299">
                  <c:v>0.92417831500000602</c:v>
                </c:pt>
                <c:pt idx="1300">
                  <c:v>2.5681381010000024</c:v>
                </c:pt>
                <c:pt idx="1301">
                  <c:v>1.2601441019999982</c:v>
                </c:pt>
                <c:pt idx="1302">
                  <c:v>0.8434158400000058</c:v>
                </c:pt>
                <c:pt idx="1303">
                  <c:v>2.1643829500000038</c:v>
                </c:pt>
                <c:pt idx="1304">
                  <c:v>5.4613006600000062</c:v>
                </c:pt>
                <c:pt idx="1305">
                  <c:v>5.7354576299999991</c:v>
                </c:pt>
                <c:pt idx="1306">
                  <c:v>2.3099364799999904</c:v>
                </c:pt>
                <c:pt idx="1307">
                  <c:v>-2.4026504400000022</c:v>
                </c:pt>
                <c:pt idx="1308">
                  <c:v>-1.4884460600000153</c:v>
                </c:pt>
                <c:pt idx="1309">
                  <c:v>0.30207446000000004</c:v>
                </c:pt>
                <c:pt idx="1310">
                  <c:v>-1.8164467400000177</c:v>
                </c:pt>
                <c:pt idx="1311">
                  <c:v>-0.69886092000000133</c:v>
                </c:pt>
                <c:pt idx="1312">
                  <c:v>1.7366920500000163</c:v>
                </c:pt>
                <c:pt idx="1313">
                  <c:v>1.6190459800000099</c:v>
                </c:pt>
                <c:pt idx="1314">
                  <c:v>1.4854583500000018</c:v>
                </c:pt>
                <c:pt idx="1315">
                  <c:v>1.3777840299999866</c:v>
                </c:pt>
                <c:pt idx="1316">
                  <c:v>0.40476379999999779</c:v>
                </c:pt>
                <c:pt idx="1317">
                  <c:v>-2.7645462200000139</c:v>
                </c:pt>
                <c:pt idx="1318">
                  <c:v>-1.9470466199999805</c:v>
                </c:pt>
                <c:pt idx="1319">
                  <c:v>-1.3648262200000119</c:v>
                </c:pt>
                <c:pt idx="1320">
                  <c:v>0.5852073299999887</c:v>
                </c:pt>
                <c:pt idx="1321">
                  <c:v>2.0287940500000161</c:v>
                </c:pt>
                <c:pt idx="1322">
                  <c:v>-0.26419060999999999</c:v>
                </c:pt>
                <c:pt idx="1323">
                  <c:v>-1.9011855899999972</c:v>
                </c:pt>
                <c:pt idx="1324">
                  <c:v>-1.1933494099999962</c:v>
                </c:pt>
                <c:pt idx="1325">
                  <c:v>-4.3835907399999883</c:v>
                </c:pt>
                <c:pt idx="1326">
                  <c:v>1.725720939999988</c:v>
                </c:pt>
                <c:pt idx="1327">
                  <c:v>4.1911849500000073</c:v>
                </c:pt>
                <c:pt idx="1328">
                  <c:v>9.1948799500000007</c:v>
                </c:pt>
                <c:pt idx="1329">
                  <c:v>7.0953018100000094</c:v>
                </c:pt>
                <c:pt idx="1330">
                  <c:v>3.0267426000000057</c:v>
                </c:pt>
                <c:pt idx="1331">
                  <c:v>0.80952534000000753</c:v>
                </c:pt>
                <c:pt idx="1332">
                  <c:v>2.6788055100000037</c:v>
                </c:pt>
                <c:pt idx="1333">
                  <c:v>1.0826896300000044</c:v>
                </c:pt>
                <c:pt idx="1334">
                  <c:v>0.31602939000001129</c:v>
                </c:pt>
                <c:pt idx="1335">
                  <c:v>1.9749625799999961</c:v>
                </c:pt>
                <c:pt idx="1336">
                  <c:v>3.0097930700000006</c:v>
                </c:pt>
                <c:pt idx="1337">
                  <c:v>-3.697695930000009</c:v>
                </c:pt>
                <c:pt idx="1338">
                  <c:v>-3.3597258799999992</c:v>
                </c:pt>
                <c:pt idx="1339">
                  <c:v>-0.69487309000000153</c:v>
                </c:pt>
                <c:pt idx="1340">
                  <c:v>0.97103581999999733</c:v>
                </c:pt>
                <c:pt idx="1341">
                  <c:v>0.87831797000001188</c:v>
                </c:pt>
                <c:pt idx="1342">
                  <c:v>-1.4256454499999904</c:v>
                </c:pt>
                <c:pt idx="1343">
                  <c:v>-1.3279411400000072</c:v>
                </c:pt>
                <c:pt idx="1344">
                  <c:v>0.6240891199999794</c:v>
                </c:pt>
                <c:pt idx="1345">
                  <c:v>1.1315459800000127</c:v>
                </c:pt>
                <c:pt idx="1346">
                  <c:v>0.88629383000001383</c:v>
                </c:pt>
                <c:pt idx="1347">
                  <c:v>2.2840103200000073</c:v>
                </c:pt>
                <c:pt idx="1348">
                  <c:v>4.4703277899999989</c:v>
                </c:pt>
                <c:pt idx="1349">
                  <c:v>0.2283049700000106</c:v>
                </c:pt>
                <c:pt idx="1350">
                  <c:v>0.23027802000000008</c:v>
                </c:pt>
                <c:pt idx="1351">
                  <c:v>-1.1784958300000028</c:v>
                </c:pt>
                <c:pt idx="1352">
                  <c:v>-0.22329932999998903</c:v>
                </c:pt>
                <c:pt idx="1353">
                  <c:v>-2.5380027699999914</c:v>
                </c:pt>
                <c:pt idx="1354">
                  <c:v>-3.3710021899999845</c:v>
                </c:pt>
                <c:pt idx="1355">
                  <c:v>0.52799909999998818</c:v>
                </c:pt>
                <c:pt idx="1356">
                  <c:v>-0.65200192000000357</c:v>
                </c:pt>
                <c:pt idx="1357">
                  <c:v>2.4930046300000015</c:v>
                </c:pt>
                <c:pt idx="1358">
                  <c:v>3.4489982499999883</c:v>
                </c:pt>
                <c:pt idx="1359">
                  <c:v>3.4110022800000053</c:v>
                </c:pt>
                <c:pt idx="1360">
                  <c:v>1.4680014999999997</c:v>
                </c:pt>
                <c:pt idx="1361">
                  <c:v>0.20299913000000913</c:v>
                </c:pt>
                <c:pt idx="1362">
                  <c:v>-0.7019996700000064</c:v>
                </c:pt>
                <c:pt idx="1363">
                  <c:v>-0.49700162000002024</c:v>
                </c:pt>
                <c:pt idx="1364">
                  <c:v>-1.228000630000011</c:v>
                </c:pt>
                <c:pt idx="1365">
                  <c:v>-1.5340042400000016</c:v>
                </c:pt>
                <c:pt idx="1366">
                  <c:v>-3.275994819999994</c:v>
                </c:pt>
                <c:pt idx="1367">
                  <c:v>1.1190017300000079</c:v>
                </c:pt>
                <c:pt idx="1368">
                  <c:v>-1.2389999399999851</c:v>
                </c:pt>
                <c:pt idx="1369">
                  <c:v>-2.1570014999999927</c:v>
                </c:pt>
                <c:pt idx="1370">
                  <c:v>-3.9139984400000003</c:v>
                </c:pt>
                <c:pt idx="1371">
                  <c:v>-4.018004629999993</c:v>
                </c:pt>
                <c:pt idx="1372">
                  <c:v>0.62600334999999063</c:v>
                </c:pt>
                <c:pt idx="1373">
                  <c:v>-1.3010048200000028</c:v>
                </c:pt>
                <c:pt idx="1374">
                  <c:v>0.40400238000000854</c:v>
                </c:pt>
                <c:pt idx="1375">
                  <c:v>-0.51299747999998146</c:v>
                </c:pt>
                <c:pt idx="1376">
                  <c:v>2.0730034600000238</c:v>
                </c:pt>
                <c:pt idx="1377">
                  <c:v>1.8179947400000032</c:v>
                </c:pt>
                <c:pt idx="1378">
                  <c:v>1.2739997600000095</c:v>
                </c:pt>
                <c:pt idx="1379">
                  <c:v>-1.345996839999998</c:v>
                </c:pt>
                <c:pt idx="1380">
                  <c:v>-3.2910011500000138</c:v>
                </c:pt>
                <c:pt idx="1381">
                  <c:v>0.15599822999999446</c:v>
                </c:pt>
                <c:pt idx="1382">
                  <c:v>2.4599968200000148</c:v>
                </c:pt>
                <c:pt idx="1383">
                  <c:v>0.49300003000000459</c:v>
                </c:pt>
                <c:pt idx="1384">
                  <c:v>-1.5819992200000002</c:v>
                </c:pt>
                <c:pt idx="1385">
                  <c:v>1.512004019999992</c:v>
                </c:pt>
                <c:pt idx="1386">
                  <c:v>3.7409988599999906</c:v>
                </c:pt>
                <c:pt idx="1387">
                  <c:v>5.7909981100000039</c:v>
                </c:pt>
                <c:pt idx="1388">
                  <c:v>2.6919990700000085</c:v>
                </c:pt>
                <c:pt idx="1389">
                  <c:v>5.3939948900000019</c:v>
                </c:pt>
                <c:pt idx="1390">
                  <c:v>0.12200465999998755</c:v>
                </c:pt>
                <c:pt idx="1391">
                  <c:v>-1.0579964000000217</c:v>
                </c:pt>
                <c:pt idx="1392">
                  <c:v>-4.1039970600000117</c:v>
                </c:pt>
                <c:pt idx="1393">
                  <c:v>-0.61900323999999785</c:v>
                </c:pt>
                <c:pt idx="1394">
                  <c:v>-0.34199746999999547</c:v>
                </c:pt>
                <c:pt idx="1395">
                  <c:v>0.4119964799999849</c:v>
                </c:pt>
                <c:pt idx="1396">
                  <c:v>-1.1359978400000017</c:v>
                </c:pt>
                <c:pt idx="1397">
                  <c:v>1.9310004800000087</c:v>
                </c:pt>
                <c:pt idx="1398">
                  <c:v>2.8340003900000141</c:v>
                </c:pt>
                <c:pt idx="1399">
                  <c:v>1.2449974499999996</c:v>
                </c:pt>
                <c:pt idx="1400">
                  <c:v>-2.5740036400000008</c:v>
                </c:pt>
                <c:pt idx="1401">
                  <c:v>-5.2089957500000139</c:v>
                </c:pt>
                <c:pt idx="1402">
                  <c:v>-3.9980018400000148</c:v>
                </c:pt>
                <c:pt idx="1403">
                  <c:v>-3.3179961800000086</c:v>
                </c:pt>
                <c:pt idx="1404">
                  <c:v>-3.6810013300000008</c:v>
                </c:pt>
                <c:pt idx="1405">
                  <c:v>-1.4180023100000057</c:v>
                </c:pt>
                <c:pt idx="1406">
                  <c:v>0.42300179999999443</c:v>
                </c:pt>
                <c:pt idx="1407">
                  <c:v>0.15100171000000273</c:v>
                </c:pt>
                <c:pt idx="1408">
                  <c:v>-1.1280006299999883</c:v>
                </c:pt>
                <c:pt idx="1409">
                  <c:v>1.0219986200000051</c:v>
                </c:pt>
                <c:pt idx="1410">
                  <c:v>2.4580016799999953</c:v>
                </c:pt>
                <c:pt idx="1411">
                  <c:v>2.0900001499999945</c:v>
                </c:pt>
                <c:pt idx="1412">
                  <c:v>0.18500060000000929</c:v>
                </c:pt>
                <c:pt idx="1413">
                  <c:v>1.054998800000007</c:v>
                </c:pt>
                <c:pt idx="1414">
                  <c:v>-1.2840011400000151</c:v>
                </c:pt>
                <c:pt idx="1415">
                  <c:v>1.4679961800000001</c:v>
                </c:pt>
                <c:pt idx="1416">
                  <c:v>-0.16800234000000103</c:v>
                </c:pt>
                <c:pt idx="1417">
                  <c:v>2.0720001899999971</c:v>
                </c:pt>
                <c:pt idx="1418">
                  <c:v>0.93299938999999199</c:v>
                </c:pt>
                <c:pt idx="1419">
                  <c:v>3.2190003099999984</c:v>
                </c:pt>
                <c:pt idx="1420">
                  <c:v>2.9750015300000001</c:v>
                </c:pt>
                <c:pt idx="1421">
                  <c:v>2.7229996100000022</c:v>
                </c:pt>
                <c:pt idx="1422">
                  <c:v>2.2599998499999998</c:v>
                </c:pt>
                <c:pt idx="1423">
                  <c:v>-0.96200026999999011</c:v>
                </c:pt>
                <c:pt idx="1424">
                  <c:v>-3.0660012100000102</c:v>
                </c:pt>
                <c:pt idx="1425">
                  <c:v>-2.9919982800000042</c:v>
                </c:pt>
                <c:pt idx="1426">
                  <c:v>-2.0719955900000002</c:v>
                </c:pt>
                <c:pt idx="1427">
                  <c:v>-4.8599990700000006</c:v>
                </c:pt>
                <c:pt idx="1428">
                  <c:v>-4.9790030900000062</c:v>
                </c:pt>
                <c:pt idx="1429">
                  <c:v>-0.21400304000000858</c:v>
                </c:pt>
                <c:pt idx="1430">
                  <c:v>3.7139999800000112</c:v>
                </c:pt>
                <c:pt idx="1431">
                  <c:v>1.9090041700000029</c:v>
                </c:pt>
                <c:pt idx="1432">
                  <c:v>2.0970001499999995</c:v>
                </c:pt>
                <c:pt idx="1433">
                  <c:v>1.3289993399999958</c:v>
                </c:pt>
                <c:pt idx="1434">
                  <c:v>0.82000119999999299</c:v>
                </c:pt>
                <c:pt idx="1435">
                  <c:v>1.776999669999995</c:v>
                </c:pt>
                <c:pt idx="1436">
                  <c:v>-1.7369972699999892</c:v>
                </c:pt>
                <c:pt idx="1437">
                  <c:v>-1.3499976499999917</c:v>
                </c:pt>
                <c:pt idx="1438">
                  <c:v>0.7440018000000066</c:v>
                </c:pt>
                <c:pt idx="1439">
                  <c:v>1.4450004800000045</c:v>
                </c:pt>
                <c:pt idx="1440">
                  <c:v>7.8439932900000144</c:v>
                </c:pt>
                <c:pt idx="1441">
                  <c:v>6.8239929199999949</c:v>
                </c:pt>
                <c:pt idx="1442">
                  <c:v>2.8720046599999876</c:v>
                </c:pt>
                <c:pt idx="1443">
                  <c:v>-3.020997599999987</c:v>
                </c:pt>
                <c:pt idx="1444">
                  <c:v>-0.85099793000000545</c:v>
                </c:pt>
                <c:pt idx="1445">
                  <c:v>-0.51300198000001274</c:v>
                </c:pt>
                <c:pt idx="1446">
                  <c:v>1.0600052000000062</c:v>
                </c:pt>
                <c:pt idx="1447">
                  <c:v>-0.5690078799999867</c:v>
                </c:pt>
                <c:pt idx="1448">
                  <c:v>-0.992993169999977</c:v>
                </c:pt>
                <c:pt idx="1449">
                  <c:v>-0.73999933999999712</c:v>
                </c:pt>
                <c:pt idx="1450">
                  <c:v>-2.2679993200000155</c:v>
                </c:pt>
                <c:pt idx="1451">
                  <c:v>-0.67899630000002276</c:v>
                </c:pt>
                <c:pt idx="1452">
                  <c:v>1.1039924199999973</c:v>
                </c:pt>
                <c:pt idx="1453">
                  <c:v>1.185997819999983</c:v>
                </c:pt>
                <c:pt idx="1454">
                  <c:v>-7.8320022200000068</c:v>
                </c:pt>
                <c:pt idx="1455">
                  <c:v>-3.9089966099999884</c:v>
                </c:pt>
                <c:pt idx="1456">
                  <c:v>-0.44799808000000496</c:v>
                </c:pt>
                <c:pt idx="1457">
                  <c:v>-2.1670028200000075</c:v>
                </c:pt>
                <c:pt idx="1458">
                  <c:v>-3.065000150000003</c:v>
                </c:pt>
                <c:pt idx="1459">
                  <c:v>-4.8159981099999953</c:v>
                </c:pt>
                <c:pt idx="1460">
                  <c:v>-1.3290030900000005</c:v>
                </c:pt>
                <c:pt idx="1461">
                  <c:v>-0.34400024000001395</c:v>
                </c:pt>
                <c:pt idx="1462">
                  <c:v>-1.3029998800000016</c:v>
                </c:pt>
                <c:pt idx="1463">
                  <c:v>3.2010002099999895</c:v>
                </c:pt>
                <c:pt idx="1464">
                  <c:v>2.6030037299999833</c:v>
                </c:pt>
                <c:pt idx="1465">
                  <c:v>1.0860000200000002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49-4612-8E95-DDAFF7160236}"/>
            </c:ext>
          </c:extLst>
        </c:ser>
        <c:ser>
          <c:idx val="1"/>
          <c:order val="1"/>
          <c:tx>
            <c:strRef>
              <c:f>'Weighted Moving Average'!$N$1</c:f>
              <c:strCache>
                <c:ptCount val="1"/>
                <c:pt idx="0">
                  <c:v>Erorr 2</c:v>
                </c:pt>
              </c:strCache>
            </c:strRef>
          </c:tx>
          <c:spPr>
            <a:ln w="317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'Weighted Moving Average'!$F$2:$F$1470</c:f>
              <c:numCache>
                <c:formatCode>m/d/yyyy</c:formatCode>
                <c:ptCount val="1469"/>
                <c:pt idx="0">
                  <c:v>43467</c:v>
                </c:pt>
                <c:pt idx="1">
                  <c:v>43468</c:v>
                </c:pt>
                <c:pt idx="2">
                  <c:v>43469</c:v>
                </c:pt>
                <c:pt idx="3">
                  <c:v>43472</c:v>
                </c:pt>
                <c:pt idx="4">
                  <c:v>43473</c:v>
                </c:pt>
                <c:pt idx="5">
                  <c:v>43474</c:v>
                </c:pt>
                <c:pt idx="6">
                  <c:v>43475</c:v>
                </c:pt>
                <c:pt idx="7">
                  <c:v>43476</c:v>
                </c:pt>
                <c:pt idx="8">
                  <c:v>43479</c:v>
                </c:pt>
                <c:pt idx="9">
                  <c:v>43480</c:v>
                </c:pt>
                <c:pt idx="10">
                  <c:v>43481</c:v>
                </c:pt>
                <c:pt idx="11">
                  <c:v>43482</c:v>
                </c:pt>
                <c:pt idx="12">
                  <c:v>43483</c:v>
                </c:pt>
                <c:pt idx="13">
                  <c:v>43487</c:v>
                </c:pt>
                <c:pt idx="14">
                  <c:v>43488</c:v>
                </c:pt>
                <c:pt idx="15">
                  <c:v>43489</c:v>
                </c:pt>
                <c:pt idx="16">
                  <c:v>43490</c:v>
                </c:pt>
                <c:pt idx="17">
                  <c:v>43493</c:v>
                </c:pt>
                <c:pt idx="18">
                  <c:v>43494</c:v>
                </c:pt>
                <c:pt idx="19">
                  <c:v>43495</c:v>
                </c:pt>
                <c:pt idx="20">
                  <c:v>43496</c:v>
                </c:pt>
                <c:pt idx="21">
                  <c:v>43497</c:v>
                </c:pt>
                <c:pt idx="22">
                  <c:v>43500</c:v>
                </c:pt>
                <c:pt idx="23">
                  <c:v>43501</c:v>
                </c:pt>
                <c:pt idx="24">
                  <c:v>43502</c:v>
                </c:pt>
                <c:pt idx="25">
                  <c:v>43503</c:v>
                </c:pt>
                <c:pt idx="26">
                  <c:v>43504</c:v>
                </c:pt>
                <c:pt idx="27">
                  <c:v>43507</c:v>
                </c:pt>
                <c:pt idx="28">
                  <c:v>43508</c:v>
                </c:pt>
                <c:pt idx="29">
                  <c:v>43509</c:v>
                </c:pt>
                <c:pt idx="30">
                  <c:v>43510</c:v>
                </c:pt>
                <c:pt idx="31">
                  <c:v>43511</c:v>
                </c:pt>
                <c:pt idx="32">
                  <c:v>43515</c:v>
                </c:pt>
                <c:pt idx="33">
                  <c:v>43516</c:v>
                </c:pt>
                <c:pt idx="34">
                  <c:v>43517</c:v>
                </c:pt>
                <c:pt idx="35">
                  <c:v>43518</c:v>
                </c:pt>
                <c:pt idx="36">
                  <c:v>43521</c:v>
                </c:pt>
                <c:pt idx="37">
                  <c:v>43522</c:v>
                </c:pt>
                <c:pt idx="38">
                  <c:v>43523</c:v>
                </c:pt>
                <c:pt idx="39">
                  <c:v>43524</c:v>
                </c:pt>
                <c:pt idx="40">
                  <c:v>43525</c:v>
                </c:pt>
                <c:pt idx="41">
                  <c:v>43528</c:v>
                </c:pt>
                <c:pt idx="42">
                  <c:v>43529</c:v>
                </c:pt>
                <c:pt idx="43">
                  <c:v>43530</c:v>
                </c:pt>
                <c:pt idx="44">
                  <c:v>43531</c:v>
                </c:pt>
                <c:pt idx="45">
                  <c:v>43532</c:v>
                </c:pt>
                <c:pt idx="46">
                  <c:v>43535</c:v>
                </c:pt>
                <c:pt idx="47">
                  <c:v>43536</c:v>
                </c:pt>
                <c:pt idx="48">
                  <c:v>43537</c:v>
                </c:pt>
                <c:pt idx="49">
                  <c:v>43538</c:v>
                </c:pt>
                <c:pt idx="50">
                  <c:v>43539</c:v>
                </c:pt>
                <c:pt idx="51">
                  <c:v>43542</c:v>
                </c:pt>
                <c:pt idx="52">
                  <c:v>43543</c:v>
                </c:pt>
                <c:pt idx="53">
                  <c:v>43544</c:v>
                </c:pt>
                <c:pt idx="54">
                  <c:v>43545</c:v>
                </c:pt>
                <c:pt idx="55">
                  <c:v>43546</c:v>
                </c:pt>
                <c:pt idx="56">
                  <c:v>43549</c:v>
                </c:pt>
                <c:pt idx="57">
                  <c:v>43550</c:v>
                </c:pt>
                <c:pt idx="58">
                  <c:v>43551</c:v>
                </c:pt>
                <c:pt idx="59">
                  <c:v>43552</c:v>
                </c:pt>
                <c:pt idx="60">
                  <c:v>43553</c:v>
                </c:pt>
                <c:pt idx="61">
                  <c:v>43556</c:v>
                </c:pt>
                <c:pt idx="62">
                  <c:v>43557</c:v>
                </c:pt>
                <c:pt idx="63">
                  <c:v>43558</c:v>
                </c:pt>
                <c:pt idx="64">
                  <c:v>43559</c:v>
                </c:pt>
                <c:pt idx="65">
                  <c:v>43560</c:v>
                </c:pt>
                <c:pt idx="66">
                  <c:v>43563</c:v>
                </c:pt>
                <c:pt idx="67">
                  <c:v>43564</c:v>
                </c:pt>
                <c:pt idx="68">
                  <c:v>43565</c:v>
                </c:pt>
                <c:pt idx="69">
                  <c:v>43566</c:v>
                </c:pt>
                <c:pt idx="70">
                  <c:v>43567</c:v>
                </c:pt>
                <c:pt idx="71">
                  <c:v>43570</c:v>
                </c:pt>
                <c:pt idx="72">
                  <c:v>43571</c:v>
                </c:pt>
                <c:pt idx="73">
                  <c:v>43572</c:v>
                </c:pt>
                <c:pt idx="74">
                  <c:v>43573</c:v>
                </c:pt>
                <c:pt idx="75">
                  <c:v>43577</c:v>
                </c:pt>
                <c:pt idx="76">
                  <c:v>43578</c:v>
                </c:pt>
                <c:pt idx="77">
                  <c:v>43579</c:v>
                </c:pt>
                <c:pt idx="78">
                  <c:v>43580</c:v>
                </c:pt>
                <c:pt idx="79">
                  <c:v>43581</c:v>
                </c:pt>
                <c:pt idx="80">
                  <c:v>43584</c:v>
                </c:pt>
                <c:pt idx="81">
                  <c:v>43585</c:v>
                </c:pt>
                <c:pt idx="82">
                  <c:v>43586</c:v>
                </c:pt>
                <c:pt idx="83">
                  <c:v>43587</c:v>
                </c:pt>
                <c:pt idx="84">
                  <c:v>43588</c:v>
                </c:pt>
                <c:pt idx="85">
                  <c:v>43591</c:v>
                </c:pt>
                <c:pt idx="86">
                  <c:v>43592</c:v>
                </c:pt>
                <c:pt idx="87">
                  <c:v>43593</c:v>
                </c:pt>
                <c:pt idx="88">
                  <c:v>43594</c:v>
                </c:pt>
                <c:pt idx="89">
                  <c:v>43595</c:v>
                </c:pt>
                <c:pt idx="90">
                  <c:v>43598</c:v>
                </c:pt>
                <c:pt idx="91">
                  <c:v>43599</c:v>
                </c:pt>
                <c:pt idx="92">
                  <c:v>43600</c:v>
                </c:pt>
                <c:pt idx="93">
                  <c:v>43601</c:v>
                </c:pt>
                <c:pt idx="94">
                  <c:v>43602</c:v>
                </c:pt>
                <c:pt idx="95">
                  <c:v>43605</c:v>
                </c:pt>
                <c:pt idx="96">
                  <c:v>43606</c:v>
                </c:pt>
                <c:pt idx="97">
                  <c:v>43607</c:v>
                </c:pt>
                <c:pt idx="98">
                  <c:v>43608</c:v>
                </c:pt>
                <c:pt idx="99">
                  <c:v>43609</c:v>
                </c:pt>
                <c:pt idx="100">
                  <c:v>43613</c:v>
                </c:pt>
                <c:pt idx="101">
                  <c:v>43614</c:v>
                </c:pt>
                <c:pt idx="102">
                  <c:v>43615</c:v>
                </c:pt>
                <c:pt idx="103">
                  <c:v>43616</c:v>
                </c:pt>
                <c:pt idx="104">
                  <c:v>43619</c:v>
                </c:pt>
                <c:pt idx="105">
                  <c:v>43620</c:v>
                </c:pt>
                <c:pt idx="106">
                  <c:v>43621</c:v>
                </c:pt>
                <c:pt idx="107">
                  <c:v>43622</c:v>
                </c:pt>
                <c:pt idx="108">
                  <c:v>43623</c:v>
                </c:pt>
                <c:pt idx="109">
                  <c:v>43626</c:v>
                </c:pt>
                <c:pt idx="110">
                  <c:v>43627</c:v>
                </c:pt>
                <c:pt idx="111">
                  <c:v>43628</c:v>
                </c:pt>
                <c:pt idx="112">
                  <c:v>43629</c:v>
                </c:pt>
                <c:pt idx="113">
                  <c:v>43630</c:v>
                </c:pt>
                <c:pt idx="114">
                  <c:v>43633</c:v>
                </c:pt>
                <c:pt idx="115">
                  <c:v>43634</c:v>
                </c:pt>
                <c:pt idx="116">
                  <c:v>43635</c:v>
                </c:pt>
                <c:pt idx="117">
                  <c:v>43636</c:v>
                </c:pt>
                <c:pt idx="118">
                  <c:v>43637</c:v>
                </c:pt>
                <c:pt idx="119">
                  <c:v>43640</c:v>
                </c:pt>
                <c:pt idx="120">
                  <c:v>43641</c:v>
                </c:pt>
                <c:pt idx="121">
                  <c:v>43642</c:v>
                </c:pt>
                <c:pt idx="122">
                  <c:v>43643</c:v>
                </c:pt>
                <c:pt idx="123">
                  <c:v>43644</c:v>
                </c:pt>
                <c:pt idx="124">
                  <c:v>43647</c:v>
                </c:pt>
                <c:pt idx="125">
                  <c:v>43648</c:v>
                </c:pt>
                <c:pt idx="126">
                  <c:v>43649</c:v>
                </c:pt>
                <c:pt idx="127">
                  <c:v>43651</c:v>
                </c:pt>
                <c:pt idx="128">
                  <c:v>43654</c:v>
                </c:pt>
                <c:pt idx="129">
                  <c:v>43655</c:v>
                </c:pt>
                <c:pt idx="130">
                  <c:v>43656</c:v>
                </c:pt>
                <c:pt idx="131">
                  <c:v>43657</c:v>
                </c:pt>
                <c:pt idx="132">
                  <c:v>43658</c:v>
                </c:pt>
                <c:pt idx="133">
                  <c:v>43661</c:v>
                </c:pt>
                <c:pt idx="134">
                  <c:v>43662</c:v>
                </c:pt>
                <c:pt idx="135">
                  <c:v>43663</c:v>
                </c:pt>
                <c:pt idx="136">
                  <c:v>43664</c:v>
                </c:pt>
                <c:pt idx="137">
                  <c:v>43665</c:v>
                </c:pt>
                <c:pt idx="138">
                  <c:v>43668</c:v>
                </c:pt>
                <c:pt idx="139">
                  <c:v>43669</c:v>
                </c:pt>
                <c:pt idx="140">
                  <c:v>43670</c:v>
                </c:pt>
                <c:pt idx="141">
                  <c:v>43671</c:v>
                </c:pt>
                <c:pt idx="142">
                  <c:v>43672</c:v>
                </c:pt>
                <c:pt idx="143">
                  <c:v>43675</c:v>
                </c:pt>
                <c:pt idx="144">
                  <c:v>43676</c:v>
                </c:pt>
                <c:pt idx="145">
                  <c:v>43677</c:v>
                </c:pt>
                <c:pt idx="146">
                  <c:v>43678</c:v>
                </c:pt>
                <c:pt idx="147">
                  <c:v>43679</c:v>
                </c:pt>
                <c:pt idx="148">
                  <c:v>43682</c:v>
                </c:pt>
                <c:pt idx="149">
                  <c:v>43683</c:v>
                </c:pt>
                <c:pt idx="150">
                  <c:v>43684</c:v>
                </c:pt>
                <c:pt idx="151">
                  <c:v>43685</c:v>
                </c:pt>
                <c:pt idx="152">
                  <c:v>43686</c:v>
                </c:pt>
                <c:pt idx="153">
                  <c:v>43689</c:v>
                </c:pt>
                <c:pt idx="154">
                  <c:v>43690</c:v>
                </c:pt>
                <c:pt idx="155">
                  <c:v>43691</c:v>
                </c:pt>
                <c:pt idx="156">
                  <c:v>43692</c:v>
                </c:pt>
                <c:pt idx="157">
                  <c:v>43693</c:v>
                </c:pt>
                <c:pt idx="158">
                  <c:v>43696</c:v>
                </c:pt>
                <c:pt idx="159">
                  <c:v>43697</c:v>
                </c:pt>
                <c:pt idx="160">
                  <c:v>43698</c:v>
                </c:pt>
                <c:pt idx="161">
                  <c:v>43699</c:v>
                </c:pt>
                <c:pt idx="162">
                  <c:v>43700</c:v>
                </c:pt>
                <c:pt idx="163">
                  <c:v>43703</c:v>
                </c:pt>
                <c:pt idx="164">
                  <c:v>43704</c:v>
                </c:pt>
                <c:pt idx="165">
                  <c:v>43705</c:v>
                </c:pt>
                <c:pt idx="166">
                  <c:v>43706</c:v>
                </c:pt>
                <c:pt idx="167">
                  <c:v>43707</c:v>
                </c:pt>
                <c:pt idx="168">
                  <c:v>43711</c:v>
                </c:pt>
                <c:pt idx="169">
                  <c:v>43712</c:v>
                </c:pt>
                <c:pt idx="170">
                  <c:v>43713</c:v>
                </c:pt>
                <c:pt idx="171">
                  <c:v>43714</c:v>
                </c:pt>
                <c:pt idx="172">
                  <c:v>43717</c:v>
                </c:pt>
                <c:pt idx="173">
                  <c:v>43718</c:v>
                </c:pt>
                <c:pt idx="174">
                  <c:v>43719</c:v>
                </c:pt>
                <c:pt idx="175">
                  <c:v>43720</c:v>
                </c:pt>
                <c:pt idx="176">
                  <c:v>43721</c:v>
                </c:pt>
                <c:pt idx="177">
                  <c:v>43724</c:v>
                </c:pt>
                <c:pt idx="178">
                  <c:v>43725</c:v>
                </c:pt>
                <c:pt idx="179">
                  <c:v>43726</c:v>
                </c:pt>
                <c:pt idx="180">
                  <c:v>43727</c:v>
                </c:pt>
                <c:pt idx="181">
                  <c:v>43728</c:v>
                </c:pt>
                <c:pt idx="182">
                  <c:v>43731</c:v>
                </c:pt>
                <c:pt idx="183">
                  <c:v>43732</c:v>
                </c:pt>
                <c:pt idx="184">
                  <c:v>43733</c:v>
                </c:pt>
                <c:pt idx="185">
                  <c:v>43734</c:v>
                </c:pt>
                <c:pt idx="186">
                  <c:v>43735</c:v>
                </c:pt>
                <c:pt idx="187">
                  <c:v>43738</c:v>
                </c:pt>
                <c:pt idx="188">
                  <c:v>43739</c:v>
                </c:pt>
                <c:pt idx="189">
                  <c:v>43740</c:v>
                </c:pt>
                <c:pt idx="190">
                  <c:v>43741</c:v>
                </c:pt>
                <c:pt idx="191">
                  <c:v>43742</c:v>
                </c:pt>
                <c:pt idx="192">
                  <c:v>43745</c:v>
                </c:pt>
                <c:pt idx="193">
                  <c:v>43746</c:v>
                </c:pt>
                <c:pt idx="194">
                  <c:v>43747</c:v>
                </c:pt>
                <c:pt idx="195">
                  <c:v>43748</c:v>
                </c:pt>
                <c:pt idx="196">
                  <c:v>43749</c:v>
                </c:pt>
                <c:pt idx="197">
                  <c:v>43752</c:v>
                </c:pt>
                <c:pt idx="198">
                  <c:v>43753</c:v>
                </c:pt>
                <c:pt idx="199">
                  <c:v>43754</c:v>
                </c:pt>
                <c:pt idx="200">
                  <c:v>43755</c:v>
                </c:pt>
                <c:pt idx="201">
                  <c:v>43756</c:v>
                </c:pt>
                <c:pt idx="202">
                  <c:v>43759</c:v>
                </c:pt>
                <c:pt idx="203">
                  <c:v>43760</c:v>
                </c:pt>
                <c:pt idx="204">
                  <c:v>43761</c:v>
                </c:pt>
                <c:pt idx="205">
                  <c:v>43762</c:v>
                </c:pt>
                <c:pt idx="206">
                  <c:v>43763</c:v>
                </c:pt>
                <c:pt idx="207">
                  <c:v>43766</c:v>
                </c:pt>
                <c:pt idx="208">
                  <c:v>43767</c:v>
                </c:pt>
                <c:pt idx="209">
                  <c:v>43768</c:v>
                </c:pt>
                <c:pt idx="210">
                  <c:v>43769</c:v>
                </c:pt>
                <c:pt idx="211">
                  <c:v>43770</c:v>
                </c:pt>
                <c:pt idx="212">
                  <c:v>43773</c:v>
                </c:pt>
                <c:pt idx="213">
                  <c:v>43774</c:v>
                </c:pt>
                <c:pt idx="214">
                  <c:v>43775</c:v>
                </c:pt>
                <c:pt idx="215">
                  <c:v>43776</c:v>
                </c:pt>
                <c:pt idx="216">
                  <c:v>43777</c:v>
                </c:pt>
                <c:pt idx="217">
                  <c:v>43780</c:v>
                </c:pt>
                <c:pt idx="218">
                  <c:v>43781</c:v>
                </c:pt>
                <c:pt idx="219">
                  <c:v>43782</c:v>
                </c:pt>
                <c:pt idx="220">
                  <c:v>43783</c:v>
                </c:pt>
                <c:pt idx="221">
                  <c:v>43784</c:v>
                </c:pt>
                <c:pt idx="222">
                  <c:v>43787</c:v>
                </c:pt>
                <c:pt idx="223">
                  <c:v>43788</c:v>
                </c:pt>
                <c:pt idx="224">
                  <c:v>43789</c:v>
                </c:pt>
                <c:pt idx="225">
                  <c:v>43790</c:v>
                </c:pt>
                <c:pt idx="226">
                  <c:v>43791</c:v>
                </c:pt>
                <c:pt idx="227">
                  <c:v>43794</c:v>
                </c:pt>
                <c:pt idx="228">
                  <c:v>43795</c:v>
                </c:pt>
                <c:pt idx="229">
                  <c:v>43796</c:v>
                </c:pt>
                <c:pt idx="230">
                  <c:v>43798</c:v>
                </c:pt>
                <c:pt idx="231">
                  <c:v>43801</c:v>
                </c:pt>
                <c:pt idx="232">
                  <c:v>43802</c:v>
                </c:pt>
                <c:pt idx="233">
                  <c:v>43803</c:v>
                </c:pt>
                <c:pt idx="234">
                  <c:v>43804</c:v>
                </c:pt>
                <c:pt idx="235">
                  <c:v>43805</c:v>
                </c:pt>
                <c:pt idx="236">
                  <c:v>43808</c:v>
                </c:pt>
                <c:pt idx="237">
                  <c:v>43809</c:v>
                </c:pt>
                <c:pt idx="238">
                  <c:v>43810</c:v>
                </c:pt>
                <c:pt idx="239">
                  <c:v>43811</c:v>
                </c:pt>
                <c:pt idx="240">
                  <c:v>43812</c:v>
                </c:pt>
                <c:pt idx="241">
                  <c:v>43815</c:v>
                </c:pt>
                <c:pt idx="242">
                  <c:v>43816</c:v>
                </c:pt>
                <c:pt idx="243">
                  <c:v>43817</c:v>
                </c:pt>
                <c:pt idx="244">
                  <c:v>43818</c:v>
                </c:pt>
                <c:pt idx="245">
                  <c:v>43819</c:v>
                </c:pt>
                <c:pt idx="246">
                  <c:v>43822</c:v>
                </c:pt>
                <c:pt idx="247">
                  <c:v>43823</c:v>
                </c:pt>
                <c:pt idx="248">
                  <c:v>43825</c:v>
                </c:pt>
                <c:pt idx="249">
                  <c:v>43826</c:v>
                </c:pt>
                <c:pt idx="250">
                  <c:v>43829</c:v>
                </c:pt>
                <c:pt idx="251">
                  <c:v>43830</c:v>
                </c:pt>
                <c:pt idx="252">
                  <c:v>43832</c:v>
                </c:pt>
                <c:pt idx="253">
                  <c:v>43833</c:v>
                </c:pt>
                <c:pt idx="254">
                  <c:v>43836</c:v>
                </c:pt>
                <c:pt idx="255">
                  <c:v>43837</c:v>
                </c:pt>
                <c:pt idx="256">
                  <c:v>43838</c:v>
                </c:pt>
                <c:pt idx="257">
                  <c:v>43839</c:v>
                </c:pt>
                <c:pt idx="258">
                  <c:v>43840</c:v>
                </c:pt>
                <c:pt idx="259">
                  <c:v>43843</c:v>
                </c:pt>
                <c:pt idx="260">
                  <c:v>43844</c:v>
                </c:pt>
                <c:pt idx="261">
                  <c:v>43845</c:v>
                </c:pt>
                <c:pt idx="262">
                  <c:v>43846</c:v>
                </c:pt>
                <c:pt idx="263">
                  <c:v>43847</c:v>
                </c:pt>
                <c:pt idx="264">
                  <c:v>43851</c:v>
                </c:pt>
                <c:pt idx="265">
                  <c:v>43852</c:v>
                </c:pt>
                <c:pt idx="266">
                  <c:v>43853</c:v>
                </c:pt>
                <c:pt idx="267">
                  <c:v>43854</c:v>
                </c:pt>
                <c:pt idx="268">
                  <c:v>43857</c:v>
                </c:pt>
                <c:pt idx="269">
                  <c:v>43858</c:v>
                </c:pt>
                <c:pt idx="270">
                  <c:v>43859</c:v>
                </c:pt>
                <c:pt idx="271">
                  <c:v>43860</c:v>
                </c:pt>
                <c:pt idx="272">
                  <c:v>43861</c:v>
                </c:pt>
                <c:pt idx="273">
                  <c:v>43864</c:v>
                </c:pt>
                <c:pt idx="274">
                  <c:v>43865</c:v>
                </c:pt>
                <c:pt idx="275">
                  <c:v>43866</c:v>
                </c:pt>
                <c:pt idx="276">
                  <c:v>43867</c:v>
                </c:pt>
                <c:pt idx="277">
                  <c:v>43868</c:v>
                </c:pt>
                <c:pt idx="278">
                  <c:v>43871</c:v>
                </c:pt>
                <c:pt idx="279">
                  <c:v>43872</c:v>
                </c:pt>
                <c:pt idx="280">
                  <c:v>43873</c:v>
                </c:pt>
                <c:pt idx="281">
                  <c:v>43874</c:v>
                </c:pt>
                <c:pt idx="282">
                  <c:v>43875</c:v>
                </c:pt>
                <c:pt idx="283">
                  <c:v>43879</c:v>
                </c:pt>
                <c:pt idx="284">
                  <c:v>43880</c:v>
                </c:pt>
                <c:pt idx="285">
                  <c:v>43881</c:v>
                </c:pt>
                <c:pt idx="286">
                  <c:v>43882</c:v>
                </c:pt>
                <c:pt idx="287">
                  <c:v>43885</c:v>
                </c:pt>
                <c:pt idx="288">
                  <c:v>43886</c:v>
                </c:pt>
                <c:pt idx="289">
                  <c:v>43887</c:v>
                </c:pt>
                <c:pt idx="290">
                  <c:v>43888</c:v>
                </c:pt>
                <c:pt idx="291">
                  <c:v>43889</c:v>
                </c:pt>
                <c:pt idx="292">
                  <c:v>43892</c:v>
                </c:pt>
                <c:pt idx="293">
                  <c:v>43893</c:v>
                </c:pt>
                <c:pt idx="294">
                  <c:v>43894</c:v>
                </c:pt>
                <c:pt idx="295">
                  <c:v>43895</c:v>
                </c:pt>
                <c:pt idx="296">
                  <c:v>43896</c:v>
                </c:pt>
                <c:pt idx="297">
                  <c:v>43899</c:v>
                </c:pt>
                <c:pt idx="298">
                  <c:v>43900</c:v>
                </c:pt>
                <c:pt idx="299">
                  <c:v>43901</c:v>
                </c:pt>
                <c:pt idx="300">
                  <c:v>43902</c:v>
                </c:pt>
                <c:pt idx="301">
                  <c:v>43903</c:v>
                </c:pt>
                <c:pt idx="302">
                  <c:v>43906</c:v>
                </c:pt>
                <c:pt idx="303">
                  <c:v>43907</c:v>
                </c:pt>
                <c:pt idx="304">
                  <c:v>43908</c:v>
                </c:pt>
                <c:pt idx="305">
                  <c:v>43909</c:v>
                </c:pt>
                <c:pt idx="306">
                  <c:v>43910</c:v>
                </c:pt>
                <c:pt idx="307">
                  <c:v>43913</c:v>
                </c:pt>
                <c:pt idx="308">
                  <c:v>43914</c:v>
                </c:pt>
                <c:pt idx="309">
                  <c:v>43915</c:v>
                </c:pt>
                <c:pt idx="310">
                  <c:v>43916</c:v>
                </c:pt>
                <c:pt idx="311">
                  <c:v>43917</c:v>
                </c:pt>
                <c:pt idx="312">
                  <c:v>43920</c:v>
                </c:pt>
                <c:pt idx="313">
                  <c:v>43921</c:v>
                </c:pt>
                <c:pt idx="314">
                  <c:v>43922</c:v>
                </c:pt>
                <c:pt idx="315">
                  <c:v>43923</c:v>
                </c:pt>
                <c:pt idx="316">
                  <c:v>43924</c:v>
                </c:pt>
                <c:pt idx="317">
                  <c:v>43927</c:v>
                </c:pt>
                <c:pt idx="318">
                  <c:v>43928</c:v>
                </c:pt>
                <c:pt idx="319">
                  <c:v>43929</c:v>
                </c:pt>
                <c:pt idx="320">
                  <c:v>43930</c:v>
                </c:pt>
                <c:pt idx="321">
                  <c:v>43934</c:v>
                </c:pt>
                <c:pt idx="322">
                  <c:v>43935</c:v>
                </c:pt>
                <c:pt idx="323">
                  <c:v>43936</c:v>
                </c:pt>
                <c:pt idx="324">
                  <c:v>43937</c:v>
                </c:pt>
                <c:pt idx="325">
                  <c:v>43938</c:v>
                </c:pt>
                <c:pt idx="326">
                  <c:v>43941</c:v>
                </c:pt>
                <c:pt idx="327">
                  <c:v>43942</c:v>
                </c:pt>
                <c:pt idx="328">
                  <c:v>43943</c:v>
                </c:pt>
                <c:pt idx="329">
                  <c:v>43944</c:v>
                </c:pt>
                <c:pt idx="330">
                  <c:v>43945</c:v>
                </c:pt>
                <c:pt idx="331">
                  <c:v>43948</c:v>
                </c:pt>
                <c:pt idx="332">
                  <c:v>43949</c:v>
                </c:pt>
                <c:pt idx="333">
                  <c:v>43950</c:v>
                </c:pt>
                <c:pt idx="334">
                  <c:v>43951</c:v>
                </c:pt>
                <c:pt idx="335">
                  <c:v>43952</c:v>
                </c:pt>
                <c:pt idx="336">
                  <c:v>43955</c:v>
                </c:pt>
                <c:pt idx="337">
                  <c:v>43956</c:v>
                </c:pt>
                <c:pt idx="338">
                  <c:v>43957</c:v>
                </c:pt>
                <c:pt idx="339">
                  <c:v>43958</c:v>
                </c:pt>
                <c:pt idx="340">
                  <c:v>43959</c:v>
                </c:pt>
                <c:pt idx="341">
                  <c:v>43962</c:v>
                </c:pt>
                <c:pt idx="342">
                  <c:v>43963</c:v>
                </c:pt>
                <c:pt idx="343">
                  <c:v>43964</c:v>
                </c:pt>
                <c:pt idx="344">
                  <c:v>43965</c:v>
                </c:pt>
                <c:pt idx="345">
                  <c:v>43966</c:v>
                </c:pt>
                <c:pt idx="346">
                  <c:v>43969</c:v>
                </c:pt>
                <c:pt idx="347">
                  <c:v>43970</c:v>
                </c:pt>
                <c:pt idx="348">
                  <c:v>43971</c:v>
                </c:pt>
                <c:pt idx="349">
                  <c:v>43972</c:v>
                </c:pt>
                <c:pt idx="350">
                  <c:v>43973</c:v>
                </c:pt>
                <c:pt idx="351">
                  <c:v>43977</c:v>
                </c:pt>
                <c:pt idx="352">
                  <c:v>43978</c:v>
                </c:pt>
                <c:pt idx="353">
                  <c:v>43979</c:v>
                </c:pt>
                <c:pt idx="354">
                  <c:v>43980</c:v>
                </c:pt>
                <c:pt idx="355">
                  <c:v>43983</c:v>
                </c:pt>
                <c:pt idx="356">
                  <c:v>43984</c:v>
                </c:pt>
                <c:pt idx="357">
                  <c:v>43985</c:v>
                </c:pt>
                <c:pt idx="358">
                  <c:v>43986</c:v>
                </c:pt>
                <c:pt idx="359">
                  <c:v>43987</c:v>
                </c:pt>
                <c:pt idx="360">
                  <c:v>43990</c:v>
                </c:pt>
                <c:pt idx="361">
                  <c:v>43991</c:v>
                </c:pt>
                <c:pt idx="362">
                  <c:v>43992</c:v>
                </c:pt>
                <c:pt idx="363">
                  <c:v>43993</c:v>
                </c:pt>
                <c:pt idx="364">
                  <c:v>43994</c:v>
                </c:pt>
                <c:pt idx="365">
                  <c:v>43997</c:v>
                </c:pt>
                <c:pt idx="366">
                  <c:v>43998</c:v>
                </c:pt>
                <c:pt idx="367">
                  <c:v>43999</c:v>
                </c:pt>
                <c:pt idx="368">
                  <c:v>44000</c:v>
                </c:pt>
                <c:pt idx="369">
                  <c:v>44001</c:v>
                </c:pt>
                <c:pt idx="370">
                  <c:v>44004</c:v>
                </c:pt>
                <c:pt idx="371">
                  <c:v>44005</c:v>
                </c:pt>
                <c:pt idx="372">
                  <c:v>44006</c:v>
                </c:pt>
                <c:pt idx="373">
                  <c:v>44007</c:v>
                </c:pt>
                <c:pt idx="374">
                  <c:v>44008</c:v>
                </c:pt>
                <c:pt idx="375">
                  <c:v>44011</c:v>
                </c:pt>
                <c:pt idx="376">
                  <c:v>44012</c:v>
                </c:pt>
                <c:pt idx="377">
                  <c:v>44013</c:v>
                </c:pt>
                <c:pt idx="378">
                  <c:v>44014</c:v>
                </c:pt>
                <c:pt idx="379">
                  <c:v>44018</c:v>
                </c:pt>
                <c:pt idx="380">
                  <c:v>44019</c:v>
                </c:pt>
                <c:pt idx="381">
                  <c:v>44020</c:v>
                </c:pt>
                <c:pt idx="382">
                  <c:v>44021</c:v>
                </c:pt>
                <c:pt idx="383">
                  <c:v>44022</c:v>
                </c:pt>
                <c:pt idx="384">
                  <c:v>44025</c:v>
                </c:pt>
                <c:pt idx="385">
                  <c:v>44026</c:v>
                </c:pt>
                <c:pt idx="386">
                  <c:v>44027</c:v>
                </c:pt>
                <c:pt idx="387">
                  <c:v>44028</c:v>
                </c:pt>
                <c:pt idx="388">
                  <c:v>44029</c:v>
                </c:pt>
                <c:pt idx="389">
                  <c:v>44032</c:v>
                </c:pt>
                <c:pt idx="390">
                  <c:v>44033</c:v>
                </c:pt>
                <c:pt idx="391">
                  <c:v>44034</c:v>
                </c:pt>
                <c:pt idx="392">
                  <c:v>44035</c:v>
                </c:pt>
                <c:pt idx="393">
                  <c:v>44036</c:v>
                </c:pt>
                <c:pt idx="394">
                  <c:v>44039</c:v>
                </c:pt>
                <c:pt idx="395">
                  <c:v>44040</c:v>
                </c:pt>
                <c:pt idx="396">
                  <c:v>44041</c:v>
                </c:pt>
                <c:pt idx="397">
                  <c:v>44042</c:v>
                </c:pt>
                <c:pt idx="398">
                  <c:v>44043</c:v>
                </c:pt>
                <c:pt idx="399">
                  <c:v>44046</c:v>
                </c:pt>
                <c:pt idx="400">
                  <c:v>44047</c:v>
                </c:pt>
                <c:pt idx="401">
                  <c:v>44048</c:v>
                </c:pt>
                <c:pt idx="402">
                  <c:v>44049</c:v>
                </c:pt>
                <c:pt idx="403">
                  <c:v>44050</c:v>
                </c:pt>
                <c:pt idx="404">
                  <c:v>44053</c:v>
                </c:pt>
                <c:pt idx="405">
                  <c:v>44054</c:v>
                </c:pt>
                <c:pt idx="406">
                  <c:v>44055</c:v>
                </c:pt>
                <c:pt idx="407">
                  <c:v>44056</c:v>
                </c:pt>
                <c:pt idx="408">
                  <c:v>44057</c:v>
                </c:pt>
                <c:pt idx="409">
                  <c:v>44060</c:v>
                </c:pt>
                <c:pt idx="410">
                  <c:v>44061</c:v>
                </c:pt>
                <c:pt idx="411">
                  <c:v>44062</c:v>
                </c:pt>
                <c:pt idx="412">
                  <c:v>44063</c:v>
                </c:pt>
                <c:pt idx="413">
                  <c:v>44064</c:v>
                </c:pt>
                <c:pt idx="414">
                  <c:v>44067</c:v>
                </c:pt>
                <c:pt idx="415">
                  <c:v>44068</c:v>
                </c:pt>
                <c:pt idx="416">
                  <c:v>44069</c:v>
                </c:pt>
                <c:pt idx="417">
                  <c:v>44070</c:v>
                </c:pt>
                <c:pt idx="418">
                  <c:v>44071</c:v>
                </c:pt>
                <c:pt idx="419">
                  <c:v>44074</c:v>
                </c:pt>
                <c:pt idx="420">
                  <c:v>44075</c:v>
                </c:pt>
                <c:pt idx="421">
                  <c:v>44076</c:v>
                </c:pt>
                <c:pt idx="422">
                  <c:v>44077</c:v>
                </c:pt>
                <c:pt idx="423">
                  <c:v>44078</c:v>
                </c:pt>
                <c:pt idx="424">
                  <c:v>44082</c:v>
                </c:pt>
                <c:pt idx="425">
                  <c:v>44083</c:v>
                </c:pt>
                <c:pt idx="426">
                  <c:v>44084</c:v>
                </c:pt>
                <c:pt idx="427">
                  <c:v>44085</c:v>
                </c:pt>
                <c:pt idx="428">
                  <c:v>44088</c:v>
                </c:pt>
                <c:pt idx="429">
                  <c:v>44089</c:v>
                </c:pt>
                <c:pt idx="430">
                  <c:v>44090</c:v>
                </c:pt>
                <c:pt idx="431">
                  <c:v>44091</c:v>
                </c:pt>
                <c:pt idx="432">
                  <c:v>44092</c:v>
                </c:pt>
                <c:pt idx="433">
                  <c:v>44095</c:v>
                </c:pt>
                <c:pt idx="434">
                  <c:v>44096</c:v>
                </c:pt>
                <c:pt idx="435">
                  <c:v>44097</c:v>
                </c:pt>
                <c:pt idx="436">
                  <c:v>44098</c:v>
                </c:pt>
                <c:pt idx="437">
                  <c:v>44099</c:v>
                </c:pt>
                <c:pt idx="438">
                  <c:v>44102</c:v>
                </c:pt>
                <c:pt idx="439">
                  <c:v>44103</c:v>
                </c:pt>
                <c:pt idx="440">
                  <c:v>44104</c:v>
                </c:pt>
                <c:pt idx="441">
                  <c:v>44105</c:v>
                </c:pt>
                <c:pt idx="442">
                  <c:v>44106</c:v>
                </c:pt>
                <c:pt idx="443">
                  <c:v>44109</c:v>
                </c:pt>
                <c:pt idx="444">
                  <c:v>44110</c:v>
                </c:pt>
                <c:pt idx="445">
                  <c:v>44111</c:v>
                </c:pt>
                <c:pt idx="446">
                  <c:v>44112</c:v>
                </c:pt>
                <c:pt idx="447">
                  <c:v>44113</c:v>
                </c:pt>
                <c:pt idx="448">
                  <c:v>44116</c:v>
                </c:pt>
                <c:pt idx="449">
                  <c:v>44117</c:v>
                </c:pt>
                <c:pt idx="450">
                  <c:v>44118</c:v>
                </c:pt>
                <c:pt idx="451">
                  <c:v>44119</c:v>
                </c:pt>
                <c:pt idx="452">
                  <c:v>44120</c:v>
                </c:pt>
                <c:pt idx="453">
                  <c:v>44123</c:v>
                </c:pt>
                <c:pt idx="454">
                  <c:v>44124</c:v>
                </c:pt>
                <c:pt idx="455">
                  <c:v>44125</c:v>
                </c:pt>
                <c:pt idx="456">
                  <c:v>44126</c:v>
                </c:pt>
                <c:pt idx="457">
                  <c:v>44127</c:v>
                </c:pt>
                <c:pt idx="458">
                  <c:v>44130</c:v>
                </c:pt>
                <c:pt idx="459">
                  <c:v>44131</c:v>
                </c:pt>
                <c:pt idx="460">
                  <c:v>44132</c:v>
                </c:pt>
                <c:pt idx="461">
                  <c:v>44133</c:v>
                </c:pt>
                <c:pt idx="462">
                  <c:v>44134</c:v>
                </c:pt>
                <c:pt idx="463">
                  <c:v>44137</c:v>
                </c:pt>
                <c:pt idx="464">
                  <c:v>44138</c:v>
                </c:pt>
                <c:pt idx="465">
                  <c:v>44139</c:v>
                </c:pt>
                <c:pt idx="466">
                  <c:v>44140</c:v>
                </c:pt>
                <c:pt idx="467">
                  <c:v>44141</c:v>
                </c:pt>
                <c:pt idx="468">
                  <c:v>44144</c:v>
                </c:pt>
                <c:pt idx="469">
                  <c:v>44145</c:v>
                </c:pt>
                <c:pt idx="470">
                  <c:v>44146</c:v>
                </c:pt>
                <c:pt idx="471">
                  <c:v>44147</c:v>
                </c:pt>
                <c:pt idx="472">
                  <c:v>44148</c:v>
                </c:pt>
                <c:pt idx="473">
                  <c:v>44151</c:v>
                </c:pt>
                <c:pt idx="474">
                  <c:v>44152</c:v>
                </c:pt>
                <c:pt idx="475">
                  <c:v>44153</c:v>
                </c:pt>
                <c:pt idx="476">
                  <c:v>44154</c:v>
                </c:pt>
                <c:pt idx="477">
                  <c:v>44155</c:v>
                </c:pt>
                <c:pt idx="478">
                  <c:v>44158</c:v>
                </c:pt>
                <c:pt idx="479">
                  <c:v>44159</c:v>
                </c:pt>
                <c:pt idx="480">
                  <c:v>44160</c:v>
                </c:pt>
                <c:pt idx="481">
                  <c:v>44162</c:v>
                </c:pt>
                <c:pt idx="482">
                  <c:v>44165</c:v>
                </c:pt>
                <c:pt idx="483">
                  <c:v>44166</c:v>
                </c:pt>
                <c:pt idx="484">
                  <c:v>44167</c:v>
                </c:pt>
                <c:pt idx="485">
                  <c:v>44168</c:v>
                </c:pt>
                <c:pt idx="486">
                  <c:v>44169</c:v>
                </c:pt>
                <c:pt idx="487">
                  <c:v>44172</c:v>
                </c:pt>
                <c:pt idx="488">
                  <c:v>44173</c:v>
                </c:pt>
                <c:pt idx="489">
                  <c:v>44174</c:v>
                </c:pt>
                <c:pt idx="490">
                  <c:v>44175</c:v>
                </c:pt>
                <c:pt idx="491">
                  <c:v>44176</c:v>
                </c:pt>
                <c:pt idx="492">
                  <c:v>44179</c:v>
                </c:pt>
                <c:pt idx="493">
                  <c:v>44180</c:v>
                </c:pt>
                <c:pt idx="494">
                  <c:v>44181</c:v>
                </c:pt>
                <c:pt idx="495">
                  <c:v>44182</c:v>
                </c:pt>
                <c:pt idx="496">
                  <c:v>44183</c:v>
                </c:pt>
                <c:pt idx="497">
                  <c:v>44186</c:v>
                </c:pt>
                <c:pt idx="498">
                  <c:v>44187</c:v>
                </c:pt>
                <c:pt idx="499">
                  <c:v>44188</c:v>
                </c:pt>
                <c:pt idx="500">
                  <c:v>44189</c:v>
                </c:pt>
                <c:pt idx="501">
                  <c:v>44193</c:v>
                </c:pt>
                <c:pt idx="502">
                  <c:v>44194</c:v>
                </c:pt>
                <c:pt idx="503">
                  <c:v>44195</c:v>
                </c:pt>
                <c:pt idx="504">
                  <c:v>44196</c:v>
                </c:pt>
                <c:pt idx="505">
                  <c:v>44200</c:v>
                </c:pt>
                <c:pt idx="506">
                  <c:v>44201</c:v>
                </c:pt>
                <c:pt idx="507">
                  <c:v>44202</c:v>
                </c:pt>
                <c:pt idx="508">
                  <c:v>44203</c:v>
                </c:pt>
                <c:pt idx="509">
                  <c:v>44204</c:v>
                </c:pt>
                <c:pt idx="510">
                  <c:v>44207</c:v>
                </c:pt>
                <c:pt idx="511">
                  <c:v>44208</c:v>
                </c:pt>
                <c:pt idx="512">
                  <c:v>44209</c:v>
                </c:pt>
                <c:pt idx="513">
                  <c:v>44210</c:v>
                </c:pt>
                <c:pt idx="514">
                  <c:v>44211</c:v>
                </c:pt>
                <c:pt idx="515">
                  <c:v>44215</c:v>
                </c:pt>
                <c:pt idx="516">
                  <c:v>44216</c:v>
                </c:pt>
                <c:pt idx="517">
                  <c:v>44217</c:v>
                </c:pt>
                <c:pt idx="518">
                  <c:v>44218</c:v>
                </c:pt>
                <c:pt idx="519">
                  <c:v>44221</c:v>
                </c:pt>
                <c:pt idx="520">
                  <c:v>44222</c:v>
                </c:pt>
                <c:pt idx="521">
                  <c:v>44223</c:v>
                </c:pt>
                <c:pt idx="522">
                  <c:v>44224</c:v>
                </c:pt>
                <c:pt idx="523">
                  <c:v>44225</c:v>
                </c:pt>
                <c:pt idx="524">
                  <c:v>44228</c:v>
                </c:pt>
                <c:pt idx="525">
                  <c:v>44229</c:v>
                </c:pt>
                <c:pt idx="526">
                  <c:v>44230</c:v>
                </c:pt>
                <c:pt idx="527">
                  <c:v>44231</c:v>
                </c:pt>
                <c:pt idx="528">
                  <c:v>44232</c:v>
                </c:pt>
                <c:pt idx="529">
                  <c:v>44235</c:v>
                </c:pt>
                <c:pt idx="530">
                  <c:v>44236</c:v>
                </c:pt>
                <c:pt idx="531">
                  <c:v>44237</c:v>
                </c:pt>
                <c:pt idx="532">
                  <c:v>44238</c:v>
                </c:pt>
                <c:pt idx="533">
                  <c:v>44239</c:v>
                </c:pt>
                <c:pt idx="534">
                  <c:v>44243</c:v>
                </c:pt>
                <c:pt idx="535">
                  <c:v>44244</c:v>
                </c:pt>
                <c:pt idx="536">
                  <c:v>44245</c:v>
                </c:pt>
                <c:pt idx="537">
                  <c:v>44246</c:v>
                </c:pt>
                <c:pt idx="538">
                  <c:v>44249</c:v>
                </c:pt>
                <c:pt idx="539">
                  <c:v>44250</c:v>
                </c:pt>
                <c:pt idx="540">
                  <c:v>44251</c:v>
                </c:pt>
                <c:pt idx="541">
                  <c:v>44252</c:v>
                </c:pt>
                <c:pt idx="542">
                  <c:v>44253</c:v>
                </c:pt>
                <c:pt idx="543">
                  <c:v>44256</c:v>
                </c:pt>
                <c:pt idx="544">
                  <c:v>44257</c:v>
                </c:pt>
                <c:pt idx="545">
                  <c:v>44258</c:v>
                </c:pt>
                <c:pt idx="546">
                  <c:v>44259</c:v>
                </c:pt>
                <c:pt idx="547">
                  <c:v>44260</c:v>
                </c:pt>
                <c:pt idx="548">
                  <c:v>44263</c:v>
                </c:pt>
                <c:pt idx="549">
                  <c:v>44264</c:v>
                </c:pt>
                <c:pt idx="550">
                  <c:v>44265</c:v>
                </c:pt>
                <c:pt idx="551">
                  <c:v>44266</c:v>
                </c:pt>
                <c:pt idx="552">
                  <c:v>44267</c:v>
                </c:pt>
                <c:pt idx="553">
                  <c:v>44270</c:v>
                </c:pt>
                <c:pt idx="554">
                  <c:v>44271</c:v>
                </c:pt>
                <c:pt idx="555">
                  <c:v>44272</c:v>
                </c:pt>
                <c:pt idx="556">
                  <c:v>44273</c:v>
                </c:pt>
                <c:pt idx="557">
                  <c:v>44274</c:v>
                </c:pt>
                <c:pt idx="558">
                  <c:v>44277</c:v>
                </c:pt>
                <c:pt idx="559">
                  <c:v>44278</c:v>
                </c:pt>
                <c:pt idx="560">
                  <c:v>44279</c:v>
                </c:pt>
                <c:pt idx="561">
                  <c:v>44280</c:v>
                </c:pt>
                <c:pt idx="562">
                  <c:v>44281</c:v>
                </c:pt>
                <c:pt idx="563">
                  <c:v>44284</c:v>
                </c:pt>
                <c:pt idx="564">
                  <c:v>44285</c:v>
                </c:pt>
                <c:pt idx="565">
                  <c:v>44286</c:v>
                </c:pt>
                <c:pt idx="566">
                  <c:v>44287</c:v>
                </c:pt>
                <c:pt idx="567">
                  <c:v>44291</c:v>
                </c:pt>
                <c:pt idx="568">
                  <c:v>44292</c:v>
                </c:pt>
                <c:pt idx="569">
                  <c:v>44293</c:v>
                </c:pt>
                <c:pt idx="570">
                  <c:v>44294</c:v>
                </c:pt>
                <c:pt idx="571">
                  <c:v>44295</c:v>
                </c:pt>
                <c:pt idx="572">
                  <c:v>44298</c:v>
                </c:pt>
                <c:pt idx="573">
                  <c:v>44299</c:v>
                </c:pt>
                <c:pt idx="574">
                  <c:v>44300</c:v>
                </c:pt>
                <c:pt idx="575">
                  <c:v>44301</c:v>
                </c:pt>
                <c:pt idx="576">
                  <c:v>44302</c:v>
                </c:pt>
                <c:pt idx="577">
                  <c:v>44305</c:v>
                </c:pt>
                <c:pt idx="578">
                  <c:v>44306</c:v>
                </c:pt>
                <c:pt idx="579">
                  <c:v>44307</c:v>
                </c:pt>
                <c:pt idx="580">
                  <c:v>44308</c:v>
                </c:pt>
                <c:pt idx="581">
                  <c:v>44309</c:v>
                </c:pt>
                <c:pt idx="582">
                  <c:v>44312</c:v>
                </c:pt>
                <c:pt idx="583">
                  <c:v>44313</c:v>
                </c:pt>
                <c:pt idx="584">
                  <c:v>44314</c:v>
                </c:pt>
                <c:pt idx="585">
                  <c:v>44315</c:v>
                </c:pt>
                <c:pt idx="586">
                  <c:v>44316</c:v>
                </c:pt>
                <c:pt idx="587">
                  <c:v>44319</c:v>
                </c:pt>
                <c:pt idx="588">
                  <c:v>44320</c:v>
                </c:pt>
                <c:pt idx="589">
                  <c:v>44321</c:v>
                </c:pt>
                <c:pt idx="590">
                  <c:v>44322</c:v>
                </c:pt>
                <c:pt idx="591">
                  <c:v>44323</c:v>
                </c:pt>
                <c:pt idx="592">
                  <c:v>44326</c:v>
                </c:pt>
                <c:pt idx="593">
                  <c:v>44327</c:v>
                </c:pt>
                <c:pt idx="594">
                  <c:v>44328</c:v>
                </c:pt>
                <c:pt idx="595">
                  <c:v>44329</c:v>
                </c:pt>
                <c:pt idx="596">
                  <c:v>44330</c:v>
                </c:pt>
                <c:pt idx="597">
                  <c:v>44333</c:v>
                </c:pt>
                <c:pt idx="598">
                  <c:v>44334</c:v>
                </c:pt>
                <c:pt idx="599">
                  <c:v>44335</c:v>
                </c:pt>
                <c:pt idx="600">
                  <c:v>44336</c:v>
                </c:pt>
                <c:pt idx="601">
                  <c:v>44337</c:v>
                </c:pt>
                <c:pt idx="602">
                  <c:v>44340</c:v>
                </c:pt>
                <c:pt idx="603">
                  <c:v>44341</c:v>
                </c:pt>
                <c:pt idx="604">
                  <c:v>44342</c:v>
                </c:pt>
                <c:pt idx="605">
                  <c:v>44343</c:v>
                </c:pt>
                <c:pt idx="606">
                  <c:v>44344</c:v>
                </c:pt>
                <c:pt idx="607">
                  <c:v>44348</c:v>
                </c:pt>
                <c:pt idx="608">
                  <c:v>44349</c:v>
                </c:pt>
                <c:pt idx="609">
                  <c:v>44350</c:v>
                </c:pt>
                <c:pt idx="610">
                  <c:v>44351</c:v>
                </c:pt>
                <c:pt idx="611">
                  <c:v>44354</c:v>
                </c:pt>
                <c:pt idx="612">
                  <c:v>44355</c:v>
                </c:pt>
                <c:pt idx="613">
                  <c:v>44356</c:v>
                </c:pt>
                <c:pt idx="614">
                  <c:v>44357</c:v>
                </c:pt>
                <c:pt idx="615">
                  <c:v>44358</c:v>
                </c:pt>
                <c:pt idx="616">
                  <c:v>44361</c:v>
                </c:pt>
                <c:pt idx="617">
                  <c:v>44362</c:v>
                </c:pt>
                <c:pt idx="618">
                  <c:v>44363</c:v>
                </c:pt>
                <c:pt idx="619">
                  <c:v>44364</c:v>
                </c:pt>
                <c:pt idx="620">
                  <c:v>44365</c:v>
                </c:pt>
                <c:pt idx="621">
                  <c:v>44368</c:v>
                </c:pt>
                <c:pt idx="622">
                  <c:v>44369</c:v>
                </c:pt>
                <c:pt idx="623">
                  <c:v>44370</c:v>
                </c:pt>
                <c:pt idx="624">
                  <c:v>44371</c:v>
                </c:pt>
                <c:pt idx="625">
                  <c:v>44372</c:v>
                </c:pt>
                <c:pt idx="626">
                  <c:v>44375</c:v>
                </c:pt>
                <c:pt idx="627">
                  <c:v>44376</c:v>
                </c:pt>
                <c:pt idx="628">
                  <c:v>44377</c:v>
                </c:pt>
                <c:pt idx="629">
                  <c:v>44378</c:v>
                </c:pt>
                <c:pt idx="630">
                  <c:v>44379</c:v>
                </c:pt>
                <c:pt idx="631">
                  <c:v>44383</c:v>
                </c:pt>
                <c:pt idx="632">
                  <c:v>44384</c:v>
                </c:pt>
                <c:pt idx="633">
                  <c:v>44385</c:v>
                </c:pt>
                <c:pt idx="634">
                  <c:v>44386</c:v>
                </c:pt>
                <c:pt idx="635">
                  <c:v>44389</c:v>
                </c:pt>
                <c:pt idx="636">
                  <c:v>44390</c:v>
                </c:pt>
                <c:pt idx="637">
                  <c:v>44391</c:v>
                </c:pt>
                <c:pt idx="638">
                  <c:v>44392</c:v>
                </c:pt>
                <c:pt idx="639">
                  <c:v>44393</c:v>
                </c:pt>
                <c:pt idx="640">
                  <c:v>44396</c:v>
                </c:pt>
                <c:pt idx="641">
                  <c:v>44397</c:v>
                </c:pt>
                <c:pt idx="642">
                  <c:v>44398</c:v>
                </c:pt>
                <c:pt idx="643">
                  <c:v>44399</c:v>
                </c:pt>
                <c:pt idx="644">
                  <c:v>44400</c:v>
                </c:pt>
                <c:pt idx="645">
                  <c:v>44403</c:v>
                </c:pt>
                <c:pt idx="646">
                  <c:v>44404</c:v>
                </c:pt>
                <c:pt idx="647">
                  <c:v>44405</c:v>
                </c:pt>
                <c:pt idx="648">
                  <c:v>44406</c:v>
                </c:pt>
                <c:pt idx="649">
                  <c:v>44407</c:v>
                </c:pt>
                <c:pt idx="650">
                  <c:v>44410</c:v>
                </c:pt>
                <c:pt idx="651">
                  <c:v>44411</c:v>
                </c:pt>
                <c:pt idx="652">
                  <c:v>44412</c:v>
                </c:pt>
                <c:pt idx="653">
                  <c:v>44413</c:v>
                </c:pt>
                <c:pt idx="654">
                  <c:v>44414</c:v>
                </c:pt>
                <c:pt idx="655">
                  <c:v>44417</c:v>
                </c:pt>
                <c:pt idx="656">
                  <c:v>44418</c:v>
                </c:pt>
                <c:pt idx="657">
                  <c:v>44419</c:v>
                </c:pt>
                <c:pt idx="658">
                  <c:v>44420</c:v>
                </c:pt>
                <c:pt idx="659">
                  <c:v>44421</c:v>
                </c:pt>
                <c:pt idx="660">
                  <c:v>44424</c:v>
                </c:pt>
                <c:pt idx="661">
                  <c:v>44425</c:v>
                </c:pt>
                <c:pt idx="662">
                  <c:v>44426</c:v>
                </c:pt>
                <c:pt idx="663">
                  <c:v>44427</c:v>
                </c:pt>
                <c:pt idx="664">
                  <c:v>44428</c:v>
                </c:pt>
                <c:pt idx="665">
                  <c:v>44431</c:v>
                </c:pt>
                <c:pt idx="666">
                  <c:v>44432</c:v>
                </c:pt>
                <c:pt idx="667">
                  <c:v>44433</c:v>
                </c:pt>
                <c:pt idx="668">
                  <c:v>44434</c:v>
                </c:pt>
                <c:pt idx="669">
                  <c:v>44435</c:v>
                </c:pt>
                <c:pt idx="670">
                  <c:v>44438</c:v>
                </c:pt>
                <c:pt idx="671">
                  <c:v>44439</c:v>
                </c:pt>
                <c:pt idx="672">
                  <c:v>44440</c:v>
                </c:pt>
                <c:pt idx="673">
                  <c:v>44441</c:v>
                </c:pt>
                <c:pt idx="674">
                  <c:v>44442</c:v>
                </c:pt>
                <c:pt idx="675">
                  <c:v>44446</c:v>
                </c:pt>
                <c:pt idx="676">
                  <c:v>44447</c:v>
                </c:pt>
                <c:pt idx="677">
                  <c:v>44448</c:v>
                </c:pt>
                <c:pt idx="678">
                  <c:v>44449</c:v>
                </c:pt>
                <c:pt idx="679">
                  <c:v>44452</c:v>
                </c:pt>
                <c:pt idx="680">
                  <c:v>44453</c:v>
                </c:pt>
                <c:pt idx="681">
                  <c:v>44454</c:v>
                </c:pt>
                <c:pt idx="682">
                  <c:v>44455</c:v>
                </c:pt>
                <c:pt idx="683">
                  <c:v>44456</c:v>
                </c:pt>
                <c:pt idx="684">
                  <c:v>44459</c:v>
                </c:pt>
                <c:pt idx="685">
                  <c:v>44460</c:v>
                </c:pt>
                <c:pt idx="686">
                  <c:v>44461</c:v>
                </c:pt>
                <c:pt idx="687">
                  <c:v>44462</c:v>
                </c:pt>
                <c:pt idx="688">
                  <c:v>44463</c:v>
                </c:pt>
                <c:pt idx="689">
                  <c:v>44466</c:v>
                </c:pt>
                <c:pt idx="690">
                  <c:v>44467</c:v>
                </c:pt>
                <c:pt idx="691">
                  <c:v>44468</c:v>
                </c:pt>
                <c:pt idx="692">
                  <c:v>44469</c:v>
                </c:pt>
                <c:pt idx="693">
                  <c:v>44470</c:v>
                </c:pt>
                <c:pt idx="694">
                  <c:v>44473</c:v>
                </c:pt>
                <c:pt idx="695">
                  <c:v>44474</c:v>
                </c:pt>
                <c:pt idx="696">
                  <c:v>44475</c:v>
                </c:pt>
                <c:pt idx="697">
                  <c:v>44476</c:v>
                </c:pt>
                <c:pt idx="698">
                  <c:v>44477</c:v>
                </c:pt>
                <c:pt idx="699">
                  <c:v>44480</c:v>
                </c:pt>
                <c:pt idx="700">
                  <c:v>44481</c:v>
                </c:pt>
                <c:pt idx="701">
                  <c:v>44482</c:v>
                </c:pt>
                <c:pt idx="702">
                  <c:v>44483</c:v>
                </c:pt>
                <c:pt idx="703">
                  <c:v>44484</c:v>
                </c:pt>
                <c:pt idx="704">
                  <c:v>44487</c:v>
                </c:pt>
                <c:pt idx="705">
                  <c:v>44488</c:v>
                </c:pt>
                <c:pt idx="706">
                  <c:v>44489</c:v>
                </c:pt>
                <c:pt idx="707">
                  <c:v>44490</c:v>
                </c:pt>
                <c:pt idx="708">
                  <c:v>44491</c:v>
                </c:pt>
                <c:pt idx="709">
                  <c:v>44494</c:v>
                </c:pt>
                <c:pt idx="710">
                  <c:v>44495</c:v>
                </c:pt>
                <c:pt idx="711">
                  <c:v>44496</c:v>
                </c:pt>
                <c:pt idx="712">
                  <c:v>44497</c:v>
                </c:pt>
                <c:pt idx="713">
                  <c:v>44498</c:v>
                </c:pt>
                <c:pt idx="714">
                  <c:v>44501</c:v>
                </c:pt>
                <c:pt idx="715">
                  <c:v>44502</c:v>
                </c:pt>
                <c:pt idx="716">
                  <c:v>44503</c:v>
                </c:pt>
                <c:pt idx="717">
                  <c:v>44504</c:v>
                </c:pt>
                <c:pt idx="718">
                  <c:v>44505</c:v>
                </c:pt>
                <c:pt idx="719">
                  <c:v>44508</c:v>
                </c:pt>
                <c:pt idx="720">
                  <c:v>44509</c:v>
                </c:pt>
                <c:pt idx="721">
                  <c:v>44510</c:v>
                </c:pt>
                <c:pt idx="722">
                  <c:v>44511</c:v>
                </c:pt>
                <c:pt idx="723">
                  <c:v>44512</c:v>
                </c:pt>
                <c:pt idx="724">
                  <c:v>44515</c:v>
                </c:pt>
                <c:pt idx="725">
                  <c:v>44516</c:v>
                </c:pt>
                <c:pt idx="726">
                  <c:v>44517</c:v>
                </c:pt>
                <c:pt idx="727">
                  <c:v>44518</c:v>
                </c:pt>
                <c:pt idx="728">
                  <c:v>44519</c:v>
                </c:pt>
                <c:pt idx="729">
                  <c:v>44522</c:v>
                </c:pt>
                <c:pt idx="730">
                  <c:v>44523</c:v>
                </c:pt>
                <c:pt idx="731">
                  <c:v>44524</c:v>
                </c:pt>
                <c:pt idx="732">
                  <c:v>44526</c:v>
                </c:pt>
                <c:pt idx="733">
                  <c:v>44529</c:v>
                </c:pt>
                <c:pt idx="734">
                  <c:v>44530</c:v>
                </c:pt>
                <c:pt idx="735">
                  <c:v>44531</c:v>
                </c:pt>
                <c:pt idx="736">
                  <c:v>44532</c:v>
                </c:pt>
                <c:pt idx="737">
                  <c:v>44533</c:v>
                </c:pt>
                <c:pt idx="738">
                  <c:v>44536</c:v>
                </c:pt>
                <c:pt idx="739">
                  <c:v>44537</c:v>
                </c:pt>
                <c:pt idx="740">
                  <c:v>44538</c:v>
                </c:pt>
                <c:pt idx="741">
                  <c:v>44539</c:v>
                </c:pt>
                <c:pt idx="742">
                  <c:v>44540</c:v>
                </c:pt>
                <c:pt idx="743">
                  <c:v>44543</c:v>
                </c:pt>
                <c:pt idx="744">
                  <c:v>44544</c:v>
                </c:pt>
                <c:pt idx="745">
                  <c:v>44545</c:v>
                </c:pt>
                <c:pt idx="746">
                  <c:v>44546</c:v>
                </c:pt>
                <c:pt idx="747">
                  <c:v>44547</c:v>
                </c:pt>
                <c:pt idx="748">
                  <c:v>44550</c:v>
                </c:pt>
                <c:pt idx="749">
                  <c:v>44551</c:v>
                </c:pt>
                <c:pt idx="750">
                  <c:v>44552</c:v>
                </c:pt>
                <c:pt idx="751">
                  <c:v>44553</c:v>
                </c:pt>
                <c:pt idx="752">
                  <c:v>44557</c:v>
                </c:pt>
                <c:pt idx="753">
                  <c:v>44558</c:v>
                </c:pt>
                <c:pt idx="754">
                  <c:v>44559</c:v>
                </c:pt>
                <c:pt idx="755">
                  <c:v>44560</c:v>
                </c:pt>
                <c:pt idx="756">
                  <c:v>44561</c:v>
                </c:pt>
                <c:pt idx="757">
                  <c:v>44564</c:v>
                </c:pt>
                <c:pt idx="758">
                  <c:v>44565</c:v>
                </c:pt>
                <c:pt idx="759">
                  <c:v>44566</c:v>
                </c:pt>
                <c:pt idx="760">
                  <c:v>44567</c:v>
                </c:pt>
                <c:pt idx="761">
                  <c:v>44568</c:v>
                </c:pt>
                <c:pt idx="762">
                  <c:v>44571</c:v>
                </c:pt>
                <c:pt idx="763">
                  <c:v>44572</c:v>
                </c:pt>
                <c:pt idx="764">
                  <c:v>44573</c:v>
                </c:pt>
                <c:pt idx="765">
                  <c:v>44574</c:v>
                </c:pt>
                <c:pt idx="766">
                  <c:v>44575</c:v>
                </c:pt>
                <c:pt idx="767">
                  <c:v>44579</c:v>
                </c:pt>
                <c:pt idx="768">
                  <c:v>44580</c:v>
                </c:pt>
                <c:pt idx="769">
                  <c:v>44581</c:v>
                </c:pt>
                <c:pt idx="770">
                  <c:v>44582</c:v>
                </c:pt>
                <c:pt idx="771">
                  <c:v>44585</c:v>
                </c:pt>
                <c:pt idx="772">
                  <c:v>44586</c:v>
                </c:pt>
                <c:pt idx="773">
                  <c:v>44587</c:v>
                </c:pt>
                <c:pt idx="774">
                  <c:v>44588</c:v>
                </c:pt>
                <c:pt idx="775">
                  <c:v>44589</c:v>
                </c:pt>
                <c:pt idx="776">
                  <c:v>44592</c:v>
                </c:pt>
                <c:pt idx="777">
                  <c:v>44593</c:v>
                </c:pt>
                <c:pt idx="778">
                  <c:v>44594</c:v>
                </c:pt>
                <c:pt idx="779">
                  <c:v>44595</c:v>
                </c:pt>
                <c:pt idx="780">
                  <c:v>44596</c:v>
                </c:pt>
                <c:pt idx="781">
                  <c:v>44599</c:v>
                </c:pt>
                <c:pt idx="782">
                  <c:v>44600</c:v>
                </c:pt>
                <c:pt idx="783">
                  <c:v>44601</c:v>
                </c:pt>
                <c:pt idx="784">
                  <c:v>44602</c:v>
                </c:pt>
                <c:pt idx="785">
                  <c:v>44603</c:v>
                </c:pt>
                <c:pt idx="786">
                  <c:v>44606</c:v>
                </c:pt>
                <c:pt idx="787">
                  <c:v>44607</c:v>
                </c:pt>
                <c:pt idx="788">
                  <c:v>44608</c:v>
                </c:pt>
                <c:pt idx="789">
                  <c:v>44609</c:v>
                </c:pt>
                <c:pt idx="790">
                  <c:v>44610</c:v>
                </c:pt>
                <c:pt idx="791">
                  <c:v>44614</c:v>
                </c:pt>
                <c:pt idx="792">
                  <c:v>44615</c:v>
                </c:pt>
                <c:pt idx="793">
                  <c:v>44616</c:v>
                </c:pt>
                <c:pt idx="794">
                  <c:v>44617</c:v>
                </c:pt>
                <c:pt idx="795">
                  <c:v>44620</c:v>
                </c:pt>
                <c:pt idx="796">
                  <c:v>44621</c:v>
                </c:pt>
                <c:pt idx="797">
                  <c:v>44622</c:v>
                </c:pt>
                <c:pt idx="798">
                  <c:v>44623</c:v>
                </c:pt>
                <c:pt idx="799">
                  <c:v>44624</c:v>
                </c:pt>
                <c:pt idx="800">
                  <c:v>44627</c:v>
                </c:pt>
                <c:pt idx="801">
                  <c:v>44628</c:v>
                </c:pt>
                <c:pt idx="802">
                  <c:v>44629</c:v>
                </c:pt>
                <c:pt idx="803">
                  <c:v>44630</c:v>
                </c:pt>
                <c:pt idx="804">
                  <c:v>44631</c:v>
                </c:pt>
                <c:pt idx="805">
                  <c:v>44634</c:v>
                </c:pt>
                <c:pt idx="806">
                  <c:v>44635</c:v>
                </c:pt>
                <c:pt idx="807">
                  <c:v>44636</c:v>
                </c:pt>
                <c:pt idx="808">
                  <c:v>44637</c:v>
                </c:pt>
                <c:pt idx="809">
                  <c:v>44638</c:v>
                </c:pt>
                <c:pt idx="810">
                  <c:v>44641</c:v>
                </c:pt>
                <c:pt idx="811">
                  <c:v>44642</c:v>
                </c:pt>
                <c:pt idx="812">
                  <c:v>44643</c:v>
                </c:pt>
                <c:pt idx="813">
                  <c:v>44644</c:v>
                </c:pt>
                <c:pt idx="814">
                  <c:v>44645</c:v>
                </c:pt>
                <c:pt idx="815">
                  <c:v>44648</c:v>
                </c:pt>
                <c:pt idx="816">
                  <c:v>44649</c:v>
                </c:pt>
                <c:pt idx="817">
                  <c:v>44650</c:v>
                </c:pt>
                <c:pt idx="818">
                  <c:v>44651</c:v>
                </c:pt>
                <c:pt idx="819">
                  <c:v>44652</c:v>
                </c:pt>
                <c:pt idx="820">
                  <c:v>44655</c:v>
                </c:pt>
                <c:pt idx="821">
                  <c:v>44656</c:v>
                </c:pt>
                <c:pt idx="822">
                  <c:v>44657</c:v>
                </c:pt>
                <c:pt idx="823">
                  <c:v>44658</c:v>
                </c:pt>
                <c:pt idx="824">
                  <c:v>44659</c:v>
                </c:pt>
                <c:pt idx="825">
                  <c:v>44662</c:v>
                </c:pt>
                <c:pt idx="826">
                  <c:v>44663</c:v>
                </c:pt>
                <c:pt idx="827">
                  <c:v>44664</c:v>
                </c:pt>
                <c:pt idx="828">
                  <c:v>44665</c:v>
                </c:pt>
                <c:pt idx="829">
                  <c:v>44669</c:v>
                </c:pt>
                <c:pt idx="830">
                  <c:v>44670</c:v>
                </c:pt>
                <c:pt idx="831">
                  <c:v>44671</c:v>
                </c:pt>
                <c:pt idx="832">
                  <c:v>44672</c:v>
                </c:pt>
                <c:pt idx="833">
                  <c:v>44673</c:v>
                </c:pt>
                <c:pt idx="834">
                  <c:v>44676</c:v>
                </c:pt>
                <c:pt idx="835">
                  <c:v>44677</c:v>
                </c:pt>
                <c:pt idx="836">
                  <c:v>44678</c:v>
                </c:pt>
                <c:pt idx="837">
                  <c:v>44679</c:v>
                </c:pt>
                <c:pt idx="838">
                  <c:v>44680</c:v>
                </c:pt>
                <c:pt idx="839">
                  <c:v>44683</c:v>
                </c:pt>
                <c:pt idx="840">
                  <c:v>44684</c:v>
                </c:pt>
                <c:pt idx="841">
                  <c:v>44685</c:v>
                </c:pt>
                <c:pt idx="842">
                  <c:v>44686</c:v>
                </c:pt>
                <c:pt idx="843">
                  <c:v>44687</c:v>
                </c:pt>
                <c:pt idx="844">
                  <c:v>44690</c:v>
                </c:pt>
                <c:pt idx="845">
                  <c:v>44691</c:v>
                </c:pt>
                <c:pt idx="846">
                  <c:v>44692</c:v>
                </c:pt>
                <c:pt idx="847">
                  <c:v>44693</c:v>
                </c:pt>
                <c:pt idx="848">
                  <c:v>44694</c:v>
                </c:pt>
                <c:pt idx="849">
                  <c:v>44697</c:v>
                </c:pt>
                <c:pt idx="850">
                  <c:v>44698</c:v>
                </c:pt>
                <c:pt idx="851">
                  <c:v>44699</c:v>
                </c:pt>
                <c:pt idx="852">
                  <c:v>44700</c:v>
                </c:pt>
                <c:pt idx="853">
                  <c:v>44701</c:v>
                </c:pt>
                <c:pt idx="854">
                  <c:v>44704</c:v>
                </c:pt>
                <c:pt idx="855">
                  <c:v>44705</c:v>
                </c:pt>
                <c:pt idx="856">
                  <c:v>44706</c:v>
                </c:pt>
                <c:pt idx="857">
                  <c:v>44707</c:v>
                </c:pt>
                <c:pt idx="858">
                  <c:v>44708</c:v>
                </c:pt>
                <c:pt idx="859">
                  <c:v>44712</c:v>
                </c:pt>
                <c:pt idx="860">
                  <c:v>44713</c:v>
                </c:pt>
                <c:pt idx="861">
                  <c:v>44714</c:v>
                </c:pt>
                <c:pt idx="862">
                  <c:v>44715</c:v>
                </c:pt>
                <c:pt idx="863">
                  <c:v>44718</c:v>
                </c:pt>
                <c:pt idx="864">
                  <c:v>44719</c:v>
                </c:pt>
                <c:pt idx="865">
                  <c:v>44720</c:v>
                </c:pt>
                <c:pt idx="866">
                  <c:v>44721</c:v>
                </c:pt>
                <c:pt idx="867">
                  <c:v>44722</c:v>
                </c:pt>
                <c:pt idx="868">
                  <c:v>44725</c:v>
                </c:pt>
                <c:pt idx="869">
                  <c:v>44726</c:v>
                </c:pt>
                <c:pt idx="870">
                  <c:v>44727</c:v>
                </c:pt>
                <c:pt idx="871">
                  <c:v>44728</c:v>
                </c:pt>
                <c:pt idx="872">
                  <c:v>44729</c:v>
                </c:pt>
                <c:pt idx="873">
                  <c:v>44733</c:v>
                </c:pt>
                <c:pt idx="874">
                  <c:v>44734</c:v>
                </c:pt>
                <c:pt idx="875">
                  <c:v>44735</c:v>
                </c:pt>
                <c:pt idx="876">
                  <c:v>44736</c:v>
                </c:pt>
                <c:pt idx="877">
                  <c:v>44739</c:v>
                </c:pt>
                <c:pt idx="878">
                  <c:v>44740</c:v>
                </c:pt>
                <c:pt idx="879">
                  <c:v>44741</c:v>
                </c:pt>
                <c:pt idx="880">
                  <c:v>44742</c:v>
                </c:pt>
                <c:pt idx="881">
                  <c:v>44743</c:v>
                </c:pt>
                <c:pt idx="882">
                  <c:v>44747</c:v>
                </c:pt>
                <c:pt idx="883">
                  <c:v>44748</c:v>
                </c:pt>
                <c:pt idx="884">
                  <c:v>44749</c:v>
                </c:pt>
                <c:pt idx="885">
                  <c:v>44750</c:v>
                </c:pt>
                <c:pt idx="886">
                  <c:v>44753</c:v>
                </c:pt>
                <c:pt idx="887">
                  <c:v>44754</c:v>
                </c:pt>
                <c:pt idx="888">
                  <c:v>44755</c:v>
                </c:pt>
                <c:pt idx="889">
                  <c:v>44756</c:v>
                </c:pt>
                <c:pt idx="890">
                  <c:v>44757</c:v>
                </c:pt>
                <c:pt idx="891">
                  <c:v>44760</c:v>
                </c:pt>
                <c:pt idx="892">
                  <c:v>44761</c:v>
                </c:pt>
                <c:pt idx="893">
                  <c:v>44762</c:v>
                </c:pt>
                <c:pt idx="894">
                  <c:v>44763</c:v>
                </c:pt>
                <c:pt idx="895">
                  <c:v>44764</c:v>
                </c:pt>
                <c:pt idx="896">
                  <c:v>44767</c:v>
                </c:pt>
                <c:pt idx="897">
                  <c:v>44768</c:v>
                </c:pt>
                <c:pt idx="898">
                  <c:v>44769</c:v>
                </c:pt>
                <c:pt idx="899">
                  <c:v>44770</c:v>
                </c:pt>
                <c:pt idx="900">
                  <c:v>44771</c:v>
                </c:pt>
                <c:pt idx="901">
                  <c:v>44774</c:v>
                </c:pt>
                <c:pt idx="902">
                  <c:v>44775</c:v>
                </c:pt>
                <c:pt idx="903">
                  <c:v>44776</c:v>
                </c:pt>
                <c:pt idx="904">
                  <c:v>44777</c:v>
                </c:pt>
                <c:pt idx="905">
                  <c:v>44778</c:v>
                </c:pt>
                <c:pt idx="906">
                  <c:v>44781</c:v>
                </c:pt>
                <c:pt idx="907">
                  <c:v>44782</c:v>
                </c:pt>
                <c:pt idx="908">
                  <c:v>44783</c:v>
                </c:pt>
                <c:pt idx="909">
                  <c:v>44784</c:v>
                </c:pt>
                <c:pt idx="910">
                  <c:v>44785</c:v>
                </c:pt>
                <c:pt idx="911">
                  <c:v>44788</c:v>
                </c:pt>
                <c:pt idx="912">
                  <c:v>44789</c:v>
                </c:pt>
                <c:pt idx="913">
                  <c:v>44790</c:v>
                </c:pt>
                <c:pt idx="914">
                  <c:v>44791</c:v>
                </c:pt>
                <c:pt idx="915">
                  <c:v>44792</c:v>
                </c:pt>
                <c:pt idx="916">
                  <c:v>44795</c:v>
                </c:pt>
                <c:pt idx="917">
                  <c:v>44796</c:v>
                </c:pt>
                <c:pt idx="918">
                  <c:v>44797</c:v>
                </c:pt>
                <c:pt idx="919">
                  <c:v>44798</c:v>
                </c:pt>
                <c:pt idx="920">
                  <c:v>44799</c:v>
                </c:pt>
                <c:pt idx="921">
                  <c:v>44802</c:v>
                </c:pt>
                <c:pt idx="922">
                  <c:v>44803</c:v>
                </c:pt>
                <c:pt idx="923">
                  <c:v>44804</c:v>
                </c:pt>
                <c:pt idx="924">
                  <c:v>44805</c:v>
                </c:pt>
                <c:pt idx="925">
                  <c:v>44806</c:v>
                </c:pt>
                <c:pt idx="926">
                  <c:v>44810</c:v>
                </c:pt>
                <c:pt idx="927">
                  <c:v>44811</c:v>
                </c:pt>
                <c:pt idx="928">
                  <c:v>44812</c:v>
                </c:pt>
                <c:pt idx="929">
                  <c:v>44813</c:v>
                </c:pt>
                <c:pt idx="930">
                  <c:v>44816</c:v>
                </c:pt>
                <c:pt idx="931">
                  <c:v>44817</c:v>
                </c:pt>
                <c:pt idx="932">
                  <c:v>44818</c:v>
                </c:pt>
                <c:pt idx="933">
                  <c:v>44819</c:v>
                </c:pt>
                <c:pt idx="934">
                  <c:v>44820</c:v>
                </c:pt>
                <c:pt idx="935">
                  <c:v>44823</c:v>
                </c:pt>
                <c:pt idx="936">
                  <c:v>44824</c:v>
                </c:pt>
                <c:pt idx="937">
                  <c:v>44825</c:v>
                </c:pt>
                <c:pt idx="938">
                  <c:v>44826</c:v>
                </c:pt>
                <c:pt idx="939">
                  <c:v>44827</c:v>
                </c:pt>
                <c:pt idx="940">
                  <c:v>44830</c:v>
                </c:pt>
                <c:pt idx="941">
                  <c:v>44831</c:v>
                </c:pt>
                <c:pt idx="942">
                  <c:v>44832</c:v>
                </c:pt>
                <c:pt idx="943">
                  <c:v>44833</c:v>
                </c:pt>
                <c:pt idx="944">
                  <c:v>44834</c:v>
                </c:pt>
                <c:pt idx="945">
                  <c:v>44837</c:v>
                </c:pt>
                <c:pt idx="946">
                  <c:v>44838</c:v>
                </c:pt>
                <c:pt idx="947">
                  <c:v>44839</c:v>
                </c:pt>
                <c:pt idx="948">
                  <c:v>44840</c:v>
                </c:pt>
                <c:pt idx="949">
                  <c:v>44841</c:v>
                </c:pt>
                <c:pt idx="950">
                  <c:v>44844</c:v>
                </c:pt>
                <c:pt idx="951">
                  <c:v>44845</c:v>
                </c:pt>
                <c:pt idx="952">
                  <c:v>44846</c:v>
                </c:pt>
                <c:pt idx="953">
                  <c:v>44847</c:v>
                </c:pt>
                <c:pt idx="954">
                  <c:v>44848</c:v>
                </c:pt>
                <c:pt idx="955">
                  <c:v>44851</c:v>
                </c:pt>
                <c:pt idx="956">
                  <c:v>44852</c:v>
                </c:pt>
                <c:pt idx="957">
                  <c:v>44853</c:v>
                </c:pt>
                <c:pt idx="958">
                  <c:v>44854</c:v>
                </c:pt>
                <c:pt idx="959">
                  <c:v>44855</c:v>
                </c:pt>
                <c:pt idx="960">
                  <c:v>44858</c:v>
                </c:pt>
                <c:pt idx="961">
                  <c:v>44859</c:v>
                </c:pt>
                <c:pt idx="962">
                  <c:v>44860</c:v>
                </c:pt>
                <c:pt idx="963">
                  <c:v>44861</c:v>
                </c:pt>
                <c:pt idx="964">
                  <c:v>44862</c:v>
                </c:pt>
                <c:pt idx="965">
                  <c:v>44865</c:v>
                </c:pt>
                <c:pt idx="966">
                  <c:v>44866</c:v>
                </c:pt>
                <c:pt idx="967">
                  <c:v>44867</c:v>
                </c:pt>
                <c:pt idx="968">
                  <c:v>44868</c:v>
                </c:pt>
                <c:pt idx="969">
                  <c:v>44869</c:v>
                </c:pt>
                <c:pt idx="970">
                  <c:v>44872</c:v>
                </c:pt>
                <c:pt idx="971">
                  <c:v>44873</c:v>
                </c:pt>
                <c:pt idx="972">
                  <c:v>44874</c:v>
                </c:pt>
                <c:pt idx="973">
                  <c:v>44875</c:v>
                </c:pt>
                <c:pt idx="974">
                  <c:v>44876</c:v>
                </c:pt>
                <c:pt idx="975">
                  <c:v>44879</c:v>
                </c:pt>
                <c:pt idx="976">
                  <c:v>44880</c:v>
                </c:pt>
                <c:pt idx="977">
                  <c:v>44881</c:v>
                </c:pt>
                <c:pt idx="978">
                  <c:v>44882</c:v>
                </c:pt>
                <c:pt idx="979">
                  <c:v>44883</c:v>
                </c:pt>
                <c:pt idx="980">
                  <c:v>44886</c:v>
                </c:pt>
                <c:pt idx="981">
                  <c:v>44887</c:v>
                </c:pt>
                <c:pt idx="982">
                  <c:v>44888</c:v>
                </c:pt>
                <c:pt idx="983">
                  <c:v>44890</c:v>
                </c:pt>
                <c:pt idx="984">
                  <c:v>44893</c:v>
                </c:pt>
                <c:pt idx="985">
                  <c:v>44894</c:v>
                </c:pt>
                <c:pt idx="986">
                  <c:v>44895</c:v>
                </c:pt>
                <c:pt idx="987">
                  <c:v>44896</c:v>
                </c:pt>
                <c:pt idx="988">
                  <c:v>44897</c:v>
                </c:pt>
                <c:pt idx="989">
                  <c:v>44900</c:v>
                </c:pt>
                <c:pt idx="990">
                  <c:v>44901</c:v>
                </c:pt>
                <c:pt idx="991">
                  <c:v>44902</c:v>
                </c:pt>
                <c:pt idx="992">
                  <c:v>44903</c:v>
                </c:pt>
                <c:pt idx="993">
                  <c:v>44904</c:v>
                </c:pt>
                <c:pt idx="994">
                  <c:v>44907</c:v>
                </c:pt>
                <c:pt idx="995">
                  <c:v>44908</c:v>
                </c:pt>
                <c:pt idx="996">
                  <c:v>44909</c:v>
                </c:pt>
                <c:pt idx="997">
                  <c:v>44910</c:v>
                </c:pt>
                <c:pt idx="998">
                  <c:v>44911</c:v>
                </c:pt>
                <c:pt idx="999">
                  <c:v>44914</c:v>
                </c:pt>
                <c:pt idx="1000">
                  <c:v>44915</c:v>
                </c:pt>
                <c:pt idx="1001">
                  <c:v>44916</c:v>
                </c:pt>
                <c:pt idx="1002">
                  <c:v>44917</c:v>
                </c:pt>
                <c:pt idx="1003">
                  <c:v>44918</c:v>
                </c:pt>
                <c:pt idx="1004">
                  <c:v>44922</c:v>
                </c:pt>
                <c:pt idx="1005">
                  <c:v>44923</c:v>
                </c:pt>
                <c:pt idx="1006">
                  <c:v>44924</c:v>
                </c:pt>
                <c:pt idx="1007">
                  <c:v>44925</c:v>
                </c:pt>
                <c:pt idx="1008">
                  <c:v>44929</c:v>
                </c:pt>
                <c:pt idx="1009">
                  <c:v>44930</c:v>
                </c:pt>
                <c:pt idx="1010">
                  <c:v>44931</c:v>
                </c:pt>
                <c:pt idx="1011">
                  <c:v>44932</c:v>
                </c:pt>
                <c:pt idx="1012">
                  <c:v>44935</c:v>
                </c:pt>
                <c:pt idx="1013">
                  <c:v>44936</c:v>
                </c:pt>
                <c:pt idx="1014">
                  <c:v>44937</c:v>
                </c:pt>
                <c:pt idx="1015">
                  <c:v>44938</c:v>
                </c:pt>
                <c:pt idx="1016">
                  <c:v>44939</c:v>
                </c:pt>
                <c:pt idx="1017">
                  <c:v>44943</c:v>
                </c:pt>
                <c:pt idx="1018">
                  <c:v>44944</c:v>
                </c:pt>
                <c:pt idx="1019">
                  <c:v>44945</c:v>
                </c:pt>
                <c:pt idx="1020">
                  <c:v>44946</c:v>
                </c:pt>
                <c:pt idx="1021">
                  <c:v>44949</c:v>
                </c:pt>
                <c:pt idx="1022">
                  <c:v>44950</c:v>
                </c:pt>
                <c:pt idx="1023">
                  <c:v>44951</c:v>
                </c:pt>
                <c:pt idx="1024">
                  <c:v>44952</c:v>
                </c:pt>
                <c:pt idx="1025">
                  <c:v>44953</c:v>
                </c:pt>
                <c:pt idx="1026">
                  <c:v>44956</c:v>
                </c:pt>
                <c:pt idx="1027">
                  <c:v>44957</c:v>
                </c:pt>
                <c:pt idx="1028">
                  <c:v>44958</c:v>
                </c:pt>
                <c:pt idx="1029">
                  <c:v>44959</c:v>
                </c:pt>
                <c:pt idx="1030">
                  <c:v>44960</c:v>
                </c:pt>
                <c:pt idx="1031">
                  <c:v>44963</c:v>
                </c:pt>
                <c:pt idx="1032">
                  <c:v>44964</c:v>
                </c:pt>
                <c:pt idx="1033">
                  <c:v>44965</c:v>
                </c:pt>
                <c:pt idx="1034">
                  <c:v>44966</c:v>
                </c:pt>
                <c:pt idx="1035">
                  <c:v>44967</c:v>
                </c:pt>
                <c:pt idx="1036">
                  <c:v>44970</c:v>
                </c:pt>
                <c:pt idx="1037">
                  <c:v>44971</c:v>
                </c:pt>
                <c:pt idx="1038">
                  <c:v>44972</c:v>
                </c:pt>
                <c:pt idx="1039">
                  <c:v>44973</c:v>
                </c:pt>
                <c:pt idx="1040">
                  <c:v>44974</c:v>
                </c:pt>
                <c:pt idx="1041">
                  <c:v>44978</c:v>
                </c:pt>
                <c:pt idx="1042">
                  <c:v>44979</c:v>
                </c:pt>
                <c:pt idx="1043">
                  <c:v>44980</c:v>
                </c:pt>
                <c:pt idx="1044">
                  <c:v>44981</c:v>
                </c:pt>
                <c:pt idx="1045">
                  <c:v>44984</c:v>
                </c:pt>
                <c:pt idx="1046">
                  <c:v>44985</c:v>
                </c:pt>
                <c:pt idx="1047">
                  <c:v>44986</c:v>
                </c:pt>
                <c:pt idx="1048">
                  <c:v>44987</c:v>
                </c:pt>
                <c:pt idx="1049">
                  <c:v>44988</c:v>
                </c:pt>
                <c:pt idx="1050">
                  <c:v>44991</c:v>
                </c:pt>
                <c:pt idx="1051">
                  <c:v>44992</c:v>
                </c:pt>
                <c:pt idx="1052">
                  <c:v>44993</c:v>
                </c:pt>
                <c:pt idx="1053">
                  <c:v>44994</c:v>
                </c:pt>
                <c:pt idx="1054">
                  <c:v>44995</c:v>
                </c:pt>
                <c:pt idx="1055">
                  <c:v>44998</c:v>
                </c:pt>
                <c:pt idx="1056">
                  <c:v>44999</c:v>
                </c:pt>
                <c:pt idx="1057">
                  <c:v>45000</c:v>
                </c:pt>
                <c:pt idx="1058">
                  <c:v>45001</c:v>
                </c:pt>
                <c:pt idx="1059">
                  <c:v>45002</c:v>
                </c:pt>
                <c:pt idx="1060">
                  <c:v>45005</c:v>
                </c:pt>
                <c:pt idx="1061">
                  <c:v>45006</c:v>
                </c:pt>
                <c:pt idx="1062">
                  <c:v>45007</c:v>
                </c:pt>
                <c:pt idx="1063">
                  <c:v>45008</c:v>
                </c:pt>
                <c:pt idx="1064">
                  <c:v>45009</c:v>
                </c:pt>
                <c:pt idx="1065">
                  <c:v>45012</c:v>
                </c:pt>
                <c:pt idx="1066">
                  <c:v>45013</c:v>
                </c:pt>
                <c:pt idx="1067">
                  <c:v>45014</c:v>
                </c:pt>
                <c:pt idx="1068">
                  <c:v>45015</c:v>
                </c:pt>
                <c:pt idx="1069">
                  <c:v>45016</c:v>
                </c:pt>
                <c:pt idx="1070">
                  <c:v>45019</c:v>
                </c:pt>
                <c:pt idx="1071">
                  <c:v>45020</c:v>
                </c:pt>
                <c:pt idx="1072">
                  <c:v>45021</c:v>
                </c:pt>
                <c:pt idx="1073">
                  <c:v>45022</c:v>
                </c:pt>
                <c:pt idx="1074">
                  <c:v>45026</c:v>
                </c:pt>
                <c:pt idx="1075">
                  <c:v>45027</c:v>
                </c:pt>
                <c:pt idx="1076">
                  <c:v>45028</c:v>
                </c:pt>
                <c:pt idx="1077">
                  <c:v>45029</c:v>
                </c:pt>
                <c:pt idx="1078">
                  <c:v>45030</c:v>
                </c:pt>
                <c:pt idx="1079">
                  <c:v>45033</c:v>
                </c:pt>
                <c:pt idx="1080">
                  <c:v>45034</c:v>
                </c:pt>
                <c:pt idx="1081">
                  <c:v>45035</c:v>
                </c:pt>
                <c:pt idx="1082">
                  <c:v>45036</c:v>
                </c:pt>
                <c:pt idx="1083">
                  <c:v>45037</c:v>
                </c:pt>
                <c:pt idx="1084">
                  <c:v>45040</c:v>
                </c:pt>
                <c:pt idx="1085">
                  <c:v>45041</c:v>
                </c:pt>
                <c:pt idx="1086">
                  <c:v>45042</c:v>
                </c:pt>
                <c:pt idx="1087">
                  <c:v>45043</c:v>
                </c:pt>
                <c:pt idx="1088">
                  <c:v>45044</c:v>
                </c:pt>
                <c:pt idx="1089">
                  <c:v>45047</c:v>
                </c:pt>
                <c:pt idx="1090">
                  <c:v>45048</c:v>
                </c:pt>
                <c:pt idx="1091">
                  <c:v>45049</c:v>
                </c:pt>
                <c:pt idx="1092">
                  <c:v>45050</c:v>
                </c:pt>
                <c:pt idx="1093">
                  <c:v>45051</c:v>
                </c:pt>
                <c:pt idx="1094">
                  <c:v>45054</c:v>
                </c:pt>
                <c:pt idx="1095">
                  <c:v>45055</c:v>
                </c:pt>
                <c:pt idx="1096">
                  <c:v>45056</c:v>
                </c:pt>
                <c:pt idx="1097">
                  <c:v>45057</c:v>
                </c:pt>
                <c:pt idx="1098">
                  <c:v>45058</c:v>
                </c:pt>
                <c:pt idx="1099">
                  <c:v>45061</c:v>
                </c:pt>
                <c:pt idx="1100">
                  <c:v>45062</c:v>
                </c:pt>
                <c:pt idx="1101">
                  <c:v>45063</c:v>
                </c:pt>
                <c:pt idx="1102">
                  <c:v>45064</c:v>
                </c:pt>
                <c:pt idx="1103">
                  <c:v>45065</c:v>
                </c:pt>
                <c:pt idx="1104">
                  <c:v>45068</c:v>
                </c:pt>
                <c:pt idx="1105">
                  <c:v>45069</c:v>
                </c:pt>
                <c:pt idx="1106">
                  <c:v>45070</c:v>
                </c:pt>
                <c:pt idx="1107">
                  <c:v>45071</c:v>
                </c:pt>
                <c:pt idx="1108">
                  <c:v>45072</c:v>
                </c:pt>
                <c:pt idx="1109">
                  <c:v>45076</c:v>
                </c:pt>
                <c:pt idx="1110">
                  <c:v>45077</c:v>
                </c:pt>
                <c:pt idx="1111">
                  <c:v>45078</c:v>
                </c:pt>
                <c:pt idx="1112">
                  <c:v>45079</c:v>
                </c:pt>
                <c:pt idx="1113">
                  <c:v>45082</c:v>
                </c:pt>
                <c:pt idx="1114">
                  <c:v>45083</c:v>
                </c:pt>
                <c:pt idx="1115">
                  <c:v>45084</c:v>
                </c:pt>
                <c:pt idx="1116">
                  <c:v>45085</c:v>
                </c:pt>
                <c:pt idx="1117">
                  <c:v>45086</c:v>
                </c:pt>
                <c:pt idx="1118">
                  <c:v>45089</c:v>
                </c:pt>
                <c:pt idx="1119">
                  <c:v>45090</c:v>
                </c:pt>
                <c:pt idx="1120">
                  <c:v>45091</c:v>
                </c:pt>
                <c:pt idx="1121">
                  <c:v>45092</c:v>
                </c:pt>
                <c:pt idx="1122">
                  <c:v>45093</c:v>
                </c:pt>
                <c:pt idx="1123">
                  <c:v>45097</c:v>
                </c:pt>
                <c:pt idx="1124">
                  <c:v>45098</c:v>
                </c:pt>
                <c:pt idx="1125">
                  <c:v>45099</c:v>
                </c:pt>
                <c:pt idx="1126">
                  <c:v>45100</c:v>
                </c:pt>
                <c:pt idx="1127">
                  <c:v>45103</c:v>
                </c:pt>
                <c:pt idx="1128">
                  <c:v>45104</c:v>
                </c:pt>
                <c:pt idx="1129">
                  <c:v>45105</c:v>
                </c:pt>
                <c:pt idx="1130">
                  <c:v>45106</c:v>
                </c:pt>
                <c:pt idx="1131">
                  <c:v>45107</c:v>
                </c:pt>
                <c:pt idx="1132">
                  <c:v>45110</c:v>
                </c:pt>
                <c:pt idx="1133">
                  <c:v>45112</c:v>
                </c:pt>
                <c:pt idx="1134">
                  <c:v>45113</c:v>
                </c:pt>
                <c:pt idx="1135">
                  <c:v>45114</c:v>
                </c:pt>
                <c:pt idx="1136">
                  <c:v>45117</c:v>
                </c:pt>
                <c:pt idx="1137">
                  <c:v>45118</c:v>
                </c:pt>
                <c:pt idx="1138">
                  <c:v>45119</c:v>
                </c:pt>
                <c:pt idx="1139">
                  <c:v>45120</c:v>
                </c:pt>
                <c:pt idx="1140">
                  <c:v>45121</c:v>
                </c:pt>
                <c:pt idx="1141">
                  <c:v>45124</c:v>
                </c:pt>
                <c:pt idx="1142">
                  <c:v>45125</c:v>
                </c:pt>
                <c:pt idx="1143">
                  <c:v>45126</c:v>
                </c:pt>
                <c:pt idx="1144">
                  <c:v>45127</c:v>
                </c:pt>
                <c:pt idx="1145">
                  <c:v>45128</c:v>
                </c:pt>
                <c:pt idx="1146">
                  <c:v>45131</c:v>
                </c:pt>
                <c:pt idx="1147">
                  <c:v>45132</c:v>
                </c:pt>
                <c:pt idx="1148">
                  <c:v>45133</c:v>
                </c:pt>
                <c:pt idx="1149">
                  <c:v>45134</c:v>
                </c:pt>
                <c:pt idx="1150">
                  <c:v>45135</c:v>
                </c:pt>
                <c:pt idx="1151">
                  <c:v>45138</c:v>
                </c:pt>
                <c:pt idx="1152">
                  <c:v>45139</c:v>
                </c:pt>
                <c:pt idx="1153">
                  <c:v>45140</c:v>
                </c:pt>
                <c:pt idx="1154">
                  <c:v>45141</c:v>
                </c:pt>
                <c:pt idx="1155">
                  <c:v>45142</c:v>
                </c:pt>
                <c:pt idx="1156">
                  <c:v>45145</c:v>
                </c:pt>
                <c:pt idx="1157">
                  <c:v>45146</c:v>
                </c:pt>
                <c:pt idx="1158">
                  <c:v>45147</c:v>
                </c:pt>
                <c:pt idx="1159">
                  <c:v>45148</c:v>
                </c:pt>
                <c:pt idx="1160">
                  <c:v>45149</c:v>
                </c:pt>
                <c:pt idx="1161">
                  <c:v>45152</c:v>
                </c:pt>
                <c:pt idx="1162">
                  <c:v>45153</c:v>
                </c:pt>
                <c:pt idx="1163">
                  <c:v>45154</c:v>
                </c:pt>
                <c:pt idx="1164">
                  <c:v>45155</c:v>
                </c:pt>
                <c:pt idx="1165">
                  <c:v>45156</c:v>
                </c:pt>
                <c:pt idx="1166">
                  <c:v>45159</c:v>
                </c:pt>
                <c:pt idx="1167">
                  <c:v>45160</c:v>
                </c:pt>
                <c:pt idx="1168">
                  <c:v>45161</c:v>
                </c:pt>
                <c:pt idx="1169">
                  <c:v>45162</c:v>
                </c:pt>
                <c:pt idx="1170">
                  <c:v>45163</c:v>
                </c:pt>
                <c:pt idx="1171">
                  <c:v>45166</c:v>
                </c:pt>
                <c:pt idx="1172">
                  <c:v>45167</c:v>
                </c:pt>
                <c:pt idx="1173">
                  <c:v>45168</c:v>
                </c:pt>
                <c:pt idx="1174">
                  <c:v>45169</c:v>
                </c:pt>
                <c:pt idx="1175">
                  <c:v>45170</c:v>
                </c:pt>
                <c:pt idx="1176">
                  <c:v>45174</c:v>
                </c:pt>
                <c:pt idx="1177">
                  <c:v>45175</c:v>
                </c:pt>
                <c:pt idx="1178">
                  <c:v>45176</c:v>
                </c:pt>
                <c:pt idx="1179">
                  <c:v>45177</c:v>
                </c:pt>
                <c:pt idx="1180">
                  <c:v>45180</c:v>
                </c:pt>
                <c:pt idx="1181">
                  <c:v>45181</c:v>
                </c:pt>
                <c:pt idx="1182">
                  <c:v>45182</c:v>
                </c:pt>
                <c:pt idx="1183">
                  <c:v>45183</c:v>
                </c:pt>
                <c:pt idx="1184">
                  <c:v>45184</c:v>
                </c:pt>
                <c:pt idx="1185">
                  <c:v>45187</c:v>
                </c:pt>
                <c:pt idx="1186">
                  <c:v>45188</c:v>
                </c:pt>
                <c:pt idx="1187">
                  <c:v>45189</c:v>
                </c:pt>
                <c:pt idx="1188">
                  <c:v>45190</c:v>
                </c:pt>
                <c:pt idx="1189">
                  <c:v>45191</c:v>
                </c:pt>
                <c:pt idx="1190">
                  <c:v>45194</c:v>
                </c:pt>
                <c:pt idx="1191">
                  <c:v>45195</c:v>
                </c:pt>
                <c:pt idx="1192">
                  <c:v>45196</c:v>
                </c:pt>
                <c:pt idx="1193">
                  <c:v>45197</c:v>
                </c:pt>
                <c:pt idx="1194">
                  <c:v>45198</c:v>
                </c:pt>
                <c:pt idx="1195">
                  <c:v>45201</c:v>
                </c:pt>
                <c:pt idx="1196">
                  <c:v>45202</c:v>
                </c:pt>
                <c:pt idx="1197">
                  <c:v>45203</c:v>
                </c:pt>
                <c:pt idx="1198">
                  <c:v>45204</c:v>
                </c:pt>
                <c:pt idx="1199">
                  <c:v>45205</c:v>
                </c:pt>
                <c:pt idx="1200">
                  <c:v>45208</c:v>
                </c:pt>
                <c:pt idx="1201">
                  <c:v>45209</c:v>
                </c:pt>
                <c:pt idx="1202">
                  <c:v>45210</c:v>
                </c:pt>
                <c:pt idx="1203">
                  <c:v>45211</c:v>
                </c:pt>
                <c:pt idx="1204">
                  <c:v>45212</c:v>
                </c:pt>
                <c:pt idx="1205">
                  <c:v>45215</c:v>
                </c:pt>
                <c:pt idx="1206">
                  <c:v>45216</c:v>
                </c:pt>
                <c:pt idx="1207">
                  <c:v>45217</c:v>
                </c:pt>
                <c:pt idx="1208">
                  <c:v>45218</c:v>
                </c:pt>
                <c:pt idx="1209">
                  <c:v>45219</c:v>
                </c:pt>
                <c:pt idx="1210">
                  <c:v>45222</c:v>
                </c:pt>
                <c:pt idx="1211">
                  <c:v>45223</c:v>
                </c:pt>
                <c:pt idx="1212">
                  <c:v>45224</c:v>
                </c:pt>
                <c:pt idx="1213">
                  <c:v>45225</c:v>
                </c:pt>
                <c:pt idx="1214">
                  <c:v>45226</c:v>
                </c:pt>
                <c:pt idx="1215">
                  <c:v>45229</c:v>
                </c:pt>
                <c:pt idx="1216">
                  <c:v>45230</c:v>
                </c:pt>
                <c:pt idx="1217">
                  <c:v>45231</c:v>
                </c:pt>
                <c:pt idx="1218">
                  <c:v>45232</c:v>
                </c:pt>
                <c:pt idx="1219">
                  <c:v>45233</c:v>
                </c:pt>
                <c:pt idx="1220">
                  <c:v>45236</c:v>
                </c:pt>
                <c:pt idx="1221">
                  <c:v>45237</c:v>
                </c:pt>
                <c:pt idx="1222">
                  <c:v>45238</c:v>
                </c:pt>
                <c:pt idx="1223">
                  <c:v>45239</c:v>
                </c:pt>
                <c:pt idx="1224">
                  <c:v>45240</c:v>
                </c:pt>
                <c:pt idx="1225">
                  <c:v>45243</c:v>
                </c:pt>
                <c:pt idx="1226">
                  <c:v>45244</c:v>
                </c:pt>
                <c:pt idx="1227">
                  <c:v>45245</c:v>
                </c:pt>
                <c:pt idx="1228">
                  <c:v>45246</c:v>
                </c:pt>
                <c:pt idx="1229">
                  <c:v>45247</c:v>
                </c:pt>
                <c:pt idx="1230">
                  <c:v>45250</c:v>
                </c:pt>
                <c:pt idx="1231">
                  <c:v>45251</c:v>
                </c:pt>
                <c:pt idx="1232">
                  <c:v>45252</c:v>
                </c:pt>
                <c:pt idx="1233">
                  <c:v>45254</c:v>
                </c:pt>
                <c:pt idx="1234">
                  <c:v>45257</c:v>
                </c:pt>
                <c:pt idx="1235">
                  <c:v>45258</c:v>
                </c:pt>
                <c:pt idx="1236">
                  <c:v>45259</c:v>
                </c:pt>
                <c:pt idx="1237">
                  <c:v>45260</c:v>
                </c:pt>
                <c:pt idx="1238">
                  <c:v>45261</c:v>
                </c:pt>
                <c:pt idx="1239">
                  <c:v>45264</c:v>
                </c:pt>
                <c:pt idx="1240">
                  <c:v>45265</c:v>
                </c:pt>
                <c:pt idx="1241">
                  <c:v>45266</c:v>
                </c:pt>
                <c:pt idx="1242">
                  <c:v>45267</c:v>
                </c:pt>
                <c:pt idx="1243">
                  <c:v>45268</c:v>
                </c:pt>
                <c:pt idx="1244">
                  <c:v>45271</c:v>
                </c:pt>
                <c:pt idx="1245">
                  <c:v>45272</c:v>
                </c:pt>
                <c:pt idx="1246">
                  <c:v>45273</c:v>
                </c:pt>
                <c:pt idx="1247">
                  <c:v>45274</c:v>
                </c:pt>
                <c:pt idx="1248">
                  <c:v>45275</c:v>
                </c:pt>
                <c:pt idx="1249">
                  <c:v>45278</c:v>
                </c:pt>
                <c:pt idx="1250">
                  <c:v>45279</c:v>
                </c:pt>
                <c:pt idx="1251">
                  <c:v>45280</c:v>
                </c:pt>
                <c:pt idx="1252">
                  <c:v>45281</c:v>
                </c:pt>
                <c:pt idx="1253">
                  <c:v>45282</c:v>
                </c:pt>
                <c:pt idx="1254">
                  <c:v>45286</c:v>
                </c:pt>
                <c:pt idx="1255">
                  <c:v>45287</c:v>
                </c:pt>
                <c:pt idx="1256">
                  <c:v>45288</c:v>
                </c:pt>
                <c:pt idx="1257">
                  <c:v>45289</c:v>
                </c:pt>
                <c:pt idx="1258">
                  <c:v>45293</c:v>
                </c:pt>
                <c:pt idx="1259">
                  <c:v>45294</c:v>
                </c:pt>
                <c:pt idx="1260">
                  <c:v>45295</c:v>
                </c:pt>
                <c:pt idx="1261">
                  <c:v>45296</c:v>
                </c:pt>
                <c:pt idx="1262">
                  <c:v>45299</c:v>
                </c:pt>
                <c:pt idx="1263">
                  <c:v>45300</c:v>
                </c:pt>
                <c:pt idx="1264">
                  <c:v>45301</c:v>
                </c:pt>
                <c:pt idx="1265">
                  <c:v>45302</c:v>
                </c:pt>
                <c:pt idx="1266">
                  <c:v>45303</c:v>
                </c:pt>
                <c:pt idx="1267">
                  <c:v>45307</c:v>
                </c:pt>
                <c:pt idx="1268">
                  <c:v>45308</c:v>
                </c:pt>
                <c:pt idx="1269">
                  <c:v>45309</c:v>
                </c:pt>
                <c:pt idx="1270">
                  <c:v>45310</c:v>
                </c:pt>
                <c:pt idx="1271">
                  <c:v>45313</c:v>
                </c:pt>
                <c:pt idx="1272">
                  <c:v>45314</c:v>
                </c:pt>
                <c:pt idx="1273">
                  <c:v>45315</c:v>
                </c:pt>
                <c:pt idx="1274">
                  <c:v>45316</c:v>
                </c:pt>
                <c:pt idx="1275">
                  <c:v>45317</c:v>
                </c:pt>
                <c:pt idx="1276">
                  <c:v>45320</c:v>
                </c:pt>
                <c:pt idx="1277">
                  <c:v>45321</c:v>
                </c:pt>
                <c:pt idx="1278">
                  <c:v>45322</c:v>
                </c:pt>
                <c:pt idx="1279">
                  <c:v>45323</c:v>
                </c:pt>
                <c:pt idx="1280">
                  <c:v>45324</c:v>
                </c:pt>
                <c:pt idx="1281">
                  <c:v>45327</c:v>
                </c:pt>
                <c:pt idx="1282">
                  <c:v>45328</c:v>
                </c:pt>
                <c:pt idx="1283">
                  <c:v>45329</c:v>
                </c:pt>
                <c:pt idx="1284">
                  <c:v>45330</c:v>
                </c:pt>
                <c:pt idx="1285">
                  <c:v>45331</c:v>
                </c:pt>
                <c:pt idx="1286">
                  <c:v>45334</c:v>
                </c:pt>
                <c:pt idx="1287">
                  <c:v>45335</c:v>
                </c:pt>
                <c:pt idx="1288">
                  <c:v>45336</c:v>
                </c:pt>
                <c:pt idx="1289">
                  <c:v>45337</c:v>
                </c:pt>
                <c:pt idx="1290">
                  <c:v>45338</c:v>
                </c:pt>
                <c:pt idx="1291">
                  <c:v>45342</c:v>
                </c:pt>
                <c:pt idx="1292">
                  <c:v>45343</c:v>
                </c:pt>
                <c:pt idx="1293">
                  <c:v>45344</c:v>
                </c:pt>
                <c:pt idx="1294">
                  <c:v>45345</c:v>
                </c:pt>
                <c:pt idx="1295">
                  <c:v>45348</c:v>
                </c:pt>
                <c:pt idx="1296">
                  <c:v>45349</c:v>
                </c:pt>
                <c:pt idx="1297">
                  <c:v>45350</c:v>
                </c:pt>
                <c:pt idx="1298">
                  <c:v>45351</c:v>
                </c:pt>
                <c:pt idx="1299">
                  <c:v>45352</c:v>
                </c:pt>
                <c:pt idx="1300">
                  <c:v>45355</c:v>
                </c:pt>
                <c:pt idx="1301">
                  <c:v>45356</c:v>
                </c:pt>
                <c:pt idx="1302">
                  <c:v>45357</c:v>
                </c:pt>
                <c:pt idx="1303">
                  <c:v>45358</c:v>
                </c:pt>
                <c:pt idx="1304">
                  <c:v>45359</c:v>
                </c:pt>
                <c:pt idx="1305">
                  <c:v>45362</c:v>
                </c:pt>
                <c:pt idx="1306">
                  <c:v>45363</c:v>
                </c:pt>
                <c:pt idx="1307">
                  <c:v>45364</c:v>
                </c:pt>
                <c:pt idx="1308">
                  <c:v>45365</c:v>
                </c:pt>
                <c:pt idx="1309">
                  <c:v>45366</c:v>
                </c:pt>
                <c:pt idx="1310">
                  <c:v>45369</c:v>
                </c:pt>
                <c:pt idx="1311">
                  <c:v>45370</c:v>
                </c:pt>
                <c:pt idx="1312">
                  <c:v>45371</c:v>
                </c:pt>
                <c:pt idx="1313">
                  <c:v>45372</c:v>
                </c:pt>
                <c:pt idx="1314">
                  <c:v>45373</c:v>
                </c:pt>
                <c:pt idx="1315">
                  <c:v>45376</c:v>
                </c:pt>
                <c:pt idx="1316">
                  <c:v>45377</c:v>
                </c:pt>
                <c:pt idx="1317">
                  <c:v>45378</c:v>
                </c:pt>
                <c:pt idx="1318">
                  <c:v>45379</c:v>
                </c:pt>
                <c:pt idx="1319">
                  <c:v>45383</c:v>
                </c:pt>
                <c:pt idx="1320">
                  <c:v>45384</c:v>
                </c:pt>
                <c:pt idx="1321">
                  <c:v>45385</c:v>
                </c:pt>
                <c:pt idx="1322">
                  <c:v>45386</c:v>
                </c:pt>
                <c:pt idx="1323">
                  <c:v>45387</c:v>
                </c:pt>
                <c:pt idx="1324">
                  <c:v>45390</c:v>
                </c:pt>
                <c:pt idx="1325">
                  <c:v>45391</c:v>
                </c:pt>
                <c:pt idx="1326">
                  <c:v>45392</c:v>
                </c:pt>
                <c:pt idx="1327">
                  <c:v>45393</c:v>
                </c:pt>
                <c:pt idx="1328">
                  <c:v>45394</c:v>
                </c:pt>
                <c:pt idx="1329">
                  <c:v>45397</c:v>
                </c:pt>
                <c:pt idx="1330">
                  <c:v>45398</c:v>
                </c:pt>
                <c:pt idx="1331">
                  <c:v>45399</c:v>
                </c:pt>
                <c:pt idx="1332">
                  <c:v>45400</c:v>
                </c:pt>
                <c:pt idx="1333">
                  <c:v>45401</c:v>
                </c:pt>
                <c:pt idx="1334">
                  <c:v>45404</c:v>
                </c:pt>
                <c:pt idx="1335">
                  <c:v>45405</c:v>
                </c:pt>
                <c:pt idx="1336">
                  <c:v>45406</c:v>
                </c:pt>
                <c:pt idx="1337">
                  <c:v>45407</c:v>
                </c:pt>
                <c:pt idx="1338">
                  <c:v>45408</c:v>
                </c:pt>
                <c:pt idx="1339">
                  <c:v>45411</c:v>
                </c:pt>
                <c:pt idx="1340">
                  <c:v>45412</c:v>
                </c:pt>
                <c:pt idx="1341">
                  <c:v>45413</c:v>
                </c:pt>
                <c:pt idx="1342">
                  <c:v>45414</c:v>
                </c:pt>
                <c:pt idx="1343">
                  <c:v>45415</c:v>
                </c:pt>
                <c:pt idx="1344">
                  <c:v>45418</c:v>
                </c:pt>
                <c:pt idx="1345">
                  <c:v>45419</c:v>
                </c:pt>
                <c:pt idx="1346">
                  <c:v>45420</c:v>
                </c:pt>
                <c:pt idx="1347">
                  <c:v>45421</c:v>
                </c:pt>
                <c:pt idx="1348">
                  <c:v>45422</c:v>
                </c:pt>
                <c:pt idx="1349">
                  <c:v>45425</c:v>
                </c:pt>
                <c:pt idx="1350">
                  <c:v>45426</c:v>
                </c:pt>
                <c:pt idx="1351">
                  <c:v>45427</c:v>
                </c:pt>
                <c:pt idx="1352">
                  <c:v>45428</c:v>
                </c:pt>
                <c:pt idx="1353">
                  <c:v>45429</c:v>
                </c:pt>
                <c:pt idx="1354">
                  <c:v>45432</c:v>
                </c:pt>
                <c:pt idx="1355">
                  <c:v>45433</c:v>
                </c:pt>
                <c:pt idx="1356">
                  <c:v>45434</c:v>
                </c:pt>
                <c:pt idx="1357">
                  <c:v>45435</c:v>
                </c:pt>
                <c:pt idx="1358">
                  <c:v>45436</c:v>
                </c:pt>
                <c:pt idx="1359">
                  <c:v>45440</c:v>
                </c:pt>
                <c:pt idx="1360">
                  <c:v>45441</c:v>
                </c:pt>
                <c:pt idx="1361">
                  <c:v>45442</c:v>
                </c:pt>
                <c:pt idx="1362">
                  <c:v>45443</c:v>
                </c:pt>
                <c:pt idx="1363">
                  <c:v>45446</c:v>
                </c:pt>
                <c:pt idx="1364">
                  <c:v>45447</c:v>
                </c:pt>
                <c:pt idx="1365">
                  <c:v>45448</c:v>
                </c:pt>
                <c:pt idx="1366">
                  <c:v>45449</c:v>
                </c:pt>
                <c:pt idx="1367">
                  <c:v>45450</c:v>
                </c:pt>
                <c:pt idx="1368">
                  <c:v>45453</c:v>
                </c:pt>
                <c:pt idx="1369">
                  <c:v>45454</c:v>
                </c:pt>
                <c:pt idx="1370">
                  <c:v>45455</c:v>
                </c:pt>
                <c:pt idx="1371">
                  <c:v>45456</c:v>
                </c:pt>
                <c:pt idx="1372">
                  <c:v>45457</c:v>
                </c:pt>
                <c:pt idx="1373">
                  <c:v>45460</c:v>
                </c:pt>
                <c:pt idx="1374">
                  <c:v>45461</c:v>
                </c:pt>
                <c:pt idx="1375">
                  <c:v>45463</c:v>
                </c:pt>
                <c:pt idx="1376">
                  <c:v>45464</c:v>
                </c:pt>
                <c:pt idx="1377">
                  <c:v>45467</c:v>
                </c:pt>
                <c:pt idx="1378">
                  <c:v>45468</c:v>
                </c:pt>
                <c:pt idx="1379">
                  <c:v>45469</c:v>
                </c:pt>
                <c:pt idx="1380">
                  <c:v>45470</c:v>
                </c:pt>
                <c:pt idx="1381">
                  <c:v>45471</c:v>
                </c:pt>
                <c:pt idx="1382">
                  <c:v>45474</c:v>
                </c:pt>
                <c:pt idx="1383">
                  <c:v>45475</c:v>
                </c:pt>
                <c:pt idx="1384">
                  <c:v>45476</c:v>
                </c:pt>
                <c:pt idx="1385">
                  <c:v>45478</c:v>
                </c:pt>
                <c:pt idx="1386">
                  <c:v>45481</c:v>
                </c:pt>
                <c:pt idx="1387">
                  <c:v>45482</c:v>
                </c:pt>
                <c:pt idx="1388">
                  <c:v>45483</c:v>
                </c:pt>
                <c:pt idx="1389">
                  <c:v>45484</c:v>
                </c:pt>
                <c:pt idx="1390">
                  <c:v>45485</c:v>
                </c:pt>
                <c:pt idx="1391">
                  <c:v>45488</c:v>
                </c:pt>
                <c:pt idx="1392">
                  <c:v>45489</c:v>
                </c:pt>
                <c:pt idx="1393">
                  <c:v>45490</c:v>
                </c:pt>
                <c:pt idx="1394">
                  <c:v>45491</c:v>
                </c:pt>
                <c:pt idx="1395">
                  <c:v>45492</c:v>
                </c:pt>
                <c:pt idx="1396">
                  <c:v>45495</c:v>
                </c:pt>
                <c:pt idx="1397">
                  <c:v>45496</c:v>
                </c:pt>
                <c:pt idx="1398">
                  <c:v>45497</c:v>
                </c:pt>
                <c:pt idx="1399">
                  <c:v>45498</c:v>
                </c:pt>
                <c:pt idx="1400">
                  <c:v>45499</c:v>
                </c:pt>
                <c:pt idx="1401">
                  <c:v>45502</c:v>
                </c:pt>
                <c:pt idx="1402">
                  <c:v>45503</c:v>
                </c:pt>
                <c:pt idx="1403">
                  <c:v>45504</c:v>
                </c:pt>
                <c:pt idx="1404">
                  <c:v>45505</c:v>
                </c:pt>
                <c:pt idx="1405">
                  <c:v>45506</c:v>
                </c:pt>
                <c:pt idx="1406">
                  <c:v>45509</c:v>
                </c:pt>
                <c:pt idx="1407">
                  <c:v>45510</c:v>
                </c:pt>
                <c:pt idx="1408">
                  <c:v>45511</c:v>
                </c:pt>
                <c:pt idx="1409">
                  <c:v>45512</c:v>
                </c:pt>
                <c:pt idx="1410">
                  <c:v>45513</c:v>
                </c:pt>
                <c:pt idx="1411">
                  <c:v>45516</c:v>
                </c:pt>
                <c:pt idx="1412">
                  <c:v>45517</c:v>
                </c:pt>
                <c:pt idx="1413">
                  <c:v>45518</c:v>
                </c:pt>
                <c:pt idx="1414">
                  <c:v>45519</c:v>
                </c:pt>
                <c:pt idx="1415">
                  <c:v>45520</c:v>
                </c:pt>
                <c:pt idx="1416">
                  <c:v>45523</c:v>
                </c:pt>
                <c:pt idx="1417">
                  <c:v>45524</c:v>
                </c:pt>
                <c:pt idx="1418">
                  <c:v>45525</c:v>
                </c:pt>
                <c:pt idx="1419">
                  <c:v>45526</c:v>
                </c:pt>
                <c:pt idx="1420">
                  <c:v>45527</c:v>
                </c:pt>
                <c:pt idx="1421">
                  <c:v>45530</c:v>
                </c:pt>
                <c:pt idx="1422">
                  <c:v>45531</c:v>
                </c:pt>
                <c:pt idx="1423">
                  <c:v>45532</c:v>
                </c:pt>
                <c:pt idx="1424">
                  <c:v>45533</c:v>
                </c:pt>
                <c:pt idx="1425">
                  <c:v>45534</c:v>
                </c:pt>
                <c:pt idx="1426">
                  <c:v>45538</c:v>
                </c:pt>
                <c:pt idx="1427">
                  <c:v>45539</c:v>
                </c:pt>
                <c:pt idx="1428">
                  <c:v>45540</c:v>
                </c:pt>
                <c:pt idx="1429">
                  <c:v>45541</c:v>
                </c:pt>
                <c:pt idx="1430">
                  <c:v>45544</c:v>
                </c:pt>
                <c:pt idx="1431">
                  <c:v>45545</c:v>
                </c:pt>
                <c:pt idx="1432">
                  <c:v>45546</c:v>
                </c:pt>
                <c:pt idx="1433">
                  <c:v>45547</c:v>
                </c:pt>
                <c:pt idx="1434">
                  <c:v>45548</c:v>
                </c:pt>
                <c:pt idx="1435">
                  <c:v>45551</c:v>
                </c:pt>
                <c:pt idx="1436">
                  <c:v>45552</c:v>
                </c:pt>
                <c:pt idx="1437">
                  <c:v>45553</c:v>
                </c:pt>
                <c:pt idx="1438">
                  <c:v>45554</c:v>
                </c:pt>
                <c:pt idx="1439">
                  <c:v>45555</c:v>
                </c:pt>
                <c:pt idx="1440">
                  <c:v>45558</c:v>
                </c:pt>
                <c:pt idx="1441">
                  <c:v>45559</c:v>
                </c:pt>
                <c:pt idx="1442">
                  <c:v>45560</c:v>
                </c:pt>
                <c:pt idx="1443">
                  <c:v>45561</c:v>
                </c:pt>
                <c:pt idx="1444">
                  <c:v>45562</c:v>
                </c:pt>
                <c:pt idx="1445">
                  <c:v>45565</c:v>
                </c:pt>
                <c:pt idx="1446">
                  <c:v>45566</c:v>
                </c:pt>
                <c:pt idx="1447">
                  <c:v>45567</c:v>
                </c:pt>
                <c:pt idx="1448">
                  <c:v>45568</c:v>
                </c:pt>
                <c:pt idx="1449">
                  <c:v>45569</c:v>
                </c:pt>
                <c:pt idx="1450">
                  <c:v>45572</c:v>
                </c:pt>
                <c:pt idx="1451">
                  <c:v>45573</c:v>
                </c:pt>
                <c:pt idx="1452">
                  <c:v>45574</c:v>
                </c:pt>
                <c:pt idx="1453">
                  <c:v>45575</c:v>
                </c:pt>
                <c:pt idx="1454">
                  <c:v>45576</c:v>
                </c:pt>
                <c:pt idx="1455">
                  <c:v>45579</c:v>
                </c:pt>
                <c:pt idx="1456">
                  <c:v>45580</c:v>
                </c:pt>
                <c:pt idx="1457">
                  <c:v>45581</c:v>
                </c:pt>
                <c:pt idx="1458">
                  <c:v>45582</c:v>
                </c:pt>
                <c:pt idx="1459">
                  <c:v>45583</c:v>
                </c:pt>
                <c:pt idx="1460">
                  <c:v>45586</c:v>
                </c:pt>
                <c:pt idx="1461">
                  <c:v>45587</c:v>
                </c:pt>
                <c:pt idx="1462">
                  <c:v>45588</c:v>
                </c:pt>
                <c:pt idx="1463">
                  <c:v>45589</c:v>
                </c:pt>
                <c:pt idx="1464">
                  <c:v>45590</c:v>
                </c:pt>
                <c:pt idx="1465">
                  <c:v>45593</c:v>
                </c:pt>
                <c:pt idx="1466">
                  <c:v>45594</c:v>
                </c:pt>
                <c:pt idx="1467">
                  <c:v>45595</c:v>
                </c:pt>
                <c:pt idx="1468">
                  <c:v>45596</c:v>
                </c:pt>
              </c:numCache>
            </c:numRef>
          </c:cat>
          <c:val>
            <c:numRef>
              <c:f>'Weighted Moving Average'!$N$8:$N$1470</c:f>
              <c:numCache>
                <c:formatCode>#,##0.00</c:formatCode>
                <c:ptCount val="1463"/>
                <c:pt idx="0">
                  <c:v>3.2680328759999924</c:v>
                </c:pt>
                <c:pt idx="1">
                  <c:v>2.411583704999984</c:v>
                </c:pt>
                <c:pt idx="2">
                  <c:v>1.663485730000005</c:v>
                </c:pt>
                <c:pt idx="3">
                  <c:v>1.5722274999999968</c:v>
                </c:pt>
                <c:pt idx="4">
                  <c:v>0.11976085999998531</c:v>
                </c:pt>
                <c:pt idx="5">
                  <c:v>1.1577865699999847</c:v>
                </c:pt>
                <c:pt idx="6">
                  <c:v>2.5798331799999943</c:v>
                </c:pt>
                <c:pt idx="7">
                  <c:v>2.0674773599999838</c:v>
                </c:pt>
                <c:pt idx="8">
                  <c:v>3.1729789899999759</c:v>
                </c:pt>
                <c:pt idx="9">
                  <c:v>-1.255693050000005</c:v>
                </c:pt>
                <c:pt idx="10">
                  <c:v>0.66919783000000166</c:v>
                </c:pt>
                <c:pt idx="11">
                  <c:v>0.24144590999999593</c:v>
                </c:pt>
                <c:pt idx="12">
                  <c:v>0.3250892999999877</c:v>
                </c:pt>
                <c:pt idx="13">
                  <c:v>2.1977036100000049</c:v>
                </c:pt>
                <c:pt idx="14">
                  <c:v>2.1188011000000131</c:v>
                </c:pt>
                <c:pt idx="15">
                  <c:v>-2.7119506399999835</c:v>
                </c:pt>
                <c:pt idx="16">
                  <c:v>-4.0579460200000028</c:v>
                </c:pt>
                <c:pt idx="17">
                  <c:v>-0.48954699000002222</c:v>
                </c:pt>
                <c:pt idx="18">
                  <c:v>-1.0180587999999915</c:v>
                </c:pt>
                <c:pt idx="19">
                  <c:v>-1.6473228400000011</c:v>
                </c:pt>
                <c:pt idx="20">
                  <c:v>-1.7072006500000043</c:v>
                </c:pt>
                <c:pt idx="21">
                  <c:v>-1.5760292400000111</c:v>
                </c:pt>
                <c:pt idx="22">
                  <c:v>0.74048388999999304</c:v>
                </c:pt>
                <c:pt idx="23">
                  <c:v>-1.2927680700000224</c:v>
                </c:pt>
                <c:pt idx="24">
                  <c:v>-1.7233665300000212</c:v>
                </c:pt>
                <c:pt idx="25">
                  <c:v>7.7949549999985379E-2</c:v>
                </c:pt>
                <c:pt idx="26">
                  <c:v>1.7699409299999758</c:v>
                </c:pt>
                <c:pt idx="27">
                  <c:v>2.2243209700000079</c:v>
                </c:pt>
                <c:pt idx="28">
                  <c:v>1.5741286899999949</c:v>
                </c:pt>
                <c:pt idx="29">
                  <c:v>1.8963714899999928</c:v>
                </c:pt>
                <c:pt idx="30">
                  <c:v>4.5959739099999837</c:v>
                </c:pt>
                <c:pt idx="31">
                  <c:v>5.9761863599999998</c:v>
                </c:pt>
                <c:pt idx="32">
                  <c:v>3.6397079599999955</c:v>
                </c:pt>
                <c:pt idx="33">
                  <c:v>2.4819106699999907</c:v>
                </c:pt>
                <c:pt idx="34">
                  <c:v>3.0541504499999945</c:v>
                </c:pt>
                <c:pt idx="35">
                  <c:v>1.046569049999988</c:v>
                </c:pt>
                <c:pt idx="36">
                  <c:v>0.70150906000000646</c:v>
                </c:pt>
                <c:pt idx="37">
                  <c:v>0.89067306999999118</c:v>
                </c:pt>
                <c:pt idx="38">
                  <c:v>-1.7376281900000095</c:v>
                </c:pt>
                <c:pt idx="39">
                  <c:v>-3.318409740000007</c:v>
                </c:pt>
                <c:pt idx="40">
                  <c:v>-1.5712799200000092</c:v>
                </c:pt>
                <c:pt idx="41">
                  <c:v>-1.5323097400000023</c:v>
                </c:pt>
                <c:pt idx="42">
                  <c:v>-4.0598411699999986</c:v>
                </c:pt>
                <c:pt idx="43">
                  <c:v>1.1264114800000016</c:v>
                </c:pt>
                <c:pt idx="44">
                  <c:v>1.2908707200000151</c:v>
                </c:pt>
                <c:pt idx="45">
                  <c:v>-0.94011080000001357</c:v>
                </c:pt>
                <c:pt idx="46">
                  <c:v>0.19486846999998875</c:v>
                </c:pt>
                <c:pt idx="47">
                  <c:v>0.7556885099999846</c:v>
                </c:pt>
                <c:pt idx="48">
                  <c:v>-0.31369171000001472</c:v>
                </c:pt>
                <c:pt idx="49">
                  <c:v>-0.66540450000000817</c:v>
                </c:pt>
                <c:pt idx="50">
                  <c:v>1.1330833699999801</c:v>
                </c:pt>
                <c:pt idx="51">
                  <c:v>1.4914283199999971</c:v>
                </c:pt>
                <c:pt idx="52">
                  <c:v>1.0437225099999807</c:v>
                </c:pt>
                <c:pt idx="53">
                  <c:v>0.7880180399999972</c:v>
                </c:pt>
                <c:pt idx="54">
                  <c:v>1.5123557799999787</c:v>
                </c:pt>
                <c:pt idx="55">
                  <c:v>2.1710869199999934</c:v>
                </c:pt>
                <c:pt idx="56">
                  <c:v>2.9952224400000063</c:v>
                </c:pt>
                <c:pt idx="57">
                  <c:v>3.3051056399999936</c:v>
                </c:pt>
                <c:pt idx="58">
                  <c:v>3.844066600000005</c:v>
                </c:pt>
                <c:pt idx="59">
                  <c:v>3.278488909999993</c:v>
                </c:pt>
                <c:pt idx="60">
                  <c:v>0.83554384999997922</c:v>
                </c:pt>
                <c:pt idx="61">
                  <c:v>0.22528382999999508</c:v>
                </c:pt>
                <c:pt idx="62">
                  <c:v>1.1530326700000018</c:v>
                </c:pt>
                <c:pt idx="63">
                  <c:v>-0.19200663000000873</c:v>
                </c:pt>
                <c:pt idx="64">
                  <c:v>0.18155674000000488</c:v>
                </c:pt>
                <c:pt idx="65">
                  <c:v>1.1112159200000065</c:v>
                </c:pt>
                <c:pt idx="66">
                  <c:v>2.1254577400000016</c:v>
                </c:pt>
                <c:pt idx="67">
                  <c:v>1.9534004200000084</c:v>
                </c:pt>
                <c:pt idx="68">
                  <c:v>1.8070060699999999</c:v>
                </c:pt>
                <c:pt idx="69">
                  <c:v>1.8992141299999901</c:v>
                </c:pt>
                <c:pt idx="70">
                  <c:v>0.19487691999998447</c:v>
                </c:pt>
                <c:pt idx="71">
                  <c:v>-1.2918189600000147</c:v>
                </c:pt>
                <c:pt idx="72">
                  <c:v>-2.1159507500000245</c:v>
                </c:pt>
                <c:pt idx="73">
                  <c:v>-1.3735496500000295</c:v>
                </c:pt>
                <c:pt idx="74">
                  <c:v>-1.2300300500000105</c:v>
                </c:pt>
                <c:pt idx="75">
                  <c:v>8.7442719999998531E-2</c:v>
                </c:pt>
                <c:pt idx="76">
                  <c:v>-0.73383332000000223</c:v>
                </c:pt>
                <c:pt idx="77">
                  <c:v>-0.13212744000001919</c:v>
                </c:pt>
                <c:pt idx="78">
                  <c:v>11.137738799999994</c:v>
                </c:pt>
                <c:pt idx="79">
                  <c:v>11.656739059999978</c:v>
                </c:pt>
                <c:pt idx="80">
                  <c:v>6.0892990199999844</c:v>
                </c:pt>
                <c:pt idx="81">
                  <c:v>8.3906112900000096</c:v>
                </c:pt>
                <c:pt idx="82">
                  <c:v>3.1967567000000088</c:v>
                </c:pt>
                <c:pt idx="83">
                  <c:v>4.0084831200000224</c:v>
                </c:pt>
                <c:pt idx="84">
                  <c:v>-2.6566360000000202</c:v>
                </c:pt>
                <c:pt idx="85">
                  <c:v>-0.12838896000002364</c:v>
                </c:pt>
                <c:pt idx="86">
                  <c:v>1.8023193400000252</c:v>
                </c:pt>
                <c:pt idx="87">
                  <c:v>-0.70785220000001914</c:v>
                </c:pt>
                <c:pt idx="88">
                  <c:v>2.2282622900000035</c:v>
                </c:pt>
                <c:pt idx="89">
                  <c:v>-0.77547452999999678</c:v>
                </c:pt>
                <c:pt idx="90">
                  <c:v>3.0036300499999982</c:v>
                </c:pt>
                <c:pt idx="91">
                  <c:v>4.8339340100000072</c:v>
                </c:pt>
                <c:pt idx="92">
                  <c:v>2.0807602399999894</c:v>
                </c:pt>
                <c:pt idx="93">
                  <c:v>2.0778808599999934</c:v>
                </c:pt>
                <c:pt idx="94">
                  <c:v>2.4179305899999974</c:v>
                </c:pt>
                <c:pt idx="95">
                  <c:v>-1.1492599299999995</c:v>
                </c:pt>
                <c:pt idx="96">
                  <c:v>-1.1492278900000201</c:v>
                </c:pt>
                <c:pt idx="97">
                  <c:v>-2.3688018800000066</c:v>
                </c:pt>
                <c:pt idx="98">
                  <c:v>0.43735049999997955</c:v>
                </c:pt>
                <c:pt idx="99">
                  <c:v>1.059667950000005</c:v>
                </c:pt>
                <c:pt idx="100">
                  <c:v>-6.6465750000020307E-2</c:v>
                </c:pt>
                <c:pt idx="101">
                  <c:v>2.9390945199999976</c:v>
                </c:pt>
                <c:pt idx="102">
                  <c:v>4.6913620200000139</c:v>
                </c:pt>
                <c:pt idx="103">
                  <c:v>4.1259033499999873</c:v>
                </c:pt>
                <c:pt idx="104">
                  <c:v>-0.80051423999998406</c:v>
                </c:pt>
                <c:pt idx="105">
                  <c:v>-2.7676453199999855</c:v>
                </c:pt>
                <c:pt idx="106">
                  <c:v>-1.4315094099999897</c:v>
                </c:pt>
                <c:pt idx="107">
                  <c:v>-1.183937119999996</c:v>
                </c:pt>
                <c:pt idx="108">
                  <c:v>0.75428470999997899</c:v>
                </c:pt>
                <c:pt idx="109">
                  <c:v>6.1777557400000092</c:v>
                </c:pt>
                <c:pt idx="110">
                  <c:v>2.6597289700000033</c:v>
                </c:pt>
                <c:pt idx="111">
                  <c:v>3.4130508199999952</c:v>
                </c:pt>
                <c:pt idx="112">
                  <c:v>2.3331649799999923</c:v>
                </c:pt>
                <c:pt idx="113">
                  <c:v>-0.2793426100000147</c:v>
                </c:pt>
                <c:pt idx="114">
                  <c:v>-2.4227569699999947</c:v>
                </c:pt>
                <c:pt idx="115">
                  <c:v>2.6587708000000134</c:v>
                </c:pt>
                <c:pt idx="116">
                  <c:v>-0.42867582999997467</c:v>
                </c:pt>
                <c:pt idx="117">
                  <c:v>2.6404708800000094</c:v>
                </c:pt>
                <c:pt idx="118">
                  <c:v>2.9361679299999821</c:v>
                </c:pt>
                <c:pt idx="119">
                  <c:v>1.596220379999977</c:v>
                </c:pt>
                <c:pt idx="120">
                  <c:v>4.1981353200000058</c:v>
                </c:pt>
                <c:pt idx="121">
                  <c:v>1.1954864899999791</c:v>
                </c:pt>
                <c:pt idx="122">
                  <c:v>2.0335739099999728</c:v>
                </c:pt>
                <c:pt idx="123">
                  <c:v>1.8389572600000008</c:v>
                </c:pt>
                <c:pt idx="124">
                  <c:v>0.29477082999997606</c:v>
                </c:pt>
                <c:pt idx="125">
                  <c:v>3.3712759999986019E-2</c:v>
                </c:pt>
                <c:pt idx="126">
                  <c:v>-1.4459457499999928</c:v>
                </c:pt>
                <c:pt idx="127">
                  <c:v>8.7678509999989274E-2</c:v>
                </c:pt>
                <c:pt idx="128">
                  <c:v>0.9247909100000129</c:v>
                </c:pt>
                <c:pt idx="129">
                  <c:v>0.4363906999999756</c:v>
                </c:pt>
                <c:pt idx="130">
                  <c:v>2.1414657500000089</c:v>
                </c:pt>
                <c:pt idx="131">
                  <c:v>-0.82941586999999117</c:v>
                </c:pt>
                <c:pt idx="132">
                  <c:v>1.7243362499999932</c:v>
                </c:pt>
                <c:pt idx="133">
                  <c:v>0.80533604000001446</c:v>
                </c:pt>
                <c:pt idx="134">
                  <c:v>-0.47395019000001071</c:v>
                </c:pt>
                <c:pt idx="135">
                  <c:v>-0.51731879000001868</c:v>
                </c:pt>
                <c:pt idx="136">
                  <c:v>3.2405929699999945</c:v>
                </c:pt>
                <c:pt idx="137">
                  <c:v>2.2137069999999994</c:v>
                </c:pt>
                <c:pt idx="138">
                  <c:v>-3.7656173500000136</c:v>
                </c:pt>
                <c:pt idx="139">
                  <c:v>0.5895690500000228</c:v>
                </c:pt>
                <c:pt idx="140">
                  <c:v>4.1769454800000005</c:v>
                </c:pt>
                <c:pt idx="141">
                  <c:v>-3.2675643599999944</c:v>
                </c:pt>
                <c:pt idx="142">
                  <c:v>-9.5734589000000199</c:v>
                </c:pt>
                <c:pt idx="143">
                  <c:v>-4.2289734399999759</c:v>
                </c:pt>
                <c:pt idx="144">
                  <c:v>-0.79569852000000196</c:v>
                </c:pt>
                <c:pt idx="145">
                  <c:v>-5.2510452100000009</c:v>
                </c:pt>
                <c:pt idx="146">
                  <c:v>-7.3530151100000012</c:v>
                </c:pt>
                <c:pt idx="147">
                  <c:v>-4.018005329999994</c:v>
                </c:pt>
                <c:pt idx="148">
                  <c:v>-2.9352218900000082</c:v>
                </c:pt>
                <c:pt idx="149">
                  <c:v>-6.4975936700000148</c:v>
                </c:pt>
                <c:pt idx="150">
                  <c:v>-3.6548431900000082</c:v>
                </c:pt>
                <c:pt idx="151">
                  <c:v>-2.2744064800000103</c:v>
                </c:pt>
                <c:pt idx="152">
                  <c:v>-0.32944485999999529</c:v>
                </c:pt>
                <c:pt idx="153">
                  <c:v>1.2099395400000219</c:v>
                </c:pt>
                <c:pt idx="154">
                  <c:v>3.269505329999987</c:v>
                </c:pt>
                <c:pt idx="155">
                  <c:v>1.5441909800000246</c:v>
                </c:pt>
                <c:pt idx="156">
                  <c:v>-1.3871673700000144</c:v>
                </c:pt>
                <c:pt idx="157">
                  <c:v>0.3824524199999928</c:v>
                </c:pt>
                <c:pt idx="158">
                  <c:v>0.74945069999998282</c:v>
                </c:pt>
                <c:pt idx="159">
                  <c:v>1.6193389799999807</c:v>
                </c:pt>
                <c:pt idx="160">
                  <c:v>1.9574508999999978</c:v>
                </c:pt>
                <c:pt idx="161">
                  <c:v>2.1819259699999805</c:v>
                </c:pt>
                <c:pt idx="162">
                  <c:v>2.0615081400000008</c:v>
                </c:pt>
                <c:pt idx="163">
                  <c:v>2.9757004200000097</c:v>
                </c:pt>
                <c:pt idx="164">
                  <c:v>2.919818059999983</c:v>
                </c:pt>
                <c:pt idx="165">
                  <c:v>4.2886764200000016</c:v>
                </c:pt>
                <c:pt idx="166">
                  <c:v>2.761833160000009</c:v>
                </c:pt>
                <c:pt idx="167">
                  <c:v>-2.0345367199999771</c:v>
                </c:pt>
                <c:pt idx="168">
                  <c:v>-1.9680481199999917</c:v>
                </c:pt>
                <c:pt idx="169">
                  <c:v>1.4459579600000154</c:v>
                </c:pt>
                <c:pt idx="170">
                  <c:v>-0.28708793999999216</c:v>
                </c:pt>
                <c:pt idx="171">
                  <c:v>-3.4881804999999986</c:v>
                </c:pt>
                <c:pt idx="172">
                  <c:v>-0.39978023000000462</c:v>
                </c:pt>
                <c:pt idx="173">
                  <c:v>1.0731398899999931</c:v>
                </c:pt>
                <c:pt idx="174">
                  <c:v>1.0461577899999952</c:v>
                </c:pt>
                <c:pt idx="175">
                  <c:v>0.26491092000000549</c:v>
                </c:pt>
                <c:pt idx="176">
                  <c:v>-0.30730288999998834</c:v>
                </c:pt>
                <c:pt idx="177">
                  <c:v>-6.72755000002212E-3</c:v>
                </c:pt>
                <c:pt idx="178">
                  <c:v>-2.9101715300000137</c:v>
                </c:pt>
                <c:pt idx="179">
                  <c:v>2.4487518600000158</c:v>
                </c:pt>
                <c:pt idx="180">
                  <c:v>5.1055892599999879</c:v>
                </c:pt>
                <c:pt idx="181">
                  <c:v>3.9736740099999963</c:v>
                </c:pt>
                <c:pt idx="182">
                  <c:v>2.0634170300000108</c:v>
                </c:pt>
                <c:pt idx="183">
                  <c:v>-5.8194076900000482</c:v>
                </c:pt>
                <c:pt idx="184">
                  <c:v>-3.8725463500000217</c:v>
                </c:pt>
                <c:pt idx="185">
                  <c:v>-2.1886703700000112</c:v>
                </c:pt>
                <c:pt idx="186">
                  <c:v>-1.497961360000005</c:v>
                </c:pt>
                <c:pt idx="187">
                  <c:v>-2.063415550000002</c:v>
                </c:pt>
                <c:pt idx="188">
                  <c:v>4.0180007499999988</c:v>
                </c:pt>
                <c:pt idx="189">
                  <c:v>3.4698791399999891</c:v>
                </c:pt>
                <c:pt idx="190">
                  <c:v>3.2020782200000042</c:v>
                </c:pt>
                <c:pt idx="191">
                  <c:v>2.7801330699999767</c:v>
                </c:pt>
                <c:pt idx="192">
                  <c:v>4.8878891299999907</c:v>
                </c:pt>
                <c:pt idx="193">
                  <c:v>1.5615448500000184</c:v>
                </c:pt>
                <c:pt idx="194">
                  <c:v>1.8389801099999943</c:v>
                </c:pt>
                <c:pt idx="195">
                  <c:v>1.4584625599999868</c:v>
                </c:pt>
                <c:pt idx="196">
                  <c:v>1.4401458899999966</c:v>
                </c:pt>
                <c:pt idx="197">
                  <c:v>-1.7166260000000193</c:v>
                </c:pt>
                <c:pt idx="198">
                  <c:v>-3.6567657199999815</c:v>
                </c:pt>
                <c:pt idx="199">
                  <c:v>-4.2472762799999941</c:v>
                </c:pt>
                <c:pt idx="200">
                  <c:v>-2.7107849599999838</c:v>
                </c:pt>
                <c:pt idx="201">
                  <c:v>0.60399624000001495</c:v>
                </c:pt>
                <c:pt idx="202">
                  <c:v>-0.22926481999999737</c:v>
                </c:pt>
                <c:pt idx="203">
                  <c:v>1.5981674100000021</c:v>
                </c:pt>
                <c:pt idx="204">
                  <c:v>0.67048036000002753</c:v>
                </c:pt>
                <c:pt idx="205">
                  <c:v>2.5084762599999806</c:v>
                </c:pt>
                <c:pt idx="206">
                  <c:v>4.505442759999994</c:v>
                </c:pt>
                <c:pt idx="207">
                  <c:v>-0.6801178099999845</c:v>
                </c:pt>
                <c:pt idx="208">
                  <c:v>-7.3135131800000011</c:v>
                </c:pt>
                <c:pt idx="209">
                  <c:v>-3.1876236299999903</c:v>
                </c:pt>
                <c:pt idx="210">
                  <c:v>-3.2569686900000079</c:v>
                </c:pt>
                <c:pt idx="211">
                  <c:v>-3.2569686500000046</c:v>
                </c:pt>
                <c:pt idx="212">
                  <c:v>-3.0941787300000101</c:v>
                </c:pt>
                <c:pt idx="213">
                  <c:v>-4.0507705499999815</c:v>
                </c:pt>
                <c:pt idx="214">
                  <c:v>-2.6105972199999883</c:v>
                </c:pt>
                <c:pt idx="215">
                  <c:v>-0.17244567999998139</c:v>
                </c:pt>
                <c:pt idx="216">
                  <c:v>2.4574203299999908</c:v>
                </c:pt>
                <c:pt idx="217">
                  <c:v>2.5007766299999901</c:v>
                </c:pt>
                <c:pt idx="218">
                  <c:v>2.477662639999977</c:v>
                </c:pt>
                <c:pt idx="219">
                  <c:v>2.0557251300000132</c:v>
                </c:pt>
                <c:pt idx="220">
                  <c:v>0.69936977000000411</c:v>
                </c:pt>
                <c:pt idx="221">
                  <c:v>0.73983462999999006</c:v>
                </c:pt>
                <c:pt idx="222">
                  <c:v>2.106787120000007</c:v>
                </c:pt>
                <c:pt idx="223">
                  <c:v>3.9457412999999804</c:v>
                </c:pt>
                <c:pt idx="224">
                  <c:v>3.5989593900000045</c:v>
                </c:pt>
                <c:pt idx="225">
                  <c:v>-0.92671202999997604</c:v>
                </c:pt>
                <c:pt idx="226">
                  <c:v>1.3938980199999946</c:v>
                </c:pt>
                <c:pt idx="227">
                  <c:v>-0.42865904000001365</c:v>
                </c:pt>
                <c:pt idx="228">
                  <c:v>-0.83712618000001271</c:v>
                </c:pt>
                <c:pt idx="229">
                  <c:v>0.16857604000000492</c:v>
                </c:pt>
                <c:pt idx="230">
                  <c:v>-2.5999847699999918</c:v>
                </c:pt>
                <c:pt idx="231">
                  <c:v>-0.78992769999999268</c:v>
                </c:pt>
                <c:pt idx="232">
                  <c:v>1.8746154500000216</c:v>
                </c:pt>
                <c:pt idx="233">
                  <c:v>1.5913909600000125</c:v>
                </c:pt>
                <c:pt idx="234">
                  <c:v>1.4122375200000192</c:v>
                </c:pt>
                <c:pt idx="235">
                  <c:v>4.8849792199999911</c:v>
                </c:pt>
                <c:pt idx="236">
                  <c:v>4.3426437899999826</c:v>
                </c:pt>
                <c:pt idx="237">
                  <c:v>3.9197387799999888</c:v>
                </c:pt>
                <c:pt idx="238">
                  <c:v>2.1125686500000143</c:v>
                </c:pt>
                <c:pt idx="239">
                  <c:v>2.3061829099999898</c:v>
                </c:pt>
                <c:pt idx="240">
                  <c:v>1.2571533099999783</c:v>
                </c:pt>
                <c:pt idx="241">
                  <c:v>0.67045595999999819</c:v>
                </c:pt>
                <c:pt idx="242">
                  <c:v>1.3197311799999909</c:v>
                </c:pt>
                <c:pt idx="243">
                  <c:v>1.9324112099999979</c:v>
                </c:pt>
                <c:pt idx="244">
                  <c:v>0.51343844999996691</c:v>
                </c:pt>
                <c:pt idx="245">
                  <c:v>0.72250969000000964</c:v>
                </c:pt>
                <c:pt idx="246">
                  <c:v>0.94695888000001105</c:v>
                </c:pt>
                <c:pt idx="247">
                  <c:v>-9.6313600000144106E-3</c:v>
                </c:pt>
                <c:pt idx="248">
                  <c:v>0.18301547999999457</c:v>
                </c:pt>
                <c:pt idx="249">
                  <c:v>1.5374618299999838</c:v>
                </c:pt>
                <c:pt idx="250">
                  <c:v>5.4080734599999971</c:v>
                </c:pt>
                <c:pt idx="251">
                  <c:v>7.8809142700000052</c:v>
                </c:pt>
                <c:pt idx="252">
                  <c:v>4.9148498799999913</c:v>
                </c:pt>
                <c:pt idx="253">
                  <c:v>4.7838378600000055</c:v>
                </c:pt>
                <c:pt idx="254">
                  <c:v>4.299301139999983</c:v>
                </c:pt>
                <c:pt idx="255">
                  <c:v>4.4726760899999647</c:v>
                </c:pt>
                <c:pt idx="256">
                  <c:v>2.5036712399999885</c:v>
                </c:pt>
                <c:pt idx="257">
                  <c:v>-1.2956680500000459</c:v>
                </c:pt>
                <c:pt idx="258">
                  <c:v>-1.3630950700000142</c:v>
                </c:pt>
                <c:pt idx="259">
                  <c:v>0.18304292999997074</c:v>
                </c:pt>
                <c:pt idx="260">
                  <c:v>-1.622221350000018</c:v>
                </c:pt>
                <c:pt idx="261">
                  <c:v>-2.4757339500000057</c:v>
                </c:pt>
                <c:pt idx="262">
                  <c:v>-7.5562667599999997</c:v>
                </c:pt>
                <c:pt idx="263">
                  <c:v>-5.0208175399999675</c:v>
                </c:pt>
                <c:pt idx="264">
                  <c:v>-6.9898498399999767</c:v>
                </c:pt>
                <c:pt idx="265">
                  <c:v>-5.0381546000000128</c:v>
                </c:pt>
                <c:pt idx="266">
                  <c:v>-7.2229599100000428</c:v>
                </c:pt>
                <c:pt idx="267">
                  <c:v>-5.5901535600000329</c:v>
                </c:pt>
                <c:pt idx="268">
                  <c:v>-3.0819699999995009E-2</c:v>
                </c:pt>
                <c:pt idx="269">
                  <c:v>-0.41328129999999419</c:v>
                </c:pt>
                <c:pt idx="270">
                  <c:v>-0.71477660000002174</c:v>
                </c:pt>
                <c:pt idx="271">
                  <c:v>-1.7686325200000113</c:v>
                </c:pt>
                <c:pt idx="272">
                  <c:v>-2.780130000000014</c:v>
                </c:pt>
                <c:pt idx="273">
                  <c:v>-1.8746306800000241</c:v>
                </c:pt>
                <c:pt idx="274">
                  <c:v>0.47010959000002117</c:v>
                </c:pt>
                <c:pt idx="275">
                  <c:v>-1.5663543500000117</c:v>
                </c:pt>
                <c:pt idx="276">
                  <c:v>-1.2224548000000084</c:v>
                </c:pt>
                <c:pt idx="277">
                  <c:v>-2.7724517999999989</c:v>
                </c:pt>
                <c:pt idx="278">
                  <c:v>1.5827254499999697</c:v>
                </c:pt>
                <c:pt idx="279">
                  <c:v>-1.4757919000000186</c:v>
                </c:pt>
                <c:pt idx="280">
                  <c:v>-2.9400543200000016</c:v>
                </c:pt>
                <c:pt idx="281">
                  <c:v>-11.932632500000011</c:v>
                </c:pt>
                <c:pt idx="282">
                  <c:v>-10.23042602000001</c:v>
                </c:pt>
                <c:pt idx="283">
                  <c:v>-7.9916946099999961</c:v>
                </c:pt>
                <c:pt idx="284">
                  <c:v>-7.3664932500000191</c:v>
                </c:pt>
                <c:pt idx="285">
                  <c:v>-4.7144775200000026</c:v>
                </c:pt>
                <c:pt idx="286">
                  <c:v>-4.4428298899999845</c:v>
                </c:pt>
                <c:pt idx="287">
                  <c:v>-1.2523177900000064</c:v>
                </c:pt>
                <c:pt idx="288">
                  <c:v>3.0546767700000146</c:v>
                </c:pt>
                <c:pt idx="289">
                  <c:v>-1.4151168800000278</c:v>
                </c:pt>
                <c:pt idx="290">
                  <c:v>-2.92463994000002</c:v>
                </c:pt>
                <c:pt idx="291">
                  <c:v>-10.930770819999992</c:v>
                </c:pt>
                <c:pt idx="292">
                  <c:v>-6.7336075099999988</c:v>
                </c:pt>
                <c:pt idx="293">
                  <c:v>-21.649616969999997</c:v>
                </c:pt>
                <c:pt idx="294">
                  <c:v>-31.958103939999987</c:v>
                </c:pt>
                <c:pt idx="295">
                  <c:v>-22.28636475399999</c:v>
                </c:pt>
                <c:pt idx="296">
                  <c:v>-18.209612269999994</c:v>
                </c:pt>
                <c:pt idx="297">
                  <c:v>-10.045495610000003</c:v>
                </c:pt>
                <c:pt idx="298">
                  <c:v>-10.243932344000001</c:v>
                </c:pt>
                <c:pt idx="299">
                  <c:v>-1.7175994919999908</c:v>
                </c:pt>
                <c:pt idx="300">
                  <c:v>2.7271568319999915</c:v>
                </c:pt>
                <c:pt idx="301">
                  <c:v>2.1405029299999967</c:v>
                </c:pt>
                <c:pt idx="302">
                  <c:v>10.544490793999998</c:v>
                </c:pt>
                <c:pt idx="303">
                  <c:v>16.604729444</c:v>
                </c:pt>
                <c:pt idx="304">
                  <c:v>17.347431182999998</c:v>
                </c:pt>
                <c:pt idx="305">
                  <c:v>8.0851325699999848</c:v>
                </c:pt>
                <c:pt idx="306">
                  <c:v>4.6730461099999872</c:v>
                </c:pt>
                <c:pt idx="307">
                  <c:v>-1.3968024630000002</c:v>
                </c:pt>
                <c:pt idx="308">
                  <c:v>-6.0794982900000178</c:v>
                </c:pt>
                <c:pt idx="309">
                  <c:v>-7.1006103600000188</c:v>
                </c:pt>
                <c:pt idx="310">
                  <c:v>-9.207403560000003</c:v>
                </c:pt>
                <c:pt idx="311">
                  <c:v>0.71766128199999457</c:v>
                </c:pt>
                <c:pt idx="312">
                  <c:v>4.9081108319999913</c:v>
                </c:pt>
                <c:pt idx="313">
                  <c:v>9.6765342319999945</c:v>
                </c:pt>
                <c:pt idx="314">
                  <c:v>14.047113002000003</c:v>
                </c:pt>
                <c:pt idx="315">
                  <c:v>7.7633796559999837</c:v>
                </c:pt>
                <c:pt idx="316">
                  <c:v>7.9965133959999832</c:v>
                </c:pt>
                <c:pt idx="317">
                  <c:v>-2.495961780000016</c:v>
                </c:pt>
                <c:pt idx="318">
                  <c:v>-5.2269751800000108</c:v>
                </c:pt>
                <c:pt idx="319">
                  <c:v>5.5876919999974461E-2</c:v>
                </c:pt>
                <c:pt idx="320">
                  <c:v>-0.54716487000001734</c:v>
                </c:pt>
                <c:pt idx="321">
                  <c:v>-3.5209197700000203</c:v>
                </c:pt>
                <c:pt idx="322">
                  <c:v>-5.5188507100000095</c:v>
                </c:pt>
                <c:pt idx="323">
                  <c:v>-5.477421559999982</c:v>
                </c:pt>
                <c:pt idx="324">
                  <c:v>-2.9776313800000196</c:v>
                </c:pt>
                <c:pt idx="325">
                  <c:v>-1.9410911299999896</c:v>
                </c:pt>
                <c:pt idx="326">
                  <c:v>-2.1684288100000089</c:v>
                </c:pt>
                <c:pt idx="327">
                  <c:v>3.7444213599999898</c:v>
                </c:pt>
                <c:pt idx="328">
                  <c:v>1.6385985799999929</c:v>
                </c:pt>
                <c:pt idx="329">
                  <c:v>-0.7099686000000105</c:v>
                </c:pt>
                <c:pt idx="330">
                  <c:v>-4.5343437600000129</c:v>
                </c:pt>
                <c:pt idx="331">
                  <c:v>-4.5131469300000191</c:v>
                </c:pt>
                <c:pt idx="332">
                  <c:v>-3.7473045300000081</c:v>
                </c:pt>
                <c:pt idx="333">
                  <c:v>3.1664329199999912</c:v>
                </c:pt>
                <c:pt idx="334">
                  <c:v>2.4497215899999958</c:v>
                </c:pt>
                <c:pt idx="335">
                  <c:v>0.85060657999999023</c:v>
                </c:pt>
                <c:pt idx="336">
                  <c:v>-1.6087401999999997</c:v>
                </c:pt>
                <c:pt idx="337">
                  <c:v>-3.9881416500000029</c:v>
                </c:pt>
                <c:pt idx="338">
                  <c:v>-3.268543269999995</c:v>
                </c:pt>
                <c:pt idx="339">
                  <c:v>-0.31501161000001332</c:v>
                </c:pt>
                <c:pt idx="340">
                  <c:v>9.1467215999999922</c:v>
                </c:pt>
                <c:pt idx="341">
                  <c:v>7.3212204400000189</c:v>
                </c:pt>
                <c:pt idx="342">
                  <c:v>8.3837554499999953</c:v>
                </c:pt>
                <c:pt idx="343">
                  <c:v>4.2559432899999905</c:v>
                </c:pt>
                <c:pt idx="344">
                  <c:v>2.6683914100000123</c:v>
                </c:pt>
                <c:pt idx="345">
                  <c:v>6.7914031899999969</c:v>
                </c:pt>
                <c:pt idx="346">
                  <c:v>8.7748665300000113</c:v>
                </c:pt>
                <c:pt idx="347">
                  <c:v>8.4935790799999751</c:v>
                </c:pt>
                <c:pt idx="348">
                  <c:v>8.0947571000000096</c:v>
                </c:pt>
                <c:pt idx="349">
                  <c:v>8.8962623099999831</c:v>
                </c:pt>
                <c:pt idx="350">
                  <c:v>4.6239341999999937</c:v>
                </c:pt>
                <c:pt idx="351">
                  <c:v>9.0166557299999681</c:v>
                </c:pt>
                <c:pt idx="352">
                  <c:v>8.7267066599999907</c:v>
                </c:pt>
                <c:pt idx="353">
                  <c:v>10.666818269999993</c:v>
                </c:pt>
                <c:pt idx="354">
                  <c:v>5.4302200499999742</c:v>
                </c:pt>
                <c:pt idx="355">
                  <c:v>-0.74462580000002276</c:v>
                </c:pt>
                <c:pt idx="356">
                  <c:v>-3.2733673500000293</c:v>
                </c:pt>
                <c:pt idx="357">
                  <c:v>-13.857333400000016</c:v>
                </c:pt>
                <c:pt idx="358">
                  <c:v>-9.9385406000000103</c:v>
                </c:pt>
                <c:pt idx="359">
                  <c:v>-5.4860977000000162</c:v>
                </c:pt>
                <c:pt idx="360">
                  <c:v>-1.2841034500000319</c:v>
                </c:pt>
                <c:pt idx="361">
                  <c:v>1.070251490000004</c:v>
                </c:pt>
                <c:pt idx="362">
                  <c:v>0.74945984000001431</c:v>
                </c:pt>
                <c:pt idx="363">
                  <c:v>-1.6665344600000083</c:v>
                </c:pt>
                <c:pt idx="364">
                  <c:v>-0.29285279000001196</c:v>
                </c:pt>
                <c:pt idx="365">
                  <c:v>2.9255920800000013</c:v>
                </c:pt>
                <c:pt idx="366">
                  <c:v>-2.3360550100000097</c:v>
                </c:pt>
                <c:pt idx="367">
                  <c:v>1.7647873299999901</c:v>
                </c:pt>
                <c:pt idx="368">
                  <c:v>-4.1519096699999949</c:v>
                </c:pt>
                <c:pt idx="369">
                  <c:v>-3.0671974400000011</c:v>
                </c:pt>
                <c:pt idx="370">
                  <c:v>-0.93634037000001058</c:v>
                </c:pt>
                <c:pt idx="371">
                  <c:v>0.6290642199999894</c:v>
                </c:pt>
                <c:pt idx="372">
                  <c:v>5.1450905000000091</c:v>
                </c:pt>
                <c:pt idx="373">
                  <c:v>6.9137244799999849</c:v>
                </c:pt>
                <c:pt idx="374">
                  <c:v>0.7532875499999534</c:v>
                </c:pt>
                <c:pt idx="375">
                  <c:v>-0.32367249999998648</c:v>
                </c:pt>
                <c:pt idx="376">
                  <c:v>-2.3649460299999987</c:v>
                </c:pt>
                <c:pt idx="377">
                  <c:v>-2.0326064700000188</c:v>
                </c:pt>
                <c:pt idx="378">
                  <c:v>-7.8996260000025131E-2</c:v>
                </c:pt>
                <c:pt idx="379">
                  <c:v>-0.52404177000002505</c:v>
                </c:pt>
                <c:pt idx="380">
                  <c:v>3.8243835700000091</c:v>
                </c:pt>
                <c:pt idx="381">
                  <c:v>1.2080001599999832</c:v>
                </c:pt>
                <c:pt idx="382">
                  <c:v>0.64062810000001491</c:v>
                </c:pt>
                <c:pt idx="383">
                  <c:v>2.6760986500000001</c:v>
                </c:pt>
                <c:pt idx="384">
                  <c:v>4.884979229999999</c:v>
                </c:pt>
                <c:pt idx="385">
                  <c:v>4.576712069999985</c:v>
                </c:pt>
                <c:pt idx="386">
                  <c:v>0.42964776999997412</c:v>
                </c:pt>
                <c:pt idx="387">
                  <c:v>-0.67143704000002913</c:v>
                </c:pt>
                <c:pt idx="388">
                  <c:v>0.6685378999999898</c:v>
                </c:pt>
                <c:pt idx="389">
                  <c:v>-1.0047302600000307</c:v>
                </c:pt>
                <c:pt idx="390">
                  <c:v>2.906329320000026</c:v>
                </c:pt>
                <c:pt idx="391">
                  <c:v>-1.1184005300000024</c:v>
                </c:pt>
                <c:pt idx="392">
                  <c:v>-3.1625671000000182</c:v>
                </c:pt>
                <c:pt idx="393">
                  <c:v>0.19842983000000913</c:v>
                </c:pt>
                <c:pt idx="394">
                  <c:v>-0.13582765000001018</c:v>
                </c:pt>
                <c:pt idx="395">
                  <c:v>2.4111831899999743</c:v>
                </c:pt>
                <c:pt idx="396">
                  <c:v>5.8646865299999718</c:v>
                </c:pt>
                <c:pt idx="397">
                  <c:v>5.1316146400000093</c:v>
                </c:pt>
                <c:pt idx="398">
                  <c:v>7.8105850299999986</c:v>
                </c:pt>
                <c:pt idx="399">
                  <c:v>7.3732375799999943</c:v>
                </c:pt>
                <c:pt idx="400">
                  <c:v>8.0629562700000292</c:v>
                </c:pt>
                <c:pt idx="401">
                  <c:v>7.7229416300000366</c:v>
                </c:pt>
                <c:pt idx="402">
                  <c:v>4.1018356300000107</c:v>
                </c:pt>
                <c:pt idx="403">
                  <c:v>4.4110397000000034</c:v>
                </c:pt>
                <c:pt idx="404">
                  <c:v>3.6875732099999823</c:v>
                </c:pt>
                <c:pt idx="405">
                  <c:v>-2.9150039499999991</c:v>
                </c:pt>
                <c:pt idx="406">
                  <c:v>-2.6038482299999828</c:v>
                </c:pt>
                <c:pt idx="407">
                  <c:v>-4.7029235699999958</c:v>
                </c:pt>
                <c:pt idx="408">
                  <c:v>-3.7752517399999874</c:v>
                </c:pt>
                <c:pt idx="409">
                  <c:v>-2.5161819800000274</c:v>
                </c:pt>
                <c:pt idx="410">
                  <c:v>-1.4565445000000068</c:v>
                </c:pt>
                <c:pt idx="411">
                  <c:v>-1.9189361099999758</c:v>
                </c:pt>
                <c:pt idx="412">
                  <c:v>-1.2648392199999989</c:v>
                </c:pt>
                <c:pt idx="413">
                  <c:v>0.9662018299999886</c:v>
                </c:pt>
                <c:pt idx="414">
                  <c:v>-0.35353696999999329</c:v>
                </c:pt>
                <c:pt idx="415">
                  <c:v>5.9041824100000326</c:v>
                </c:pt>
                <c:pt idx="416">
                  <c:v>3.3976317899999913</c:v>
                </c:pt>
                <c:pt idx="417">
                  <c:v>2.3138885900000048</c:v>
                </c:pt>
                <c:pt idx="418">
                  <c:v>-2.295596320000044</c:v>
                </c:pt>
                <c:pt idx="419">
                  <c:v>2.3630218399999876</c:v>
                </c:pt>
                <c:pt idx="420">
                  <c:v>3.7347931199999778</c:v>
                </c:pt>
                <c:pt idx="421">
                  <c:v>4.5035064900000066</c:v>
                </c:pt>
                <c:pt idx="422">
                  <c:v>6.3723495700000115</c:v>
                </c:pt>
                <c:pt idx="423">
                  <c:v>5.5265563900000245</c:v>
                </c:pt>
                <c:pt idx="424">
                  <c:v>5.0314178799999922</c:v>
                </c:pt>
                <c:pt idx="425">
                  <c:v>2.6048187399999847</c:v>
                </c:pt>
                <c:pt idx="426">
                  <c:v>1.5923736400000053</c:v>
                </c:pt>
                <c:pt idx="427">
                  <c:v>-4.2838623000000098</c:v>
                </c:pt>
                <c:pt idx="428">
                  <c:v>-3.9351684600000283</c:v>
                </c:pt>
                <c:pt idx="429">
                  <c:v>0.66757353999997804</c:v>
                </c:pt>
                <c:pt idx="430">
                  <c:v>-0.74658510000000433</c:v>
                </c:pt>
                <c:pt idx="431">
                  <c:v>0.62904655999997772</c:v>
                </c:pt>
                <c:pt idx="432">
                  <c:v>2.2117889499999706</c:v>
                </c:pt>
                <c:pt idx="433">
                  <c:v>2.0865508499999805</c:v>
                </c:pt>
                <c:pt idx="434">
                  <c:v>-0.728265370000031</c:v>
                </c:pt>
                <c:pt idx="435">
                  <c:v>-0.11655728000002341</c:v>
                </c:pt>
                <c:pt idx="436">
                  <c:v>-1.1078231300000141</c:v>
                </c:pt>
                <c:pt idx="437">
                  <c:v>-1.6318618800000024</c:v>
                </c:pt>
                <c:pt idx="438">
                  <c:v>-2.3697723499999768</c:v>
                </c:pt>
                <c:pt idx="439">
                  <c:v>1.0981795999999804</c:v>
                </c:pt>
                <c:pt idx="440">
                  <c:v>0.81977388999999334</c:v>
                </c:pt>
                <c:pt idx="441">
                  <c:v>3.9120330800000147</c:v>
                </c:pt>
                <c:pt idx="442">
                  <c:v>5.0237274000000127</c:v>
                </c:pt>
                <c:pt idx="443">
                  <c:v>2.8745681999999988</c:v>
                </c:pt>
                <c:pt idx="444">
                  <c:v>0.64637604999998644</c:v>
                </c:pt>
                <c:pt idx="445">
                  <c:v>-4.0324646000000257</c:v>
                </c:pt>
                <c:pt idx="446">
                  <c:v>-0.11848756000000549</c:v>
                </c:pt>
                <c:pt idx="447">
                  <c:v>-0.92479706999998257</c:v>
                </c:pt>
                <c:pt idx="448">
                  <c:v>1.2041396799999973</c:v>
                </c:pt>
                <c:pt idx="449">
                  <c:v>-2.7050002699999993</c:v>
                </c:pt>
                <c:pt idx="450">
                  <c:v>1.5576980399999911</c:v>
                </c:pt>
                <c:pt idx="451">
                  <c:v>2.1867325200000209</c:v>
                </c:pt>
                <c:pt idx="452">
                  <c:v>-4.0160721399999773</c:v>
                </c:pt>
                <c:pt idx="453">
                  <c:v>-4.5622787399999822</c:v>
                </c:pt>
                <c:pt idx="454">
                  <c:v>-13.787980619999985</c:v>
                </c:pt>
                <c:pt idx="455">
                  <c:v>-8.7006881599999986</c:v>
                </c:pt>
                <c:pt idx="456">
                  <c:v>-9.3865677100000084</c:v>
                </c:pt>
                <c:pt idx="457">
                  <c:v>-4.034379590000043</c:v>
                </c:pt>
                <c:pt idx="458">
                  <c:v>4.9148635800000022</c:v>
                </c:pt>
                <c:pt idx="459">
                  <c:v>4.0565276900000242</c:v>
                </c:pt>
                <c:pt idx="460">
                  <c:v>9.6129547100000252</c:v>
                </c:pt>
                <c:pt idx="461">
                  <c:v>9.2247222999999678</c:v>
                </c:pt>
                <c:pt idx="462">
                  <c:v>16.138475019999987</c:v>
                </c:pt>
                <c:pt idx="463">
                  <c:v>3.6875656699999979</c:v>
                </c:pt>
                <c:pt idx="464">
                  <c:v>-0.15219579000000749</c:v>
                </c:pt>
                <c:pt idx="465">
                  <c:v>-5.6614043700000138</c:v>
                </c:pt>
                <c:pt idx="466">
                  <c:v>-5.662384000000003</c:v>
                </c:pt>
                <c:pt idx="467">
                  <c:v>-1.9247162300000014</c:v>
                </c:pt>
                <c:pt idx="468">
                  <c:v>1.2079940300000089</c:v>
                </c:pt>
                <c:pt idx="469">
                  <c:v>3.932281469999964</c:v>
                </c:pt>
                <c:pt idx="470">
                  <c:v>4.5526306399999896</c:v>
                </c:pt>
                <c:pt idx="471">
                  <c:v>1.9478546600000186</c:v>
                </c:pt>
                <c:pt idx="472">
                  <c:v>0.97775880000003212</c:v>
                </c:pt>
                <c:pt idx="473">
                  <c:v>-0.336202969999988</c:v>
                </c:pt>
                <c:pt idx="474">
                  <c:v>-3.4091995699999984</c:v>
                </c:pt>
                <c:pt idx="475">
                  <c:v>-3.5594726600000115</c:v>
                </c:pt>
                <c:pt idx="476">
                  <c:v>-5.1999984599999891</c:v>
                </c:pt>
                <c:pt idx="477">
                  <c:v>0.98546451999999363</c:v>
                </c:pt>
                <c:pt idx="478">
                  <c:v>-0.78896030999999311</c:v>
                </c:pt>
                <c:pt idx="479">
                  <c:v>3.7367477699999938</c:v>
                </c:pt>
                <c:pt idx="480">
                  <c:v>3.626910429999981</c:v>
                </c:pt>
                <c:pt idx="481">
                  <c:v>4.7944427699999892</c:v>
                </c:pt>
                <c:pt idx="482">
                  <c:v>4.0729065199999752</c:v>
                </c:pt>
                <c:pt idx="483">
                  <c:v>3.6480757999999867</c:v>
                </c:pt>
                <c:pt idx="484">
                  <c:v>5.9205580999999938</c:v>
                </c:pt>
                <c:pt idx="485">
                  <c:v>1.7580566800000099</c:v>
                </c:pt>
                <c:pt idx="486">
                  <c:v>2.832156359999999</c:v>
                </c:pt>
                <c:pt idx="487">
                  <c:v>4.3021927199999652</c:v>
                </c:pt>
                <c:pt idx="488">
                  <c:v>3.0065002299999719</c:v>
                </c:pt>
                <c:pt idx="489">
                  <c:v>6.0110915699999623</c:v>
                </c:pt>
                <c:pt idx="490">
                  <c:v>1.7580581900000141</c:v>
                </c:pt>
                <c:pt idx="491">
                  <c:v>0.19844965999999431</c:v>
                </c:pt>
                <c:pt idx="492">
                  <c:v>0.63194889999999759</c:v>
                </c:pt>
                <c:pt idx="493">
                  <c:v>0.69551242000000002</c:v>
                </c:pt>
                <c:pt idx="494">
                  <c:v>1.7503540200000316</c:v>
                </c:pt>
                <c:pt idx="495">
                  <c:v>3.3051650799999948</c:v>
                </c:pt>
                <c:pt idx="496">
                  <c:v>3.4226592400000015</c:v>
                </c:pt>
                <c:pt idx="497">
                  <c:v>2.6529678599999613</c:v>
                </c:pt>
                <c:pt idx="498">
                  <c:v>1.1877822799999933</c:v>
                </c:pt>
                <c:pt idx="499">
                  <c:v>-1.5509353900000349</c:v>
                </c:pt>
                <c:pt idx="500">
                  <c:v>-3.5768112499999916</c:v>
                </c:pt>
                <c:pt idx="501">
                  <c:v>-2.0239318900000285</c:v>
                </c:pt>
                <c:pt idx="502">
                  <c:v>-2.8071029099999976</c:v>
                </c:pt>
                <c:pt idx="503">
                  <c:v>0.89107052000002795</c:v>
                </c:pt>
                <c:pt idx="504">
                  <c:v>-1.9988830499999892</c:v>
                </c:pt>
                <c:pt idx="505">
                  <c:v>-3.2695236000000421</c:v>
                </c:pt>
                <c:pt idx="506">
                  <c:v>-0.91130985000000919</c:v>
                </c:pt>
                <c:pt idx="507">
                  <c:v>-2.4025131299999885</c:v>
                </c:pt>
                <c:pt idx="508">
                  <c:v>-7.1969634600000347</c:v>
                </c:pt>
                <c:pt idx="509">
                  <c:v>-1.3563430300000334</c:v>
                </c:pt>
                <c:pt idx="510">
                  <c:v>-1.3274307499999907</c:v>
                </c:pt>
                <c:pt idx="511">
                  <c:v>0.14449923000000808</c:v>
                </c:pt>
                <c:pt idx="512">
                  <c:v>-3.8494277499999896</c:v>
                </c:pt>
                <c:pt idx="513">
                  <c:v>-7.9935882500000162</c:v>
                </c:pt>
                <c:pt idx="514">
                  <c:v>-1.8312774900000193</c:v>
                </c:pt>
                <c:pt idx="515">
                  <c:v>-6.9619048899999996</c:v>
                </c:pt>
                <c:pt idx="516">
                  <c:v>-6.767309570000009</c:v>
                </c:pt>
                <c:pt idx="517">
                  <c:v>-5.8319458399999746</c:v>
                </c:pt>
                <c:pt idx="518">
                  <c:v>0.14064179999996895</c:v>
                </c:pt>
                <c:pt idx="519">
                  <c:v>5.0969344899999953</c:v>
                </c:pt>
                <c:pt idx="520">
                  <c:v>3.0498626599999739</c:v>
                </c:pt>
                <c:pt idx="521">
                  <c:v>0.58376613999996607</c:v>
                </c:pt>
                <c:pt idx="522">
                  <c:v>3.4901046699999654</c:v>
                </c:pt>
                <c:pt idx="523">
                  <c:v>3.3378951900000118</c:v>
                </c:pt>
                <c:pt idx="524">
                  <c:v>5.5149963599999978</c:v>
                </c:pt>
                <c:pt idx="525">
                  <c:v>0.99799343000000817</c:v>
                </c:pt>
                <c:pt idx="526">
                  <c:v>8.5109252900000172</c:v>
                </c:pt>
                <c:pt idx="527">
                  <c:v>5.4350418699999921</c:v>
                </c:pt>
                <c:pt idx="528">
                  <c:v>5.558326749999992</c:v>
                </c:pt>
                <c:pt idx="529">
                  <c:v>1.3534743900000308</c:v>
                </c:pt>
                <c:pt idx="530">
                  <c:v>-1.4266845900000078</c:v>
                </c:pt>
                <c:pt idx="531">
                  <c:v>1.6164504699999895</c:v>
                </c:pt>
                <c:pt idx="532">
                  <c:v>0.1705032899999992</c:v>
                </c:pt>
                <c:pt idx="533">
                  <c:v>5.3955119999983481E-2</c:v>
                </c:pt>
                <c:pt idx="534">
                  <c:v>-0.81880801000002634</c:v>
                </c:pt>
                <c:pt idx="535">
                  <c:v>0.59919743000000381</c:v>
                </c:pt>
                <c:pt idx="536">
                  <c:v>-1.2619476899999995</c:v>
                </c:pt>
                <c:pt idx="537">
                  <c:v>0.7070602000000008</c:v>
                </c:pt>
                <c:pt idx="538">
                  <c:v>-0.52117314000000192</c:v>
                </c:pt>
                <c:pt idx="539">
                  <c:v>-2.1722930600000154</c:v>
                </c:pt>
                <c:pt idx="540">
                  <c:v>-8.7295806600000105</c:v>
                </c:pt>
                <c:pt idx="541">
                  <c:v>-10.527128549999986</c:v>
                </c:pt>
                <c:pt idx="542">
                  <c:v>-5.4090362299999981</c:v>
                </c:pt>
                <c:pt idx="543">
                  <c:v>-5.9600646600000289</c:v>
                </c:pt>
                <c:pt idx="544">
                  <c:v>5.8627685199999746</c:v>
                </c:pt>
                <c:pt idx="545">
                  <c:v>12.142636049999965</c:v>
                </c:pt>
                <c:pt idx="546">
                  <c:v>10.16011807999999</c:v>
                </c:pt>
                <c:pt idx="547">
                  <c:v>2.4025314199999457</c:v>
                </c:pt>
                <c:pt idx="548">
                  <c:v>-2.7946014300000002</c:v>
                </c:pt>
                <c:pt idx="549">
                  <c:v>-2.7599258700000178</c:v>
                </c:pt>
                <c:pt idx="550">
                  <c:v>-4.3590225500000201</c:v>
                </c:pt>
                <c:pt idx="551">
                  <c:v>-5.4427490000000205</c:v>
                </c:pt>
                <c:pt idx="552">
                  <c:v>-5.1710753800000191</c:v>
                </c:pt>
                <c:pt idx="553">
                  <c:v>-3.1047957800000177</c:v>
                </c:pt>
                <c:pt idx="554">
                  <c:v>-4.3108352700000125</c:v>
                </c:pt>
                <c:pt idx="555">
                  <c:v>-11.315124529999991</c:v>
                </c:pt>
                <c:pt idx="556">
                  <c:v>-8.1910796900000378</c:v>
                </c:pt>
                <c:pt idx="557">
                  <c:v>-5.564134260000003</c:v>
                </c:pt>
                <c:pt idx="558">
                  <c:v>-4.3455322400000114</c:v>
                </c:pt>
                <c:pt idx="559">
                  <c:v>-0.76296694999999204</c:v>
                </c:pt>
                <c:pt idx="560">
                  <c:v>4.1191497899999945</c:v>
                </c:pt>
                <c:pt idx="561">
                  <c:v>6.8703734999999995</c:v>
                </c:pt>
                <c:pt idx="562">
                  <c:v>3.9370956699999908</c:v>
                </c:pt>
                <c:pt idx="563">
                  <c:v>1.2503585600000235</c:v>
                </c:pt>
                <c:pt idx="564">
                  <c:v>3.3822143299999823</c:v>
                </c:pt>
                <c:pt idx="565">
                  <c:v>4.1605881199999999</c:v>
                </c:pt>
                <c:pt idx="566">
                  <c:v>4.7896224799999914</c:v>
                </c:pt>
                <c:pt idx="567">
                  <c:v>3.0623901200000034</c:v>
                </c:pt>
                <c:pt idx="568">
                  <c:v>-0.14547267000003217</c:v>
                </c:pt>
                <c:pt idx="569">
                  <c:v>5.8756990000006226E-2</c:v>
                </c:pt>
                <c:pt idx="570">
                  <c:v>-0.17532958000003873</c:v>
                </c:pt>
                <c:pt idx="571">
                  <c:v>-0.16087188000000197</c:v>
                </c:pt>
                <c:pt idx="572">
                  <c:v>-3.9380355499999666</c:v>
                </c:pt>
                <c:pt idx="573">
                  <c:v>-1.683879069999989</c:v>
                </c:pt>
                <c:pt idx="574">
                  <c:v>-3.3128509400000041</c:v>
                </c:pt>
                <c:pt idx="575">
                  <c:v>-3.1298202299999787</c:v>
                </c:pt>
                <c:pt idx="576">
                  <c:v>-3.3243911400000172</c:v>
                </c:pt>
                <c:pt idx="577">
                  <c:v>-3.0575851899999975</c:v>
                </c:pt>
                <c:pt idx="578">
                  <c:v>-3.6307388200000048</c:v>
                </c:pt>
                <c:pt idx="579">
                  <c:v>-1.6848526500000105</c:v>
                </c:pt>
                <c:pt idx="580">
                  <c:v>-4.4881118500000241</c:v>
                </c:pt>
                <c:pt idx="581">
                  <c:v>-0.28419648999999936</c:v>
                </c:pt>
                <c:pt idx="582">
                  <c:v>-4.1047012300000176</c:v>
                </c:pt>
                <c:pt idx="583">
                  <c:v>0.23216405000002283</c:v>
                </c:pt>
                <c:pt idx="584">
                  <c:v>1.5904464299999859</c:v>
                </c:pt>
                <c:pt idx="585">
                  <c:v>12.803475959999986</c:v>
                </c:pt>
                <c:pt idx="586">
                  <c:v>13.668530240000024</c:v>
                </c:pt>
                <c:pt idx="587">
                  <c:v>10.93367619</c:v>
                </c:pt>
                <c:pt idx="588">
                  <c:v>7.480180359999963</c:v>
                </c:pt>
                <c:pt idx="589">
                  <c:v>5.6134322699999757</c:v>
                </c:pt>
                <c:pt idx="590">
                  <c:v>5.8268035499999939</c:v>
                </c:pt>
                <c:pt idx="591">
                  <c:v>8.5460433900000226</c:v>
                </c:pt>
                <c:pt idx="592">
                  <c:v>3.9578278200000057</c:v>
                </c:pt>
                <c:pt idx="593">
                  <c:v>3.0981506199999558</c:v>
                </c:pt>
                <c:pt idx="594">
                  <c:v>4.6215286699999467</c:v>
                </c:pt>
                <c:pt idx="595">
                  <c:v>3.7421890299999632</c:v>
                </c:pt>
                <c:pt idx="596">
                  <c:v>5.7685211199999742</c:v>
                </c:pt>
                <c:pt idx="597">
                  <c:v>1.4073394800000187</c:v>
                </c:pt>
                <c:pt idx="598">
                  <c:v>-1.5854431299999874</c:v>
                </c:pt>
                <c:pt idx="599">
                  <c:v>-1.086178579999995</c:v>
                </c:pt>
                <c:pt idx="600">
                  <c:v>-0.1401627200000064</c:v>
                </c:pt>
                <c:pt idx="601">
                  <c:v>-0.56155548000000977</c:v>
                </c:pt>
                <c:pt idx="602">
                  <c:v>-0.84674075999998877</c:v>
                </c:pt>
                <c:pt idx="603">
                  <c:v>-0.65012666999999169</c:v>
                </c:pt>
                <c:pt idx="604">
                  <c:v>-1.2457763200000045</c:v>
                </c:pt>
                <c:pt idx="605">
                  <c:v>-0.70367430000001718</c:v>
                </c:pt>
                <c:pt idx="606">
                  <c:v>-1.4959182399999804</c:v>
                </c:pt>
                <c:pt idx="607">
                  <c:v>-2.4876602599999842</c:v>
                </c:pt>
                <c:pt idx="608">
                  <c:v>-1.7567352599999992</c:v>
                </c:pt>
                <c:pt idx="609">
                  <c:v>-0.99465488000001301</c:v>
                </c:pt>
                <c:pt idx="610">
                  <c:v>-1.0793533000000082</c:v>
                </c:pt>
                <c:pt idx="611">
                  <c:v>-1.348953239999986</c:v>
                </c:pt>
                <c:pt idx="612">
                  <c:v>-2.4652664199999776</c:v>
                </c:pt>
                <c:pt idx="613">
                  <c:v>-3.9777054099999987</c:v>
                </c:pt>
                <c:pt idx="614">
                  <c:v>-5.8697403100000258</c:v>
                </c:pt>
                <c:pt idx="615">
                  <c:v>-1.8394531099999938</c:v>
                </c:pt>
                <c:pt idx="616">
                  <c:v>-0.54308314999997265</c:v>
                </c:pt>
                <c:pt idx="617">
                  <c:v>-1.8495170000022654E-2</c:v>
                </c:pt>
                <c:pt idx="618">
                  <c:v>1.5104873699999644</c:v>
                </c:pt>
                <c:pt idx="619">
                  <c:v>10.691279569999978</c:v>
                </c:pt>
                <c:pt idx="620">
                  <c:v>8.4985260500000095</c:v>
                </c:pt>
                <c:pt idx="621">
                  <c:v>10.476194770000006</c:v>
                </c:pt>
                <c:pt idx="622">
                  <c:v>4.8663207999999827</c:v>
                </c:pt>
                <c:pt idx="623">
                  <c:v>2.4973907699999813</c:v>
                </c:pt>
                <c:pt idx="624">
                  <c:v>2.0136687799999891</c:v>
                </c:pt>
                <c:pt idx="625">
                  <c:v>-1.9105239600000061</c:v>
                </c:pt>
                <c:pt idx="626">
                  <c:v>1.5474807600000133</c:v>
                </c:pt>
                <c:pt idx="627">
                  <c:v>0.30462952999997128</c:v>
                </c:pt>
                <c:pt idx="628">
                  <c:v>2.1402008100000103</c:v>
                </c:pt>
                <c:pt idx="629">
                  <c:v>3.1708709499999657</c:v>
                </c:pt>
                <c:pt idx="630">
                  <c:v>1.0005203599999959</c:v>
                </c:pt>
                <c:pt idx="631">
                  <c:v>2.1217116900000406</c:v>
                </c:pt>
                <c:pt idx="632">
                  <c:v>-3.0258590900000115</c:v>
                </c:pt>
                <c:pt idx="633">
                  <c:v>-5.6770370100000207</c:v>
                </c:pt>
                <c:pt idx="634">
                  <c:v>-7.2556564499999752</c:v>
                </c:pt>
                <c:pt idx="635">
                  <c:v>-4.9081542499999955</c:v>
                </c:pt>
                <c:pt idx="636">
                  <c:v>-1.3635498500000267</c:v>
                </c:pt>
                <c:pt idx="637">
                  <c:v>-0.39807436999998913</c:v>
                </c:pt>
                <c:pt idx="638">
                  <c:v>4.3047317799999973</c:v>
                </c:pt>
                <c:pt idx="639">
                  <c:v>1.1980834700000003</c:v>
                </c:pt>
                <c:pt idx="640">
                  <c:v>-0.17517240999998762</c:v>
                </c:pt>
                <c:pt idx="641">
                  <c:v>-0.89442286000002014</c:v>
                </c:pt>
                <c:pt idx="642">
                  <c:v>-0.84965515000001801</c:v>
                </c:pt>
                <c:pt idx="643">
                  <c:v>-1.8024856199999988</c:v>
                </c:pt>
                <c:pt idx="644">
                  <c:v>4.4760360800000001</c:v>
                </c:pt>
                <c:pt idx="645">
                  <c:v>8.6328078899999809</c:v>
                </c:pt>
                <c:pt idx="646">
                  <c:v>12.360397370000015</c:v>
                </c:pt>
                <c:pt idx="647">
                  <c:v>-0.51387329000004911</c:v>
                </c:pt>
                <c:pt idx="648">
                  <c:v>-6.0449112000000014</c:v>
                </c:pt>
                <c:pt idx="649">
                  <c:v>-5.6828690200000267</c:v>
                </c:pt>
                <c:pt idx="650">
                  <c:v>-7.4522476700000198</c:v>
                </c:pt>
                <c:pt idx="651">
                  <c:v>-5.8619460900000036</c:v>
                </c:pt>
                <c:pt idx="652">
                  <c:v>-0.23551331000001596</c:v>
                </c:pt>
                <c:pt idx="653">
                  <c:v>4.8468383799999515</c:v>
                </c:pt>
                <c:pt idx="654">
                  <c:v>1.4540633899999875</c:v>
                </c:pt>
                <c:pt idx="655">
                  <c:v>-2.649215699999985</c:v>
                </c:pt>
                <c:pt idx="656">
                  <c:v>-5.1106078500000081</c:v>
                </c:pt>
                <c:pt idx="657">
                  <c:v>-5.9057541200000117</c:v>
                </c:pt>
                <c:pt idx="658">
                  <c:v>-4.6502563699999939</c:v>
                </c:pt>
                <c:pt idx="659">
                  <c:v>0.37566982999999254</c:v>
                </c:pt>
                <c:pt idx="660">
                  <c:v>-0.2199615000000108</c:v>
                </c:pt>
                <c:pt idx="661">
                  <c:v>1.6253403199999923</c:v>
                </c:pt>
                <c:pt idx="662">
                  <c:v>-0.37274325999999292</c:v>
                </c:pt>
                <c:pt idx="663">
                  <c:v>0.3055999999999699</c:v>
                </c:pt>
                <c:pt idx="664">
                  <c:v>-1.1299606100000119</c:v>
                </c:pt>
                <c:pt idx="665">
                  <c:v>-1.9445709199999897</c:v>
                </c:pt>
                <c:pt idx="666">
                  <c:v>-0.32799077999999326</c:v>
                </c:pt>
                <c:pt idx="667">
                  <c:v>0.36204985999998485</c:v>
                </c:pt>
                <c:pt idx="668">
                  <c:v>-1.2856826900000158</c:v>
                </c:pt>
                <c:pt idx="669">
                  <c:v>-0.98397519999997485</c:v>
                </c:pt>
                <c:pt idx="670">
                  <c:v>-2.0496978400000216</c:v>
                </c:pt>
                <c:pt idx="671">
                  <c:v>-1.2574447300000315</c:v>
                </c:pt>
                <c:pt idx="672">
                  <c:v>-0.82920530999999187</c:v>
                </c:pt>
                <c:pt idx="673">
                  <c:v>-0.60729832000001238</c:v>
                </c:pt>
                <c:pt idx="674">
                  <c:v>-3.1163680999999883</c:v>
                </c:pt>
                <c:pt idx="675">
                  <c:v>-6.7232910300000128</c:v>
                </c:pt>
                <c:pt idx="676">
                  <c:v>-5.4901763500000129</c:v>
                </c:pt>
                <c:pt idx="677">
                  <c:v>-6.386535699999996</c:v>
                </c:pt>
                <c:pt idx="678">
                  <c:v>-5.6371368200000234</c:v>
                </c:pt>
                <c:pt idx="679">
                  <c:v>-2.7689407800000367</c:v>
                </c:pt>
                <c:pt idx="680">
                  <c:v>-0.4642470799999785</c:v>
                </c:pt>
                <c:pt idx="681">
                  <c:v>3.6857437000000175</c:v>
                </c:pt>
                <c:pt idx="682">
                  <c:v>-1.966957060000027</c:v>
                </c:pt>
                <c:pt idx="683">
                  <c:v>-3.7441406399999835</c:v>
                </c:pt>
                <c:pt idx="684">
                  <c:v>-9.3325927399999955</c:v>
                </c:pt>
                <c:pt idx="685">
                  <c:v>-6.7281463600000109</c:v>
                </c:pt>
                <c:pt idx="686">
                  <c:v>-3.638049379999984</c:v>
                </c:pt>
                <c:pt idx="687">
                  <c:v>-1.6759704400000146</c:v>
                </c:pt>
                <c:pt idx="688">
                  <c:v>-3.7149459900000181</c:v>
                </c:pt>
                <c:pt idx="689">
                  <c:v>-4.7251937400000088</c:v>
                </c:pt>
                <c:pt idx="690">
                  <c:v>-3.9981490799999904</c:v>
                </c:pt>
                <c:pt idx="691">
                  <c:v>-1.2282485699999768</c:v>
                </c:pt>
                <c:pt idx="692">
                  <c:v>-2.7377792199999931</c:v>
                </c:pt>
                <c:pt idx="693">
                  <c:v>-2.8136993500000074</c:v>
                </c:pt>
                <c:pt idx="694">
                  <c:v>-2.5246414899999934</c:v>
                </c:pt>
                <c:pt idx="695">
                  <c:v>1.3791167499999801</c:v>
                </c:pt>
                <c:pt idx="696">
                  <c:v>3.2711181900000099</c:v>
                </c:pt>
                <c:pt idx="697">
                  <c:v>7.1310760800000423</c:v>
                </c:pt>
                <c:pt idx="698">
                  <c:v>3.4862258800000063</c:v>
                </c:pt>
                <c:pt idx="699">
                  <c:v>1.7392242200000112</c:v>
                </c:pt>
                <c:pt idx="700">
                  <c:v>0.67057341999998243</c:v>
                </c:pt>
                <c:pt idx="701">
                  <c:v>3.6759979100000066</c:v>
                </c:pt>
                <c:pt idx="702">
                  <c:v>3.7480423099999882</c:v>
                </c:pt>
                <c:pt idx="703">
                  <c:v>2.655059849999958</c:v>
                </c:pt>
                <c:pt idx="704">
                  <c:v>2.6784088299999951</c:v>
                </c:pt>
                <c:pt idx="705">
                  <c:v>1.3508956800000078</c:v>
                </c:pt>
                <c:pt idx="706">
                  <c:v>4.3144790399999806</c:v>
                </c:pt>
                <c:pt idx="707">
                  <c:v>1.1426025499999923</c:v>
                </c:pt>
                <c:pt idx="708">
                  <c:v>2.4905547900000045</c:v>
                </c:pt>
                <c:pt idx="709">
                  <c:v>1.5552734000000328</c:v>
                </c:pt>
                <c:pt idx="710">
                  <c:v>5.4298248399999522</c:v>
                </c:pt>
                <c:pt idx="711">
                  <c:v>3.9212646100000086</c:v>
                </c:pt>
                <c:pt idx="712">
                  <c:v>5.0784896600000025</c:v>
                </c:pt>
                <c:pt idx="713">
                  <c:v>1.85114753000002</c:v>
                </c:pt>
                <c:pt idx="714">
                  <c:v>2.027290359999995</c:v>
                </c:pt>
                <c:pt idx="715">
                  <c:v>-8.0819626199999846</c:v>
                </c:pt>
                <c:pt idx="716">
                  <c:v>-7.5165054499999826</c:v>
                </c:pt>
                <c:pt idx="717">
                  <c:v>-6.1130447199999765</c:v>
                </c:pt>
                <c:pt idx="718">
                  <c:v>-4.615200829999992</c:v>
                </c:pt>
                <c:pt idx="719">
                  <c:v>-1.430677739999993</c:v>
                </c:pt>
                <c:pt idx="720">
                  <c:v>-0.96741639000001101</c:v>
                </c:pt>
                <c:pt idx="721">
                  <c:v>3.3090210000011666E-2</c:v>
                </c:pt>
                <c:pt idx="722">
                  <c:v>-1.9046737099999973</c:v>
                </c:pt>
                <c:pt idx="723">
                  <c:v>-4.3913513399999999</c:v>
                </c:pt>
                <c:pt idx="724">
                  <c:v>-6.4245147800000098</c:v>
                </c:pt>
                <c:pt idx="725">
                  <c:v>-7.2216065000000071</c:v>
                </c:pt>
                <c:pt idx="726">
                  <c:v>-12.336099270000005</c:v>
                </c:pt>
                <c:pt idx="727">
                  <c:v>-8.7087478100000055</c:v>
                </c:pt>
                <c:pt idx="728">
                  <c:v>-5.2740905699999985</c:v>
                </c:pt>
                <c:pt idx="729">
                  <c:v>-2.5888717400000019</c:v>
                </c:pt>
                <c:pt idx="730">
                  <c:v>-0.70853123000000551</c:v>
                </c:pt>
                <c:pt idx="731">
                  <c:v>-3.422952290000012</c:v>
                </c:pt>
                <c:pt idx="732">
                  <c:v>-1.168514000002574E-2</c:v>
                </c:pt>
                <c:pt idx="733">
                  <c:v>4.9276122600000178</c:v>
                </c:pt>
                <c:pt idx="734">
                  <c:v>4.1110519099999863</c:v>
                </c:pt>
                <c:pt idx="735">
                  <c:v>-0.10511017000001743</c:v>
                </c:pt>
                <c:pt idx="736">
                  <c:v>-1.5494216399999914</c:v>
                </c:pt>
                <c:pt idx="737">
                  <c:v>-3.7490036100000168</c:v>
                </c:pt>
                <c:pt idx="738">
                  <c:v>-5.5904220800000246</c:v>
                </c:pt>
                <c:pt idx="739">
                  <c:v>-1.2827560200000221</c:v>
                </c:pt>
                <c:pt idx="740">
                  <c:v>-1.9299606100000233</c:v>
                </c:pt>
                <c:pt idx="741">
                  <c:v>-1.5134170400000073</c:v>
                </c:pt>
                <c:pt idx="742">
                  <c:v>-2.5382721200000162</c:v>
                </c:pt>
                <c:pt idx="743">
                  <c:v>-1.247735629999994</c:v>
                </c:pt>
                <c:pt idx="744">
                  <c:v>0.84673763999998641</c:v>
                </c:pt>
                <c:pt idx="745">
                  <c:v>1.4453156099999944</c:v>
                </c:pt>
                <c:pt idx="746">
                  <c:v>2.94217230000001</c:v>
                </c:pt>
                <c:pt idx="747">
                  <c:v>2.142149379999978</c:v>
                </c:pt>
                <c:pt idx="748">
                  <c:v>1.9562347400000135</c:v>
                </c:pt>
                <c:pt idx="749">
                  <c:v>6.2297089999987065E-2</c:v>
                </c:pt>
                <c:pt idx="750">
                  <c:v>0.64234465999999202</c:v>
                </c:pt>
                <c:pt idx="751">
                  <c:v>3.4521590699999933</c:v>
                </c:pt>
                <c:pt idx="752">
                  <c:v>1.5737518100000045</c:v>
                </c:pt>
                <c:pt idx="753">
                  <c:v>0.44087060999999039</c:v>
                </c:pt>
                <c:pt idx="754">
                  <c:v>-2.2287582800000223</c:v>
                </c:pt>
                <c:pt idx="755">
                  <c:v>-4.0448714900000198</c:v>
                </c:pt>
                <c:pt idx="756">
                  <c:v>-2.66187592</c:v>
                </c:pt>
                <c:pt idx="757">
                  <c:v>2.1995773199999746</c:v>
                </c:pt>
                <c:pt idx="758">
                  <c:v>2.2190491099999861</c:v>
                </c:pt>
                <c:pt idx="759">
                  <c:v>2.0555359399999986</c:v>
                </c:pt>
                <c:pt idx="760">
                  <c:v>1.0880981299999917</c:v>
                </c:pt>
                <c:pt idx="761">
                  <c:v>-0.43699955000002433</c:v>
                </c:pt>
                <c:pt idx="762">
                  <c:v>-0.68614044000003105</c:v>
                </c:pt>
                <c:pt idx="763">
                  <c:v>-1.001467880000007</c:v>
                </c:pt>
                <c:pt idx="764">
                  <c:v>-3.0570174700000052</c:v>
                </c:pt>
                <c:pt idx="765">
                  <c:v>-3.959230080000026</c:v>
                </c:pt>
                <c:pt idx="766">
                  <c:v>-6.8760925499999814</c:v>
                </c:pt>
                <c:pt idx="767">
                  <c:v>-4.419580040000028</c:v>
                </c:pt>
                <c:pt idx="768">
                  <c:v>-4.430300950000003</c:v>
                </c:pt>
                <c:pt idx="769">
                  <c:v>-5.2848068499999954</c:v>
                </c:pt>
                <c:pt idx="770">
                  <c:v>0.48759766000000582</c:v>
                </c:pt>
                <c:pt idx="771">
                  <c:v>2.2199951599999679</c:v>
                </c:pt>
                <c:pt idx="772">
                  <c:v>4.5840667699999926</c:v>
                </c:pt>
                <c:pt idx="773">
                  <c:v>1.357705669999973</c:v>
                </c:pt>
                <c:pt idx="774">
                  <c:v>1.3849411099999998</c:v>
                </c:pt>
                <c:pt idx="775">
                  <c:v>-0.34257045000001085</c:v>
                </c:pt>
                <c:pt idx="776">
                  <c:v>-1.1280197600000008</c:v>
                </c:pt>
                <c:pt idx="777">
                  <c:v>2.1382598799999926</c:v>
                </c:pt>
                <c:pt idx="778">
                  <c:v>-0.69490351000001738</c:v>
                </c:pt>
                <c:pt idx="779">
                  <c:v>-6.2142563100000245</c:v>
                </c:pt>
                <c:pt idx="780">
                  <c:v>-6.6629440600000009</c:v>
                </c:pt>
                <c:pt idx="781">
                  <c:v>-1.1387390500000265</c:v>
                </c:pt>
                <c:pt idx="782">
                  <c:v>-0.27932131000000027</c:v>
                </c:pt>
                <c:pt idx="783">
                  <c:v>-3.5095809600000081</c:v>
                </c:pt>
                <c:pt idx="784">
                  <c:v>-2.8925292899999988</c:v>
                </c:pt>
                <c:pt idx="785">
                  <c:v>-5.9894500300000146</c:v>
                </c:pt>
                <c:pt idx="786">
                  <c:v>-8.1062911700000058</c:v>
                </c:pt>
                <c:pt idx="787">
                  <c:v>-7.5865722600000112</c:v>
                </c:pt>
                <c:pt idx="788">
                  <c:v>-4.7670386900000068</c:v>
                </c:pt>
                <c:pt idx="789">
                  <c:v>-6.0137886200000139</c:v>
                </c:pt>
                <c:pt idx="790">
                  <c:v>-8.2532554499999975</c:v>
                </c:pt>
                <c:pt idx="791">
                  <c:v>-4.8906364300000149</c:v>
                </c:pt>
                <c:pt idx="792">
                  <c:v>-7.280000290000018</c:v>
                </c:pt>
                <c:pt idx="793">
                  <c:v>-12.951190969999999</c:v>
                </c:pt>
                <c:pt idx="794">
                  <c:v>-16.856877160000025</c:v>
                </c:pt>
                <c:pt idx="795">
                  <c:v>-6.3466346840000227</c:v>
                </c:pt>
                <c:pt idx="796">
                  <c:v>11.210999328000014</c:v>
                </c:pt>
                <c:pt idx="797">
                  <c:v>5.4346946679999917</c:v>
                </c:pt>
                <c:pt idx="798">
                  <c:v>5.1261687629999955</c:v>
                </c:pt>
                <c:pt idx="799">
                  <c:v>4.8147178450000041</c:v>
                </c:pt>
                <c:pt idx="800">
                  <c:v>2.1538169639999865</c:v>
                </c:pt>
                <c:pt idx="801">
                  <c:v>7.4425369260000025</c:v>
                </c:pt>
                <c:pt idx="802">
                  <c:v>5.6614593399999933</c:v>
                </c:pt>
                <c:pt idx="803">
                  <c:v>5.9213241499999896</c:v>
                </c:pt>
                <c:pt idx="804">
                  <c:v>1.4423736499999933</c:v>
                </c:pt>
                <c:pt idx="805">
                  <c:v>2.1207443199999858</c:v>
                </c:pt>
                <c:pt idx="806">
                  <c:v>-3.0375457300000051</c:v>
                </c:pt>
                <c:pt idx="807">
                  <c:v>-2.4078582600000118</c:v>
                </c:pt>
                <c:pt idx="808">
                  <c:v>-0.69879913000001181</c:v>
                </c:pt>
                <c:pt idx="809">
                  <c:v>0.69976576999999907</c:v>
                </c:pt>
                <c:pt idx="810">
                  <c:v>4.2794326499999897</c:v>
                </c:pt>
                <c:pt idx="811">
                  <c:v>2.3144180799999816</c:v>
                </c:pt>
                <c:pt idx="812">
                  <c:v>-1.7041885499999978</c:v>
                </c:pt>
                <c:pt idx="813">
                  <c:v>-2.3192848499999883</c:v>
                </c:pt>
                <c:pt idx="814">
                  <c:v>-1.3966346200000004</c:v>
                </c:pt>
                <c:pt idx="815">
                  <c:v>-3.7587341300000077</c:v>
                </c:pt>
                <c:pt idx="816">
                  <c:v>-6.39043731000001</c:v>
                </c:pt>
                <c:pt idx="817">
                  <c:v>-3.3772133100000019</c:v>
                </c:pt>
                <c:pt idx="818">
                  <c:v>-1.7061256599999979</c:v>
                </c:pt>
                <c:pt idx="819">
                  <c:v>-3.1757491600000094</c:v>
                </c:pt>
                <c:pt idx="820">
                  <c:v>-3.2331588400000015</c:v>
                </c:pt>
                <c:pt idx="821">
                  <c:v>-3.3538566399999894</c:v>
                </c:pt>
                <c:pt idx="822">
                  <c:v>-1.7041824800000143</c:v>
                </c:pt>
                <c:pt idx="823">
                  <c:v>-0.84284058999999445</c:v>
                </c:pt>
                <c:pt idx="824">
                  <c:v>1.8433532800000023</c:v>
                </c:pt>
                <c:pt idx="825">
                  <c:v>3.9592338100000006</c:v>
                </c:pt>
                <c:pt idx="826">
                  <c:v>1.4229064999999821</c:v>
                </c:pt>
                <c:pt idx="827">
                  <c:v>-3.1280578800000143</c:v>
                </c:pt>
                <c:pt idx="828">
                  <c:v>-5.4911369200000166</c:v>
                </c:pt>
                <c:pt idx="829">
                  <c:v>-9.7296958799999942</c:v>
                </c:pt>
                <c:pt idx="830">
                  <c:v>-10.056705472000019</c:v>
                </c:pt>
                <c:pt idx="831">
                  <c:v>-4.1412376339999923</c:v>
                </c:pt>
                <c:pt idx="832">
                  <c:v>-1.5397003180000013</c:v>
                </c:pt>
                <c:pt idx="833">
                  <c:v>2.0389816280000019</c:v>
                </c:pt>
                <c:pt idx="834">
                  <c:v>1.5504081739999833</c:v>
                </c:pt>
                <c:pt idx="835">
                  <c:v>3.8959579579999826</c:v>
                </c:pt>
                <c:pt idx="836">
                  <c:v>-1.7693794240000074</c:v>
                </c:pt>
                <c:pt idx="837">
                  <c:v>-5.6955261279999974</c:v>
                </c:pt>
                <c:pt idx="838">
                  <c:v>-8.4829406809999881</c:v>
                </c:pt>
                <c:pt idx="839">
                  <c:v>-6.3300994840000016</c:v>
                </c:pt>
                <c:pt idx="840">
                  <c:v>-3.0648025509999997</c:v>
                </c:pt>
                <c:pt idx="841">
                  <c:v>-1.9436050450000124</c:v>
                </c:pt>
                <c:pt idx="842">
                  <c:v>3.1514671369999974</c:v>
                </c:pt>
                <c:pt idx="843">
                  <c:v>2.2613029460000007</c:v>
                </c:pt>
                <c:pt idx="844">
                  <c:v>4.755087281999991</c:v>
                </c:pt>
                <c:pt idx="845">
                  <c:v>-2.6412429850000194</c:v>
                </c:pt>
                <c:pt idx="846">
                  <c:v>-2.2755340620000055</c:v>
                </c:pt>
                <c:pt idx="847">
                  <c:v>-1.8692176779999983</c:v>
                </c:pt>
                <c:pt idx="848">
                  <c:v>0.66215133900000467</c:v>
                </c:pt>
                <c:pt idx="849">
                  <c:v>-0.2144317620000038</c:v>
                </c:pt>
                <c:pt idx="850">
                  <c:v>-0.80014342799999838</c:v>
                </c:pt>
                <c:pt idx="851">
                  <c:v>2.7736984249999921</c:v>
                </c:pt>
                <c:pt idx="852">
                  <c:v>3.9332084609999924</c:v>
                </c:pt>
                <c:pt idx="853">
                  <c:v>5.4709457349999866</c:v>
                </c:pt>
                <c:pt idx="854">
                  <c:v>2.0281501789999936</c:v>
                </c:pt>
                <c:pt idx="855">
                  <c:v>5.8630813929999874</c:v>
                </c:pt>
                <c:pt idx="856">
                  <c:v>2.6476257219999866</c:v>
                </c:pt>
                <c:pt idx="857">
                  <c:v>1.7601196199999833</c:v>
                </c:pt>
                <c:pt idx="858">
                  <c:v>0.42290038599999491</c:v>
                </c:pt>
                <c:pt idx="859">
                  <c:v>-0.5330871660000156</c:v>
                </c:pt>
                <c:pt idx="860">
                  <c:v>-4.452412417000005</c:v>
                </c:pt>
                <c:pt idx="861">
                  <c:v>-7.0166351360000192</c:v>
                </c:pt>
                <c:pt idx="862">
                  <c:v>-9.2721313490000057</c:v>
                </c:pt>
                <c:pt idx="863">
                  <c:v>-9.1827796880000108</c:v>
                </c:pt>
                <c:pt idx="864">
                  <c:v>-4.7700836129999828</c:v>
                </c:pt>
                <c:pt idx="865">
                  <c:v>-5.267439264999993</c:v>
                </c:pt>
                <c:pt idx="866">
                  <c:v>-1.0086212180000018</c:v>
                </c:pt>
                <c:pt idx="867">
                  <c:v>0.13500823399999717</c:v>
                </c:pt>
                <c:pt idx="868">
                  <c:v>-0.11218185700001015</c:v>
                </c:pt>
                <c:pt idx="869">
                  <c:v>1.9308670079999928</c:v>
                </c:pt>
                <c:pt idx="870">
                  <c:v>3.3911811859999972</c:v>
                </c:pt>
                <c:pt idx="871">
                  <c:v>3.1588790910000029</c:v>
                </c:pt>
                <c:pt idx="872">
                  <c:v>-0.26804046800002368</c:v>
                </c:pt>
                <c:pt idx="873">
                  <c:v>-0.64229354900000146</c:v>
                </c:pt>
                <c:pt idx="874">
                  <c:v>-0.66711883600000021</c:v>
                </c:pt>
                <c:pt idx="875">
                  <c:v>-0.97090072800000371</c:v>
                </c:pt>
                <c:pt idx="876">
                  <c:v>-2.3984420809999989</c:v>
                </c:pt>
                <c:pt idx="877">
                  <c:v>-4.195287320999995</c:v>
                </c:pt>
                <c:pt idx="878">
                  <c:v>-0.41198348900000781</c:v>
                </c:pt>
                <c:pt idx="879">
                  <c:v>-1.3094100909999895</c:v>
                </c:pt>
                <c:pt idx="880">
                  <c:v>-4.4553825339999946</c:v>
                </c:pt>
                <c:pt idx="881">
                  <c:v>-4.6996009869999966</c:v>
                </c:pt>
                <c:pt idx="882">
                  <c:v>-2.604938507</c:v>
                </c:pt>
                <c:pt idx="883">
                  <c:v>-4.6261383040000084</c:v>
                </c:pt>
                <c:pt idx="884">
                  <c:v>-0.76837769099999775</c:v>
                </c:pt>
                <c:pt idx="885">
                  <c:v>2.6327323860000007</c:v>
                </c:pt>
                <c:pt idx="886">
                  <c:v>8.8412826490000072</c:v>
                </c:pt>
                <c:pt idx="887">
                  <c:v>5.3379219049999733</c:v>
                </c:pt>
                <c:pt idx="888">
                  <c:v>5.2118484490000014</c:v>
                </c:pt>
                <c:pt idx="889">
                  <c:v>3.7138206530000133</c:v>
                </c:pt>
                <c:pt idx="890">
                  <c:v>2.0579368650000021</c:v>
                </c:pt>
                <c:pt idx="891">
                  <c:v>-5.189012904000009</c:v>
                </c:pt>
                <c:pt idx="892">
                  <c:v>-5.0788261390000145</c:v>
                </c:pt>
                <c:pt idx="893">
                  <c:v>-1.838540655000017</c:v>
                </c:pt>
                <c:pt idx="894">
                  <c:v>-0.27498931600000276</c:v>
                </c:pt>
                <c:pt idx="895">
                  <c:v>2.3081077569999877</c:v>
                </c:pt>
                <c:pt idx="896">
                  <c:v>-1.1029289239999969</c:v>
                </c:pt>
                <c:pt idx="897">
                  <c:v>1.5109367379999981</c:v>
                </c:pt>
                <c:pt idx="898">
                  <c:v>3.834927368999999</c:v>
                </c:pt>
                <c:pt idx="899">
                  <c:v>0.82794494899998483</c:v>
                </c:pt>
                <c:pt idx="900">
                  <c:v>1.8226509069999821</c:v>
                </c:pt>
                <c:pt idx="901">
                  <c:v>-1.3987686160000123</c:v>
                </c:pt>
                <c:pt idx="902">
                  <c:v>1.4970458929999921</c:v>
                </c:pt>
                <c:pt idx="903">
                  <c:v>0.27001953399998513</c:v>
                </c:pt>
                <c:pt idx="904">
                  <c:v>0.93019332899999085</c:v>
                </c:pt>
                <c:pt idx="905">
                  <c:v>-0.62938461000000245</c:v>
                </c:pt>
                <c:pt idx="906">
                  <c:v>-0.66314468100000568</c:v>
                </c:pt>
                <c:pt idx="907">
                  <c:v>-2.0738205000000249</c:v>
                </c:pt>
                <c:pt idx="908">
                  <c:v>-3.540088659999995</c:v>
                </c:pt>
                <c:pt idx="909">
                  <c:v>-4.4385063149999979</c:v>
                </c:pt>
                <c:pt idx="910">
                  <c:v>-7.4852081319999968</c:v>
                </c:pt>
                <c:pt idx="911">
                  <c:v>-6.4180206310000045</c:v>
                </c:pt>
                <c:pt idx="912">
                  <c:v>-3.238297271999997</c:v>
                </c:pt>
                <c:pt idx="913">
                  <c:v>-0.91529846599999587</c:v>
                </c:pt>
                <c:pt idx="914">
                  <c:v>-4.723425296000002</c:v>
                </c:pt>
                <c:pt idx="915">
                  <c:v>-3.8180511489999986</c:v>
                </c:pt>
                <c:pt idx="916">
                  <c:v>-1.6231185860000039</c:v>
                </c:pt>
                <c:pt idx="917">
                  <c:v>-2.3914993309999915</c:v>
                </c:pt>
                <c:pt idx="918">
                  <c:v>-2.2882507329999981</c:v>
                </c:pt>
                <c:pt idx="919">
                  <c:v>-2.5552963260000041</c:v>
                </c:pt>
                <c:pt idx="920">
                  <c:v>-2.9345214790000114</c:v>
                </c:pt>
                <c:pt idx="921">
                  <c:v>-1.5744728110000068</c:v>
                </c:pt>
                <c:pt idx="922">
                  <c:v>-1.7928756689999972</c:v>
                </c:pt>
                <c:pt idx="923">
                  <c:v>1.1763870240000074</c:v>
                </c:pt>
                <c:pt idx="924">
                  <c:v>3.4199676479999965</c:v>
                </c:pt>
                <c:pt idx="925">
                  <c:v>-1.5208663939999951</c:v>
                </c:pt>
                <c:pt idx="926">
                  <c:v>-1.2329719539999928</c:v>
                </c:pt>
                <c:pt idx="927">
                  <c:v>-4.3164009110000165</c:v>
                </c:pt>
                <c:pt idx="928">
                  <c:v>-3.838899990999991</c:v>
                </c:pt>
                <c:pt idx="929">
                  <c:v>-1.4503807079999973</c:v>
                </c:pt>
                <c:pt idx="930">
                  <c:v>-2.4669464049999874</c:v>
                </c:pt>
                <c:pt idx="931">
                  <c:v>-2.4391441380000032</c:v>
                </c:pt>
                <c:pt idx="932">
                  <c:v>-1.9457519569999988</c:v>
                </c:pt>
                <c:pt idx="933">
                  <c:v>-3.8091209399999997</c:v>
                </c:pt>
                <c:pt idx="934">
                  <c:v>-4.446455377999996</c:v>
                </c:pt>
                <c:pt idx="935">
                  <c:v>-4.1327499340000102</c:v>
                </c:pt>
                <c:pt idx="936">
                  <c:v>0.20251387999999082</c:v>
                </c:pt>
                <c:pt idx="937">
                  <c:v>-2.5711776710000009</c:v>
                </c:pt>
                <c:pt idx="938">
                  <c:v>-4.9438110359999996</c:v>
                </c:pt>
                <c:pt idx="939">
                  <c:v>-2.6108852390000052</c:v>
                </c:pt>
                <c:pt idx="940">
                  <c:v>2.4113487280000072</c:v>
                </c:pt>
                <c:pt idx="941">
                  <c:v>0.30973281800000052</c:v>
                </c:pt>
                <c:pt idx="942">
                  <c:v>-1.4543567710000005</c:v>
                </c:pt>
                <c:pt idx="943">
                  <c:v>-3.7624610869999984</c:v>
                </c:pt>
                <c:pt idx="944">
                  <c:v>-3.6572296180000023</c:v>
                </c:pt>
                <c:pt idx="945">
                  <c:v>-2.9027503940000017</c:v>
                </c:pt>
                <c:pt idx="946">
                  <c:v>-3.5371067009999919</c:v>
                </c:pt>
                <c:pt idx="947">
                  <c:v>-0.51423682800000847</c:v>
                </c:pt>
                <c:pt idx="948">
                  <c:v>-0.60655708100000538</c:v>
                </c:pt>
                <c:pt idx="949">
                  <c:v>2.7766731279999988</c:v>
                </c:pt>
                <c:pt idx="950">
                  <c:v>2.7875949799999873</c:v>
                </c:pt>
                <c:pt idx="951">
                  <c:v>2.5811384999990139E-2</c:v>
                </c:pt>
                <c:pt idx="952">
                  <c:v>-2.5930210120000083</c:v>
                </c:pt>
                <c:pt idx="953">
                  <c:v>-4.6519470220000017</c:v>
                </c:pt>
                <c:pt idx="954">
                  <c:v>-4.0275173190000046</c:v>
                </c:pt>
                <c:pt idx="955">
                  <c:v>-4.2081939720000108</c:v>
                </c:pt>
                <c:pt idx="956">
                  <c:v>-1.9229240440000055</c:v>
                </c:pt>
                <c:pt idx="957">
                  <c:v>-2.4550266310000026</c:v>
                </c:pt>
                <c:pt idx="958">
                  <c:v>-0.93019447700000768</c:v>
                </c:pt>
                <c:pt idx="959">
                  <c:v>-1.6350330290000059</c:v>
                </c:pt>
                <c:pt idx="960">
                  <c:v>-1.0165576890000025</c:v>
                </c:pt>
                <c:pt idx="961">
                  <c:v>-2.3924919079999967</c:v>
                </c:pt>
                <c:pt idx="962">
                  <c:v>-3.478535848000007</c:v>
                </c:pt>
                <c:pt idx="963">
                  <c:v>8.8293693540000007</c:v>
                </c:pt>
                <c:pt idx="964">
                  <c:v>8.090779873999999</c:v>
                </c:pt>
                <c:pt idx="965">
                  <c:v>9.153991701999999</c:v>
                </c:pt>
                <c:pt idx="966">
                  <c:v>7.9924938249999968</c:v>
                </c:pt>
                <c:pt idx="967">
                  <c:v>8.7380409249999929</c:v>
                </c:pt>
                <c:pt idx="968">
                  <c:v>11.394596481000001</c:v>
                </c:pt>
                <c:pt idx="969">
                  <c:v>4.8167415650000009</c:v>
                </c:pt>
                <c:pt idx="970">
                  <c:v>2.716116710999998</c:v>
                </c:pt>
                <c:pt idx="971">
                  <c:v>0.69987106299998914</c:v>
                </c:pt>
                <c:pt idx="972">
                  <c:v>-0.44871673500001918</c:v>
                </c:pt>
                <c:pt idx="973">
                  <c:v>-0.8974327130000006</c:v>
                </c:pt>
                <c:pt idx="974">
                  <c:v>-3.9103759730000149</c:v>
                </c:pt>
                <c:pt idx="975">
                  <c:v>-2.846166991000004</c:v>
                </c:pt>
                <c:pt idx="976">
                  <c:v>-1.0413772579999829</c:v>
                </c:pt>
                <c:pt idx="977">
                  <c:v>-0.83191070899999886</c:v>
                </c:pt>
                <c:pt idx="978">
                  <c:v>-2.3071090749999996</c:v>
                </c:pt>
                <c:pt idx="979">
                  <c:v>-1.4563362100000035</c:v>
                </c:pt>
                <c:pt idx="980">
                  <c:v>0.96891021800000487</c:v>
                </c:pt>
                <c:pt idx="981">
                  <c:v>2.1482734680000064</c:v>
                </c:pt>
                <c:pt idx="982">
                  <c:v>1.5734844209999963</c:v>
                </c:pt>
                <c:pt idx="983">
                  <c:v>-0.19655990700000103</c:v>
                </c:pt>
                <c:pt idx="984">
                  <c:v>-2.3656860369999961</c:v>
                </c:pt>
                <c:pt idx="985">
                  <c:v>-2.6287609119999971</c:v>
                </c:pt>
                <c:pt idx="986">
                  <c:v>-1.6449592570000107</c:v>
                </c:pt>
                <c:pt idx="987">
                  <c:v>-0.97387161300000002</c:v>
                </c:pt>
                <c:pt idx="988">
                  <c:v>-0.34150313900000384</c:v>
                </c:pt>
                <c:pt idx="989">
                  <c:v>3.207522964000006</c:v>
                </c:pt>
                <c:pt idx="990">
                  <c:v>2.7449092849999914</c:v>
                </c:pt>
                <c:pt idx="991">
                  <c:v>-0.63435783100000265</c:v>
                </c:pt>
                <c:pt idx="992">
                  <c:v>0.61152152999999743</c:v>
                </c:pt>
                <c:pt idx="993">
                  <c:v>7.6437378999997918E-2</c:v>
                </c:pt>
                <c:pt idx="994">
                  <c:v>-1.0572624260000012</c:v>
                </c:pt>
                <c:pt idx="995">
                  <c:v>2.7707168539999927</c:v>
                </c:pt>
                <c:pt idx="996">
                  <c:v>1.9576755549999945</c:v>
                </c:pt>
                <c:pt idx="997">
                  <c:v>2.1661476129999926</c:v>
                </c:pt>
                <c:pt idx="998">
                  <c:v>1.7313289679999997</c:v>
                </c:pt>
                <c:pt idx="999">
                  <c:v>0.27797164499997962</c:v>
                </c:pt>
                <c:pt idx="1000">
                  <c:v>1.9586662339999918</c:v>
                </c:pt>
                <c:pt idx="1001">
                  <c:v>0.65320968700001458</c:v>
                </c:pt>
                <c:pt idx="1002">
                  <c:v>2.4540283169999952</c:v>
                </c:pt>
                <c:pt idx="1003">
                  <c:v>5.591072840999999</c:v>
                </c:pt>
                <c:pt idx="1004">
                  <c:v>3.7416099590000016</c:v>
                </c:pt>
                <c:pt idx="1005">
                  <c:v>5.0252174350000018</c:v>
                </c:pt>
                <c:pt idx="1006">
                  <c:v>3.7853027359999913</c:v>
                </c:pt>
                <c:pt idx="1007">
                  <c:v>2.3964607279999939</c:v>
                </c:pt>
                <c:pt idx="1008">
                  <c:v>3.8250038169999954</c:v>
                </c:pt>
                <c:pt idx="1009">
                  <c:v>4.1615310619999946</c:v>
                </c:pt>
                <c:pt idx="1010">
                  <c:v>3.1092391979999832</c:v>
                </c:pt>
                <c:pt idx="1011">
                  <c:v>3.6115608260000016</c:v>
                </c:pt>
                <c:pt idx="1012">
                  <c:v>1.1634887710000044</c:v>
                </c:pt>
                <c:pt idx="1013">
                  <c:v>-1.1644844070000033</c:v>
                </c:pt>
                <c:pt idx="1014">
                  <c:v>0.23329086600001858</c:v>
                </c:pt>
                <c:pt idx="1015">
                  <c:v>1.1813621539999986</c:v>
                </c:pt>
                <c:pt idx="1016">
                  <c:v>0.8954414359999987</c:v>
                </c:pt>
                <c:pt idx="1017">
                  <c:v>-0.26407013000002166</c:v>
                </c:pt>
                <c:pt idx="1018">
                  <c:v>-0.65520400799999834</c:v>
                </c:pt>
                <c:pt idx="1019">
                  <c:v>0.30675354100000618</c:v>
                </c:pt>
                <c:pt idx="1020">
                  <c:v>-0.6968994150000043</c:v>
                </c:pt>
                <c:pt idx="1021">
                  <c:v>-0.12111434899999551</c:v>
                </c:pt>
                <c:pt idx="1022">
                  <c:v>1.7918868980000013</c:v>
                </c:pt>
                <c:pt idx="1023">
                  <c:v>5.4918037430000055</c:v>
                </c:pt>
                <c:pt idx="1024">
                  <c:v>5.1443443219999807</c:v>
                </c:pt>
                <c:pt idx="1025">
                  <c:v>0.27895202600001312</c:v>
                </c:pt>
                <c:pt idx="1026">
                  <c:v>-0.7177497849999952</c:v>
                </c:pt>
                <c:pt idx="1027">
                  <c:v>-1.3382049570000021</c:v>
                </c:pt>
                <c:pt idx="1028">
                  <c:v>-8.6010368309999876</c:v>
                </c:pt>
                <c:pt idx="1029">
                  <c:v>-7.3362968430000137</c:v>
                </c:pt>
                <c:pt idx="1030">
                  <c:v>-4.7263977019999999</c:v>
                </c:pt>
                <c:pt idx="1031">
                  <c:v>-3.0119537370000131</c:v>
                </c:pt>
                <c:pt idx="1032">
                  <c:v>-0.93714447700000392</c:v>
                </c:pt>
                <c:pt idx="1033">
                  <c:v>1.1793594340000055</c:v>
                </c:pt>
                <c:pt idx="1034">
                  <c:v>1.4603149449999933</c:v>
                </c:pt>
                <c:pt idx="1035">
                  <c:v>-2.4401374870000012</c:v>
                </c:pt>
                <c:pt idx="1036">
                  <c:v>-1.4364799539999922</c:v>
                </c:pt>
                <c:pt idx="1037">
                  <c:v>-0.88055191300000502</c:v>
                </c:pt>
                <c:pt idx="1038">
                  <c:v>-2.8511230420000118</c:v>
                </c:pt>
                <c:pt idx="1039">
                  <c:v>-0.55394210900000473</c:v>
                </c:pt>
                <c:pt idx="1040">
                  <c:v>0.90933838399999445</c:v>
                </c:pt>
                <c:pt idx="1041">
                  <c:v>1.3580543489999997</c:v>
                </c:pt>
                <c:pt idx="1042">
                  <c:v>2.2773269689999864</c:v>
                </c:pt>
                <c:pt idx="1043">
                  <c:v>3.2770103430000006</c:v>
                </c:pt>
                <c:pt idx="1044">
                  <c:v>2.6724418649999961</c:v>
                </c:pt>
                <c:pt idx="1045">
                  <c:v>-0.41993178800001374</c:v>
                </c:pt>
                <c:pt idx="1046">
                  <c:v>1.2319816560000021</c:v>
                </c:pt>
                <c:pt idx="1047">
                  <c:v>2.3180282590000019</c:v>
                </c:pt>
                <c:pt idx="1048">
                  <c:v>0.64726257099999884</c:v>
                </c:pt>
                <c:pt idx="1049">
                  <c:v>0.21145401399999741</c:v>
                </c:pt>
                <c:pt idx="1050">
                  <c:v>1.1724143990000044</c:v>
                </c:pt>
                <c:pt idx="1051">
                  <c:v>-2.8282959030000114</c:v>
                </c:pt>
                <c:pt idx="1052">
                  <c:v>-2.0946685820000255</c:v>
                </c:pt>
                <c:pt idx="1053">
                  <c:v>-2.4202766370000006</c:v>
                </c:pt>
                <c:pt idx="1054">
                  <c:v>-0.80112686200000383</c:v>
                </c:pt>
                <c:pt idx="1055">
                  <c:v>6.4526369000006412E-2</c:v>
                </c:pt>
                <c:pt idx="1056">
                  <c:v>-1.2726829570000007</c:v>
                </c:pt>
                <c:pt idx="1057">
                  <c:v>0.61946869099999446</c:v>
                </c:pt>
                <c:pt idx="1058">
                  <c:v>0.18365096799999492</c:v>
                </c:pt>
                <c:pt idx="1059">
                  <c:v>0.24818420699999422</c:v>
                </c:pt>
                <c:pt idx="1060">
                  <c:v>0.49139557399999489</c:v>
                </c:pt>
                <c:pt idx="1061">
                  <c:v>3.2789970359999927</c:v>
                </c:pt>
                <c:pt idx="1062">
                  <c:v>7.7234687850000086</c:v>
                </c:pt>
                <c:pt idx="1063">
                  <c:v>9.6473770160000072</c:v>
                </c:pt>
                <c:pt idx="1064">
                  <c:v>8.1314811719999938</c:v>
                </c:pt>
                <c:pt idx="1065">
                  <c:v>5.9196716260000102</c:v>
                </c:pt>
                <c:pt idx="1066">
                  <c:v>3.6244674669999881</c:v>
                </c:pt>
                <c:pt idx="1067">
                  <c:v>2.0380790649999909</c:v>
                </c:pt>
                <c:pt idx="1068">
                  <c:v>1.0880386329999965</c:v>
                </c:pt>
                <c:pt idx="1069">
                  <c:v>1.0046447769999958</c:v>
                </c:pt>
                <c:pt idx="1070">
                  <c:v>-0.46758117400000287</c:v>
                </c:pt>
                <c:pt idx="1071">
                  <c:v>0.42587508900000159</c:v>
                </c:pt>
                <c:pt idx="1072">
                  <c:v>1.1466041599999812</c:v>
                </c:pt>
                <c:pt idx="1073">
                  <c:v>-1.2448829680000131</c:v>
                </c:pt>
                <c:pt idx="1074">
                  <c:v>-0.37723846600000854</c:v>
                </c:pt>
                <c:pt idx="1075">
                  <c:v>-0.96096725599998933</c:v>
                </c:pt>
                <c:pt idx="1076">
                  <c:v>-1.2131187399999988</c:v>
                </c:pt>
                <c:pt idx="1077">
                  <c:v>0.52516174400000182</c:v>
                </c:pt>
                <c:pt idx="1078">
                  <c:v>-0.30178451599999789</c:v>
                </c:pt>
                <c:pt idx="1079">
                  <c:v>-2.0172317520000007</c:v>
                </c:pt>
                <c:pt idx="1080">
                  <c:v>-1.5566024790000057</c:v>
                </c:pt>
                <c:pt idx="1081">
                  <c:v>-0.80510940099999573</c:v>
                </c:pt>
                <c:pt idx="1082">
                  <c:v>-0.33951720999999679</c:v>
                </c:pt>
                <c:pt idx="1083">
                  <c:v>-0.18266372200000092</c:v>
                </c:pt>
                <c:pt idx="1084">
                  <c:v>2.779006400000128E-2</c:v>
                </c:pt>
                <c:pt idx="1085">
                  <c:v>-1.2875816319999984</c:v>
                </c:pt>
                <c:pt idx="1086">
                  <c:v>-0.34447022000000516</c:v>
                </c:pt>
                <c:pt idx="1087">
                  <c:v>6.8855941740000048</c:v>
                </c:pt>
                <c:pt idx="1088">
                  <c:v>5.1165458680000171</c:v>
                </c:pt>
                <c:pt idx="1089">
                  <c:v>0.85375213599999711</c:v>
                </c:pt>
                <c:pt idx="1090">
                  <c:v>-0.54004516000000535</c:v>
                </c:pt>
                <c:pt idx="1091">
                  <c:v>0.20152053699999328</c:v>
                </c:pt>
                <c:pt idx="1092">
                  <c:v>-1.2571731530000108</c:v>
                </c:pt>
                <c:pt idx="1093">
                  <c:v>1.847228500000142E-2</c:v>
                </c:pt>
                <c:pt idx="1094">
                  <c:v>-2.376404569000016</c:v>
                </c:pt>
                <c:pt idx="1095">
                  <c:v>-1.1359146109999898</c:v>
                </c:pt>
                <c:pt idx="1096">
                  <c:v>-0.60050125100001139</c:v>
                </c:pt>
                <c:pt idx="1097">
                  <c:v>-3.2923278849999917</c:v>
                </c:pt>
                <c:pt idx="1098">
                  <c:v>-0.73574371700001961</c:v>
                </c:pt>
                <c:pt idx="1099">
                  <c:v>-2.8183792089999997</c:v>
                </c:pt>
                <c:pt idx="1100">
                  <c:v>-4.5979354889999939</c:v>
                </c:pt>
                <c:pt idx="1101">
                  <c:v>-2.8622466990000106</c:v>
                </c:pt>
                <c:pt idx="1102">
                  <c:v>-1.8543296759999919</c:v>
                </c:pt>
                <c:pt idx="1103">
                  <c:v>-1.0637474029999936</c:v>
                </c:pt>
                <c:pt idx="1104">
                  <c:v>-2.3478218059999847</c:v>
                </c:pt>
                <c:pt idx="1105">
                  <c:v>-1.578168493000021</c:v>
                </c:pt>
                <c:pt idx="1106">
                  <c:v>3.2769752439999849</c:v>
                </c:pt>
                <c:pt idx="1107">
                  <c:v>1.9799446069999931</c:v>
                </c:pt>
                <c:pt idx="1108">
                  <c:v>2.3368522670000118</c:v>
                </c:pt>
                <c:pt idx="1109">
                  <c:v>1.1046226560000036</c:v>
                </c:pt>
                <c:pt idx="1110">
                  <c:v>1.1873619089999892</c:v>
                </c:pt>
                <c:pt idx="1111">
                  <c:v>1.0936546349999929</c:v>
                </c:pt>
                <c:pt idx="1112">
                  <c:v>5.7533996600000137</c:v>
                </c:pt>
                <c:pt idx="1113">
                  <c:v>6.6755874579999954</c:v>
                </c:pt>
                <c:pt idx="1114">
                  <c:v>6.0584693909999885</c:v>
                </c:pt>
                <c:pt idx="1115">
                  <c:v>5.5460388149999886</c:v>
                </c:pt>
                <c:pt idx="1116">
                  <c:v>2.9001281769999991</c:v>
                </c:pt>
                <c:pt idx="1117">
                  <c:v>0.60016478999999379</c:v>
                </c:pt>
                <c:pt idx="1118">
                  <c:v>2.9270446809999839</c:v>
                </c:pt>
                <c:pt idx="1119">
                  <c:v>4.0296783419999969</c:v>
                </c:pt>
                <c:pt idx="1120">
                  <c:v>0.30107879300000207</c:v>
                </c:pt>
                <c:pt idx="1121">
                  <c:v>4.9850489999840875E-3</c:v>
                </c:pt>
                <c:pt idx="1122">
                  <c:v>-1.2621337890000035</c:v>
                </c:pt>
                <c:pt idx="1123">
                  <c:v>-2.6319496119999997</c:v>
                </c:pt>
                <c:pt idx="1124">
                  <c:v>-1.8802536020000105</c:v>
                </c:pt>
                <c:pt idx="1125">
                  <c:v>1.5871406539999668</c:v>
                </c:pt>
                <c:pt idx="1126">
                  <c:v>1.1863700829999999</c:v>
                </c:pt>
                <c:pt idx="1127">
                  <c:v>-0.91819610199999602</c:v>
                </c:pt>
                <c:pt idx="1128">
                  <c:v>-5.5470329249999963</c:v>
                </c:pt>
                <c:pt idx="1129">
                  <c:v>-3.2390930180000055</c:v>
                </c:pt>
                <c:pt idx="1130">
                  <c:v>-1.5991119370000035</c:v>
                </c:pt>
                <c:pt idx="1131">
                  <c:v>1.5901397690000039</c:v>
                </c:pt>
                <c:pt idx="1132">
                  <c:v>3.9469291639999966</c:v>
                </c:pt>
                <c:pt idx="1133">
                  <c:v>4.1542976379999885</c:v>
                </c:pt>
                <c:pt idx="1134">
                  <c:v>2.5671524049999874</c:v>
                </c:pt>
                <c:pt idx="1135">
                  <c:v>1.5871429469999754</c:v>
                </c:pt>
                <c:pt idx="1136">
                  <c:v>0.91320571899998981</c:v>
                </c:pt>
                <c:pt idx="1137">
                  <c:v>-0.42170639100001495</c:v>
                </c:pt>
                <c:pt idx="1138">
                  <c:v>-2.2610885619999976</c:v>
                </c:pt>
                <c:pt idx="1139">
                  <c:v>-0.71580428699999743</c:v>
                </c:pt>
                <c:pt idx="1140">
                  <c:v>1.927111054000008</c:v>
                </c:pt>
                <c:pt idx="1141">
                  <c:v>3.1713020359999859</c:v>
                </c:pt>
                <c:pt idx="1142">
                  <c:v>1.4924385089999817</c:v>
                </c:pt>
                <c:pt idx="1143">
                  <c:v>1.4485710109999985</c:v>
                </c:pt>
                <c:pt idx="1144">
                  <c:v>3.5800514289999796</c:v>
                </c:pt>
                <c:pt idx="1145">
                  <c:v>1.9191315129999822</c:v>
                </c:pt>
                <c:pt idx="1146">
                  <c:v>0.21035155399999894</c:v>
                </c:pt>
                <c:pt idx="1147">
                  <c:v>-2.4335601920000016</c:v>
                </c:pt>
                <c:pt idx="1148">
                  <c:v>-1.5821563890000192</c:v>
                </c:pt>
                <c:pt idx="1149">
                  <c:v>-0.75867768400000557</c:v>
                </c:pt>
                <c:pt idx="1150">
                  <c:v>-0.33996277600000724</c:v>
                </c:pt>
                <c:pt idx="1151">
                  <c:v>-2.2690658580000189</c:v>
                </c:pt>
                <c:pt idx="1152">
                  <c:v>-1.0836891210000061</c:v>
                </c:pt>
                <c:pt idx="1153">
                  <c:v>1.9819366489999908</c:v>
                </c:pt>
                <c:pt idx="1154">
                  <c:v>-0.87532577200001072</c:v>
                </c:pt>
                <c:pt idx="1155">
                  <c:v>-0.72378616300001397</c:v>
                </c:pt>
                <c:pt idx="1156">
                  <c:v>-0.20038528199999917</c:v>
                </c:pt>
                <c:pt idx="1157">
                  <c:v>2.0577049249999959</c:v>
                </c:pt>
                <c:pt idx="1158">
                  <c:v>1.7705841009999972</c:v>
                </c:pt>
                <c:pt idx="1159">
                  <c:v>1.1744079559999818</c:v>
                </c:pt>
                <c:pt idx="1160">
                  <c:v>1.6968070879999999</c:v>
                </c:pt>
                <c:pt idx="1161">
                  <c:v>0.17944946900000502</c:v>
                </c:pt>
                <c:pt idx="1162">
                  <c:v>-2.9738983149999996</c:v>
                </c:pt>
                <c:pt idx="1163">
                  <c:v>-4.1792091360000114</c:v>
                </c:pt>
                <c:pt idx="1164">
                  <c:v>-3.0277397090000164</c:v>
                </c:pt>
                <c:pt idx="1165">
                  <c:v>-1.2601455700000201</c:v>
                </c:pt>
                <c:pt idx="1166">
                  <c:v>2.085620880999997</c:v>
                </c:pt>
                <c:pt idx="1167">
                  <c:v>3.2051948499999696</c:v>
                </c:pt>
                <c:pt idx="1168">
                  <c:v>2.7585586579999841</c:v>
                </c:pt>
                <c:pt idx="1169">
                  <c:v>1.6011054989999991</c:v>
                </c:pt>
                <c:pt idx="1170">
                  <c:v>-1.0188858000000067</c:v>
                </c:pt>
                <c:pt idx="1171">
                  <c:v>-1.4535560620000041</c:v>
                </c:pt>
                <c:pt idx="1172">
                  <c:v>-4.6866645780000198</c:v>
                </c:pt>
                <c:pt idx="1173">
                  <c:v>-3.8721588179999884</c:v>
                </c:pt>
                <c:pt idx="1174">
                  <c:v>-0.96006164299998886</c:v>
                </c:pt>
                <c:pt idx="1175">
                  <c:v>-2.6608604480000082</c:v>
                </c:pt>
                <c:pt idx="1176">
                  <c:v>-3.5999885549999959</c:v>
                </c:pt>
                <c:pt idx="1177">
                  <c:v>-3.0436920190000052</c:v>
                </c:pt>
                <c:pt idx="1178">
                  <c:v>-0.65100937000001124</c:v>
                </c:pt>
                <c:pt idx="1179">
                  <c:v>-2.295973962000005</c:v>
                </c:pt>
                <c:pt idx="1180">
                  <c:v>-3.3906341600000189</c:v>
                </c:pt>
                <c:pt idx="1181">
                  <c:v>-2.6409256010000064</c:v>
                </c:pt>
                <c:pt idx="1182">
                  <c:v>-4.2260734580000019</c:v>
                </c:pt>
                <c:pt idx="1183">
                  <c:v>-2.4913871749999998</c:v>
                </c:pt>
                <c:pt idx="1184">
                  <c:v>-2.6409233039999833</c:v>
                </c:pt>
                <c:pt idx="1185">
                  <c:v>-3.2231346159999958</c:v>
                </c:pt>
                <c:pt idx="1186">
                  <c:v>-2.9898529079999889</c:v>
                </c:pt>
                <c:pt idx="1187">
                  <c:v>-2.5711387660000042</c:v>
                </c:pt>
                <c:pt idx="1188">
                  <c:v>3.3836547859999939</c:v>
                </c:pt>
                <c:pt idx="1189">
                  <c:v>1.2033164959999993</c:v>
                </c:pt>
                <c:pt idx="1190">
                  <c:v>-0.8523910509999979</c:v>
                </c:pt>
                <c:pt idx="1191">
                  <c:v>0.89226837100000012</c:v>
                </c:pt>
                <c:pt idx="1192">
                  <c:v>-2.5242805480000072</c:v>
                </c:pt>
                <c:pt idx="1193">
                  <c:v>-0.18941497500000537</c:v>
                </c:pt>
                <c:pt idx="1194">
                  <c:v>3.658805086000001</c:v>
                </c:pt>
                <c:pt idx="1195">
                  <c:v>4.4155006430000014</c:v>
                </c:pt>
                <c:pt idx="1196">
                  <c:v>3.949919888999986</c:v>
                </c:pt>
                <c:pt idx="1197">
                  <c:v>1.6389846809999824</c:v>
                </c:pt>
                <c:pt idx="1198">
                  <c:v>-0.26717911000001493</c:v>
                </c:pt>
                <c:pt idx="1199">
                  <c:v>1.5452766390000079</c:v>
                </c:pt>
                <c:pt idx="1200">
                  <c:v>5.3426567070000033</c:v>
                </c:pt>
                <c:pt idx="1201">
                  <c:v>2.2680633570000026</c:v>
                </c:pt>
                <c:pt idx="1202">
                  <c:v>0.36986236900000335</c:v>
                </c:pt>
                <c:pt idx="1203">
                  <c:v>-1.5681983950000244</c:v>
                </c:pt>
                <c:pt idx="1204">
                  <c:v>-1.8982032719999893</c:v>
                </c:pt>
                <c:pt idx="1205">
                  <c:v>2.9911045000005743E-2</c:v>
                </c:pt>
                <c:pt idx="1206">
                  <c:v>-1.195342251999989</c:v>
                </c:pt>
                <c:pt idx="1207">
                  <c:v>-2.9390121429999851</c:v>
                </c:pt>
                <c:pt idx="1208">
                  <c:v>-2.2361595170000186</c:v>
                </c:pt>
                <c:pt idx="1209">
                  <c:v>-0.42470093400000053</c:v>
                </c:pt>
                <c:pt idx="1210">
                  <c:v>-0.12163009799999713</c:v>
                </c:pt>
                <c:pt idx="1211">
                  <c:v>0.33596954200001505</c:v>
                </c:pt>
                <c:pt idx="1212">
                  <c:v>2.7416160630000093</c:v>
                </c:pt>
                <c:pt idx="1213">
                  <c:v>2.2501159629999989</c:v>
                </c:pt>
                <c:pt idx="1214">
                  <c:v>2.499356843000001</c:v>
                </c:pt>
                <c:pt idx="1215">
                  <c:v>1.8872253460000081</c:v>
                </c:pt>
                <c:pt idx="1216">
                  <c:v>-0.15252838600000018</c:v>
                </c:pt>
                <c:pt idx="1217">
                  <c:v>0.64502335099999186</c:v>
                </c:pt>
                <c:pt idx="1218">
                  <c:v>0.40076980599999956</c:v>
                </c:pt>
                <c:pt idx="1219">
                  <c:v>-0.72776794600001438</c:v>
                </c:pt>
                <c:pt idx="1220">
                  <c:v>5.6706588739999972</c:v>
                </c:pt>
                <c:pt idx="1221">
                  <c:v>4.1213989289999944</c:v>
                </c:pt>
                <c:pt idx="1222">
                  <c:v>2.1025695779999864</c:v>
                </c:pt>
                <c:pt idx="1223">
                  <c:v>3.3856506379999871</c:v>
                </c:pt>
                <c:pt idx="1224">
                  <c:v>3.5571166959999942</c:v>
                </c:pt>
                <c:pt idx="1225">
                  <c:v>3.9539077739999868</c:v>
                </c:pt>
                <c:pt idx="1226">
                  <c:v>3.5880264659999881</c:v>
                </c:pt>
                <c:pt idx="1227">
                  <c:v>1.6270225449999884</c:v>
                </c:pt>
                <c:pt idx="1228">
                  <c:v>1.309996773999984</c:v>
                </c:pt>
                <c:pt idx="1229">
                  <c:v>1.5572326420000024</c:v>
                </c:pt>
                <c:pt idx="1230">
                  <c:v>4.1333580449999943</c:v>
                </c:pt>
                <c:pt idx="1231">
                  <c:v>2.4395423899999997</c:v>
                </c:pt>
                <c:pt idx="1232">
                  <c:v>2.6628539799999942</c:v>
                </c:pt>
                <c:pt idx="1233">
                  <c:v>1.571189860000004</c:v>
                </c:pt>
                <c:pt idx="1234">
                  <c:v>0.63007663999997021</c:v>
                </c:pt>
                <c:pt idx="1235">
                  <c:v>0.60614697999999123</c:v>
                </c:pt>
                <c:pt idx="1236">
                  <c:v>-2.1952857999999935</c:v>
                </c:pt>
                <c:pt idx="1237">
                  <c:v>-0.98598097999999368</c:v>
                </c:pt>
                <c:pt idx="1238">
                  <c:v>-0.12461849000000313</c:v>
                </c:pt>
                <c:pt idx="1239">
                  <c:v>-2.7915930000006028E-2</c:v>
                </c:pt>
                <c:pt idx="1240">
                  <c:v>1.8971946699999904</c:v>
                </c:pt>
                <c:pt idx="1241">
                  <c:v>3.6298972499999849</c:v>
                </c:pt>
                <c:pt idx="1242">
                  <c:v>-1.2063049600000113</c:v>
                </c:pt>
                <c:pt idx="1243">
                  <c:v>-0.44863125000000537</c:v>
                </c:pt>
                <c:pt idx="1244">
                  <c:v>0.28911435000000552</c:v>
                </c:pt>
                <c:pt idx="1245">
                  <c:v>0.36388015999999368</c:v>
                </c:pt>
                <c:pt idx="1246">
                  <c:v>1.4834694199999774</c:v>
                </c:pt>
                <c:pt idx="1247">
                  <c:v>-4.8581420699999995</c:v>
                </c:pt>
                <c:pt idx="1248">
                  <c:v>-2.6768105099999957</c:v>
                </c:pt>
                <c:pt idx="1249">
                  <c:v>-1.4944290300000063</c:v>
                </c:pt>
                <c:pt idx="1250">
                  <c:v>-2.2620795800000053</c:v>
                </c:pt>
                <c:pt idx="1251">
                  <c:v>-1.5382927000000137</c:v>
                </c:pt>
                <c:pt idx="1252">
                  <c:v>-3.1842605599999985</c:v>
                </c:pt>
                <c:pt idx="1253">
                  <c:v>-3.9359680180000112</c:v>
                </c:pt>
                <c:pt idx="1254">
                  <c:v>-5.9677520740000034</c:v>
                </c:pt>
                <c:pt idx="1255">
                  <c:v>-4.3875877380000077</c:v>
                </c:pt>
                <c:pt idx="1256">
                  <c:v>-0.49348755800001243</c:v>
                </c:pt>
                <c:pt idx="1257">
                  <c:v>0.15353088300000195</c:v>
                </c:pt>
                <c:pt idx="1258">
                  <c:v>1.928106690000007</c:v>
                </c:pt>
                <c:pt idx="1259">
                  <c:v>1.2481811530000044</c:v>
                </c:pt>
                <c:pt idx="1260">
                  <c:v>0.23826751999999374</c:v>
                </c:pt>
                <c:pt idx="1261">
                  <c:v>-4.166256709999999</c:v>
                </c:pt>
                <c:pt idx="1262">
                  <c:v>-6.9337860099999915</c:v>
                </c:pt>
                <c:pt idx="1263">
                  <c:v>-5.4513267540000072</c:v>
                </c:pt>
                <c:pt idx="1264">
                  <c:v>-3.5371818539999964</c:v>
                </c:pt>
                <c:pt idx="1265">
                  <c:v>-1.7326995840000166</c:v>
                </c:pt>
                <c:pt idx="1266">
                  <c:v>-0.3349754399999938</c:v>
                </c:pt>
                <c:pt idx="1267">
                  <c:v>-0.55330657800001859</c:v>
                </c:pt>
                <c:pt idx="1268">
                  <c:v>4.8352050809999838</c:v>
                </c:pt>
                <c:pt idx="1269">
                  <c:v>4.9030059819999963</c:v>
                </c:pt>
                <c:pt idx="1270">
                  <c:v>4.2031471259999762</c:v>
                </c:pt>
                <c:pt idx="1271">
                  <c:v>3.5331939669999883</c:v>
                </c:pt>
                <c:pt idx="1272">
                  <c:v>-6.9836387640000055</c:v>
                </c:pt>
                <c:pt idx="1273">
                  <c:v>0.62807616799999266</c:v>
                </c:pt>
                <c:pt idx="1274">
                  <c:v>0.81750259400000402</c:v>
                </c:pt>
                <c:pt idx="1275">
                  <c:v>0.17446060200002478</c:v>
                </c:pt>
                <c:pt idx="1276">
                  <c:v>0.51542282099998715</c:v>
                </c:pt>
                <c:pt idx="1277">
                  <c:v>0.24325484899999594</c:v>
                </c:pt>
                <c:pt idx="1278">
                  <c:v>-0.37186279200000172</c:v>
                </c:pt>
                <c:pt idx="1279">
                  <c:v>-1.4964164679999925</c:v>
                </c:pt>
                <c:pt idx="1280">
                  <c:v>-0.60016326899999228</c:v>
                </c:pt>
                <c:pt idx="1281">
                  <c:v>-3.0018188439999989</c:v>
                </c:pt>
                <c:pt idx="1282">
                  <c:v>0.87133331600000474</c:v>
                </c:pt>
                <c:pt idx="1283">
                  <c:v>1.0687293940000018</c:v>
                </c:pt>
                <c:pt idx="1284">
                  <c:v>1.590132135999994</c:v>
                </c:pt>
                <c:pt idx="1285">
                  <c:v>4.3506896969999929</c:v>
                </c:pt>
                <c:pt idx="1286">
                  <c:v>3.6009887699999865</c:v>
                </c:pt>
                <c:pt idx="1287">
                  <c:v>6.6257408179999828</c:v>
                </c:pt>
                <c:pt idx="1288">
                  <c:v>4.5720222939999928</c:v>
                </c:pt>
                <c:pt idx="1289">
                  <c:v>3.2580360819999896</c:v>
                </c:pt>
                <c:pt idx="1290">
                  <c:v>2.0716666839999931</c:v>
                </c:pt>
                <c:pt idx="1291">
                  <c:v>1.3757896539999876</c:v>
                </c:pt>
                <c:pt idx="1292">
                  <c:v>-0.51442412599999443</c:v>
                </c:pt>
                <c:pt idx="1293">
                  <c:v>-0.67194678999997848</c:v>
                </c:pt>
                <c:pt idx="1294">
                  <c:v>-2.0317855900000126</c:v>
                </c:pt>
                <c:pt idx="1295">
                  <c:v>-1.394737254000006</c:v>
                </c:pt>
                <c:pt idx="1296">
                  <c:v>0.3240127439999867</c:v>
                </c:pt>
                <c:pt idx="1297">
                  <c:v>2.1603858739999851</c:v>
                </c:pt>
                <c:pt idx="1298">
                  <c:v>1.7755661539999892</c:v>
                </c:pt>
                <c:pt idx="1299">
                  <c:v>1.7277107409999815</c:v>
                </c:pt>
                <c:pt idx="1300">
                  <c:v>3.1703033669999741</c:v>
                </c:pt>
                <c:pt idx="1301">
                  <c:v>6.3884643739999945</c:v>
                </c:pt>
                <c:pt idx="1302">
                  <c:v>7.4651672600000012</c:v>
                </c:pt>
                <c:pt idx="1303">
                  <c:v>4.939894069999994</c:v>
                </c:pt>
                <c:pt idx="1304">
                  <c:v>0.38482514000000378</c:v>
                </c:pt>
                <c:pt idx="1305">
                  <c:v>-0.13458635000000641</c:v>
                </c:pt>
                <c:pt idx="1306">
                  <c:v>0.25222779999998579</c:v>
                </c:pt>
                <c:pt idx="1307">
                  <c:v>-2.5043427000000094</c:v>
                </c:pt>
                <c:pt idx="1308">
                  <c:v>-1.3887512200000174</c:v>
                </c:pt>
                <c:pt idx="1309">
                  <c:v>1.255164339999979</c:v>
                </c:pt>
                <c:pt idx="1310">
                  <c:v>1.4376014199999929</c:v>
                </c:pt>
                <c:pt idx="1311">
                  <c:v>1.9709739400000075</c:v>
                </c:pt>
                <c:pt idx="1312">
                  <c:v>2.2969734700000117</c:v>
                </c:pt>
                <c:pt idx="1313">
                  <c:v>1.3538604799999945</c:v>
                </c:pt>
                <c:pt idx="1314">
                  <c:v>-2.0238113500000026</c:v>
                </c:pt>
                <c:pt idx="1315">
                  <c:v>-2.0975867700000066</c:v>
                </c:pt>
                <c:pt idx="1316">
                  <c:v>-2.1294876200000061</c:v>
                </c:pt>
                <c:pt idx="1317">
                  <c:v>-0.65500034000001506</c:v>
                </c:pt>
                <c:pt idx="1318">
                  <c:v>1.41865915999999</c:v>
                </c:pt>
                <c:pt idx="1319">
                  <c:v>-0.15652080000000979</c:v>
                </c:pt>
                <c:pt idx="1320">
                  <c:v>-1.460533890000022</c:v>
                </c:pt>
                <c:pt idx="1321">
                  <c:v>-1.157459209999999</c:v>
                </c:pt>
                <c:pt idx="1322">
                  <c:v>-4.9877426299999996</c:v>
                </c:pt>
                <c:pt idx="1323">
                  <c:v>0.23228908999999476</c:v>
                </c:pt>
                <c:pt idx="1324">
                  <c:v>3.4145606499999985</c:v>
                </c:pt>
                <c:pt idx="1325">
                  <c:v>9.2826126199999806</c:v>
                </c:pt>
                <c:pt idx="1326">
                  <c:v>10.06621625999999</c:v>
                </c:pt>
                <c:pt idx="1327">
                  <c:v>6.9786575699999958</c:v>
                </c:pt>
                <c:pt idx="1328">
                  <c:v>4.9698021500000067</c:v>
                </c:pt>
                <c:pt idx="1329">
                  <c:v>5.1632079900000036</c:v>
                </c:pt>
                <c:pt idx="1330">
                  <c:v>2.6718292000000048</c:v>
                </c:pt>
                <c:pt idx="1331">
                  <c:v>1.2760933200000011</c:v>
                </c:pt>
                <c:pt idx="1332">
                  <c:v>2.8462966499999993</c:v>
                </c:pt>
                <c:pt idx="1333">
                  <c:v>3.7385642699999835</c:v>
                </c:pt>
                <c:pt idx="1334">
                  <c:v>-2.591081250000002</c:v>
                </c:pt>
                <c:pt idx="1335">
                  <c:v>-3.1174674399999844</c:v>
                </c:pt>
                <c:pt idx="1336">
                  <c:v>-1.322953830000003</c:v>
                </c:pt>
                <c:pt idx="1337">
                  <c:v>-0.55130915000000869</c:v>
                </c:pt>
                <c:pt idx="1338">
                  <c:v>0.18344417999999507</c:v>
                </c:pt>
                <c:pt idx="1339">
                  <c:v>-1.4047073499999954</c:v>
                </c:pt>
                <c:pt idx="1340">
                  <c:v>-1.2402084400000035</c:v>
                </c:pt>
                <c:pt idx="1341">
                  <c:v>0.34793324999998276</c:v>
                </c:pt>
                <c:pt idx="1342">
                  <c:v>0.69986417000001211</c:v>
                </c:pt>
                <c:pt idx="1343">
                  <c:v>0.91321185999998988</c:v>
                </c:pt>
                <c:pt idx="1344">
                  <c:v>2.7555694799999912</c:v>
                </c:pt>
                <c:pt idx="1345">
                  <c:v>5.3466491999999874</c:v>
                </c:pt>
                <c:pt idx="1346">
                  <c:v>1.7835486699999876</c:v>
                </c:pt>
                <c:pt idx="1347">
                  <c:v>1.6250121999999863</c:v>
                </c:pt>
                <c:pt idx="1348">
                  <c:v>-3.3799790000003327E-2</c:v>
                </c:pt>
                <c:pt idx="1349">
                  <c:v>-0.28136439000000735</c:v>
                </c:pt>
                <c:pt idx="1350">
                  <c:v>-2.6599761799999868</c:v>
                </c:pt>
                <c:pt idx="1351">
                  <c:v>-4.2575012099999867</c:v>
                </c:pt>
                <c:pt idx="1352">
                  <c:v>-0.64110182999999665</c:v>
                </c:pt>
                <c:pt idx="1353">
                  <c:v>-1.7680030500000044</c:v>
                </c:pt>
                <c:pt idx="1354">
                  <c:v>1.6630035699999866</c:v>
                </c:pt>
                <c:pt idx="1355">
                  <c:v>3.8679984999999846</c:v>
                </c:pt>
                <c:pt idx="1356">
                  <c:v>4.3540023199999922</c:v>
                </c:pt>
                <c:pt idx="1357">
                  <c:v>3.4130027099999865</c:v>
                </c:pt>
                <c:pt idx="1358">
                  <c:v>1.8829994100000107</c:v>
                </c:pt>
                <c:pt idx="1359">
                  <c:v>0.49100110000000541</c:v>
                </c:pt>
                <c:pt idx="1360">
                  <c:v>-0.18200148000001093</c:v>
                </c:pt>
                <c:pt idx="1361">
                  <c:v>-1.3690009900000177</c:v>
                </c:pt>
                <c:pt idx="1362">
                  <c:v>-2.0320045700000122</c:v>
                </c:pt>
                <c:pt idx="1363">
                  <c:v>-3.9289962199999877</c:v>
                </c:pt>
                <c:pt idx="1364">
                  <c:v>-0.1159981100000067</c:v>
                </c:pt>
                <c:pt idx="1365">
                  <c:v>-1.9699997000000025</c:v>
                </c:pt>
                <c:pt idx="1366">
                  <c:v>-2.9999999999999858</c:v>
                </c:pt>
                <c:pt idx="1367">
                  <c:v>-4.3529983899999962</c:v>
                </c:pt>
                <c:pt idx="1368">
                  <c:v>-5.5310043599999972</c:v>
                </c:pt>
                <c:pt idx="1369">
                  <c:v>-1.3109977000000015</c:v>
                </c:pt>
                <c:pt idx="1370">
                  <c:v>-2.8860046600000118</c:v>
                </c:pt>
                <c:pt idx="1371">
                  <c:v>-0.74199905000000399</c:v>
                </c:pt>
                <c:pt idx="1372">
                  <c:v>-0.60399707000000546</c:v>
                </c:pt>
                <c:pt idx="1373">
                  <c:v>1.6930031400000018</c:v>
                </c:pt>
                <c:pt idx="1374">
                  <c:v>2.2979965800000031</c:v>
                </c:pt>
                <c:pt idx="1375">
                  <c:v>1.83099974000001</c:v>
                </c:pt>
                <c:pt idx="1376">
                  <c:v>-0.25699688000000265</c:v>
                </c:pt>
                <c:pt idx="1377">
                  <c:v>-2.9080017200000015</c:v>
                </c:pt>
                <c:pt idx="1378">
                  <c:v>-0.38200150000001543</c:v>
                </c:pt>
                <c:pt idx="1379">
                  <c:v>1.6099968199999921</c:v>
                </c:pt>
                <c:pt idx="1380">
                  <c:v>0.24499892999999417</c:v>
                </c:pt>
                <c:pt idx="1381">
                  <c:v>-1.0720001299999922</c:v>
                </c:pt>
                <c:pt idx="1382">
                  <c:v>1.7980033199999923</c:v>
                </c:pt>
                <c:pt idx="1383">
                  <c:v>3.9489997899999878</c:v>
                </c:pt>
                <c:pt idx="1384">
                  <c:v>6.493998739999995</c:v>
                </c:pt>
                <c:pt idx="1385">
                  <c:v>4.8259994599999914</c:v>
                </c:pt>
                <c:pt idx="1386">
                  <c:v>7.8189941400000009</c:v>
                </c:pt>
                <c:pt idx="1387">
                  <c:v>3.1290031100000135</c:v>
                </c:pt>
                <c:pt idx="1388">
                  <c:v>0.66200328999998703</c:v>
                </c:pt>
                <c:pt idx="1389">
                  <c:v>-2.9379967100000073</c:v>
                </c:pt>
                <c:pt idx="1390">
                  <c:v>-1.5760009400000001</c:v>
                </c:pt>
                <c:pt idx="1391">
                  <c:v>-1.3319968599999896</c:v>
                </c:pt>
                <c:pt idx="1392">
                  <c:v>-0.80200268000000108</c:v>
                </c:pt>
                <c:pt idx="1393">
                  <c:v>-1.3049988200000229</c:v>
                </c:pt>
                <c:pt idx="1394">
                  <c:v>1.6220008499999921</c:v>
                </c:pt>
                <c:pt idx="1395">
                  <c:v>3.149999980000004</c:v>
                </c:pt>
                <c:pt idx="1396">
                  <c:v>1.8879982199999858</c:v>
                </c:pt>
                <c:pt idx="1397">
                  <c:v>-1.3690040999999979</c:v>
                </c:pt>
                <c:pt idx="1398">
                  <c:v>-4.859996730000006</c:v>
                </c:pt>
                <c:pt idx="1399">
                  <c:v>-5.1250022500000085</c:v>
                </c:pt>
                <c:pt idx="1400">
                  <c:v>-5.6059966600000024</c:v>
                </c:pt>
                <c:pt idx="1401">
                  <c:v>-6.3069999899999942</c:v>
                </c:pt>
                <c:pt idx="1402">
                  <c:v>-3.7860023400000102</c:v>
                </c:pt>
                <c:pt idx="1403">
                  <c:v>-1.4039978600000182</c:v>
                </c:pt>
                <c:pt idx="1404">
                  <c:v>-0.91899877000001595</c:v>
                </c:pt>
                <c:pt idx="1405">
                  <c:v>-1.4160003700000061</c:v>
                </c:pt>
                <c:pt idx="1406">
                  <c:v>0.85299912000000688</c:v>
                </c:pt>
                <c:pt idx="1407">
                  <c:v>2.5150016499999879</c:v>
                </c:pt>
                <c:pt idx="1408">
                  <c:v>2.5260002099999923</c:v>
                </c:pt>
                <c:pt idx="1409">
                  <c:v>1.2600005999999979</c:v>
                </c:pt>
                <c:pt idx="1410">
                  <c:v>2.0179992800000122</c:v>
                </c:pt>
                <c:pt idx="1411">
                  <c:v>-0.48800123000000895</c:v>
                </c:pt>
                <c:pt idx="1412">
                  <c:v>1.4989959400000004</c:v>
                </c:pt>
                <c:pt idx="1413">
                  <c:v>0.15099637999999516</c:v>
                </c:pt>
                <c:pt idx="1414">
                  <c:v>1.9939987799999983</c:v>
                </c:pt>
                <c:pt idx="1415">
                  <c:v>1.683998079999995</c:v>
                </c:pt>
                <c:pt idx="1416">
                  <c:v>3.6979996399999919</c:v>
                </c:pt>
                <c:pt idx="1417">
                  <c:v>4.3280014299999863</c:v>
                </c:pt>
                <c:pt idx="1418">
                  <c:v>4.0989998299999826</c:v>
                </c:pt>
                <c:pt idx="1419">
                  <c:v>4.1470001499999967</c:v>
                </c:pt>
                <c:pt idx="1420">
                  <c:v>0.68899994999998171</c:v>
                </c:pt>
                <c:pt idx="1421">
                  <c:v>-2.1310013500000196</c:v>
                </c:pt>
                <c:pt idx="1422">
                  <c:v>-3.2039985700000102</c:v>
                </c:pt>
                <c:pt idx="1423">
                  <c:v>-3.4039955700000206</c:v>
                </c:pt>
                <c:pt idx="1424">
                  <c:v>-6.5019981500000057</c:v>
                </c:pt>
                <c:pt idx="1425">
                  <c:v>-7.0940017200000085</c:v>
                </c:pt>
                <c:pt idx="1426">
                  <c:v>-2.6400024900000005</c:v>
                </c:pt>
                <c:pt idx="1427">
                  <c:v>1.6099991300000056</c:v>
                </c:pt>
                <c:pt idx="1428">
                  <c:v>1.4070029899999952</c:v>
                </c:pt>
                <c:pt idx="1429">
                  <c:v>2.9580002000000007</c:v>
                </c:pt>
                <c:pt idx="1430">
                  <c:v>2.9000000199999789</c:v>
                </c:pt>
                <c:pt idx="1431">
                  <c:v>1.999002049999973</c:v>
                </c:pt>
                <c:pt idx="1432">
                  <c:v>2.7529998899999697</c:v>
                </c:pt>
                <c:pt idx="1433">
                  <c:v>-0.9329971800000294</c:v>
                </c:pt>
                <c:pt idx="1434">
                  <c:v>-1.1359969600000142</c:v>
                </c:pt>
                <c:pt idx="1435">
                  <c:v>0.59100268999998207</c:v>
                </c:pt>
                <c:pt idx="1436">
                  <c:v>0.95900194999998689</c:v>
                </c:pt>
                <c:pt idx="1437">
                  <c:v>7.9839942299999933</c:v>
                </c:pt>
                <c:pt idx="1438">
                  <c:v>8.7419921799999827</c:v>
                </c:pt>
                <c:pt idx="1439">
                  <c:v>5.9890021799999715</c:v>
                </c:pt>
                <c:pt idx="1440">
                  <c:v>0.65600050999998416</c:v>
                </c:pt>
                <c:pt idx="1441">
                  <c:v>0.70800170000001117</c:v>
                </c:pt>
                <c:pt idx="1442">
                  <c:v>-0.33000028000003567</c:v>
                </c:pt>
                <c:pt idx="1443">
                  <c:v>0.17300569999997606</c:v>
                </c:pt>
                <c:pt idx="1444">
                  <c:v>-0.69100646999999071</c:v>
                </c:pt>
                <c:pt idx="1445">
                  <c:v>-1.1269943199999943</c:v>
                </c:pt>
                <c:pt idx="1446">
                  <c:v>-0.75599818000000596</c:v>
                </c:pt>
                <c:pt idx="1447">
                  <c:v>-2.7309998000000206</c:v>
                </c:pt>
                <c:pt idx="1448">
                  <c:v>-1.4769943500000409</c:v>
                </c:pt>
                <c:pt idx="1449">
                  <c:v>0.35399318000000335</c:v>
                </c:pt>
                <c:pt idx="1450">
                  <c:v>0.73799745999997413</c:v>
                </c:pt>
                <c:pt idx="1451">
                  <c:v>-7.5690032600000023</c:v>
                </c:pt>
                <c:pt idx="1452">
                  <c:v>-5.0639991999999978</c:v>
                </c:pt>
                <c:pt idx="1453">
                  <c:v>-2.3379982200000171</c:v>
                </c:pt>
                <c:pt idx="1454">
                  <c:v>-4.7340026400000141</c:v>
                </c:pt>
                <c:pt idx="1455">
                  <c:v>-4.5369995100000295</c:v>
                </c:pt>
                <c:pt idx="1456">
                  <c:v>-6.1699982000000233</c:v>
                </c:pt>
                <c:pt idx="1457">
                  <c:v>-3.3050033000000241</c:v>
                </c:pt>
                <c:pt idx="1458">
                  <c:v>-2.1670005700000274</c:v>
                </c:pt>
                <c:pt idx="1459">
                  <c:v>-2.8400001500000229</c:v>
                </c:pt>
                <c:pt idx="1460">
                  <c:v>2.5049995499999937</c:v>
                </c:pt>
                <c:pt idx="1461">
                  <c:v>2.8460037600000021</c:v>
                </c:pt>
                <c:pt idx="1462">
                  <c:v>1.9070006999999976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49-4612-8E95-DDAFF71602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797055"/>
        <c:axId val="139803295"/>
      </c:lineChart>
      <c:dateAx>
        <c:axId val="139797055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803295"/>
        <c:crosses val="autoZero"/>
        <c:auto val="1"/>
        <c:lblOffset val="100"/>
        <c:baseTimeUnit val="days"/>
      </c:dateAx>
      <c:valAx>
        <c:axId val="139803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797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Time Series</a:t>
            </a:r>
            <a:r>
              <a:rPr lang="en-US" baseline="0"/>
              <a:t> of Smoothing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 Exponential Smoothing by Day'!$H$4</c:f>
              <c:strCache>
                <c:ptCount val="1"/>
                <c:pt idx="0">
                  <c:v>Adj Close</c:v>
                </c:pt>
              </c:strCache>
            </c:strRef>
          </c:tx>
          <c:spPr>
            <a:ln w="317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 Exponential Smoothing by Day'!$G$5:$G$1475</c:f>
              <c:numCache>
                <c:formatCode>m/d/yyyy</c:formatCode>
                <c:ptCount val="1471"/>
                <c:pt idx="0">
                  <c:v>43467</c:v>
                </c:pt>
                <c:pt idx="1">
                  <c:v>43468</c:v>
                </c:pt>
                <c:pt idx="2">
                  <c:v>43469</c:v>
                </c:pt>
                <c:pt idx="3">
                  <c:v>43472</c:v>
                </c:pt>
                <c:pt idx="4">
                  <c:v>43473</c:v>
                </c:pt>
                <c:pt idx="5">
                  <c:v>43474</c:v>
                </c:pt>
                <c:pt idx="6">
                  <c:v>43475</c:v>
                </c:pt>
                <c:pt idx="7">
                  <c:v>43476</c:v>
                </c:pt>
                <c:pt idx="8">
                  <c:v>43479</c:v>
                </c:pt>
                <c:pt idx="9">
                  <c:v>43480</c:v>
                </c:pt>
                <c:pt idx="10">
                  <c:v>43481</c:v>
                </c:pt>
                <c:pt idx="11">
                  <c:v>43482</c:v>
                </c:pt>
                <c:pt idx="12">
                  <c:v>43483</c:v>
                </c:pt>
                <c:pt idx="13">
                  <c:v>43487</c:v>
                </c:pt>
                <c:pt idx="14">
                  <c:v>43488</c:v>
                </c:pt>
                <c:pt idx="15">
                  <c:v>43489</c:v>
                </c:pt>
                <c:pt idx="16">
                  <c:v>43490</c:v>
                </c:pt>
                <c:pt idx="17">
                  <c:v>43493</c:v>
                </c:pt>
                <c:pt idx="18">
                  <c:v>43494</c:v>
                </c:pt>
                <c:pt idx="19">
                  <c:v>43495</c:v>
                </c:pt>
                <c:pt idx="20">
                  <c:v>43496</c:v>
                </c:pt>
                <c:pt idx="21">
                  <c:v>43497</c:v>
                </c:pt>
                <c:pt idx="22">
                  <c:v>43500</c:v>
                </c:pt>
                <c:pt idx="23">
                  <c:v>43501</c:v>
                </c:pt>
                <c:pt idx="24">
                  <c:v>43502</c:v>
                </c:pt>
                <c:pt idx="25">
                  <c:v>43503</c:v>
                </c:pt>
                <c:pt idx="26">
                  <c:v>43504</c:v>
                </c:pt>
                <c:pt idx="27">
                  <c:v>43507</c:v>
                </c:pt>
                <c:pt idx="28">
                  <c:v>43508</c:v>
                </c:pt>
                <c:pt idx="29">
                  <c:v>43509</c:v>
                </c:pt>
                <c:pt idx="30">
                  <c:v>43510</c:v>
                </c:pt>
                <c:pt idx="31">
                  <c:v>43511</c:v>
                </c:pt>
                <c:pt idx="32">
                  <c:v>43515</c:v>
                </c:pt>
                <c:pt idx="33">
                  <c:v>43516</c:v>
                </c:pt>
                <c:pt idx="34">
                  <c:v>43517</c:v>
                </c:pt>
                <c:pt idx="35">
                  <c:v>43518</c:v>
                </c:pt>
                <c:pt idx="36">
                  <c:v>43521</c:v>
                </c:pt>
                <c:pt idx="37">
                  <c:v>43522</c:v>
                </c:pt>
                <c:pt idx="38">
                  <c:v>43523</c:v>
                </c:pt>
                <c:pt idx="39">
                  <c:v>43524</c:v>
                </c:pt>
                <c:pt idx="40">
                  <c:v>43525</c:v>
                </c:pt>
                <c:pt idx="41">
                  <c:v>43528</c:v>
                </c:pt>
                <c:pt idx="42">
                  <c:v>43529</c:v>
                </c:pt>
                <c:pt idx="43">
                  <c:v>43530</c:v>
                </c:pt>
                <c:pt idx="44">
                  <c:v>43531</c:v>
                </c:pt>
                <c:pt idx="45">
                  <c:v>43532</c:v>
                </c:pt>
                <c:pt idx="46">
                  <c:v>43535</c:v>
                </c:pt>
                <c:pt idx="47">
                  <c:v>43536</c:v>
                </c:pt>
                <c:pt idx="48">
                  <c:v>43537</c:v>
                </c:pt>
                <c:pt idx="49">
                  <c:v>43538</c:v>
                </c:pt>
                <c:pt idx="50">
                  <c:v>43539</c:v>
                </c:pt>
                <c:pt idx="51">
                  <c:v>43542</c:v>
                </c:pt>
                <c:pt idx="52">
                  <c:v>43543</c:v>
                </c:pt>
                <c:pt idx="53">
                  <c:v>43544</c:v>
                </c:pt>
                <c:pt idx="54">
                  <c:v>43545</c:v>
                </c:pt>
                <c:pt idx="55">
                  <c:v>43546</c:v>
                </c:pt>
                <c:pt idx="56">
                  <c:v>43549</c:v>
                </c:pt>
                <c:pt idx="57">
                  <c:v>43550</c:v>
                </c:pt>
                <c:pt idx="58">
                  <c:v>43551</c:v>
                </c:pt>
                <c:pt idx="59">
                  <c:v>43552</c:v>
                </c:pt>
                <c:pt idx="60">
                  <c:v>43553</c:v>
                </c:pt>
                <c:pt idx="61">
                  <c:v>43556</c:v>
                </c:pt>
                <c:pt idx="62">
                  <c:v>43557</c:v>
                </c:pt>
                <c:pt idx="63">
                  <c:v>43558</c:v>
                </c:pt>
                <c:pt idx="64">
                  <c:v>43559</c:v>
                </c:pt>
                <c:pt idx="65">
                  <c:v>43560</c:v>
                </c:pt>
                <c:pt idx="66">
                  <c:v>43563</c:v>
                </c:pt>
                <c:pt idx="67">
                  <c:v>43564</c:v>
                </c:pt>
                <c:pt idx="68">
                  <c:v>43565</c:v>
                </c:pt>
                <c:pt idx="69">
                  <c:v>43566</c:v>
                </c:pt>
                <c:pt idx="70">
                  <c:v>43567</c:v>
                </c:pt>
                <c:pt idx="71">
                  <c:v>43570</c:v>
                </c:pt>
                <c:pt idx="72">
                  <c:v>43571</c:v>
                </c:pt>
                <c:pt idx="73">
                  <c:v>43572</c:v>
                </c:pt>
                <c:pt idx="74">
                  <c:v>43573</c:v>
                </c:pt>
                <c:pt idx="75">
                  <c:v>43577</c:v>
                </c:pt>
                <c:pt idx="76">
                  <c:v>43578</c:v>
                </c:pt>
                <c:pt idx="77">
                  <c:v>43579</c:v>
                </c:pt>
                <c:pt idx="78">
                  <c:v>43580</c:v>
                </c:pt>
                <c:pt idx="79">
                  <c:v>43581</c:v>
                </c:pt>
                <c:pt idx="80">
                  <c:v>43584</c:v>
                </c:pt>
                <c:pt idx="81">
                  <c:v>43585</c:v>
                </c:pt>
                <c:pt idx="82">
                  <c:v>43586</c:v>
                </c:pt>
                <c:pt idx="83">
                  <c:v>43587</c:v>
                </c:pt>
                <c:pt idx="84">
                  <c:v>43588</c:v>
                </c:pt>
                <c:pt idx="85">
                  <c:v>43591</c:v>
                </c:pt>
                <c:pt idx="86">
                  <c:v>43592</c:v>
                </c:pt>
                <c:pt idx="87">
                  <c:v>43593</c:v>
                </c:pt>
                <c:pt idx="88">
                  <c:v>43594</c:v>
                </c:pt>
                <c:pt idx="89">
                  <c:v>43595</c:v>
                </c:pt>
                <c:pt idx="90">
                  <c:v>43598</c:v>
                </c:pt>
                <c:pt idx="91">
                  <c:v>43599</c:v>
                </c:pt>
                <c:pt idx="92">
                  <c:v>43600</c:v>
                </c:pt>
                <c:pt idx="93">
                  <c:v>43601</c:v>
                </c:pt>
                <c:pt idx="94">
                  <c:v>43602</c:v>
                </c:pt>
                <c:pt idx="95">
                  <c:v>43605</c:v>
                </c:pt>
                <c:pt idx="96">
                  <c:v>43606</c:v>
                </c:pt>
                <c:pt idx="97">
                  <c:v>43607</c:v>
                </c:pt>
                <c:pt idx="98">
                  <c:v>43608</c:v>
                </c:pt>
                <c:pt idx="99">
                  <c:v>43609</c:v>
                </c:pt>
                <c:pt idx="100">
                  <c:v>43613</c:v>
                </c:pt>
                <c:pt idx="101">
                  <c:v>43614</c:v>
                </c:pt>
                <c:pt idx="102">
                  <c:v>43615</c:v>
                </c:pt>
                <c:pt idx="103">
                  <c:v>43616</c:v>
                </c:pt>
                <c:pt idx="104">
                  <c:v>43619</c:v>
                </c:pt>
                <c:pt idx="105">
                  <c:v>43620</c:v>
                </c:pt>
                <c:pt idx="106">
                  <c:v>43621</c:v>
                </c:pt>
                <c:pt idx="107">
                  <c:v>43622</c:v>
                </c:pt>
                <c:pt idx="108">
                  <c:v>43623</c:v>
                </c:pt>
                <c:pt idx="109">
                  <c:v>43626</c:v>
                </c:pt>
                <c:pt idx="110">
                  <c:v>43627</c:v>
                </c:pt>
                <c:pt idx="111">
                  <c:v>43628</c:v>
                </c:pt>
                <c:pt idx="112">
                  <c:v>43629</c:v>
                </c:pt>
                <c:pt idx="113">
                  <c:v>43630</c:v>
                </c:pt>
                <c:pt idx="114">
                  <c:v>43633</c:v>
                </c:pt>
                <c:pt idx="115">
                  <c:v>43634</c:v>
                </c:pt>
                <c:pt idx="116">
                  <c:v>43635</c:v>
                </c:pt>
                <c:pt idx="117">
                  <c:v>43636</c:v>
                </c:pt>
                <c:pt idx="118">
                  <c:v>43637</c:v>
                </c:pt>
                <c:pt idx="119">
                  <c:v>43640</c:v>
                </c:pt>
                <c:pt idx="120">
                  <c:v>43641</c:v>
                </c:pt>
                <c:pt idx="121">
                  <c:v>43642</c:v>
                </c:pt>
                <c:pt idx="122">
                  <c:v>43643</c:v>
                </c:pt>
                <c:pt idx="123">
                  <c:v>43644</c:v>
                </c:pt>
                <c:pt idx="124">
                  <c:v>43647</c:v>
                </c:pt>
                <c:pt idx="125">
                  <c:v>43648</c:v>
                </c:pt>
                <c:pt idx="126">
                  <c:v>43649</c:v>
                </c:pt>
                <c:pt idx="127">
                  <c:v>43651</c:v>
                </c:pt>
                <c:pt idx="128">
                  <c:v>43654</c:v>
                </c:pt>
                <c:pt idx="129">
                  <c:v>43655</c:v>
                </c:pt>
                <c:pt idx="130">
                  <c:v>43656</c:v>
                </c:pt>
                <c:pt idx="131">
                  <c:v>43657</c:v>
                </c:pt>
                <c:pt idx="132">
                  <c:v>43658</c:v>
                </c:pt>
                <c:pt idx="133">
                  <c:v>43661</c:v>
                </c:pt>
                <c:pt idx="134">
                  <c:v>43662</c:v>
                </c:pt>
                <c:pt idx="135">
                  <c:v>43663</c:v>
                </c:pt>
                <c:pt idx="136">
                  <c:v>43664</c:v>
                </c:pt>
                <c:pt idx="137">
                  <c:v>43665</c:v>
                </c:pt>
                <c:pt idx="138">
                  <c:v>43668</c:v>
                </c:pt>
                <c:pt idx="139">
                  <c:v>43669</c:v>
                </c:pt>
                <c:pt idx="140">
                  <c:v>43670</c:v>
                </c:pt>
                <c:pt idx="141">
                  <c:v>43671</c:v>
                </c:pt>
                <c:pt idx="142">
                  <c:v>43672</c:v>
                </c:pt>
                <c:pt idx="143">
                  <c:v>43675</c:v>
                </c:pt>
                <c:pt idx="144">
                  <c:v>43676</c:v>
                </c:pt>
                <c:pt idx="145">
                  <c:v>43677</c:v>
                </c:pt>
                <c:pt idx="146">
                  <c:v>43678</c:v>
                </c:pt>
                <c:pt idx="147">
                  <c:v>43679</c:v>
                </c:pt>
                <c:pt idx="148">
                  <c:v>43682</c:v>
                </c:pt>
                <c:pt idx="149">
                  <c:v>43683</c:v>
                </c:pt>
                <c:pt idx="150">
                  <c:v>43684</c:v>
                </c:pt>
                <c:pt idx="151">
                  <c:v>43685</c:v>
                </c:pt>
                <c:pt idx="152">
                  <c:v>43686</c:v>
                </c:pt>
                <c:pt idx="153">
                  <c:v>43689</c:v>
                </c:pt>
                <c:pt idx="154">
                  <c:v>43690</c:v>
                </c:pt>
                <c:pt idx="155">
                  <c:v>43691</c:v>
                </c:pt>
                <c:pt idx="156">
                  <c:v>43692</c:v>
                </c:pt>
                <c:pt idx="157">
                  <c:v>43693</c:v>
                </c:pt>
                <c:pt idx="158">
                  <c:v>43696</c:v>
                </c:pt>
                <c:pt idx="159">
                  <c:v>43697</c:v>
                </c:pt>
                <c:pt idx="160">
                  <c:v>43698</c:v>
                </c:pt>
                <c:pt idx="161">
                  <c:v>43699</c:v>
                </c:pt>
                <c:pt idx="162">
                  <c:v>43700</c:v>
                </c:pt>
                <c:pt idx="163">
                  <c:v>43703</c:v>
                </c:pt>
                <c:pt idx="164">
                  <c:v>43704</c:v>
                </c:pt>
                <c:pt idx="165">
                  <c:v>43705</c:v>
                </c:pt>
                <c:pt idx="166">
                  <c:v>43706</c:v>
                </c:pt>
                <c:pt idx="167">
                  <c:v>43707</c:v>
                </c:pt>
                <c:pt idx="168">
                  <c:v>43711</c:v>
                </c:pt>
                <c:pt idx="169">
                  <c:v>43712</c:v>
                </c:pt>
                <c:pt idx="170">
                  <c:v>43713</c:v>
                </c:pt>
                <c:pt idx="171">
                  <c:v>43714</c:v>
                </c:pt>
                <c:pt idx="172">
                  <c:v>43717</c:v>
                </c:pt>
                <c:pt idx="173">
                  <c:v>43718</c:v>
                </c:pt>
                <c:pt idx="174">
                  <c:v>43719</c:v>
                </c:pt>
                <c:pt idx="175">
                  <c:v>43720</c:v>
                </c:pt>
                <c:pt idx="176">
                  <c:v>43721</c:v>
                </c:pt>
                <c:pt idx="177">
                  <c:v>43724</c:v>
                </c:pt>
                <c:pt idx="178">
                  <c:v>43725</c:v>
                </c:pt>
                <c:pt idx="179">
                  <c:v>43726</c:v>
                </c:pt>
                <c:pt idx="180">
                  <c:v>43727</c:v>
                </c:pt>
                <c:pt idx="181">
                  <c:v>43728</c:v>
                </c:pt>
                <c:pt idx="182">
                  <c:v>43731</c:v>
                </c:pt>
                <c:pt idx="183">
                  <c:v>43732</c:v>
                </c:pt>
                <c:pt idx="184">
                  <c:v>43733</c:v>
                </c:pt>
                <c:pt idx="185">
                  <c:v>43734</c:v>
                </c:pt>
                <c:pt idx="186">
                  <c:v>43735</c:v>
                </c:pt>
                <c:pt idx="187">
                  <c:v>43738</c:v>
                </c:pt>
                <c:pt idx="188">
                  <c:v>43739</c:v>
                </c:pt>
                <c:pt idx="189">
                  <c:v>43740</c:v>
                </c:pt>
                <c:pt idx="190">
                  <c:v>43741</c:v>
                </c:pt>
                <c:pt idx="191">
                  <c:v>43742</c:v>
                </c:pt>
                <c:pt idx="192">
                  <c:v>43745</c:v>
                </c:pt>
                <c:pt idx="193">
                  <c:v>43746</c:v>
                </c:pt>
                <c:pt idx="194">
                  <c:v>43747</c:v>
                </c:pt>
                <c:pt idx="195">
                  <c:v>43748</c:v>
                </c:pt>
                <c:pt idx="196">
                  <c:v>43749</c:v>
                </c:pt>
                <c:pt idx="197">
                  <c:v>43752</c:v>
                </c:pt>
                <c:pt idx="198">
                  <c:v>43753</c:v>
                </c:pt>
                <c:pt idx="199">
                  <c:v>43754</c:v>
                </c:pt>
                <c:pt idx="200">
                  <c:v>43755</c:v>
                </c:pt>
                <c:pt idx="201">
                  <c:v>43756</c:v>
                </c:pt>
                <c:pt idx="202">
                  <c:v>43759</c:v>
                </c:pt>
                <c:pt idx="203">
                  <c:v>43760</c:v>
                </c:pt>
                <c:pt idx="204">
                  <c:v>43761</c:v>
                </c:pt>
                <c:pt idx="205">
                  <c:v>43762</c:v>
                </c:pt>
                <c:pt idx="206">
                  <c:v>43763</c:v>
                </c:pt>
                <c:pt idx="207">
                  <c:v>43766</c:v>
                </c:pt>
                <c:pt idx="208">
                  <c:v>43767</c:v>
                </c:pt>
                <c:pt idx="209">
                  <c:v>43768</c:v>
                </c:pt>
                <c:pt idx="210">
                  <c:v>43769</c:v>
                </c:pt>
                <c:pt idx="211">
                  <c:v>43770</c:v>
                </c:pt>
                <c:pt idx="212">
                  <c:v>43773</c:v>
                </c:pt>
                <c:pt idx="213">
                  <c:v>43774</c:v>
                </c:pt>
                <c:pt idx="214">
                  <c:v>43775</c:v>
                </c:pt>
                <c:pt idx="215">
                  <c:v>43776</c:v>
                </c:pt>
                <c:pt idx="216">
                  <c:v>43777</c:v>
                </c:pt>
                <c:pt idx="217">
                  <c:v>43780</c:v>
                </c:pt>
                <c:pt idx="218">
                  <c:v>43781</c:v>
                </c:pt>
                <c:pt idx="219">
                  <c:v>43782</c:v>
                </c:pt>
                <c:pt idx="220">
                  <c:v>43783</c:v>
                </c:pt>
                <c:pt idx="221">
                  <c:v>43784</c:v>
                </c:pt>
                <c:pt idx="222">
                  <c:v>43787</c:v>
                </c:pt>
                <c:pt idx="223">
                  <c:v>43788</c:v>
                </c:pt>
                <c:pt idx="224">
                  <c:v>43789</c:v>
                </c:pt>
                <c:pt idx="225">
                  <c:v>43790</c:v>
                </c:pt>
                <c:pt idx="226">
                  <c:v>43791</c:v>
                </c:pt>
                <c:pt idx="227">
                  <c:v>43794</c:v>
                </c:pt>
                <c:pt idx="228">
                  <c:v>43795</c:v>
                </c:pt>
                <c:pt idx="229">
                  <c:v>43796</c:v>
                </c:pt>
                <c:pt idx="230">
                  <c:v>43798</c:v>
                </c:pt>
                <c:pt idx="231">
                  <c:v>43801</c:v>
                </c:pt>
                <c:pt idx="232">
                  <c:v>43802</c:v>
                </c:pt>
                <c:pt idx="233">
                  <c:v>43803</c:v>
                </c:pt>
                <c:pt idx="234">
                  <c:v>43804</c:v>
                </c:pt>
                <c:pt idx="235">
                  <c:v>43805</c:v>
                </c:pt>
                <c:pt idx="236">
                  <c:v>43808</c:v>
                </c:pt>
                <c:pt idx="237">
                  <c:v>43809</c:v>
                </c:pt>
                <c:pt idx="238">
                  <c:v>43810</c:v>
                </c:pt>
                <c:pt idx="239">
                  <c:v>43811</c:v>
                </c:pt>
                <c:pt idx="240">
                  <c:v>43812</c:v>
                </c:pt>
                <c:pt idx="241">
                  <c:v>43815</c:v>
                </c:pt>
                <c:pt idx="242">
                  <c:v>43816</c:v>
                </c:pt>
                <c:pt idx="243">
                  <c:v>43817</c:v>
                </c:pt>
                <c:pt idx="244">
                  <c:v>43818</c:v>
                </c:pt>
                <c:pt idx="245">
                  <c:v>43819</c:v>
                </c:pt>
                <c:pt idx="246">
                  <c:v>43822</c:v>
                </c:pt>
                <c:pt idx="247">
                  <c:v>43823</c:v>
                </c:pt>
                <c:pt idx="248">
                  <c:v>43825</c:v>
                </c:pt>
                <c:pt idx="249">
                  <c:v>43826</c:v>
                </c:pt>
                <c:pt idx="250">
                  <c:v>43829</c:v>
                </c:pt>
                <c:pt idx="251">
                  <c:v>43830</c:v>
                </c:pt>
                <c:pt idx="252">
                  <c:v>43832</c:v>
                </c:pt>
                <c:pt idx="253">
                  <c:v>43833</c:v>
                </c:pt>
                <c:pt idx="254">
                  <c:v>43836</c:v>
                </c:pt>
                <c:pt idx="255">
                  <c:v>43837</c:v>
                </c:pt>
                <c:pt idx="256">
                  <c:v>43838</c:v>
                </c:pt>
                <c:pt idx="257">
                  <c:v>43839</c:v>
                </c:pt>
                <c:pt idx="258">
                  <c:v>43840</c:v>
                </c:pt>
                <c:pt idx="259">
                  <c:v>43843</c:v>
                </c:pt>
                <c:pt idx="260">
                  <c:v>43844</c:v>
                </c:pt>
                <c:pt idx="261">
                  <c:v>43845</c:v>
                </c:pt>
                <c:pt idx="262">
                  <c:v>43846</c:v>
                </c:pt>
                <c:pt idx="263">
                  <c:v>43847</c:v>
                </c:pt>
                <c:pt idx="264">
                  <c:v>43851</c:v>
                </c:pt>
                <c:pt idx="265">
                  <c:v>43852</c:v>
                </c:pt>
                <c:pt idx="266">
                  <c:v>43853</c:v>
                </c:pt>
                <c:pt idx="267">
                  <c:v>43854</c:v>
                </c:pt>
                <c:pt idx="268">
                  <c:v>43857</c:v>
                </c:pt>
                <c:pt idx="269">
                  <c:v>43858</c:v>
                </c:pt>
                <c:pt idx="270">
                  <c:v>43859</c:v>
                </c:pt>
                <c:pt idx="271">
                  <c:v>43860</c:v>
                </c:pt>
                <c:pt idx="272">
                  <c:v>43861</c:v>
                </c:pt>
                <c:pt idx="273">
                  <c:v>43864</c:v>
                </c:pt>
                <c:pt idx="274">
                  <c:v>43865</c:v>
                </c:pt>
                <c:pt idx="275">
                  <c:v>43866</c:v>
                </c:pt>
                <c:pt idx="276">
                  <c:v>43867</c:v>
                </c:pt>
                <c:pt idx="277">
                  <c:v>43868</c:v>
                </c:pt>
                <c:pt idx="278">
                  <c:v>43871</c:v>
                </c:pt>
                <c:pt idx="279">
                  <c:v>43872</c:v>
                </c:pt>
                <c:pt idx="280">
                  <c:v>43873</c:v>
                </c:pt>
                <c:pt idx="281">
                  <c:v>43874</c:v>
                </c:pt>
                <c:pt idx="282">
                  <c:v>43875</c:v>
                </c:pt>
                <c:pt idx="283">
                  <c:v>43879</c:v>
                </c:pt>
                <c:pt idx="284">
                  <c:v>43880</c:v>
                </c:pt>
                <c:pt idx="285">
                  <c:v>43881</c:v>
                </c:pt>
                <c:pt idx="286">
                  <c:v>43882</c:v>
                </c:pt>
                <c:pt idx="287">
                  <c:v>43885</c:v>
                </c:pt>
                <c:pt idx="288">
                  <c:v>43886</c:v>
                </c:pt>
                <c:pt idx="289">
                  <c:v>43887</c:v>
                </c:pt>
                <c:pt idx="290">
                  <c:v>43888</c:v>
                </c:pt>
                <c:pt idx="291">
                  <c:v>43889</c:v>
                </c:pt>
                <c:pt idx="292">
                  <c:v>43892</c:v>
                </c:pt>
                <c:pt idx="293">
                  <c:v>43893</c:v>
                </c:pt>
                <c:pt idx="294">
                  <c:v>43894</c:v>
                </c:pt>
                <c:pt idx="295">
                  <c:v>43895</c:v>
                </c:pt>
                <c:pt idx="296">
                  <c:v>43896</c:v>
                </c:pt>
                <c:pt idx="297">
                  <c:v>43899</c:v>
                </c:pt>
                <c:pt idx="298">
                  <c:v>43900</c:v>
                </c:pt>
                <c:pt idx="299">
                  <c:v>43901</c:v>
                </c:pt>
                <c:pt idx="300">
                  <c:v>43902</c:v>
                </c:pt>
                <c:pt idx="301">
                  <c:v>43903</c:v>
                </c:pt>
                <c:pt idx="302">
                  <c:v>43906</c:v>
                </c:pt>
                <c:pt idx="303">
                  <c:v>43907</c:v>
                </c:pt>
                <c:pt idx="304">
                  <c:v>43908</c:v>
                </c:pt>
                <c:pt idx="305">
                  <c:v>43909</c:v>
                </c:pt>
                <c:pt idx="306">
                  <c:v>43910</c:v>
                </c:pt>
                <c:pt idx="307">
                  <c:v>43913</c:v>
                </c:pt>
                <c:pt idx="308">
                  <c:v>43914</c:v>
                </c:pt>
                <c:pt idx="309">
                  <c:v>43915</c:v>
                </c:pt>
                <c:pt idx="310">
                  <c:v>43916</c:v>
                </c:pt>
                <c:pt idx="311">
                  <c:v>43917</c:v>
                </c:pt>
                <c:pt idx="312">
                  <c:v>43920</c:v>
                </c:pt>
                <c:pt idx="313">
                  <c:v>43921</c:v>
                </c:pt>
                <c:pt idx="314">
                  <c:v>43922</c:v>
                </c:pt>
                <c:pt idx="315">
                  <c:v>43923</c:v>
                </c:pt>
                <c:pt idx="316">
                  <c:v>43924</c:v>
                </c:pt>
                <c:pt idx="317">
                  <c:v>43927</c:v>
                </c:pt>
                <c:pt idx="318">
                  <c:v>43928</c:v>
                </c:pt>
                <c:pt idx="319">
                  <c:v>43929</c:v>
                </c:pt>
                <c:pt idx="320">
                  <c:v>43930</c:v>
                </c:pt>
                <c:pt idx="321">
                  <c:v>43934</c:v>
                </c:pt>
                <c:pt idx="322">
                  <c:v>43935</c:v>
                </c:pt>
                <c:pt idx="323">
                  <c:v>43936</c:v>
                </c:pt>
                <c:pt idx="324">
                  <c:v>43937</c:v>
                </c:pt>
                <c:pt idx="325">
                  <c:v>43938</c:v>
                </c:pt>
                <c:pt idx="326">
                  <c:v>43941</c:v>
                </c:pt>
                <c:pt idx="327">
                  <c:v>43942</c:v>
                </c:pt>
                <c:pt idx="328">
                  <c:v>43943</c:v>
                </c:pt>
                <c:pt idx="329">
                  <c:v>43944</c:v>
                </c:pt>
                <c:pt idx="330">
                  <c:v>43945</c:v>
                </c:pt>
                <c:pt idx="331">
                  <c:v>43948</c:v>
                </c:pt>
                <c:pt idx="332">
                  <c:v>43949</c:v>
                </c:pt>
                <c:pt idx="333">
                  <c:v>43950</c:v>
                </c:pt>
                <c:pt idx="334">
                  <c:v>43951</c:v>
                </c:pt>
                <c:pt idx="335">
                  <c:v>43952</c:v>
                </c:pt>
                <c:pt idx="336">
                  <c:v>43955</c:v>
                </c:pt>
                <c:pt idx="337">
                  <c:v>43956</c:v>
                </c:pt>
                <c:pt idx="338">
                  <c:v>43957</c:v>
                </c:pt>
                <c:pt idx="339">
                  <c:v>43958</c:v>
                </c:pt>
                <c:pt idx="340">
                  <c:v>43959</c:v>
                </c:pt>
                <c:pt idx="341">
                  <c:v>43962</c:v>
                </c:pt>
                <c:pt idx="342">
                  <c:v>43963</c:v>
                </c:pt>
                <c:pt idx="343">
                  <c:v>43964</c:v>
                </c:pt>
                <c:pt idx="344">
                  <c:v>43965</c:v>
                </c:pt>
                <c:pt idx="345">
                  <c:v>43966</c:v>
                </c:pt>
                <c:pt idx="346">
                  <c:v>43969</c:v>
                </c:pt>
                <c:pt idx="347">
                  <c:v>43970</c:v>
                </c:pt>
                <c:pt idx="348">
                  <c:v>43971</c:v>
                </c:pt>
                <c:pt idx="349">
                  <c:v>43972</c:v>
                </c:pt>
                <c:pt idx="350">
                  <c:v>43973</c:v>
                </c:pt>
                <c:pt idx="351">
                  <c:v>43977</c:v>
                </c:pt>
                <c:pt idx="352">
                  <c:v>43978</c:v>
                </c:pt>
                <c:pt idx="353">
                  <c:v>43979</c:v>
                </c:pt>
                <c:pt idx="354">
                  <c:v>43980</c:v>
                </c:pt>
                <c:pt idx="355">
                  <c:v>43983</c:v>
                </c:pt>
                <c:pt idx="356">
                  <c:v>43984</c:v>
                </c:pt>
                <c:pt idx="357">
                  <c:v>43985</c:v>
                </c:pt>
                <c:pt idx="358">
                  <c:v>43986</c:v>
                </c:pt>
                <c:pt idx="359">
                  <c:v>43987</c:v>
                </c:pt>
                <c:pt idx="360">
                  <c:v>43990</c:v>
                </c:pt>
                <c:pt idx="361">
                  <c:v>43991</c:v>
                </c:pt>
                <c:pt idx="362">
                  <c:v>43992</c:v>
                </c:pt>
                <c:pt idx="363">
                  <c:v>43993</c:v>
                </c:pt>
                <c:pt idx="364">
                  <c:v>43994</c:v>
                </c:pt>
                <c:pt idx="365">
                  <c:v>43997</c:v>
                </c:pt>
                <c:pt idx="366">
                  <c:v>43998</c:v>
                </c:pt>
                <c:pt idx="367">
                  <c:v>43999</c:v>
                </c:pt>
                <c:pt idx="368">
                  <c:v>44000</c:v>
                </c:pt>
                <c:pt idx="369">
                  <c:v>44001</c:v>
                </c:pt>
                <c:pt idx="370">
                  <c:v>44004</c:v>
                </c:pt>
                <c:pt idx="371">
                  <c:v>44005</c:v>
                </c:pt>
                <c:pt idx="372">
                  <c:v>44006</c:v>
                </c:pt>
                <c:pt idx="373">
                  <c:v>44007</c:v>
                </c:pt>
                <c:pt idx="374">
                  <c:v>44008</c:v>
                </c:pt>
                <c:pt idx="375">
                  <c:v>44011</c:v>
                </c:pt>
                <c:pt idx="376">
                  <c:v>44012</c:v>
                </c:pt>
                <c:pt idx="377">
                  <c:v>44013</c:v>
                </c:pt>
                <c:pt idx="378">
                  <c:v>44014</c:v>
                </c:pt>
                <c:pt idx="379">
                  <c:v>44018</c:v>
                </c:pt>
                <c:pt idx="380">
                  <c:v>44019</c:v>
                </c:pt>
                <c:pt idx="381">
                  <c:v>44020</c:v>
                </c:pt>
                <c:pt idx="382">
                  <c:v>44021</c:v>
                </c:pt>
                <c:pt idx="383">
                  <c:v>44022</c:v>
                </c:pt>
                <c:pt idx="384">
                  <c:v>44025</c:v>
                </c:pt>
                <c:pt idx="385">
                  <c:v>44026</c:v>
                </c:pt>
                <c:pt idx="386">
                  <c:v>44027</c:v>
                </c:pt>
                <c:pt idx="387">
                  <c:v>44028</c:v>
                </c:pt>
                <c:pt idx="388">
                  <c:v>44029</c:v>
                </c:pt>
                <c:pt idx="389">
                  <c:v>44032</c:v>
                </c:pt>
                <c:pt idx="390">
                  <c:v>44033</c:v>
                </c:pt>
                <c:pt idx="391">
                  <c:v>44034</c:v>
                </c:pt>
                <c:pt idx="392">
                  <c:v>44035</c:v>
                </c:pt>
                <c:pt idx="393">
                  <c:v>44036</c:v>
                </c:pt>
                <c:pt idx="394">
                  <c:v>44039</c:v>
                </c:pt>
                <c:pt idx="395">
                  <c:v>44040</c:v>
                </c:pt>
                <c:pt idx="396">
                  <c:v>44041</c:v>
                </c:pt>
                <c:pt idx="397">
                  <c:v>44042</c:v>
                </c:pt>
                <c:pt idx="398">
                  <c:v>44043</c:v>
                </c:pt>
                <c:pt idx="399">
                  <c:v>44046</c:v>
                </c:pt>
                <c:pt idx="400">
                  <c:v>44047</c:v>
                </c:pt>
                <c:pt idx="401">
                  <c:v>44048</c:v>
                </c:pt>
                <c:pt idx="402">
                  <c:v>44049</c:v>
                </c:pt>
                <c:pt idx="403">
                  <c:v>44050</c:v>
                </c:pt>
                <c:pt idx="404">
                  <c:v>44053</c:v>
                </c:pt>
                <c:pt idx="405">
                  <c:v>44054</c:v>
                </c:pt>
                <c:pt idx="406">
                  <c:v>44055</c:v>
                </c:pt>
                <c:pt idx="407">
                  <c:v>44056</c:v>
                </c:pt>
                <c:pt idx="408">
                  <c:v>44057</c:v>
                </c:pt>
                <c:pt idx="409">
                  <c:v>44060</c:v>
                </c:pt>
                <c:pt idx="410">
                  <c:v>44061</c:v>
                </c:pt>
                <c:pt idx="411">
                  <c:v>44062</c:v>
                </c:pt>
                <c:pt idx="412">
                  <c:v>44063</c:v>
                </c:pt>
                <c:pt idx="413">
                  <c:v>44064</c:v>
                </c:pt>
                <c:pt idx="414">
                  <c:v>44067</c:v>
                </c:pt>
                <c:pt idx="415">
                  <c:v>44068</c:v>
                </c:pt>
                <c:pt idx="416">
                  <c:v>44069</c:v>
                </c:pt>
                <c:pt idx="417">
                  <c:v>44070</c:v>
                </c:pt>
                <c:pt idx="418">
                  <c:v>44071</c:v>
                </c:pt>
                <c:pt idx="419">
                  <c:v>44074</c:v>
                </c:pt>
                <c:pt idx="420">
                  <c:v>44075</c:v>
                </c:pt>
                <c:pt idx="421">
                  <c:v>44076</c:v>
                </c:pt>
                <c:pt idx="422">
                  <c:v>44077</c:v>
                </c:pt>
                <c:pt idx="423">
                  <c:v>44078</c:v>
                </c:pt>
                <c:pt idx="424">
                  <c:v>44082</c:v>
                </c:pt>
                <c:pt idx="425">
                  <c:v>44083</c:v>
                </c:pt>
                <c:pt idx="426">
                  <c:v>44084</c:v>
                </c:pt>
                <c:pt idx="427">
                  <c:v>44085</c:v>
                </c:pt>
                <c:pt idx="428">
                  <c:v>44088</c:v>
                </c:pt>
                <c:pt idx="429">
                  <c:v>44089</c:v>
                </c:pt>
                <c:pt idx="430">
                  <c:v>44090</c:v>
                </c:pt>
                <c:pt idx="431">
                  <c:v>44091</c:v>
                </c:pt>
                <c:pt idx="432">
                  <c:v>44092</c:v>
                </c:pt>
                <c:pt idx="433">
                  <c:v>44095</c:v>
                </c:pt>
                <c:pt idx="434">
                  <c:v>44096</c:v>
                </c:pt>
                <c:pt idx="435">
                  <c:v>44097</c:v>
                </c:pt>
                <c:pt idx="436">
                  <c:v>44098</c:v>
                </c:pt>
                <c:pt idx="437">
                  <c:v>44099</c:v>
                </c:pt>
                <c:pt idx="438">
                  <c:v>44102</c:v>
                </c:pt>
                <c:pt idx="439">
                  <c:v>44103</c:v>
                </c:pt>
                <c:pt idx="440">
                  <c:v>44104</c:v>
                </c:pt>
                <c:pt idx="441">
                  <c:v>44105</c:v>
                </c:pt>
                <c:pt idx="442">
                  <c:v>44106</c:v>
                </c:pt>
                <c:pt idx="443">
                  <c:v>44109</c:v>
                </c:pt>
                <c:pt idx="444">
                  <c:v>44110</c:v>
                </c:pt>
                <c:pt idx="445">
                  <c:v>44111</c:v>
                </c:pt>
                <c:pt idx="446">
                  <c:v>44112</c:v>
                </c:pt>
                <c:pt idx="447">
                  <c:v>44113</c:v>
                </c:pt>
                <c:pt idx="448">
                  <c:v>44116</c:v>
                </c:pt>
                <c:pt idx="449">
                  <c:v>44117</c:v>
                </c:pt>
                <c:pt idx="450">
                  <c:v>44118</c:v>
                </c:pt>
                <c:pt idx="451">
                  <c:v>44119</c:v>
                </c:pt>
                <c:pt idx="452">
                  <c:v>44120</c:v>
                </c:pt>
                <c:pt idx="453">
                  <c:v>44123</c:v>
                </c:pt>
                <c:pt idx="454">
                  <c:v>44124</c:v>
                </c:pt>
                <c:pt idx="455">
                  <c:v>44125</c:v>
                </c:pt>
                <c:pt idx="456">
                  <c:v>44126</c:v>
                </c:pt>
                <c:pt idx="457">
                  <c:v>44127</c:v>
                </c:pt>
                <c:pt idx="458">
                  <c:v>44130</c:v>
                </c:pt>
                <c:pt idx="459">
                  <c:v>44131</c:v>
                </c:pt>
                <c:pt idx="460">
                  <c:v>44132</c:v>
                </c:pt>
                <c:pt idx="461">
                  <c:v>44133</c:v>
                </c:pt>
                <c:pt idx="462">
                  <c:v>44134</c:v>
                </c:pt>
                <c:pt idx="463">
                  <c:v>44137</c:v>
                </c:pt>
                <c:pt idx="464">
                  <c:v>44138</c:v>
                </c:pt>
                <c:pt idx="465">
                  <c:v>44139</c:v>
                </c:pt>
                <c:pt idx="466">
                  <c:v>44140</c:v>
                </c:pt>
                <c:pt idx="467">
                  <c:v>44141</c:v>
                </c:pt>
                <c:pt idx="468">
                  <c:v>44144</c:v>
                </c:pt>
                <c:pt idx="469">
                  <c:v>44145</c:v>
                </c:pt>
                <c:pt idx="470">
                  <c:v>44146</c:v>
                </c:pt>
                <c:pt idx="471">
                  <c:v>44147</c:v>
                </c:pt>
                <c:pt idx="472">
                  <c:v>44148</c:v>
                </c:pt>
                <c:pt idx="473">
                  <c:v>44151</c:v>
                </c:pt>
                <c:pt idx="474">
                  <c:v>44152</c:v>
                </c:pt>
                <c:pt idx="475">
                  <c:v>44153</c:v>
                </c:pt>
                <c:pt idx="476">
                  <c:v>44154</c:v>
                </c:pt>
                <c:pt idx="477">
                  <c:v>44155</c:v>
                </c:pt>
                <c:pt idx="478">
                  <c:v>44158</c:v>
                </c:pt>
                <c:pt idx="479">
                  <c:v>44159</c:v>
                </c:pt>
                <c:pt idx="480">
                  <c:v>44160</c:v>
                </c:pt>
                <c:pt idx="481">
                  <c:v>44162</c:v>
                </c:pt>
                <c:pt idx="482">
                  <c:v>44165</c:v>
                </c:pt>
                <c:pt idx="483">
                  <c:v>44166</c:v>
                </c:pt>
                <c:pt idx="484">
                  <c:v>44167</c:v>
                </c:pt>
                <c:pt idx="485">
                  <c:v>44168</c:v>
                </c:pt>
                <c:pt idx="486">
                  <c:v>44169</c:v>
                </c:pt>
                <c:pt idx="487">
                  <c:v>44172</c:v>
                </c:pt>
                <c:pt idx="488">
                  <c:v>44173</c:v>
                </c:pt>
                <c:pt idx="489">
                  <c:v>44174</c:v>
                </c:pt>
                <c:pt idx="490">
                  <c:v>44175</c:v>
                </c:pt>
                <c:pt idx="491">
                  <c:v>44176</c:v>
                </c:pt>
                <c:pt idx="492">
                  <c:v>44179</c:v>
                </c:pt>
                <c:pt idx="493">
                  <c:v>44180</c:v>
                </c:pt>
                <c:pt idx="494">
                  <c:v>44181</c:v>
                </c:pt>
                <c:pt idx="495">
                  <c:v>44182</c:v>
                </c:pt>
                <c:pt idx="496">
                  <c:v>44183</c:v>
                </c:pt>
                <c:pt idx="497">
                  <c:v>44186</c:v>
                </c:pt>
                <c:pt idx="498">
                  <c:v>44187</c:v>
                </c:pt>
                <c:pt idx="499">
                  <c:v>44188</c:v>
                </c:pt>
                <c:pt idx="500">
                  <c:v>44189</c:v>
                </c:pt>
                <c:pt idx="501">
                  <c:v>44193</c:v>
                </c:pt>
                <c:pt idx="502">
                  <c:v>44194</c:v>
                </c:pt>
                <c:pt idx="503">
                  <c:v>44195</c:v>
                </c:pt>
                <c:pt idx="504">
                  <c:v>44196</c:v>
                </c:pt>
                <c:pt idx="505">
                  <c:v>44200</c:v>
                </c:pt>
                <c:pt idx="506">
                  <c:v>44201</c:v>
                </c:pt>
                <c:pt idx="507">
                  <c:v>44202</c:v>
                </c:pt>
                <c:pt idx="508">
                  <c:v>44203</c:v>
                </c:pt>
                <c:pt idx="509">
                  <c:v>44204</c:v>
                </c:pt>
                <c:pt idx="510">
                  <c:v>44207</c:v>
                </c:pt>
                <c:pt idx="511">
                  <c:v>44208</c:v>
                </c:pt>
                <c:pt idx="512">
                  <c:v>44209</c:v>
                </c:pt>
                <c:pt idx="513">
                  <c:v>44210</c:v>
                </c:pt>
                <c:pt idx="514">
                  <c:v>44211</c:v>
                </c:pt>
                <c:pt idx="515">
                  <c:v>44215</c:v>
                </c:pt>
                <c:pt idx="516">
                  <c:v>44216</c:v>
                </c:pt>
                <c:pt idx="517">
                  <c:v>44217</c:v>
                </c:pt>
                <c:pt idx="518">
                  <c:v>44218</c:v>
                </c:pt>
                <c:pt idx="519">
                  <c:v>44221</c:v>
                </c:pt>
                <c:pt idx="520">
                  <c:v>44222</c:v>
                </c:pt>
                <c:pt idx="521">
                  <c:v>44223</c:v>
                </c:pt>
                <c:pt idx="522">
                  <c:v>44224</c:v>
                </c:pt>
                <c:pt idx="523">
                  <c:v>44225</c:v>
                </c:pt>
                <c:pt idx="524">
                  <c:v>44228</c:v>
                </c:pt>
                <c:pt idx="525">
                  <c:v>44229</c:v>
                </c:pt>
                <c:pt idx="526">
                  <c:v>44230</c:v>
                </c:pt>
                <c:pt idx="527">
                  <c:v>44231</c:v>
                </c:pt>
                <c:pt idx="528">
                  <c:v>44232</c:v>
                </c:pt>
                <c:pt idx="529">
                  <c:v>44235</c:v>
                </c:pt>
                <c:pt idx="530">
                  <c:v>44236</c:v>
                </c:pt>
                <c:pt idx="531">
                  <c:v>44237</c:v>
                </c:pt>
                <c:pt idx="532">
                  <c:v>44238</c:v>
                </c:pt>
                <c:pt idx="533">
                  <c:v>44239</c:v>
                </c:pt>
                <c:pt idx="534">
                  <c:v>44243</c:v>
                </c:pt>
                <c:pt idx="535">
                  <c:v>44244</c:v>
                </c:pt>
                <c:pt idx="536">
                  <c:v>44245</c:v>
                </c:pt>
                <c:pt idx="537">
                  <c:v>44246</c:v>
                </c:pt>
                <c:pt idx="538">
                  <c:v>44249</c:v>
                </c:pt>
                <c:pt idx="539">
                  <c:v>44250</c:v>
                </c:pt>
                <c:pt idx="540">
                  <c:v>44251</c:v>
                </c:pt>
                <c:pt idx="541">
                  <c:v>44252</c:v>
                </c:pt>
                <c:pt idx="542">
                  <c:v>44253</c:v>
                </c:pt>
                <c:pt idx="543">
                  <c:v>44256</c:v>
                </c:pt>
                <c:pt idx="544">
                  <c:v>44257</c:v>
                </c:pt>
                <c:pt idx="545">
                  <c:v>44258</c:v>
                </c:pt>
                <c:pt idx="546">
                  <c:v>44259</c:v>
                </c:pt>
                <c:pt idx="547">
                  <c:v>44260</c:v>
                </c:pt>
                <c:pt idx="548">
                  <c:v>44263</c:v>
                </c:pt>
                <c:pt idx="549">
                  <c:v>44264</c:v>
                </c:pt>
                <c:pt idx="550">
                  <c:v>44265</c:v>
                </c:pt>
                <c:pt idx="551">
                  <c:v>44266</c:v>
                </c:pt>
                <c:pt idx="552">
                  <c:v>44267</c:v>
                </c:pt>
                <c:pt idx="553">
                  <c:v>44270</c:v>
                </c:pt>
                <c:pt idx="554">
                  <c:v>44271</c:v>
                </c:pt>
                <c:pt idx="555">
                  <c:v>44272</c:v>
                </c:pt>
                <c:pt idx="556">
                  <c:v>44273</c:v>
                </c:pt>
                <c:pt idx="557">
                  <c:v>44274</c:v>
                </c:pt>
                <c:pt idx="558">
                  <c:v>44277</c:v>
                </c:pt>
                <c:pt idx="559">
                  <c:v>44278</c:v>
                </c:pt>
                <c:pt idx="560">
                  <c:v>44279</c:v>
                </c:pt>
                <c:pt idx="561">
                  <c:v>44280</c:v>
                </c:pt>
                <c:pt idx="562">
                  <c:v>44281</c:v>
                </c:pt>
                <c:pt idx="563">
                  <c:v>44284</c:v>
                </c:pt>
                <c:pt idx="564">
                  <c:v>44285</c:v>
                </c:pt>
                <c:pt idx="565">
                  <c:v>44286</c:v>
                </c:pt>
                <c:pt idx="566">
                  <c:v>44287</c:v>
                </c:pt>
                <c:pt idx="567">
                  <c:v>44291</c:v>
                </c:pt>
                <c:pt idx="568">
                  <c:v>44292</c:v>
                </c:pt>
                <c:pt idx="569">
                  <c:v>44293</c:v>
                </c:pt>
                <c:pt idx="570">
                  <c:v>44294</c:v>
                </c:pt>
                <c:pt idx="571">
                  <c:v>44295</c:v>
                </c:pt>
                <c:pt idx="572">
                  <c:v>44298</c:v>
                </c:pt>
                <c:pt idx="573">
                  <c:v>44299</c:v>
                </c:pt>
                <c:pt idx="574">
                  <c:v>44300</c:v>
                </c:pt>
                <c:pt idx="575">
                  <c:v>44301</c:v>
                </c:pt>
                <c:pt idx="576">
                  <c:v>44302</c:v>
                </c:pt>
                <c:pt idx="577">
                  <c:v>44305</c:v>
                </c:pt>
                <c:pt idx="578">
                  <c:v>44306</c:v>
                </c:pt>
                <c:pt idx="579">
                  <c:v>44307</c:v>
                </c:pt>
                <c:pt idx="580">
                  <c:v>44308</c:v>
                </c:pt>
                <c:pt idx="581">
                  <c:v>44309</c:v>
                </c:pt>
                <c:pt idx="582">
                  <c:v>44312</c:v>
                </c:pt>
                <c:pt idx="583">
                  <c:v>44313</c:v>
                </c:pt>
                <c:pt idx="584">
                  <c:v>44314</c:v>
                </c:pt>
                <c:pt idx="585">
                  <c:v>44315</c:v>
                </c:pt>
                <c:pt idx="586">
                  <c:v>44316</c:v>
                </c:pt>
                <c:pt idx="587">
                  <c:v>44319</c:v>
                </c:pt>
                <c:pt idx="588">
                  <c:v>44320</c:v>
                </c:pt>
                <c:pt idx="589">
                  <c:v>44321</c:v>
                </c:pt>
                <c:pt idx="590">
                  <c:v>44322</c:v>
                </c:pt>
                <c:pt idx="591">
                  <c:v>44323</c:v>
                </c:pt>
                <c:pt idx="592">
                  <c:v>44326</c:v>
                </c:pt>
                <c:pt idx="593">
                  <c:v>44327</c:v>
                </c:pt>
                <c:pt idx="594">
                  <c:v>44328</c:v>
                </c:pt>
                <c:pt idx="595">
                  <c:v>44329</c:v>
                </c:pt>
                <c:pt idx="596">
                  <c:v>44330</c:v>
                </c:pt>
                <c:pt idx="597">
                  <c:v>44333</c:v>
                </c:pt>
                <c:pt idx="598">
                  <c:v>44334</c:v>
                </c:pt>
                <c:pt idx="599">
                  <c:v>44335</c:v>
                </c:pt>
                <c:pt idx="600">
                  <c:v>44336</c:v>
                </c:pt>
                <c:pt idx="601">
                  <c:v>44337</c:v>
                </c:pt>
                <c:pt idx="602">
                  <c:v>44340</c:v>
                </c:pt>
                <c:pt idx="603">
                  <c:v>44341</c:v>
                </c:pt>
                <c:pt idx="604">
                  <c:v>44342</c:v>
                </c:pt>
                <c:pt idx="605">
                  <c:v>44343</c:v>
                </c:pt>
                <c:pt idx="606">
                  <c:v>44344</c:v>
                </c:pt>
                <c:pt idx="607">
                  <c:v>44348</c:v>
                </c:pt>
                <c:pt idx="608">
                  <c:v>44349</c:v>
                </c:pt>
                <c:pt idx="609">
                  <c:v>44350</c:v>
                </c:pt>
                <c:pt idx="610">
                  <c:v>44351</c:v>
                </c:pt>
                <c:pt idx="611">
                  <c:v>44354</c:v>
                </c:pt>
                <c:pt idx="612">
                  <c:v>44355</c:v>
                </c:pt>
                <c:pt idx="613">
                  <c:v>44356</c:v>
                </c:pt>
                <c:pt idx="614">
                  <c:v>44357</c:v>
                </c:pt>
                <c:pt idx="615">
                  <c:v>44358</c:v>
                </c:pt>
                <c:pt idx="616">
                  <c:v>44361</c:v>
                </c:pt>
                <c:pt idx="617">
                  <c:v>44362</c:v>
                </c:pt>
                <c:pt idx="618">
                  <c:v>44363</c:v>
                </c:pt>
                <c:pt idx="619">
                  <c:v>44364</c:v>
                </c:pt>
                <c:pt idx="620">
                  <c:v>44365</c:v>
                </c:pt>
                <c:pt idx="621">
                  <c:v>44368</c:v>
                </c:pt>
                <c:pt idx="622">
                  <c:v>44369</c:v>
                </c:pt>
                <c:pt idx="623">
                  <c:v>44370</c:v>
                </c:pt>
                <c:pt idx="624">
                  <c:v>44371</c:v>
                </c:pt>
                <c:pt idx="625">
                  <c:v>44372</c:v>
                </c:pt>
                <c:pt idx="626">
                  <c:v>44375</c:v>
                </c:pt>
                <c:pt idx="627">
                  <c:v>44376</c:v>
                </c:pt>
                <c:pt idx="628">
                  <c:v>44377</c:v>
                </c:pt>
                <c:pt idx="629">
                  <c:v>44378</c:v>
                </c:pt>
                <c:pt idx="630">
                  <c:v>44379</c:v>
                </c:pt>
                <c:pt idx="631">
                  <c:v>44383</c:v>
                </c:pt>
                <c:pt idx="632">
                  <c:v>44384</c:v>
                </c:pt>
                <c:pt idx="633">
                  <c:v>44385</c:v>
                </c:pt>
                <c:pt idx="634">
                  <c:v>44386</c:v>
                </c:pt>
                <c:pt idx="635">
                  <c:v>44389</c:v>
                </c:pt>
                <c:pt idx="636">
                  <c:v>44390</c:v>
                </c:pt>
                <c:pt idx="637">
                  <c:v>44391</c:v>
                </c:pt>
                <c:pt idx="638">
                  <c:v>44392</c:v>
                </c:pt>
                <c:pt idx="639">
                  <c:v>44393</c:v>
                </c:pt>
                <c:pt idx="640">
                  <c:v>44396</c:v>
                </c:pt>
                <c:pt idx="641">
                  <c:v>44397</c:v>
                </c:pt>
                <c:pt idx="642">
                  <c:v>44398</c:v>
                </c:pt>
                <c:pt idx="643">
                  <c:v>44399</c:v>
                </c:pt>
                <c:pt idx="644">
                  <c:v>44400</c:v>
                </c:pt>
                <c:pt idx="645">
                  <c:v>44403</c:v>
                </c:pt>
                <c:pt idx="646">
                  <c:v>44404</c:v>
                </c:pt>
                <c:pt idx="647">
                  <c:v>44405</c:v>
                </c:pt>
                <c:pt idx="648">
                  <c:v>44406</c:v>
                </c:pt>
                <c:pt idx="649">
                  <c:v>44407</c:v>
                </c:pt>
                <c:pt idx="650">
                  <c:v>44410</c:v>
                </c:pt>
                <c:pt idx="651">
                  <c:v>44411</c:v>
                </c:pt>
                <c:pt idx="652">
                  <c:v>44412</c:v>
                </c:pt>
                <c:pt idx="653">
                  <c:v>44413</c:v>
                </c:pt>
                <c:pt idx="654">
                  <c:v>44414</c:v>
                </c:pt>
                <c:pt idx="655">
                  <c:v>44417</c:v>
                </c:pt>
                <c:pt idx="656">
                  <c:v>44418</c:v>
                </c:pt>
                <c:pt idx="657">
                  <c:v>44419</c:v>
                </c:pt>
                <c:pt idx="658">
                  <c:v>44420</c:v>
                </c:pt>
                <c:pt idx="659">
                  <c:v>44421</c:v>
                </c:pt>
                <c:pt idx="660">
                  <c:v>44424</c:v>
                </c:pt>
                <c:pt idx="661">
                  <c:v>44425</c:v>
                </c:pt>
                <c:pt idx="662">
                  <c:v>44426</c:v>
                </c:pt>
                <c:pt idx="663">
                  <c:v>44427</c:v>
                </c:pt>
                <c:pt idx="664">
                  <c:v>44428</c:v>
                </c:pt>
                <c:pt idx="665">
                  <c:v>44431</c:v>
                </c:pt>
                <c:pt idx="666">
                  <c:v>44432</c:v>
                </c:pt>
                <c:pt idx="667">
                  <c:v>44433</c:v>
                </c:pt>
                <c:pt idx="668">
                  <c:v>44434</c:v>
                </c:pt>
                <c:pt idx="669">
                  <c:v>44435</c:v>
                </c:pt>
                <c:pt idx="670">
                  <c:v>44438</c:v>
                </c:pt>
                <c:pt idx="671">
                  <c:v>44439</c:v>
                </c:pt>
                <c:pt idx="672">
                  <c:v>44440</c:v>
                </c:pt>
                <c:pt idx="673">
                  <c:v>44441</c:v>
                </c:pt>
                <c:pt idx="674">
                  <c:v>44442</c:v>
                </c:pt>
                <c:pt idx="675">
                  <c:v>44446</c:v>
                </c:pt>
                <c:pt idx="676">
                  <c:v>44447</c:v>
                </c:pt>
                <c:pt idx="677">
                  <c:v>44448</c:v>
                </c:pt>
                <c:pt idx="678">
                  <c:v>44449</c:v>
                </c:pt>
                <c:pt idx="679">
                  <c:v>44452</c:v>
                </c:pt>
                <c:pt idx="680">
                  <c:v>44453</c:v>
                </c:pt>
                <c:pt idx="681">
                  <c:v>44454</c:v>
                </c:pt>
                <c:pt idx="682">
                  <c:v>44455</c:v>
                </c:pt>
                <c:pt idx="683">
                  <c:v>44456</c:v>
                </c:pt>
                <c:pt idx="684">
                  <c:v>44459</c:v>
                </c:pt>
                <c:pt idx="685">
                  <c:v>44460</c:v>
                </c:pt>
                <c:pt idx="686">
                  <c:v>44461</c:v>
                </c:pt>
                <c:pt idx="687">
                  <c:v>44462</c:v>
                </c:pt>
                <c:pt idx="688">
                  <c:v>44463</c:v>
                </c:pt>
                <c:pt idx="689">
                  <c:v>44466</c:v>
                </c:pt>
                <c:pt idx="690">
                  <c:v>44467</c:v>
                </c:pt>
                <c:pt idx="691">
                  <c:v>44468</c:v>
                </c:pt>
                <c:pt idx="692">
                  <c:v>44469</c:v>
                </c:pt>
                <c:pt idx="693">
                  <c:v>44470</c:v>
                </c:pt>
                <c:pt idx="694">
                  <c:v>44473</c:v>
                </c:pt>
                <c:pt idx="695">
                  <c:v>44474</c:v>
                </c:pt>
                <c:pt idx="696">
                  <c:v>44475</c:v>
                </c:pt>
                <c:pt idx="697">
                  <c:v>44476</c:v>
                </c:pt>
                <c:pt idx="698">
                  <c:v>44477</c:v>
                </c:pt>
                <c:pt idx="699">
                  <c:v>44480</c:v>
                </c:pt>
                <c:pt idx="700">
                  <c:v>44481</c:v>
                </c:pt>
                <c:pt idx="701">
                  <c:v>44482</c:v>
                </c:pt>
                <c:pt idx="702">
                  <c:v>44483</c:v>
                </c:pt>
                <c:pt idx="703">
                  <c:v>44484</c:v>
                </c:pt>
                <c:pt idx="704">
                  <c:v>44487</c:v>
                </c:pt>
                <c:pt idx="705">
                  <c:v>44488</c:v>
                </c:pt>
                <c:pt idx="706">
                  <c:v>44489</c:v>
                </c:pt>
                <c:pt idx="707">
                  <c:v>44490</c:v>
                </c:pt>
                <c:pt idx="708">
                  <c:v>44491</c:v>
                </c:pt>
                <c:pt idx="709">
                  <c:v>44494</c:v>
                </c:pt>
                <c:pt idx="710">
                  <c:v>44495</c:v>
                </c:pt>
                <c:pt idx="711">
                  <c:v>44496</c:v>
                </c:pt>
                <c:pt idx="712">
                  <c:v>44497</c:v>
                </c:pt>
                <c:pt idx="713">
                  <c:v>44498</c:v>
                </c:pt>
                <c:pt idx="714">
                  <c:v>44501</c:v>
                </c:pt>
                <c:pt idx="715">
                  <c:v>44502</c:v>
                </c:pt>
                <c:pt idx="716">
                  <c:v>44503</c:v>
                </c:pt>
                <c:pt idx="717">
                  <c:v>44504</c:v>
                </c:pt>
                <c:pt idx="718">
                  <c:v>44505</c:v>
                </c:pt>
                <c:pt idx="719">
                  <c:v>44508</c:v>
                </c:pt>
                <c:pt idx="720">
                  <c:v>44509</c:v>
                </c:pt>
                <c:pt idx="721">
                  <c:v>44510</c:v>
                </c:pt>
                <c:pt idx="722">
                  <c:v>44511</c:v>
                </c:pt>
                <c:pt idx="723">
                  <c:v>44512</c:v>
                </c:pt>
                <c:pt idx="724">
                  <c:v>44515</c:v>
                </c:pt>
                <c:pt idx="725">
                  <c:v>44516</c:v>
                </c:pt>
                <c:pt idx="726">
                  <c:v>44517</c:v>
                </c:pt>
                <c:pt idx="727">
                  <c:v>44518</c:v>
                </c:pt>
                <c:pt idx="728">
                  <c:v>44519</c:v>
                </c:pt>
                <c:pt idx="729">
                  <c:v>44522</c:v>
                </c:pt>
                <c:pt idx="730">
                  <c:v>44523</c:v>
                </c:pt>
                <c:pt idx="731">
                  <c:v>44524</c:v>
                </c:pt>
                <c:pt idx="732">
                  <c:v>44526</c:v>
                </c:pt>
                <c:pt idx="733">
                  <c:v>44529</c:v>
                </c:pt>
                <c:pt idx="734">
                  <c:v>44530</c:v>
                </c:pt>
                <c:pt idx="735">
                  <c:v>44531</c:v>
                </c:pt>
                <c:pt idx="736">
                  <c:v>44532</c:v>
                </c:pt>
                <c:pt idx="737">
                  <c:v>44533</c:v>
                </c:pt>
                <c:pt idx="738">
                  <c:v>44536</c:v>
                </c:pt>
                <c:pt idx="739">
                  <c:v>44537</c:v>
                </c:pt>
                <c:pt idx="740">
                  <c:v>44538</c:v>
                </c:pt>
                <c:pt idx="741">
                  <c:v>44539</c:v>
                </c:pt>
                <c:pt idx="742">
                  <c:v>44540</c:v>
                </c:pt>
                <c:pt idx="743">
                  <c:v>44543</c:v>
                </c:pt>
                <c:pt idx="744">
                  <c:v>44544</c:v>
                </c:pt>
                <c:pt idx="745">
                  <c:v>44545</c:v>
                </c:pt>
                <c:pt idx="746">
                  <c:v>44546</c:v>
                </c:pt>
                <c:pt idx="747">
                  <c:v>44547</c:v>
                </c:pt>
                <c:pt idx="748">
                  <c:v>44550</c:v>
                </c:pt>
                <c:pt idx="749">
                  <c:v>44551</c:v>
                </c:pt>
                <c:pt idx="750">
                  <c:v>44552</c:v>
                </c:pt>
                <c:pt idx="751">
                  <c:v>44553</c:v>
                </c:pt>
                <c:pt idx="752">
                  <c:v>44557</c:v>
                </c:pt>
                <c:pt idx="753">
                  <c:v>44558</c:v>
                </c:pt>
                <c:pt idx="754">
                  <c:v>44559</c:v>
                </c:pt>
                <c:pt idx="755">
                  <c:v>44560</c:v>
                </c:pt>
                <c:pt idx="756">
                  <c:v>44561</c:v>
                </c:pt>
                <c:pt idx="757">
                  <c:v>44564</c:v>
                </c:pt>
                <c:pt idx="758">
                  <c:v>44565</c:v>
                </c:pt>
                <c:pt idx="759">
                  <c:v>44566</c:v>
                </c:pt>
                <c:pt idx="760">
                  <c:v>44567</c:v>
                </c:pt>
                <c:pt idx="761">
                  <c:v>44568</c:v>
                </c:pt>
                <c:pt idx="762">
                  <c:v>44571</c:v>
                </c:pt>
                <c:pt idx="763">
                  <c:v>44572</c:v>
                </c:pt>
                <c:pt idx="764">
                  <c:v>44573</c:v>
                </c:pt>
                <c:pt idx="765">
                  <c:v>44574</c:v>
                </c:pt>
                <c:pt idx="766">
                  <c:v>44575</c:v>
                </c:pt>
                <c:pt idx="767">
                  <c:v>44579</c:v>
                </c:pt>
                <c:pt idx="768">
                  <c:v>44580</c:v>
                </c:pt>
                <c:pt idx="769">
                  <c:v>44581</c:v>
                </c:pt>
                <c:pt idx="770">
                  <c:v>44582</c:v>
                </c:pt>
                <c:pt idx="771">
                  <c:v>44585</c:v>
                </c:pt>
                <c:pt idx="772">
                  <c:v>44586</c:v>
                </c:pt>
                <c:pt idx="773">
                  <c:v>44587</c:v>
                </c:pt>
                <c:pt idx="774">
                  <c:v>44588</c:v>
                </c:pt>
                <c:pt idx="775">
                  <c:v>44589</c:v>
                </c:pt>
                <c:pt idx="776">
                  <c:v>44592</c:v>
                </c:pt>
                <c:pt idx="777">
                  <c:v>44593</c:v>
                </c:pt>
                <c:pt idx="778">
                  <c:v>44594</c:v>
                </c:pt>
                <c:pt idx="779">
                  <c:v>44595</c:v>
                </c:pt>
                <c:pt idx="780">
                  <c:v>44596</c:v>
                </c:pt>
                <c:pt idx="781">
                  <c:v>44599</c:v>
                </c:pt>
                <c:pt idx="782">
                  <c:v>44600</c:v>
                </c:pt>
                <c:pt idx="783">
                  <c:v>44601</c:v>
                </c:pt>
                <c:pt idx="784">
                  <c:v>44602</c:v>
                </c:pt>
                <c:pt idx="785">
                  <c:v>44603</c:v>
                </c:pt>
                <c:pt idx="786">
                  <c:v>44606</c:v>
                </c:pt>
                <c:pt idx="787">
                  <c:v>44607</c:v>
                </c:pt>
                <c:pt idx="788">
                  <c:v>44608</c:v>
                </c:pt>
                <c:pt idx="789">
                  <c:v>44609</c:v>
                </c:pt>
                <c:pt idx="790">
                  <c:v>44610</c:v>
                </c:pt>
                <c:pt idx="791">
                  <c:v>44614</c:v>
                </c:pt>
                <c:pt idx="792">
                  <c:v>44615</c:v>
                </c:pt>
                <c:pt idx="793">
                  <c:v>44616</c:v>
                </c:pt>
                <c:pt idx="794">
                  <c:v>44617</c:v>
                </c:pt>
                <c:pt idx="795">
                  <c:v>44620</c:v>
                </c:pt>
                <c:pt idx="796">
                  <c:v>44621</c:v>
                </c:pt>
                <c:pt idx="797">
                  <c:v>44622</c:v>
                </c:pt>
                <c:pt idx="798">
                  <c:v>44623</c:v>
                </c:pt>
                <c:pt idx="799">
                  <c:v>44624</c:v>
                </c:pt>
                <c:pt idx="800">
                  <c:v>44627</c:v>
                </c:pt>
                <c:pt idx="801">
                  <c:v>44628</c:v>
                </c:pt>
                <c:pt idx="802">
                  <c:v>44629</c:v>
                </c:pt>
                <c:pt idx="803">
                  <c:v>44630</c:v>
                </c:pt>
                <c:pt idx="804">
                  <c:v>44631</c:v>
                </c:pt>
                <c:pt idx="805">
                  <c:v>44634</c:v>
                </c:pt>
                <c:pt idx="806">
                  <c:v>44635</c:v>
                </c:pt>
                <c:pt idx="807">
                  <c:v>44636</c:v>
                </c:pt>
                <c:pt idx="808">
                  <c:v>44637</c:v>
                </c:pt>
                <c:pt idx="809">
                  <c:v>44638</c:v>
                </c:pt>
                <c:pt idx="810">
                  <c:v>44641</c:v>
                </c:pt>
                <c:pt idx="811">
                  <c:v>44642</c:v>
                </c:pt>
                <c:pt idx="812">
                  <c:v>44643</c:v>
                </c:pt>
                <c:pt idx="813">
                  <c:v>44644</c:v>
                </c:pt>
                <c:pt idx="814">
                  <c:v>44645</c:v>
                </c:pt>
                <c:pt idx="815">
                  <c:v>44648</c:v>
                </c:pt>
                <c:pt idx="816">
                  <c:v>44649</c:v>
                </c:pt>
                <c:pt idx="817">
                  <c:v>44650</c:v>
                </c:pt>
                <c:pt idx="818">
                  <c:v>44651</c:v>
                </c:pt>
                <c:pt idx="819">
                  <c:v>44652</c:v>
                </c:pt>
                <c:pt idx="820">
                  <c:v>44655</c:v>
                </c:pt>
                <c:pt idx="821">
                  <c:v>44656</c:v>
                </c:pt>
                <c:pt idx="822">
                  <c:v>44657</c:v>
                </c:pt>
                <c:pt idx="823">
                  <c:v>44658</c:v>
                </c:pt>
                <c:pt idx="824">
                  <c:v>44659</c:v>
                </c:pt>
                <c:pt idx="825">
                  <c:v>44662</c:v>
                </c:pt>
                <c:pt idx="826">
                  <c:v>44663</c:v>
                </c:pt>
                <c:pt idx="827">
                  <c:v>44664</c:v>
                </c:pt>
                <c:pt idx="828">
                  <c:v>44665</c:v>
                </c:pt>
                <c:pt idx="829">
                  <c:v>44669</c:v>
                </c:pt>
                <c:pt idx="830">
                  <c:v>44670</c:v>
                </c:pt>
                <c:pt idx="831">
                  <c:v>44671</c:v>
                </c:pt>
                <c:pt idx="832">
                  <c:v>44672</c:v>
                </c:pt>
                <c:pt idx="833">
                  <c:v>44673</c:v>
                </c:pt>
                <c:pt idx="834">
                  <c:v>44676</c:v>
                </c:pt>
                <c:pt idx="835">
                  <c:v>44677</c:v>
                </c:pt>
                <c:pt idx="836">
                  <c:v>44678</c:v>
                </c:pt>
                <c:pt idx="837">
                  <c:v>44679</c:v>
                </c:pt>
                <c:pt idx="838">
                  <c:v>44680</c:v>
                </c:pt>
                <c:pt idx="839">
                  <c:v>44683</c:v>
                </c:pt>
                <c:pt idx="840">
                  <c:v>44684</c:v>
                </c:pt>
                <c:pt idx="841">
                  <c:v>44685</c:v>
                </c:pt>
                <c:pt idx="842">
                  <c:v>44686</c:v>
                </c:pt>
                <c:pt idx="843">
                  <c:v>44687</c:v>
                </c:pt>
                <c:pt idx="844">
                  <c:v>44690</c:v>
                </c:pt>
                <c:pt idx="845">
                  <c:v>44691</c:v>
                </c:pt>
                <c:pt idx="846">
                  <c:v>44692</c:v>
                </c:pt>
                <c:pt idx="847">
                  <c:v>44693</c:v>
                </c:pt>
                <c:pt idx="848">
                  <c:v>44694</c:v>
                </c:pt>
                <c:pt idx="849">
                  <c:v>44697</c:v>
                </c:pt>
                <c:pt idx="850">
                  <c:v>44698</c:v>
                </c:pt>
                <c:pt idx="851">
                  <c:v>44699</c:v>
                </c:pt>
                <c:pt idx="852">
                  <c:v>44700</c:v>
                </c:pt>
                <c:pt idx="853">
                  <c:v>44701</c:v>
                </c:pt>
                <c:pt idx="854">
                  <c:v>44704</c:v>
                </c:pt>
                <c:pt idx="855">
                  <c:v>44705</c:v>
                </c:pt>
                <c:pt idx="856">
                  <c:v>44706</c:v>
                </c:pt>
                <c:pt idx="857">
                  <c:v>44707</c:v>
                </c:pt>
                <c:pt idx="858">
                  <c:v>44708</c:v>
                </c:pt>
                <c:pt idx="859">
                  <c:v>44712</c:v>
                </c:pt>
                <c:pt idx="860">
                  <c:v>44713</c:v>
                </c:pt>
                <c:pt idx="861">
                  <c:v>44714</c:v>
                </c:pt>
                <c:pt idx="862">
                  <c:v>44715</c:v>
                </c:pt>
                <c:pt idx="863">
                  <c:v>44718</c:v>
                </c:pt>
                <c:pt idx="864">
                  <c:v>44719</c:v>
                </c:pt>
                <c:pt idx="865">
                  <c:v>44720</c:v>
                </c:pt>
                <c:pt idx="866">
                  <c:v>44721</c:v>
                </c:pt>
                <c:pt idx="867">
                  <c:v>44722</c:v>
                </c:pt>
                <c:pt idx="868">
                  <c:v>44725</c:v>
                </c:pt>
                <c:pt idx="869">
                  <c:v>44726</c:v>
                </c:pt>
                <c:pt idx="870">
                  <c:v>44727</c:v>
                </c:pt>
                <c:pt idx="871">
                  <c:v>44728</c:v>
                </c:pt>
                <c:pt idx="872">
                  <c:v>44729</c:v>
                </c:pt>
                <c:pt idx="873">
                  <c:v>44733</c:v>
                </c:pt>
                <c:pt idx="874">
                  <c:v>44734</c:v>
                </c:pt>
                <c:pt idx="875">
                  <c:v>44735</c:v>
                </c:pt>
                <c:pt idx="876">
                  <c:v>44736</c:v>
                </c:pt>
                <c:pt idx="877">
                  <c:v>44739</c:v>
                </c:pt>
                <c:pt idx="878">
                  <c:v>44740</c:v>
                </c:pt>
                <c:pt idx="879">
                  <c:v>44741</c:v>
                </c:pt>
                <c:pt idx="880">
                  <c:v>44742</c:v>
                </c:pt>
                <c:pt idx="881">
                  <c:v>44743</c:v>
                </c:pt>
                <c:pt idx="882">
                  <c:v>44747</c:v>
                </c:pt>
                <c:pt idx="883">
                  <c:v>44748</c:v>
                </c:pt>
                <c:pt idx="884">
                  <c:v>44749</c:v>
                </c:pt>
                <c:pt idx="885">
                  <c:v>44750</c:v>
                </c:pt>
                <c:pt idx="886">
                  <c:v>44753</c:v>
                </c:pt>
                <c:pt idx="887">
                  <c:v>44754</c:v>
                </c:pt>
                <c:pt idx="888">
                  <c:v>44755</c:v>
                </c:pt>
                <c:pt idx="889">
                  <c:v>44756</c:v>
                </c:pt>
                <c:pt idx="890">
                  <c:v>44757</c:v>
                </c:pt>
                <c:pt idx="891">
                  <c:v>44760</c:v>
                </c:pt>
                <c:pt idx="892">
                  <c:v>44761</c:v>
                </c:pt>
                <c:pt idx="893">
                  <c:v>44762</c:v>
                </c:pt>
                <c:pt idx="894">
                  <c:v>44763</c:v>
                </c:pt>
                <c:pt idx="895">
                  <c:v>44764</c:v>
                </c:pt>
                <c:pt idx="896">
                  <c:v>44767</c:v>
                </c:pt>
                <c:pt idx="897">
                  <c:v>44768</c:v>
                </c:pt>
                <c:pt idx="898">
                  <c:v>44769</c:v>
                </c:pt>
                <c:pt idx="899">
                  <c:v>44770</c:v>
                </c:pt>
                <c:pt idx="900">
                  <c:v>44771</c:v>
                </c:pt>
                <c:pt idx="901">
                  <c:v>44774</c:v>
                </c:pt>
                <c:pt idx="902">
                  <c:v>44775</c:v>
                </c:pt>
                <c:pt idx="903">
                  <c:v>44776</c:v>
                </c:pt>
                <c:pt idx="904">
                  <c:v>44777</c:v>
                </c:pt>
                <c:pt idx="905">
                  <c:v>44778</c:v>
                </c:pt>
                <c:pt idx="906">
                  <c:v>44781</c:v>
                </c:pt>
                <c:pt idx="907">
                  <c:v>44782</c:v>
                </c:pt>
                <c:pt idx="908">
                  <c:v>44783</c:v>
                </c:pt>
                <c:pt idx="909">
                  <c:v>44784</c:v>
                </c:pt>
                <c:pt idx="910">
                  <c:v>44785</c:v>
                </c:pt>
                <c:pt idx="911">
                  <c:v>44788</c:v>
                </c:pt>
                <c:pt idx="912">
                  <c:v>44789</c:v>
                </c:pt>
                <c:pt idx="913">
                  <c:v>44790</c:v>
                </c:pt>
                <c:pt idx="914">
                  <c:v>44791</c:v>
                </c:pt>
                <c:pt idx="915">
                  <c:v>44792</c:v>
                </c:pt>
                <c:pt idx="916">
                  <c:v>44795</c:v>
                </c:pt>
                <c:pt idx="917">
                  <c:v>44796</c:v>
                </c:pt>
                <c:pt idx="918">
                  <c:v>44797</c:v>
                </c:pt>
                <c:pt idx="919">
                  <c:v>44798</c:v>
                </c:pt>
                <c:pt idx="920">
                  <c:v>44799</c:v>
                </c:pt>
                <c:pt idx="921">
                  <c:v>44802</c:v>
                </c:pt>
                <c:pt idx="922">
                  <c:v>44803</c:v>
                </c:pt>
                <c:pt idx="923">
                  <c:v>44804</c:v>
                </c:pt>
                <c:pt idx="924">
                  <c:v>44805</c:v>
                </c:pt>
                <c:pt idx="925">
                  <c:v>44806</c:v>
                </c:pt>
                <c:pt idx="926">
                  <c:v>44810</c:v>
                </c:pt>
                <c:pt idx="927">
                  <c:v>44811</c:v>
                </c:pt>
                <c:pt idx="928">
                  <c:v>44812</c:v>
                </c:pt>
                <c:pt idx="929">
                  <c:v>44813</c:v>
                </c:pt>
                <c:pt idx="930">
                  <c:v>44816</c:v>
                </c:pt>
                <c:pt idx="931">
                  <c:v>44817</c:v>
                </c:pt>
                <c:pt idx="932">
                  <c:v>44818</c:v>
                </c:pt>
                <c:pt idx="933">
                  <c:v>44819</c:v>
                </c:pt>
                <c:pt idx="934">
                  <c:v>44820</c:v>
                </c:pt>
                <c:pt idx="935">
                  <c:v>44823</c:v>
                </c:pt>
                <c:pt idx="936">
                  <c:v>44824</c:v>
                </c:pt>
                <c:pt idx="937">
                  <c:v>44825</c:v>
                </c:pt>
                <c:pt idx="938">
                  <c:v>44826</c:v>
                </c:pt>
                <c:pt idx="939">
                  <c:v>44827</c:v>
                </c:pt>
                <c:pt idx="940">
                  <c:v>44830</c:v>
                </c:pt>
                <c:pt idx="941">
                  <c:v>44831</c:v>
                </c:pt>
                <c:pt idx="942">
                  <c:v>44832</c:v>
                </c:pt>
                <c:pt idx="943">
                  <c:v>44833</c:v>
                </c:pt>
                <c:pt idx="944">
                  <c:v>44834</c:v>
                </c:pt>
                <c:pt idx="945">
                  <c:v>44837</c:v>
                </c:pt>
                <c:pt idx="946">
                  <c:v>44838</c:v>
                </c:pt>
                <c:pt idx="947">
                  <c:v>44839</c:v>
                </c:pt>
                <c:pt idx="948">
                  <c:v>44840</c:v>
                </c:pt>
                <c:pt idx="949">
                  <c:v>44841</c:v>
                </c:pt>
                <c:pt idx="950">
                  <c:v>44844</c:v>
                </c:pt>
                <c:pt idx="951">
                  <c:v>44845</c:v>
                </c:pt>
                <c:pt idx="952">
                  <c:v>44846</c:v>
                </c:pt>
                <c:pt idx="953">
                  <c:v>44847</c:v>
                </c:pt>
                <c:pt idx="954">
                  <c:v>44848</c:v>
                </c:pt>
                <c:pt idx="955">
                  <c:v>44851</c:v>
                </c:pt>
                <c:pt idx="956">
                  <c:v>44852</c:v>
                </c:pt>
                <c:pt idx="957">
                  <c:v>44853</c:v>
                </c:pt>
                <c:pt idx="958">
                  <c:v>44854</c:v>
                </c:pt>
                <c:pt idx="959">
                  <c:v>44855</c:v>
                </c:pt>
                <c:pt idx="960">
                  <c:v>44858</c:v>
                </c:pt>
                <c:pt idx="961">
                  <c:v>44859</c:v>
                </c:pt>
                <c:pt idx="962">
                  <c:v>44860</c:v>
                </c:pt>
                <c:pt idx="963">
                  <c:v>44861</c:v>
                </c:pt>
                <c:pt idx="964">
                  <c:v>44862</c:v>
                </c:pt>
                <c:pt idx="965">
                  <c:v>44865</c:v>
                </c:pt>
                <c:pt idx="966">
                  <c:v>44866</c:v>
                </c:pt>
                <c:pt idx="967">
                  <c:v>44867</c:v>
                </c:pt>
                <c:pt idx="968">
                  <c:v>44868</c:v>
                </c:pt>
                <c:pt idx="969">
                  <c:v>44869</c:v>
                </c:pt>
                <c:pt idx="970">
                  <c:v>44872</c:v>
                </c:pt>
                <c:pt idx="971">
                  <c:v>44873</c:v>
                </c:pt>
                <c:pt idx="972">
                  <c:v>44874</c:v>
                </c:pt>
                <c:pt idx="973">
                  <c:v>44875</c:v>
                </c:pt>
                <c:pt idx="974">
                  <c:v>44876</c:v>
                </c:pt>
                <c:pt idx="975">
                  <c:v>44879</c:v>
                </c:pt>
                <c:pt idx="976">
                  <c:v>44880</c:v>
                </c:pt>
                <c:pt idx="977">
                  <c:v>44881</c:v>
                </c:pt>
                <c:pt idx="978">
                  <c:v>44882</c:v>
                </c:pt>
                <c:pt idx="979">
                  <c:v>44883</c:v>
                </c:pt>
                <c:pt idx="980">
                  <c:v>44886</c:v>
                </c:pt>
                <c:pt idx="981">
                  <c:v>44887</c:v>
                </c:pt>
                <c:pt idx="982">
                  <c:v>44888</c:v>
                </c:pt>
                <c:pt idx="983">
                  <c:v>44890</c:v>
                </c:pt>
                <c:pt idx="984">
                  <c:v>44893</c:v>
                </c:pt>
                <c:pt idx="985">
                  <c:v>44894</c:v>
                </c:pt>
                <c:pt idx="986">
                  <c:v>44895</c:v>
                </c:pt>
                <c:pt idx="987">
                  <c:v>44896</c:v>
                </c:pt>
                <c:pt idx="988">
                  <c:v>44897</c:v>
                </c:pt>
                <c:pt idx="989">
                  <c:v>44900</c:v>
                </c:pt>
                <c:pt idx="990">
                  <c:v>44901</c:v>
                </c:pt>
                <c:pt idx="991">
                  <c:v>44902</c:v>
                </c:pt>
                <c:pt idx="992">
                  <c:v>44903</c:v>
                </c:pt>
                <c:pt idx="993">
                  <c:v>44904</c:v>
                </c:pt>
                <c:pt idx="994">
                  <c:v>44907</c:v>
                </c:pt>
                <c:pt idx="995">
                  <c:v>44908</c:v>
                </c:pt>
                <c:pt idx="996">
                  <c:v>44909</c:v>
                </c:pt>
                <c:pt idx="997">
                  <c:v>44910</c:v>
                </c:pt>
                <c:pt idx="998">
                  <c:v>44911</c:v>
                </c:pt>
                <c:pt idx="999">
                  <c:v>44914</c:v>
                </c:pt>
                <c:pt idx="1000">
                  <c:v>44915</c:v>
                </c:pt>
                <c:pt idx="1001">
                  <c:v>44916</c:v>
                </c:pt>
                <c:pt idx="1002">
                  <c:v>44917</c:v>
                </c:pt>
                <c:pt idx="1003">
                  <c:v>44918</c:v>
                </c:pt>
                <c:pt idx="1004">
                  <c:v>44922</c:v>
                </c:pt>
                <c:pt idx="1005">
                  <c:v>44923</c:v>
                </c:pt>
                <c:pt idx="1006">
                  <c:v>44924</c:v>
                </c:pt>
                <c:pt idx="1007">
                  <c:v>44925</c:v>
                </c:pt>
                <c:pt idx="1008">
                  <c:v>44929</c:v>
                </c:pt>
                <c:pt idx="1009">
                  <c:v>44930</c:v>
                </c:pt>
                <c:pt idx="1010">
                  <c:v>44931</c:v>
                </c:pt>
                <c:pt idx="1011">
                  <c:v>44932</c:v>
                </c:pt>
                <c:pt idx="1012">
                  <c:v>44935</c:v>
                </c:pt>
                <c:pt idx="1013">
                  <c:v>44936</c:v>
                </c:pt>
                <c:pt idx="1014">
                  <c:v>44937</c:v>
                </c:pt>
                <c:pt idx="1015">
                  <c:v>44938</c:v>
                </c:pt>
                <c:pt idx="1016">
                  <c:v>44939</c:v>
                </c:pt>
                <c:pt idx="1017">
                  <c:v>44943</c:v>
                </c:pt>
                <c:pt idx="1018">
                  <c:v>44944</c:v>
                </c:pt>
                <c:pt idx="1019">
                  <c:v>44945</c:v>
                </c:pt>
                <c:pt idx="1020">
                  <c:v>44946</c:v>
                </c:pt>
                <c:pt idx="1021">
                  <c:v>44949</c:v>
                </c:pt>
                <c:pt idx="1022">
                  <c:v>44950</c:v>
                </c:pt>
                <c:pt idx="1023">
                  <c:v>44951</c:v>
                </c:pt>
                <c:pt idx="1024">
                  <c:v>44952</c:v>
                </c:pt>
                <c:pt idx="1025">
                  <c:v>44953</c:v>
                </c:pt>
                <c:pt idx="1026">
                  <c:v>44956</c:v>
                </c:pt>
                <c:pt idx="1027">
                  <c:v>44957</c:v>
                </c:pt>
                <c:pt idx="1028">
                  <c:v>44958</c:v>
                </c:pt>
                <c:pt idx="1029">
                  <c:v>44959</c:v>
                </c:pt>
                <c:pt idx="1030">
                  <c:v>44960</c:v>
                </c:pt>
                <c:pt idx="1031">
                  <c:v>44963</c:v>
                </c:pt>
                <c:pt idx="1032">
                  <c:v>44964</c:v>
                </c:pt>
                <c:pt idx="1033">
                  <c:v>44965</c:v>
                </c:pt>
                <c:pt idx="1034">
                  <c:v>44966</c:v>
                </c:pt>
                <c:pt idx="1035">
                  <c:v>44967</c:v>
                </c:pt>
                <c:pt idx="1036">
                  <c:v>44970</c:v>
                </c:pt>
                <c:pt idx="1037">
                  <c:v>44971</c:v>
                </c:pt>
                <c:pt idx="1038">
                  <c:v>44972</c:v>
                </c:pt>
                <c:pt idx="1039">
                  <c:v>44973</c:v>
                </c:pt>
                <c:pt idx="1040">
                  <c:v>44974</c:v>
                </c:pt>
                <c:pt idx="1041">
                  <c:v>44978</c:v>
                </c:pt>
                <c:pt idx="1042">
                  <c:v>44979</c:v>
                </c:pt>
                <c:pt idx="1043">
                  <c:v>44980</c:v>
                </c:pt>
                <c:pt idx="1044">
                  <c:v>44981</c:v>
                </c:pt>
                <c:pt idx="1045">
                  <c:v>44984</c:v>
                </c:pt>
                <c:pt idx="1046">
                  <c:v>44985</c:v>
                </c:pt>
                <c:pt idx="1047">
                  <c:v>44986</c:v>
                </c:pt>
                <c:pt idx="1048">
                  <c:v>44987</c:v>
                </c:pt>
                <c:pt idx="1049">
                  <c:v>44988</c:v>
                </c:pt>
                <c:pt idx="1050">
                  <c:v>44991</c:v>
                </c:pt>
                <c:pt idx="1051">
                  <c:v>44992</c:v>
                </c:pt>
                <c:pt idx="1052">
                  <c:v>44993</c:v>
                </c:pt>
                <c:pt idx="1053">
                  <c:v>44994</c:v>
                </c:pt>
                <c:pt idx="1054">
                  <c:v>44995</c:v>
                </c:pt>
                <c:pt idx="1055">
                  <c:v>44998</c:v>
                </c:pt>
                <c:pt idx="1056">
                  <c:v>44999</c:v>
                </c:pt>
                <c:pt idx="1057">
                  <c:v>45000</c:v>
                </c:pt>
                <c:pt idx="1058">
                  <c:v>45001</c:v>
                </c:pt>
                <c:pt idx="1059">
                  <c:v>45002</c:v>
                </c:pt>
                <c:pt idx="1060">
                  <c:v>45005</c:v>
                </c:pt>
                <c:pt idx="1061">
                  <c:v>45006</c:v>
                </c:pt>
                <c:pt idx="1062">
                  <c:v>45007</c:v>
                </c:pt>
                <c:pt idx="1063">
                  <c:v>45008</c:v>
                </c:pt>
                <c:pt idx="1064">
                  <c:v>45009</c:v>
                </c:pt>
                <c:pt idx="1065">
                  <c:v>45012</c:v>
                </c:pt>
                <c:pt idx="1066">
                  <c:v>45013</c:v>
                </c:pt>
                <c:pt idx="1067">
                  <c:v>45014</c:v>
                </c:pt>
                <c:pt idx="1068">
                  <c:v>45015</c:v>
                </c:pt>
                <c:pt idx="1069">
                  <c:v>45016</c:v>
                </c:pt>
                <c:pt idx="1070">
                  <c:v>45019</c:v>
                </c:pt>
                <c:pt idx="1071">
                  <c:v>45020</c:v>
                </c:pt>
                <c:pt idx="1072">
                  <c:v>45021</c:v>
                </c:pt>
                <c:pt idx="1073">
                  <c:v>45022</c:v>
                </c:pt>
                <c:pt idx="1074">
                  <c:v>45026</c:v>
                </c:pt>
                <c:pt idx="1075">
                  <c:v>45027</c:v>
                </c:pt>
                <c:pt idx="1076">
                  <c:v>45028</c:v>
                </c:pt>
                <c:pt idx="1077">
                  <c:v>45029</c:v>
                </c:pt>
                <c:pt idx="1078">
                  <c:v>45030</c:v>
                </c:pt>
                <c:pt idx="1079">
                  <c:v>45033</c:v>
                </c:pt>
                <c:pt idx="1080">
                  <c:v>45034</c:v>
                </c:pt>
                <c:pt idx="1081">
                  <c:v>45035</c:v>
                </c:pt>
                <c:pt idx="1082">
                  <c:v>45036</c:v>
                </c:pt>
                <c:pt idx="1083">
                  <c:v>45037</c:v>
                </c:pt>
                <c:pt idx="1084">
                  <c:v>45040</c:v>
                </c:pt>
                <c:pt idx="1085">
                  <c:v>45041</c:v>
                </c:pt>
                <c:pt idx="1086">
                  <c:v>45042</c:v>
                </c:pt>
                <c:pt idx="1087">
                  <c:v>45043</c:v>
                </c:pt>
                <c:pt idx="1088">
                  <c:v>45044</c:v>
                </c:pt>
                <c:pt idx="1089">
                  <c:v>45047</c:v>
                </c:pt>
                <c:pt idx="1090">
                  <c:v>45048</c:v>
                </c:pt>
                <c:pt idx="1091">
                  <c:v>45049</c:v>
                </c:pt>
                <c:pt idx="1092">
                  <c:v>45050</c:v>
                </c:pt>
                <c:pt idx="1093">
                  <c:v>45051</c:v>
                </c:pt>
                <c:pt idx="1094">
                  <c:v>45054</c:v>
                </c:pt>
                <c:pt idx="1095">
                  <c:v>45055</c:v>
                </c:pt>
                <c:pt idx="1096">
                  <c:v>45056</c:v>
                </c:pt>
                <c:pt idx="1097">
                  <c:v>45057</c:v>
                </c:pt>
                <c:pt idx="1098">
                  <c:v>45058</c:v>
                </c:pt>
                <c:pt idx="1099">
                  <c:v>45061</c:v>
                </c:pt>
                <c:pt idx="1100">
                  <c:v>45062</c:v>
                </c:pt>
                <c:pt idx="1101">
                  <c:v>45063</c:v>
                </c:pt>
                <c:pt idx="1102">
                  <c:v>45064</c:v>
                </c:pt>
                <c:pt idx="1103">
                  <c:v>45065</c:v>
                </c:pt>
                <c:pt idx="1104">
                  <c:v>45068</c:v>
                </c:pt>
                <c:pt idx="1105">
                  <c:v>45069</c:v>
                </c:pt>
                <c:pt idx="1106">
                  <c:v>45070</c:v>
                </c:pt>
                <c:pt idx="1107">
                  <c:v>45071</c:v>
                </c:pt>
                <c:pt idx="1108">
                  <c:v>45072</c:v>
                </c:pt>
                <c:pt idx="1109">
                  <c:v>45076</c:v>
                </c:pt>
                <c:pt idx="1110">
                  <c:v>45077</c:v>
                </c:pt>
                <c:pt idx="1111">
                  <c:v>45078</c:v>
                </c:pt>
                <c:pt idx="1112">
                  <c:v>45079</c:v>
                </c:pt>
                <c:pt idx="1113">
                  <c:v>45082</c:v>
                </c:pt>
                <c:pt idx="1114">
                  <c:v>45083</c:v>
                </c:pt>
                <c:pt idx="1115">
                  <c:v>45084</c:v>
                </c:pt>
                <c:pt idx="1116">
                  <c:v>45085</c:v>
                </c:pt>
                <c:pt idx="1117">
                  <c:v>45086</c:v>
                </c:pt>
                <c:pt idx="1118">
                  <c:v>45089</c:v>
                </c:pt>
                <c:pt idx="1119">
                  <c:v>45090</c:v>
                </c:pt>
                <c:pt idx="1120">
                  <c:v>45091</c:v>
                </c:pt>
                <c:pt idx="1121">
                  <c:v>45092</c:v>
                </c:pt>
                <c:pt idx="1122">
                  <c:v>45093</c:v>
                </c:pt>
                <c:pt idx="1123">
                  <c:v>45097</c:v>
                </c:pt>
                <c:pt idx="1124">
                  <c:v>45098</c:v>
                </c:pt>
                <c:pt idx="1125">
                  <c:v>45099</c:v>
                </c:pt>
                <c:pt idx="1126">
                  <c:v>45100</c:v>
                </c:pt>
                <c:pt idx="1127">
                  <c:v>45103</c:v>
                </c:pt>
                <c:pt idx="1128">
                  <c:v>45104</c:v>
                </c:pt>
                <c:pt idx="1129">
                  <c:v>45105</c:v>
                </c:pt>
                <c:pt idx="1130">
                  <c:v>45106</c:v>
                </c:pt>
                <c:pt idx="1131">
                  <c:v>45107</c:v>
                </c:pt>
                <c:pt idx="1132">
                  <c:v>45110</c:v>
                </c:pt>
                <c:pt idx="1133">
                  <c:v>45112</c:v>
                </c:pt>
                <c:pt idx="1134">
                  <c:v>45113</c:v>
                </c:pt>
                <c:pt idx="1135">
                  <c:v>45114</c:v>
                </c:pt>
                <c:pt idx="1136">
                  <c:v>45117</c:v>
                </c:pt>
                <c:pt idx="1137">
                  <c:v>45118</c:v>
                </c:pt>
                <c:pt idx="1138">
                  <c:v>45119</c:v>
                </c:pt>
                <c:pt idx="1139">
                  <c:v>45120</c:v>
                </c:pt>
                <c:pt idx="1140">
                  <c:v>45121</c:v>
                </c:pt>
                <c:pt idx="1141">
                  <c:v>45124</c:v>
                </c:pt>
                <c:pt idx="1142">
                  <c:v>45125</c:v>
                </c:pt>
                <c:pt idx="1143">
                  <c:v>45126</c:v>
                </c:pt>
                <c:pt idx="1144">
                  <c:v>45127</c:v>
                </c:pt>
                <c:pt idx="1145">
                  <c:v>45128</c:v>
                </c:pt>
                <c:pt idx="1146">
                  <c:v>45131</c:v>
                </c:pt>
                <c:pt idx="1147">
                  <c:v>45132</c:v>
                </c:pt>
                <c:pt idx="1148">
                  <c:v>45133</c:v>
                </c:pt>
                <c:pt idx="1149">
                  <c:v>45134</c:v>
                </c:pt>
                <c:pt idx="1150">
                  <c:v>45135</c:v>
                </c:pt>
                <c:pt idx="1151">
                  <c:v>45138</c:v>
                </c:pt>
                <c:pt idx="1152">
                  <c:v>45139</c:v>
                </c:pt>
                <c:pt idx="1153">
                  <c:v>45140</c:v>
                </c:pt>
                <c:pt idx="1154">
                  <c:v>45141</c:v>
                </c:pt>
                <c:pt idx="1155">
                  <c:v>45142</c:v>
                </c:pt>
                <c:pt idx="1156">
                  <c:v>45145</c:v>
                </c:pt>
                <c:pt idx="1157">
                  <c:v>45146</c:v>
                </c:pt>
                <c:pt idx="1158">
                  <c:v>45147</c:v>
                </c:pt>
                <c:pt idx="1159">
                  <c:v>45148</c:v>
                </c:pt>
                <c:pt idx="1160">
                  <c:v>45149</c:v>
                </c:pt>
                <c:pt idx="1161">
                  <c:v>45152</c:v>
                </c:pt>
                <c:pt idx="1162">
                  <c:v>45153</c:v>
                </c:pt>
                <c:pt idx="1163">
                  <c:v>45154</c:v>
                </c:pt>
                <c:pt idx="1164">
                  <c:v>45155</c:v>
                </c:pt>
                <c:pt idx="1165">
                  <c:v>45156</c:v>
                </c:pt>
                <c:pt idx="1166">
                  <c:v>45159</c:v>
                </c:pt>
                <c:pt idx="1167">
                  <c:v>45160</c:v>
                </c:pt>
                <c:pt idx="1168">
                  <c:v>45161</c:v>
                </c:pt>
                <c:pt idx="1169">
                  <c:v>45162</c:v>
                </c:pt>
                <c:pt idx="1170">
                  <c:v>45163</c:v>
                </c:pt>
                <c:pt idx="1171">
                  <c:v>45166</c:v>
                </c:pt>
                <c:pt idx="1172">
                  <c:v>45167</c:v>
                </c:pt>
                <c:pt idx="1173">
                  <c:v>45168</c:v>
                </c:pt>
                <c:pt idx="1174">
                  <c:v>45169</c:v>
                </c:pt>
                <c:pt idx="1175">
                  <c:v>45170</c:v>
                </c:pt>
                <c:pt idx="1176">
                  <c:v>45174</c:v>
                </c:pt>
                <c:pt idx="1177">
                  <c:v>45175</c:v>
                </c:pt>
                <c:pt idx="1178">
                  <c:v>45176</c:v>
                </c:pt>
                <c:pt idx="1179">
                  <c:v>45177</c:v>
                </c:pt>
                <c:pt idx="1180">
                  <c:v>45180</c:v>
                </c:pt>
                <c:pt idx="1181">
                  <c:v>45181</c:v>
                </c:pt>
                <c:pt idx="1182">
                  <c:v>45182</c:v>
                </c:pt>
                <c:pt idx="1183">
                  <c:v>45183</c:v>
                </c:pt>
                <c:pt idx="1184">
                  <c:v>45184</c:v>
                </c:pt>
                <c:pt idx="1185">
                  <c:v>45187</c:v>
                </c:pt>
                <c:pt idx="1186">
                  <c:v>45188</c:v>
                </c:pt>
                <c:pt idx="1187">
                  <c:v>45189</c:v>
                </c:pt>
                <c:pt idx="1188">
                  <c:v>45190</c:v>
                </c:pt>
                <c:pt idx="1189">
                  <c:v>45191</c:v>
                </c:pt>
                <c:pt idx="1190">
                  <c:v>45194</c:v>
                </c:pt>
                <c:pt idx="1191">
                  <c:v>45195</c:v>
                </c:pt>
                <c:pt idx="1192">
                  <c:v>45196</c:v>
                </c:pt>
                <c:pt idx="1193">
                  <c:v>45197</c:v>
                </c:pt>
                <c:pt idx="1194">
                  <c:v>45198</c:v>
                </c:pt>
                <c:pt idx="1195">
                  <c:v>45201</c:v>
                </c:pt>
                <c:pt idx="1196">
                  <c:v>45202</c:v>
                </c:pt>
                <c:pt idx="1197">
                  <c:v>45203</c:v>
                </c:pt>
                <c:pt idx="1198">
                  <c:v>45204</c:v>
                </c:pt>
                <c:pt idx="1199">
                  <c:v>45205</c:v>
                </c:pt>
                <c:pt idx="1200">
                  <c:v>45208</c:v>
                </c:pt>
                <c:pt idx="1201">
                  <c:v>45209</c:v>
                </c:pt>
                <c:pt idx="1202">
                  <c:v>45210</c:v>
                </c:pt>
                <c:pt idx="1203">
                  <c:v>45211</c:v>
                </c:pt>
                <c:pt idx="1204">
                  <c:v>45212</c:v>
                </c:pt>
                <c:pt idx="1205">
                  <c:v>45215</c:v>
                </c:pt>
                <c:pt idx="1206">
                  <c:v>45216</c:v>
                </c:pt>
                <c:pt idx="1207">
                  <c:v>45217</c:v>
                </c:pt>
                <c:pt idx="1208">
                  <c:v>45218</c:v>
                </c:pt>
                <c:pt idx="1209">
                  <c:v>45219</c:v>
                </c:pt>
                <c:pt idx="1210">
                  <c:v>45222</c:v>
                </c:pt>
                <c:pt idx="1211">
                  <c:v>45223</c:v>
                </c:pt>
                <c:pt idx="1212">
                  <c:v>45224</c:v>
                </c:pt>
                <c:pt idx="1213">
                  <c:v>45225</c:v>
                </c:pt>
                <c:pt idx="1214">
                  <c:v>45226</c:v>
                </c:pt>
                <c:pt idx="1215">
                  <c:v>45229</c:v>
                </c:pt>
                <c:pt idx="1216">
                  <c:v>45230</c:v>
                </c:pt>
                <c:pt idx="1217">
                  <c:v>45231</c:v>
                </c:pt>
                <c:pt idx="1218">
                  <c:v>45232</c:v>
                </c:pt>
                <c:pt idx="1219">
                  <c:v>45233</c:v>
                </c:pt>
                <c:pt idx="1220">
                  <c:v>45236</c:v>
                </c:pt>
                <c:pt idx="1221">
                  <c:v>45237</c:v>
                </c:pt>
                <c:pt idx="1222">
                  <c:v>45238</c:v>
                </c:pt>
                <c:pt idx="1223">
                  <c:v>45239</c:v>
                </c:pt>
                <c:pt idx="1224">
                  <c:v>45240</c:v>
                </c:pt>
                <c:pt idx="1225">
                  <c:v>45243</c:v>
                </c:pt>
                <c:pt idx="1226">
                  <c:v>45244</c:v>
                </c:pt>
                <c:pt idx="1227">
                  <c:v>45245</c:v>
                </c:pt>
                <c:pt idx="1228">
                  <c:v>45246</c:v>
                </c:pt>
                <c:pt idx="1229">
                  <c:v>45247</c:v>
                </c:pt>
                <c:pt idx="1230">
                  <c:v>45250</c:v>
                </c:pt>
                <c:pt idx="1231">
                  <c:v>45251</c:v>
                </c:pt>
                <c:pt idx="1232">
                  <c:v>45252</c:v>
                </c:pt>
                <c:pt idx="1233">
                  <c:v>45254</c:v>
                </c:pt>
                <c:pt idx="1234">
                  <c:v>45257</c:v>
                </c:pt>
                <c:pt idx="1235">
                  <c:v>45258</c:v>
                </c:pt>
                <c:pt idx="1236">
                  <c:v>45259</c:v>
                </c:pt>
                <c:pt idx="1237">
                  <c:v>45260</c:v>
                </c:pt>
                <c:pt idx="1238">
                  <c:v>45261</c:v>
                </c:pt>
                <c:pt idx="1239">
                  <c:v>45264</c:v>
                </c:pt>
                <c:pt idx="1240">
                  <c:v>45265</c:v>
                </c:pt>
                <c:pt idx="1241">
                  <c:v>45266</c:v>
                </c:pt>
                <c:pt idx="1242">
                  <c:v>45267</c:v>
                </c:pt>
                <c:pt idx="1243">
                  <c:v>45268</c:v>
                </c:pt>
                <c:pt idx="1244">
                  <c:v>45271</c:v>
                </c:pt>
                <c:pt idx="1245">
                  <c:v>45272</c:v>
                </c:pt>
                <c:pt idx="1246">
                  <c:v>45273</c:v>
                </c:pt>
                <c:pt idx="1247">
                  <c:v>45274</c:v>
                </c:pt>
                <c:pt idx="1248">
                  <c:v>45275</c:v>
                </c:pt>
                <c:pt idx="1249">
                  <c:v>45278</c:v>
                </c:pt>
                <c:pt idx="1250">
                  <c:v>45279</c:v>
                </c:pt>
                <c:pt idx="1251">
                  <c:v>45280</c:v>
                </c:pt>
                <c:pt idx="1252">
                  <c:v>45281</c:v>
                </c:pt>
                <c:pt idx="1253">
                  <c:v>45282</c:v>
                </c:pt>
                <c:pt idx="1254">
                  <c:v>45286</c:v>
                </c:pt>
                <c:pt idx="1255">
                  <c:v>45287</c:v>
                </c:pt>
                <c:pt idx="1256">
                  <c:v>45288</c:v>
                </c:pt>
                <c:pt idx="1257">
                  <c:v>45289</c:v>
                </c:pt>
                <c:pt idx="1258">
                  <c:v>45293</c:v>
                </c:pt>
                <c:pt idx="1259">
                  <c:v>45294</c:v>
                </c:pt>
                <c:pt idx="1260">
                  <c:v>45295</c:v>
                </c:pt>
                <c:pt idx="1261">
                  <c:v>45296</c:v>
                </c:pt>
                <c:pt idx="1262">
                  <c:v>45299</c:v>
                </c:pt>
                <c:pt idx="1263">
                  <c:v>45300</c:v>
                </c:pt>
                <c:pt idx="1264">
                  <c:v>45301</c:v>
                </c:pt>
                <c:pt idx="1265">
                  <c:v>45302</c:v>
                </c:pt>
                <c:pt idx="1266">
                  <c:v>45303</c:v>
                </c:pt>
                <c:pt idx="1267">
                  <c:v>45307</c:v>
                </c:pt>
                <c:pt idx="1268">
                  <c:v>45308</c:v>
                </c:pt>
                <c:pt idx="1269">
                  <c:v>45309</c:v>
                </c:pt>
                <c:pt idx="1270">
                  <c:v>45310</c:v>
                </c:pt>
                <c:pt idx="1271">
                  <c:v>45313</c:v>
                </c:pt>
                <c:pt idx="1272">
                  <c:v>45314</c:v>
                </c:pt>
                <c:pt idx="1273">
                  <c:v>45315</c:v>
                </c:pt>
                <c:pt idx="1274">
                  <c:v>45316</c:v>
                </c:pt>
                <c:pt idx="1275">
                  <c:v>45317</c:v>
                </c:pt>
                <c:pt idx="1276">
                  <c:v>45320</c:v>
                </c:pt>
                <c:pt idx="1277">
                  <c:v>45321</c:v>
                </c:pt>
                <c:pt idx="1278">
                  <c:v>45322</c:v>
                </c:pt>
                <c:pt idx="1279">
                  <c:v>45323</c:v>
                </c:pt>
                <c:pt idx="1280">
                  <c:v>45324</c:v>
                </c:pt>
                <c:pt idx="1281">
                  <c:v>45327</c:v>
                </c:pt>
                <c:pt idx="1282">
                  <c:v>45328</c:v>
                </c:pt>
                <c:pt idx="1283">
                  <c:v>45329</c:v>
                </c:pt>
                <c:pt idx="1284">
                  <c:v>45330</c:v>
                </c:pt>
                <c:pt idx="1285">
                  <c:v>45331</c:v>
                </c:pt>
                <c:pt idx="1286">
                  <c:v>45334</c:v>
                </c:pt>
                <c:pt idx="1287">
                  <c:v>45335</c:v>
                </c:pt>
                <c:pt idx="1288">
                  <c:v>45336</c:v>
                </c:pt>
                <c:pt idx="1289">
                  <c:v>45337</c:v>
                </c:pt>
                <c:pt idx="1290">
                  <c:v>45338</c:v>
                </c:pt>
                <c:pt idx="1291">
                  <c:v>45342</c:v>
                </c:pt>
                <c:pt idx="1292">
                  <c:v>45343</c:v>
                </c:pt>
                <c:pt idx="1293">
                  <c:v>45344</c:v>
                </c:pt>
                <c:pt idx="1294">
                  <c:v>45345</c:v>
                </c:pt>
                <c:pt idx="1295">
                  <c:v>45348</c:v>
                </c:pt>
                <c:pt idx="1296">
                  <c:v>45349</c:v>
                </c:pt>
                <c:pt idx="1297">
                  <c:v>45350</c:v>
                </c:pt>
                <c:pt idx="1298">
                  <c:v>45351</c:v>
                </c:pt>
                <c:pt idx="1299">
                  <c:v>45352</c:v>
                </c:pt>
                <c:pt idx="1300">
                  <c:v>45355</c:v>
                </c:pt>
                <c:pt idx="1301">
                  <c:v>45356</c:v>
                </c:pt>
                <c:pt idx="1302">
                  <c:v>45357</c:v>
                </c:pt>
                <c:pt idx="1303">
                  <c:v>45358</c:v>
                </c:pt>
                <c:pt idx="1304">
                  <c:v>45359</c:v>
                </c:pt>
                <c:pt idx="1305">
                  <c:v>45362</c:v>
                </c:pt>
                <c:pt idx="1306">
                  <c:v>45363</c:v>
                </c:pt>
                <c:pt idx="1307">
                  <c:v>45364</c:v>
                </c:pt>
                <c:pt idx="1308">
                  <c:v>45365</c:v>
                </c:pt>
                <c:pt idx="1309">
                  <c:v>45366</c:v>
                </c:pt>
                <c:pt idx="1310">
                  <c:v>45369</c:v>
                </c:pt>
                <c:pt idx="1311">
                  <c:v>45370</c:v>
                </c:pt>
                <c:pt idx="1312">
                  <c:v>45371</c:v>
                </c:pt>
                <c:pt idx="1313">
                  <c:v>45372</c:v>
                </c:pt>
                <c:pt idx="1314">
                  <c:v>45373</c:v>
                </c:pt>
                <c:pt idx="1315">
                  <c:v>45376</c:v>
                </c:pt>
                <c:pt idx="1316">
                  <c:v>45377</c:v>
                </c:pt>
                <c:pt idx="1317">
                  <c:v>45378</c:v>
                </c:pt>
                <c:pt idx="1318">
                  <c:v>45379</c:v>
                </c:pt>
                <c:pt idx="1319">
                  <c:v>45383</c:v>
                </c:pt>
                <c:pt idx="1320">
                  <c:v>45384</c:v>
                </c:pt>
                <c:pt idx="1321">
                  <c:v>45385</c:v>
                </c:pt>
                <c:pt idx="1322">
                  <c:v>45386</c:v>
                </c:pt>
                <c:pt idx="1323">
                  <c:v>45387</c:v>
                </c:pt>
                <c:pt idx="1324">
                  <c:v>45390</c:v>
                </c:pt>
                <c:pt idx="1325">
                  <c:v>45391</c:v>
                </c:pt>
                <c:pt idx="1326">
                  <c:v>45392</c:v>
                </c:pt>
                <c:pt idx="1327">
                  <c:v>45393</c:v>
                </c:pt>
                <c:pt idx="1328">
                  <c:v>45394</c:v>
                </c:pt>
                <c:pt idx="1329">
                  <c:v>45397</c:v>
                </c:pt>
                <c:pt idx="1330">
                  <c:v>45398</c:v>
                </c:pt>
                <c:pt idx="1331">
                  <c:v>45399</c:v>
                </c:pt>
                <c:pt idx="1332">
                  <c:v>45400</c:v>
                </c:pt>
                <c:pt idx="1333">
                  <c:v>45401</c:v>
                </c:pt>
                <c:pt idx="1334">
                  <c:v>45404</c:v>
                </c:pt>
                <c:pt idx="1335">
                  <c:v>45405</c:v>
                </c:pt>
                <c:pt idx="1336">
                  <c:v>45406</c:v>
                </c:pt>
                <c:pt idx="1337">
                  <c:v>45407</c:v>
                </c:pt>
                <c:pt idx="1338">
                  <c:v>45408</c:v>
                </c:pt>
                <c:pt idx="1339">
                  <c:v>45411</c:v>
                </c:pt>
                <c:pt idx="1340">
                  <c:v>45412</c:v>
                </c:pt>
                <c:pt idx="1341">
                  <c:v>45413</c:v>
                </c:pt>
                <c:pt idx="1342">
                  <c:v>45414</c:v>
                </c:pt>
                <c:pt idx="1343">
                  <c:v>45415</c:v>
                </c:pt>
                <c:pt idx="1344">
                  <c:v>45418</c:v>
                </c:pt>
                <c:pt idx="1345">
                  <c:v>45419</c:v>
                </c:pt>
                <c:pt idx="1346">
                  <c:v>45420</c:v>
                </c:pt>
                <c:pt idx="1347">
                  <c:v>45421</c:v>
                </c:pt>
                <c:pt idx="1348">
                  <c:v>45422</c:v>
                </c:pt>
                <c:pt idx="1349">
                  <c:v>45425</c:v>
                </c:pt>
                <c:pt idx="1350">
                  <c:v>45426</c:v>
                </c:pt>
                <c:pt idx="1351">
                  <c:v>45427</c:v>
                </c:pt>
                <c:pt idx="1352">
                  <c:v>45428</c:v>
                </c:pt>
                <c:pt idx="1353">
                  <c:v>45429</c:v>
                </c:pt>
                <c:pt idx="1354">
                  <c:v>45432</c:v>
                </c:pt>
                <c:pt idx="1355">
                  <c:v>45433</c:v>
                </c:pt>
                <c:pt idx="1356">
                  <c:v>45434</c:v>
                </c:pt>
                <c:pt idx="1357">
                  <c:v>45435</c:v>
                </c:pt>
                <c:pt idx="1358">
                  <c:v>45436</c:v>
                </c:pt>
                <c:pt idx="1359">
                  <c:v>45440</c:v>
                </c:pt>
                <c:pt idx="1360">
                  <c:v>45441</c:v>
                </c:pt>
                <c:pt idx="1361">
                  <c:v>45442</c:v>
                </c:pt>
                <c:pt idx="1362">
                  <c:v>45443</c:v>
                </c:pt>
                <c:pt idx="1363">
                  <c:v>45446</c:v>
                </c:pt>
                <c:pt idx="1364">
                  <c:v>45447</c:v>
                </c:pt>
                <c:pt idx="1365">
                  <c:v>45448</c:v>
                </c:pt>
                <c:pt idx="1366">
                  <c:v>45449</c:v>
                </c:pt>
                <c:pt idx="1367">
                  <c:v>45450</c:v>
                </c:pt>
                <c:pt idx="1368">
                  <c:v>45453</c:v>
                </c:pt>
                <c:pt idx="1369">
                  <c:v>45454</c:v>
                </c:pt>
                <c:pt idx="1370">
                  <c:v>45455</c:v>
                </c:pt>
                <c:pt idx="1371">
                  <c:v>45456</c:v>
                </c:pt>
                <c:pt idx="1372">
                  <c:v>45457</c:v>
                </c:pt>
                <c:pt idx="1373">
                  <c:v>45460</c:v>
                </c:pt>
                <c:pt idx="1374">
                  <c:v>45461</c:v>
                </c:pt>
                <c:pt idx="1375">
                  <c:v>45463</c:v>
                </c:pt>
                <c:pt idx="1376">
                  <c:v>45464</c:v>
                </c:pt>
                <c:pt idx="1377">
                  <c:v>45467</c:v>
                </c:pt>
                <c:pt idx="1378">
                  <c:v>45468</c:v>
                </c:pt>
                <c:pt idx="1379">
                  <c:v>45469</c:v>
                </c:pt>
                <c:pt idx="1380">
                  <c:v>45470</c:v>
                </c:pt>
                <c:pt idx="1381">
                  <c:v>45471</c:v>
                </c:pt>
                <c:pt idx="1382">
                  <c:v>45474</c:v>
                </c:pt>
                <c:pt idx="1383">
                  <c:v>45475</c:v>
                </c:pt>
                <c:pt idx="1384">
                  <c:v>45476</c:v>
                </c:pt>
                <c:pt idx="1385">
                  <c:v>45478</c:v>
                </c:pt>
                <c:pt idx="1386">
                  <c:v>45481</c:v>
                </c:pt>
                <c:pt idx="1387">
                  <c:v>45482</c:v>
                </c:pt>
                <c:pt idx="1388">
                  <c:v>45483</c:v>
                </c:pt>
                <c:pt idx="1389">
                  <c:v>45484</c:v>
                </c:pt>
                <c:pt idx="1390">
                  <c:v>45485</c:v>
                </c:pt>
                <c:pt idx="1391">
                  <c:v>45488</c:v>
                </c:pt>
                <c:pt idx="1392">
                  <c:v>45489</c:v>
                </c:pt>
                <c:pt idx="1393">
                  <c:v>45490</c:v>
                </c:pt>
                <c:pt idx="1394">
                  <c:v>45491</c:v>
                </c:pt>
                <c:pt idx="1395">
                  <c:v>45492</c:v>
                </c:pt>
                <c:pt idx="1396">
                  <c:v>45495</c:v>
                </c:pt>
                <c:pt idx="1397">
                  <c:v>45496</c:v>
                </c:pt>
                <c:pt idx="1398">
                  <c:v>45497</c:v>
                </c:pt>
                <c:pt idx="1399">
                  <c:v>45498</c:v>
                </c:pt>
                <c:pt idx="1400">
                  <c:v>45499</c:v>
                </c:pt>
                <c:pt idx="1401">
                  <c:v>45502</c:v>
                </c:pt>
                <c:pt idx="1402">
                  <c:v>45503</c:v>
                </c:pt>
                <c:pt idx="1403">
                  <c:v>45504</c:v>
                </c:pt>
                <c:pt idx="1404">
                  <c:v>45505</c:v>
                </c:pt>
                <c:pt idx="1405">
                  <c:v>45506</c:v>
                </c:pt>
                <c:pt idx="1406">
                  <c:v>45509</c:v>
                </c:pt>
                <c:pt idx="1407">
                  <c:v>45510</c:v>
                </c:pt>
                <c:pt idx="1408">
                  <c:v>45511</c:v>
                </c:pt>
                <c:pt idx="1409">
                  <c:v>45512</c:v>
                </c:pt>
                <c:pt idx="1410">
                  <c:v>45513</c:v>
                </c:pt>
                <c:pt idx="1411">
                  <c:v>45516</c:v>
                </c:pt>
                <c:pt idx="1412">
                  <c:v>45517</c:v>
                </c:pt>
                <c:pt idx="1413">
                  <c:v>45518</c:v>
                </c:pt>
                <c:pt idx="1414">
                  <c:v>45519</c:v>
                </c:pt>
                <c:pt idx="1415">
                  <c:v>45520</c:v>
                </c:pt>
                <c:pt idx="1416">
                  <c:v>45523</c:v>
                </c:pt>
                <c:pt idx="1417">
                  <c:v>45524</c:v>
                </c:pt>
                <c:pt idx="1418">
                  <c:v>45525</c:v>
                </c:pt>
                <c:pt idx="1419">
                  <c:v>45526</c:v>
                </c:pt>
                <c:pt idx="1420">
                  <c:v>45527</c:v>
                </c:pt>
                <c:pt idx="1421">
                  <c:v>45530</c:v>
                </c:pt>
                <c:pt idx="1422">
                  <c:v>45531</c:v>
                </c:pt>
                <c:pt idx="1423">
                  <c:v>45532</c:v>
                </c:pt>
                <c:pt idx="1424">
                  <c:v>45533</c:v>
                </c:pt>
                <c:pt idx="1425">
                  <c:v>45534</c:v>
                </c:pt>
                <c:pt idx="1426">
                  <c:v>45538</c:v>
                </c:pt>
                <c:pt idx="1427">
                  <c:v>45539</c:v>
                </c:pt>
                <c:pt idx="1428">
                  <c:v>45540</c:v>
                </c:pt>
                <c:pt idx="1429">
                  <c:v>45541</c:v>
                </c:pt>
                <c:pt idx="1430">
                  <c:v>45544</c:v>
                </c:pt>
                <c:pt idx="1431">
                  <c:v>45545</c:v>
                </c:pt>
                <c:pt idx="1432">
                  <c:v>45546</c:v>
                </c:pt>
                <c:pt idx="1433">
                  <c:v>45547</c:v>
                </c:pt>
                <c:pt idx="1434">
                  <c:v>45548</c:v>
                </c:pt>
                <c:pt idx="1435">
                  <c:v>45551</c:v>
                </c:pt>
                <c:pt idx="1436">
                  <c:v>45552</c:v>
                </c:pt>
                <c:pt idx="1437">
                  <c:v>45553</c:v>
                </c:pt>
                <c:pt idx="1438">
                  <c:v>45554</c:v>
                </c:pt>
                <c:pt idx="1439">
                  <c:v>45555</c:v>
                </c:pt>
                <c:pt idx="1440">
                  <c:v>45558</c:v>
                </c:pt>
                <c:pt idx="1441">
                  <c:v>45559</c:v>
                </c:pt>
                <c:pt idx="1442">
                  <c:v>45560</c:v>
                </c:pt>
                <c:pt idx="1443">
                  <c:v>45561</c:v>
                </c:pt>
                <c:pt idx="1444">
                  <c:v>45562</c:v>
                </c:pt>
                <c:pt idx="1445">
                  <c:v>45565</c:v>
                </c:pt>
                <c:pt idx="1446">
                  <c:v>45566</c:v>
                </c:pt>
                <c:pt idx="1447">
                  <c:v>45567</c:v>
                </c:pt>
                <c:pt idx="1448">
                  <c:v>45568</c:v>
                </c:pt>
                <c:pt idx="1449">
                  <c:v>45569</c:v>
                </c:pt>
                <c:pt idx="1450">
                  <c:v>45572</c:v>
                </c:pt>
                <c:pt idx="1451">
                  <c:v>45573</c:v>
                </c:pt>
                <c:pt idx="1452">
                  <c:v>45574</c:v>
                </c:pt>
                <c:pt idx="1453">
                  <c:v>45575</c:v>
                </c:pt>
                <c:pt idx="1454">
                  <c:v>45576</c:v>
                </c:pt>
                <c:pt idx="1455">
                  <c:v>45579</c:v>
                </c:pt>
                <c:pt idx="1456">
                  <c:v>45580</c:v>
                </c:pt>
                <c:pt idx="1457">
                  <c:v>45581</c:v>
                </c:pt>
                <c:pt idx="1458">
                  <c:v>45582</c:v>
                </c:pt>
                <c:pt idx="1459">
                  <c:v>45583</c:v>
                </c:pt>
                <c:pt idx="1460">
                  <c:v>45586</c:v>
                </c:pt>
                <c:pt idx="1461">
                  <c:v>45587</c:v>
                </c:pt>
                <c:pt idx="1462">
                  <c:v>45588</c:v>
                </c:pt>
                <c:pt idx="1463">
                  <c:v>45589</c:v>
                </c:pt>
                <c:pt idx="1464">
                  <c:v>45590</c:v>
                </c:pt>
                <c:pt idx="1465">
                  <c:v>45593</c:v>
                </c:pt>
                <c:pt idx="1466">
                  <c:v>45594</c:v>
                </c:pt>
                <c:pt idx="1467">
                  <c:v>45595</c:v>
                </c:pt>
                <c:pt idx="1468">
                  <c:v>45596</c:v>
                </c:pt>
                <c:pt idx="1469">
                  <c:v>45597</c:v>
                </c:pt>
              </c:numCache>
            </c:numRef>
          </c:cat>
          <c:val>
            <c:numRef>
              <c:f>' Exponential Smoothing by Day'!$H$5:$H$1475</c:f>
              <c:numCache>
                <c:formatCode>_("$"* #,##0.00_);_("$"* \(#,##0.00\);_("$"* "-"??_);_(@_)</c:formatCode>
                <c:ptCount val="1471"/>
                <c:pt idx="0">
                  <c:v>99.704498290000004</c:v>
                </c:pt>
                <c:pt idx="1">
                  <c:v>99.36231995</c:v>
                </c:pt>
                <c:pt idx="2">
                  <c:v>103.40219879999999</c:v>
                </c:pt>
                <c:pt idx="3">
                  <c:v>103.7063675</c:v>
                </c:pt>
                <c:pt idx="4">
                  <c:v>105.8166275</c:v>
                </c:pt>
                <c:pt idx="5">
                  <c:v>106.5580597</c:v>
                </c:pt>
                <c:pt idx="6">
                  <c:v>107.0713654</c:v>
                </c:pt>
                <c:pt idx="7">
                  <c:v>107.3185196</c:v>
                </c:pt>
                <c:pt idx="8">
                  <c:v>107.72725680000001</c:v>
                </c:pt>
                <c:pt idx="9">
                  <c:v>108.2595673</c:v>
                </c:pt>
                <c:pt idx="10">
                  <c:v>107.4325714</c:v>
                </c:pt>
                <c:pt idx="11">
                  <c:v>108.66831209999999</c:v>
                </c:pt>
                <c:pt idx="12">
                  <c:v>110.4363632</c:v>
                </c:pt>
                <c:pt idx="13">
                  <c:v>110.5314178</c:v>
                </c:pt>
                <c:pt idx="14">
                  <c:v>112.1853943</c:v>
                </c:pt>
                <c:pt idx="15">
                  <c:v>108.6778183</c:v>
                </c:pt>
                <c:pt idx="16">
                  <c:v>110.6454849</c:v>
                </c:pt>
                <c:pt idx="17">
                  <c:v>110.55993650000001</c:v>
                </c:pt>
                <c:pt idx="18">
                  <c:v>110.8355942</c:v>
                </c:pt>
                <c:pt idx="19">
                  <c:v>112.61315159999999</c:v>
                </c:pt>
                <c:pt idx="20">
                  <c:v>113.1359558</c:v>
                </c:pt>
                <c:pt idx="21">
                  <c:v>108.6493073</c:v>
                </c:pt>
                <c:pt idx="22">
                  <c:v>107.1093979</c:v>
                </c:pt>
                <c:pt idx="23">
                  <c:v>109.9515686</c:v>
                </c:pt>
                <c:pt idx="24">
                  <c:v>109.09606170000001</c:v>
                </c:pt>
                <c:pt idx="25">
                  <c:v>107.88885500000001</c:v>
                </c:pt>
                <c:pt idx="26">
                  <c:v>107.28050229999999</c:v>
                </c:pt>
                <c:pt idx="27">
                  <c:v>106.84323879999999</c:v>
                </c:pt>
                <c:pt idx="28">
                  <c:v>108.66831209999999</c:v>
                </c:pt>
                <c:pt idx="29">
                  <c:v>106.74817659999999</c:v>
                </c:pt>
                <c:pt idx="30">
                  <c:v>105.8831711</c:v>
                </c:pt>
                <c:pt idx="31">
                  <c:v>107.223465</c:v>
                </c:pt>
                <c:pt idx="32">
                  <c:v>108.88694</c:v>
                </c:pt>
                <c:pt idx="33">
                  <c:v>109.52382660000001</c:v>
                </c:pt>
                <c:pt idx="34">
                  <c:v>109.41925809999999</c:v>
                </c:pt>
                <c:pt idx="35">
                  <c:v>110.1702042</c:v>
                </c:pt>
                <c:pt idx="36">
                  <c:v>113.50668330000001</c:v>
                </c:pt>
                <c:pt idx="37">
                  <c:v>116.1112213</c:v>
                </c:pt>
                <c:pt idx="38">
                  <c:v>115.32225800000001</c:v>
                </c:pt>
                <c:pt idx="39">
                  <c:v>115.3982925</c:v>
                </c:pt>
                <c:pt idx="40">
                  <c:v>117.0807877</c:v>
                </c:pt>
                <c:pt idx="41">
                  <c:v>116.1967697</c:v>
                </c:pt>
                <c:pt idx="42">
                  <c:v>116.4629211</c:v>
                </c:pt>
                <c:pt idx="43">
                  <c:v>117.0617752</c:v>
                </c:pt>
                <c:pt idx="44">
                  <c:v>114.6948776</c:v>
                </c:pt>
                <c:pt idx="45">
                  <c:v>112.81276699999999</c:v>
                </c:pt>
                <c:pt idx="46">
                  <c:v>113.96294399999999</c:v>
                </c:pt>
                <c:pt idx="47">
                  <c:v>113.4401321</c:v>
                </c:pt>
                <c:pt idx="48">
                  <c:v>110.27477260000001</c:v>
                </c:pt>
                <c:pt idx="49">
                  <c:v>114.4001999</c:v>
                </c:pt>
                <c:pt idx="50">
                  <c:v>114.45724490000001</c:v>
                </c:pt>
                <c:pt idx="51">
                  <c:v>112.2519302</c:v>
                </c:pt>
                <c:pt idx="52">
                  <c:v>113.2120056</c:v>
                </c:pt>
                <c:pt idx="53">
                  <c:v>113.9914551</c:v>
                </c:pt>
                <c:pt idx="54">
                  <c:v>112.93633269999999</c:v>
                </c:pt>
                <c:pt idx="55">
                  <c:v>112.6986847</c:v>
                </c:pt>
                <c:pt idx="56">
                  <c:v>114.3716965</c:v>
                </c:pt>
                <c:pt idx="57">
                  <c:v>114.83745570000001</c:v>
                </c:pt>
                <c:pt idx="58">
                  <c:v>114.73290249999999</c:v>
                </c:pt>
                <c:pt idx="59">
                  <c:v>114.8089447</c:v>
                </c:pt>
                <c:pt idx="60">
                  <c:v>115.8260574</c:v>
                </c:pt>
                <c:pt idx="61">
                  <c:v>116.91919710000001</c:v>
                </c:pt>
                <c:pt idx="62">
                  <c:v>118.373558</c:v>
                </c:pt>
                <c:pt idx="63">
                  <c:v>119.44769290000001</c:v>
                </c:pt>
                <c:pt idx="64">
                  <c:v>120.91155240000001</c:v>
                </c:pt>
                <c:pt idx="65">
                  <c:v>121.47238919999999</c:v>
                </c:pt>
                <c:pt idx="66">
                  <c:v>120.15110780000001</c:v>
                </c:pt>
                <c:pt idx="67">
                  <c:v>120.15110780000001</c:v>
                </c:pt>
                <c:pt idx="68">
                  <c:v>121.47238919999999</c:v>
                </c:pt>
                <c:pt idx="69">
                  <c:v>120.49331669999999</c:v>
                </c:pt>
                <c:pt idx="70">
                  <c:v>120.87353520000001</c:v>
                </c:pt>
                <c:pt idx="71">
                  <c:v>121.8716354</c:v>
                </c:pt>
                <c:pt idx="72">
                  <c:v>123.09785460000001</c:v>
                </c:pt>
                <c:pt idx="73">
                  <c:v>123.38301850000001</c:v>
                </c:pt>
                <c:pt idx="74">
                  <c:v>123.8487854</c:v>
                </c:pt>
                <c:pt idx="75">
                  <c:v>124.47615810000001</c:v>
                </c:pt>
                <c:pt idx="76">
                  <c:v>123.4305573</c:v>
                </c:pt>
                <c:pt idx="77">
                  <c:v>122.2328339</c:v>
                </c:pt>
                <c:pt idx="78">
                  <c:v>121.3298035</c:v>
                </c:pt>
                <c:pt idx="79">
                  <c:v>121.6435013</c:v>
                </c:pt>
                <c:pt idx="80">
                  <c:v>121.3298035</c:v>
                </c:pt>
                <c:pt idx="81">
                  <c:v>122.18530269999999</c:v>
                </c:pt>
                <c:pt idx="82">
                  <c:v>121.130188</c:v>
                </c:pt>
                <c:pt idx="83">
                  <c:v>121.4818954</c:v>
                </c:pt>
                <c:pt idx="84">
                  <c:v>132.66050720000001</c:v>
                </c:pt>
                <c:pt idx="85">
                  <c:v>135.44564819999999</c:v>
                </c:pt>
                <c:pt idx="86">
                  <c:v>132.58445739999999</c:v>
                </c:pt>
                <c:pt idx="87">
                  <c:v>137.15666200000001</c:v>
                </c:pt>
                <c:pt idx="88">
                  <c:v>135.02742000000001</c:v>
                </c:pt>
                <c:pt idx="89">
                  <c:v>137.46556090000001</c:v>
                </c:pt>
                <c:pt idx="90">
                  <c:v>132.60079959999999</c:v>
                </c:pt>
                <c:pt idx="91">
                  <c:v>135.12471009999999</c:v>
                </c:pt>
                <c:pt idx="92">
                  <c:v>136.82012940000001</c:v>
                </c:pt>
                <c:pt idx="93">
                  <c:v>134.91279599999999</c:v>
                </c:pt>
                <c:pt idx="94">
                  <c:v>137.36924740000001</c:v>
                </c:pt>
                <c:pt idx="95">
                  <c:v>135.07653809999999</c:v>
                </c:pt>
                <c:pt idx="96">
                  <c:v>138.61192320000001</c:v>
                </c:pt>
                <c:pt idx="97">
                  <c:v>141.22251890000001</c:v>
                </c:pt>
                <c:pt idx="98">
                  <c:v>139.7100983</c:v>
                </c:pt>
                <c:pt idx="99">
                  <c:v>140.2303009</c:v>
                </c:pt>
                <c:pt idx="100">
                  <c:v>141.61747740000001</c:v>
                </c:pt>
                <c:pt idx="101">
                  <c:v>138.77566530000001</c:v>
                </c:pt>
                <c:pt idx="102">
                  <c:v>138.90092469999999</c:v>
                </c:pt>
                <c:pt idx="103">
                  <c:v>137.6293335</c:v>
                </c:pt>
                <c:pt idx="104">
                  <c:v>139.81607059999999</c:v>
                </c:pt>
                <c:pt idx="105">
                  <c:v>140.26884459999999</c:v>
                </c:pt>
                <c:pt idx="106">
                  <c:v>139.29588319999999</c:v>
                </c:pt>
                <c:pt idx="107">
                  <c:v>142.1087799</c:v>
                </c:pt>
                <c:pt idx="108">
                  <c:v>144.6423035</c:v>
                </c:pt>
                <c:pt idx="109">
                  <c:v>145.13360599999999</c:v>
                </c:pt>
                <c:pt idx="110">
                  <c:v>141.4440918</c:v>
                </c:pt>
                <c:pt idx="111">
                  <c:v>139.85458370000001</c:v>
                </c:pt>
                <c:pt idx="112">
                  <c:v>140.92387389999999</c:v>
                </c:pt>
                <c:pt idx="113">
                  <c:v>140.96240230000001</c:v>
                </c:pt>
                <c:pt idx="114">
                  <c:v>142.368866</c:v>
                </c:pt>
                <c:pt idx="115">
                  <c:v>147.6574707</c:v>
                </c:pt>
                <c:pt idx="116">
                  <c:v>145.1721191</c:v>
                </c:pt>
                <c:pt idx="117">
                  <c:v>146.7230682</c:v>
                </c:pt>
                <c:pt idx="118">
                  <c:v>146.90609739999999</c:v>
                </c:pt>
                <c:pt idx="119">
                  <c:v>145.34553529999999</c:v>
                </c:pt>
                <c:pt idx="120">
                  <c:v>143.4092407</c:v>
                </c:pt>
                <c:pt idx="121">
                  <c:v>148.4185181</c:v>
                </c:pt>
                <c:pt idx="122">
                  <c:v>145.57672120000001</c:v>
                </c:pt>
                <c:pt idx="123">
                  <c:v>148.55339050000001</c:v>
                </c:pt>
                <c:pt idx="124">
                  <c:v>149.3529053</c:v>
                </c:pt>
                <c:pt idx="125">
                  <c:v>148.85200499999999</c:v>
                </c:pt>
                <c:pt idx="126">
                  <c:v>151.84791559999999</c:v>
                </c:pt>
                <c:pt idx="127">
                  <c:v>150.3162537</c:v>
                </c:pt>
                <c:pt idx="128">
                  <c:v>151.52040099999999</c:v>
                </c:pt>
                <c:pt idx="129">
                  <c:v>152.1369019</c:v>
                </c:pt>
                <c:pt idx="130">
                  <c:v>151.2795563</c:v>
                </c:pt>
                <c:pt idx="131">
                  <c:v>151.1543274</c:v>
                </c:pt>
                <c:pt idx="132">
                  <c:v>149.9887085</c:v>
                </c:pt>
                <c:pt idx="133">
                  <c:v>151.18324279999999</c:v>
                </c:pt>
                <c:pt idx="134">
                  <c:v>152.01168820000001</c:v>
                </c:pt>
                <c:pt idx="135">
                  <c:v>151.64562989999999</c:v>
                </c:pt>
                <c:pt idx="136">
                  <c:v>153.350708</c:v>
                </c:pt>
                <c:pt idx="137">
                  <c:v>150.92314150000001</c:v>
                </c:pt>
                <c:pt idx="138">
                  <c:v>153.4277649</c:v>
                </c:pt>
                <c:pt idx="139">
                  <c:v>152.99427800000001</c:v>
                </c:pt>
                <c:pt idx="140">
                  <c:v>152.03096009999999</c:v>
                </c:pt>
                <c:pt idx="141">
                  <c:v>151.8575439</c:v>
                </c:pt>
                <c:pt idx="142">
                  <c:v>155.73008730000001</c:v>
                </c:pt>
                <c:pt idx="143">
                  <c:v>155.17137149999999</c:v>
                </c:pt>
                <c:pt idx="144">
                  <c:v>149.83457949999999</c:v>
                </c:pt>
                <c:pt idx="145">
                  <c:v>153.6108093</c:v>
                </c:pt>
                <c:pt idx="146">
                  <c:v>157.43516539999999</c:v>
                </c:pt>
                <c:pt idx="147">
                  <c:v>150.7015839</c:v>
                </c:pt>
                <c:pt idx="148">
                  <c:v>143.83311459999999</c:v>
                </c:pt>
                <c:pt idx="149">
                  <c:v>147.38775630000001</c:v>
                </c:pt>
                <c:pt idx="150">
                  <c:v>149.42036440000001</c:v>
                </c:pt>
                <c:pt idx="151">
                  <c:v>144.1221161</c:v>
                </c:pt>
                <c:pt idx="152">
                  <c:v>140.4133301</c:v>
                </c:pt>
                <c:pt idx="153">
                  <c:v>141.70417789999999</c:v>
                </c:pt>
                <c:pt idx="154">
                  <c:v>141.3188629</c:v>
                </c:pt>
                <c:pt idx="155">
                  <c:v>136.69491579999999</c:v>
                </c:pt>
                <c:pt idx="156">
                  <c:v>137.72566219999999</c:v>
                </c:pt>
                <c:pt idx="157">
                  <c:v>137.66786189999999</c:v>
                </c:pt>
                <c:pt idx="158">
                  <c:v>138.56376650000001</c:v>
                </c:pt>
                <c:pt idx="159">
                  <c:v>139.64268490000001</c:v>
                </c:pt>
                <c:pt idx="160">
                  <c:v>141.7908783</c:v>
                </c:pt>
                <c:pt idx="161">
                  <c:v>140.51928710000001</c:v>
                </c:pt>
                <c:pt idx="162">
                  <c:v>138.2555084</c:v>
                </c:pt>
                <c:pt idx="163">
                  <c:v>140.04728700000001</c:v>
                </c:pt>
                <c:pt idx="164">
                  <c:v>140.692688</c:v>
                </c:pt>
                <c:pt idx="165">
                  <c:v>141.66564940000001</c:v>
                </c:pt>
                <c:pt idx="166">
                  <c:v>142.320694</c:v>
                </c:pt>
                <c:pt idx="167">
                  <c:v>143.0046692</c:v>
                </c:pt>
                <c:pt idx="168">
                  <c:v>143.42852780000001</c:v>
                </c:pt>
                <c:pt idx="169">
                  <c:v>145.13360599999999</c:v>
                </c:pt>
                <c:pt idx="170">
                  <c:v>145.9331512</c:v>
                </c:pt>
                <c:pt idx="171">
                  <c:v>148.18730160000001</c:v>
                </c:pt>
                <c:pt idx="172">
                  <c:v>147.8308868</c:v>
                </c:pt>
                <c:pt idx="173">
                  <c:v>144.02577210000001</c:v>
                </c:pt>
                <c:pt idx="174">
                  <c:v>144.08358759999999</c:v>
                </c:pt>
                <c:pt idx="175">
                  <c:v>147.3781433</c:v>
                </c:pt>
                <c:pt idx="176">
                  <c:v>145.78863530000001</c:v>
                </c:pt>
                <c:pt idx="177">
                  <c:v>142.368866</c:v>
                </c:pt>
                <c:pt idx="178">
                  <c:v>144.7097321</c:v>
                </c:pt>
                <c:pt idx="179">
                  <c:v>145.9331512</c:v>
                </c:pt>
                <c:pt idx="180">
                  <c:v>145.9524078</c:v>
                </c:pt>
                <c:pt idx="181">
                  <c:v>145.3744202</c:v>
                </c:pt>
                <c:pt idx="182">
                  <c:v>144.9023895</c:v>
                </c:pt>
                <c:pt idx="183">
                  <c:v>145.13360599999999</c:v>
                </c:pt>
                <c:pt idx="184">
                  <c:v>142.4266815</c:v>
                </c:pt>
                <c:pt idx="185">
                  <c:v>147.20472720000001</c:v>
                </c:pt>
                <c:pt idx="186">
                  <c:v>150.1717529</c:v>
                </c:pt>
                <c:pt idx="187">
                  <c:v>149.9887085</c:v>
                </c:pt>
                <c:pt idx="188">
                  <c:v>149.02539060000001</c:v>
                </c:pt>
                <c:pt idx="189">
                  <c:v>142.21473689999999</c:v>
                </c:pt>
                <c:pt idx="190">
                  <c:v>143.37071230000001</c:v>
                </c:pt>
                <c:pt idx="191">
                  <c:v>144.46888730000001</c:v>
                </c:pt>
                <c:pt idx="192">
                  <c:v>144.3340302</c:v>
                </c:pt>
                <c:pt idx="193">
                  <c:v>142.71566770000001</c:v>
                </c:pt>
                <c:pt idx="194">
                  <c:v>148.11987300000001</c:v>
                </c:pt>
                <c:pt idx="195">
                  <c:v>147.9561157</c:v>
                </c:pt>
                <c:pt idx="196">
                  <c:v>148.6111755</c:v>
                </c:pt>
                <c:pt idx="197">
                  <c:v>149.1409912</c:v>
                </c:pt>
                <c:pt idx="198">
                  <c:v>152.35848999999999</c:v>
                </c:pt>
                <c:pt idx="199">
                  <c:v>150.25845340000001</c:v>
                </c:pt>
                <c:pt idx="200">
                  <c:v>151.52040099999999</c:v>
                </c:pt>
                <c:pt idx="201">
                  <c:v>151.77085880000001</c:v>
                </c:pt>
                <c:pt idx="202">
                  <c:v>152.3970032</c:v>
                </c:pt>
                <c:pt idx="203">
                  <c:v>149.62266539999999</c:v>
                </c:pt>
                <c:pt idx="204">
                  <c:v>147.66711430000001</c:v>
                </c:pt>
                <c:pt idx="205">
                  <c:v>146.2221375</c:v>
                </c:pt>
                <c:pt idx="206">
                  <c:v>146.8001251</c:v>
                </c:pt>
                <c:pt idx="207">
                  <c:v>149.08319090000001</c:v>
                </c:pt>
                <c:pt idx="208">
                  <c:v>147.92721560000001</c:v>
                </c:pt>
                <c:pt idx="209">
                  <c:v>149.33367920000001</c:v>
                </c:pt>
                <c:pt idx="210">
                  <c:v>148.68824770000001</c:v>
                </c:pt>
                <c:pt idx="211">
                  <c:v>150.8171692</c:v>
                </c:pt>
                <c:pt idx="212">
                  <c:v>153.44703670000001</c:v>
                </c:pt>
                <c:pt idx="213">
                  <c:v>149.47814940000001</c:v>
                </c:pt>
                <c:pt idx="214">
                  <c:v>142.8986969</c:v>
                </c:pt>
                <c:pt idx="215">
                  <c:v>145.9427795</c:v>
                </c:pt>
                <c:pt idx="216">
                  <c:v>145.04690550000001</c:v>
                </c:pt>
                <c:pt idx="217">
                  <c:v>143.84275819999999</c:v>
                </c:pt>
                <c:pt idx="218">
                  <c:v>142.74456789999999</c:v>
                </c:pt>
                <c:pt idx="219">
                  <c:v>140.70231630000001</c:v>
                </c:pt>
                <c:pt idx="220">
                  <c:v>140.74086</c:v>
                </c:pt>
                <c:pt idx="221">
                  <c:v>142.53262330000001</c:v>
                </c:pt>
                <c:pt idx="222">
                  <c:v>144.69046019999999</c:v>
                </c:pt>
                <c:pt idx="223">
                  <c:v>144.8927612</c:v>
                </c:pt>
                <c:pt idx="224">
                  <c:v>145.39369199999999</c:v>
                </c:pt>
                <c:pt idx="225">
                  <c:v>145.7019501</c:v>
                </c:pt>
                <c:pt idx="226">
                  <c:v>145.1624908</c:v>
                </c:pt>
                <c:pt idx="227">
                  <c:v>145.6923218</c:v>
                </c:pt>
                <c:pt idx="228">
                  <c:v>147.45520020000001</c:v>
                </c:pt>
                <c:pt idx="229">
                  <c:v>149.77677919999999</c:v>
                </c:pt>
                <c:pt idx="230">
                  <c:v>150.32588200000001</c:v>
                </c:pt>
                <c:pt idx="231">
                  <c:v>146.80976870000001</c:v>
                </c:pt>
                <c:pt idx="232">
                  <c:v>149.3529053</c:v>
                </c:pt>
                <c:pt idx="233">
                  <c:v>148.13916019999999</c:v>
                </c:pt>
                <c:pt idx="234">
                  <c:v>147.81161499999999</c:v>
                </c:pt>
                <c:pt idx="235">
                  <c:v>148.60153199999999</c:v>
                </c:pt>
                <c:pt idx="236">
                  <c:v>145.89462280000001</c:v>
                </c:pt>
                <c:pt idx="237">
                  <c:v>146.9157257</c:v>
                </c:pt>
                <c:pt idx="238">
                  <c:v>149.4685211</c:v>
                </c:pt>
                <c:pt idx="239">
                  <c:v>149.36254880000001</c:v>
                </c:pt>
                <c:pt idx="240">
                  <c:v>149.3818359</c:v>
                </c:pt>
                <c:pt idx="241">
                  <c:v>153.360321</c:v>
                </c:pt>
                <c:pt idx="242">
                  <c:v>153.93832399999999</c:v>
                </c:pt>
                <c:pt idx="243">
                  <c:v>154.76676939999999</c:v>
                </c:pt>
                <c:pt idx="244">
                  <c:v>154.28512570000001</c:v>
                </c:pt>
                <c:pt idx="245">
                  <c:v>155.4507294</c:v>
                </c:pt>
                <c:pt idx="246">
                  <c:v>155.21955869999999</c:v>
                </c:pt>
                <c:pt idx="247">
                  <c:v>155.34475710000001</c:v>
                </c:pt>
                <c:pt idx="248">
                  <c:v>156.25027470000001</c:v>
                </c:pt>
                <c:pt idx="249">
                  <c:v>157.29066470000001</c:v>
                </c:pt>
                <c:pt idx="250">
                  <c:v>156.308075</c:v>
                </c:pt>
                <c:pt idx="251">
                  <c:v>156.82829280000001</c:v>
                </c:pt>
                <c:pt idx="252">
                  <c:v>157.33885190000001</c:v>
                </c:pt>
                <c:pt idx="253">
                  <c:v>156.70304870000001</c:v>
                </c:pt>
                <c:pt idx="254">
                  <c:v>156.97276310000001</c:v>
                </c:pt>
                <c:pt idx="255">
                  <c:v>158.46592709999999</c:v>
                </c:pt>
                <c:pt idx="256">
                  <c:v>162.61782840000001</c:v>
                </c:pt>
                <c:pt idx="257">
                  <c:v>166.24954220000001</c:v>
                </c:pt>
                <c:pt idx="258">
                  <c:v>165.18025209999999</c:v>
                </c:pt>
                <c:pt idx="259">
                  <c:v>166.65412900000001</c:v>
                </c:pt>
                <c:pt idx="260">
                  <c:v>167.9835205</c:v>
                </c:pt>
                <c:pt idx="261">
                  <c:v>169.79454039999999</c:v>
                </c:pt>
                <c:pt idx="262">
                  <c:v>169.31289670000001</c:v>
                </c:pt>
                <c:pt idx="263">
                  <c:v>166.59632869999999</c:v>
                </c:pt>
                <c:pt idx="264">
                  <c:v>166.5578003</c:v>
                </c:pt>
                <c:pt idx="265">
                  <c:v>168.09912109999999</c:v>
                </c:pt>
                <c:pt idx="266">
                  <c:v>166.26881409999999</c:v>
                </c:pt>
                <c:pt idx="267">
                  <c:v>164.9394226</c:v>
                </c:pt>
                <c:pt idx="268">
                  <c:v>159.2076874</c:v>
                </c:pt>
                <c:pt idx="269">
                  <c:v>159.9976044</c:v>
                </c:pt>
                <c:pt idx="270">
                  <c:v>156.558548</c:v>
                </c:pt>
                <c:pt idx="271">
                  <c:v>156.5392914</c:v>
                </c:pt>
                <c:pt idx="272">
                  <c:v>152.35848999999999</c:v>
                </c:pt>
                <c:pt idx="273">
                  <c:v>151.91534419999999</c:v>
                </c:pt>
                <c:pt idx="274">
                  <c:v>155.3640442</c:v>
                </c:pt>
                <c:pt idx="275">
                  <c:v>154.4777679</c:v>
                </c:pt>
                <c:pt idx="276">
                  <c:v>153.4181366</c:v>
                </c:pt>
                <c:pt idx="277">
                  <c:v>152.15620419999999</c:v>
                </c:pt>
                <c:pt idx="278">
                  <c:v>150.73048399999999</c:v>
                </c:pt>
                <c:pt idx="279">
                  <c:v>151.00982669999999</c:v>
                </c:pt>
                <c:pt idx="280">
                  <c:v>152.91722110000001</c:v>
                </c:pt>
                <c:pt idx="281">
                  <c:v>150.58598330000001</c:v>
                </c:pt>
                <c:pt idx="282">
                  <c:v>150.3836823</c:v>
                </c:pt>
                <c:pt idx="283">
                  <c:v>148.4955597</c:v>
                </c:pt>
                <c:pt idx="284">
                  <c:v>152.23324579999999</c:v>
                </c:pt>
                <c:pt idx="285">
                  <c:v>149.2566071</c:v>
                </c:pt>
                <c:pt idx="286">
                  <c:v>147.48408509999999</c:v>
                </c:pt>
                <c:pt idx="287">
                  <c:v>137.65823359999999</c:v>
                </c:pt>
                <c:pt idx="288">
                  <c:v>136.98393250000001</c:v>
                </c:pt>
                <c:pt idx="289">
                  <c:v>136.35775760000001</c:v>
                </c:pt>
                <c:pt idx="290">
                  <c:v>134.47929379999999</c:v>
                </c:pt>
                <c:pt idx="291">
                  <c:v>134.05543520000001</c:v>
                </c:pt>
                <c:pt idx="292">
                  <c:v>132.44668580000001</c:v>
                </c:pt>
                <c:pt idx="293">
                  <c:v>133.67973330000001</c:v>
                </c:pt>
                <c:pt idx="294">
                  <c:v>137.32107540000001</c:v>
                </c:pt>
                <c:pt idx="295">
                  <c:v>133.16917419999999</c:v>
                </c:pt>
                <c:pt idx="296">
                  <c:v>131.2521667</c:v>
                </c:pt>
                <c:pt idx="297">
                  <c:v>122.8038712</c:v>
                </c:pt>
                <c:pt idx="298">
                  <c:v>124.7882919</c:v>
                </c:pt>
                <c:pt idx="299">
                  <c:v>107.85316469999999</c:v>
                </c:pt>
                <c:pt idx="300">
                  <c:v>92.430419920000006</c:v>
                </c:pt>
                <c:pt idx="301">
                  <c:v>93.730918880000004</c:v>
                </c:pt>
                <c:pt idx="302">
                  <c:v>90.9565506</c:v>
                </c:pt>
                <c:pt idx="303">
                  <c:v>91.707931520000002</c:v>
                </c:pt>
                <c:pt idx="304">
                  <c:v>86.785377499999996</c:v>
                </c:pt>
                <c:pt idx="305">
                  <c:v>90.946914669999998</c:v>
                </c:pt>
                <c:pt idx="306">
                  <c:v>93.42264557</c:v>
                </c:pt>
                <c:pt idx="307">
                  <c:v>93.181823730000005</c:v>
                </c:pt>
                <c:pt idx="308">
                  <c:v>101.6782913</c:v>
                </c:pt>
                <c:pt idx="309">
                  <c:v>110.2999954</c:v>
                </c:pt>
                <c:pt idx="310">
                  <c:v>114.8372116</c:v>
                </c:pt>
                <c:pt idx="311">
                  <c:v>110.521553</c:v>
                </c:pt>
                <c:pt idx="312">
                  <c:v>110.8009033</c:v>
                </c:pt>
                <c:pt idx="313">
                  <c:v>107.3811417</c:v>
                </c:pt>
                <c:pt idx="314">
                  <c:v>103.8264923</c:v>
                </c:pt>
                <c:pt idx="315">
                  <c:v>101.91912840000001</c:v>
                </c:pt>
                <c:pt idx="316">
                  <c:v>98.114006040000007</c:v>
                </c:pt>
                <c:pt idx="317">
                  <c:v>105.0980606</c:v>
                </c:pt>
                <c:pt idx="318">
                  <c:v>108.5178528</c:v>
                </c:pt>
                <c:pt idx="319">
                  <c:v>113.5271072</c:v>
                </c:pt>
                <c:pt idx="320">
                  <c:v>119.6730804</c:v>
                </c:pt>
                <c:pt idx="321">
                  <c:v>117.1299133</c:v>
                </c:pt>
                <c:pt idx="322">
                  <c:v>120.0873108</c:v>
                </c:pt>
                <c:pt idx="323">
                  <c:v>112.94911190000001</c:v>
                </c:pt>
                <c:pt idx="324">
                  <c:v>110.9454041</c:v>
                </c:pt>
                <c:pt idx="325">
                  <c:v>115.5982437</c:v>
                </c:pt>
                <c:pt idx="326">
                  <c:v>115.0491486</c:v>
                </c:pt>
                <c:pt idx="327">
                  <c:v>111.1091843</c:v>
                </c:pt>
                <c:pt idx="328">
                  <c:v>108.3251877</c:v>
                </c:pt>
                <c:pt idx="329">
                  <c:v>106.9283829</c:v>
                </c:pt>
                <c:pt idx="330">
                  <c:v>107.95911409999999</c:v>
                </c:pt>
                <c:pt idx="331">
                  <c:v>107.98802190000001</c:v>
                </c:pt>
                <c:pt idx="332">
                  <c:v>106.6875458</c:v>
                </c:pt>
                <c:pt idx="333">
                  <c:v>111.6004715</c:v>
                </c:pt>
                <c:pt idx="334">
                  <c:v>110.0109863</c:v>
                </c:pt>
                <c:pt idx="335">
                  <c:v>108.0361862</c:v>
                </c:pt>
                <c:pt idx="336">
                  <c:v>104.3274078</c:v>
                </c:pt>
                <c:pt idx="337">
                  <c:v>103.7494202</c:v>
                </c:pt>
                <c:pt idx="338">
                  <c:v>103.3062973</c:v>
                </c:pt>
                <c:pt idx="339">
                  <c:v>109.21144099999999</c:v>
                </c:pt>
                <c:pt idx="340">
                  <c:v>108.37335210000001</c:v>
                </c:pt>
                <c:pt idx="341">
                  <c:v>107.01506809999999</c:v>
                </c:pt>
                <c:pt idx="342">
                  <c:v>104.7801743</c:v>
                </c:pt>
                <c:pt idx="343">
                  <c:v>102.5934372</c:v>
                </c:pt>
                <c:pt idx="344">
                  <c:v>102.5356369</c:v>
                </c:pt>
                <c:pt idx="345">
                  <c:v>104.82833100000001</c:v>
                </c:pt>
                <c:pt idx="346">
                  <c:v>113.63307949999999</c:v>
                </c:pt>
                <c:pt idx="347">
                  <c:v>113.2188416</c:v>
                </c:pt>
                <c:pt idx="348">
                  <c:v>115.9642944</c:v>
                </c:pt>
                <c:pt idx="349">
                  <c:v>114.29776</c:v>
                </c:pt>
                <c:pt idx="350">
                  <c:v>114.8275833</c:v>
                </c:pt>
                <c:pt idx="351">
                  <c:v>120.29924010000001</c:v>
                </c:pt>
                <c:pt idx="352">
                  <c:v>124.53783420000001</c:v>
                </c:pt>
                <c:pt idx="353">
                  <c:v>126.2043762</c:v>
                </c:pt>
                <c:pt idx="354">
                  <c:v>128.29476930000001</c:v>
                </c:pt>
                <c:pt idx="355">
                  <c:v>131.67604059999999</c:v>
                </c:pt>
                <c:pt idx="356">
                  <c:v>130.2792206</c:v>
                </c:pt>
                <c:pt idx="357">
                  <c:v>136.7912445</c:v>
                </c:pt>
                <c:pt idx="358">
                  <c:v>139.20918270000001</c:v>
                </c:pt>
                <c:pt idx="359">
                  <c:v>143.70787050000001</c:v>
                </c:pt>
                <c:pt idx="360">
                  <c:v>141.42480470000001</c:v>
                </c:pt>
                <c:pt idx="361">
                  <c:v>137.6775208</c:v>
                </c:pt>
                <c:pt idx="362">
                  <c:v>135.83755489999999</c:v>
                </c:pt>
                <c:pt idx="363">
                  <c:v>125.47225950000001</c:v>
                </c:pt>
                <c:pt idx="364">
                  <c:v>126.4355927</c:v>
                </c:pt>
                <c:pt idx="365">
                  <c:v>128.11175539999999</c:v>
                </c:pt>
                <c:pt idx="366">
                  <c:v>129.79756159999999</c:v>
                </c:pt>
                <c:pt idx="367">
                  <c:v>130.38519289999999</c:v>
                </c:pt>
                <c:pt idx="368">
                  <c:v>129.8264618</c:v>
                </c:pt>
                <c:pt idx="369">
                  <c:v>127.1484451</c:v>
                </c:pt>
                <c:pt idx="370">
                  <c:v>128.59341430000001</c:v>
                </c:pt>
                <c:pt idx="371">
                  <c:v>131.9072266</c:v>
                </c:pt>
                <c:pt idx="372">
                  <c:v>127.17733</c:v>
                </c:pt>
                <c:pt idx="373">
                  <c:v>130.75123600000001</c:v>
                </c:pt>
                <c:pt idx="374">
                  <c:v>125.2314224</c:v>
                </c:pt>
                <c:pt idx="375">
                  <c:v>125.5204315</c:v>
                </c:pt>
                <c:pt idx="376">
                  <c:v>126.8498077</c:v>
                </c:pt>
                <c:pt idx="377">
                  <c:v>128.20809940000001</c:v>
                </c:pt>
                <c:pt idx="378">
                  <c:v>132.0998993</c:v>
                </c:pt>
                <c:pt idx="379">
                  <c:v>135.04763790000001</c:v>
                </c:pt>
                <c:pt idx="380">
                  <c:v>130.26956179999999</c:v>
                </c:pt>
                <c:pt idx="381">
                  <c:v>130.03839110000001</c:v>
                </c:pt>
                <c:pt idx="382">
                  <c:v>128.6319427</c:v>
                </c:pt>
                <c:pt idx="383">
                  <c:v>128.7957001</c:v>
                </c:pt>
                <c:pt idx="384">
                  <c:v>130.18287659999999</c:v>
                </c:pt>
                <c:pt idx="385">
                  <c:v>129.53746029999999</c:v>
                </c:pt>
                <c:pt idx="386">
                  <c:v>133.28477480000001</c:v>
                </c:pt>
                <c:pt idx="387">
                  <c:v>131.4351959</c:v>
                </c:pt>
                <c:pt idx="388">
                  <c:v>131.27145390000001</c:v>
                </c:pt>
                <c:pt idx="389">
                  <c:v>133.67973330000001</c:v>
                </c:pt>
                <c:pt idx="390">
                  <c:v>136.7912445</c:v>
                </c:pt>
                <c:pt idx="391">
                  <c:v>137.4944611</c:v>
                </c:pt>
                <c:pt idx="392">
                  <c:v>134.7490234</c:v>
                </c:pt>
                <c:pt idx="393">
                  <c:v>134.14212040000001</c:v>
                </c:pt>
                <c:pt idx="394">
                  <c:v>135.7990265</c:v>
                </c:pt>
                <c:pt idx="395">
                  <c:v>134.47929379999999</c:v>
                </c:pt>
                <c:pt idx="396">
                  <c:v>138.16879270000001</c:v>
                </c:pt>
                <c:pt idx="397">
                  <c:v>134.6237946</c:v>
                </c:pt>
                <c:pt idx="398">
                  <c:v>132.34072879999999</c:v>
                </c:pt>
                <c:pt idx="399">
                  <c:v>135.11506650000001</c:v>
                </c:pt>
                <c:pt idx="400">
                  <c:v>134.94168089999999</c:v>
                </c:pt>
                <c:pt idx="401">
                  <c:v>137.08024599999999</c:v>
                </c:pt>
                <c:pt idx="402">
                  <c:v>141.03948969999999</c:v>
                </c:pt>
                <c:pt idx="403">
                  <c:v>141.46336360000001</c:v>
                </c:pt>
                <c:pt idx="404">
                  <c:v>145.46112059999999</c:v>
                </c:pt>
                <c:pt idx="405">
                  <c:v>147.38775630000001</c:v>
                </c:pt>
                <c:pt idx="406">
                  <c:v>150.33549500000001</c:v>
                </c:pt>
                <c:pt idx="407">
                  <c:v>152.46446230000001</c:v>
                </c:pt>
                <c:pt idx="408">
                  <c:v>151.48188780000001</c:v>
                </c:pt>
                <c:pt idx="409">
                  <c:v>153.43740840000001</c:v>
                </c:pt>
                <c:pt idx="410">
                  <c:v>154.51631159999999</c:v>
                </c:pt>
                <c:pt idx="411">
                  <c:v>149.23733519999999</c:v>
                </c:pt>
                <c:pt idx="412">
                  <c:v>149.41073610000001</c:v>
                </c:pt>
                <c:pt idx="413">
                  <c:v>147.01206970000001</c:v>
                </c:pt>
                <c:pt idx="414">
                  <c:v>146.75196840000001</c:v>
                </c:pt>
                <c:pt idx="415">
                  <c:v>146.76161189999999</c:v>
                </c:pt>
                <c:pt idx="416">
                  <c:v>146.90609739999999</c:v>
                </c:pt>
                <c:pt idx="417">
                  <c:v>145.4322205</c:v>
                </c:pt>
                <c:pt idx="418">
                  <c:v>145.547821</c:v>
                </c:pt>
                <c:pt idx="419">
                  <c:v>147.27215580000001</c:v>
                </c:pt>
                <c:pt idx="420">
                  <c:v>146.02948000000001</c:v>
                </c:pt>
                <c:pt idx="421">
                  <c:v>152.1272888</c:v>
                </c:pt>
                <c:pt idx="422">
                  <c:v>150.8268127</c:v>
                </c:pt>
                <c:pt idx="423">
                  <c:v>150.66304020000001</c:v>
                </c:pt>
                <c:pt idx="424">
                  <c:v>146.9157257</c:v>
                </c:pt>
                <c:pt idx="425">
                  <c:v>151.7997589</c:v>
                </c:pt>
                <c:pt idx="426">
                  <c:v>153.59153749999999</c:v>
                </c:pt>
                <c:pt idx="427">
                  <c:v>155.3929291</c:v>
                </c:pt>
                <c:pt idx="428">
                  <c:v>158.0613251</c:v>
                </c:pt>
                <c:pt idx="429">
                  <c:v>159.05354310000001</c:v>
                </c:pt>
                <c:pt idx="430">
                  <c:v>160.1228333</c:v>
                </c:pt>
                <c:pt idx="431">
                  <c:v>159.6700745</c:v>
                </c:pt>
                <c:pt idx="432">
                  <c:v>159.8723755</c:v>
                </c:pt>
                <c:pt idx="433">
                  <c:v>154.80532840000001</c:v>
                </c:pt>
                <c:pt idx="434">
                  <c:v>154.6704407</c:v>
                </c:pt>
                <c:pt idx="435">
                  <c:v>158.38885500000001</c:v>
                </c:pt>
                <c:pt idx="436">
                  <c:v>156.78010560000001</c:v>
                </c:pt>
                <c:pt idx="437">
                  <c:v>157.5122375</c:v>
                </c:pt>
                <c:pt idx="438">
                  <c:v>159.1498871</c:v>
                </c:pt>
                <c:pt idx="439">
                  <c:v>159.4003448</c:v>
                </c:pt>
                <c:pt idx="440">
                  <c:v>157.14617920000001</c:v>
                </c:pt>
                <c:pt idx="441">
                  <c:v>158.0420685</c:v>
                </c:pt>
                <c:pt idx="442">
                  <c:v>157.0691071</c:v>
                </c:pt>
                <c:pt idx="443">
                  <c:v>156.36589050000001</c:v>
                </c:pt>
                <c:pt idx="444">
                  <c:v>155.20989990000001</c:v>
                </c:pt>
                <c:pt idx="445">
                  <c:v>158.09022519999999</c:v>
                </c:pt>
                <c:pt idx="446">
                  <c:v>157.68562320000001</c:v>
                </c:pt>
                <c:pt idx="447">
                  <c:v>160.89347839999999</c:v>
                </c:pt>
                <c:pt idx="448">
                  <c:v>162.74307250000001</c:v>
                </c:pt>
                <c:pt idx="449">
                  <c:v>161.91462709999999</c:v>
                </c:pt>
                <c:pt idx="450">
                  <c:v>160.62374879999999</c:v>
                </c:pt>
                <c:pt idx="451">
                  <c:v>156.78010560000001</c:v>
                </c:pt>
                <c:pt idx="452">
                  <c:v>160.15173340000001</c:v>
                </c:pt>
                <c:pt idx="453">
                  <c:v>159.33290099999999</c:v>
                </c:pt>
                <c:pt idx="454">
                  <c:v>161.0476074</c:v>
                </c:pt>
                <c:pt idx="455">
                  <c:v>157.0113068</c:v>
                </c:pt>
                <c:pt idx="456">
                  <c:v>160.80679319999999</c:v>
                </c:pt>
                <c:pt idx="457">
                  <c:v>161.51963810000001</c:v>
                </c:pt>
                <c:pt idx="458">
                  <c:v>156.00946039999999</c:v>
                </c:pt>
                <c:pt idx="459">
                  <c:v>154.5452118</c:v>
                </c:pt>
                <c:pt idx="460">
                  <c:v>144.5941315</c:v>
                </c:pt>
                <c:pt idx="461">
                  <c:v>146.41481020000001</c:v>
                </c:pt>
                <c:pt idx="462">
                  <c:v>143.15879820000001</c:v>
                </c:pt>
                <c:pt idx="463">
                  <c:v>145.46112059999999</c:v>
                </c:pt>
                <c:pt idx="464">
                  <c:v>151.89610289999999</c:v>
                </c:pt>
                <c:pt idx="465">
                  <c:v>151.35662840000001</c:v>
                </c:pt>
                <c:pt idx="466">
                  <c:v>157.08837890000001</c:v>
                </c:pt>
                <c:pt idx="467">
                  <c:v>159.3425293</c:v>
                </c:pt>
                <c:pt idx="468">
                  <c:v>168.93719479999999</c:v>
                </c:pt>
                <c:pt idx="469">
                  <c:v>160.76823429999999</c:v>
                </c:pt>
                <c:pt idx="470">
                  <c:v>159.4003448</c:v>
                </c:pt>
                <c:pt idx="471">
                  <c:v>154.87275700000001</c:v>
                </c:pt>
                <c:pt idx="472">
                  <c:v>154.77641299999999</c:v>
                </c:pt>
                <c:pt idx="473">
                  <c:v>156.866806</c:v>
                </c:pt>
                <c:pt idx="474">
                  <c:v>159.36180110000001</c:v>
                </c:pt>
                <c:pt idx="475">
                  <c:v>161.12469479999999</c:v>
                </c:pt>
                <c:pt idx="476">
                  <c:v>162.4058838</c:v>
                </c:pt>
                <c:pt idx="477">
                  <c:v>160.86460880000001</c:v>
                </c:pt>
                <c:pt idx="478">
                  <c:v>160.89347839999999</c:v>
                </c:pt>
                <c:pt idx="479">
                  <c:v>160.34439090000001</c:v>
                </c:pt>
                <c:pt idx="480">
                  <c:v>157.54112240000001</c:v>
                </c:pt>
                <c:pt idx="481">
                  <c:v>156.72230529999999</c:v>
                </c:pt>
                <c:pt idx="482">
                  <c:v>154.22731020000001</c:v>
                </c:pt>
                <c:pt idx="483">
                  <c:v>158.92829900000001</c:v>
                </c:pt>
                <c:pt idx="484">
                  <c:v>156.818634</c:v>
                </c:pt>
                <c:pt idx="485">
                  <c:v>160.86460880000001</c:v>
                </c:pt>
                <c:pt idx="486">
                  <c:v>161.2210236</c:v>
                </c:pt>
                <c:pt idx="487">
                  <c:v>163.4559174</c:v>
                </c:pt>
                <c:pt idx="488">
                  <c:v>163.86050420000001</c:v>
                </c:pt>
                <c:pt idx="489">
                  <c:v>165.10317989999999</c:v>
                </c:pt>
                <c:pt idx="490">
                  <c:v>168.41700739999999</c:v>
                </c:pt>
                <c:pt idx="491">
                  <c:v>166.13394170000001</c:v>
                </c:pt>
                <c:pt idx="492">
                  <c:v>168.0027771</c:v>
                </c:pt>
                <c:pt idx="493">
                  <c:v>170.56521609999999</c:v>
                </c:pt>
                <c:pt idx="494">
                  <c:v>170.52665709999999</c:v>
                </c:pt>
                <c:pt idx="495">
                  <c:v>174.40882869999999</c:v>
                </c:pt>
                <c:pt idx="496">
                  <c:v>171.9138489</c:v>
                </c:pt>
                <c:pt idx="497">
                  <c:v>171.09503169999999</c:v>
                </c:pt>
                <c:pt idx="498">
                  <c:v>172.07762149999999</c:v>
                </c:pt>
                <c:pt idx="499">
                  <c:v>172.70376590000001</c:v>
                </c:pt>
                <c:pt idx="500">
                  <c:v>173.80195620000001</c:v>
                </c:pt>
                <c:pt idx="501">
                  <c:v>175.87310790000001</c:v>
                </c:pt>
                <c:pt idx="502">
                  <c:v>176.61483759999999</c:v>
                </c:pt>
                <c:pt idx="503">
                  <c:v>176.76896669999999</c:v>
                </c:pt>
                <c:pt idx="504">
                  <c:v>176.27769470000001</c:v>
                </c:pt>
                <c:pt idx="505">
                  <c:v>174.20655819999999</c:v>
                </c:pt>
                <c:pt idx="506">
                  <c:v>172.1643066</c:v>
                </c:pt>
                <c:pt idx="507">
                  <c:v>173.10836789999999</c:v>
                </c:pt>
                <c:pt idx="508">
                  <c:v>171.68266299999999</c:v>
                </c:pt>
                <c:pt idx="509">
                  <c:v>174.4281158</c:v>
                </c:pt>
                <c:pt idx="510">
                  <c:v>171.32623290000001</c:v>
                </c:pt>
                <c:pt idx="511">
                  <c:v>169.47663879999999</c:v>
                </c:pt>
                <c:pt idx="512">
                  <c:v>170.9986877</c:v>
                </c:pt>
                <c:pt idx="513">
                  <c:v>169.32252500000001</c:v>
                </c:pt>
                <c:pt idx="514">
                  <c:v>163.6389313</c:v>
                </c:pt>
                <c:pt idx="515">
                  <c:v>167.90644839999999</c:v>
                </c:pt>
                <c:pt idx="516">
                  <c:v>167.1261749</c:v>
                </c:pt>
                <c:pt idx="517">
                  <c:v>167.79084779999999</c:v>
                </c:pt>
                <c:pt idx="518">
                  <c:v>163.47517400000001</c:v>
                </c:pt>
                <c:pt idx="519">
                  <c:v>158.5622864</c:v>
                </c:pt>
                <c:pt idx="520">
                  <c:v>162.71415709999999</c:v>
                </c:pt>
                <c:pt idx="521">
                  <c:v>157.04985049999999</c:v>
                </c:pt>
                <c:pt idx="522">
                  <c:v>155.08468629999999</c:v>
                </c:pt>
                <c:pt idx="523">
                  <c:v>153.97685240000001</c:v>
                </c:pt>
                <c:pt idx="524">
                  <c:v>158.1094971</c:v>
                </c:pt>
                <c:pt idx="525">
                  <c:v>162.0687561</c:v>
                </c:pt>
                <c:pt idx="526">
                  <c:v>160.87422179999999</c:v>
                </c:pt>
                <c:pt idx="527">
                  <c:v>158.80308529999999</c:v>
                </c:pt>
                <c:pt idx="528">
                  <c:v>162.36737059999999</c:v>
                </c:pt>
                <c:pt idx="529">
                  <c:v>163.3692169</c:v>
                </c:pt>
                <c:pt idx="530">
                  <c:v>166.61560059999999</c:v>
                </c:pt>
                <c:pt idx="531">
                  <c:v>163.52334590000001</c:v>
                </c:pt>
                <c:pt idx="532">
                  <c:v>171.65376280000001</c:v>
                </c:pt>
                <c:pt idx="533">
                  <c:v>170.58447269999999</c:v>
                </c:pt>
                <c:pt idx="534">
                  <c:v>172.60742189999999</c:v>
                </c:pt>
                <c:pt idx="535">
                  <c:v>170.02575680000001</c:v>
                </c:pt>
                <c:pt idx="536">
                  <c:v>168.56149289999999</c:v>
                </c:pt>
                <c:pt idx="537">
                  <c:v>171.48999019999999</c:v>
                </c:pt>
                <c:pt idx="538">
                  <c:v>170.9312592</c:v>
                </c:pt>
                <c:pt idx="539">
                  <c:v>170.57484439999999</c:v>
                </c:pt>
                <c:pt idx="540">
                  <c:v>169.75602720000001</c:v>
                </c:pt>
                <c:pt idx="541">
                  <c:v>171.00834660000001</c:v>
                </c:pt>
                <c:pt idx="542">
                  <c:v>169.19729609999999</c:v>
                </c:pt>
                <c:pt idx="543">
                  <c:v>171.056488</c:v>
                </c:pt>
                <c:pt idx="544">
                  <c:v>169.83306880000001</c:v>
                </c:pt>
                <c:pt idx="545">
                  <c:v>168.07983400000001</c:v>
                </c:pt>
                <c:pt idx="546">
                  <c:v>160.98019410000001</c:v>
                </c:pt>
                <c:pt idx="547">
                  <c:v>157.48335270000001</c:v>
                </c:pt>
                <c:pt idx="548">
                  <c:v>159.89163210000001</c:v>
                </c:pt>
                <c:pt idx="549">
                  <c:v>157.4158936</c:v>
                </c:pt>
                <c:pt idx="550">
                  <c:v>166.8082733</c:v>
                </c:pt>
                <c:pt idx="551">
                  <c:v>173.36846919999999</c:v>
                </c:pt>
                <c:pt idx="552">
                  <c:v>173.50332639999999</c:v>
                </c:pt>
                <c:pt idx="553">
                  <c:v>168.35922239999999</c:v>
                </c:pt>
                <c:pt idx="554">
                  <c:v>165.3440094</c:v>
                </c:pt>
                <c:pt idx="555">
                  <c:v>165.7774963</c:v>
                </c:pt>
                <c:pt idx="556">
                  <c:v>164.25546259999999</c:v>
                </c:pt>
                <c:pt idx="557">
                  <c:v>161.99166869999999</c:v>
                </c:pt>
                <c:pt idx="558">
                  <c:v>160.48890689999999</c:v>
                </c:pt>
                <c:pt idx="559">
                  <c:v>160.76823429999999</c:v>
                </c:pt>
                <c:pt idx="560">
                  <c:v>158.3021698</c:v>
                </c:pt>
                <c:pt idx="561">
                  <c:v>149.99836730000001</c:v>
                </c:pt>
                <c:pt idx="562">
                  <c:v>150.34516909999999</c:v>
                </c:pt>
                <c:pt idx="563">
                  <c:v>150.5667114</c:v>
                </c:pt>
                <c:pt idx="564">
                  <c:v>149.62266539999999</c:v>
                </c:pt>
                <c:pt idx="565">
                  <c:v>151.25065609999999</c:v>
                </c:pt>
                <c:pt idx="566">
                  <c:v>155.3062439</c:v>
                </c:pt>
                <c:pt idx="567">
                  <c:v>158.25398250000001</c:v>
                </c:pt>
                <c:pt idx="568">
                  <c:v>156.91499329999999</c:v>
                </c:pt>
                <c:pt idx="569">
                  <c:v>155.61447140000001</c:v>
                </c:pt>
                <c:pt idx="570">
                  <c:v>158.6874847</c:v>
                </c:pt>
                <c:pt idx="571">
                  <c:v>160.7104645</c:v>
                </c:pt>
                <c:pt idx="572">
                  <c:v>162.5311279</c:v>
                </c:pt>
                <c:pt idx="573">
                  <c:v>162.08799740000001</c:v>
                </c:pt>
                <c:pt idx="574">
                  <c:v>159.91088869999999</c:v>
                </c:pt>
                <c:pt idx="575">
                  <c:v>160.53704830000001</c:v>
                </c:pt>
                <c:pt idx="576">
                  <c:v>160.7778778</c:v>
                </c:pt>
                <c:pt idx="577">
                  <c:v>160.82604979999999</c:v>
                </c:pt>
                <c:pt idx="578">
                  <c:v>156.9342499</c:v>
                </c:pt>
                <c:pt idx="579">
                  <c:v>158.33105470000001</c:v>
                </c:pt>
                <c:pt idx="580">
                  <c:v>156.1057892</c:v>
                </c:pt>
                <c:pt idx="581">
                  <c:v>155.4411011</c:v>
                </c:pt>
                <c:pt idx="582">
                  <c:v>154.1984406</c:v>
                </c:pt>
                <c:pt idx="583">
                  <c:v>153.53372189999999</c:v>
                </c:pt>
                <c:pt idx="584">
                  <c:v>151.75160220000001</c:v>
                </c:pt>
                <c:pt idx="585">
                  <c:v>152.74380489999999</c:v>
                </c:pt>
                <c:pt idx="586">
                  <c:v>149.11209109999999</c:v>
                </c:pt>
                <c:pt idx="587">
                  <c:v>152.10800169999999</c:v>
                </c:pt>
                <c:pt idx="588">
                  <c:v>147.81161499999999</c:v>
                </c:pt>
                <c:pt idx="589">
                  <c:v>151.11579900000001</c:v>
                </c:pt>
                <c:pt idx="590">
                  <c:v>152.06948850000001</c:v>
                </c:pt>
                <c:pt idx="591">
                  <c:v>163.61004639999999</c:v>
                </c:pt>
                <c:pt idx="592">
                  <c:v>166.71192930000001</c:v>
                </c:pt>
                <c:pt idx="593">
                  <c:v>167.62709050000001</c:v>
                </c:pt>
                <c:pt idx="594">
                  <c:v>167.37663269999999</c:v>
                </c:pt>
                <c:pt idx="595">
                  <c:v>168.9971008</c:v>
                </c:pt>
                <c:pt idx="596">
                  <c:v>171.53730770000001</c:v>
                </c:pt>
                <c:pt idx="597">
                  <c:v>176.68586730000001</c:v>
                </c:pt>
                <c:pt idx="598">
                  <c:v>174.31111150000001</c:v>
                </c:pt>
                <c:pt idx="599">
                  <c:v>174.9048004</c:v>
                </c:pt>
                <c:pt idx="600">
                  <c:v>177.74671939999999</c:v>
                </c:pt>
                <c:pt idx="601">
                  <c:v>178.52532959999999</c:v>
                </c:pt>
                <c:pt idx="602">
                  <c:v>181.68843079999999</c:v>
                </c:pt>
                <c:pt idx="603">
                  <c:v>179.08009340000001</c:v>
                </c:pt>
                <c:pt idx="604">
                  <c:v>176.74426270000001</c:v>
                </c:pt>
                <c:pt idx="605">
                  <c:v>177.38659670000001</c:v>
                </c:pt>
                <c:pt idx="606">
                  <c:v>178.4669189</c:v>
                </c:pt>
                <c:pt idx="607">
                  <c:v>177.79539489999999</c:v>
                </c:pt>
                <c:pt idx="608">
                  <c:v>177.3087463</c:v>
                </c:pt>
                <c:pt idx="609">
                  <c:v>177.12384030000001</c:v>
                </c:pt>
                <c:pt idx="610">
                  <c:v>176.30628970000001</c:v>
                </c:pt>
                <c:pt idx="611">
                  <c:v>176.58853149999999</c:v>
                </c:pt>
                <c:pt idx="612">
                  <c:v>175.5957947</c:v>
                </c:pt>
                <c:pt idx="613">
                  <c:v>174.1456451</c:v>
                </c:pt>
                <c:pt idx="614">
                  <c:v>174.21377559999999</c:v>
                </c:pt>
                <c:pt idx="615">
                  <c:v>174.45710750000001</c:v>
                </c:pt>
                <c:pt idx="616">
                  <c:v>173.89259340000001</c:v>
                </c:pt>
                <c:pt idx="617">
                  <c:v>173.2113037</c:v>
                </c:pt>
                <c:pt idx="618">
                  <c:v>171.6638336</c:v>
                </c:pt>
                <c:pt idx="619">
                  <c:v>169.50320429999999</c:v>
                </c:pt>
                <c:pt idx="620">
                  <c:v>166.651535</c:v>
                </c:pt>
                <c:pt idx="621">
                  <c:v>169.20149230000001</c:v>
                </c:pt>
                <c:pt idx="622">
                  <c:v>169.57131960000001</c:v>
                </c:pt>
                <c:pt idx="623">
                  <c:v>169.45452879999999</c:v>
                </c:pt>
                <c:pt idx="624">
                  <c:v>170.60296629999999</c:v>
                </c:pt>
                <c:pt idx="625">
                  <c:v>180.0728149</c:v>
                </c:pt>
                <c:pt idx="626">
                  <c:v>180.0241547</c:v>
                </c:pt>
                <c:pt idx="627">
                  <c:v>184.3843689</c:v>
                </c:pt>
                <c:pt idx="628">
                  <c:v>181.78576659999999</c:v>
                </c:pt>
                <c:pt idx="629">
                  <c:v>181.75656129999999</c:v>
                </c:pt>
                <c:pt idx="630">
                  <c:v>182.67141720000001</c:v>
                </c:pt>
                <c:pt idx="631">
                  <c:v>180.21879580000001</c:v>
                </c:pt>
                <c:pt idx="632">
                  <c:v>183.27484129999999</c:v>
                </c:pt>
                <c:pt idx="633">
                  <c:v>182.50596619999999</c:v>
                </c:pt>
                <c:pt idx="634">
                  <c:v>184.22863770000001</c:v>
                </c:pt>
                <c:pt idx="635">
                  <c:v>185.65931699999999</c:v>
                </c:pt>
                <c:pt idx="636">
                  <c:v>184.42329409999999</c:v>
                </c:pt>
                <c:pt idx="637">
                  <c:v>185.83451840000001</c:v>
                </c:pt>
                <c:pt idx="638">
                  <c:v>181.5813751</c:v>
                </c:pt>
                <c:pt idx="639">
                  <c:v>178.49612429999999</c:v>
                </c:pt>
                <c:pt idx="640">
                  <c:v>175.80020139999999</c:v>
                </c:pt>
                <c:pt idx="641">
                  <c:v>176.4425507</c:v>
                </c:pt>
                <c:pt idx="642">
                  <c:v>178.12628169999999</c:v>
                </c:pt>
                <c:pt idx="643">
                  <c:v>178.11654659999999</c:v>
                </c:pt>
                <c:pt idx="644">
                  <c:v>182.00959779999999</c:v>
                </c:pt>
                <c:pt idx="645">
                  <c:v>179.5667114</c:v>
                </c:pt>
                <c:pt idx="646">
                  <c:v>178.61293029999999</c:v>
                </c:pt>
                <c:pt idx="647">
                  <c:v>178.22361760000001</c:v>
                </c:pt>
                <c:pt idx="648">
                  <c:v>178.4571991</c:v>
                </c:pt>
                <c:pt idx="649">
                  <c:v>177.1822205</c:v>
                </c:pt>
                <c:pt idx="650">
                  <c:v>183.1288605</c:v>
                </c:pt>
                <c:pt idx="651">
                  <c:v>187.8491516</c:v>
                </c:pt>
                <c:pt idx="652">
                  <c:v>193.36753849999999</c:v>
                </c:pt>
                <c:pt idx="653">
                  <c:v>183.4597626</c:v>
                </c:pt>
                <c:pt idx="654">
                  <c:v>179.08009340000001</c:v>
                </c:pt>
                <c:pt idx="655">
                  <c:v>179.09954830000001</c:v>
                </c:pt>
                <c:pt idx="656">
                  <c:v>176.64694209999999</c:v>
                </c:pt>
                <c:pt idx="657">
                  <c:v>175.91699220000001</c:v>
                </c:pt>
                <c:pt idx="658">
                  <c:v>179.595932</c:v>
                </c:pt>
                <c:pt idx="659">
                  <c:v>183.35270689999999</c:v>
                </c:pt>
                <c:pt idx="660">
                  <c:v>180.37454220000001</c:v>
                </c:pt>
                <c:pt idx="661">
                  <c:v>176.77346800000001</c:v>
                </c:pt>
                <c:pt idx="662">
                  <c:v>174.16511539999999</c:v>
                </c:pt>
                <c:pt idx="663">
                  <c:v>172.5787048</c:v>
                </c:pt>
                <c:pt idx="664">
                  <c:v>172.42297360000001</c:v>
                </c:pt>
                <c:pt idx="665">
                  <c:v>175.93644710000001</c:v>
                </c:pt>
                <c:pt idx="666">
                  <c:v>174.51548769999999</c:v>
                </c:pt>
                <c:pt idx="667">
                  <c:v>175.80992130000001</c:v>
                </c:pt>
                <c:pt idx="668">
                  <c:v>174.03860470000001</c:v>
                </c:pt>
                <c:pt idx="669">
                  <c:v>174.86586</c:v>
                </c:pt>
                <c:pt idx="670">
                  <c:v>173.55195620000001</c:v>
                </c:pt>
                <c:pt idx="671">
                  <c:v>172.75389100000001</c:v>
                </c:pt>
                <c:pt idx="672">
                  <c:v>173.7466125</c:v>
                </c:pt>
                <c:pt idx="673">
                  <c:v>174.33056640000001</c:v>
                </c:pt>
                <c:pt idx="674">
                  <c:v>172.481369</c:v>
                </c:pt>
                <c:pt idx="675">
                  <c:v>172.5202942</c:v>
                </c:pt>
                <c:pt idx="676">
                  <c:v>171.1966553</c:v>
                </c:pt>
                <c:pt idx="677">
                  <c:v>171.49838260000001</c:v>
                </c:pt>
                <c:pt idx="678">
                  <c:v>171.51785280000001</c:v>
                </c:pt>
                <c:pt idx="679">
                  <c:v>171.4205322</c:v>
                </c:pt>
                <c:pt idx="680">
                  <c:v>168.51048280000001</c:v>
                </c:pt>
                <c:pt idx="681">
                  <c:v>164.237854</c:v>
                </c:pt>
                <c:pt idx="682">
                  <c:v>163.91667179999999</c:v>
                </c:pt>
                <c:pt idx="683">
                  <c:v>161.532196</c:v>
                </c:pt>
                <c:pt idx="684">
                  <c:v>160.2961426</c:v>
                </c:pt>
                <c:pt idx="685">
                  <c:v>161.22073359999999</c:v>
                </c:pt>
                <c:pt idx="686">
                  <c:v>162.2037354</c:v>
                </c:pt>
                <c:pt idx="687">
                  <c:v>165.55175779999999</c:v>
                </c:pt>
                <c:pt idx="688">
                  <c:v>160.43240359999999</c:v>
                </c:pt>
                <c:pt idx="689">
                  <c:v>158.3204193</c:v>
                </c:pt>
                <c:pt idx="690">
                  <c:v>152.12075809999999</c:v>
                </c:pt>
                <c:pt idx="691">
                  <c:v>152.89936829999999</c:v>
                </c:pt>
                <c:pt idx="692">
                  <c:v>153.89208980000001</c:v>
                </c:pt>
                <c:pt idx="693">
                  <c:v>154.36897279999999</c:v>
                </c:pt>
                <c:pt idx="694">
                  <c:v>150.8165741</c:v>
                </c:pt>
                <c:pt idx="695">
                  <c:v>148.714325</c:v>
                </c:pt>
                <c:pt idx="696">
                  <c:v>148.0622559</c:v>
                </c:pt>
                <c:pt idx="697">
                  <c:v>149.84332280000001</c:v>
                </c:pt>
                <c:pt idx="698">
                  <c:v>147.5756226</c:v>
                </c:pt>
                <c:pt idx="699">
                  <c:v>146.54396059999999</c:v>
                </c:pt>
                <c:pt idx="700">
                  <c:v>145.83348079999999</c:v>
                </c:pt>
                <c:pt idx="701">
                  <c:v>149.01605219999999</c:v>
                </c:pt>
                <c:pt idx="702">
                  <c:v>150.85549929999999</c:v>
                </c:pt>
                <c:pt idx="703">
                  <c:v>155.32276920000001</c:v>
                </c:pt>
                <c:pt idx="704">
                  <c:v>153.1037445</c:v>
                </c:pt>
                <c:pt idx="705">
                  <c:v>152.63658140000001</c:v>
                </c:pt>
                <c:pt idx="706">
                  <c:v>152.53924559999999</c:v>
                </c:pt>
                <c:pt idx="707">
                  <c:v>156.38362119999999</c:v>
                </c:pt>
                <c:pt idx="708">
                  <c:v>157.29850769999999</c:v>
                </c:pt>
                <c:pt idx="709">
                  <c:v>157.26930239999999</c:v>
                </c:pt>
                <c:pt idx="710">
                  <c:v>157.95057679999999</c:v>
                </c:pt>
                <c:pt idx="711">
                  <c:v>157.64887999999999</c:v>
                </c:pt>
                <c:pt idx="712">
                  <c:v>161.24021909999999</c:v>
                </c:pt>
                <c:pt idx="713">
                  <c:v>159.33261110000001</c:v>
                </c:pt>
                <c:pt idx="714">
                  <c:v>161.18179319999999</c:v>
                </c:pt>
                <c:pt idx="715">
                  <c:v>160.95796200000001</c:v>
                </c:pt>
                <c:pt idx="716">
                  <c:v>165.53228759999999</c:v>
                </c:pt>
                <c:pt idx="717">
                  <c:v>165.21110530000001</c:v>
                </c:pt>
                <c:pt idx="718">
                  <c:v>167.71240230000001</c:v>
                </c:pt>
                <c:pt idx="719">
                  <c:v>165.7853394</c:v>
                </c:pt>
                <c:pt idx="720">
                  <c:v>167.08949279999999</c:v>
                </c:pt>
                <c:pt idx="721">
                  <c:v>157.72673030000001</c:v>
                </c:pt>
                <c:pt idx="722">
                  <c:v>157.22062679999999</c:v>
                </c:pt>
                <c:pt idx="723">
                  <c:v>156.7437439</c:v>
                </c:pt>
                <c:pt idx="724">
                  <c:v>156.49069209999999</c:v>
                </c:pt>
                <c:pt idx="725">
                  <c:v>157.4931641</c:v>
                </c:pt>
                <c:pt idx="726">
                  <c:v>157.1038513</c:v>
                </c:pt>
                <c:pt idx="727">
                  <c:v>157.0941162</c:v>
                </c:pt>
                <c:pt idx="728">
                  <c:v>155.1281281</c:v>
                </c:pt>
                <c:pt idx="729">
                  <c:v>152.29594420000001</c:v>
                </c:pt>
                <c:pt idx="730">
                  <c:v>149.29827879999999</c:v>
                </c:pt>
                <c:pt idx="731">
                  <c:v>147.00138849999999</c:v>
                </c:pt>
                <c:pt idx="732">
                  <c:v>139.82844539999999</c:v>
                </c:pt>
                <c:pt idx="733">
                  <c:v>140.19828799999999</c:v>
                </c:pt>
                <c:pt idx="734">
                  <c:v>140.73359679999999</c:v>
                </c:pt>
                <c:pt idx="735">
                  <c:v>141.12289430000001</c:v>
                </c:pt>
                <c:pt idx="736">
                  <c:v>141.2980804</c:v>
                </c:pt>
                <c:pt idx="737">
                  <c:v>137.93060299999999</c:v>
                </c:pt>
                <c:pt idx="738">
                  <c:v>140.20802309999999</c:v>
                </c:pt>
                <c:pt idx="739">
                  <c:v>145.13272090000001</c:v>
                </c:pt>
                <c:pt idx="740">
                  <c:v>145.21058650000001</c:v>
                </c:pt>
                <c:pt idx="741">
                  <c:v>141.83337399999999</c:v>
                </c:pt>
                <c:pt idx="742">
                  <c:v>140.8503876</c:v>
                </c:pt>
                <c:pt idx="743">
                  <c:v>138.67027279999999</c:v>
                </c:pt>
                <c:pt idx="744">
                  <c:v>136.25657649999999</c:v>
                </c:pt>
                <c:pt idx="745">
                  <c:v>139.2736969</c:v>
                </c:pt>
                <c:pt idx="746">
                  <c:v>137.7846222</c:v>
                </c:pt>
                <c:pt idx="747">
                  <c:v>137.15199279999999</c:v>
                </c:pt>
                <c:pt idx="748">
                  <c:v>135.50717159999999</c:v>
                </c:pt>
                <c:pt idx="749">
                  <c:v>136.188446</c:v>
                </c:pt>
                <c:pt idx="750">
                  <c:v>137.72621150000001</c:v>
                </c:pt>
                <c:pt idx="751">
                  <c:v>138.46591190000001</c:v>
                </c:pt>
                <c:pt idx="752">
                  <c:v>140.01338200000001</c:v>
                </c:pt>
                <c:pt idx="753">
                  <c:v>139.88685609999999</c:v>
                </c:pt>
                <c:pt idx="754">
                  <c:v>140.34426880000001</c:v>
                </c:pt>
                <c:pt idx="755">
                  <c:v>139.19584660000001</c:v>
                </c:pt>
                <c:pt idx="756">
                  <c:v>140.1496277</c:v>
                </c:pt>
                <c:pt idx="757">
                  <c:v>143.21540830000001</c:v>
                </c:pt>
                <c:pt idx="758">
                  <c:v>142.14480589999999</c:v>
                </c:pt>
                <c:pt idx="759">
                  <c:v>141.40512079999999</c:v>
                </c:pt>
                <c:pt idx="760">
                  <c:v>139.10824579999999</c:v>
                </c:pt>
                <c:pt idx="761">
                  <c:v>137.06439209999999</c:v>
                </c:pt>
                <c:pt idx="762">
                  <c:v>137.61914060000001</c:v>
                </c:pt>
                <c:pt idx="763">
                  <c:v>141.7749786</c:v>
                </c:pt>
                <c:pt idx="764">
                  <c:v>141.6873932</c:v>
                </c:pt>
                <c:pt idx="765">
                  <c:v>141.7360535</c:v>
                </c:pt>
                <c:pt idx="766">
                  <c:v>141.2688751</c:v>
                </c:pt>
                <c:pt idx="767">
                  <c:v>140.32481379999999</c:v>
                </c:pt>
                <c:pt idx="768">
                  <c:v>140.25669859999999</c:v>
                </c:pt>
                <c:pt idx="769">
                  <c:v>140.06205750000001</c:v>
                </c:pt>
                <c:pt idx="770">
                  <c:v>137.6678162</c:v>
                </c:pt>
                <c:pt idx="771">
                  <c:v>136.00353999999999</c:v>
                </c:pt>
                <c:pt idx="772">
                  <c:v>132.08129880000001</c:v>
                </c:pt>
                <c:pt idx="773">
                  <c:v>132.80151369999999</c:v>
                </c:pt>
                <c:pt idx="774">
                  <c:v>131.31240840000001</c:v>
                </c:pt>
                <c:pt idx="775">
                  <c:v>128.92793270000001</c:v>
                </c:pt>
                <c:pt idx="776">
                  <c:v>132.87936400000001</c:v>
                </c:pt>
                <c:pt idx="777">
                  <c:v>134.21272279999999</c:v>
                </c:pt>
                <c:pt idx="778">
                  <c:v>136.5388336</c:v>
                </c:pt>
                <c:pt idx="779">
                  <c:v>134.2808685</c:v>
                </c:pt>
                <c:pt idx="780">
                  <c:v>134.991333</c:v>
                </c:pt>
                <c:pt idx="781">
                  <c:v>133.8429108</c:v>
                </c:pt>
                <c:pt idx="782">
                  <c:v>133.51197809999999</c:v>
                </c:pt>
                <c:pt idx="783">
                  <c:v>136.5388336</c:v>
                </c:pt>
                <c:pt idx="784">
                  <c:v>134.1640778</c:v>
                </c:pt>
                <c:pt idx="785">
                  <c:v>128.3245239</c:v>
                </c:pt>
                <c:pt idx="786">
                  <c:v>126.728363</c:v>
                </c:pt>
                <c:pt idx="787">
                  <c:v>130.74790949999999</c:v>
                </c:pt>
                <c:pt idx="788">
                  <c:v>130.7187347</c:v>
                </c:pt>
                <c:pt idx="789">
                  <c:v>126.8646164</c:v>
                </c:pt>
                <c:pt idx="790">
                  <c:v>126.3682556</c:v>
                </c:pt>
                <c:pt idx="791">
                  <c:v>122.45574190000001</c:v>
                </c:pt>
                <c:pt idx="792">
                  <c:v>118.92280580000001</c:v>
                </c:pt>
                <c:pt idx="793">
                  <c:v>117.4823761</c:v>
                </c:pt>
                <c:pt idx="794">
                  <c:v>118.0371323</c:v>
                </c:pt>
                <c:pt idx="795">
                  <c:v>114.6891098</c:v>
                </c:pt>
                <c:pt idx="796">
                  <c:v>110.4554291</c:v>
                </c:pt>
                <c:pt idx="797">
                  <c:v>111.38002779999999</c:v>
                </c:pt>
                <c:pt idx="798">
                  <c:v>107.2728577</c:v>
                </c:pt>
                <c:pt idx="799">
                  <c:v>99.360244750000007</c:v>
                </c:pt>
                <c:pt idx="800">
                  <c:v>92.109458919999994</c:v>
                </c:pt>
                <c:pt idx="801">
                  <c:v>98.192337039999998</c:v>
                </c:pt>
                <c:pt idx="802">
                  <c:v>112.78152470000001</c:v>
                </c:pt>
                <c:pt idx="803">
                  <c:v>107.7886963</c:v>
                </c:pt>
                <c:pt idx="804">
                  <c:v>107.9638824</c:v>
                </c:pt>
                <c:pt idx="805">
                  <c:v>109.3069763</c:v>
                </c:pt>
                <c:pt idx="806">
                  <c:v>108.7522125</c:v>
                </c:pt>
                <c:pt idx="807">
                  <c:v>115.3022766</c:v>
                </c:pt>
                <c:pt idx="808">
                  <c:v>115.98355100000001</c:v>
                </c:pt>
                <c:pt idx="809">
                  <c:v>117.36558530000001</c:v>
                </c:pt>
                <c:pt idx="810">
                  <c:v>114.6501846</c:v>
                </c:pt>
                <c:pt idx="811">
                  <c:v>116.58698269999999</c:v>
                </c:pt>
                <c:pt idx="812">
                  <c:v>112.2851639</c:v>
                </c:pt>
                <c:pt idx="813">
                  <c:v>112.8983078</c:v>
                </c:pt>
                <c:pt idx="814">
                  <c:v>113.9202423</c:v>
                </c:pt>
                <c:pt idx="815">
                  <c:v>115.0394821</c:v>
                </c:pt>
                <c:pt idx="816">
                  <c:v>118.2317886</c:v>
                </c:pt>
                <c:pt idx="817">
                  <c:v>117.2195969</c:v>
                </c:pt>
                <c:pt idx="818">
                  <c:v>113.6963806</c:v>
                </c:pt>
                <c:pt idx="819">
                  <c:v>113.20001980000001</c:v>
                </c:pt>
                <c:pt idx="820">
                  <c:v>113.968895</c:v>
                </c:pt>
                <c:pt idx="821">
                  <c:v>111.18537139999999</c:v>
                </c:pt>
                <c:pt idx="822">
                  <c:v>107.5648346</c:v>
                </c:pt>
                <c:pt idx="823">
                  <c:v>108.8982086</c:v>
                </c:pt>
                <c:pt idx="824">
                  <c:v>109.3069763</c:v>
                </c:pt>
                <c:pt idx="825">
                  <c:v>106.9322205</c:v>
                </c:pt>
                <c:pt idx="826">
                  <c:v>105.8227158</c:v>
                </c:pt>
                <c:pt idx="827">
                  <c:v>104.7131882</c:v>
                </c:pt>
                <c:pt idx="828">
                  <c:v>105.29714199999999</c:v>
                </c:pt>
                <c:pt idx="829">
                  <c:v>105.53073120000001</c:v>
                </c:pt>
                <c:pt idx="830">
                  <c:v>107.7400284</c:v>
                </c:pt>
                <c:pt idx="831">
                  <c:v>109.89094540000001</c:v>
                </c:pt>
                <c:pt idx="832">
                  <c:v>108.1682663</c:v>
                </c:pt>
                <c:pt idx="833">
                  <c:v>104.13896939999999</c:v>
                </c:pt>
                <c:pt idx="834">
                  <c:v>101.57929230000001</c:v>
                </c:pt>
                <c:pt idx="835">
                  <c:v>96.352874760000006</c:v>
                </c:pt>
                <c:pt idx="836">
                  <c:v>93.754272459999996</c:v>
                </c:pt>
                <c:pt idx="837">
                  <c:v>96.829765320000007</c:v>
                </c:pt>
                <c:pt idx="838">
                  <c:v>97.394264219999997</c:v>
                </c:pt>
                <c:pt idx="839">
                  <c:v>99.47704315</c:v>
                </c:pt>
                <c:pt idx="840">
                  <c:v>98.834693909999999</c:v>
                </c:pt>
                <c:pt idx="841">
                  <c:v>101.413826</c:v>
                </c:pt>
                <c:pt idx="842">
                  <c:v>96.712989809999996</c:v>
                </c:pt>
                <c:pt idx="843">
                  <c:v>93.014587399999996</c:v>
                </c:pt>
                <c:pt idx="844">
                  <c:v>89.19940948</c:v>
                </c:pt>
                <c:pt idx="845">
                  <c:v>89.569236759999995</c:v>
                </c:pt>
                <c:pt idx="846">
                  <c:v>90.659294130000006</c:v>
                </c:pt>
                <c:pt idx="847">
                  <c:v>90.357582089999994</c:v>
                </c:pt>
                <c:pt idx="848">
                  <c:v>94.081329350000004</c:v>
                </c:pt>
                <c:pt idx="849">
                  <c:v>93.416191100000006</c:v>
                </c:pt>
                <c:pt idx="850">
                  <c:v>96.33483124</c:v>
                </c:pt>
                <c:pt idx="851">
                  <c:v>90.219596859999996</c:v>
                </c:pt>
                <c:pt idx="852">
                  <c:v>90.636543270000004</c:v>
                </c:pt>
                <c:pt idx="853">
                  <c:v>90.696105959999997</c:v>
                </c:pt>
                <c:pt idx="854">
                  <c:v>92.989318850000004</c:v>
                </c:pt>
                <c:pt idx="855">
                  <c:v>91.668983460000007</c:v>
                </c:pt>
                <c:pt idx="856">
                  <c:v>91.053489690000006</c:v>
                </c:pt>
                <c:pt idx="857">
                  <c:v>94.140892030000003</c:v>
                </c:pt>
                <c:pt idx="858">
                  <c:v>96.037010190000004</c:v>
                </c:pt>
                <c:pt idx="859">
                  <c:v>98.419563289999999</c:v>
                </c:pt>
                <c:pt idx="860">
                  <c:v>96.424171450000003</c:v>
                </c:pt>
                <c:pt idx="861">
                  <c:v>101.1396561</c:v>
                </c:pt>
                <c:pt idx="862">
                  <c:v>99.571144099999998</c:v>
                </c:pt>
                <c:pt idx="863">
                  <c:v>99.888816829999996</c:v>
                </c:pt>
                <c:pt idx="864">
                  <c:v>99.273315429999997</c:v>
                </c:pt>
                <c:pt idx="865">
                  <c:v>98.925872799999993</c:v>
                </c:pt>
                <c:pt idx="866">
                  <c:v>94.835800169999999</c:v>
                </c:pt>
                <c:pt idx="867">
                  <c:v>91.639205930000003</c:v>
                </c:pt>
                <c:pt idx="868">
                  <c:v>87.608703610000006</c:v>
                </c:pt>
                <c:pt idx="869">
                  <c:v>85.335350039999994</c:v>
                </c:pt>
                <c:pt idx="870">
                  <c:v>86.933647160000007</c:v>
                </c:pt>
                <c:pt idx="871">
                  <c:v>84.412109380000004</c:v>
                </c:pt>
                <c:pt idx="872">
                  <c:v>86.496841430000003</c:v>
                </c:pt>
                <c:pt idx="873">
                  <c:v>86.695388789999996</c:v>
                </c:pt>
                <c:pt idx="874">
                  <c:v>86.089820860000003</c:v>
                </c:pt>
                <c:pt idx="875">
                  <c:v>87.896598819999994</c:v>
                </c:pt>
                <c:pt idx="876">
                  <c:v>89.961486820000005</c:v>
                </c:pt>
                <c:pt idx="877">
                  <c:v>90.378433229999999</c:v>
                </c:pt>
                <c:pt idx="878">
                  <c:v>87.916450499999996</c:v>
                </c:pt>
                <c:pt idx="879">
                  <c:v>87.866821290000004</c:v>
                </c:pt>
                <c:pt idx="880">
                  <c:v>87.956161499999993</c:v>
                </c:pt>
                <c:pt idx="881">
                  <c:v>87.638481139999996</c:v>
                </c:pt>
                <c:pt idx="882">
                  <c:v>85.911132809999998</c:v>
                </c:pt>
                <c:pt idx="883">
                  <c:v>83.508720400000001</c:v>
                </c:pt>
                <c:pt idx="884">
                  <c:v>86.169242859999997</c:v>
                </c:pt>
                <c:pt idx="885">
                  <c:v>84.91840363</c:v>
                </c:pt>
                <c:pt idx="886">
                  <c:v>81.205581670000001</c:v>
                </c:pt>
                <c:pt idx="887">
                  <c:v>79.815750120000004</c:v>
                </c:pt>
                <c:pt idx="888">
                  <c:v>80.758842470000005</c:v>
                </c:pt>
                <c:pt idx="889">
                  <c:v>77.681373600000001</c:v>
                </c:pt>
                <c:pt idx="890">
                  <c:v>80.232696529999998</c:v>
                </c:pt>
                <c:pt idx="891">
                  <c:v>82.942863459999998</c:v>
                </c:pt>
                <c:pt idx="892">
                  <c:v>89.266571040000002</c:v>
                </c:pt>
                <c:pt idx="893">
                  <c:v>87.420082089999994</c:v>
                </c:pt>
                <c:pt idx="894">
                  <c:v>89.028312679999999</c:v>
                </c:pt>
                <c:pt idx="895">
                  <c:v>89.236793520000006</c:v>
                </c:pt>
                <c:pt idx="896">
                  <c:v>89.365844730000006</c:v>
                </c:pt>
                <c:pt idx="897">
                  <c:v>83.042137150000002</c:v>
                </c:pt>
                <c:pt idx="898">
                  <c:v>82.724456790000005</c:v>
                </c:pt>
                <c:pt idx="899">
                  <c:v>84.680145260000003</c:v>
                </c:pt>
                <c:pt idx="900">
                  <c:v>85.51403809</c:v>
                </c:pt>
                <c:pt idx="901">
                  <c:v>87.360527039999994</c:v>
                </c:pt>
                <c:pt idx="902">
                  <c:v>84.193702700000003</c:v>
                </c:pt>
                <c:pt idx="903">
                  <c:v>86.437278750000004</c:v>
                </c:pt>
                <c:pt idx="904">
                  <c:v>89.276496890000004</c:v>
                </c:pt>
                <c:pt idx="905">
                  <c:v>87.300964359999995</c:v>
                </c:pt>
                <c:pt idx="906">
                  <c:v>88.551795960000007</c:v>
                </c:pt>
                <c:pt idx="907">
                  <c:v>86.069961550000002</c:v>
                </c:pt>
                <c:pt idx="908">
                  <c:v>88.799987790000003</c:v>
                </c:pt>
                <c:pt idx="909">
                  <c:v>87.985939029999997</c:v>
                </c:pt>
                <c:pt idx="910">
                  <c:v>88.869476320000004</c:v>
                </c:pt>
                <c:pt idx="911">
                  <c:v>87.300964359999995</c:v>
                </c:pt>
                <c:pt idx="912">
                  <c:v>87.390304569999998</c:v>
                </c:pt>
                <c:pt idx="913">
                  <c:v>85.72251129</c:v>
                </c:pt>
                <c:pt idx="914">
                  <c:v>83.995155330000003</c:v>
                </c:pt>
                <c:pt idx="915">
                  <c:v>82.128822330000006</c:v>
                </c:pt>
                <c:pt idx="916">
                  <c:v>77.979194640000003</c:v>
                </c:pt>
                <c:pt idx="917">
                  <c:v>77.016242980000001</c:v>
                </c:pt>
                <c:pt idx="918">
                  <c:v>78.296867370000001</c:v>
                </c:pt>
                <c:pt idx="919">
                  <c:v>79.140693659999997</c:v>
                </c:pt>
                <c:pt idx="920">
                  <c:v>74.375572199999993</c:v>
                </c:pt>
                <c:pt idx="921">
                  <c:v>73.958625789999999</c:v>
                </c:pt>
                <c:pt idx="922">
                  <c:v>75.030776979999999</c:v>
                </c:pt>
                <c:pt idx="923">
                  <c:v>73.640945430000002</c:v>
                </c:pt>
                <c:pt idx="924">
                  <c:v>72.856689450000005</c:v>
                </c:pt>
                <c:pt idx="925">
                  <c:v>71.893737790000003</c:v>
                </c:pt>
                <c:pt idx="926">
                  <c:v>70.583328249999994</c:v>
                </c:pt>
                <c:pt idx="927">
                  <c:v>71.119407649999999</c:v>
                </c:pt>
                <c:pt idx="928">
                  <c:v>70.364929200000006</c:v>
                </c:pt>
                <c:pt idx="929">
                  <c:v>72.618431090000001</c:v>
                </c:pt>
                <c:pt idx="930">
                  <c:v>74.832229609999999</c:v>
                </c:pt>
                <c:pt idx="931">
                  <c:v>70.513839719999993</c:v>
                </c:pt>
                <c:pt idx="932">
                  <c:v>70.603187559999995</c:v>
                </c:pt>
                <c:pt idx="933">
                  <c:v>67.545570369999993</c:v>
                </c:pt>
                <c:pt idx="934">
                  <c:v>67.158401490000003</c:v>
                </c:pt>
                <c:pt idx="935">
                  <c:v>68.458885190000004</c:v>
                </c:pt>
                <c:pt idx="936">
                  <c:v>66.820869450000004</c:v>
                </c:pt>
                <c:pt idx="937">
                  <c:v>65.669303889999995</c:v>
                </c:pt>
                <c:pt idx="938">
                  <c:v>65.490615840000004</c:v>
                </c:pt>
                <c:pt idx="939">
                  <c:v>62.949211120000001</c:v>
                </c:pt>
                <c:pt idx="940">
                  <c:v>61.301273350000002</c:v>
                </c:pt>
                <c:pt idx="941">
                  <c:v>60.477306370000001</c:v>
                </c:pt>
                <c:pt idx="942">
                  <c:v>63.495212549999998</c:v>
                </c:pt>
                <c:pt idx="943">
                  <c:v>60.189414980000002</c:v>
                </c:pt>
                <c:pt idx="944">
                  <c:v>56.99281311</c:v>
                </c:pt>
                <c:pt idx="945">
                  <c:v>58.045112609999997</c:v>
                </c:pt>
                <c:pt idx="946">
                  <c:v>62.333717350000001</c:v>
                </c:pt>
                <c:pt idx="947">
                  <c:v>60.219196320000002</c:v>
                </c:pt>
                <c:pt idx="948">
                  <c:v>58.432273860000002</c:v>
                </c:pt>
                <c:pt idx="949">
                  <c:v>55.761821750000003</c:v>
                </c:pt>
                <c:pt idx="950">
                  <c:v>55.19596481</c:v>
                </c:pt>
                <c:pt idx="951">
                  <c:v>55.056983950000003</c:v>
                </c:pt>
                <c:pt idx="952">
                  <c:v>53.607593540000003</c:v>
                </c:pt>
                <c:pt idx="953">
                  <c:v>55.275382999999998</c:v>
                </c:pt>
                <c:pt idx="954">
                  <c:v>54.640037540000002</c:v>
                </c:pt>
                <c:pt idx="955">
                  <c:v>57.588451390000003</c:v>
                </c:pt>
                <c:pt idx="956">
                  <c:v>58.035182949999999</c:v>
                </c:pt>
                <c:pt idx="957">
                  <c:v>56.000080109999999</c:v>
                </c:pt>
                <c:pt idx="958">
                  <c:v>53.548027040000001</c:v>
                </c:pt>
                <c:pt idx="959">
                  <c:v>51.373943330000003</c:v>
                </c:pt>
                <c:pt idx="960">
                  <c:v>50.986778260000001</c:v>
                </c:pt>
                <c:pt idx="961">
                  <c:v>49.735935210000001</c:v>
                </c:pt>
                <c:pt idx="962">
                  <c:v>50.609539030000001</c:v>
                </c:pt>
                <c:pt idx="963">
                  <c:v>49.041023250000002</c:v>
                </c:pt>
                <c:pt idx="964">
                  <c:v>49.636657710000001</c:v>
                </c:pt>
                <c:pt idx="965">
                  <c:v>48.40567017</c:v>
                </c:pt>
                <c:pt idx="966">
                  <c:v>48.594291689999999</c:v>
                </c:pt>
                <c:pt idx="967">
                  <c:v>46.777584079999997</c:v>
                </c:pt>
                <c:pt idx="968">
                  <c:v>45.169361109999997</c:v>
                </c:pt>
                <c:pt idx="969">
                  <c:v>56.486518859999997</c:v>
                </c:pt>
                <c:pt idx="970">
                  <c:v>57.30056381</c:v>
                </c:pt>
                <c:pt idx="971">
                  <c:v>60.000793459999997</c:v>
                </c:pt>
                <c:pt idx="972">
                  <c:v>61.321128850000001</c:v>
                </c:pt>
                <c:pt idx="973">
                  <c:v>64.954536439999998</c:v>
                </c:pt>
                <c:pt idx="974">
                  <c:v>70.275588990000003</c:v>
                </c:pt>
                <c:pt idx="975">
                  <c:v>67.505859380000004</c:v>
                </c:pt>
                <c:pt idx="976">
                  <c:v>67.257675169999999</c:v>
                </c:pt>
                <c:pt idx="977">
                  <c:v>66.830795289999998</c:v>
                </c:pt>
                <c:pt idx="978">
                  <c:v>66.552833559999996</c:v>
                </c:pt>
                <c:pt idx="979">
                  <c:v>66.25501251</c:v>
                </c:pt>
                <c:pt idx="980">
                  <c:v>63.247032169999997</c:v>
                </c:pt>
                <c:pt idx="981">
                  <c:v>63.20732117</c:v>
                </c:pt>
                <c:pt idx="982">
                  <c:v>64.219909670000007</c:v>
                </c:pt>
                <c:pt idx="983">
                  <c:v>63.892307279999997</c:v>
                </c:pt>
                <c:pt idx="984">
                  <c:v>61.886989589999999</c:v>
                </c:pt>
                <c:pt idx="985">
                  <c:v>62.135173799999997</c:v>
                </c:pt>
                <c:pt idx="986">
                  <c:v>64.041221620000002</c:v>
                </c:pt>
                <c:pt idx="987">
                  <c:v>65.282135010000005</c:v>
                </c:pt>
                <c:pt idx="988">
                  <c:v>65.053810119999994</c:v>
                </c:pt>
                <c:pt idx="989">
                  <c:v>63.68383789</c:v>
                </c:pt>
                <c:pt idx="990">
                  <c:v>61.648731230000003</c:v>
                </c:pt>
                <c:pt idx="991">
                  <c:v>61.122581480000001</c:v>
                </c:pt>
                <c:pt idx="992">
                  <c:v>61.589168549999997</c:v>
                </c:pt>
                <c:pt idx="993">
                  <c:v>61.668586730000001</c:v>
                </c:pt>
                <c:pt idx="994">
                  <c:v>61.738075260000002</c:v>
                </c:pt>
                <c:pt idx="995">
                  <c:v>64.964462280000006</c:v>
                </c:pt>
                <c:pt idx="996">
                  <c:v>65.014099119999997</c:v>
                </c:pt>
                <c:pt idx="997">
                  <c:v>62.313861850000002</c:v>
                </c:pt>
                <c:pt idx="998">
                  <c:v>63.743396760000003</c:v>
                </c:pt>
                <c:pt idx="999">
                  <c:v>63.624267580000001</c:v>
                </c:pt>
                <c:pt idx="1000">
                  <c:v>62.552116390000002</c:v>
                </c:pt>
                <c:pt idx="1001">
                  <c:v>66.215301510000003</c:v>
                </c:pt>
                <c:pt idx="1002">
                  <c:v>65.9174881</c:v>
                </c:pt>
                <c:pt idx="1003">
                  <c:v>66.433708190000004</c:v>
                </c:pt>
                <c:pt idx="1004">
                  <c:v>66.691818240000003</c:v>
                </c:pt>
                <c:pt idx="1005">
                  <c:v>65.947273249999995</c:v>
                </c:pt>
                <c:pt idx="1006">
                  <c:v>67.833465579999995</c:v>
                </c:pt>
                <c:pt idx="1007">
                  <c:v>67.247741700000006</c:v>
                </c:pt>
                <c:pt idx="1008">
                  <c:v>69.233207699999994</c:v>
                </c:pt>
                <c:pt idx="1009">
                  <c:v>72.955963130000001</c:v>
                </c:pt>
                <c:pt idx="1010">
                  <c:v>72.459594730000006</c:v>
                </c:pt>
                <c:pt idx="1011">
                  <c:v>74.782592769999994</c:v>
                </c:pt>
                <c:pt idx="1012">
                  <c:v>75.179695129999999</c:v>
                </c:pt>
                <c:pt idx="1013">
                  <c:v>75.120124820000001</c:v>
                </c:pt>
                <c:pt idx="1014">
                  <c:v>77.55232239</c:v>
                </c:pt>
                <c:pt idx="1015">
                  <c:v>79.23003387</c:v>
                </c:pt>
                <c:pt idx="1016">
                  <c:v>79.249893189999995</c:v>
                </c:pt>
                <c:pt idx="1017">
                  <c:v>80.838264469999999</c:v>
                </c:pt>
                <c:pt idx="1018">
                  <c:v>79.567573550000006</c:v>
                </c:pt>
                <c:pt idx="1019">
                  <c:v>77.879913329999994</c:v>
                </c:pt>
                <c:pt idx="1020">
                  <c:v>79.418655400000006</c:v>
                </c:pt>
                <c:pt idx="1021">
                  <c:v>80.570236210000004</c:v>
                </c:pt>
                <c:pt idx="1022">
                  <c:v>80.391532900000001</c:v>
                </c:pt>
                <c:pt idx="1023">
                  <c:v>79.42858124</c:v>
                </c:pt>
                <c:pt idx="1024">
                  <c:v>79.051345830000002</c:v>
                </c:pt>
                <c:pt idx="1025">
                  <c:v>79.924949650000002</c:v>
                </c:pt>
                <c:pt idx="1026">
                  <c:v>79.061271669999996</c:v>
                </c:pt>
                <c:pt idx="1027">
                  <c:v>79.468292239999997</c:v>
                </c:pt>
                <c:pt idx="1028">
                  <c:v>81.275070189999994</c:v>
                </c:pt>
                <c:pt idx="1029">
                  <c:v>85.285713200000004</c:v>
                </c:pt>
                <c:pt idx="1030">
                  <c:v>86.060043329999999</c:v>
                </c:pt>
                <c:pt idx="1031">
                  <c:v>82.595397950000006</c:v>
                </c:pt>
                <c:pt idx="1032">
                  <c:v>82.178451539999998</c:v>
                </c:pt>
                <c:pt idx="1033">
                  <c:v>81.960052489999995</c:v>
                </c:pt>
                <c:pt idx="1034">
                  <c:v>74.613830570000005</c:v>
                </c:pt>
                <c:pt idx="1035">
                  <c:v>74.067825319999997</c:v>
                </c:pt>
                <c:pt idx="1036">
                  <c:v>74.703178410000007</c:v>
                </c:pt>
                <c:pt idx="1037">
                  <c:v>74.534408569999997</c:v>
                </c:pt>
                <c:pt idx="1038">
                  <c:v>75.060554499999995</c:v>
                </c:pt>
                <c:pt idx="1039">
                  <c:v>76.509941100000006</c:v>
                </c:pt>
                <c:pt idx="1040">
                  <c:v>76.490097050000003</c:v>
                </c:pt>
                <c:pt idx="1041">
                  <c:v>72.955963130000001</c:v>
                </c:pt>
                <c:pt idx="1042">
                  <c:v>73.690589900000006</c:v>
                </c:pt>
                <c:pt idx="1043">
                  <c:v>74.008262630000004</c:v>
                </c:pt>
                <c:pt idx="1044">
                  <c:v>71.734909060000007</c:v>
                </c:pt>
                <c:pt idx="1045">
                  <c:v>73.224006650000007</c:v>
                </c:pt>
                <c:pt idx="1046">
                  <c:v>74.385498049999995</c:v>
                </c:pt>
                <c:pt idx="1047">
                  <c:v>74.693244930000006</c:v>
                </c:pt>
                <c:pt idx="1048">
                  <c:v>75.854743959999993</c:v>
                </c:pt>
                <c:pt idx="1049">
                  <c:v>77.482826230000001</c:v>
                </c:pt>
                <c:pt idx="1050">
                  <c:v>77.651596069999997</c:v>
                </c:pt>
                <c:pt idx="1051">
                  <c:v>75.477500919999997</c:v>
                </c:pt>
                <c:pt idx="1052">
                  <c:v>77.433189389999995</c:v>
                </c:pt>
                <c:pt idx="1053">
                  <c:v>78.981849670000003</c:v>
                </c:pt>
                <c:pt idx="1054">
                  <c:v>77.889846800000001</c:v>
                </c:pt>
                <c:pt idx="1055">
                  <c:v>77.681373600000001</c:v>
                </c:pt>
                <c:pt idx="1056">
                  <c:v>78.882575990000007</c:v>
                </c:pt>
                <c:pt idx="1057">
                  <c:v>75.149902339999997</c:v>
                </c:pt>
                <c:pt idx="1058">
                  <c:v>75.467575069999995</c:v>
                </c:pt>
                <c:pt idx="1059">
                  <c:v>74.703178410000007</c:v>
                </c:pt>
                <c:pt idx="1060">
                  <c:v>75.596641539999993</c:v>
                </c:pt>
                <c:pt idx="1061">
                  <c:v>75.904380799999998</c:v>
                </c:pt>
                <c:pt idx="1062">
                  <c:v>74.464920039999996</c:v>
                </c:pt>
                <c:pt idx="1063">
                  <c:v>75.815040589999995</c:v>
                </c:pt>
                <c:pt idx="1064">
                  <c:v>75.556922909999997</c:v>
                </c:pt>
                <c:pt idx="1065">
                  <c:v>75.626419069999997</c:v>
                </c:pt>
                <c:pt idx="1066">
                  <c:v>75.934158330000002</c:v>
                </c:pt>
                <c:pt idx="1067">
                  <c:v>78.902435299999993</c:v>
                </c:pt>
                <c:pt idx="1068">
                  <c:v>83.955451969999999</c:v>
                </c:pt>
                <c:pt idx="1069">
                  <c:v>87.668266299999999</c:v>
                </c:pt>
                <c:pt idx="1070">
                  <c:v>88.541877749999998</c:v>
                </c:pt>
                <c:pt idx="1071">
                  <c:v>88.889335630000005</c:v>
                </c:pt>
                <c:pt idx="1072">
                  <c:v>88.919113159999995</c:v>
                </c:pt>
                <c:pt idx="1073">
                  <c:v>89.127586359999995</c:v>
                </c:pt>
                <c:pt idx="1074">
                  <c:v>89.345993039999996</c:v>
                </c:pt>
                <c:pt idx="1075">
                  <c:v>89.882064819999997</c:v>
                </c:pt>
                <c:pt idx="1076">
                  <c:v>88.730491639999997</c:v>
                </c:pt>
                <c:pt idx="1077">
                  <c:v>89.623947139999999</c:v>
                </c:pt>
                <c:pt idx="1078">
                  <c:v>90.467773440000002</c:v>
                </c:pt>
                <c:pt idx="1079">
                  <c:v>88.343330379999998</c:v>
                </c:pt>
                <c:pt idx="1080">
                  <c:v>88.978675839999994</c:v>
                </c:pt>
                <c:pt idx="1081">
                  <c:v>88.383033749999996</c:v>
                </c:pt>
                <c:pt idx="1082">
                  <c:v>87.856887819999997</c:v>
                </c:pt>
                <c:pt idx="1083">
                  <c:v>89.24671936</c:v>
                </c:pt>
                <c:pt idx="1084">
                  <c:v>88.472389219999997</c:v>
                </c:pt>
                <c:pt idx="1085">
                  <c:v>86.506774899999996</c:v>
                </c:pt>
                <c:pt idx="1086">
                  <c:v>86.596122739999998</c:v>
                </c:pt>
                <c:pt idx="1087">
                  <c:v>86.983283999999998</c:v>
                </c:pt>
                <c:pt idx="1088">
                  <c:v>87.082557679999994</c:v>
                </c:pt>
                <c:pt idx="1089">
                  <c:v>87.022994999999995</c:v>
                </c:pt>
                <c:pt idx="1090">
                  <c:v>87.062698359999999</c:v>
                </c:pt>
                <c:pt idx="1091">
                  <c:v>85.653015139999994</c:v>
                </c:pt>
                <c:pt idx="1092">
                  <c:v>86.377723689999996</c:v>
                </c:pt>
                <c:pt idx="1093">
                  <c:v>93.515464780000002</c:v>
                </c:pt>
                <c:pt idx="1094">
                  <c:v>93.048881530000003</c:v>
                </c:pt>
                <c:pt idx="1095">
                  <c:v>89.981338500000007</c:v>
                </c:pt>
                <c:pt idx="1096">
                  <c:v>89.316207890000001</c:v>
                </c:pt>
                <c:pt idx="1097">
                  <c:v>90.576972960000006</c:v>
                </c:pt>
                <c:pt idx="1098">
                  <c:v>89.316825870000002</c:v>
                </c:pt>
                <c:pt idx="1099">
                  <c:v>90.513175959999998</c:v>
                </c:pt>
                <c:pt idx="1100">
                  <c:v>87.871253969999998</c:v>
                </c:pt>
                <c:pt idx="1101">
                  <c:v>88.449485780000003</c:v>
                </c:pt>
                <c:pt idx="1102">
                  <c:v>88.618965149999994</c:v>
                </c:pt>
                <c:pt idx="1103">
                  <c:v>85.787628170000005</c:v>
                </c:pt>
                <c:pt idx="1104">
                  <c:v>87.392723079999996</c:v>
                </c:pt>
                <c:pt idx="1105">
                  <c:v>85.069824220000001</c:v>
                </c:pt>
                <c:pt idx="1106">
                  <c:v>82.407966610000003</c:v>
                </c:pt>
                <c:pt idx="1107">
                  <c:v>82.97622681</c:v>
                </c:pt>
                <c:pt idx="1108">
                  <c:v>83.155677800000007</c:v>
                </c:pt>
                <c:pt idx="1109">
                  <c:v>82.97622681</c:v>
                </c:pt>
                <c:pt idx="1110">
                  <c:v>81.201652530000004</c:v>
                </c:pt>
                <c:pt idx="1111">
                  <c:v>81.231567380000001</c:v>
                </c:pt>
                <c:pt idx="1112">
                  <c:v>85.528419490000005</c:v>
                </c:pt>
                <c:pt idx="1113">
                  <c:v>84.780708309999994</c:v>
                </c:pt>
                <c:pt idx="1114">
                  <c:v>85.498512270000006</c:v>
                </c:pt>
                <c:pt idx="1115">
                  <c:v>84.930252080000002</c:v>
                </c:pt>
                <c:pt idx="1116">
                  <c:v>85.578262330000001</c:v>
                </c:pt>
                <c:pt idx="1117">
                  <c:v>85.927200319999997</c:v>
                </c:pt>
                <c:pt idx="1118">
                  <c:v>91.171157840000006</c:v>
                </c:pt>
                <c:pt idx="1119">
                  <c:v>93.224884029999998</c:v>
                </c:pt>
                <c:pt idx="1120">
                  <c:v>94.281646730000006</c:v>
                </c:pt>
                <c:pt idx="1121">
                  <c:v>95.517868039999996</c:v>
                </c:pt>
                <c:pt idx="1122">
                  <c:v>94.889785770000003</c:v>
                </c:pt>
                <c:pt idx="1123">
                  <c:v>93.89283752</c:v>
                </c:pt>
                <c:pt idx="1124">
                  <c:v>97.083076480000003</c:v>
                </c:pt>
                <c:pt idx="1125">
                  <c:v>99.057044980000001</c:v>
                </c:pt>
                <c:pt idx="1126">
                  <c:v>96.265579220000006</c:v>
                </c:pt>
                <c:pt idx="1127">
                  <c:v>96.30545807</c:v>
                </c:pt>
                <c:pt idx="1128">
                  <c:v>95.358360289999993</c:v>
                </c:pt>
                <c:pt idx="1129">
                  <c:v>93.862930300000002</c:v>
                </c:pt>
                <c:pt idx="1130">
                  <c:v>94.092224119999997</c:v>
                </c:pt>
                <c:pt idx="1131">
                  <c:v>97.043197629999995</c:v>
                </c:pt>
                <c:pt idx="1132">
                  <c:v>96.514816280000005</c:v>
                </c:pt>
                <c:pt idx="1133">
                  <c:v>94.550819399999995</c:v>
                </c:pt>
                <c:pt idx="1134">
                  <c:v>89.815307619999999</c:v>
                </c:pt>
                <c:pt idx="1135">
                  <c:v>91.14125061</c:v>
                </c:pt>
                <c:pt idx="1136">
                  <c:v>91.918869020000002</c:v>
                </c:pt>
                <c:pt idx="1137">
                  <c:v>94.431190490000006</c:v>
                </c:pt>
                <c:pt idx="1138">
                  <c:v>96.514816280000005</c:v>
                </c:pt>
                <c:pt idx="1139">
                  <c:v>97.392135620000005</c:v>
                </c:pt>
                <c:pt idx="1140">
                  <c:v>96.714210510000001</c:v>
                </c:pt>
                <c:pt idx="1141">
                  <c:v>96.903625489999996</c:v>
                </c:pt>
                <c:pt idx="1142">
                  <c:v>97.053169249999996</c:v>
                </c:pt>
                <c:pt idx="1143">
                  <c:v>96.285522459999996</c:v>
                </c:pt>
                <c:pt idx="1144">
                  <c:v>94.520912170000003</c:v>
                </c:pt>
                <c:pt idx="1145">
                  <c:v>95.6474762</c:v>
                </c:pt>
                <c:pt idx="1146">
                  <c:v>97.99031067</c:v>
                </c:pt>
                <c:pt idx="1147">
                  <c:v>99.455825809999993</c:v>
                </c:pt>
                <c:pt idx="1148">
                  <c:v>98.349212649999998</c:v>
                </c:pt>
                <c:pt idx="1149">
                  <c:v>98.817779540000004</c:v>
                </c:pt>
                <c:pt idx="1150">
                  <c:v>101.519516</c:v>
                </c:pt>
                <c:pt idx="1151">
                  <c:v>100.911377</c:v>
                </c:pt>
                <c:pt idx="1152">
                  <c:v>99.874542239999997</c:v>
                </c:pt>
                <c:pt idx="1153">
                  <c:v>97.571586609999997</c:v>
                </c:pt>
                <c:pt idx="1154">
                  <c:v>98.109947199999993</c:v>
                </c:pt>
                <c:pt idx="1155">
                  <c:v>98.568542480000005</c:v>
                </c:pt>
                <c:pt idx="1156">
                  <c:v>98.728050229999994</c:v>
                </c:pt>
                <c:pt idx="1157">
                  <c:v>96.405151369999999</c:v>
                </c:pt>
                <c:pt idx="1158">
                  <c:v>97.023262020000004</c:v>
                </c:pt>
                <c:pt idx="1159">
                  <c:v>99.695091250000004</c:v>
                </c:pt>
                <c:pt idx="1160">
                  <c:v>97.162834169999996</c:v>
                </c:pt>
                <c:pt idx="1161">
                  <c:v>97.063140869999998</c:v>
                </c:pt>
                <c:pt idx="1162">
                  <c:v>97.501800540000005</c:v>
                </c:pt>
                <c:pt idx="1163">
                  <c:v>99.685119630000003</c:v>
                </c:pt>
                <c:pt idx="1164">
                  <c:v>99.724998470000003</c:v>
                </c:pt>
                <c:pt idx="1165">
                  <c:v>99.655212399999996</c:v>
                </c:pt>
                <c:pt idx="1166">
                  <c:v>100.4328308</c:v>
                </c:pt>
                <c:pt idx="1167">
                  <c:v>99.535575870000002</c:v>
                </c:pt>
                <c:pt idx="1168">
                  <c:v>96.614517210000002</c:v>
                </c:pt>
                <c:pt idx="1169">
                  <c:v>95.009429929999996</c:v>
                </c:pt>
                <c:pt idx="1170">
                  <c:v>95.228752139999997</c:v>
                </c:pt>
                <c:pt idx="1171">
                  <c:v>96.026313779999995</c:v>
                </c:pt>
                <c:pt idx="1172">
                  <c:v>98.658264160000002</c:v>
                </c:pt>
                <c:pt idx="1173">
                  <c:v>99.804756159999997</c:v>
                </c:pt>
                <c:pt idx="1174">
                  <c:v>99.864570619999995</c:v>
                </c:pt>
                <c:pt idx="1175">
                  <c:v>99.495704649999993</c:v>
                </c:pt>
                <c:pt idx="1176">
                  <c:v>97.671279909999996</c:v>
                </c:pt>
                <c:pt idx="1177">
                  <c:v>97.382164000000003</c:v>
                </c:pt>
                <c:pt idx="1178">
                  <c:v>94.042381289999994</c:v>
                </c:pt>
                <c:pt idx="1179">
                  <c:v>93.813079830000007</c:v>
                </c:pt>
                <c:pt idx="1180">
                  <c:v>95.557746890000004</c:v>
                </c:pt>
                <c:pt idx="1181">
                  <c:v>93.214912409999997</c:v>
                </c:pt>
                <c:pt idx="1182">
                  <c:v>91.230979919999996</c:v>
                </c:pt>
                <c:pt idx="1183">
                  <c:v>90.862106319999995</c:v>
                </c:pt>
                <c:pt idx="1184">
                  <c:v>92.307685849999999</c:v>
                </c:pt>
                <c:pt idx="1185">
                  <c:v>90.164245609999995</c:v>
                </c:pt>
                <c:pt idx="1186">
                  <c:v>88.399635309999994</c:v>
                </c:pt>
                <c:pt idx="1187">
                  <c:v>88.150398249999995</c:v>
                </c:pt>
                <c:pt idx="1188">
                  <c:v>85.787628170000005</c:v>
                </c:pt>
                <c:pt idx="1189">
                  <c:v>86.325973509999997</c:v>
                </c:pt>
                <c:pt idx="1190">
                  <c:v>85.338996890000004</c:v>
                </c:pt>
                <c:pt idx="1191">
                  <c:v>83.753852839999993</c:v>
                </c:pt>
                <c:pt idx="1192">
                  <c:v>82.90644073</c:v>
                </c:pt>
                <c:pt idx="1193">
                  <c:v>82.487716669999998</c:v>
                </c:pt>
                <c:pt idx="1194">
                  <c:v>87.492416379999995</c:v>
                </c:pt>
                <c:pt idx="1195">
                  <c:v>85.697898859999995</c:v>
                </c:pt>
                <c:pt idx="1196">
                  <c:v>83.773788449999998</c:v>
                </c:pt>
                <c:pt idx="1197">
                  <c:v>85.448661799999996</c:v>
                </c:pt>
                <c:pt idx="1198">
                  <c:v>82.497688289999999</c:v>
                </c:pt>
                <c:pt idx="1199">
                  <c:v>84.292205809999999</c:v>
                </c:pt>
                <c:pt idx="1200">
                  <c:v>88.180305480000001</c:v>
                </c:pt>
                <c:pt idx="1201">
                  <c:v>89.446441649999997</c:v>
                </c:pt>
                <c:pt idx="1202">
                  <c:v>89.75549316</c:v>
                </c:pt>
                <c:pt idx="1203">
                  <c:v>88.768508909999994</c:v>
                </c:pt>
                <c:pt idx="1204">
                  <c:v>87.641960139999995</c:v>
                </c:pt>
                <c:pt idx="1205">
                  <c:v>89.915008540000002</c:v>
                </c:pt>
                <c:pt idx="1206">
                  <c:v>94.321525570000006</c:v>
                </c:pt>
                <c:pt idx="1207">
                  <c:v>92.31765747</c:v>
                </c:pt>
                <c:pt idx="1208">
                  <c:v>91.061492920000006</c:v>
                </c:pt>
                <c:pt idx="1209">
                  <c:v>89.595985409999997</c:v>
                </c:pt>
                <c:pt idx="1210">
                  <c:v>89.316825870000002</c:v>
                </c:pt>
                <c:pt idx="1211">
                  <c:v>90.911956790000005</c:v>
                </c:pt>
                <c:pt idx="1212">
                  <c:v>89.645828249999994</c:v>
                </c:pt>
                <c:pt idx="1213">
                  <c:v>87.293022160000007</c:v>
                </c:pt>
                <c:pt idx="1214">
                  <c:v>87.26311493</c:v>
                </c:pt>
                <c:pt idx="1215">
                  <c:v>88.489364620000003</c:v>
                </c:pt>
                <c:pt idx="1216">
                  <c:v>88.439514160000002</c:v>
                </c:pt>
                <c:pt idx="1217">
                  <c:v>88.68875122</c:v>
                </c:pt>
                <c:pt idx="1218">
                  <c:v>91.011650090000003</c:v>
                </c:pt>
                <c:pt idx="1219">
                  <c:v>91.03158569</c:v>
                </c:pt>
                <c:pt idx="1220">
                  <c:v>91.90890503</c:v>
                </c:pt>
                <c:pt idx="1221">
                  <c:v>92.108291629999997</c:v>
                </c:pt>
                <c:pt idx="1222">
                  <c:v>90.772384639999999</c:v>
                </c:pt>
                <c:pt idx="1223">
                  <c:v>91.779296880000004</c:v>
                </c:pt>
                <c:pt idx="1224">
                  <c:v>91.918869020000002</c:v>
                </c:pt>
                <c:pt idx="1225">
                  <c:v>90.882049559999999</c:v>
                </c:pt>
                <c:pt idx="1226">
                  <c:v>97.142898560000006</c:v>
                </c:pt>
                <c:pt idx="1227">
                  <c:v>96.754089359999995</c:v>
                </c:pt>
                <c:pt idx="1228">
                  <c:v>95.697319030000003</c:v>
                </c:pt>
                <c:pt idx="1229">
                  <c:v>97.850738530000001</c:v>
                </c:pt>
                <c:pt idx="1230">
                  <c:v>99.326217650000004</c:v>
                </c:pt>
                <c:pt idx="1231">
                  <c:v>100.6820755</c:v>
                </c:pt>
                <c:pt idx="1232">
                  <c:v>101.6889954</c:v>
                </c:pt>
                <c:pt idx="1233">
                  <c:v>100.78176879999999</c:v>
                </c:pt>
                <c:pt idx="1234">
                  <c:v>101.160614</c:v>
                </c:pt>
                <c:pt idx="1235">
                  <c:v>102.137619</c:v>
                </c:pt>
                <c:pt idx="1236">
                  <c:v>105.2879868</c:v>
                </c:pt>
                <c:pt idx="1237">
                  <c:v>104.5502472</c:v>
                </c:pt>
                <c:pt idx="1238">
                  <c:v>105.53722380000001</c:v>
                </c:pt>
                <c:pt idx="1239">
                  <c:v>105.2680435</c:v>
                </c:pt>
                <c:pt idx="1240">
                  <c:v>105.0886002</c:v>
                </c:pt>
                <c:pt idx="1241">
                  <c:v>105.43753049999999</c:v>
                </c:pt>
                <c:pt idx="1242">
                  <c:v>103.0548172</c:v>
                </c:pt>
                <c:pt idx="1243">
                  <c:v>103.7925644</c:v>
                </c:pt>
                <c:pt idx="1244">
                  <c:v>104.4306107</c:v>
                </c:pt>
                <c:pt idx="1245">
                  <c:v>104.350853</c:v>
                </c:pt>
                <c:pt idx="1246">
                  <c:v>106.07557679999999</c:v>
                </c:pt>
                <c:pt idx="1247">
                  <c:v>108.209053</c:v>
                </c:pt>
                <c:pt idx="1248">
                  <c:v>104.0916519</c:v>
                </c:pt>
                <c:pt idx="1249">
                  <c:v>104.9191132</c:v>
                </c:pt>
                <c:pt idx="1250">
                  <c:v>105.82633970000001</c:v>
                </c:pt>
                <c:pt idx="1251">
                  <c:v>106.0157547</c:v>
                </c:pt>
                <c:pt idx="1252">
                  <c:v>107.0825043</c:v>
                </c:pt>
                <c:pt idx="1253">
                  <c:v>101.1406708</c:v>
                </c:pt>
                <c:pt idx="1254">
                  <c:v>102.2373199</c:v>
                </c:pt>
                <c:pt idx="1255">
                  <c:v>102.8753662</c:v>
                </c:pt>
                <c:pt idx="1256">
                  <c:v>101.5893021</c:v>
                </c:pt>
                <c:pt idx="1257">
                  <c:v>101.340065</c:v>
                </c:pt>
                <c:pt idx="1258">
                  <c:v>99.246467589999995</c:v>
                </c:pt>
                <c:pt idx="1259">
                  <c:v>97.412071229999995</c:v>
                </c:pt>
                <c:pt idx="1260">
                  <c:v>94.461097719999998</c:v>
                </c:pt>
                <c:pt idx="1261">
                  <c:v>94.550819399999995</c:v>
                </c:pt>
                <c:pt idx="1262">
                  <c:v>96.933540339999993</c:v>
                </c:pt>
                <c:pt idx="1263">
                  <c:v>96.883689880000006</c:v>
                </c:pt>
                <c:pt idx="1264">
                  <c:v>98.159790040000004</c:v>
                </c:pt>
                <c:pt idx="1265">
                  <c:v>97.741065980000002</c:v>
                </c:pt>
                <c:pt idx="1266">
                  <c:v>97.083076480000003</c:v>
                </c:pt>
                <c:pt idx="1267">
                  <c:v>92.955703740000004</c:v>
                </c:pt>
                <c:pt idx="1268">
                  <c:v>89.635864260000005</c:v>
                </c:pt>
                <c:pt idx="1269">
                  <c:v>89.536163329999994</c:v>
                </c:pt>
                <c:pt idx="1270">
                  <c:v>89.895065310000007</c:v>
                </c:pt>
                <c:pt idx="1271">
                  <c:v>90.154273989999993</c:v>
                </c:pt>
                <c:pt idx="1272">
                  <c:v>90.513175959999998</c:v>
                </c:pt>
                <c:pt idx="1273">
                  <c:v>89.725585940000002</c:v>
                </c:pt>
                <c:pt idx="1274">
                  <c:v>94.810028079999995</c:v>
                </c:pt>
                <c:pt idx="1275">
                  <c:v>95.886741639999997</c:v>
                </c:pt>
                <c:pt idx="1276">
                  <c:v>96.395187379999996</c:v>
                </c:pt>
                <c:pt idx="1277">
                  <c:v>96.96344757</c:v>
                </c:pt>
                <c:pt idx="1278">
                  <c:v>87.851318359999993</c:v>
                </c:pt>
                <c:pt idx="1279">
                  <c:v>94.500976559999998</c:v>
                </c:pt>
                <c:pt idx="1280">
                  <c:v>95.029365540000001</c:v>
                </c:pt>
                <c:pt idx="1281">
                  <c:v>94.271675110000004</c:v>
                </c:pt>
                <c:pt idx="1282">
                  <c:v>94.181953429999993</c:v>
                </c:pt>
                <c:pt idx="1283">
                  <c:v>94.321525570000006</c:v>
                </c:pt>
                <c:pt idx="1284">
                  <c:v>93.424270629999995</c:v>
                </c:pt>
                <c:pt idx="1285">
                  <c:v>92.696502690000003</c:v>
                </c:pt>
                <c:pt idx="1286">
                  <c:v>93.254791260000005</c:v>
                </c:pt>
                <c:pt idx="1287">
                  <c:v>90.582962039999998</c:v>
                </c:pt>
                <c:pt idx="1288">
                  <c:v>93.713386540000002</c:v>
                </c:pt>
                <c:pt idx="1289">
                  <c:v>93.89283752</c:v>
                </c:pt>
                <c:pt idx="1290">
                  <c:v>94.491004939999996</c:v>
                </c:pt>
                <c:pt idx="1291">
                  <c:v>97.481857300000001</c:v>
                </c:pt>
                <c:pt idx="1292">
                  <c:v>97.900581360000004</c:v>
                </c:pt>
                <c:pt idx="1293">
                  <c:v>101.80863189999999</c:v>
                </c:pt>
                <c:pt idx="1294">
                  <c:v>101.6690598</c:v>
                </c:pt>
                <c:pt idx="1295">
                  <c:v>101.8684464</c:v>
                </c:pt>
                <c:pt idx="1296">
                  <c:v>101.91829679999999</c:v>
                </c:pt>
                <c:pt idx="1297">
                  <c:v>102.36692050000001</c:v>
                </c:pt>
                <c:pt idx="1298">
                  <c:v>101.0210419</c:v>
                </c:pt>
                <c:pt idx="1299">
                  <c:v>101.1107635</c:v>
                </c:pt>
                <c:pt idx="1300">
                  <c:v>99.605369569999993</c:v>
                </c:pt>
                <c:pt idx="1301">
                  <c:v>99.804756159999997</c:v>
                </c:pt>
                <c:pt idx="1302">
                  <c:v>101.0609207</c:v>
                </c:pt>
                <c:pt idx="1303">
                  <c:v>102.8155441</c:v>
                </c:pt>
                <c:pt idx="1304">
                  <c:v>102.6460648</c:v>
                </c:pt>
                <c:pt idx="1305">
                  <c:v>103.0647812</c:v>
                </c:pt>
                <c:pt idx="1306">
                  <c:v>105.0287781</c:v>
                </c:pt>
                <c:pt idx="1307">
                  <c:v>109.1860657</c:v>
                </c:pt>
                <c:pt idx="1308">
                  <c:v>111.8379517</c:v>
                </c:pt>
                <c:pt idx="1309">
                  <c:v>111.3095703</c:v>
                </c:pt>
                <c:pt idx="1310">
                  <c:v>108.4283829</c:v>
                </c:pt>
                <c:pt idx="1311">
                  <c:v>108.8271637</c:v>
                </c:pt>
                <c:pt idx="1312">
                  <c:v>109.7543259</c:v>
                </c:pt>
                <c:pt idx="1313">
                  <c:v>107.2619476</c:v>
                </c:pt>
                <c:pt idx="1314">
                  <c:v>107.780365</c:v>
                </c:pt>
                <c:pt idx="1315">
                  <c:v>109.9537201</c:v>
                </c:pt>
                <c:pt idx="1316">
                  <c:v>110.1132278</c:v>
                </c:pt>
                <c:pt idx="1317">
                  <c:v>110.85097500000001</c:v>
                </c:pt>
                <c:pt idx="1318">
                  <c:v>111.73825840000001</c:v>
                </c:pt>
                <c:pt idx="1319">
                  <c:v>111.38932800000001</c:v>
                </c:pt>
                <c:pt idx="1320">
                  <c:v>108.567955</c:v>
                </c:pt>
                <c:pt idx="1321">
                  <c:v>108.4184113</c:v>
                </c:pt>
                <c:pt idx="1322">
                  <c:v>107.9897232</c:v>
                </c:pt>
                <c:pt idx="1323">
                  <c:v>108.87700649999999</c:v>
                </c:pt>
                <c:pt idx="1324">
                  <c:v>110.502037</c:v>
                </c:pt>
                <c:pt idx="1325">
                  <c:v>108.9966431</c:v>
                </c:pt>
                <c:pt idx="1326">
                  <c:v>107.5111847</c:v>
                </c:pt>
                <c:pt idx="1327">
                  <c:v>107.6607285</c:v>
                </c:pt>
                <c:pt idx="1328">
                  <c:v>103.633049</c:v>
                </c:pt>
                <c:pt idx="1329">
                  <c:v>107.7305145</c:v>
                </c:pt>
                <c:pt idx="1330">
                  <c:v>110.67152400000001</c:v>
                </c:pt>
                <c:pt idx="1331">
                  <c:v>116.8725586</c:v>
                </c:pt>
                <c:pt idx="1332">
                  <c:v>119.3649368</c:v>
                </c:pt>
                <c:pt idx="1333">
                  <c:v>119.0359421</c:v>
                </c:pt>
                <c:pt idx="1334">
                  <c:v>119.2951508</c:v>
                </c:pt>
                <c:pt idx="1335">
                  <c:v>121.9171295</c:v>
                </c:pt>
                <c:pt idx="1336">
                  <c:v>121.3488693</c:v>
                </c:pt>
                <c:pt idx="1337">
                  <c:v>121.21926120000001</c:v>
                </c:pt>
                <c:pt idx="1338">
                  <c:v>123.4424667</c:v>
                </c:pt>
                <c:pt idx="1339">
                  <c:v>125.1572189</c:v>
                </c:pt>
                <c:pt idx="1340">
                  <c:v>119.76371</c:v>
                </c:pt>
                <c:pt idx="1341">
                  <c:v>119.1256638</c:v>
                </c:pt>
                <c:pt idx="1342">
                  <c:v>120.4316711</c:v>
                </c:pt>
                <c:pt idx="1343">
                  <c:v>120.8105164</c:v>
                </c:pt>
                <c:pt idx="1344">
                  <c:v>121.06972500000001</c:v>
                </c:pt>
                <c:pt idx="1345">
                  <c:v>119.37490080000001</c:v>
                </c:pt>
                <c:pt idx="1346">
                  <c:v>118.98609159999999</c:v>
                </c:pt>
                <c:pt idx="1347">
                  <c:v>120.35191349999999</c:v>
                </c:pt>
                <c:pt idx="1348">
                  <c:v>120.78060910000001</c:v>
                </c:pt>
                <c:pt idx="1349">
                  <c:v>120.999939</c:v>
                </c:pt>
                <c:pt idx="1350">
                  <c:v>123.0237427</c:v>
                </c:pt>
                <c:pt idx="1351">
                  <c:v>126.21398929999999</c:v>
                </c:pt>
                <c:pt idx="1352">
                  <c:v>123.9210052</c:v>
                </c:pt>
                <c:pt idx="1353">
                  <c:v>124.5699997</c:v>
                </c:pt>
                <c:pt idx="1354">
                  <c:v>123.6900024</c:v>
                </c:pt>
                <c:pt idx="1355">
                  <c:v>123.8000031</c:v>
                </c:pt>
                <c:pt idx="1356">
                  <c:v>121.4599991</c:v>
                </c:pt>
                <c:pt idx="1357">
                  <c:v>119.4599991</c:v>
                </c:pt>
                <c:pt idx="1358">
                  <c:v>121.88999939999999</c:v>
                </c:pt>
                <c:pt idx="1359">
                  <c:v>120.3799973</c:v>
                </c:pt>
                <c:pt idx="1360">
                  <c:v>123.0500031</c:v>
                </c:pt>
                <c:pt idx="1361">
                  <c:v>125.3499985</c:v>
                </c:pt>
                <c:pt idx="1362">
                  <c:v>126.58000180000001</c:v>
                </c:pt>
                <c:pt idx="1363">
                  <c:v>126.6200027</c:v>
                </c:pt>
                <c:pt idx="1364">
                  <c:v>126.4300003</c:v>
                </c:pt>
                <c:pt idx="1365">
                  <c:v>125.83000180000001</c:v>
                </c:pt>
                <c:pt idx="1366">
                  <c:v>125.75</c:v>
                </c:pt>
                <c:pt idx="1367">
                  <c:v>124.75</c:v>
                </c:pt>
                <c:pt idx="1368">
                  <c:v>123.8399963</c:v>
                </c:pt>
                <c:pt idx="1369">
                  <c:v>121.4100037</c:v>
                </c:pt>
                <c:pt idx="1370">
                  <c:v>124.26000209999999</c:v>
                </c:pt>
                <c:pt idx="1371">
                  <c:v>122.0400009</c:v>
                </c:pt>
                <c:pt idx="1372">
                  <c:v>120.36000060000001</c:v>
                </c:pt>
                <c:pt idx="1373">
                  <c:v>118.1200027</c:v>
                </c:pt>
                <c:pt idx="1374">
                  <c:v>115.9499969</c:v>
                </c:pt>
                <c:pt idx="1375">
                  <c:v>118.5500031</c:v>
                </c:pt>
                <c:pt idx="1376">
                  <c:v>116.3399963</c:v>
                </c:pt>
                <c:pt idx="1377">
                  <c:v>117.2900009</c:v>
                </c:pt>
                <c:pt idx="1378">
                  <c:v>116.8700027</c:v>
                </c:pt>
                <c:pt idx="1379">
                  <c:v>118.9100037</c:v>
                </c:pt>
                <c:pt idx="1380">
                  <c:v>119.6299973</c:v>
                </c:pt>
                <c:pt idx="1381">
                  <c:v>119.86000060000001</c:v>
                </c:pt>
                <c:pt idx="1382">
                  <c:v>118.1600037</c:v>
                </c:pt>
                <c:pt idx="1383">
                  <c:v>115.8199997</c:v>
                </c:pt>
                <c:pt idx="1384">
                  <c:v>117.88999939999999</c:v>
                </c:pt>
                <c:pt idx="1385">
                  <c:v>119.8099976</c:v>
                </c:pt>
                <c:pt idx="1386">
                  <c:v>118.5299988</c:v>
                </c:pt>
                <c:pt idx="1387">
                  <c:v>117.13999939999999</c:v>
                </c:pt>
                <c:pt idx="1388">
                  <c:v>119.8700027</c:v>
                </c:pt>
                <c:pt idx="1389">
                  <c:v>122.38999939999999</c:v>
                </c:pt>
                <c:pt idx="1390">
                  <c:v>125.8499985</c:v>
                </c:pt>
                <c:pt idx="1391">
                  <c:v>125.7099991</c:v>
                </c:pt>
                <c:pt idx="1392">
                  <c:v>130.1499939</c:v>
                </c:pt>
                <c:pt idx="1393">
                  <c:v>127.6500015</c:v>
                </c:pt>
                <c:pt idx="1394">
                  <c:v>126.76000209999999</c:v>
                </c:pt>
                <c:pt idx="1395">
                  <c:v>123.9400024</c:v>
                </c:pt>
                <c:pt idx="1396">
                  <c:v>125.2799988</c:v>
                </c:pt>
                <c:pt idx="1397">
                  <c:v>124.9800034</c:v>
                </c:pt>
                <c:pt idx="1398">
                  <c:v>125.16999819999999</c:v>
                </c:pt>
                <c:pt idx="1399">
                  <c:v>124.01000209999999</c:v>
                </c:pt>
                <c:pt idx="1400">
                  <c:v>126.58000180000001</c:v>
                </c:pt>
                <c:pt idx="1401">
                  <c:v>128.22000120000001</c:v>
                </c:pt>
                <c:pt idx="1402">
                  <c:v>127.7099991</c:v>
                </c:pt>
                <c:pt idx="1403">
                  <c:v>124.9499969</c:v>
                </c:pt>
                <c:pt idx="1404">
                  <c:v>121.5500031</c:v>
                </c:pt>
                <c:pt idx="1405">
                  <c:v>120.41999819999999</c:v>
                </c:pt>
                <c:pt idx="1406">
                  <c:v>118.8000031</c:v>
                </c:pt>
                <c:pt idx="1407">
                  <c:v>116.4300003</c:v>
                </c:pt>
                <c:pt idx="1408">
                  <c:v>116.91999819999999</c:v>
                </c:pt>
                <c:pt idx="1409">
                  <c:v>117.76000209999999</c:v>
                </c:pt>
                <c:pt idx="1410">
                  <c:v>117.26000209999999</c:v>
                </c:pt>
                <c:pt idx="1411">
                  <c:v>116.1800003</c:v>
                </c:pt>
                <c:pt idx="1412">
                  <c:v>118</c:v>
                </c:pt>
                <c:pt idx="1413">
                  <c:v>119.6900024</c:v>
                </c:pt>
                <c:pt idx="1414">
                  <c:v>120.2200012</c:v>
                </c:pt>
                <c:pt idx="1415">
                  <c:v>119.58000180000001</c:v>
                </c:pt>
                <c:pt idx="1416">
                  <c:v>120.86000060000001</c:v>
                </c:pt>
                <c:pt idx="1417">
                  <c:v>119</c:v>
                </c:pt>
                <c:pt idx="1418">
                  <c:v>121.1999969</c:v>
                </c:pt>
                <c:pt idx="1419">
                  <c:v>120.2699966</c:v>
                </c:pt>
                <c:pt idx="1420">
                  <c:v>122.23999790000001</c:v>
                </c:pt>
                <c:pt idx="1421">
                  <c:v>122.2699966</c:v>
                </c:pt>
                <c:pt idx="1422">
                  <c:v>124.8799973</c:v>
                </c:pt>
                <c:pt idx="1423">
                  <c:v>126.2799988</c:v>
                </c:pt>
                <c:pt idx="1424">
                  <c:v>127.3799973</c:v>
                </c:pt>
                <c:pt idx="1425">
                  <c:v>128.5599976</c:v>
                </c:pt>
                <c:pt idx="1426">
                  <c:v>126.5599976</c:v>
                </c:pt>
                <c:pt idx="1427">
                  <c:v>124.3399963</c:v>
                </c:pt>
                <c:pt idx="1428">
                  <c:v>123.2799988</c:v>
                </c:pt>
                <c:pt idx="1429">
                  <c:v>122.51000209999999</c:v>
                </c:pt>
                <c:pt idx="1430">
                  <c:v>118.4300003</c:v>
                </c:pt>
                <c:pt idx="1431">
                  <c:v>116.1299973</c:v>
                </c:pt>
                <c:pt idx="1432">
                  <c:v>118.5199966</c:v>
                </c:pt>
                <c:pt idx="1433">
                  <c:v>121.48999790000001</c:v>
                </c:pt>
                <c:pt idx="1434">
                  <c:v>120.9000015</c:v>
                </c:pt>
                <c:pt idx="1435">
                  <c:v>122.4599991</c:v>
                </c:pt>
                <c:pt idx="1436">
                  <c:v>123.0299988</c:v>
                </c:pt>
                <c:pt idx="1437">
                  <c:v>123.0400009</c:v>
                </c:pt>
                <c:pt idx="1438">
                  <c:v>124.63999939999999</c:v>
                </c:pt>
                <c:pt idx="1439">
                  <c:v>121.9400024</c:v>
                </c:pt>
                <c:pt idx="1440">
                  <c:v>121.7300034</c:v>
                </c:pt>
                <c:pt idx="1441">
                  <c:v>123.4100037</c:v>
                </c:pt>
                <c:pt idx="1442">
                  <c:v>123.9100037</c:v>
                </c:pt>
                <c:pt idx="1443">
                  <c:v>130.9499969</c:v>
                </c:pt>
                <c:pt idx="1444">
                  <c:v>133.3999939</c:v>
                </c:pt>
                <c:pt idx="1445">
                  <c:v>132.6900024</c:v>
                </c:pt>
                <c:pt idx="1446">
                  <c:v>129.36000060000001</c:v>
                </c:pt>
                <c:pt idx="1447">
                  <c:v>130.72000120000001</c:v>
                </c:pt>
                <c:pt idx="1448">
                  <c:v>130.38999939999999</c:v>
                </c:pt>
                <c:pt idx="1449">
                  <c:v>131.2400055</c:v>
                </c:pt>
                <c:pt idx="1450">
                  <c:v>130.2599945</c:v>
                </c:pt>
                <c:pt idx="1451">
                  <c:v>129.6000061</c:v>
                </c:pt>
                <c:pt idx="1452">
                  <c:v>129.5500031</c:v>
                </c:pt>
                <c:pt idx="1453">
                  <c:v>127.51000209999999</c:v>
                </c:pt>
                <c:pt idx="1454">
                  <c:v>128.07000729999999</c:v>
                </c:pt>
                <c:pt idx="1455">
                  <c:v>129.4499969</c:v>
                </c:pt>
                <c:pt idx="1456">
                  <c:v>129.63999939999999</c:v>
                </c:pt>
                <c:pt idx="1457">
                  <c:v>121.2799988</c:v>
                </c:pt>
                <c:pt idx="1458">
                  <c:v>122.33000180000001</c:v>
                </c:pt>
                <c:pt idx="1459">
                  <c:v>123.76000209999999</c:v>
                </c:pt>
                <c:pt idx="1460">
                  <c:v>120.41999819999999</c:v>
                </c:pt>
                <c:pt idx="1461">
                  <c:v>118.9300003</c:v>
                </c:pt>
                <c:pt idx="1462">
                  <c:v>116.01000209999999</c:v>
                </c:pt>
                <c:pt idx="1463">
                  <c:v>116.8799973</c:v>
                </c:pt>
                <c:pt idx="1464">
                  <c:v>116.88999939999999</c:v>
                </c:pt>
                <c:pt idx="1465">
                  <c:v>115.3199997</c:v>
                </c:pt>
                <c:pt idx="1466">
                  <c:v>119.4599991</c:v>
                </c:pt>
                <c:pt idx="1467">
                  <c:v>120.0500031</c:v>
                </c:pt>
                <c:pt idx="1468">
                  <c:v>119.5400009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3E-4C99-9F00-700DA8E1FB12}"/>
            </c:ext>
          </c:extLst>
        </c:ser>
        <c:ser>
          <c:idx val="1"/>
          <c:order val="1"/>
          <c:tx>
            <c:strRef>
              <c:f>' Exponential Smoothing by Day'!$I$4</c:f>
              <c:strCache>
                <c:ptCount val="1"/>
                <c:pt idx="0">
                  <c:v>Forecast</c:v>
                </c:pt>
              </c:strCache>
            </c:strRef>
          </c:tx>
          <c:spPr>
            <a:ln w="317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 Exponential Smoothing by Day'!$G$5:$G$1475</c:f>
              <c:numCache>
                <c:formatCode>m/d/yyyy</c:formatCode>
                <c:ptCount val="1471"/>
                <c:pt idx="0">
                  <c:v>43467</c:v>
                </c:pt>
                <c:pt idx="1">
                  <c:v>43468</c:v>
                </c:pt>
                <c:pt idx="2">
                  <c:v>43469</c:v>
                </c:pt>
                <c:pt idx="3">
                  <c:v>43472</c:v>
                </c:pt>
                <c:pt idx="4">
                  <c:v>43473</c:v>
                </c:pt>
                <c:pt idx="5">
                  <c:v>43474</c:v>
                </c:pt>
                <c:pt idx="6">
                  <c:v>43475</c:v>
                </c:pt>
                <c:pt idx="7">
                  <c:v>43476</c:v>
                </c:pt>
                <c:pt idx="8">
                  <c:v>43479</c:v>
                </c:pt>
                <c:pt idx="9">
                  <c:v>43480</c:v>
                </c:pt>
                <c:pt idx="10">
                  <c:v>43481</c:v>
                </c:pt>
                <c:pt idx="11">
                  <c:v>43482</c:v>
                </c:pt>
                <c:pt idx="12">
                  <c:v>43483</c:v>
                </c:pt>
                <c:pt idx="13">
                  <c:v>43487</c:v>
                </c:pt>
                <c:pt idx="14">
                  <c:v>43488</c:v>
                </c:pt>
                <c:pt idx="15">
                  <c:v>43489</c:v>
                </c:pt>
                <c:pt idx="16">
                  <c:v>43490</c:v>
                </c:pt>
                <c:pt idx="17">
                  <c:v>43493</c:v>
                </c:pt>
                <c:pt idx="18">
                  <c:v>43494</c:v>
                </c:pt>
                <c:pt idx="19">
                  <c:v>43495</c:v>
                </c:pt>
                <c:pt idx="20">
                  <c:v>43496</c:v>
                </c:pt>
                <c:pt idx="21">
                  <c:v>43497</c:v>
                </c:pt>
                <c:pt idx="22">
                  <c:v>43500</c:v>
                </c:pt>
                <c:pt idx="23">
                  <c:v>43501</c:v>
                </c:pt>
                <c:pt idx="24">
                  <c:v>43502</c:v>
                </c:pt>
                <c:pt idx="25">
                  <c:v>43503</c:v>
                </c:pt>
                <c:pt idx="26">
                  <c:v>43504</c:v>
                </c:pt>
                <c:pt idx="27">
                  <c:v>43507</c:v>
                </c:pt>
                <c:pt idx="28">
                  <c:v>43508</c:v>
                </c:pt>
                <c:pt idx="29">
                  <c:v>43509</c:v>
                </c:pt>
                <c:pt idx="30">
                  <c:v>43510</c:v>
                </c:pt>
                <c:pt idx="31">
                  <c:v>43511</c:v>
                </c:pt>
                <c:pt idx="32">
                  <c:v>43515</c:v>
                </c:pt>
                <c:pt idx="33">
                  <c:v>43516</c:v>
                </c:pt>
                <c:pt idx="34">
                  <c:v>43517</c:v>
                </c:pt>
                <c:pt idx="35">
                  <c:v>43518</c:v>
                </c:pt>
                <c:pt idx="36">
                  <c:v>43521</c:v>
                </c:pt>
                <c:pt idx="37">
                  <c:v>43522</c:v>
                </c:pt>
                <c:pt idx="38">
                  <c:v>43523</c:v>
                </c:pt>
                <c:pt idx="39">
                  <c:v>43524</c:v>
                </c:pt>
                <c:pt idx="40">
                  <c:v>43525</c:v>
                </c:pt>
                <c:pt idx="41">
                  <c:v>43528</c:v>
                </c:pt>
                <c:pt idx="42">
                  <c:v>43529</c:v>
                </c:pt>
                <c:pt idx="43">
                  <c:v>43530</c:v>
                </c:pt>
                <c:pt idx="44">
                  <c:v>43531</c:v>
                </c:pt>
                <c:pt idx="45">
                  <c:v>43532</c:v>
                </c:pt>
                <c:pt idx="46">
                  <c:v>43535</c:v>
                </c:pt>
                <c:pt idx="47">
                  <c:v>43536</c:v>
                </c:pt>
                <c:pt idx="48">
                  <c:v>43537</c:v>
                </c:pt>
                <c:pt idx="49">
                  <c:v>43538</c:v>
                </c:pt>
                <c:pt idx="50">
                  <c:v>43539</c:v>
                </c:pt>
                <c:pt idx="51">
                  <c:v>43542</c:v>
                </c:pt>
                <c:pt idx="52">
                  <c:v>43543</c:v>
                </c:pt>
                <c:pt idx="53">
                  <c:v>43544</c:v>
                </c:pt>
                <c:pt idx="54">
                  <c:v>43545</c:v>
                </c:pt>
                <c:pt idx="55">
                  <c:v>43546</c:v>
                </c:pt>
                <c:pt idx="56">
                  <c:v>43549</c:v>
                </c:pt>
                <c:pt idx="57">
                  <c:v>43550</c:v>
                </c:pt>
                <c:pt idx="58">
                  <c:v>43551</c:v>
                </c:pt>
                <c:pt idx="59">
                  <c:v>43552</c:v>
                </c:pt>
                <c:pt idx="60">
                  <c:v>43553</c:v>
                </c:pt>
                <c:pt idx="61">
                  <c:v>43556</c:v>
                </c:pt>
                <c:pt idx="62">
                  <c:v>43557</c:v>
                </c:pt>
                <c:pt idx="63">
                  <c:v>43558</c:v>
                </c:pt>
                <c:pt idx="64">
                  <c:v>43559</c:v>
                </c:pt>
                <c:pt idx="65">
                  <c:v>43560</c:v>
                </c:pt>
                <c:pt idx="66">
                  <c:v>43563</c:v>
                </c:pt>
                <c:pt idx="67">
                  <c:v>43564</c:v>
                </c:pt>
                <c:pt idx="68">
                  <c:v>43565</c:v>
                </c:pt>
                <c:pt idx="69">
                  <c:v>43566</c:v>
                </c:pt>
                <c:pt idx="70">
                  <c:v>43567</c:v>
                </c:pt>
                <c:pt idx="71">
                  <c:v>43570</c:v>
                </c:pt>
                <c:pt idx="72">
                  <c:v>43571</c:v>
                </c:pt>
                <c:pt idx="73">
                  <c:v>43572</c:v>
                </c:pt>
                <c:pt idx="74">
                  <c:v>43573</c:v>
                </c:pt>
                <c:pt idx="75">
                  <c:v>43577</c:v>
                </c:pt>
                <c:pt idx="76">
                  <c:v>43578</c:v>
                </c:pt>
                <c:pt idx="77">
                  <c:v>43579</c:v>
                </c:pt>
                <c:pt idx="78">
                  <c:v>43580</c:v>
                </c:pt>
                <c:pt idx="79">
                  <c:v>43581</c:v>
                </c:pt>
                <c:pt idx="80">
                  <c:v>43584</c:v>
                </c:pt>
                <c:pt idx="81">
                  <c:v>43585</c:v>
                </c:pt>
                <c:pt idx="82">
                  <c:v>43586</c:v>
                </c:pt>
                <c:pt idx="83">
                  <c:v>43587</c:v>
                </c:pt>
                <c:pt idx="84">
                  <c:v>43588</c:v>
                </c:pt>
                <c:pt idx="85">
                  <c:v>43591</c:v>
                </c:pt>
                <c:pt idx="86">
                  <c:v>43592</c:v>
                </c:pt>
                <c:pt idx="87">
                  <c:v>43593</c:v>
                </c:pt>
                <c:pt idx="88">
                  <c:v>43594</c:v>
                </c:pt>
                <c:pt idx="89">
                  <c:v>43595</c:v>
                </c:pt>
                <c:pt idx="90">
                  <c:v>43598</c:v>
                </c:pt>
                <c:pt idx="91">
                  <c:v>43599</c:v>
                </c:pt>
                <c:pt idx="92">
                  <c:v>43600</c:v>
                </c:pt>
                <c:pt idx="93">
                  <c:v>43601</c:v>
                </c:pt>
                <c:pt idx="94">
                  <c:v>43602</c:v>
                </c:pt>
                <c:pt idx="95">
                  <c:v>43605</c:v>
                </c:pt>
                <c:pt idx="96">
                  <c:v>43606</c:v>
                </c:pt>
                <c:pt idx="97">
                  <c:v>43607</c:v>
                </c:pt>
                <c:pt idx="98">
                  <c:v>43608</c:v>
                </c:pt>
                <c:pt idx="99">
                  <c:v>43609</c:v>
                </c:pt>
                <c:pt idx="100">
                  <c:v>43613</c:v>
                </c:pt>
                <c:pt idx="101">
                  <c:v>43614</c:v>
                </c:pt>
                <c:pt idx="102">
                  <c:v>43615</c:v>
                </c:pt>
                <c:pt idx="103">
                  <c:v>43616</c:v>
                </c:pt>
                <c:pt idx="104">
                  <c:v>43619</c:v>
                </c:pt>
                <c:pt idx="105">
                  <c:v>43620</c:v>
                </c:pt>
                <c:pt idx="106">
                  <c:v>43621</c:v>
                </c:pt>
                <c:pt idx="107">
                  <c:v>43622</c:v>
                </c:pt>
                <c:pt idx="108">
                  <c:v>43623</c:v>
                </c:pt>
                <c:pt idx="109">
                  <c:v>43626</c:v>
                </c:pt>
                <c:pt idx="110">
                  <c:v>43627</c:v>
                </c:pt>
                <c:pt idx="111">
                  <c:v>43628</c:v>
                </c:pt>
                <c:pt idx="112">
                  <c:v>43629</c:v>
                </c:pt>
                <c:pt idx="113">
                  <c:v>43630</c:v>
                </c:pt>
                <c:pt idx="114">
                  <c:v>43633</c:v>
                </c:pt>
                <c:pt idx="115">
                  <c:v>43634</c:v>
                </c:pt>
                <c:pt idx="116">
                  <c:v>43635</c:v>
                </c:pt>
                <c:pt idx="117">
                  <c:v>43636</c:v>
                </c:pt>
                <c:pt idx="118">
                  <c:v>43637</c:v>
                </c:pt>
                <c:pt idx="119">
                  <c:v>43640</c:v>
                </c:pt>
                <c:pt idx="120">
                  <c:v>43641</c:v>
                </c:pt>
                <c:pt idx="121">
                  <c:v>43642</c:v>
                </c:pt>
                <c:pt idx="122">
                  <c:v>43643</c:v>
                </c:pt>
                <c:pt idx="123">
                  <c:v>43644</c:v>
                </c:pt>
                <c:pt idx="124">
                  <c:v>43647</c:v>
                </c:pt>
                <c:pt idx="125">
                  <c:v>43648</c:v>
                </c:pt>
                <c:pt idx="126">
                  <c:v>43649</c:v>
                </c:pt>
                <c:pt idx="127">
                  <c:v>43651</c:v>
                </c:pt>
                <c:pt idx="128">
                  <c:v>43654</c:v>
                </c:pt>
                <c:pt idx="129">
                  <c:v>43655</c:v>
                </c:pt>
                <c:pt idx="130">
                  <c:v>43656</c:v>
                </c:pt>
                <c:pt idx="131">
                  <c:v>43657</c:v>
                </c:pt>
                <c:pt idx="132">
                  <c:v>43658</c:v>
                </c:pt>
                <c:pt idx="133">
                  <c:v>43661</c:v>
                </c:pt>
                <c:pt idx="134">
                  <c:v>43662</c:v>
                </c:pt>
                <c:pt idx="135">
                  <c:v>43663</c:v>
                </c:pt>
                <c:pt idx="136">
                  <c:v>43664</c:v>
                </c:pt>
                <c:pt idx="137">
                  <c:v>43665</c:v>
                </c:pt>
                <c:pt idx="138">
                  <c:v>43668</c:v>
                </c:pt>
                <c:pt idx="139">
                  <c:v>43669</c:v>
                </c:pt>
                <c:pt idx="140">
                  <c:v>43670</c:v>
                </c:pt>
                <c:pt idx="141">
                  <c:v>43671</c:v>
                </c:pt>
                <c:pt idx="142">
                  <c:v>43672</c:v>
                </c:pt>
                <c:pt idx="143">
                  <c:v>43675</c:v>
                </c:pt>
                <c:pt idx="144">
                  <c:v>43676</c:v>
                </c:pt>
                <c:pt idx="145">
                  <c:v>43677</c:v>
                </c:pt>
                <c:pt idx="146">
                  <c:v>43678</c:v>
                </c:pt>
                <c:pt idx="147">
                  <c:v>43679</c:v>
                </c:pt>
                <c:pt idx="148">
                  <c:v>43682</c:v>
                </c:pt>
                <c:pt idx="149">
                  <c:v>43683</c:v>
                </c:pt>
                <c:pt idx="150">
                  <c:v>43684</c:v>
                </c:pt>
                <c:pt idx="151">
                  <c:v>43685</c:v>
                </c:pt>
                <c:pt idx="152">
                  <c:v>43686</c:v>
                </c:pt>
                <c:pt idx="153">
                  <c:v>43689</c:v>
                </c:pt>
                <c:pt idx="154">
                  <c:v>43690</c:v>
                </c:pt>
                <c:pt idx="155">
                  <c:v>43691</c:v>
                </c:pt>
                <c:pt idx="156">
                  <c:v>43692</c:v>
                </c:pt>
                <c:pt idx="157">
                  <c:v>43693</c:v>
                </c:pt>
                <c:pt idx="158">
                  <c:v>43696</c:v>
                </c:pt>
                <c:pt idx="159">
                  <c:v>43697</c:v>
                </c:pt>
                <c:pt idx="160">
                  <c:v>43698</c:v>
                </c:pt>
                <c:pt idx="161">
                  <c:v>43699</c:v>
                </c:pt>
                <c:pt idx="162">
                  <c:v>43700</c:v>
                </c:pt>
                <c:pt idx="163">
                  <c:v>43703</c:v>
                </c:pt>
                <c:pt idx="164">
                  <c:v>43704</c:v>
                </c:pt>
                <c:pt idx="165">
                  <c:v>43705</c:v>
                </c:pt>
                <c:pt idx="166">
                  <c:v>43706</c:v>
                </c:pt>
                <c:pt idx="167">
                  <c:v>43707</c:v>
                </c:pt>
                <c:pt idx="168">
                  <c:v>43711</c:v>
                </c:pt>
                <c:pt idx="169">
                  <c:v>43712</c:v>
                </c:pt>
                <c:pt idx="170">
                  <c:v>43713</c:v>
                </c:pt>
                <c:pt idx="171">
                  <c:v>43714</c:v>
                </c:pt>
                <c:pt idx="172">
                  <c:v>43717</c:v>
                </c:pt>
                <c:pt idx="173">
                  <c:v>43718</c:v>
                </c:pt>
                <c:pt idx="174">
                  <c:v>43719</c:v>
                </c:pt>
                <c:pt idx="175">
                  <c:v>43720</c:v>
                </c:pt>
                <c:pt idx="176">
                  <c:v>43721</c:v>
                </c:pt>
                <c:pt idx="177">
                  <c:v>43724</c:v>
                </c:pt>
                <c:pt idx="178">
                  <c:v>43725</c:v>
                </c:pt>
                <c:pt idx="179">
                  <c:v>43726</c:v>
                </c:pt>
                <c:pt idx="180">
                  <c:v>43727</c:v>
                </c:pt>
                <c:pt idx="181">
                  <c:v>43728</c:v>
                </c:pt>
                <c:pt idx="182">
                  <c:v>43731</c:v>
                </c:pt>
                <c:pt idx="183">
                  <c:v>43732</c:v>
                </c:pt>
                <c:pt idx="184">
                  <c:v>43733</c:v>
                </c:pt>
                <c:pt idx="185">
                  <c:v>43734</c:v>
                </c:pt>
                <c:pt idx="186">
                  <c:v>43735</c:v>
                </c:pt>
                <c:pt idx="187">
                  <c:v>43738</c:v>
                </c:pt>
                <c:pt idx="188">
                  <c:v>43739</c:v>
                </c:pt>
                <c:pt idx="189">
                  <c:v>43740</c:v>
                </c:pt>
                <c:pt idx="190">
                  <c:v>43741</c:v>
                </c:pt>
                <c:pt idx="191">
                  <c:v>43742</c:v>
                </c:pt>
                <c:pt idx="192">
                  <c:v>43745</c:v>
                </c:pt>
                <c:pt idx="193">
                  <c:v>43746</c:v>
                </c:pt>
                <c:pt idx="194">
                  <c:v>43747</c:v>
                </c:pt>
                <c:pt idx="195">
                  <c:v>43748</c:v>
                </c:pt>
                <c:pt idx="196">
                  <c:v>43749</c:v>
                </c:pt>
                <c:pt idx="197">
                  <c:v>43752</c:v>
                </c:pt>
                <c:pt idx="198">
                  <c:v>43753</c:v>
                </c:pt>
                <c:pt idx="199">
                  <c:v>43754</c:v>
                </c:pt>
                <c:pt idx="200">
                  <c:v>43755</c:v>
                </c:pt>
                <c:pt idx="201">
                  <c:v>43756</c:v>
                </c:pt>
                <c:pt idx="202">
                  <c:v>43759</c:v>
                </c:pt>
                <c:pt idx="203">
                  <c:v>43760</c:v>
                </c:pt>
                <c:pt idx="204">
                  <c:v>43761</c:v>
                </c:pt>
                <c:pt idx="205">
                  <c:v>43762</c:v>
                </c:pt>
                <c:pt idx="206">
                  <c:v>43763</c:v>
                </c:pt>
                <c:pt idx="207">
                  <c:v>43766</c:v>
                </c:pt>
                <c:pt idx="208">
                  <c:v>43767</c:v>
                </c:pt>
                <c:pt idx="209">
                  <c:v>43768</c:v>
                </c:pt>
                <c:pt idx="210">
                  <c:v>43769</c:v>
                </c:pt>
                <c:pt idx="211">
                  <c:v>43770</c:v>
                </c:pt>
                <c:pt idx="212">
                  <c:v>43773</c:v>
                </c:pt>
                <c:pt idx="213">
                  <c:v>43774</c:v>
                </c:pt>
                <c:pt idx="214">
                  <c:v>43775</c:v>
                </c:pt>
                <c:pt idx="215">
                  <c:v>43776</c:v>
                </c:pt>
                <c:pt idx="216">
                  <c:v>43777</c:v>
                </c:pt>
                <c:pt idx="217">
                  <c:v>43780</c:v>
                </c:pt>
                <c:pt idx="218">
                  <c:v>43781</c:v>
                </c:pt>
                <c:pt idx="219">
                  <c:v>43782</c:v>
                </c:pt>
                <c:pt idx="220">
                  <c:v>43783</c:v>
                </c:pt>
                <c:pt idx="221">
                  <c:v>43784</c:v>
                </c:pt>
                <c:pt idx="222">
                  <c:v>43787</c:v>
                </c:pt>
                <c:pt idx="223">
                  <c:v>43788</c:v>
                </c:pt>
                <c:pt idx="224">
                  <c:v>43789</c:v>
                </c:pt>
                <c:pt idx="225">
                  <c:v>43790</c:v>
                </c:pt>
                <c:pt idx="226">
                  <c:v>43791</c:v>
                </c:pt>
                <c:pt idx="227">
                  <c:v>43794</c:v>
                </c:pt>
                <c:pt idx="228">
                  <c:v>43795</c:v>
                </c:pt>
                <c:pt idx="229">
                  <c:v>43796</c:v>
                </c:pt>
                <c:pt idx="230">
                  <c:v>43798</c:v>
                </c:pt>
                <c:pt idx="231">
                  <c:v>43801</c:v>
                </c:pt>
                <c:pt idx="232">
                  <c:v>43802</c:v>
                </c:pt>
                <c:pt idx="233">
                  <c:v>43803</c:v>
                </c:pt>
                <c:pt idx="234">
                  <c:v>43804</c:v>
                </c:pt>
                <c:pt idx="235">
                  <c:v>43805</c:v>
                </c:pt>
                <c:pt idx="236">
                  <c:v>43808</c:v>
                </c:pt>
                <c:pt idx="237">
                  <c:v>43809</c:v>
                </c:pt>
                <c:pt idx="238">
                  <c:v>43810</c:v>
                </c:pt>
                <c:pt idx="239">
                  <c:v>43811</c:v>
                </c:pt>
                <c:pt idx="240">
                  <c:v>43812</c:v>
                </c:pt>
                <c:pt idx="241">
                  <c:v>43815</c:v>
                </c:pt>
                <c:pt idx="242">
                  <c:v>43816</c:v>
                </c:pt>
                <c:pt idx="243">
                  <c:v>43817</c:v>
                </c:pt>
                <c:pt idx="244">
                  <c:v>43818</c:v>
                </c:pt>
                <c:pt idx="245">
                  <c:v>43819</c:v>
                </c:pt>
                <c:pt idx="246">
                  <c:v>43822</c:v>
                </c:pt>
                <c:pt idx="247">
                  <c:v>43823</c:v>
                </c:pt>
                <c:pt idx="248">
                  <c:v>43825</c:v>
                </c:pt>
                <c:pt idx="249">
                  <c:v>43826</c:v>
                </c:pt>
                <c:pt idx="250">
                  <c:v>43829</c:v>
                </c:pt>
                <c:pt idx="251">
                  <c:v>43830</c:v>
                </c:pt>
                <c:pt idx="252">
                  <c:v>43832</c:v>
                </c:pt>
                <c:pt idx="253">
                  <c:v>43833</c:v>
                </c:pt>
                <c:pt idx="254">
                  <c:v>43836</c:v>
                </c:pt>
                <c:pt idx="255">
                  <c:v>43837</c:v>
                </c:pt>
                <c:pt idx="256">
                  <c:v>43838</c:v>
                </c:pt>
                <c:pt idx="257">
                  <c:v>43839</c:v>
                </c:pt>
                <c:pt idx="258">
                  <c:v>43840</c:v>
                </c:pt>
                <c:pt idx="259">
                  <c:v>43843</c:v>
                </c:pt>
                <c:pt idx="260">
                  <c:v>43844</c:v>
                </c:pt>
                <c:pt idx="261">
                  <c:v>43845</c:v>
                </c:pt>
                <c:pt idx="262">
                  <c:v>43846</c:v>
                </c:pt>
                <c:pt idx="263">
                  <c:v>43847</c:v>
                </c:pt>
                <c:pt idx="264">
                  <c:v>43851</c:v>
                </c:pt>
                <c:pt idx="265">
                  <c:v>43852</c:v>
                </c:pt>
                <c:pt idx="266">
                  <c:v>43853</c:v>
                </c:pt>
                <c:pt idx="267">
                  <c:v>43854</c:v>
                </c:pt>
                <c:pt idx="268">
                  <c:v>43857</c:v>
                </c:pt>
                <c:pt idx="269">
                  <c:v>43858</c:v>
                </c:pt>
                <c:pt idx="270">
                  <c:v>43859</c:v>
                </c:pt>
                <c:pt idx="271">
                  <c:v>43860</c:v>
                </c:pt>
                <c:pt idx="272">
                  <c:v>43861</c:v>
                </c:pt>
                <c:pt idx="273">
                  <c:v>43864</c:v>
                </c:pt>
                <c:pt idx="274">
                  <c:v>43865</c:v>
                </c:pt>
                <c:pt idx="275">
                  <c:v>43866</c:v>
                </c:pt>
                <c:pt idx="276">
                  <c:v>43867</c:v>
                </c:pt>
                <c:pt idx="277">
                  <c:v>43868</c:v>
                </c:pt>
                <c:pt idx="278">
                  <c:v>43871</c:v>
                </c:pt>
                <c:pt idx="279">
                  <c:v>43872</c:v>
                </c:pt>
                <c:pt idx="280">
                  <c:v>43873</c:v>
                </c:pt>
                <c:pt idx="281">
                  <c:v>43874</c:v>
                </c:pt>
                <c:pt idx="282">
                  <c:v>43875</c:v>
                </c:pt>
                <c:pt idx="283">
                  <c:v>43879</c:v>
                </c:pt>
                <c:pt idx="284">
                  <c:v>43880</c:v>
                </c:pt>
                <c:pt idx="285">
                  <c:v>43881</c:v>
                </c:pt>
                <c:pt idx="286">
                  <c:v>43882</c:v>
                </c:pt>
                <c:pt idx="287">
                  <c:v>43885</c:v>
                </c:pt>
                <c:pt idx="288">
                  <c:v>43886</c:v>
                </c:pt>
                <c:pt idx="289">
                  <c:v>43887</c:v>
                </c:pt>
                <c:pt idx="290">
                  <c:v>43888</c:v>
                </c:pt>
                <c:pt idx="291">
                  <c:v>43889</c:v>
                </c:pt>
                <c:pt idx="292">
                  <c:v>43892</c:v>
                </c:pt>
                <c:pt idx="293">
                  <c:v>43893</c:v>
                </c:pt>
                <c:pt idx="294">
                  <c:v>43894</c:v>
                </c:pt>
                <c:pt idx="295">
                  <c:v>43895</c:v>
                </c:pt>
                <c:pt idx="296">
                  <c:v>43896</c:v>
                </c:pt>
                <c:pt idx="297">
                  <c:v>43899</c:v>
                </c:pt>
                <c:pt idx="298">
                  <c:v>43900</c:v>
                </c:pt>
                <c:pt idx="299">
                  <c:v>43901</c:v>
                </c:pt>
                <c:pt idx="300">
                  <c:v>43902</c:v>
                </c:pt>
                <c:pt idx="301">
                  <c:v>43903</c:v>
                </c:pt>
                <c:pt idx="302">
                  <c:v>43906</c:v>
                </c:pt>
                <c:pt idx="303">
                  <c:v>43907</c:v>
                </c:pt>
                <c:pt idx="304">
                  <c:v>43908</c:v>
                </c:pt>
                <c:pt idx="305">
                  <c:v>43909</c:v>
                </c:pt>
                <c:pt idx="306">
                  <c:v>43910</c:v>
                </c:pt>
                <c:pt idx="307">
                  <c:v>43913</c:v>
                </c:pt>
                <c:pt idx="308">
                  <c:v>43914</c:v>
                </c:pt>
                <c:pt idx="309">
                  <c:v>43915</c:v>
                </c:pt>
                <c:pt idx="310">
                  <c:v>43916</c:v>
                </c:pt>
                <c:pt idx="311">
                  <c:v>43917</c:v>
                </c:pt>
                <c:pt idx="312">
                  <c:v>43920</c:v>
                </c:pt>
                <c:pt idx="313">
                  <c:v>43921</c:v>
                </c:pt>
                <c:pt idx="314">
                  <c:v>43922</c:v>
                </c:pt>
                <c:pt idx="315">
                  <c:v>43923</c:v>
                </c:pt>
                <c:pt idx="316">
                  <c:v>43924</c:v>
                </c:pt>
                <c:pt idx="317">
                  <c:v>43927</c:v>
                </c:pt>
                <c:pt idx="318">
                  <c:v>43928</c:v>
                </c:pt>
                <c:pt idx="319">
                  <c:v>43929</c:v>
                </c:pt>
                <c:pt idx="320">
                  <c:v>43930</c:v>
                </c:pt>
                <c:pt idx="321">
                  <c:v>43934</c:v>
                </c:pt>
                <c:pt idx="322">
                  <c:v>43935</c:v>
                </c:pt>
                <c:pt idx="323">
                  <c:v>43936</c:v>
                </c:pt>
                <c:pt idx="324">
                  <c:v>43937</c:v>
                </c:pt>
                <c:pt idx="325">
                  <c:v>43938</c:v>
                </c:pt>
                <c:pt idx="326">
                  <c:v>43941</c:v>
                </c:pt>
                <c:pt idx="327">
                  <c:v>43942</c:v>
                </c:pt>
                <c:pt idx="328">
                  <c:v>43943</c:v>
                </c:pt>
                <c:pt idx="329">
                  <c:v>43944</c:v>
                </c:pt>
                <c:pt idx="330">
                  <c:v>43945</c:v>
                </c:pt>
                <c:pt idx="331">
                  <c:v>43948</c:v>
                </c:pt>
                <c:pt idx="332">
                  <c:v>43949</c:v>
                </c:pt>
                <c:pt idx="333">
                  <c:v>43950</c:v>
                </c:pt>
                <c:pt idx="334">
                  <c:v>43951</c:v>
                </c:pt>
                <c:pt idx="335">
                  <c:v>43952</c:v>
                </c:pt>
                <c:pt idx="336">
                  <c:v>43955</c:v>
                </c:pt>
                <c:pt idx="337">
                  <c:v>43956</c:v>
                </c:pt>
                <c:pt idx="338">
                  <c:v>43957</c:v>
                </c:pt>
                <c:pt idx="339">
                  <c:v>43958</c:v>
                </c:pt>
                <c:pt idx="340">
                  <c:v>43959</c:v>
                </c:pt>
                <c:pt idx="341">
                  <c:v>43962</c:v>
                </c:pt>
                <c:pt idx="342">
                  <c:v>43963</c:v>
                </c:pt>
                <c:pt idx="343">
                  <c:v>43964</c:v>
                </c:pt>
                <c:pt idx="344">
                  <c:v>43965</c:v>
                </c:pt>
                <c:pt idx="345">
                  <c:v>43966</c:v>
                </c:pt>
                <c:pt idx="346">
                  <c:v>43969</c:v>
                </c:pt>
                <c:pt idx="347">
                  <c:v>43970</c:v>
                </c:pt>
                <c:pt idx="348">
                  <c:v>43971</c:v>
                </c:pt>
                <c:pt idx="349">
                  <c:v>43972</c:v>
                </c:pt>
                <c:pt idx="350">
                  <c:v>43973</c:v>
                </c:pt>
                <c:pt idx="351">
                  <c:v>43977</c:v>
                </c:pt>
                <c:pt idx="352">
                  <c:v>43978</c:v>
                </c:pt>
                <c:pt idx="353">
                  <c:v>43979</c:v>
                </c:pt>
                <c:pt idx="354">
                  <c:v>43980</c:v>
                </c:pt>
                <c:pt idx="355">
                  <c:v>43983</c:v>
                </c:pt>
                <c:pt idx="356">
                  <c:v>43984</c:v>
                </c:pt>
                <c:pt idx="357">
                  <c:v>43985</c:v>
                </c:pt>
                <c:pt idx="358">
                  <c:v>43986</c:v>
                </c:pt>
                <c:pt idx="359">
                  <c:v>43987</c:v>
                </c:pt>
                <c:pt idx="360">
                  <c:v>43990</c:v>
                </c:pt>
                <c:pt idx="361">
                  <c:v>43991</c:v>
                </c:pt>
                <c:pt idx="362">
                  <c:v>43992</c:v>
                </c:pt>
                <c:pt idx="363">
                  <c:v>43993</c:v>
                </c:pt>
                <c:pt idx="364">
                  <c:v>43994</c:v>
                </c:pt>
                <c:pt idx="365">
                  <c:v>43997</c:v>
                </c:pt>
                <c:pt idx="366">
                  <c:v>43998</c:v>
                </c:pt>
                <c:pt idx="367">
                  <c:v>43999</c:v>
                </c:pt>
                <c:pt idx="368">
                  <c:v>44000</c:v>
                </c:pt>
                <c:pt idx="369">
                  <c:v>44001</c:v>
                </c:pt>
                <c:pt idx="370">
                  <c:v>44004</c:v>
                </c:pt>
                <c:pt idx="371">
                  <c:v>44005</c:v>
                </c:pt>
                <c:pt idx="372">
                  <c:v>44006</c:v>
                </c:pt>
                <c:pt idx="373">
                  <c:v>44007</c:v>
                </c:pt>
                <c:pt idx="374">
                  <c:v>44008</c:v>
                </c:pt>
                <c:pt idx="375">
                  <c:v>44011</c:v>
                </c:pt>
                <c:pt idx="376">
                  <c:v>44012</c:v>
                </c:pt>
                <c:pt idx="377">
                  <c:v>44013</c:v>
                </c:pt>
                <c:pt idx="378">
                  <c:v>44014</c:v>
                </c:pt>
                <c:pt idx="379">
                  <c:v>44018</c:v>
                </c:pt>
                <c:pt idx="380">
                  <c:v>44019</c:v>
                </c:pt>
                <c:pt idx="381">
                  <c:v>44020</c:v>
                </c:pt>
                <c:pt idx="382">
                  <c:v>44021</c:v>
                </c:pt>
                <c:pt idx="383">
                  <c:v>44022</c:v>
                </c:pt>
                <c:pt idx="384">
                  <c:v>44025</c:v>
                </c:pt>
                <c:pt idx="385">
                  <c:v>44026</c:v>
                </c:pt>
                <c:pt idx="386">
                  <c:v>44027</c:v>
                </c:pt>
                <c:pt idx="387">
                  <c:v>44028</c:v>
                </c:pt>
                <c:pt idx="388">
                  <c:v>44029</c:v>
                </c:pt>
                <c:pt idx="389">
                  <c:v>44032</c:v>
                </c:pt>
                <c:pt idx="390">
                  <c:v>44033</c:v>
                </c:pt>
                <c:pt idx="391">
                  <c:v>44034</c:v>
                </c:pt>
                <c:pt idx="392">
                  <c:v>44035</c:v>
                </c:pt>
                <c:pt idx="393">
                  <c:v>44036</c:v>
                </c:pt>
                <c:pt idx="394">
                  <c:v>44039</c:v>
                </c:pt>
                <c:pt idx="395">
                  <c:v>44040</c:v>
                </c:pt>
                <c:pt idx="396">
                  <c:v>44041</c:v>
                </c:pt>
                <c:pt idx="397">
                  <c:v>44042</c:v>
                </c:pt>
                <c:pt idx="398">
                  <c:v>44043</c:v>
                </c:pt>
                <c:pt idx="399">
                  <c:v>44046</c:v>
                </c:pt>
                <c:pt idx="400">
                  <c:v>44047</c:v>
                </c:pt>
                <c:pt idx="401">
                  <c:v>44048</c:v>
                </c:pt>
                <c:pt idx="402">
                  <c:v>44049</c:v>
                </c:pt>
                <c:pt idx="403">
                  <c:v>44050</c:v>
                </c:pt>
                <c:pt idx="404">
                  <c:v>44053</c:v>
                </c:pt>
                <c:pt idx="405">
                  <c:v>44054</c:v>
                </c:pt>
                <c:pt idx="406">
                  <c:v>44055</c:v>
                </c:pt>
                <c:pt idx="407">
                  <c:v>44056</c:v>
                </c:pt>
                <c:pt idx="408">
                  <c:v>44057</c:v>
                </c:pt>
                <c:pt idx="409">
                  <c:v>44060</c:v>
                </c:pt>
                <c:pt idx="410">
                  <c:v>44061</c:v>
                </c:pt>
                <c:pt idx="411">
                  <c:v>44062</c:v>
                </c:pt>
                <c:pt idx="412">
                  <c:v>44063</c:v>
                </c:pt>
                <c:pt idx="413">
                  <c:v>44064</c:v>
                </c:pt>
                <c:pt idx="414">
                  <c:v>44067</c:v>
                </c:pt>
                <c:pt idx="415">
                  <c:v>44068</c:v>
                </c:pt>
                <c:pt idx="416">
                  <c:v>44069</c:v>
                </c:pt>
                <c:pt idx="417">
                  <c:v>44070</c:v>
                </c:pt>
                <c:pt idx="418">
                  <c:v>44071</c:v>
                </c:pt>
                <c:pt idx="419">
                  <c:v>44074</c:v>
                </c:pt>
                <c:pt idx="420">
                  <c:v>44075</c:v>
                </c:pt>
                <c:pt idx="421">
                  <c:v>44076</c:v>
                </c:pt>
                <c:pt idx="422">
                  <c:v>44077</c:v>
                </c:pt>
                <c:pt idx="423">
                  <c:v>44078</c:v>
                </c:pt>
                <c:pt idx="424">
                  <c:v>44082</c:v>
                </c:pt>
                <c:pt idx="425">
                  <c:v>44083</c:v>
                </c:pt>
                <c:pt idx="426">
                  <c:v>44084</c:v>
                </c:pt>
                <c:pt idx="427">
                  <c:v>44085</c:v>
                </c:pt>
                <c:pt idx="428">
                  <c:v>44088</c:v>
                </c:pt>
                <c:pt idx="429">
                  <c:v>44089</c:v>
                </c:pt>
                <c:pt idx="430">
                  <c:v>44090</c:v>
                </c:pt>
                <c:pt idx="431">
                  <c:v>44091</c:v>
                </c:pt>
                <c:pt idx="432">
                  <c:v>44092</c:v>
                </c:pt>
                <c:pt idx="433">
                  <c:v>44095</c:v>
                </c:pt>
                <c:pt idx="434">
                  <c:v>44096</c:v>
                </c:pt>
                <c:pt idx="435">
                  <c:v>44097</c:v>
                </c:pt>
                <c:pt idx="436">
                  <c:v>44098</c:v>
                </c:pt>
                <c:pt idx="437">
                  <c:v>44099</c:v>
                </c:pt>
                <c:pt idx="438">
                  <c:v>44102</c:v>
                </c:pt>
                <c:pt idx="439">
                  <c:v>44103</c:v>
                </c:pt>
                <c:pt idx="440">
                  <c:v>44104</c:v>
                </c:pt>
                <c:pt idx="441">
                  <c:v>44105</c:v>
                </c:pt>
                <c:pt idx="442">
                  <c:v>44106</c:v>
                </c:pt>
                <c:pt idx="443">
                  <c:v>44109</c:v>
                </c:pt>
                <c:pt idx="444">
                  <c:v>44110</c:v>
                </c:pt>
                <c:pt idx="445">
                  <c:v>44111</c:v>
                </c:pt>
                <c:pt idx="446">
                  <c:v>44112</c:v>
                </c:pt>
                <c:pt idx="447">
                  <c:v>44113</c:v>
                </c:pt>
                <c:pt idx="448">
                  <c:v>44116</c:v>
                </c:pt>
                <c:pt idx="449">
                  <c:v>44117</c:v>
                </c:pt>
                <c:pt idx="450">
                  <c:v>44118</c:v>
                </c:pt>
                <c:pt idx="451">
                  <c:v>44119</c:v>
                </c:pt>
                <c:pt idx="452">
                  <c:v>44120</c:v>
                </c:pt>
                <c:pt idx="453">
                  <c:v>44123</c:v>
                </c:pt>
                <c:pt idx="454">
                  <c:v>44124</c:v>
                </c:pt>
                <c:pt idx="455">
                  <c:v>44125</c:v>
                </c:pt>
                <c:pt idx="456">
                  <c:v>44126</c:v>
                </c:pt>
                <c:pt idx="457">
                  <c:v>44127</c:v>
                </c:pt>
                <c:pt idx="458">
                  <c:v>44130</c:v>
                </c:pt>
                <c:pt idx="459">
                  <c:v>44131</c:v>
                </c:pt>
                <c:pt idx="460">
                  <c:v>44132</c:v>
                </c:pt>
                <c:pt idx="461">
                  <c:v>44133</c:v>
                </c:pt>
                <c:pt idx="462">
                  <c:v>44134</c:v>
                </c:pt>
                <c:pt idx="463">
                  <c:v>44137</c:v>
                </c:pt>
                <c:pt idx="464">
                  <c:v>44138</c:v>
                </c:pt>
                <c:pt idx="465">
                  <c:v>44139</c:v>
                </c:pt>
                <c:pt idx="466">
                  <c:v>44140</c:v>
                </c:pt>
                <c:pt idx="467">
                  <c:v>44141</c:v>
                </c:pt>
                <c:pt idx="468">
                  <c:v>44144</c:v>
                </c:pt>
                <c:pt idx="469">
                  <c:v>44145</c:v>
                </c:pt>
                <c:pt idx="470">
                  <c:v>44146</c:v>
                </c:pt>
                <c:pt idx="471">
                  <c:v>44147</c:v>
                </c:pt>
                <c:pt idx="472">
                  <c:v>44148</c:v>
                </c:pt>
                <c:pt idx="473">
                  <c:v>44151</c:v>
                </c:pt>
                <c:pt idx="474">
                  <c:v>44152</c:v>
                </c:pt>
                <c:pt idx="475">
                  <c:v>44153</c:v>
                </c:pt>
                <c:pt idx="476">
                  <c:v>44154</c:v>
                </c:pt>
                <c:pt idx="477">
                  <c:v>44155</c:v>
                </c:pt>
                <c:pt idx="478">
                  <c:v>44158</c:v>
                </c:pt>
                <c:pt idx="479">
                  <c:v>44159</c:v>
                </c:pt>
                <c:pt idx="480">
                  <c:v>44160</c:v>
                </c:pt>
                <c:pt idx="481">
                  <c:v>44162</c:v>
                </c:pt>
                <c:pt idx="482">
                  <c:v>44165</c:v>
                </c:pt>
                <c:pt idx="483">
                  <c:v>44166</c:v>
                </c:pt>
                <c:pt idx="484">
                  <c:v>44167</c:v>
                </c:pt>
                <c:pt idx="485">
                  <c:v>44168</c:v>
                </c:pt>
                <c:pt idx="486">
                  <c:v>44169</c:v>
                </c:pt>
                <c:pt idx="487">
                  <c:v>44172</c:v>
                </c:pt>
                <c:pt idx="488">
                  <c:v>44173</c:v>
                </c:pt>
                <c:pt idx="489">
                  <c:v>44174</c:v>
                </c:pt>
                <c:pt idx="490">
                  <c:v>44175</c:v>
                </c:pt>
                <c:pt idx="491">
                  <c:v>44176</c:v>
                </c:pt>
                <c:pt idx="492">
                  <c:v>44179</c:v>
                </c:pt>
                <c:pt idx="493">
                  <c:v>44180</c:v>
                </c:pt>
                <c:pt idx="494">
                  <c:v>44181</c:v>
                </c:pt>
                <c:pt idx="495">
                  <c:v>44182</c:v>
                </c:pt>
                <c:pt idx="496">
                  <c:v>44183</c:v>
                </c:pt>
                <c:pt idx="497">
                  <c:v>44186</c:v>
                </c:pt>
                <c:pt idx="498">
                  <c:v>44187</c:v>
                </c:pt>
                <c:pt idx="499">
                  <c:v>44188</c:v>
                </c:pt>
                <c:pt idx="500">
                  <c:v>44189</c:v>
                </c:pt>
                <c:pt idx="501">
                  <c:v>44193</c:v>
                </c:pt>
                <c:pt idx="502">
                  <c:v>44194</c:v>
                </c:pt>
                <c:pt idx="503">
                  <c:v>44195</c:v>
                </c:pt>
                <c:pt idx="504">
                  <c:v>44196</c:v>
                </c:pt>
                <c:pt idx="505">
                  <c:v>44200</c:v>
                </c:pt>
                <c:pt idx="506">
                  <c:v>44201</c:v>
                </c:pt>
                <c:pt idx="507">
                  <c:v>44202</c:v>
                </c:pt>
                <c:pt idx="508">
                  <c:v>44203</c:v>
                </c:pt>
                <c:pt idx="509">
                  <c:v>44204</c:v>
                </c:pt>
                <c:pt idx="510">
                  <c:v>44207</c:v>
                </c:pt>
                <c:pt idx="511">
                  <c:v>44208</c:v>
                </c:pt>
                <c:pt idx="512">
                  <c:v>44209</c:v>
                </c:pt>
                <c:pt idx="513">
                  <c:v>44210</c:v>
                </c:pt>
                <c:pt idx="514">
                  <c:v>44211</c:v>
                </c:pt>
                <c:pt idx="515">
                  <c:v>44215</c:v>
                </c:pt>
                <c:pt idx="516">
                  <c:v>44216</c:v>
                </c:pt>
                <c:pt idx="517">
                  <c:v>44217</c:v>
                </c:pt>
                <c:pt idx="518">
                  <c:v>44218</c:v>
                </c:pt>
                <c:pt idx="519">
                  <c:v>44221</c:v>
                </c:pt>
                <c:pt idx="520">
                  <c:v>44222</c:v>
                </c:pt>
                <c:pt idx="521">
                  <c:v>44223</c:v>
                </c:pt>
                <c:pt idx="522">
                  <c:v>44224</c:v>
                </c:pt>
                <c:pt idx="523">
                  <c:v>44225</c:v>
                </c:pt>
                <c:pt idx="524">
                  <c:v>44228</c:v>
                </c:pt>
                <c:pt idx="525">
                  <c:v>44229</c:v>
                </c:pt>
                <c:pt idx="526">
                  <c:v>44230</c:v>
                </c:pt>
                <c:pt idx="527">
                  <c:v>44231</c:v>
                </c:pt>
                <c:pt idx="528">
                  <c:v>44232</c:v>
                </c:pt>
                <c:pt idx="529">
                  <c:v>44235</c:v>
                </c:pt>
                <c:pt idx="530">
                  <c:v>44236</c:v>
                </c:pt>
                <c:pt idx="531">
                  <c:v>44237</c:v>
                </c:pt>
                <c:pt idx="532">
                  <c:v>44238</c:v>
                </c:pt>
                <c:pt idx="533">
                  <c:v>44239</c:v>
                </c:pt>
                <c:pt idx="534">
                  <c:v>44243</c:v>
                </c:pt>
                <c:pt idx="535">
                  <c:v>44244</c:v>
                </c:pt>
                <c:pt idx="536">
                  <c:v>44245</c:v>
                </c:pt>
                <c:pt idx="537">
                  <c:v>44246</c:v>
                </c:pt>
                <c:pt idx="538">
                  <c:v>44249</c:v>
                </c:pt>
                <c:pt idx="539">
                  <c:v>44250</c:v>
                </c:pt>
                <c:pt idx="540">
                  <c:v>44251</c:v>
                </c:pt>
                <c:pt idx="541">
                  <c:v>44252</c:v>
                </c:pt>
                <c:pt idx="542">
                  <c:v>44253</c:v>
                </c:pt>
                <c:pt idx="543">
                  <c:v>44256</c:v>
                </c:pt>
                <c:pt idx="544">
                  <c:v>44257</c:v>
                </c:pt>
                <c:pt idx="545">
                  <c:v>44258</c:v>
                </c:pt>
                <c:pt idx="546">
                  <c:v>44259</c:v>
                </c:pt>
                <c:pt idx="547">
                  <c:v>44260</c:v>
                </c:pt>
                <c:pt idx="548">
                  <c:v>44263</c:v>
                </c:pt>
                <c:pt idx="549">
                  <c:v>44264</c:v>
                </c:pt>
                <c:pt idx="550">
                  <c:v>44265</c:v>
                </c:pt>
                <c:pt idx="551">
                  <c:v>44266</c:v>
                </c:pt>
                <c:pt idx="552">
                  <c:v>44267</c:v>
                </c:pt>
                <c:pt idx="553">
                  <c:v>44270</c:v>
                </c:pt>
                <c:pt idx="554">
                  <c:v>44271</c:v>
                </c:pt>
                <c:pt idx="555">
                  <c:v>44272</c:v>
                </c:pt>
                <c:pt idx="556">
                  <c:v>44273</c:v>
                </c:pt>
                <c:pt idx="557">
                  <c:v>44274</c:v>
                </c:pt>
                <c:pt idx="558">
                  <c:v>44277</c:v>
                </c:pt>
                <c:pt idx="559">
                  <c:v>44278</c:v>
                </c:pt>
                <c:pt idx="560">
                  <c:v>44279</c:v>
                </c:pt>
                <c:pt idx="561">
                  <c:v>44280</c:v>
                </c:pt>
                <c:pt idx="562">
                  <c:v>44281</c:v>
                </c:pt>
                <c:pt idx="563">
                  <c:v>44284</c:v>
                </c:pt>
                <c:pt idx="564">
                  <c:v>44285</c:v>
                </c:pt>
                <c:pt idx="565">
                  <c:v>44286</c:v>
                </c:pt>
                <c:pt idx="566">
                  <c:v>44287</c:v>
                </c:pt>
                <c:pt idx="567">
                  <c:v>44291</c:v>
                </c:pt>
                <c:pt idx="568">
                  <c:v>44292</c:v>
                </c:pt>
                <c:pt idx="569">
                  <c:v>44293</c:v>
                </c:pt>
                <c:pt idx="570">
                  <c:v>44294</c:v>
                </c:pt>
                <c:pt idx="571">
                  <c:v>44295</c:v>
                </c:pt>
                <c:pt idx="572">
                  <c:v>44298</c:v>
                </c:pt>
                <c:pt idx="573">
                  <c:v>44299</c:v>
                </c:pt>
                <c:pt idx="574">
                  <c:v>44300</c:v>
                </c:pt>
                <c:pt idx="575">
                  <c:v>44301</c:v>
                </c:pt>
                <c:pt idx="576">
                  <c:v>44302</c:v>
                </c:pt>
                <c:pt idx="577">
                  <c:v>44305</c:v>
                </c:pt>
                <c:pt idx="578">
                  <c:v>44306</c:v>
                </c:pt>
                <c:pt idx="579">
                  <c:v>44307</c:v>
                </c:pt>
                <c:pt idx="580">
                  <c:v>44308</c:v>
                </c:pt>
                <c:pt idx="581">
                  <c:v>44309</c:v>
                </c:pt>
                <c:pt idx="582">
                  <c:v>44312</c:v>
                </c:pt>
                <c:pt idx="583">
                  <c:v>44313</c:v>
                </c:pt>
                <c:pt idx="584">
                  <c:v>44314</c:v>
                </c:pt>
                <c:pt idx="585">
                  <c:v>44315</c:v>
                </c:pt>
                <c:pt idx="586">
                  <c:v>44316</c:v>
                </c:pt>
                <c:pt idx="587">
                  <c:v>44319</c:v>
                </c:pt>
                <c:pt idx="588">
                  <c:v>44320</c:v>
                </c:pt>
                <c:pt idx="589">
                  <c:v>44321</c:v>
                </c:pt>
                <c:pt idx="590">
                  <c:v>44322</c:v>
                </c:pt>
                <c:pt idx="591">
                  <c:v>44323</c:v>
                </c:pt>
                <c:pt idx="592">
                  <c:v>44326</c:v>
                </c:pt>
                <c:pt idx="593">
                  <c:v>44327</c:v>
                </c:pt>
                <c:pt idx="594">
                  <c:v>44328</c:v>
                </c:pt>
                <c:pt idx="595">
                  <c:v>44329</c:v>
                </c:pt>
                <c:pt idx="596">
                  <c:v>44330</c:v>
                </c:pt>
                <c:pt idx="597">
                  <c:v>44333</c:v>
                </c:pt>
                <c:pt idx="598">
                  <c:v>44334</c:v>
                </c:pt>
                <c:pt idx="599">
                  <c:v>44335</c:v>
                </c:pt>
                <c:pt idx="600">
                  <c:v>44336</c:v>
                </c:pt>
                <c:pt idx="601">
                  <c:v>44337</c:v>
                </c:pt>
                <c:pt idx="602">
                  <c:v>44340</c:v>
                </c:pt>
                <c:pt idx="603">
                  <c:v>44341</c:v>
                </c:pt>
                <c:pt idx="604">
                  <c:v>44342</c:v>
                </c:pt>
                <c:pt idx="605">
                  <c:v>44343</c:v>
                </c:pt>
                <c:pt idx="606">
                  <c:v>44344</c:v>
                </c:pt>
                <c:pt idx="607">
                  <c:v>44348</c:v>
                </c:pt>
                <c:pt idx="608">
                  <c:v>44349</c:v>
                </c:pt>
                <c:pt idx="609">
                  <c:v>44350</c:v>
                </c:pt>
                <c:pt idx="610">
                  <c:v>44351</c:v>
                </c:pt>
                <c:pt idx="611">
                  <c:v>44354</c:v>
                </c:pt>
                <c:pt idx="612">
                  <c:v>44355</c:v>
                </c:pt>
                <c:pt idx="613">
                  <c:v>44356</c:v>
                </c:pt>
                <c:pt idx="614">
                  <c:v>44357</c:v>
                </c:pt>
                <c:pt idx="615">
                  <c:v>44358</c:v>
                </c:pt>
                <c:pt idx="616">
                  <c:v>44361</c:v>
                </c:pt>
                <c:pt idx="617">
                  <c:v>44362</c:v>
                </c:pt>
                <c:pt idx="618">
                  <c:v>44363</c:v>
                </c:pt>
                <c:pt idx="619">
                  <c:v>44364</c:v>
                </c:pt>
                <c:pt idx="620">
                  <c:v>44365</c:v>
                </c:pt>
                <c:pt idx="621">
                  <c:v>44368</c:v>
                </c:pt>
                <c:pt idx="622">
                  <c:v>44369</c:v>
                </c:pt>
                <c:pt idx="623">
                  <c:v>44370</c:v>
                </c:pt>
                <c:pt idx="624">
                  <c:v>44371</c:v>
                </c:pt>
                <c:pt idx="625">
                  <c:v>44372</c:v>
                </c:pt>
                <c:pt idx="626">
                  <c:v>44375</c:v>
                </c:pt>
                <c:pt idx="627">
                  <c:v>44376</c:v>
                </c:pt>
                <c:pt idx="628">
                  <c:v>44377</c:v>
                </c:pt>
                <c:pt idx="629">
                  <c:v>44378</c:v>
                </c:pt>
                <c:pt idx="630">
                  <c:v>44379</c:v>
                </c:pt>
                <c:pt idx="631">
                  <c:v>44383</c:v>
                </c:pt>
                <c:pt idx="632">
                  <c:v>44384</c:v>
                </c:pt>
                <c:pt idx="633">
                  <c:v>44385</c:v>
                </c:pt>
                <c:pt idx="634">
                  <c:v>44386</c:v>
                </c:pt>
                <c:pt idx="635">
                  <c:v>44389</c:v>
                </c:pt>
                <c:pt idx="636">
                  <c:v>44390</c:v>
                </c:pt>
                <c:pt idx="637">
                  <c:v>44391</c:v>
                </c:pt>
                <c:pt idx="638">
                  <c:v>44392</c:v>
                </c:pt>
                <c:pt idx="639">
                  <c:v>44393</c:v>
                </c:pt>
                <c:pt idx="640">
                  <c:v>44396</c:v>
                </c:pt>
                <c:pt idx="641">
                  <c:v>44397</c:v>
                </c:pt>
                <c:pt idx="642">
                  <c:v>44398</c:v>
                </c:pt>
                <c:pt idx="643">
                  <c:v>44399</c:v>
                </c:pt>
                <c:pt idx="644">
                  <c:v>44400</c:v>
                </c:pt>
                <c:pt idx="645">
                  <c:v>44403</c:v>
                </c:pt>
                <c:pt idx="646">
                  <c:v>44404</c:v>
                </c:pt>
                <c:pt idx="647">
                  <c:v>44405</c:v>
                </c:pt>
                <c:pt idx="648">
                  <c:v>44406</c:v>
                </c:pt>
                <c:pt idx="649">
                  <c:v>44407</c:v>
                </c:pt>
                <c:pt idx="650">
                  <c:v>44410</c:v>
                </c:pt>
                <c:pt idx="651">
                  <c:v>44411</c:v>
                </c:pt>
                <c:pt idx="652">
                  <c:v>44412</c:v>
                </c:pt>
                <c:pt idx="653">
                  <c:v>44413</c:v>
                </c:pt>
                <c:pt idx="654">
                  <c:v>44414</c:v>
                </c:pt>
                <c:pt idx="655">
                  <c:v>44417</c:v>
                </c:pt>
                <c:pt idx="656">
                  <c:v>44418</c:v>
                </c:pt>
                <c:pt idx="657">
                  <c:v>44419</c:v>
                </c:pt>
                <c:pt idx="658">
                  <c:v>44420</c:v>
                </c:pt>
                <c:pt idx="659">
                  <c:v>44421</c:v>
                </c:pt>
                <c:pt idx="660">
                  <c:v>44424</c:v>
                </c:pt>
                <c:pt idx="661">
                  <c:v>44425</c:v>
                </c:pt>
                <c:pt idx="662">
                  <c:v>44426</c:v>
                </c:pt>
                <c:pt idx="663">
                  <c:v>44427</c:v>
                </c:pt>
                <c:pt idx="664">
                  <c:v>44428</c:v>
                </c:pt>
                <c:pt idx="665">
                  <c:v>44431</c:v>
                </c:pt>
                <c:pt idx="666">
                  <c:v>44432</c:v>
                </c:pt>
                <c:pt idx="667">
                  <c:v>44433</c:v>
                </c:pt>
                <c:pt idx="668">
                  <c:v>44434</c:v>
                </c:pt>
                <c:pt idx="669">
                  <c:v>44435</c:v>
                </c:pt>
                <c:pt idx="670">
                  <c:v>44438</c:v>
                </c:pt>
                <c:pt idx="671">
                  <c:v>44439</c:v>
                </c:pt>
                <c:pt idx="672">
                  <c:v>44440</c:v>
                </c:pt>
                <c:pt idx="673">
                  <c:v>44441</c:v>
                </c:pt>
                <c:pt idx="674">
                  <c:v>44442</c:v>
                </c:pt>
                <c:pt idx="675">
                  <c:v>44446</c:v>
                </c:pt>
                <c:pt idx="676">
                  <c:v>44447</c:v>
                </c:pt>
                <c:pt idx="677">
                  <c:v>44448</c:v>
                </c:pt>
                <c:pt idx="678">
                  <c:v>44449</c:v>
                </c:pt>
                <c:pt idx="679">
                  <c:v>44452</c:v>
                </c:pt>
                <c:pt idx="680">
                  <c:v>44453</c:v>
                </c:pt>
                <c:pt idx="681">
                  <c:v>44454</c:v>
                </c:pt>
                <c:pt idx="682">
                  <c:v>44455</c:v>
                </c:pt>
                <c:pt idx="683">
                  <c:v>44456</c:v>
                </c:pt>
                <c:pt idx="684">
                  <c:v>44459</c:v>
                </c:pt>
                <c:pt idx="685">
                  <c:v>44460</c:v>
                </c:pt>
                <c:pt idx="686">
                  <c:v>44461</c:v>
                </c:pt>
                <c:pt idx="687">
                  <c:v>44462</c:v>
                </c:pt>
                <c:pt idx="688">
                  <c:v>44463</c:v>
                </c:pt>
                <c:pt idx="689">
                  <c:v>44466</c:v>
                </c:pt>
                <c:pt idx="690">
                  <c:v>44467</c:v>
                </c:pt>
                <c:pt idx="691">
                  <c:v>44468</c:v>
                </c:pt>
                <c:pt idx="692">
                  <c:v>44469</c:v>
                </c:pt>
                <c:pt idx="693">
                  <c:v>44470</c:v>
                </c:pt>
                <c:pt idx="694">
                  <c:v>44473</c:v>
                </c:pt>
                <c:pt idx="695">
                  <c:v>44474</c:v>
                </c:pt>
                <c:pt idx="696">
                  <c:v>44475</c:v>
                </c:pt>
                <c:pt idx="697">
                  <c:v>44476</c:v>
                </c:pt>
                <c:pt idx="698">
                  <c:v>44477</c:v>
                </c:pt>
                <c:pt idx="699">
                  <c:v>44480</c:v>
                </c:pt>
                <c:pt idx="700">
                  <c:v>44481</c:v>
                </c:pt>
                <c:pt idx="701">
                  <c:v>44482</c:v>
                </c:pt>
                <c:pt idx="702">
                  <c:v>44483</c:v>
                </c:pt>
                <c:pt idx="703">
                  <c:v>44484</c:v>
                </c:pt>
                <c:pt idx="704">
                  <c:v>44487</c:v>
                </c:pt>
                <c:pt idx="705">
                  <c:v>44488</c:v>
                </c:pt>
                <c:pt idx="706">
                  <c:v>44489</c:v>
                </c:pt>
                <c:pt idx="707">
                  <c:v>44490</c:v>
                </c:pt>
                <c:pt idx="708">
                  <c:v>44491</c:v>
                </c:pt>
                <c:pt idx="709">
                  <c:v>44494</c:v>
                </c:pt>
                <c:pt idx="710">
                  <c:v>44495</c:v>
                </c:pt>
                <c:pt idx="711">
                  <c:v>44496</c:v>
                </c:pt>
                <c:pt idx="712">
                  <c:v>44497</c:v>
                </c:pt>
                <c:pt idx="713">
                  <c:v>44498</c:v>
                </c:pt>
                <c:pt idx="714">
                  <c:v>44501</c:v>
                </c:pt>
                <c:pt idx="715">
                  <c:v>44502</c:v>
                </c:pt>
                <c:pt idx="716">
                  <c:v>44503</c:v>
                </c:pt>
                <c:pt idx="717">
                  <c:v>44504</c:v>
                </c:pt>
                <c:pt idx="718">
                  <c:v>44505</c:v>
                </c:pt>
                <c:pt idx="719">
                  <c:v>44508</c:v>
                </c:pt>
                <c:pt idx="720">
                  <c:v>44509</c:v>
                </c:pt>
                <c:pt idx="721">
                  <c:v>44510</c:v>
                </c:pt>
                <c:pt idx="722">
                  <c:v>44511</c:v>
                </c:pt>
                <c:pt idx="723">
                  <c:v>44512</c:v>
                </c:pt>
                <c:pt idx="724">
                  <c:v>44515</c:v>
                </c:pt>
                <c:pt idx="725">
                  <c:v>44516</c:v>
                </c:pt>
                <c:pt idx="726">
                  <c:v>44517</c:v>
                </c:pt>
                <c:pt idx="727">
                  <c:v>44518</c:v>
                </c:pt>
                <c:pt idx="728">
                  <c:v>44519</c:v>
                </c:pt>
                <c:pt idx="729">
                  <c:v>44522</c:v>
                </c:pt>
                <c:pt idx="730">
                  <c:v>44523</c:v>
                </c:pt>
                <c:pt idx="731">
                  <c:v>44524</c:v>
                </c:pt>
                <c:pt idx="732">
                  <c:v>44526</c:v>
                </c:pt>
                <c:pt idx="733">
                  <c:v>44529</c:v>
                </c:pt>
                <c:pt idx="734">
                  <c:v>44530</c:v>
                </c:pt>
                <c:pt idx="735">
                  <c:v>44531</c:v>
                </c:pt>
                <c:pt idx="736">
                  <c:v>44532</c:v>
                </c:pt>
                <c:pt idx="737">
                  <c:v>44533</c:v>
                </c:pt>
                <c:pt idx="738">
                  <c:v>44536</c:v>
                </c:pt>
                <c:pt idx="739">
                  <c:v>44537</c:v>
                </c:pt>
                <c:pt idx="740">
                  <c:v>44538</c:v>
                </c:pt>
                <c:pt idx="741">
                  <c:v>44539</c:v>
                </c:pt>
                <c:pt idx="742">
                  <c:v>44540</c:v>
                </c:pt>
                <c:pt idx="743">
                  <c:v>44543</c:v>
                </c:pt>
                <c:pt idx="744">
                  <c:v>44544</c:v>
                </c:pt>
                <c:pt idx="745">
                  <c:v>44545</c:v>
                </c:pt>
                <c:pt idx="746">
                  <c:v>44546</c:v>
                </c:pt>
                <c:pt idx="747">
                  <c:v>44547</c:v>
                </c:pt>
                <c:pt idx="748">
                  <c:v>44550</c:v>
                </c:pt>
                <c:pt idx="749">
                  <c:v>44551</c:v>
                </c:pt>
                <c:pt idx="750">
                  <c:v>44552</c:v>
                </c:pt>
                <c:pt idx="751">
                  <c:v>44553</c:v>
                </c:pt>
                <c:pt idx="752">
                  <c:v>44557</c:v>
                </c:pt>
                <c:pt idx="753">
                  <c:v>44558</c:v>
                </c:pt>
                <c:pt idx="754">
                  <c:v>44559</c:v>
                </c:pt>
                <c:pt idx="755">
                  <c:v>44560</c:v>
                </c:pt>
                <c:pt idx="756">
                  <c:v>44561</c:v>
                </c:pt>
                <c:pt idx="757">
                  <c:v>44564</c:v>
                </c:pt>
                <c:pt idx="758">
                  <c:v>44565</c:v>
                </c:pt>
                <c:pt idx="759">
                  <c:v>44566</c:v>
                </c:pt>
                <c:pt idx="760">
                  <c:v>44567</c:v>
                </c:pt>
                <c:pt idx="761">
                  <c:v>44568</c:v>
                </c:pt>
                <c:pt idx="762">
                  <c:v>44571</c:v>
                </c:pt>
                <c:pt idx="763">
                  <c:v>44572</c:v>
                </c:pt>
                <c:pt idx="764">
                  <c:v>44573</c:v>
                </c:pt>
                <c:pt idx="765">
                  <c:v>44574</c:v>
                </c:pt>
                <c:pt idx="766">
                  <c:v>44575</c:v>
                </c:pt>
                <c:pt idx="767">
                  <c:v>44579</c:v>
                </c:pt>
                <c:pt idx="768">
                  <c:v>44580</c:v>
                </c:pt>
                <c:pt idx="769">
                  <c:v>44581</c:v>
                </c:pt>
                <c:pt idx="770">
                  <c:v>44582</c:v>
                </c:pt>
                <c:pt idx="771">
                  <c:v>44585</c:v>
                </c:pt>
                <c:pt idx="772">
                  <c:v>44586</c:v>
                </c:pt>
                <c:pt idx="773">
                  <c:v>44587</c:v>
                </c:pt>
                <c:pt idx="774">
                  <c:v>44588</c:v>
                </c:pt>
                <c:pt idx="775">
                  <c:v>44589</c:v>
                </c:pt>
                <c:pt idx="776">
                  <c:v>44592</c:v>
                </c:pt>
                <c:pt idx="777">
                  <c:v>44593</c:v>
                </c:pt>
                <c:pt idx="778">
                  <c:v>44594</c:v>
                </c:pt>
                <c:pt idx="779">
                  <c:v>44595</c:v>
                </c:pt>
                <c:pt idx="780">
                  <c:v>44596</c:v>
                </c:pt>
                <c:pt idx="781">
                  <c:v>44599</c:v>
                </c:pt>
                <c:pt idx="782">
                  <c:v>44600</c:v>
                </c:pt>
                <c:pt idx="783">
                  <c:v>44601</c:v>
                </c:pt>
                <c:pt idx="784">
                  <c:v>44602</c:v>
                </c:pt>
                <c:pt idx="785">
                  <c:v>44603</c:v>
                </c:pt>
                <c:pt idx="786">
                  <c:v>44606</c:v>
                </c:pt>
                <c:pt idx="787">
                  <c:v>44607</c:v>
                </c:pt>
                <c:pt idx="788">
                  <c:v>44608</c:v>
                </c:pt>
                <c:pt idx="789">
                  <c:v>44609</c:v>
                </c:pt>
                <c:pt idx="790">
                  <c:v>44610</c:v>
                </c:pt>
                <c:pt idx="791">
                  <c:v>44614</c:v>
                </c:pt>
                <c:pt idx="792">
                  <c:v>44615</c:v>
                </c:pt>
                <c:pt idx="793">
                  <c:v>44616</c:v>
                </c:pt>
                <c:pt idx="794">
                  <c:v>44617</c:v>
                </c:pt>
                <c:pt idx="795">
                  <c:v>44620</c:v>
                </c:pt>
                <c:pt idx="796">
                  <c:v>44621</c:v>
                </c:pt>
                <c:pt idx="797">
                  <c:v>44622</c:v>
                </c:pt>
                <c:pt idx="798">
                  <c:v>44623</c:v>
                </c:pt>
                <c:pt idx="799">
                  <c:v>44624</c:v>
                </c:pt>
                <c:pt idx="800">
                  <c:v>44627</c:v>
                </c:pt>
                <c:pt idx="801">
                  <c:v>44628</c:v>
                </c:pt>
                <c:pt idx="802">
                  <c:v>44629</c:v>
                </c:pt>
                <c:pt idx="803">
                  <c:v>44630</c:v>
                </c:pt>
                <c:pt idx="804">
                  <c:v>44631</c:v>
                </c:pt>
                <c:pt idx="805">
                  <c:v>44634</c:v>
                </c:pt>
                <c:pt idx="806">
                  <c:v>44635</c:v>
                </c:pt>
                <c:pt idx="807">
                  <c:v>44636</c:v>
                </c:pt>
                <c:pt idx="808">
                  <c:v>44637</c:v>
                </c:pt>
                <c:pt idx="809">
                  <c:v>44638</c:v>
                </c:pt>
                <c:pt idx="810">
                  <c:v>44641</c:v>
                </c:pt>
                <c:pt idx="811">
                  <c:v>44642</c:v>
                </c:pt>
                <c:pt idx="812">
                  <c:v>44643</c:v>
                </c:pt>
                <c:pt idx="813">
                  <c:v>44644</c:v>
                </c:pt>
                <c:pt idx="814">
                  <c:v>44645</c:v>
                </c:pt>
                <c:pt idx="815">
                  <c:v>44648</c:v>
                </c:pt>
                <c:pt idx="816">
                  <c:v>44649</c:v>
                </c:pt>
                <c:pt idx="817">
                  <c:v>44650</c:v>
                </c:pt>
                <c:pt idx="818">
                  <c:v>44651</c:v>
                </c:pt>
                <c:pt idx="819">
                  <c:v>44652</c:v>
                </c:pt>
                <c:pt idx="820">
                  <c:v>44655</c:v>
                </c:pt>
                <c:pt idx="821">
                  <c:v>44656</c:v>
                </c:pt>
                <c:pt idx="822">
                  <c:v>44657</c:v>
                </c:pt>
                <c:pt idx="823">
                  <c:v>44658</c:v>
                </c:pt>
                <c:pt idx="824">
                  <c:v>44659</c:v>
                </c:pt>
                <c:pt idx="825">
                  <c:v>44662</c:v>
                </c:pt>
                <c:pt idx="826">
                  <c:v>44663</c:v>
                </c:pt>
                <c:pt idx="827">
                  <c:v>44664</c:v>
                </c:pt>
                <c:pt idx="828">
                  <c:v>44665</c:v>
                </c:pt>
                <c:pt idx="829">
                  <c:v>44669</c:v>
                </c:pt>
                <c:pt idx="830">
                  <c:v>44670</c:v>
                </c:pt>
                <c:pt idx="831">
                  <c:v>44671</c:v>
                </c:pt>
                <c:pt idx="832">
                  <c:v>44672</c:v>
                </c:pt>
                <c:pt idx="833">
                  <c:v>44673</c:v>
                </c:pt>
                <c:pt idx="834">
                  <c:v>44676</c:v>
                </c:pt>
                <c:pt idx="835">
                  <c:v>44677</c:v>
                </c:pt>
                <c:pt idx="836">
                  <c:v>44678</c:v>
                </c:pt>
                <c:pt idx="837">
                  <c:v>44679</c:v>
                </c:pt>
                <c:pt idx="838">
                  <c:v>44680</c:v>
                </c:pt>
                <c:pt idx="839">
                  <c:v>44683</c:v>
                </c:pt>
                <c:pt idx="840">
                  <c:v>44684</c:v>
                </c:pt>
                <c:pt idx="841">
                  <c:v>44685</c:v>
                </c:pt>
                <c:pt idx="842">
                  <c:v>44686</c:v>
                </c:pt>
                <c:pt idx="843">
                  <c:v>44687</c:v>
                </c:pt>
                <c:pt idx="844">
                  <c:v>44690</c:v>
                </c:pt>
                <c:pt idx="845">
                  <c:v>44691</c:v>
                </c:pt>
                <c:pt idx="846">
                  <c:v>44692</c:v>
                </c:pt>
                <c:pt idx="847">
                  <c:v>44693</c:v>
                </c:pt>
                <c:pt idx="848">
                  <c:v>44694</c:v>
                </c:pt>
                <c:pt idx="849">
                  <c:v>44697</c:v>
                </c:pt>
                <c:pt idx="850">
                  <c:v>44698</c:v>
                </c:pt>
                <c:pt idx="851">
                  <c:v>44699</c:v>
                </c:pt>
                <c:pt idx="852">
                  <c:v>44700</c:v>
                </c:pt>
                <c:pt idx="853">
                  <c:v>44701</c:v>
                </c:pt>
                <c:pt idx="854">
                  <c:v>44704</c:v>
                </c:pt>
                <c:pt idx="855">
                  <c:v>44705</c:v>
                </c:pt>
                <c:pt idx="856">
                  <c:v>44706</c:v>
                </c:pt>
                <c:pt idx="857">
                  <c:v>44707</c:v>
                </c:pt>
                <c:pt idx="858">
                  <c:v>44708</c:v>
                </c:pt>
                <c:pt idx="859">
                  <c:v>44712</c:v>
                </c:pt>
                <c:pt idx="860">
                  <c:v>44713</c:v>
                </c:pt>
                <c:pt idx="861">
                  <c:v>44714</c:v>
                </c:pt>
                <c:pt idx="862">
                  <c:v>44715</c:v>
                </c:pt>
                <c:pt idx="863">
                  <c:v>44718</c:v>
                </c:pt>
                <c:pt idx="864">
                  <c:v>44719</c:v>
                </c:pt>
                <c:pt idx="865">
                  <c:v>44720</c:v>
                </c:pt>
                <c:pt idx="866">
                  <c:v>44721</c:v>
                </c:pt>
                <c:pt idx="867">
                  <c:v>44722</c:v>
                </c:pt>
                <c:pt idx="868">
                  <c:v>44725</c:v>
                </c:pt>
                <c:pt idx="869">
                  <c:v>44726</c:v>
                </c:pt>
                <c:pt idx="870">
                  <c:v>44727</c:v>
                </c:pt>
                <c:pt idx="871">
                  <c:v>44728</c:v>
                </c:pt>
                <c:pt idx="872">
                  <c:v>44729</c:v>
                </c:pt>
                <c:pt idx="873">
                  <c:v>44733</c:v>
                </c:pt>
                <c:pt idx="874">
                  <c:v>44734</c:v>
                </c:pt>
                <c:pt idx="875">
                  <c:v>44735</c:v>
                </c:pt>
                <c:pt idx="876">
                  <c:v>44736</c:v>
                </c:pt>
                <c:pt idx="877">
                  <c:v>44739</c:v>
                </c:pt>
                <c:pt idx="878">
                  <c:v>44740</c:v>
                </c:pt>
                <c:pt idx="879">
                  <c:v>44741</c:v>
                </c:pt>
                <c:pt idx="880">
                  <c:v>44742</c:v>
                </c:pt>
                <c:pt idx="881">
                  <c:v>44743</c:v>
                </c:pt>
                <c:pt idx="882">
                  <c:v>44747</c:v>
                </c:pt>
                <c:pt idx="883">
                  <c:v>44748</c:v>
                </c:pt>
                <c:pt idx="884">
                  <c:v>44749</c:v>
                </c:pt>
                <c:pt idx="885">
                  <c:v>44750</c:v>
                </c:pt>
                <c:pt idx="886">
                  <c:v>44753</c:v>
                </c:pt>
                <c:pt idx="887">
                  <c:v>44754</c:v>
                </c:pt>
                <c:pt idx="888">
                  <c:v>44755</c:v>
                </c:pt>
                <c:pt idx="889">
                  <c:v>44756</c:v>
                </c:pt>
                <c:pt idx="890">
                  <c:v>44757</c:v>
                </c:pt>
                <c:pt idx="891">
                  <c:v>44760</c:v>
                </c:pt>
                <c:pt idx="892">
                  <c:v>44761</c:v>
                </c:pt>
                <c:pt idx="893">
                  <c:v>44762</c:v>
                </c:pt>
                <c:pt idx="894">
                  <c:v>44763</c:v>
                </c:pt>
                <c:pt idx="895">
                  <c:v>44764</c:v>
                </c:pt>
                <c:pt idx="896">
                  <c:v>44767</c:v>
                </c:pt>
                <c:pt idx="897">
                  <c:v>44768</c:v>
                </c:pt>
                <c:pt idx="898">
                  <c:v>44769</c:v>
                </c:pt>
                <c:pt idx="899">
                  <c:v>44770</c:v>
                </c:pt>
                <c:pt idx="900">
                  <c:v>44771</c:v>
                </c:pt>
                <c:pt idx="901">
                  <c:v>44774</c:v>
                </c:pt>
                <c:pt idx="902">
                  <c:v>44775</c:v>
                </c:pt>
                <c:pt idx="903">
                  <c:v>44776</c:v>
                </c:pt>
                <c:pt idx="904">
                  <c:v>44777</c:v>
                </c:pt>
                <c:pt idx="905">
                  <c:v>44778</c:v>
                </c:pt>
                <c:pt idx="906">
                  <c:v>44781</c:v>
                </c:pt>
                <c:pt idx="907">
                  <c:v>44782</c:v>
                </c:pt>
                <c:pt idx="908">
                  <c:v>44783</c:v>
                </c:pt>
                <c:pt idx="909">
                  <c:v>44784</c:v>
                </c:pt>
                <c:pt idx="910">
                  <c:v>44785</c:v>
                </c:pt>
                <c:pt idx="911">
                  <c:v>44788</c:v>
                </c:pt>
                <c:pt idx="912">
                  <c:v>44789</c:v>
                </c:pt>
                <c:pt idx="913">
                  <c:v>44790</c:v>
                </c:pt>
                <c:pt idx="914">
                  <c:v>44791</c:v>
                </c:pt>
                <c:pt idx="915">
                  <c:v>44792</c:v>
                </c:pt>
                <c:pt idx="916">
                  <c:v>44795</c:v>
                </c:pt>
                <c:pt idx="917">
                  <c:v>44796</c:v>
                </c:pt>
                <c:pt idx="918">
                  <c:v>44797</c:v>
                </c:pt>
                <c:pt idx="919">
                  <c:v>44798</c:v>
                </c:pt>
                <c:pt idx="920">
                  <c:v>44799</c:v>
                </c:pt>
                <c:pt idx="921">
                  <c:v>44802</c:v>
                </c:pt>
                <c:pt idx="922">
                  <c:v>44803</c:v>
                </c:pt>
                <c:pt idx="923">
                  <c:v>44804</c:v>
                </c:pt>
                <c:pt idx="924">
                  <c:v>44805</c:v>
                </c:pt>
                <c:pt idx="925">
                  <c:v>44806</c:v>
                </c:pt>
                <c:pt idx="926">
                  <c:v>44810</c:v>
                </c:pt>
                <c:pt idx="927">
                  <c:v>44811</c:v>
                </c:pt>
                <c:pt idx="928">
                  <c:v>44812</c:v>
                </c:pt>
                <c:pt idx="929">
                  <c:v>44813</c:v>
                </c:pt>
                <c:pt idx="930">
                  <c:v>44816</c:v>
                </c:pt>
                <c:pt idx="931">
                  <c:v>44817</c:v>
                </c:pt>
                <c:pt idx="932">
                  <c:v>44818</c:v>
                </c:pt>
                <c:pt idx="933">
                  <c:v>44819</c:v>
                </c:pt>
                <c:pt idx="934">
                  <c:v>44820</c:v>
                </c:pt>
                <c:pt idx="935">
                  <c:v>44823</c:v>
                </c:pt>
                <c:pt idx="936">
                  <c:v>44824</c:v>
                </c:pt>
                <c:pt idx="937">
                  <c:v>44825</c:v>
                </c:pt>
                <c:pt idx="938">
                  <c:v>44826</c:v>
                </c:pt>
                <c:pt idx="939">
                  <c:v>44827</c:v>
                </c:pt>
                <c:pt idx="940">
                  <c:v>44830</c:v>
                </c:pt>
                <c:pt idx="941">
                  <c:v>44831</c:v>
                </c:pt>
                <c:pt idx="942">
                  <c:v>44832</c:v>
                </c:pt>
                <c:pt idx="943">
                  <c:v>44833</c:v>
                </c:pt>
                <c:pt idx="944">
                  <c:v>44834</c:v>
                </c:pt>
                <c:pt idx="945">
                  <c:v>44837</c:v>
                </c:pt>
                <c:pt idx="946">
                  <c:v>44838</c:v>
                </c:pt>
                <c:pt idx="947">
                  <c:v>44839</c:v>
                </c:pt>
                <c:pt idx="948">
                  <c:v>44840</c:v>
                </c:pt>
                <c:pt idx="949">
                  <c:v>44841</c:v>
                </c:pt>
                <c:pt idx="950">
                  <c:v>44844</c:v>
                </c:pt>
                <c:pt idx="951">
                  <c:v>44845</c:v>
                </c:pt>
                <c:pt idx="952">
                  <c:v>44846</c:v>
                </c:pt>
                <c:pt idx="953">
                  <c:v>44847</c:v>
                </c:pt>
                <c:pt idx="954">
                  <c:v>44848</c:v>
                </c:pt>
                <c:pt idx="955">
                  <c:v>44851</c:v>
                </c:pt>
                <c:pt idx="956">
                  <c:v>44852</c:v>
                </c:pt>
                <c:pt idx="957">
                  <c:v>44853</c:v>
                </c:pt>
                <c:pt idx="958">
                  <c:v>44854</c:v>
                </c:pt>
                <c:pt idx="959">
                  <c:v>44855</c:v>
                </c:pt>
                <c:pt idx="960">
                  <c:v>44858</c:v>
                </c:pt>
                <c:pt idx="961">
                  <c:v>44859</c:v>
                </c:pt>
                <c:pt idx="962">
                  <c:v>44860</c:v>
                </c:pt>
                <c:pt idx="963">
                  <c:v>44861</c:v>
                </c:pt>
                <c:pt idx="964">
                  <c:v>44862</c:v>
                </c:pt>
                <c:pt idx="965">
                  <c:v>44865</c:v>
                </c:pt>
                <c:pt idx="966">
                  <c:v>44866</c:v>
                </c:pt>
                <c:pt idx="967">
                  <c:v>44867</c:v>
                </c:pt>
                <c:pt idx="968">
                  <c:v>44868</c:v>
                </c:pt>
                <c:pt idx="969">
                  <c:v>44869</c:v>
                </c:pt>
                <c:pt idx="970">
                  <c:v>44872</c:v>
                </c:pt>
                <c:pt idx="971">
                  <c:v>44873</c:v>
                </c:pt>
                <c:pt idx="972">
                  <c:v>44874</c:v>
                </c:pt>
                <c:pt idx="973">
                  <c:v>44875</c:v>
                </c:pt>
                <c:pt idx="974">
                  <c:v>44876</c:v>
                </c:pt>
                <c:pt idx="975">
                  <c:v>44879</c:v>
                </c:pt>
                <c:pt idx="976">
                  <c:v>44880</c:v>
                </c:pt>
                <c:pt idx="977">
                  <c:v>44881</c:v>
                </c:pt>
                <c:pt idx="978">
                  <c:v>44882</c:v>
                </c:pt>
                <c:pt idx="979">
                  <c:v>44883</c:v>
                </c:pt>
                <c:pt idx="980">
                  <c:v>44886</c:v>
                </c:pt>
                <c:pt idx="981">
                  <c:v>44887</c:v>
                </c:pt>
                <c:pt idx="982">
                  <c:v>44888</c:v>
                </c:pt>
                <c:pt idx="983">
                  <c:v>44890</c:v>
                </c:pt>
                <c:pt idx="984">
                  <c:v>44893</c:v>
                </c:pt>
                <c:pt idx="985">
                  <c:v>44894</c:v>
                </c:pt>
                <c:pt idx="986">
                  <c:v>44895</c:v>
                </c:pt>
                <c:pt idx="987">
                  <c:v>44896</c:v>
                </c:pt>
                <c:pt idx="988">
                  <c:v>44897</c:v>
                </c:pt>
                <c:pt idx="989">
                  <c:v>44900</c:v>
                </c:pt>
                <c:pt idx="990">
                  <c:v>44901</c:v>
                </c:pt>
                <c:pt idx="991">
                  <c:v>44902</c:v>
                </c:pt>
                <c:pt idx="992">
                  <c:v>44903</c:v>
                </c:pt>
                <c:pt idx="993">
                  <c:v>44904</c:v>
                </c:pt>
                <c:pt idx="994">
                  <c:v>44907</c:v>
                </c:pt>
                <c:pt idx="995">
                  <c:v>44908</c:v>
                </c:pt>
                <c:pt idx="996">
                  <c:v>44909</c:v>
                </c:pt>
                <c:pt idx="997">
                  <c:v>44910</c:v>
                </c:pt>
                <c:pt idx="998">
                  <c:v>44911</c:v>
                </c:pt>
                <c:pt idx="999">
                  <c:v>44914</c:v>
                </c:pt>
                <c:pt idx="1000">
                  <c:v>44915</c:v>
                </c:pt>
                <c:pt idx="1001">
                  <c:v>44916</c:v>
                </c:pt>
                <c:pt idx="1002">
                  <c:v>44917</c:v>
                </c:pt>
                <c:pt idx="1003">
                  <c:v>44918</c:v>
                </c:pt>
                <c:pt idx="1004">
                  <c:v>44922</c:v>
                </c:pt>
                <c:pt idx="1005">
                  <c:v>44923</c:v>
                </c:pt>
                <c:pt idx="1006">
                  <c:v>44924</c:v>
                </c:pt>
                <c:pt idx="1007">
                  <c:v>44925</c:v>
                </c:pt>
                <c:pt idx="1008">
                  <c:v>44929</c:v>
                </c:pt>
                <c:pt idx="1009">
                  <c:v>44930</c:v>
                </c:pt>
                <c:pt idx="1010">
                  <c:v>44931</c:v>
                </c:pt>
                <c:pt idx="1011">
                  <c:v>44932</c:v>
                </c:pt>
                <c:pt idx="1012">
                  <c:v>44935</c:v>
                </c:pt>
                <c:pt idx="1013">
                  <c:v>44936</c:v>
                </c:pt>
                <c:pt idx="1014">
                  <c:v>44937</c:v>
                </c:pt>
                <c:pt idx="1015">
                  <c:v>44938</c:v>
                </c:pt>
                <c:pt idx="1016">
                  <c:v>44939</c:v>
                </c:pt>
                <c:pt idx="1017">
                  <c:v>44943</c:v>
                </c:pt>
                <c:pt idx="1018">
                  <c:v>44944</c:v>
                </c:pt>
                <c:pt idx="1019">
                  <c:v>44945</c:v>
                </c:pt>
                <c:pt idx="1020">
                  <c:v>44946</c:v>
                </c:pt>
                <c:pt idx="1021">
                  <c:v>44949</c:v>
                </c:pt>
                <c:pt idx="1022">
                  <c:v>44950</c:v>
                </c:pt>
                <c:pt idx="1023">
                  <c:v>44951</c:v>
                </c:pt>
                <c:pt idx="1024">
                  <c:v>44952</c:v>
                </c:pt>
                <c:pt idx="1025">
                  <c:v>44953</c:v>
                </c:pt>
                <c:pt idx="1026">
                  <c:v>44956</c:v>
                </c:pt>
                <c:pt idx="1027">
                  <c:v>44957</c:v>
                </c:pt>
                <c:pt idx="1028">
                  <c:v>44958</c:v>
                </c:pt>
                <c:pt idx="1029">
                  <c:v>44959</c:v>
                </c:pt>
                <c:pt idx="1030">
                  <c:v>44960</c:v>
                </c:pt>
                <c:pt idx="1031">
                  <c:v>44963</c:v>
                </c:pt>
                <c:pt idx="1032">
                  <c:v>44964</c:v>
                </c:pt>
                <c:pt idx="1033">
                  <c:v>44965</c:v>
                </c:pt>
                <c:pt idx="1034">
                  <c:v>44966</c:v>
                </c:pt>
                <c:pt idx="1035">
                  <c:v>44967</c:v>
                </c:pt>
                <c:pt idx="1036">
                  <c:v>44970</c:v>
                </c:pt>
                <c:pt idx="1037">
                  <c:v>44971</c:v>
                </c:pt>
                <c:pt idx="1038">
                  <c:v>44972</c:v>
                </c:pt>
                <c:pt idx="1039">
                  <c:v>44973</c:v>
                </c:pt>
                <c:pt idx="1040">
                  <c:v>44974</c:v>
                </c:pt>
                <c:pt idx="1041">
                  <c:v>44978</c:v>
                </c:pt>
                <c:pt idx="1042">
                  <c:v>44979</c:v>
                </c:pt>
                <c:pt idx="1043">
                  <c:v>44980</c:v>
                </c:pt>
                <c:pt idx="1044">
                  <c:v>44981</c:v>
                </c:pt>
                <c:pt idx="1045">
                  <c:v>44984</c:v>
                </c:pt>
                <c:pt idx="1046">
                  <c:v>44985</c:v>
                </c:pt>
                <c:pt idx="1047">
                  <c:v>44986</c:v>
                </c:pt>
                <c:pt idx="1048">
                  <c:v>44987</c:v>
                </c:pt>
                <c:pt idx="1049">
                  <c:v>44988</c:v>
                </c:pt>
                <c:pt idx="1050">
                  <c:v>44991</c:v>
                </c:pt>
                <c:pt idx="1051">
                  <c:v>44992</c:v>
                </c:pt>
                <c:pt idx="1052">
                  <c:v>44993</c:v>
                </c:pt>
                <c:pt idx="1053">
                  <c:v>44994</c:v>
                </c:pt>
                <c:pt idx="1054">
                  <c:v>44995</c:v>
                </c:pt>
                <c:pt idx="1055">
                  <c:v>44998</c:v>
                </c:pt>
                <c:pt idx="1056">
                  <c:v>44999</c:v>
                </c:pt>
                <c:pt idx="1057">
                  <c:v>45000</c:v>
                </c:pt>
                <c:pt idx="1058">
                  <c:v>45001</c:v>
                </c:pt>
                <c:pt idx="1059">
                  <c:v>45002</c:v>
                </c:pt>
                <c:pt idx="1060">
                  <c:v>45005</c:v>
                </c:pt>
                <c:pt idx="1061">
                  <c:v>45006</c:v>
                </c:pt>
                <c:pt idx="1062">
                  <c:v>45007</c:v>
                </c:pt>
                <c:pt idx="1063">
                  <c:v>45008</c:v>
                </c:pt>
                <c:pt idx="1064">
                  <c:v>45009</c:v>
                </c:pt>
                <c:pt idx="1065">
                  <c:v>45012</c:v>
                </c:pt>
                <c:pt idx="1066">
                  <c:v>45013</c:v>
                </c:pt>
                <c:pt idx="1067">
                  <c:v>45014</c:v>
                </c:pt>
                <c:pt idx="1068">
                  <c:v>45015</c:v>
                </c:pt>
                <c:pt idx="1069">
                  <c:v>45016</c:v>
                </c:pt>
                <c:pt idx="1070">
                  <c:v>45019</c:v>
                </c:pt>
                <c:pt idx="1071">
                  <c:v>45020</c:v>
                </c:pt>
                <c:pt idx="1072">
                  <c:v>45021</c:v>
                </c:pt>
                <c:pt idx="1073">
                  <c:v>45022</c:v>
                </c:pt>
                <c:pt idx="1074">
                  <c:v>45026</c:v>
                </c:pt>
                <c:pt idx="1075">
                  <c:v>45027</c:v>
                </c:pt>
                <c:pt idx="1076">
                  <c:v>45028</c:v>
                </c:pt>
                <c:pt idx="1077">
                  <c:v>45029</c:v>
                </c:pt>
                <c:pt idx="1078">
                  <c:v>45030</c:v>
                </c:pt>
                <c:pt idx="1079">
                  <c:v>45033</c:v>
                </c:pt>
                <c:pt idx="1080">
                  <c:v>45034</c:v>
                </c:pt>
                <c:pt idx="1081">
                  <c:v>45035</c:v>
                </c:pt>
                <c:pt idx="1082">
                  <c:v>45036</c:v>
                </c:pt>
                <c:pt idx="1083">
                  <c:v>45037</c:v>
                </c:pt>
                <c:pt idx="1084">
                  <c:v>45040</c:v>
                </c:pt>
                <c:pt idx="1085">
                  <c:v>45041</c:v>
                </c:pt>
                <c:pt idx="1086">
                  <c:v>45042</c:v>
                </c:pt>
                <c:pt idx="1087">
                  <c:v>45043</c:v>
                </c:pt>
                <c:pt idx="1088">
                  <c:v>45044</c:v>
                </c:pt>
                <c:pt idx="1089">
                  <c:v>45047</c:v>
                </c:pt>
                <c:pt idx="1090">
                  <c:v>45048</c:v>
                </c:pt>
                <c:pt idx="1091">
                  <c:v>45049</c:v>
                </c:pt>
                <c:pt idx="1092">
                  <c:v>45050</c:v>
                </c:pt>
                <c:pt idx="1093">
                  <c:v>45051</c:v>
                </c:pt>
                <c:pt idx="1094">
                  <c:v>45054</c:v>
                </c:pt>
                <c:pt idx="1095">
                  <c:v>45055</c:v>
                </c:pt>
                <c:pt idx="1096">
                  <c:v>45056</c:v>
                </c:pt>
                <c:pt idx="1097">
                  <c:v>45057</c:v>
                </c:pt>
                <c:pt idx="1098">
                  <c:v>45058</c:v>
                </c:pt>
                <c:pt idx="1099">
                  <c:v>45061</c:v>
                </c:pt>
                <c:pt idx="1100">
                  <c:v>45062</c:v>
                </c:pt>
                <c:pt idx="1101">
                  <c:v>45063</c:v>
                </c:pt>
                <c:pt idx="1102">
                  <c:v>45064</c:v>
                </c:pt>
                <c:pt idx="1103">
                  <c:v>45065</c:v>
                </c:pt>
                <c:pt idx="1104">
                  <c:v>45068</c:v>
                </c:pt>
                <c:pt idx="1105">
                  <c:v>45069</c:v>
                </c:pt>
                <c:pt idx="1106">
                  <c:v>45070</c:v>
                </c:pt>
                <c:pt idx="1107">
                  <c:v>45071</c:v>
                </c:pt>
                <c:pt idx="1108">
                  <c:v>45072</c:v>
                </c:pt>
                <c:pt idx="1109">
                  <c:v>45076</c:v>
                </c:pt>
                <c:pt idx="1110">
                  <c:v>45077</c:v>
                </c:pt>
                <c:pt idx="1111">
                  <c:v>45078</c:v>
                </c:pt>
                <c:pt idx="1112">
                  <c:v>45079</c:v>
                </c:pt>
                <c:pt idx="1113">
                  <c:v>45082</c:v>
                </c:pt>
                <c:pt idx="1114">
                  <c:v>45083</c:v>
                </c:pt>
                <c:pt idx="1115">
                  <c:v>45084</c:v>
                </c:pt>
                <c:pt idx="1116">
                  <c:v>45085</c:v>
                </c:pt>
                <c:pt idx="1117">
                  <c:v>45086</c:v>
                </c:pt>
                <c:pt idx="1118">
                  <c:v>45089</c:v>
                </c:pt>
                <c:pt idx="1119">
                  <c:v>45090</c:v>
                </c:pt>
                <c:pt idx="1120">
                  <c:v>45091</c:v>
                </c:pt>
                <c:pt idx="1121">
                  <c:v>45092</c:v>
                </c:pt>
                <c:pt idx="1122">
                  <c:v>45093</c:v>
                </c:pt>
                <c:pt idx="1123">
                  <c:v>45097</c:v>
                </c:pt>
                <c:pt idx="1124">
                  <c:v>45098</c:v>
                </c:pt>
                <c:pt idx="1125">
                  <c:v>45099</c:v>
                </c:pt>
                <c:pt idx="1126">
                  <c:v>45100</c:v>
                </c:pt>
                <c:pt idx="1127">
                  <c:v>45103</c:v>
                </c:pt>
                <c:pt idx="1128">
                  <c:v>45104</c:v>
                </c:pt>
                <c:pt idx="1129">
                  <c:v>45105</c:v>
                </c:pt>
                <c:pt idx="1130">
                  <c:v>45106</c:v>
                </c:pt>
                <c:pt idx="1131">
                  <c:v>45107</c:v>
                </c:pt>
                <c:pt idx="1132">
                  <c:v>45110</c:v>
                </c:pt>
                <c:pt idx="1133">
                  <c:v>45112</c:v>
                </c:pt>
                <c:pt idx="1134">
                  <c:v>45113</c:v>
                </c:pt>
                <c:pt idx="1135">
                  <c:v>45114</c:v>
                </c:pt>
                <c:pt idx="1136">
                  <c:v>45117</c:v>
                </c:pt>
                <c:pt idx="1137">
                  <c:v>45118</c:v>
                </c:pt>
                <c:pt idx="1138">
                  <c:v>45119</c:v>
                </c:pt>
                <c:pt idx="1139">
                  <c:v>45120</c:v>
                </c:pt>
                <c:pt idx="1140">
                  <c:v>45121</c:v>
                </c:pt>
                <c:pt idx="1141">
                  <c:v>45124</c:v>
                </c:pt>
                <c:pt idx="1142">
                  <c:v>45125</c:v>
                </c:pt>
                <c:pt idx="1143">
                  <c:v>45126</c:v>
                </c:pt>
                <c:pt idx="1144">
                  <c:v>45127</c:v>
                </c:pt>
                <c:pt idx="1145">
                  <c:v>45128</c:v>
                </c:pt>
                <c:pt idx="1146">
                  <c:v>45131</c:v>
                </c:pt>
                <c:pt idx="1147">
                  <c:v>45132</c:v>
                </c:pt>
                <c:pt idx="1148">
                  <c:v>45133</c:v>
                </c:pt>
                <c:pt idx="1149">
                  <c:v>45134</c:v>
                </c:pt>
                <c:pt idx="1150">
                  <c:v>45135</c:v>
                </c:pt>
                <c:pt idx="1151">
                  <c:v>45138</c:v>
                </c:pt>
                <c:pt idx="1152">
                  <c:v>45139</c:v>
                </c:pt>
                <c:pt idx="1153">
                  <c:v>45140</c:v>
                </c:pt>
                <c:pt idx="1154">
                  <c:v>45141</c:v>
                </c:pt>
                <c:pt idx="1155">
                  <c:v>45142</c:v>
                </c:pt>
                <c:pt idx="1156">
                  <c:v>45145</c:v>
                </c:pt>
                <c:pt idx="1157">
                  <c:v>45146</c:v>
                </c:pt>
                <c:pt idx="1158">
                  <c:v>45147</c:v>
                </c:pt>
                <c:pt idx="1159">
                  <c:v>45148</c:v>
                </c:pt>
                <c:pt idx="1160">
                  <c:v>45149</c:v>
                </c:pt>
                <c:pt idx="1161">
                  <c:v>45152</c:v>
                </c:pt>
                <c:pt idx="1162">
                  <c:v>45153</c:v>
                </c:pt>
                <c:pt idx="1163">
                  <c:v>45154</c:v>
                </c:pt>
                <c:pt idx="1164">
                  <c:v>45155</c:v>
                </c:pt>
                <c:pt idx="1165">
                  <c:v>45156</c:v>
                </c:pt>
                <c:pt idx="1166">
                  <c:v>45159</c:v>
                </c:pt>
                <c:pt idx="1167">
                  <c:v>45160</c:v>
                </c:pt>
                <c:pt idx="1168">
                  <c:v>45161</c:v>
                </c:pt>
                <c:pt idx="1169">
                  <c:v>45162</c:v>
                </c:pt>
                <c:pt idx="1170">
                  <c:v>45163</c:v>
                </c:pt>
                <c:pt idx="1171">
                  <c:v>45166</c:v>
                </c:pt>
                <c:pt idx="1172">
                  <c:v>45167</c:v>
                </c:pt>
                <c:pt idx="1173">
                  <c:v>45168</c:v>
                </c:pt>
                <c:pt idx="1174">
                  <c:v>45169</c:v>
                </c:pt>
                <c:pt idx="1175">
                  <c:v>45170</c:v>
                </c:pt>
                <c:pt idx="1176">
                  <c:v>45174</c:v>
                </c:pt>
                <c:pt idx="1177">
                  <c:v>45175</c:v>
                </c:pt>
                <c:pt idx="1178">
                  <c:v>45176</c:v>
                </c:pt>
                <c:pt idx="1179">
                  <c:v>45177</c:v>
                </c:pt>
                <c:pt idx="1180">
                  <c:v>45180</c:v>
                </c:pt>
                <c:pt idx="1181">
                  <c:v>45181</c:v>
                </c:pt>
                <c:pt idx="1182">
                  <c:v>45182</c:v>
                </c:pt>
                <c:pt idx="1183">
                  <c:v>45183</c:v>
                </c:pt>
                <c:pt idx="1184">
                  <c:v>45184</c:v>
                </c:pt>
                <c:pt idx="1185">
                  <c:v>45187</c:v>
                </c:pt>
                <c:pt idx="1186">
                  <c:v>45188</c:v>
                </c:pt>
                <c:pt idx="1187">
                  <c:v>45189</c:v>
                </c:pt>
                <c:pt idx="1188">
                  <c:v>45190</c:v>
                </c:pt>
                <c:pt idx="1189">
                  <c:v>45191</c:v>
                </c:pt>
                <c:pt idx="1190">
                  <c:v>45194</c:v>
                </c:pt>
                <c:pt idx="1191">
                  <c:v>45195</c:v>
                </c:pt>
                <c:pt idx="1192">
                  <c:v>45196</c:v>
                </c:pt>
                <c:pt idx="1193">
                  <c:v>45197</c:v>
                </c:pt>
                <c:pt idx="1194">
                  <c:v>45198</c:v>
                </c:pt>
                <c:pt idx="1195">
                  <c:v>45201</c:v>
                </c:pt>
                <c:pt idx="1196">
                  <c:v>45202</c:v>
                </c:pt>
                <c:pt idx="1197">
                  <c:v>45203</c:v>
                </c:pt>
                <c:pt idx="1198">
                  <c:v>45204</c:v>
                </c:pt>
                <c:pt idx="1199">
                  <c:v>45205</c:v>
                </c:pt>
                <c:pt idx="1200">
                  <c:v>45208</c:v>
                </c:pt>
                <c:pt idx="1201">
                  <c:v>45209</c:v>
                </c:pt>
                <c:pt idx="1202">
                  <c:v>45210</c:v>
                </c:pt>
                <c:pt idx="1203">
                  <c:v>45211</c:v>
                </c:pt>
                <c:pt idx="1204">
                  <c:v>45212</c:v>
                </c:pt>
                <c:pt idx="1205">
                  <c:v>45215</c:v>
                </c:pt>
                <c:pt idx="1206">
                  <c:v>45216</c:v>
                </c:pt>
                <c:pt idx="1207">
                  <c:v>45217</c:v>
                </c:pt>
                <c:pt idx="1208">
                  <c:v>45218</c:v>
                </c:pt>
                <c:pt idx="1209">
                  <c:v>45219</c:v>
                </c:pt>
                <c:pt idx="1210">
                  <c:v>45222</c:v>
                </c:pt>
                <c:pt idx="1211">
                  <c:v>45223</c:v>
                </c:pt>
                <c:pt idx="1212">
                  <c:v>45224</c:v>
                </c:pt>
                <c:pt idx="1213">
                  <c:v>45225</c:v>
                </c:pt>
                <c:pt idx="1214">
                  <c:v>45226</c:v>
                </c:pt>
                <c:pt idx="1215">
                  <c:v>45229</c:v>
                </c:pt>
                <c:pt idx="1216">
                  <c:v>45230</c:v>
                </c:pt>
                <c:pt idx="1217">
                  <c:v>45231</c:v>
                </c:pt>
                <c:pt idx="1218">
                  <c:v>45232</c:v>
                </c:pt>
                <c:pt idx="1219">
                  <c:v>45233</c:v>
                </c:pt>
                <c:pt idx="1220">
                  <c:v>45236</c:v>
                </c:pt>
                <c:pt idx="1221">
                  <c:v>45237</c:v>
                </c:pt>
                <c:pt idx="1222">
                  <c:v>45238</c:v>
                </c:pt>
                <c:pt idx="1223">
                  <c:v>45239</c:v>
                </c:pt>
                <c:pt idx="1224">
                  <c:v>45240</c:v>
                </c:pt>
                <c:pt idx="1225">
                  <c:v>45243</c:v>
                </c:pt>
                <c:pt idx="1226">
                  <c:v>45244</c:v>
                </c:pt>
                <c:pt idx="1227">
                  <c:v>45245</c:v>
                </c:pt>
                <c:pt idx="1228">
                  <c:v>45246</c:v>
                </c:pt>
                <c:pt idx="1229">
                  <c:v>45247</c:v>
                </c:pt>
                <c:pt idx="1230">
                  <c:v>45250</c:v>
                </c:pt>
                <c:pt idx="1231">
                  <c:v>45251</c:v>
                </c:pt>
                <c:pt idx="1232">
                  <c:v>45252</c:v>
                </c:pt>
                <c:pt idx="1233">
                  <c:v>45254</c:v>
                </c:pt>
                <c:pt idx="1234">
                  <c:v>45257</c:v>
                </c:pt>
                <c:pt idx="1235">
                  <c:v>45258</c:v>
                </c:pt>
                <c:pt idx="1236">
                  <c:v>45259</c:v>
                </c:pt>
                <c:pt idx="1237">
                  <c:v>45260</c:v>
                </c:pt>
                <c:pt idx="1238">
                  <c:v>45261</c:v>
                </c:pt>
                <c:pt idx="1239">
                  <c:v>45264</c:v>
                </c:pt>
                <c:pt idx="1240">
                  <c:v>45265</c:v>
                </c:pt>
                <c:pt idx="1241">
                  <c:v>45266</c:v>
                </c:pt>
                <c:pt idx="1242">
                  <c:v>45267</c:v>
                </c:pt>
                <c:pt idx="1243">
                  <c:v>45268</c:v>
                </c:pt>
                <c:pt idx="1244">
                  <c:v>45271</c:v>
                </c:pt>
                <c:pt idx="1245">
                  <c:v>45272</c:v>
                </c:pt>
                <c:pt idx="1246">
                  <c:v>45273</c:v>
                </c:pt>
                <c:pt idx="1247">
                  <c:v>45274</c:v>
                </c:pt>
                <c:pt idx="1248">
                  <c:v>45275</c:v>
                </c:pt>
                <c:pt idx="1249">
                  <c:v>45278</c:v>
                </c:pt>
                <c:pt idx="1250">
                  <c:v>45279</c:v>
                </c:pt>
                <c:pt idx="1251">
                  <c:v>45280</c:v>
                </c:pt>
                <c:pt idx="1252">
                  <c:v>45281</c:v>
                </c:pt>
                <c:pt idx="1253">
                  <c:v>45282</c:v>
                </c:pt>
                <c:pt idx="1254">
                  <c:v>45286</c:v>
                </c:pt>
                <c:pt idx="1255">
                  <c:v>45287</c:v>
                </c:pt>
                <c:pt idx="1256">
                  <c:v>45288</c:v>
                </c:pt>
                <c:pt idx="1257">
                  <c:v>45289</c:v>
                </c:pt>
                <c:pt idx="1258">
                  <c:v>45293</c:v>
                </c:pt>
                <c:pt idx="1259">
                  <c:v>45294</c:v>
                </c:pt>
                <c:pt idx="1260">
                  <c:v>45295</c:v>
                </c:pt>
                <c:pt idx="1261">
                  <c:v>45296</c:v>
                </c:pt>
                <c:pt idx="1262">
                  <c:v>45299</c:v>
                </c:pt>
                <c:pt idx="1263">
                  <c:v>45300</c:v>
                </c:pt>
                <c:pt idx="1264">
                  <c:v>45301</c:v>
                </c:pt>
                <c:pt idx="1265">
                  <c:v>45302</c:v>
                </c:pt>
                <c:pt idx="1266">
                  <c:v>45303</c:v>
                </c:pt>
                <c:pt idx="1267">
                  <c:v>45307</c:v>
                </c:pt>
                <c:pt idx="1268">
                  <c:v>45308</c:v>
                </c:pt>
                <c:pt idx="1269">
                  <c:v>45309</c:v>
                </c:pt>
                <c:pt idx="1270">
                  <c:v>45310</c:v>
                </c:pt>
                <c:pt idx="1271">
                  <c:v>45313</c:v>
                </c:pt>
                <c:pt idx="1272">
                  <c:v>45314</c:v>
                </c:pt>
                <c:pt idx="1273">
                  <c:v>45315</c:v>
                </c:pt>
                <c:pt idx="1274">
                  <c:v>45316</c:v>
                </c:pt>
                <c:pt idx="1275">
                  <c:v>45317</c:v>
                </c:pt>
                <c:pt idx="1276">
                  <c:v>45320</c:v>
                </c:pt>
                <c:pt idx="1277">
                  <c:v>45321</c:v>
                </c:pt>
                <c:pt idx="1278">
                  <c:v>45322</c:v>
                </c:pt>
                <c:pt idx="1279">
                  <c:v>45323</c:v>
                </c:pt>
                <c:pt idx="1280">
                  <c:v>45324</c:v>
                </c:pt>
                <c:pt idx="1281">
                  <c:v>45327</c:v>
                </c:pt>
                <c:pt idx="1282">
                  <c:v>45328</c:v>
                </c:pt>
                <c:pt idx="1283">
                  <c:v>45329</c:v>
                </c:pt>
                <c:pt idx="1284">
                  <c:v>45330</c:v>
                </c:pt>
                <c:pt idx="1285">
                  <c:v>45331</c:v>
                </c:pt>
                <c:pt idx="1286">
                  <c:v>45334</c:v>
                </c:pt>
                <c:pt idx="1287">
                  <c:v>45335</c:v>
                </c:pt>
                <c:pt idx="1288">
                  <c:v>45336</c:v>
                </c:pt>
                <c:pt idx="1289">
                  <c:v>45337</c:v>
                </c:pt>
                <c:pt idx="1290">
                  <c:v>45338</c:v>
                </c:pt>
                <c:pt idx="1291">
                  <c:v>45342</c:v>
                </c:pt>
                <c:pt idx="1292">
                  <c:v>45343</c:v>
                </c:pt>
                <c:pt idx="1293">
                  <c:v>45344</c:v>
                </c:pt>
                <c:pt idx="1294">
                  <c:v>45345</c:v>
                </c:pt>
                <c:pt idx="1295">
                  <c:v>45348</c:v>
                </c:pt>
                <c:pt idx="1296">
                  <c:v>45349</c:v>
                </c:pt>
                <c:pt idx="1297">
                  <c:v>45350</c:v>
                </c:pt>
                <c:pt idx="1298">
                  <c:v>45351</c:v>
                </c:pt>
                <c:pt idx="1299">
                  <c:v>45352</c:v>
                </c:pt>
                <c:pt idx="1300">
                  <c:v>45355</c:v>
                </c:pt>
                <c:pt idx="1301">
                  <c:v>45356</c:v>
                </c:pt>
                <c:pt idx="1302">
                  <c:v>45357</c:v>
                </c:pt>
                <c:pt idx="1303">
                  <c:v>45358</c:v>
                </c:pt>
                <c:pt idx="1304">
                  <c:v>45359</c:v>
                </c:pt>
                <c:pt idx="1305">
                  <c:v>45362</c:v>
                </c:pt>
                <c:pt idx="1306">
                  <c:v>45363</c:v>
                </c:pt>
                <c:pt idx="1307">
                  <c:v>45364</c:v>
                </c:pt>
                <c:pt idx="1308">
                  <c:v>45365</c:v>
                </c:pt>
                <c:pt idx="1309">
                  <c:v>45366</c:v>
                </c:pt>
                <c:pt idx="1310">
                  <c:v>45369</c:v>
                </c:pt>
                <c:pt idx="1311">
                  <c:v>45370</c:v>
                </c:pt>
                <c:pt idx="1312">
                  <c:v>45371</c:v>
                </c:pt>
                <c:pt idx="1313">
                  <c:v>45372</c:v>
                </c:pt>
                <c:pt idx="1314">
                  <c:v>45373</c:v>
                </c:pt>
                <c:pt idx="1315">
                  <c:v>45376</c:v>
                </c:pt>
                <c:pt idx="1316">
                  <c:v>45377</c:v>
                </c:pt>
                <c:pt idx="1317">
                  <c:v>45378</c:v>
                </c:pt>
                <c:pt idx="1318">
                  <c:v>45379</c:v>
                </c:pt>
                <c:pt idx="1319">
                  <c:v>45383</c:v>
                </c:pt>
                <c:pt idx="1320">
                  <c:v>45384</c:v>
                </c:pt>
                <c:pt idx="1321">
                  <c:v>45385</c:v>
                </c:pt>
                <c:pt idx="1322">
                  <c:v>45386</c:v>
                </c:pt>
                <c:pt idx="1323">
                  <c:v>45387</c:v>
                </c:pt>
                <c:pt idx="1324">
                  <c:v>45390</c:v>
                </c:pt>
                <c:pt idx="1325">
                  <c:v>45391</c:v>
                </c:pt>
                <c:pt idx="1326">
                  <c:v>45392</c:v>
                </c:pt>
                <c:pt idx="1327">
                  <c:v>45393</c:v>
                </c:pt>
                <c:pt idx="1328">
                  <c:v>45394</c:v>
                </c:pt>
                <c:pt idx="1329">
                  <c:v>45397</c:v>
                </c:pt>
                <c:pt idx="1330">
                  <c:v>45398</c:v>
                </c:pt>
                <c:pt idx="1331">
                  <c:v>45399</c:v>
                </c:pt>
                <c:pt idx="1332">
                  <c:v>45400</c:v>
                </c:pt>
                <c:pt idx="1333">
                  <c:v>45401</c:v>
                </c:pt>
                <c:pt idx="1334">
                  <c:v>45404</c:v>
                </c:pt>
                <c:pt idx="1335">
                  <c:v>45405</c:v>
                </c:pt>
                <c:pt idx="1336">
                  <c:v>45406</c:v>
                </c:pt>
                <c:pt idx="1337">
                  <c:v>45407</c:v>
                </c:pt>
                <c:pt idx="1338">
                  <c:v>45408</c:v>
                </c:pt>
                <c:pt idx="1339">
                  <c:v>45411</c:v>
                </c:pt>
                <c:pt idx="1340">
                  <c:v>45412</c:v>
                </c:pt>
                <c:pt idx="1341">
                  <c:v>45413</c:v>
                </c:pt>
                <c:pt idx="1342">
                  <c:v>45414</c:v>
                </c:pt>
                <c:pt idx="1343">
                  <c:v>45415</c:v>
                </c:pt>
                <c:pt idx="1344">
                  <c:v>45418</c:v>
                </c:pt>
                <c:pt idx="1345">
                  <c:v>45419</c:v>
                </c:pt>
                <c:pt idx="1346">
                  <c:v>45420</c:v>
                </c:pt>
                <c:pt idx="1347">
                  <c:v>45421</c:v>
                </c:pt>
                <c:pt idx="1348">
                  <c:v>45422</c:v>
                </c:pt>
                <c:pt idx="1349">
                  <c:v>45425</c:v>
                </c:pt>
                <c:pt idx="1350">
                  <c:v>45426</c:v>
                </c:pt>
                <c:pt idx="1351">
                  <c:v>45427</c:v>
                </c:pt>
                <c:pt idx="1352">
                  <c:v>45428</c:v>
                </c:pt>
                <c:pt idx="1353">
                  <c:v>45429</c:v>
                </c:pt>
                <c:pt idx="1354">
                  <c:v>45432</c:v>
                </c:pt>
                <c:pt idx="1355">
                  <c:v>45433</c:v>
                </c:pt>
                <c:pt idx="1356">
                  <c:v>45434</c:v>
                </c:pt>
                <c:pt idx="1357">
                  <c:v>45435</c:v>
                </c:pt>
                <c:pt idx="1358">
                  <c:v>45436</c:v>
                </c:pt>
                <c:pt idx="1359">
                  <c:v>45440</c:v>
                </c:pt>
                <c:pt idx="1360">
                  <c:v>45441</c:v>
                </c:pt>
                <c:pt idx="1361">
                  <c:v>45442</c:v>
                </c:pt>
                <c:pt idx="1362">
                  <c:v>45443</c:v>
                </c:pt>
                <c:pt idx="1363">
                  <c:v>45446</c:v>
                </c:pt>
                <c:pt idx="1364">
                  <c:v>45447</c:v>
                </c:pt>
                <c:pt idx="1365">
                  <c:v>45448</c:v>
                </c:pt>
                <c:pt idx="1366">
                  <c:v>45449</c:v>
                </c:pt>
                <c:pt idx="1367">
                  <c:v>45450</c:v>
                </c:pt>
                <c:pt idx="1368">
                  <c:v>45453</c:v>
                </c:pt>
                <c:pt idx="1369">
                  <c:v>45454</c:v>
                </c:pt>
                <c:pt idx="1370">
                  <c:v>45455</c:v>
                </c:pt>
                <c:pt idx="1371">
                  <c:v>45456</c:v>
                </c:pt>
                <c:pt idx="1372">
                  <c:v>45457</c:v>
                </c:pt>
                <c:pt idx="1373">
                  <c:v>45460</c:v>
                </c:pt>
                <c:pt idx="1374">
                  <c:v>45461</c:v>
                </c:pt>
                <c:pt idx="1375">
                  <c:v>45463</c:v>
                </c:pt>
                <c:pt idx="1376">
                  <c:v>45464</c:v>
                </c:pt>
                <c:pt idx="1377">
                  <c:v>45467</c:v>
                </c:pt>
                <c:pt idx="1378">
                  <c:v>45468</c:v>
                </c:pt>
                <c:pt idx="1379">
                  <c:v>45469</c:v>
                </c:pt>
                <c:pt idx="1380">
                  <c:v>45470</c:v>
                </c:pt>
                <c:pt idx="1381">
                  <c:v>45471</c:v>
                </c:pt>
                <c:pt idx="1382">
                  <c:v>45474</c:v>
                </c:pt>
                <c:pt idx="1383">
                  <c:v>45475</c:v>
                </c:pt>
                <c:pt idx="1384">
                  <c:v>45476</c:v>
                </c:pt>
                <c:pt idx="1385">
                  <c:v>45478</c:v>
                </c:pt>
                <c:pt idx="1386">
                  <c:v>45481</c:v>
                </c:pt>
                <c:pt idx="1387">
                  <c:v>45482</c:v>
                </c:pt>
                <c:pt idx="1388">
                  <c:v>45483</c:v>
                </c:pt>
                <c:pt idx="1389">
                  <c:v>45484</c:v>
                </c:pt>
                <c:pt idx="1390">
                  <c:v>45485</c:v>
                </c:pt>
                <c:pt idx="1391">
                  <c:v>45488</c:v>
                </c:pt>
                <c:pt idx="1392">
                  <c:v>45489</c:v>
                </c:pt>
                <c:pt idx="1393">
                  <c:v>45490</c:v>
                </c:pt>
                <c:pt idx="1394">
                  <c:v>45491</c:v>
                </c:pt>
                <c:pt idx="1395">
                  <c:v>45492</c:v>
                </c:pt>
                <c:pt idx="1396">
                  <c:v>45495</c:v>
                </c:pt>
                <c:pt idx="1397">
                  <c:v>45496</c:v>
                </c:pt>
                <c:pt idx="1398">
                  <c:v>45497</c:v>
                </c:pt>
                <c:pt idx="1399">
                  <c:v>45498</c:v>
                </c:pt>
                <c:pt idx="1400">
                  <c:v>45499</c:v>
                </c:pt>
                <c:pt idx="1401">
                  <c:v>45502</c:v>
                </c:pt>
                <c:pt idx="1402">
                  <c:v>45503</c:v>
                </c:pt>
                <c:pt idx="1403">
                  <c:v>45504</c:v>
                </c:pt>
                <c:pt idx="1404">
                  <c:v>45505</c:v>
                </c:pt>
                <c:pt idx="1405">
                  <c:v>45506</c:v>
                </c:pt>
                <c:pt idx="1406">
                  <c:v>45509</c:v>
                </c:pt>
                <c:pt idx="1407">
                  <c:v>45510</c:v>
                </c:pt>
                <c:pt idx="1408">
                  <c:v>45511</c:v>
                </c:pt>
                <c:pt idx="1409">
                  <c:v>45512</c:v>
                </c:pt>
                <c:pt idx="1410">
                  <c:v>45513</c:v>
                </c:pt>
                <c:pt idx="1411">
                  <c:v>45516</c:v>
                </c:pt>
                <c:pt idx="1412">
                  <c:v>45517</c:v>
                </c:pt>
                <c:pt idx="1413">
                  <c:v>45518</c:v>
                </c:pt>
                <c:pt idx="1414">
                  <c:v>45519</c:v>
                </c:pt>
                <c:pt idx="1415">
                  <c:v>45520</c:v>
                </c:pt>
                <c:pt idx="1416">
                  <c:v>45523</c:v>
                </c:pt>
                <c:pt idx="1417">
                  <c:v>45524</c:v>
                </c:pt>
                <c:pt idx="1418">
                  <c:v>45525</c:v>
                </c:pt>
                <c:pt idx="1419">
                  <c:v>45526</c:v>
                </c:pt>
                <c:pt idx="1420">
                  <c:v>45527</c:v>
                </c:pt>
                <c:pt idx="1421">
                  <c:v>45530</c:v>
                </c:pt>
                <c:pt idx="1422">
                  <c:v>45531</c:v>
                </c:pt>
                <c:pt idx="1423">
                  <c:v>45532</c:v>
                </c:pt>
                <c:pt idx="1424">
                  <c:v>45533</c:v>
                </c:pt>
                <c:pt idx="1425">
                  <c:v>45534</c:v>
                </c:pt>
                <c:pt idx="1426">
                  <c:v>45538</c:v>
                </c:pt>
                <c:pt idx="1427">
                  <c:v>45539</c:v>
                </c:pt>
                <c:pt idx="1428">
                  <c:v>45540</c:v>
                </c:pt>
                <c:pt idx="1429">
                  <c:v>45541</c:v>
                </c:pt>
                <c:pt idx="1430">
                  <c:v>45544</c:v>
                </c:pt>
                <c:pt idx="1431">
                  <c:v>45545</c:v>
                </c:pt>
                <c:pt idx="1432">
                  <c:v>45546</c:v>
                </c:pt>
                <c:pt idx="1433">
                  <c:v>45547</c:v>
                </c:pt>
                <c:pt idx="1434">
                  <c:v>45548</c:v>
                </c:pt>
                <c:pt idx="1435">
                  <c:v>45551</c:v>
                </c:pt>
                <c:pt idx="1436">
                  <c:v>45552</c:v>
                </c:pt>
                <c:pt idx="1437">
                  <c:v>45553</c:v>
                </c:pt>
                <c:pt idx="1438">
                  <c:v>45554</c:v>
                </c:pt>
                <c:pt idx="1439">
                  <c:v>45555</c:v>
                </c:pt>
                <c:pt idx="1440">
                  <c:v>45558</c:v>
                </c:pt>
                <c:pt idx="1441">
                  <c:v>45559</c:v>
                </c:pt>
                <c:pt idx="1442">
                  <c:v>45560</c:v>
                </c:pt>
                <c:pt idx="1443">
                  <c:v>45561</c:v>
                </c:pt>
                <c:pt idx="1444">
                  <c:v>45562</c:v>
                </c:pt>
                <c:pt idx="1445">
                  <c:v>45565</c:v>
                </c:pt>
                <c:pt idx="1446">
                  <c:v>45566</c:v>
                </c:pt>
                <c:pt idx="1447">
                  <c:v>45567</c:v>
                </c:pt>
                <c:pt idx="1448">
                  <c:v>45568</c:v>
                </c:pt>
                <c:pt idx="1449">
                  <c:v>45569</c:v>
                </c:pt>
                <c:pt idx="1450">
                  <c:v>45572</c:v>
                </c:pt>
                <c:pt idx="1451">
                  <c:v>45573</c:v>
                </c:pt>
                <c:pt idx="1452">
                  <c:v>45574</c:v>
                </c:pt>
                <c:pt idx="1453">
                  <c:v>45575</c:v>
                </c:pt>
                <c:pt idx="1454">
                  <c:v>45576</c:v>
                </c:pt>
                <c:pt idx="1455">
                  <c:v>45579</c:v>
                </c:pt>
                <c:pt idx="1456">
                  <c:v>45580</c:v>
                </c:pt>
                <c:pt idx="1457">
                  <c:v>45581</c:v>
                </c:pt>
                <c:pt idx="1458">
                  <c:v>45582</c:v>
                </c:pt>
                <c:pt idx="1459">
                  <c:v>45583</c:v>
                </c:pt>
                <c:pt idx="1460">
                  <c:v>45586</c:v>
                </c:pt>
                <c:pt idx="1461">
                  <c:v>45587</c:v>
                </c:pt>
                <c:pt idx="1462">
                  <c:v>45588</c:v>
                </c:pt>
                <c:pt idx="1463">
                  <c:v>45589</c:v>
                </c:pt>
                <c:pt idx="1464">
                  <c:v>45590</c:v>
                </c:pt>
                <c:pt idx="1465">
                  <c:v>45593</c:v>
                </c:pt>
                <c:pt idx="1466">
                  <c:v>45594</c:v>
                </c:pt>
                <c:pt idx="1467">
                  <c:v>45595</c:v>
                </c:pt>
                <c:pt idx="1468">
                  <c:v>45596</c:v>
                </c:pt>
                <c:pt idx="1469">
                  <c:v>45597</c:v>
                </c:pt>
              </c:numCache>
            </c:numRef>
          </c:cat>
          <c:val>
            <c:numRef>
              <c:f>' Exponential Smoothing by Day'!$I$6:$I$1473</c:f>
              <c:numCache>
                <c:formatCode>#,##0.00</c:formatCode>
                <c:ptCount val="1468"/>
                <c:pt idx="0">
                  <c:v>99.704498290000004</c:v>
                </c:pt>
                <c:pt idx="1">
                  <c:v>99.670280456</c:v>
                </c:pt>
                <c:pt idx="2">
                  <c:v>100.04347229039999</c:v>
                </c:pt>
                <c:pt idx="3">
                  <c:v>100.40976181136</c:v>
                </c:pt>
                <c:pt idx="4">
                  <c:v>100.950448380224</c:v>
                </c:pt>
                <c:pt idx="5">
                  <c:v>101.5112095122016</c:v>
                </c:pt>
                <c:pt idx="6">
                  <c:v>102.06722510098143</c:v>
                </c:pt>
                <c:pt idx="7">
                  <c:v>102.59235455088329</c:v>
                </c:pt>
                <c:pt idx="8">
                  <c:v>103.10584477579496</c:v>
                </c:pt>
                <c:pt idx="9">
                  <c:v>103.62121702821547</c:v>
                </c:pt>
                <c:pt idx="10">
                  <c:v>104.00235246539393</c:v>
                </c:pt>
                <c:pt idx="11">
                  <c:v>104.46894842885453</c:v>
                </c:pt>
                <c:pt idx="12">
                  <c:v>105.06568990596908</c:v>
                </c:pt>
                <c:pt idx="13">
                  <c:v>105.61226269537218</c:v>
                </c:pt>
                <c:pt idx="14">
                  <c:v>106.26957585583497</c:v>
                </c:pt>
                <c:pt idx="15">
                  <c:v>106.51040010025147</c:v>
                </c:pt>
                <c:pt idx="16">
                  <c:v>106.92390858022634</c:v>
                </c:pt>
                <c:pt idx="17">
                  <c:v>107.28751137220371</c:v>
                </c:pt>
                <c:pt idx="18">
                  <c:v>107.64231965498334</c:v>
                </c:pt>
                <c:pt idx="19">
                  <c:v>108.13940284948501</c:v>
                </c:pt>
                <c:pt idx="20">
                  <c:v>108.63905814453651</c:v>
                </c:pt>
                <c:pt idx="21">
                  <c:v>108.64008306008286</c:v>
                </c:pt>
                <c:pt idx="22">
                  <c:v>108.48701454407457</c:v>
                </c:pt>
                <c:pt idx="23">
                  <c:v>108.6334699496671</c:v>
                </c:pt>
                <c:pt idx="24">
                  <c:v>108.6797291247004</c:v>
                </c:pt>
                <c:pt idx="25">
                  <c:v>108.60064171223037</c:v>
                </c:pt>
                <c:pt idx="26">
                  <c:v>108.46862777100733</c:v>
                </c:pt>
                <c:pt idx="27">
                  <c:v>108.30608887390662</c:v>
                </c:pt>
                <c:pt idx="28">
                  <c:v>108.34231119651596</c:v>
                </c:pt>
                <c:pt idx="29">
                  <c:v>108.18289773686438</c:v>
                </c:pt>
                <c:pt idx="30">
                  <c:v>107.95292507317795</c:v>
                </c:pt>
                <c:pt idx="31">
                  <c:v>107.87997906586016</c:v>
                </c:pt>
                <c:pt idx="32">
                  <c:v>107.98067515927414</c:v>
                </c:pt>
                <c:pt idx="33">
                  <c:v>108.13499030334673</c:v>
                </c:pt>
                <c:pt idx="34">
                  <c:v>108.26341708301206</c:v>
                </c:pt>
                <c:pt idx="35">
                  <c:v>108.45409579471087</c:v>
                </c:pt>
                <c:pt idx="36">
                  <c:v>108.95935454523979</c:v>
                </c:pt>
                <c:pt idx="37">
                  <c:v>109.67454122071581</c:v>
                </c:pt>
                <c:pt idx="38">
                  <c:v>110.23931289864424</c:v>
                </c:pt>
                <c:pt idx="39">
                  <c:v>110.75521085877982</c:v>
                </c:pt>
                <c:pt idx="40">
                  <c:v>111.38776854290184</c:v>
                </c:pt>
                <c:pt idx="41">
                  <c:v>111.86866865861165</c:v>
                </c:pt>
                <c:pt idx="42">
                  <c:v>112.3280939027505</c:v>
                </c:pt>
                <c:pt idx="43">
                  <c:v>112.80146203247544</c:v>
                </c:pt>
                <c:pt idx="44">
                  <c:v>112.99080358922791</c:v>
                </c:pt>
                <c:pt idx="45">
                  <c:v>112.97299993030512</c:v>
                </c:pt>
                <c:pt idx="46">
                  <c:v>113.07199433727462</c:v>
                </c:pt>
                <c:pt idx="47">
                  <c:v>113.10880811354716</c:v>
                </c:pt>
                <c:pt idx="48">
                  <c:v>112.82540456219245</c:v>
                </c:pt>
                <c:pt idx="49">
                  <c:v>112.9828840959732</c:v>
                </c:pt>
                <c:pt idx="50">
                  <c:v>113.13032017637589</c:v>
                </c:pt>
                <c:pt idx="51">
                  <c:v>113.04248117873831</c:v>
                </c:pt>
                <c:pt idx="52">
                  <c:v>113.0594336208645</c:v>
                </c:pt>
                <c:pt idx="53">
                  <c:v>113.15263576877804</c:v>
                </c:pt>
                <c:pt idx="54">
                  <c:v>113.13100546190024</c:v>
                </c:pt>
                <c:pt idx="55">
                  <c:v>113.08777338571022</c:v>
                </c:pt>
                <c:pt idx="56">
                  <c:v>113.2161656971392</c:v>
                </c:pt>
                <c:pt idx="57">
                  <c:v>113.37829469742528</c:v>
                </c:pt>
                <c:pt idx="58">
                  <c:v>113.51375547768275</c:v>
                </c:pt>
                <c:pt idx="59">
                  <c:v>113.64327439991447</c:v>
                </c:pt>
                <c:pt idx="60">
                  <c:v>113.86155269992304</c:v>
                </c:pt>
                <c:pt idx="61">
                  <c:v>114.16731713993073</c:v>
                </c:pt>
                <c:pt idx="62">
                  <c:v>114.58794122593766</c:v>
                </c:pt>
                <c:pt idx="63">
                  <c:v>115.07391639334389</c:v>
                </c:pt>
                <c:pt idx="64">
                  <c:v>115.65767999400951</c:v>
                </c:pt>
                <c:pt idx="65">
                  <c:v>116.23915091460856</c:v>
                </c:pt>
                <c:pt idx="66">
                  <c:v>116.6303466031477</c:v>
                </c:pt>
                <c:pt idx="67">
                  <c:v>116.98242272283294</c:v>
                </c:pt>
                <c:pt idx="68">
                  <c:v>117.43141937054963</c:v>
                </c:pt>
                <c:pt idx="69">
                  <c:v>117.73760910349468</c:v>
                </c:pt>
                <c:pt idx="70">
                  <c:v>118.05120171314522</c:v>
                </c:pt>
                <c:pt idx="71">
                  <c:v>118.43324508183071</c:v>
                </c:pt>
                <c:pt idx="72">
                  <c:v>118.89970603364763</c:v>
                </c:pt>
                <c:pt idx="73">
                  <c:v>119.34803728028288</c:v>
                </c:pt>
                <c:pt idx="74">
                  <c:v>119.7981120922546</c:v>
                </c:pt>
                <c:pt idx="75">
                  <c:v>120.26591669302914</c:v>
                </c:pt>
                <c:pt idx="76">
                  <c:v>120.58238075372623</c:v>
                </c:pt>
                <c:pt idx="77">
                  <c:v>120.74742606835362</c:v>
                </c:pt>
                <c:pt idx="78">
                  <c:v>120.80566381151826</c:v>
                </c:pt>
                <c:pt idx="79">
                  <c:v>120.88944756036643</c:v>
                </c:pt>
                <c:pt idx="80">
                  <c:v>120.93348315432979</c:v>
                </c:pt>
                <c:pt idx="81">
                  <c:v>121.05866510889682</c:v>
                </c:pt>
                <c:pt idx="82">
                  <c:v>121.06581739800714</c:v>
                </c:pt>
                <c:pt idx="83">
                  <c:v>121.10742519820643</c:v>
                </c:pt>
                <c:pt idx="84">
                  <c:v>122.26273339838579</c:v>
                </c:pt>
                <c:pt idx="85">
                  <c:v>123.58102487854723</c:v>
                </c:pt>
                <c:pt idx="86">
                  <c:v>124.4813681306925</c:v>
                </c:pt>
                <c:pt idx="87">
                  <c:v>125.74889751762325</c:v>
                </c:pt>
                <c:pt idx="88">
                  <c:v>126.67674976586092</c:v>
                </c:pt>
                <c:pt idx="89">
                  <c:v>127.75563087927483</c:v>
                </c:pt>
                <c:pt idx="90">
                  <c:v>128.24014775134737</c:v>
                </c:pt>
                <c:pt idx="91">
                  <c:v>128.92860398621264</c:v>
                </c:pt>
                <c:pt idx="92">
                  <c:v>129.71775652759138</c:v>
                </c:pt>
                <c:pt idx="93">
                  <c:v>130.23726047483223</c:v>
                </c:pt>
                <c:pt idx="94">
                  <c:v>130.95045916734901</c:v>
                </c:pt>
                <c:pt idx="95">
                  <c:v>131.3630670606141</c:v>
                </c:pt>
                <c:pt idx="96">
                  <c:v>132.0879526745527</c:v>
                </c:pt>
                <c:pt idx="97">
                  <c:v>133.00140929709744</c:v>
                </c:pt>
                <c:pt idx="98">
                  <c:v>133.6722781973877</c:v>
                </c:pt>
                <c:pt idx="99">
                  <c:v>134.32808046764893</c:v>
                </c:pt>
                <c:pt idx="100">
                  <c:v>135.05702016088404</c:v>
                </c:pt>
                <c:pt idx="101">
                  <c:v>135.42888467479563</c:v>
                </c:pt>
                <c:pt idx="102">
                  <c:v>135.77608867731607</c:v>
                </c:pt>
                <c:pt idx="103">
                  <c:v>135.96141315958448</c:v>
                </c:pt>
                <c:pt idx="104">
                  <c:v>136.34687890362602</c:v>
                </c:pt>
                <c:pt idx="105">
                  <c:v>136.73907547326343</c:v>
                </c:pt>
                <c:pt idx="106">
                  <c:v>136.99475624593708</c:v>
                </c:pt>
                <c:pt idx="107">
                  <c:v>137.50615861134338</c:v>
                </c:pt>
                <c:pt idx="108">
                  <c:v>138.21977310020904</c:v>
                </c:pt>
                <c:pt idx="109">
                  <c:v>138.91115639018813</c:v>
                </c:pt>
                <c:pt idx="110">
                  <c:v>139.16444993116932</c:v>
                </c:pt>
                <c:pt idx="111">
                  <c:v>139.23346330805239</c:v>
                </c:pt>
                <c:pt idx="112">
                  <c:v>139.40250436724716</c:v>
                </c:pt>
                <c:pt idx="113">
                  <c:v>139.55849416052246</c:v>
                </c:pt>
                <c:pt idx="114">
                  <c:v>139.8395313444702</c:v>
                </c:pt>
                <c:pt idx="115">
                  <c:v>140.62132528002317</c:v>
                </c:pt>
                <c:pt idx="116">
                  <c:v>141.07640466202088</c:v>
                </c:pt>
                <c:pt idx="117">
                  <c:v>141.6410710158188</c:v>
                </c:pt>
                <c:pt idx="118">
                  <c:v>142.16757365423692</c:v>
                </c:pt>
                <c:pt idx="119">
                  <c:v>142.48536981881324</c:v>
                </c:pt>
                <c:pt idx="120">
                  <c:v>142.57775690693191</c:v>
                </c:pt>
                <c:pt idx="121">
                  <c:v>143.16183302623872</c:v>
                </c:pt>
                <c:pt idx="122">
                  <c:v>143.40332184361486</c:v>
                </c:pt>
                <c:pt idx="123">
                  <c:v>143.91832870925339</c:v>
                </c:pt>
                <c:pt idx="124">
                  <c:v>144.46178636832806</c:v>
                </c:pt>
                <c:pt idx="125">
                  <c:v>144.90080823149526</c:v>
                </c:pt>
                <c:pt idx="126">
                  <c:v>145.59551896834574</c:v>
                </c:pt>
                <c:pt idx="127">
                  <c:v>146.06759244151118</c:v>
                </c:pt>
                <c:pt idx="128">
                  <c:v>146.61287329736007</c:v>
                </c:pt>
                <c:pt idx="129">
                  <c:v>147.16527615762405</c:v>
                </c:pt>
                <c:pt idx="130">
                  <c:v>147.57670417186165</c:v>
                </c:pt>
                <c:pt idx="131">
                  <c:v>147.93446649467549</c:v>
                </c:pt>
                <c:pt idx="132">
                  <c:v>148.13989069520795</c:v>
                </c:pt>
                <c:pt idx="133">
                  <c:v>148.44422590568715</c:v>
                </c:pt>
                <c:pt idx="134">
                  <c:v>148.80097213511843</c:v>
                </c:pt>
                <c:pt idx="135">
                  <c:v>149.08543791160659</c:v>
                </c:pt>
                <c:pt idx="136">
                  <c:v>149.51196492044593</c:v>
                </c:pt>
                <c:pt idx="137">
                  <c:v>149.65308257840132</c:v>
                </c:pt>
                <c:pt idx="138">
                  <c:v>150.03055081056121</c:v>
                </c:pt>
                <c:pt idx="139">
                  <c:v>150.32692352950508</c:v>
                </c:pt>
                <c:pt idx="140">
                  <c:v>150.49732718655457</c:v>
                </c:pt>
                <c:pt idx="141">
                  <c:v>150.63334885789911</c:v>
                </c:pt>
                <c:pt idx="142">
                  <c:v>151.14302270210919</c:v>
                </c:pt>
                <c:pt idx="143">
                  <c:v>151.54585758189828</c:v>
                </c:pt>
                <c:pt idx="144">
                  <c:v>151.37472977370845</c:v>
                </c:pt>
                <c:pt idx="145">
                  <c:v>151.5983377263376</c:v>
                </c:pt>
                <c:pt idx="146">
                  <c:v>152.18202049370385</c:v>
                </c:pt>
                <c:pt idx="147">
                  <c:v>152.03397683433346</c:v>
                </c:pt>
                <c:pt idx="148">
                  <c:v>151.21389061090011</c:v>
                </c:pt>
                <c:pt idx="149">
                  <c:v>150.83127717981009</c:v>
                </c:pt>
                <c:pt idx="150">
                  <c:v>150.6901859018291</c:v>
                </c:pt>
                <c:pt idx="151">
                  <c:v>150.0333789216462</c:v>
                </c:pt>
                <c:pt idx="152">
                  <c:v>149.07137403948158</c:v>
                </c:pt>
                <c:pt idx="153">
                  <c:v>148.33465442553342</c:v>
                </c:pt>
                <c:pt idx="154">
                  <c:v>147.63307527298008</c:v>
                </c:pt>
                <c:pt idx="155">
                  <c:v>146.53925932568208</c:v>
                </c:pt>
                <c:pt idx="156">
                  <c:v>145.65789961311387</c:v>
                </c:pt>
                <c:pt idx="157">
                  <c:v>144.85889584180248</c:v>
                </c:pt>
                <c:pt idx="158">
                  <c:v>144.22938290762221</c:v>
                </c:pt>
                <c:pt idx="159">
                  <c:v>143.77071310686</c:v>
                </c:pt>
                <c:pt idx="160">
                  <c:v>143.57272962617401</c:v>
                </c:pt>
                <c:pt idx="161">
                  <c:v>143.26738537355661</c:v>
                </c:pt>
                <c:pt idx="162">
                  <c:v>142.76619767620096</c:v>
                </c:pt>
                <c:pt idx="163">
                  <c:v>142.49430660858087</c:v>
                </c:pt>
                <c:pt idx="164">
                  <c:v>142.31414474772279</c:v>
                </c:pt>
                <c:pt idx="165">
                  <c:v>142.24929521295053</c:v>
                </c:pt>
                <c:pt idx="166">
                  <c:v>142.25643509165548</c:v>
                </c:pt>
                <c:pt idx="167">
                  <c:v>142.33125850248993</c:v>
                </c:pt>
                <c:pt idx="168">
                  <c:v>142.44098543224095</c:v>
                </c:pt>
                <c:pt idx="169">
                  <c:v>142.71024748901687</c:v>
                </c:pt>
                <c:pt idx="170">
                  <c:v>143.03253786011518</c:v>
                </c:pt>
                <c:pt idx="171">
                  <c:v>143.54801423410368</c:v>
                </c:pt>
                <c:pt idx="172">
                  <c:v>143.97630149069332</c:v>
                </c:pt>
                <c:pt idx="173">
                  <c:v>143.98124855162399</c:v>
                </c:pt>
                <c:pt idx="174">
                  <c:v>143.9914824564616</c:v>
                </c:pt>
                <c:pt idx="175">
                  <c:v>144.33014854081543</c:v>
                </c:pt>
                <c:pt idx="176">
                  <c:v>144.4759972167339</c:v>
                </c:pt>
                <c:pt idx="177">
                  <c:v>144.26528409506051</c:v>
                </c:pt>
                <c:pt idx="178">
                  <c:v>144.30972889555449</c:v>
                </c:pt>
                <c:pt idx="179">
                  <c:v>144.47207112599904</c:v>
                </c:pt>
                <c:pt idx="180">
                  <c:v>144.62010479339915</c:v>
                </c:pt>
                <c:pt idx="181">
                  <c:v>144.69553633405923</c:v>
                </c:pt>
                <c:pt idx="182">
                  <c:v>144.7162216506533</c:v>
                </c:pt>
                <c:pt idx="183">
                  <c:v>144.75796008558797</c:v>
                </c:pt>
                <c:pt idx="184">
                  <c:v>144.52483222702915</c:v>
                </c:pt>
                <c:pt idx="185">
                  <c:v>144.79282172432625</c:v>
                </c:pt>
                <c:pt idx="186">
                  <c:v>145.33071484189364</c:v>
                </c:pt>
                <c:pt idx="187">
                  <c:v>145.79651420770429</c:v>
                </c:pt>
                <c:pt idx="188">
                  <c:v>146.11940184693387</c:v>
                </c:pt>
                <c:pt idx="189">
                  <c:v>145.72893535224048</c:v>
                </c:pt>
                <c:pt idx="190">
                  <c:v>145.49311304701644</c:v>
                </c:pt>
                <c:pt idx="191">
                  <c:v>145.39069047231482</c:v>
                </c:pt>
                <c:pt idx="192">
                  <c:v>145.28502444508337</c:v>
                </c:pt>
                <c:pt idx="193">
                  <c:v>145.02808877057504</c:v>
                </c:pt>
                <c:pt idx="194">
                  <c:v>145.33726719351753</c:v>
                </c:pt>
                <c:pt idx="195">
                  <c:v>145.59915204416578</c:v>
                </c:pt>
                <c:pt idx="196">
                  <c:v>145.9003543897492</c:v>
                </c:pt>
                <c:pt idx="197">
                  <c:v>146.22441807077428</c:v>
                </c:pt>
                <c:pt idx="198">
                  <c:v>146.83782526369686</c:v>
                </c:pt>
                <c:pt idx="199">
                  <c:v>147.17988807732718</c:v>
                </c:pt>
                <c:pt idx="200">
                  <c:v>147.61393936959445</c:v>
                </c:pt>
                <c:pt idx="201">
                  <c:v>148.02963131263499</c:v>
                </c:pt>
                <c:pt idx="202">
                  <c:v>148.46636850137151</c:v>
                </c:pt>
                <c:pt idx="203">
                  <c:v>148.58199819123436</c:v>
                </c:pt>
                <c:pt idx="204">
                  <c:v>148.49050980211092</c:v>
                </c:pt>
                <c:pt idx="205">
                  <c:v>148.26367257189986</c:v>
                </c:pt>
                <c:pt idx="206">
                  <c:v>148.11731782470989</c:v>
                </c:pt>
                <c:pt idx="207">
                  <c:v>148.21390513223889</c:v>
                </c:pt>
                <c:pt idx="208">
                  <c:v>148.18523617901499</c:v>
                </c:pt>
                <c:pt idx="209">
                  <c:v>148.3000804811135</c:v>
                </c:pt>
                <c:pt idx="210">
                  <c:v>148.33889720300215</c:v>
                </c:pt>
                <c:pt idx="211">
                  <c:v>148.58672440270192</c:v>
                </c:pt>
                <c:pt idx="212">
                  <c:v>149.07275563243172</c:v>
                </c:pt>
                <c:pt idx="213">
                  <c:v>149.11329500918856</c:v>
                </c:pt>
                <c:pt idx="214">
                  <c:v>148.49183519826971</c:v>
                </c:pt>
                <c:pt idx="215">
                  <c:v>148.23692962844274</c:v>
                </c:pt>
                <c:pt idx="216">
                  <c:v>147.91792721559847</c:v>
                </c:pt>
                <c:pt idx="217">
                  <c:v>147.51041031403864</c:v>
                </c:pt>
                <c:pt idx="218">
                  <c:v>147.03382607263475</c:v>
                </c:pt>
                <c:pt idx="219">
                  <c:v>146.40067509537127</c:v>
                </c:pt>
                <c:pt idx="220">
                  <c:v>145.83469358583415</c:v>
                </c:pt>
                <c:pt idx="221">
                  <c:v>145.50448655725074</c:v>
                </c:pt>
                <c:pt idx="222">
                  <c:v>145.42308392152569</c:v>
                </c:pt>
                <c:pt idx="223">
                  <c:v>145.37005164937312</c:v>
                </c:pt>
                <c:pt idx="224">
                  <c:v>145.37241568443582</c:v>
                </c:pt>
                <c:pt idx="225">
                  <c:v>145.40536912599222</c:v>
                </c:pt>
                <c:pt idx="226">
                  <c:v>145.38108129339301</c:v>
                </c:pt>
                <c:pt idx="227">
                  <c:v>145.41220534405372</c:v>
                </c:pt>
                <c:pt idx="228">
                  <c:v>145.61650482964836</c:v>
                </c:pt>
                <c:pt idx="229">
                  <c:v>146.03253226668352</c:v>
                </c:pt>
                <c:pt idx="230">
                  <c:v>146.46186724001515</c:v>
                </c:pt>
                <c:pt idx="231">
                  <c:v>146.49665738601362</c:v>
                </c:pt>
                <c:pt idx="232">
                  <c:v>146.78228217741227</c:v>
                </c:pt>
                <c:pt idx="233">
                  <c:v>146.91796997967103</c:v>
                </c:pt>
                <c:pt idx="234">
                  <c:v>147.00733448170394</c:v>
                </c:pt>
                <c:pt idx="235">
                  <c:v>147.16675423353354</c:v>
                </c:pt>
                <c:pt idx="236">
                  <c:v>147.03954109018019</c:v>
                </c:pt>
                <c:pt idx="237">
                  <c:v>147.02715955116219</c:v>
                </c:pt>
                <c:pt idx="238">
                  <c:v>147.27129570604598</c:v>
                </c:pt>
                <c:pt idx="239">
                  <c:v>147.48042101544138</c:v>
                </c:pt>
                <c:pt idx="240">
                  <c:v>147.67056250389723</c:v>
                </c:pt>
                <c:pt idx="241">
                  <c:v>148.23953835350753</c:v>
                </c:pt>
                <c:pt idx="242">
                  <c:v>148.80941691815678</c:v>
                </c:pt>
                <c:pt idx="243">
                  <c:v>149.40515216634111</c:v>
                </c:pt>
                <c:pt idx="244">
                  <c:v>149.89314951970701</c:v>
                </c:pt>
                <c:pt idx="245">
                  <c:v>150.44890750773632</c:v>
                </c:pt>
                <c:pt idx="246">
                  <c:v>150.9259726269627</c:v>
                </c:pt>
                <c:pt idx="247">
                  <c:v>151.36785107426644</c:v>
                </c:pt>
                <c:pt idx="248">
                  <c:v>151.85609343683979</c:v>
                </c:pt>
                <c:pt idx="249">
                  <c:v>152.3995505631558</c:v>
                </c:pt>
                <c:pt idx="250">
                  <c:v>152.79040300684022</c:v>
                </c:pt>
                <c:pt idx="251">
                  <c:v>153.1941919861562</c:v>
                </c:pt>
                <c:pt idx="252">
                  <c:v>153.60865797754059</c:v>
                </c:pt>
                <c:pt idx="253">
                  <c:v>153.91809704978652</c:v>
                </c:pt>
                <c:pt idx="254">
                  <c:v>154.22356365480789</c:v>
                </c:pt>
                <c:pt idx="255">
                  <c:v>154.64779999932711</c:v>
                </c:pt>
                <c:pt idx="256">
                  <c:v>155.44480283939438</c:v>
                </c:pt>
                <c:pt idx="257">
                  <c:v>156.52527677545496</c:v>
                </c:pt>
                <c:pt idx="258">
                  <c:v>157.39077430790945</c:v>
                </c:pt>
                <c:pt idx="259">
                  <c:v>158.31710977711853</c:v>
                </c:pt>
                <c:pt idx="260">
                  <c:v>159.28375084940669</c:v>
                </c:pt>
                <c:pt idx="261">
                  <c:v>160.33482980446604</c:v>
                </c:pt>
                <c:pt idx="262">
                  <c:v>161.23263649401946</c:v>
                </c:pt>
                <c:pt idx="263">
                  <c:v>161.76900571461752</c:v>
                </c:pt>
                <c:pt idx="264">
                  <c:v>162.24788517315577</c:v>
                </c:pt>
                <c:pt idx="265">
                  <c:v>162.83300876584019</c:v>
                </c:pt>
                <c:pt idx="266">
                  <c:v>163.17658929925619</c:v>
                </c:pt>
                <c:pt idx="267">
                  <c:v>163.35287262933059</c:v>
                </c:pt>
                <c:pt idx="268">
                  <c:v>162.93835410639753</c:v>
                </c:pt>
                <c:pt idx="269">
                  <c:v>162.64427913575776</c:v>
                </c:pt>
                <c:pt idx="270">
                  <c:v>162.03570602218201</c:v>
                </c:pt>
                <c:pt idx="271">
                  <c:v>161.48606455996381</c:v>
                </c:pt>
                <c:pt idx="272">
                  <c:v>160.57330710396744</c:v>
                </c:pt>
                <c:pt idx="273">
                  <c:v>159.70751081357071</c:v>
                </c:pt>
                <c:pt idx="274">
                  <c:v>159.27316415221364</c:v>
                </c:pt>
                <c:pt idx="275">
                  <c:v>158.79362452699229</c:v>
                </c:pt>
                <c:pt idx="276">
                  <c:v>158.25607573429306</c:v>
                </c:pt>
                <c:pt idx="277">
                  <c:v>157.64608858086376</c:v>
                </c:pt>
                <c:pt idx="278">
                  <c:v>156.95452812277739</c:v>
                </c:pt>
                <c:pt idx="279">
                  <c:v>156.36005798049968</c:v>
                </c:pt>
                <c:pt idx="280">
                  <c:v>156.01577429244972</c:v>
                </c:pt>
                <c:pt idx="281">
                  <c:v>155.47279519320475</c:v>
                </c:pt>
                <c:pt idx="282">
                  <c:v>154.96388390388427</c:v>
                </c:pt>
                <c:pt idx="283">
                  <c:v>154.31705148349585</c:v>
                </c:pt>
                <c:pt idx="284">
                  <c:v>154.10867091514626</c:v>
                </c:pt>
                <c:pt idx="285">
                  <c:v>153.62346453363162</c:v>
                </c:pt>
                <c:pt idx="286">
                  <c:v>153.00952659026845</c:v>
                </c:pt>
                <c:pt idx="287">
                  <c:v>151.47439729124159</c:v>
                </c:pt>
                <c:pt idx="288">
                  <c:v>150.02535081211744</c:v>
                </c:pt>
                <c:pt idx="289">
                  <c:v>148.65859149090571</c:v>
                </c:pt>
                <c:pt idx="290">
                  <c:v>147.24066172181514</c:v>
                </c:pt>
                <c:pt idx="291">
                  <c:v>145.92213906963363</c:v>
                </c:pt>
                <c:pt idx="292">
                  <c:v>144.57459374267026</c:v>
                </c:pt>
                <c:pt idx="293">
                  <c:v>143.48510769840325</c:v>
                </c:pt>
                <c:pt idx="294">
                  <c:v>142.86870446856295</c:v>
                </c:pt>
                <c:pt idx="295">
                  <c:v>141.89875144170668</c:v>
                </c:pt>
                <c:pt idx="296">
                  <c:v>140.83409296753601</c:v>
                </c:pt>
                <c:pt idx="297">
                  <c:v>139.03107079078239</c:v>
                </c:pt>
                <c:pt idx="298">
                  <c:v>137.60679290170415</c:v>
                </c:pt>
                <c:pt idx="299">
                  <c:v>134.63143008153375</c:v>
                </c:pt>
                <c:pt idx="300">
                  <c:v>130.41132906538039</c:v>
                </c:pt>
                <c:pt idx="301">
                  <c:v>126.74328804684235</c:v>
                </c:pt>
                <c:pt idx="302">
                  <c:v>123.16461430215811</c:v>
                </c:pt>
                <c:pt idx="303">
                  <c:v>120.01894602394231</c:v>
                </c:pt>
                <c:pt idx="304">
                  <c:v>116.69558917154808</c:v>
                </c:pt>
                <c:pt idx="305">
                  <c:v>114.12072172139328</c:v>
                </c:pt>
                <c:pt idx="306">
                  <c:v>112.05091410625394</c:v>
                </c:pt>
                <c:pt idx="307">
                  <c:v>110.16400506862855</c:v>
                </c:pt>
                <c:pt idx="308">
                  <c:v>109.3154336917657</c:v>
                </c:pt>
                <c:pt idx="309">
                  <c:v>109.41388986258914</c:v>
                </c:pt>
                <c:pt idx="310">
                  <c:v>109.95622203633023</c:v>
                </c:pt>
                <c:pt idx="311">
                  <c:v>110.01275513269721</c:v>
                </c:pt>
                <c:pt idx="312">
                  <c:v>110.09156994942749</c:v>
                </c:pt>
                <c:pt idx="313">
                  <c:v>109.82052712448476</c:v>
                </c:pt>
                <c:pt idx="314">
                  <c:v>109.22112364203628</c:v>
                </c:pt>
                <c:pt idx="315">
                  <c:v>108.49092411783265</c:v>
                </c:pt>
                <c:pt idx="316">
                  <c:v>107.45323231004939</c:v>
                </c:pt>
                <c:pt idx="317">
                  <c:v>107.21771513904446</c:v>
                </c:pt>
                <c:pt idx="318">
                  <c:v>107.34772890514002</c:v>
                </c:pt>
                <c:pt idx="319">
                  <c:v>107.96566673462603</c:v>
                </c:pt>
                <c:pt idx="320">
                  <c:v>109.13640810116343</c:v>
                </c:pt>
                <c:pt idx="321">
                  <c:v>109.93575862104709</c:v>
                </c:pt>
                <c:pt idx="322">
                  <c:v>110.95091383894238</c:v>
                </c:pt>
                <c:pt idx="323">
                  <c:v>111.15073364504815</c:v>
                </c:pt>
                <c:pt idx="324">
                  <c:v>111.13020069054335</c:v>
                </c:pt>
                <c:pt idx="325">
                  <c:v>111.57700499148902</c:v>
                </c:pt>
                <c:pt idx="326">
                  <c:v>111.92421935234012</c:v>
                </c:pt>
                <c:pt idx="327">
                  <c:v>111.84271584710611</c:v>
                </c:pt>
                <c:pt idx="328">
                  <c:v>111.49096303239548</c:v>
                </c:pt>
                <c:pt idx="329">
                  <c:v>111.03470501915594</c:v>
                </c:pt>
                <c:pt idx="330">
                  <c:v>110.72714592724034</c:v>
                </c:pt>
                <c:pt idx="331">
                  <c:v>110.45323352451632</c:v>
                </c:pt>
                <c:pt idx="332">
                  <c:v>110.07666475206469</c:v>
                </c:pt>
                <c:pt idx="333">
                  <c:v>110.22904542685822</c:v>
                </c:pt>
                <c:pt idx="334">
                  <c:v>110.2072395141724</c:v>
                </c:pt>
                <c:pt idx="335">
                  <c:v>109.99013418275516</c:v>
                </c:pt>
                <c:pt idx="336">
                  <c:v>109.42386154447965</c:v>
                </c:pt>
                <c:pt idx="337">
                  <c:v>108.8564174100317</c:v>
                </c:pt>
                <c:pt idx="338">
                  <c:v>108.30140539902852</c:v>
                </c:pt>
                <c:pt idx="339">
                  <c:v>108.39240895912567</c:v>
                </c:pt>
                <c:pt idx="340">
                  <c:v>108.39050327321311</c:v>
                </c:pt>
                <c:pt idx="341">
                  <c:v>108.25295975589181</c:v>
                </c:pt>
                <c:pt idx="342">
                  <c:v>107.90568121030262</c:v>
                </c:pt>
                <c:pt idx="343">
                  <c:v>107.37445680927236</c:v>
                </c:pt>
                <c:pt idx="344">
                  <c:v>106.89057481834513</c:v>
                </c:pt>
                <c:pt idx="345">
                  <c:v>106.68435043651061</c:v>
                </c:pt>
                <c:pt idx="346">
                  <c:v>107.37922334285955</c:v>
                </c:pt>
                <c:pt idx="347">
                  <c:v>107.96318516857359</c:v>
                </c:pt>
                <c:pt idx="348">
                  <c:v>108.76329609171623</c:v>
                </c:pt>
                <c:pt idx="349">
                  <c:v>109.31674248254461</c:v>
                </c:pt>
                <c:pt idx="350">
                  <c:v>109.86782656429016</c:v>
                </c:pt>
                <c:pt idx="351">
                  <c:v>110.91096791786114</c:v>
                </c:pt>
                <c:pt idx="352">
                  <c:v>112.27365454607502</c:v>
                </c:pt>
                <c:pt idx="353">
                  <c:v>113.66672671146753</c:v>
                </c:pt>
                <c:pt idx="354">
                  <c:v>115.12953097032079</c:v>
                </c:pt>
                <c:pt idx="355">
                  <c:v>116.78418193328871</c:v>
                </c:pt>
                <c:pt idx="356">
                  <c:v>118.13368579995984</c:v>
                </c:pt>
                <c:pt idx="357">
                  <c:v>119.99944166996386</c:v>
                </c:pt>
                <c:pt idx="358">
                  <c:v>121.92041577296747</c:v>
                </c:pt>
                <c:pt idx="359">
                  <c:v>124.09916124567073</c:v>
                </c:pt>
                <c:pt idx="360">
                  <c:v>125.83172559110366</c:v>
                </c:pt>
                <c:pt idx="361">
                  <c:v>127.01630511199329</c:v>
                </c:pt>
                <c:pt idx="362">
                  <c:v>127.89843009079397</c:v>
                </c:pt>
                <c:pt idx="363">
                  <c:v>127.65581303171457</c:v>
                </c:pt>
                <c:pt idx="364">
                  <c:v>127.53379099854311</c:v>
                </c:pt>
                <c:pt idx="365">
                  <c:v>127.5915874386888</c:v>
                </c:pt>
                <c:pt idx="366">
                  <c:v>127.81218485481992</c:v>
                </c:pt>
                <c:pt idx="367">
                  <c:v>128.06948565933794</c:v>
                </c:pt>
                <c:pt idx="368">
                  <c:v>128.24518327340414</c:v>
                </c:pt>
                <c:pt idx="369">
                  <c:v>128.13550945606372</c:v>
                </c:pt>
                <c:pt idx="370">
                  <c:v>128.18129994045734</c:v>
                </c:pt>
                <c:pt idx="371">
                  <c:v>128.55389260641161</c:v>
                </c:pt>
                <c:pt idx="372">
                  <c:v>128.41623634577044</c:v>
                </c:pt>
                <c:pt idx="373">
                  <c:v>128.64973631119341</c:v>
                </c:pt>
                <c:pt idx="374">
                  <c:v>128.30790492007407</c:v>
                </c:pt>
                <c:pt idx="375">
                  <c:v>128.02915757806664</c:v>
                </c:pt>
                <c:pt idx="376">
                  <c:v>127.91122259025998</c:v>
                </c:pt>
                <c:pt idx="377">
                  <c:v>127.94091027123399</c:v>
                </c:pt>
                <c:pt idx="378">
                  <c:v>128.35680917411059</c:v>
                </c:pt>
                <c:pt idx="379">
                  <c:v>129.02589204669954</c:v>
                </c:pt>
                <c:pt idx="380">
                  <c:v>129.15025902202959</c:v>
                </c:pt>
                <c:pt idx="381">
                  <c:v>129.23907222982663</c:v>
                </c:pt>
                <c:pt idx="382">
                  <c:v>129.17835927684396</c:v>
                </c:pt>
                <c:pt idx="383">
                  <c:v>129.14009335915958</c:v>
                </c:pt>
                <c:pt idx="384">
                  <c:v>129.24437168324363</c:v>
                </c:pt>
                <c:pt idx="385">
                  <c:v>129.27368054491927</c:v>
                </c:pt>
                <c:pt idx="386">
                  <c:v>129.67478997042736</c:v>
                </c:pt>
                <c:pt idx="387">
                  <c:v>129.85083056338462</c:v>
                </c:pt>
                <c:pt idx="388">
                  <c:v>129.99289289704618</c:v>
                </c:pt>
                <c:pt idx="389">
                  <c:v>130.36157693734157</c:v>
                </c:pt>
                <c:pt idx="390">
                  <c:v>131.00454369360742</c:v>
                </c:pt>
                <c:pt idx="391">
                  <c:v>131.65353543424669</c:v>
                </c:pt>
                <c:pt idx="392">
                  <c:v>131.96308423082201</c:v>
                </c:pt>
                <c:pt idx="393">
                  <c:v>132.1809878477398</c:v>
                </c:pt>
                <c:pt idx="394">
                  <c:v>132.54279171296582</c:v>
                </c:pt>
                <c:pt idx="395">
                  <c:v>132.73644192166924</c:v>
                </c:pt>
                <c:pt idx="396">
                  <c:v>133.27967699950233</c:v>
                </c:pt>
                <c:pt idx="397">
                  <c:v>133.4140887595521</c:v>
                </c:pt>
                <c:pt idx="398">
                  <c:v>133.30675276359688</c:v>
                </c:pt>
                <c:pt idx="399">
                  <c:v>133.48758413723721</c:v>
                </c:pt>
                <c:pt idx="400">
                  <c:v>133.63299381351348</c:v>
                </c:pt>
                <c:pt idx="401">
                  <c:v>133.97771903216213</c:v>
                </c:pt>
                <c:pt idx="402">
                  <c:v>134.68389609894592</c:v>
                </c:pt>
                <c:pt idx="403">
                  <c:v>135.36184284905133</c:v>
                </c:pt>
                <c:pt idx="404">
                  <c:v>136.37177062414619</c:v>
                </c:pt>
                <c:pt idx="405">
                  <c:v>137.47336919173156</c:v>
                </c:pt>
                <c:pt idx="406">
                  <c:v>138.75958177255842</c:v>
                </c:pt>
                <c:pt idx="407">
                  <c:v>140.13006982530257</c:v>
                </c:pt>
                <c:pt idx="408">
                  <c:v>141.26525162277233</c:v>
                </c:pt>
                <c:pt idx="409">
                  <c:v>142.4824673004951</c:v>
                </c:pt>
                <c:pt idx="410">
                  <c:v>143.68585173044559</c:v>
                </c:pt>
                <c:pt idx="411">
                  <c:v>144.24100007740105</c:v>
                </c:pt>
                <c:pt idx="412">
                  <c:v>144.75797367966095</c:v>
                </c:pt>
                <c:pt idx="413">
                  <c:v>144.98338328169484</c:v>
                </c:pt>
                <c:pt idx="414">
                  <c:v>145.16024179352539</c:v>
                </c:pt>
                <c:pt idx="415">
                  <c:v>145.32037880417283</c:v>
                </c:pt>
                <c:pt idx="416">
                  <c:v>145.47895066375554</c:v>
                </c:pt>
                <c:pt idx="417">
                  <c:v>145.47427764737998</c:v>
                </c:pt>
                <c:pt idx="418">
                  <c:v>145.481631982642</c:v>
                </c:pt>
                <c:pt idx="419">
                  <c:v>145.6606843643778</c:v>
                </c:pt>
                <c:pt idx="420">
                  <c:v>145.69756392794002</c:v>
                </c:pt>
                <c:pt idx="421">
                  <c:v>146.340536415146</c:v>
                </c:pt>
                <c:pt idx="422">
                  <c:v>146.78916404363142</c:v>
                </c:pt>
                <c:pt idx="423">
                  <c:v>147.17655165926826</c:v>
                </c:pt>
                <c:pt idx="424">
                  <c:v>147.15046906334143</c:v>
                </c:pt>
                <c:pt idx="425">
                  <c:v>147.61539804700729</c:v>
                </c:pt>
                <c:pt idx="426">
                  <c:v>148.21301199230655</c:v>
                </c:pt>
                <c:pt idx="427">
                  <c:v>148.9310037030759</c:v>
                </c:pt>
                <c:pt idx="428">
                  <c:v>149.84403584276831</c:v>
                </c:pt>
                <c:pt idx="429">
                  <c:v>150.76498656849148</c:v>
                </c:pt>
                <c:pt idx="430">
                  <c:v>151.70077124164234</c:v>
                </c:pt>
                <c:pt idx="431">
                  <c:v>152.49770156747812</c:v>
                </c:pt>
                <c:pt idx="432">
                  <c:v>153.23516896073031</c:v>
                </c:pt>
                <c:pt idx="433">
                  <c:v>153.39218490465728</c:v>
                </c:pt>
                <c:pt idx="434">
                  <c:v>153.52001048419157</c:v>
                </c:pt>
                <c:pt idx="435">
                  <c:v>154.00689493577244</c:v>
                </c:pt>
                <c:pt idx="436">
                  <c:v>154.28421600219519</c:v>
                </c:pt>
                <c:pt idx="437">
                  <c:v>154.60701815197569</c:v>
                </c:pt>
                <c:pt idx="438">
                  <c:v>155.06130504677813</c:v>
                </c:pt>
                <c:pt idx="439">
                  <c:v>155.49520902210034</c:v>
                </c:pt>
                <c:pt idx="440">
                  <c:v>155.66030603989032</c:v>
                </c:pt>
                <c:pt idx="441">
                  <c:v>155.89848228590131</c:v>
                </c:pt>
                <c:pt idx="442">
                  <c:v>156.01554476731118</c:v>
                </c:pt>
                <c:pt idx="443">
                  <c:v>156.05057934058007</c:v>
                </c:pt>
                <c:pt idx="444">
                  <c:v>155.96651139652207</c:v>
                </c:pt>
                <c:pt idx="445">
                  <c:v>156.17888277686984</c:v>
                </c:pt>
                <c:pt idx="446">
                  <c:v>156.32955681918287</c:v>
                </c:pt>
                <c:pt idx="447">
                  <c:v>156.78594897726458</c:v>
                </c:pt>
                <c:pt idx="448">
                  <c:v>157.38166132953813</c:v>
                </c:pt>
                <c:pt idx="449">
                  <c:v>157.83495790658432</c:v>
                </c:pt>
                <c:pt idx="450">
                  <c:v>158.11383699592588</c:v>
                </c:pt>
                <c:pt idx="451">
                  <c:v>157.98046385633327</c:v>
                </c:pt>
                <c:pt idx="452">
                  <c:v>158.19759081069995</c:v>
                </c:pt>
                <c:pt idx="453">
                  <c:v>158.31112182962994</c:v>
                </c:pt>
                <c:pt idx="454">
                  <c:v>158.58477038666695</c:v>
                </c:pt>
                <c:pt idx="455">
                  <c:v>158.42742402800027</c:v>
                </c:pt>
                <c:pt idx="456">
                  <c:v>158.66536094520026</c:v>
                </c:pt>
                <c:pt idx="457">
                  <c:v>158.95078866068025</c:v>
                </c:pt>
                <c:pt idx="458">
                  <c:v>158.65665583461222</c:v>
                </c:pt>
                <c:pt idx="459">
                  <c:v>158.24551143115102</c:v>
                </c:pt>
                <c:pt idx="460">
                  <c:v>156.88037343803592</c:v>
                </c:pt>
                <c:pt idx="461">
                  <c:v>155.83381711423232</c:v>
                </c:pt>
                <c:pt idx="462">
                  <c:v>154.5663152228091</c:v>
                </c:pt>
                <c:pt idx="463">
                  <c:v>153.65579576052818</c:v>
                </c:pt>
                <c:pt idx="464">
                  <c:v>153.47982647447535</c:v>
                </c:pt>
                <c:pt idx="465">
                  <c:v>153.26750666702782</c:v>
                </c:pt>
                <c:pt idx="466">
                  <c:v>153.64959389032506</c:v>
                </c:pt>
                <c:pt idx="467">
                  <c:v>154.21888743129256</c:v>
                </c:pt>
                <c:pt idx="468">
                  <c:v>155.6907181681633</c:v>
                </c:pt>
                <c:pt idx="469">
                  <c:v>156.19846978134697</c:v>
                </c:pt>
                <c:pt idx="470">
                  <c:v>156.51865728321229</c:v>
                </c:pt>
                <c:pt idx="471">
                  <c:v>156.35406725489108</c:v>
                </c:pt>
                <c:pt idx="472">
                  <c:v>156.19630182940196</c:v>
                </c:pt>
                <c:pt idx="473">
                  <c:v>156.26335224646175</c:v>
                </c:pt>
                <c:pt idx="474">
                  <c:v>156.57319713181559</c:v>
                </c:pt>
                <c:pt idx="475">
                  <c:v>157.02834689863403</c:v>
                </c:pt>
                <c:pt idx="476">
                  <c:v>157.56610058877061</c:v>
                </c:pt>
                <c:pt idx="477">
                  <c:v>157.89595140989357</c:v>
                </c:pt>
                <c:pt idx="478">
                  <c:v>158.19570410890421</c:v>
                </c:pt>
                <c:pt idx="479">
                  <c:v>158.41057278801381</c:v>
                </c:pt>
                <c:pt idx="480">
                  <c:v>158.32362774921245</c:v>
                </c:pt>
                <c:pt idx="481">
                  <c:v>158.16349550429121</c:v>
                </c:pt>
                <c:pt idx="482">
                  <c:v>157.7698769738621</c:v>
                </c:pt>
                <c:pt idx="483">
                  <c:v>157.8857191764759</c:v>
                </c:pt>
                <c:pt idx="484">
                  <c:v>157.77901065882833</c:v>
                </c:pt>
                <c:pt idx="485">
                  <c:v>158.08757047294552</c:v>
                </c:pt>
                <c:pt idx="486">
                  <c:v>158.40091578565097</c:v>
                </c:pt>
                <c:pt idx="487">
                  <c:v>158.90641594708589</c:v>
                </c:pt>
                <c:pt idx="488">
                  <c:v>159.4018247723773</c:v>
                </c:pt>
                <c:pt idx="489">
                  <c:v>159.97196028513957</c:v>
                </c:pt>
                <c:pt idx="490">
                  <c:v>160.81646499662563</c:v>
                </c:pt>
                <c:pt idx="491">
                  <c:v>161.34821266696306</c:v>
                </c:pt>
                <c:pt idx="492">
                  <c:v>162.01366911026676</c:v>
                </c:pt>
                <c:pt idx="493">
                  <c:v>162.8688238092401</c:v>
                </c:pt>
                <c:pt idx="494">
                  <c:v>163.63460713831608</c:v>
                </c:pt>
                <c:pt idx="495">
                  <c:v>164.71202929448447</c:v>
                </c:pt>
                <c:pt idx="496">
                  <c:v>165.43221125503601</c:v>
                </c:pt>
                <c:pt idx="497">
                  <c:v>165.99849329953241</c:v>
                </c:pt>
                <c:pt idx="498">
                  <c:v>166.60640611957919</c:v>
                </c:pt>
                <c:pt idx="499">
                  <c:v>167.21614209762129</c:v>
                </c:pt>
                <c:pt idx="500">
                  <c:v>167.87472350785916</c:v>
                </c:pt>
                <c:pt idx="501">
                  <c:v>168.67456194707324</c:v>
                </c:pt>
                <c:pt idx="502">
                  <c:v>169.46858951236592</c:v>
                </c:pt>
                <c:pt idx="503">
                  <c:v>170.19862723112934</c:v>
                </c:pt>
                <c:pt idx="504">
                  <c:v>170.8065339780164</c:v>
                </c:pt>
                <c:pt idx="505">
                  <c:v>171.14653640021479</c:v>
                </c:pt>
                <c:pt idx="506">
                  <c:v>171.24831342019331</c:v>
                </c:pt>
                <c:pt idx="507">
                  <c:v>171.43431886817399</c:v>
                </c:pt>
                <c:pt idx="508">
                  <c:v>171.45915328135661</c:v>
                </c:pt>
                <c:pt idx="509">
                  <c:v>171.75604953322096</c:v>
                </c:pt>
                <c:pt idx="510">
                  <c:v>171.71306786989888</c:v>
                </c:pt>
                <c:pt idx="511">
                  <c:v>171.489424962909</c:v>
                </c:pt>
                <c:pt idx="512">
                  <c:v>171.44035123661811</c:v>
                </c:pt>
                <c:pt idx="513">
                  <c:v>171.22856861295631</c:v>
                </c:pt>
                <c:pt idx="514">
                  <c:v>170.4696048816607</c:v>
                </c:pt>
                <c:pt idx="515">
                  <c:v>170.21328923349463</c:v>
                </c:pt>
                <c:pt idx="516">
                  <c:v>169.90457780014515</c:v>
                </c:pt>
                <c:pt idx="517">
                  <c:v>169.69320480013064</c:v>
                </c:pt>
                <c:pt idx="518">
                  <c:v>169.07140172011759</c:v>
                </c:pt>
                <c:pt idx="519">
                  <c:v>168.02049018810584</c:v>
                </c:pt>
                <c:pt idx="520">
                  <c:v>167.48985687929525</c:v>
                </c:pt>
                <c:pt idx="521">
                  <c:v>166.44585624136573</c:v>
                </c:pt>
                <c:pt idx="522">
                  <c:v>165.30973924722917</c:v>
                </c:pt>
                <c:pt idx="523">
                  <c:v>164.17645056250626</c:v>
                </c:pt>
                <c:pt idx="524">
                  <c:v>163.56975521625563</c:v>
                </c:pt>
                <c:pt idx="525">
                  <c:v>163.41965530463006</c:v>
                </c:pt>
                <c:pt idx="526">
                  <c:v>163.16511195416706</c:v>
                </c:pt>
                <c:pt idx="527">
                  <c:v>162.72890928875037</c:v>
                </c:pt>
                <c:pt idx="528">
                  <c:v>162.69275541987534</c:v>
                </c:pt>
                <c:pt idx="529">
                  <c:v>162.76040156788781</c:v>
                </c:pt>
                <c:pt idx="530">
                  <c:v>163.14592147109903</c:v>
                </c:pt>
                <c:pt idx="531">
                  <c:v>163.18366391398914</c:v>
                </c:pt>
                <c:pt idx="532">
                  <c:v>164.03067380259023</c:v>
                </c:pt>
                <c:pt idx="533">
                  <c:v>164.6860536923312</c:v>
                </c:pt>
                <c:pt idx="534">
                  <c:v>165.4781905130981</c:v>
                </c:pt>
                <c:pt idx="535">
                  <c:v>165.9329471417883</c:v>
                </c:pt>
                <c:pt idx="536">
                  <c:v>166.19580171760947</c:v>
                </c:pt>
                <c:pt idx="537">
                  <c:v>166.72522056584853</c:v>
                </c:pt>
                <c:pt idx="538">
                  <c:v>167.14582442926368</c:v>
                </c:pt>
                <c:pt idx="539">
                  <c:v>167.48872642633731</c:v>
                </c:pt>
                <c:pt idx="540">
                  <c:v>167.71545650370359</c:v>
                </c:pt>
                <c:pt idx="541">
                  <c:v>168.04474551333325</c:v>
                </c:pt>
                <c:pt idx="542">
                  <c:v>168.16000057199992</c:v>
                </c:pt>
                <c:pt idx="543">
                  <c:v>168.44964931479993</c:v>
                </c:pt>
                <c:pt idx="544">
                  <c:v>168.58799126331996</c:v>
                </c:pt>
                <c:pt idx="545">
                  <c:v>168.53717553698797</c:v>
                </c:pt>
                <c:pt idx="546">
                  <c:v>167.78147739328918</c:v>
                </c:pt>
                <c:pt idx="547">
                  <c:v>166.75166492396028</c:v>
                </c:pt>
                <c:pt idx="548">
                  <c:v>166.06566164156425</c:v>
                </c:pt>
                <c:pt idx="549">
                  <c:v>165.20068483740783</c:v>
                </c:pt>
                <c:pt idx="550">
                  <c:v>165.36144368366706</c:v>
                </c:pt>
                <c:pt idx="551">
                  <c:v>166.16214623530036</c:v>
                </c:pt>
                <c:pt idx="552">
                  <c:v>166.89626425177033</c:v>
                </c:pt>
                <c:pt idx="553">
                  <c:v>167.0425600665933</c:v>
                </c:pt>
                <c:pt idx="554">
                  <c:v>166.87270499993397</c:v>
                </c:pt>
                <c:pt idx="555">
                  <c:v>166.76318412994058</c:v>
                </c:pt>
                <c:pt idx="556">
                  <c:v>166.51241197694654</c:v>
                </c:pt>
                <c:pt idx="557">
                  <c:v>166.06033764925189</c:v>
                </c:pt>
                <c:pt idx="558">
                  <c:v>165.50319457432673</c:v>
                </c:pt>
                <c:pt idx="559">
                  <c:v>165.02969854689405</c:v>
                </c:pt>
                <c:pt idx="560">
                  <c:v>164.35694567220463</c:v>
                </c:pt>
                <c:pt idx="561">
                  <c:v>162.92108783498418</c:v>
                </c:pt>
                <c:pt idx="562">
                  <c:v>161.66349596148578</c:v>
                </c:pt>
                <c:pt idx="563">
                  <c:v>160.55381750533721</c:v>
                </c:pt>
                <c:pt idx="564">
                  <c:v>159.4607022948035</c:v>
                </c:pt>
                <c:pt idx="565">
                  <c:v>158.63969767532316</c:v>
                </c:pt>
                <c:pt idx="566">
                  <c:v>158.30635229779085</c:v>
                </c:pt>
                <c:pt idx="567">
                  <c:v>158.30111531801177</c:v>
                </c:pt>
                <c:pt idx="568">
                  <c:v>158.16250311621059</c:v>
                </c:pt>
                <c:pt idx="569">
                  <c:v>157.90769994458955</c:v>
                </c:pt>
                <c:pt idx="570">
                  <c:v>157.98567842013063</c:v>
                </c:pt>
                <c:pt idx="571">
                  <c:v>158.25815702811758</c:v>
                </c:pt>
                <c:pt idx="572">
                  <c:v>158.68545411530582</c:v>
                </c:pt>
                <c:pt idx="573">
                  <c:v>159.02570844377522</c:v>
                </c:pt>
                <c:pt idx="574">
                  <c:v>159.11422646939769</c:v>
                </c:pt>
                <c:pt idx="575">
                  <c:v>159.25650865245791</c:v>
                </c:pt>
                <c:pt idx="576">
                  <c:v>159.40864556721212</c:v>
                </c:pt>
                <c:pt idx="577">
                  <c:v>159.55038599049089</c:v>
                </c:pt>
                <c:pt idx="578">
                  <c:v>159.28877238144182</c:v>
                </c:pt>
                <c:pt idx="579">
                  <c:v>159.19300061329764</c:v>
                </c:pt>
                <c:pt idx="580">
                  <c:v>158.88427947196789</c:v>
                </c:pt>
                <c:pt idx="581">
                  <c:v>158.53996163477109</c:v>
                </c:pt>
                <c:pt idx="582">
                  <c:v>158.105809531294</c:v>
                </c:pt>
                <c:pt idx="583">
                  <c:v>157.64860076816458</c:v>
                </c:pt>
                <c:pt idx="584">
                  <c:v>157.05890091134813</c:v>
                </c:pt>
                <c:pt idx="585">
                  <c:v>156.62739131021331</c:v>
                </c:pt>
                <c:pt idx="586">
                  <c:v>155.87586128919196</c:v>
                </c:pt>
                <c:pt idx="587">
                  <c:v>155.49907533027277</c:v>
                </c:pt>
                <c:pt idx="588">
                  <c:v>154.7303292972455</c:v>
                </c:pt>
                <c:pt idx="589">
                  <c:v>154.36887626752096</c:v>
                </c:pt>
                <c:pt idx="590">
                  <c:v>154.13893749076888</c:v>
                </c:pt>
                <c:pt idx="591">
                  <c:v>155.086048381692</c:v>
                </c:pt>
                <c:pt idx="592">
                  <c:v>156.24863647352279</c:v>
                </c:pt>
                <c:pt idx="593">
                  <c:v>157.38648187617054</c:v>
                </c:pt>
                <c:pt idx="594">
                  <c:v>158.38549695855346</c:v>
                </c:pt>
                <c:pt idx="595">
                  <c:v>159.44665734269813</c:v>
                </c:pt>
                <c:pt idx="596">
                  <c:v>160.65572237842832</c:v>
                </c:pt>
                <c:pt idx="597">
                  <c:v>162.25873687058549</c:v>
                </c:pt>
                <c:pt idx="598">
                  <c:v>163.46397433352695</c:v>
                </c:pt>
                <c:pt idx="599">
                  <c:v>164.60805694017427</c:v>
                </c:pt>
                <c:pt idx="600">
                  <c:v>165.92192318615685</c:v>
                </c:pt>
                <c:pt idx="601">
                  <c:v>167.18226382754116</c:v>
                </c:pt>
                <c:pt idx="602">
                  <c:v>168.63288052478703</c:v>
                </c:pt>
                <c:pt idx="603">
                  <c:v>169.67760181230832</c:v>
                </c:pt>
                <c:pt idx="604">
                  <c:v>170.38426790107749</c:v>
                </c:pt>
                <c:pt idx="605">
                  <c:v>171.08450078096976</c:v>
                </c:pt>
                <c:pt idx="606">
                  <c:v>171.82274259287277</c:v>
                </c:pt>
                <c:pt idx="607">
                  <c:v>172.42000782358548</c:v>
                </c:pt>
                <c:pt idx="608">
                  <c:v>172.90888167122694</c:v>
                </c:pt>
                <c:pt idx="609">
                  <c:v>173.33037753410426</c:v>
                </c:pt>
                <c:pt idx="610">
                  <c:v>173.62796875069384</c:v>
                </c:pt>
                <c:pt idx="611">
                  <c:v>173.92402502562445</c:v>
                </c:pt>
                <c:pt idx="612">
                  <c:v>174.09120199306199</c:v>
                </c:pt>
                <c:pt idx="613">
                  <c:v>174.09664630375579</c:v>
                </c:pt>
                <c:pt idx="614">
                  <c:v>174.10835923338021</c:v>
                </c:pt>
                <c:pt idx="615">
                  <c:v>174.14323406004218</c:v>
                </c:pt>
                <c:pt idx="616">
                  <c:v>174.11816999403797</c:v>
                </c:pt>
                <c:pt idx="617">
                  <c:v>174.02748336463418</c:v>
                </c:pt>
                <c:pt idx="618">
                  <c:v>173.79111838817076</c:v>
                </c:pt>
                <c:pt idx="619">
                  <c:v>173.3623269793537</c:v>
                </c:pt>
                <c:pt idx="620">
                  <c:v>172.69124778141833</c:v>
                </c:pt>
                <c:pt idx="621">
                  <c:v>172.3422722332765</c:v>
                </c:pt>
                <c:pt idx="622">
                  <c:v>172.06517696994885</c:v>
                </c:pt>
                <c:pt idx="623">
                  <c:v>171.80411215295396</c:v>
                </c:pt>
                <c:pt idx="624">
                  <c:v>171.68399756765859</c:v>
                </c:pt>
                <c:pt idx="625">
                  <c:v>172.52287930089273</c:v>
                </c:pt>
                <c:pt idx="626">
                  <c:v>173.27300684080345</c:v>
                </c:pt>
                <c:pt idx="627">
                  <c:v>174.3841430467231</c:v>
                </c:pt>
                <c:pt idx="628">
                  <c:v>175.12430540205079</c:v>
                </c:pt>
                <c:pt idx="629">
                  <c:v>175.7875309918457</c:v>
                </c:pt>
                <c:pt idx="630">
                  <c:v>176.47591961266116</c:v>
                </c:pt>
                <c:pt idx="631">
                  <c:v>176.85020723139505</c:v>
                </c:pt>
                <c:pt idx="632">
                  <c:v>177.49267063825553</c:v>
                </c:pt>
                <c:pt idx="633">
                  <c:v>177.99400019442999</c:v>
                </c:pt>
                <c:pt idx="634">
                  <c:v>178.61746394498698</c:v>
                </c:pt>
                <c:pt idx="635">
                  <c:v>179.32164925048829</c:v>
                </c:pt>
                <c:pt idx="636">
                  <c:v>179.83181373543948</c:v>
                </c:pt>
                <c:pt idx="637">
                  <c:v>180.43208420189555</c:v>
                </c:pt>
                <c:pt idx="638">
                  <c:v>180.54701329170598</c:v>
                </c:pt>
                <c:pt idx="639">
                  <c:v>180.34192439253539</c:v>
                </c:pt>
                <c:pt idx="640">
                  <c:v>179.88775209328185</c:v>
                </c:pt>
                <c:pt idx="641">
                  <c:v>179.54323195395369</c:v>
                </c:pt>
                <c:pt idx="642">
                  <c:v>179.40153692855833</c:v>
                </c:pt>
                <c:pt idx="643">
                  <c:v>179.27303789570249</c:v>
                </c:pt>
                <c:pt idx="644">
                  <c:v>179.54669388613226</c:v>
                </c:pt>
                <c:pt idx="645">
                  <c:v>179.54869563751905</c:v>
                </c:pt>
                <c:pt idx="646">
                  <c:v>179.45511910376712</c:v>
                </c:pt>
                <c:pt idx="647">
                  <c:v>179.33196895339043</c:v>
                </c:pt>
                <c:pt idx="648">
                  <c:v>179.24449196805136</c:v>
                </c:pt>
                <c:pt idx="649">
                  <c:v>179.03826482124623</c:v>
                </c:pt>
                <c:pt idx="650">
                  <c:v>179.4473243891216</c:v>
                </c:pt>
                <c:pt idx="651">
                  <c:v>180.28750711020945</c:v>
                </c:pt>
                <c:pt idx="652">
                  <c:v>181.59551024918852</c:v>
                </c:pt>
                <c:pt idx="653">
                  <c:v>181.7819354842697</c:v>
                </c:pt>
                <c:pt idx="654">
                  <c:v>181.51175127584273</c:v>
                </c:pt>
                <c:pt idx="655">
                  <c:v>181.27053097825845</c:v>
                </c:pt>
                <c:pt idx="656">
                  <c:v>180.80817209043261</c:v>
                </c:pt>
                <c:pt idx="657">
                  <c:v>180.31905410138936</c:v>
                </c:pt>
                <c:pt idx="658">
                  <c:v>180.24674189125042</c:v>
                </c:pt>
                <c:pt idx="659">
                  <c:v>180.55733839212536</c:v>
                </c:pt>
                <c:pt idx="660">
                  <c:v>180.53905877291282</c:v>
                </c:pt>
                <c:pt idx="661">
                  <c:v>180.16249969562156</c:v>
                </c:pt>
                <c:pt idx="662">
                  <c:v>179.5627612660594</c:v>
                </c:pt>
                <c:pt idx="663">
                  <c:v>178.86435561945348</c:v>
                </c:pt>
                <c:pt idx="664">
                  <c:v>178.22021741750814</c:v>
                </c:pt>
                <c:pt idx="665">
                  <c:v>177.99184038575734</c:v>
                </c:pt>
                <c:pt idx="666">
                  <c:v>177.6442051171816</c:v>
                </c:pt>
                <c:pt idx="667">
                  <c:v>177.46077673546344</c:v>
                </c:pt>
                <c:pt idx="668">
                  <c:v>177.1185595319171</c:v>
                </c:pt>
                <c:pt idx="669">
                  <c:v>176.89328957872539</c:v>
                </c:pt>
                <c:pt idx="670">
                  <c:v>176.55915624085284</c:v>
                </c:pt>
                <c:pt idx="671">
                  <c:v>176.17862971676757</c:v>
                </c:pt>
                <c:pt idx="672">
                  <c:v>175.93542799509083</c:v>
                </c:pt>
                <c:pt idx="673">
                  <c:v>175.77494183558176</c:v>
                </c:pt>
                <c:pt idx="674">
                  <c:v>175.44558455202358</c:v>
                </c:pt>
                <c:pt idx="675">
                  <c:v>175.15305551682121</c:v>
                </c:pt>
                <c:pt idx="676">
                  <c:v>174.7574154951391</c:v>
                </c:pt>
                <c:pt idx="677">
                  <c:v>174.43151220562518</c:v>
                </c:pt>
                <c:pt idx="678">
                  <c:v>174.14014626506267</c:v>
                </c:pt>
                <c:pt idx="679">
                  <c:v>173.86818485855642</c:v>
                </c:pt>
                <c:pt idx="680">
                  <c:v>173.33241465270078</c:v>
                </c:pt>
                <c:pt idx="681">
                  <c:v>172.42295858743068</c:v>
                </c:pt>
                <c:pt idx="682">
                  <c:v>171.57232990868761</c:v>
                </c:pt>
                <c:pt idx="683">
                  <c:v>170.56831651781886</c:v>
                </c:pt>
                <c:pt idx="684">
                  <c:v>169.54109912603695</c:v>
                </c:pt>
                <c:pt idx="685">
                  <c:v>168.70906257343327</c:v>
                </c:pt>
                <c:pt idx="686">
                  <c:v>168.05852985608993</c:v>
                </c:pt>
                <c:pt idx="687">
                  <c:v>167.80785265048092</c:v>
                </c:pt>
                <c:pt idx="688">
                  <c:v>167.07030774543284</c:v>
                </c:pt>
                <c:pt idx="689">
                  <c:v>166.19531890088956</c:v>
                </c:pt>
                <c:pt idx="690">
                  <c:v>164.7878628208006</c:v>
                </c:pt>
                <c:pt idx="691">
                  <c:v>163.59901336872053</c:v>
                </c:pt>
                <c:pt idx="692">
                  <c:v>162.6283210118485</c:v>
                </c:pt>
                <c:pt idx="693">
                  <c:v>161.80238619066367</c:v>
                </c:pt>
                <c:pt idx="694">
                  <c:v>160.7038049815973</c:v>
                </c:pt>
                <c:pt idx="695">
                  <c:v>159.50485698343758</c:v>
                </c:pt>
                <c:pt idx="696">
                  <c:v>158.36059687509382</c:v>
                </c:pt>
                <c:pt idx="697">
                  <c:v>157.50886946758442</c:v>
                </c:pt>
                <c:pt idx="698">
                  <c:v>156.51554478082596</c:v>
                </c:pt>
                <c:pt idx="699">
                  <c:v>155.51838636274337</c:v>
                </c:pt>
                <c:pt idx="700">
                  <c:v>154.54989580646904</c:v>
                </c:pt>
                <c:pt idx="701">
                  <c:v>153.99651144582214</c:v>
                </c:pt>
                <c:pt idx="702">
                  <c:v>153.68241023123994</c:v>
                </c:pt>
                <c:pt idx="703">
                  <c:v>153.84644612811593</c:v>
                </c:pt>
                <c:pt idx="704">
                  <c:v>153.77217596530434</c:v>
                </c:pt>
                <c:pt idx="705">
                  <c:v>153.65861650877389</c:v>
                </c:pt>
                <c:pt idx="706">
                  <c:v>153.54667941789651</c:v>
                </c:pt>
                <c:pt idx="707">
                  <c:v>153.83037359610688</c:v>
                </c:pt>
                <c:pt idx="708">
                  <c:v>154.17718700649618</c:v>
                </c:pt>
                <c:pt idx="709">
                  <c:v>154.48639854584658</c:v>
                </c:pt>
                <c:pt idx="710">
                  <c:v>154.83281637126191</c:v>
                </c:pt>
                <c:pt idx="711">
                  <c:v>155.1144227341357</c:v>
                </c:pt>
                <c:pt idx="712">
                  <c:v>155.72700237072215</c:v>
                </c:pt>
                <c:pt idx="713">
                  <c:v>156.08756324364992</c:v>
                </c:pt>
                <c:pt idx="714">
                  <c:v>156.59698623928494</c:v>
                </c:pt>
                <c:pt idx="715">
                  <c:v>157.03308381535646</c:v>
                </c:pt>
                <c:pt idx="716">
                  <c:v>157.88300419382082</c:v>
                </c:pt>
                <c:pt idx="717">
                  <c:v>158.61581430443874</c:v>
                </c:pt>
                <c:pt idx="718">
                  <c:v>159.52547310399487</c:v>
                </c:pt>
                <c:pt idx="719">
                  <c:v>160.15145973359537</c:v>
                </c:pt>
                <c:pt idx="720">
                  <c:v>160.84526304023586</c:v>
                </c:pt>
                <c:pt idx="721">
                  <c:v>160.53340976621229</c:v>
                </c:pt>
                <c:pt idx="722">
                  <c:v>160.20213146959105</c:v>
                </c:pt>
                <c:pt idx="723">
                  <c:v>159.85629271263196</c:v>
                </c:pt>
                <c:pt idx="724">
                  <c:v>159.51973265136877</c:v>
                </c:pt>
                <c:pt idx="725">
                  <c:v>159.3170757962319</c:v>
                </c:pt>
                <c:pt idx="726">
                  <c:v>159.09575334660872</c:v>
                </c:pt>
                <c:pt idx="727">
                  <c:v>158.89558963194784</c:v>
                </c:pt>
                <c:pt idx="728">
                  <c:v>158.51884347875307</c:v>
                </c:pt>
                <c:pt idx="729">
                  <c:v>157.89655355087777</c:v>
                </c:pt>
                <c:pt idx="730">
                  <c:v>157.03672607579</c:v>
                </c:pt>
                <c:pt idx="731">
                  <c:v>156.03319231821101</c:v>
                </c:pt>
                <c:pt idx="732">
                  <c:v>154.41271762638991</c:v>
                </c:pt>
                <c:pt idx="733">
                  <c:v>152.99127466375091</c:v>
                </c:pt>
                <c:pt idx="734">
                  <c:v>151.76550687737583</c:v>
                </c:pt>
                <c:pt idx="735">
                  <c:v>150.70124561963826</c:v>
                </c:pt>
                <c:pt idx="736">
                  <c:v>149.76092909767445</c:v>
                </c:pt>
                <c:pt idx="737">
                  <c:v>148.57789648790703</c:v>
                </c:pt>
                <c:pt idx="738">
                  <c:v>147.74090914911633</c:v>
                </c:pt>
                <c:pt idx="739">
                  <c:v>147.4800903242047</c:v>
                </c:pt>
                <c:pt idx="740">
                  <c:v>147.25313994178424</c:v>
                </c:pt>
                <c:pt idx="741">
                  <c:v>146.71116334760583</c:v>
                </c:pt>
                <c:pt idx="742">
                  <c:v>146.12508577284527</c:v>
                </c:pt>
                <c:pt idx="743">
                  <c:v>145.37960447556074</c:v>
                </c:pt>
                <c:pt idx="744">
                  <c:v>144.46730167800467</c:v>
                </c:pt>
                <c:pt idx="745">
                  <c:v>143.94794120020421</c:v>
                </c:pt>
                <c:pt idx="746">
                  <c:v>143.3316093001838</c:v>
                </c:pt>
                <c:pt idx="747">
                  <c:v>142.71364765016543</c:v>
                </c:pt>
                <c:pt idx="748">
                  <c:v>141.9930000451489</c:v>
                </c:pt>
                <c:pt idx="749">
                  <c:v>141.41254464063402</c:v>
                </c:pt>
                <c:pt idx="750">
                  <c:v>141.04391132657062</c:v>
                </c:pt>
                <c:pt idx="751">
                  <c:v>140.78611138391358</c:v>
                </c:pt>
                <c:pt idx="752">
                  <c:v>140.70883844552222</c:v>
                </c:pt>
                <c:pt idx="753">
                  <c:v>140.62664021097001</c:v>
                </c:pt>
                <c:pt idx="754">
                  <c:v>140.59840306987303</c:v>
                </c:pt>
                <c:pt idx="755">
                  <c:v>140.45814742288573</c:v>
                </c:pt>
                <c:pt idx="756">
                  <c:v>140.42729545059717</c:v>
                </c:pt>
                <c:pt idx="757">
                  <c:v>140.70610673553745</c:v>
                </c:pt>
                <c:pt idx="758">
                  <c:v>140.8499766519837</c:v>
                </c:pt>
                <c:pt idx="759">
                  <c:v>140.90549106678532</c:v>
                </c:pt>
                <c:pt idx="760">
                  <c:v>140.7257665401068</c:v>
                </c:pt>
                <c:pt idx="761">
                  <c:v>140.35962909609611</c:v>
                </c:pt>
                <c:pt idx="762">
                  <c:v>140.0855802464865</c:v>
                </c:pt>
                <c:pt idx="763">
                  <c:v>140.25452008183785</c:v>
                </c:pt>
                <c:pt idx="764">
                  <c:v>140.39780739365409</c:v>
                </c:pt>
                <c:pt idx="765">
                  <c:v>140.53163200428867</c:v>
                </c:pt>
                <c:pt idx="766">
                  <c:v>140.6053563138598</c:v>
                </c:pt>
                <c:pt idx="767">
                  <c:v>140.57730206247382</c:v>
                </c:pt>
                <c:pt idx="768">
                  <c:v>140.54524171622643</c:v>
                </c:pt>
                <c:pt idx="769">
                  <c:v>140.49692329460379</c:v>
                </c:pt>
                <c:pt idx="770">
                  <c:v>140.21401258514342</c:v>
                </c:pt>
                <c:pt idx="771">
                  <c:v>139.79296532662909</c:v>
                </c:pt>
                <c:pt idx="772">
                  <c:v>139.0217986739662</c:v>
                </c:pt>
                <c:pt idx="773">
                  <c:v>138.39977017656958</c:v>
                </c:pt>
                <c:pt idx="774">
                  <c:v>137.69103399891262</c:v>
                </c:pt>
                <c:pt idx="775">
                  <c:v>136.81472386902135</c:v>
                </c:pt>
                <c:pt idx="776">
                  <c:v>136.42118788211923</c:v>
                </c:pt>
                <c:pt idx="777">
                  <c:v>136.20034137390732</c:v>
                </c:pt>
                <c:pt idx="778">
                  <c:v>136.23419059651658</c:v>
                </c:pt>
                <c:pt idx="779">
                  <c:v>136.03885838686494</c:v>
                </c:pt>
                <c:pt idx="780">
                  <c:v>135.93410584817846</c:v>
                </c:pt>
                <c:pt idx="781">
                  <c:v>135.72498634336063</c:v>
                </c:pt>
                <c:pt idx="782">
                  <c:v>135.50368551902457</c:v>
                </c:pt>
                <c:pt idx="783">
                  <c:v>135.60720032712211</c:v>
                </c:pt>
                <c:pt idx="784">
                  <c:v>135.4628880744099</c:v>
                </c:pt>
                <c:pt idx="785">
                  <c:v>134.7490516569689</c:v>
                </c:pt>
                <c:pt idx="786">
                  <c:v>133.94698279127203</c:v>
                </c:pt>
                <c:pt idx="787">
                  <c:v>133.62707546214483</c:v>
                </c:pt>
                <c:pt idx="788">
                  <c:v>133.33624138593035</c:v>
                </c:pt>
                <c:pt idx="789">
                  <c:v>132.6890788873373</c:v>
                </c:pt>
                <c:pt idx="790">
                  <c:v>132.05699655860357</c:v>
                </c:pt>
                <c:pt idx="791">
                  <c:v>131.09687109274321</c:v>
                </c:pt>
                <c:pt idx="792">
                  <c:v>129.8794645634689</c:v>
                </c:pt>
                <c:pt idx="793">
                  <c:v>128.639755717122</c:v>
                </c:pt>
                <c:pt idx="794">
                  <c:v>127.5794933754098</c:v>
                </c:pt>
                <c:pt idx="795">
                  <c:v>126.29045501786882</c:v>
                </c:pt>
                <c:pt idx="796">
                  <c:v>124.70695242608195</c:v>
                </c:pt>
                <c:pt idx="797">
                  <c:v>123.37425996347378</c:v>
                </c:pt>
                <c:pt idx="798">
                  <c:v>121.76411973712641</c:v>
                </c:pt>
                <c:pt idx="799">
                  <c:v>119.52373223841377</c:v>
                </c:pt>
                <c:pt idx="800">
                  <c:v>116.78230490657239</c:v>
                </c:pt>
                <c:pt idx="801">
                  <c:v>114.92330811991515</c:v>
                </c:pt>
                <c:pt idx="802">
                  <c:v>114.70912977792364</c:v>
                </c:pt>
                <c:pt idx="803">
                  <c:v>114.01708643013127</c:v>
                </c:pt>
                <c:pt idx="804">
                  <c:v>113.41176602711815</c:v>
                </c:pt>
                <c:pt idx="805">
                  <c:v>113.00128705440633</c:v>
                </c:pt>
                <c:pt idx="806">
                  <c:v>112.5763795989657</c:v>
                </c:pt>
                <c:pt idx="807">
                  <c:v>112.84896929906913</c:v>
                </c:pt>
                <c:pt idx="808">
                  <c:v>113.16242746916222</c:v>
                </c:pt>
                <c:pt idx="809">
                  <c:v>113.582743252246</c:v>
                </c:pt>
                <c:pt idx="810">
                  <c:v>113.6894873870214</c:v>
                </c:pt>
                <c:pt idx="811">
                  <c:v>113.97923691831926</c:v>
                </c:pt>
                <c:pt idx="812">
                  <c:v>113.80982961648733</c:v>
                </c:pt>
                <c:pt idx="813">
                  <c:v>113.71867743483861</c:v>
                </c:pt>
                <c:pt idx="814">
                  <c:v>113.73883392135475</c:v>
                </c:pt>
                <c:pt idx="815">
                  <c:v>113.86889873921929</c:v>
                </c:pt>
                <c:pt idx="816">
                  <c:v>114.30518772529736</c:v>
                </c:pt>
                <c:pt idx="817">
                  <c:v>114.59662864276763</c:v>
                </c:pt>
                <c:pt idx="818">
                  <c:v>114.50660383849086</c:v>
                </c:pt>
                <c:pt idx="819">
                  <c:v>114.37594543464178</c:v>
                </c:pt>
                <c:pt idx="820">
                  <c:v>114.33524039117761</c:v>
                </c:pt>
                <c:pt idx="821">
                  <c:v>114.02025349205985</c:v>
                </c:pt>
                <c:pt idx="822">
                  <c:v>113.37471160285386</c:v>
                </c:pt>
                <c:pt idx="823">
                  <c:v>112.92706130256848</c:v>
                </c:pt>
                <c:pt idx="824">
                  <c:v>112.56505280231163</c:v>
                </c:pt>
                <c:pt idx="825">
                  <c:v>112.00176957208046</c:v>
                </c:pt>
                <c:pt idx="826">
                  <c:v>111.38386419487242</c:v>
                </c:pt>
                <c:pt idx="827">
                  <c:v>110.71679659538518</c:v>
                </c:pt>
                <c:pt idx="828">
                  <c:v>110.17483113584666</c:v>
                </c:pt>
                <c:pt idx="829">
                  <c:v>109.71042114226199</c:v>
                </c:pt>
                <c:pt idx="830">
                  <c:v>109.51338186803579</c:v>
                </c:pt>
                <c:pt idx="831">
                  <c:v>109.55113822123221</c:v>
                </c:pt>
                <c:pt idx="832">
                  <c:v>109.41285102910899</c:v>
                </c:pt>
                <c:pt idx="833">
                  <c:v>108.8854628661981</c:v>
                </c:pt>
                <c:pt idx="834">
                  <c:v>108.15484580957829</c:v>
                </c:pt>
                <c:pt idx="835">
                  <c:v>106.97464870462046</c:v>
                </c:pt>
                <c:pt idx="836">
                  <c:v>105.65261108015842</c:v>
                </c:pt>
                <c:pt idx="837">
                  <c:v>104.77032650414257</c:v>
                </c:pt>
                <c:pt idx="838">
                  <c:v>104.03272027572831</c:v>
                </c:pt>
                <c:pt idx="839">
                  <c:v>103.57715256315548</c:v>
                </c:pt>
                <c:pt idx="840">
                  <c:v>103.10290669783994</c:v>
                </c:pt>
                <c:pt idx="841">
                  <c:v>102.93399862805595</c:v>
                </c:pt>
                <c:pt idx="842">
                  <c:v>102.31189774625037</c:v>
                </c:pt>
                <c:pt idx="843">
                  <c:v>101.38216671162533</c:v>
                </c:pt>
                <c:pt idx="844">
                  <c:v>100.16389098846281</c:v>
                </c:pt>
                <c:pt idx="845">
                  <c:v>99.104425565616538</c:v>
                </c:pt>
                <c:pt idx="846">
                  <c:v>98.259912422054896</c:v>
                </c:pt>
                <c:pt idx="847">
                  <c:v>97.4696793888494</c:v>
                </c:pt>
                <c:pt idx="848">
                  <c:v>97.130844384964462</c:v>
                </c:pt>
                <c:pt idx="849">
                  <c:v>96.759379056468021</c:v>
                </c:pt>
                <c:pt idx="850">
                  <c:v>96.716924274821224</c:v>
                </c:pt>
                <c:pt idx="851">
                  <c:v>96.067191533339113</c:v>
                </c:pt>
                <c:pt idx="852">
                  <c:v>95.524126707005195</c:v>
                </c:pt>
                <c:pt idx="853">
                  <c:v>95.041324632304679</c:v>
                </c:pt>
                <c:pt idx="854">
                  <c:v>94.836124054074219</c:v>
                </c:pt>
                <c:pt idx="855">
                  <c:v>94.519409994666802</c:v>
                </c:pt>
                <c:pt idx="856">
                  <c:v>94.172817964200135</c:v>
                </c:pt>
                <c:pt idx="857">
                  <c:v>94.169625370780125</c:v>
                </c:pt>
                <c:pt idx="858">
                  <c:v>94.356363852702117</c:v>
                </c:pt>
                <c:pt idx="859">
                  <c:v>94.762683796431901</c:v>
                </c:pt>
                <c:pt idx="860">
                  <c:v>94.92883256178871</c:v>
                </c:pt>
                <c:pt idx="861">
                  <c:v>95.549914915609833</c:v>
                </c:pt>
                <c:pt idx="862">
                  <c:v>95.952037834048852</c:v>
                </c:pt>
                <c:pt idx="863">
                  <c:v>96.345715733643971</c:v>
                </c:pt>
                <c:pt idx="864">
                  <c:v>96.638475703279568</c:v>
                </c:pt>
                <c:pt idx="865">
                  <c:v>96.867215412951609</c:v>
                </c:pt>
                <c:pt idx="866">
                  <c:v>96.664073888656446</c:v>
                </c:pt>
                <c:pt idx="867">
                  <c:v>96.161587092790811</c:v>
                </c:pt>
                <c:pt idx="868">
                  <c:v>95.306298744511736</c:v>
                </c:pt>
                <c:pt idx="869">
                  <c:v>94.309203874060572</c:v>
                </c:pt>
                <c:pt idx="870">
                  <c:v>93.571648202654515</c:v>
                </c:pt>
                <c:pt idx="871">
                  <c:v>92.65569432038906</c:v>
                </c:pt>
                <c:pt idx="872">
                  <c:v>92.03980903135016</c:v>
                </c:pt>
                <c:pt idx="873">
                  <c:v>91.505367007215142</c:v>
                </c:pt>
                <c:pt idx="874">
                  <c:v>90.963812392493622</c:v>
                </c:pt>
                <c:pt idx="875">
                  <c:v>90.657091035244264</c:v>
                </c:pt>
                <c:pt idx="876">
                  <c:v>90.587530613719835</c:v>
                </c:pt>
                <c:pt idx="877">
                  <c:v>90.566620875347851</c:v>
                </c:pt>
                <c:pt idx="878">
                  <c:v>90.301603837813062</c:v>
                </c:pt>
                <c:pt idx="879">
                  <c:v>90.058125583031753</c:v>
                </c:pt>
                <c:pt idx="880">
                  <c:v>89.847929174728577</c:v>
                </c:pt>
                <c:pt idx="881">
                  <c:v>89.626984371255716</c:v>
                </c:pt>
                <c:pt idx="882">
                  <c:v>89.255399215130154</c:v>
                </c:pt>
                <c:pt idx="883">
                  <c:v>88.680731333617146</c:v>
                </c:pt>
                <c:pt idx="884">
                  <c:v>88.429582486255427</c:v>
                </c:pt>
                <c:pt idx="885">
                  <c:v>88.078464600629886</c:v>
                </c:pt>
                <c:pt idx="886">
                  <c:v>87.391176307566894</c:v>
                </c:pt>
                <c:pt idx="887">
                  <c:v>86.633633688810221</c:v>
                </c:pt>
                <c:pt idx="888">
                  <c:v>86.046154566929204</c:v>
                </c:pt>
                <c:pt idx="889">
                  <c:v>85.209676470236289</c:v>
                </c:pt>
                <c:pt idx="890">
                  <c:v>84.711978476212664</c:v>
                </c:pt>
                <c:pt idx="891">
                  <c:v>84.535066974591388</c:v>
                </c:pt>
                <c:pt idx="892">
                  <c:v>85.008217381132255</c:v>
                </c:pt>
                <c:pt idx="893">
                  <c:v>85.249403852019043</c:v>
                </c:pt>
                <c:pt idx="894">
                  <c:v>85.627294734817141</c:v>
                </c:pt>
                <c:pt idx="895">
                  <c:v>85.988244613335439</c:v>
                </c:pt>
                <c:pt idx="896">
                  <c:v>86.3260046250019</c:v>
                </c:pt>
                <c:pt idx="897">
                  <c:v>85.99761787750171</c:v>
                </c:pt>
                <c:pt idx="898">
                  <c:v>85.670301768751543</c:v>
                </c:pt>
                <c:pt idx="899">
                  <c:v>85.571286117876397</c:v>
                </c:pt>
                <c:pt idx="900">
                  <c:v>85.565561315088758</c:v>
                </c:pt>
                <c:pt idx="901">
                  <c:v>85.74505788757989</c:v>
                </c:pt>
                <c:pt idx="902">
                  <c:v>85.589922368821902</c:v>
                </c:pt>
                <c:pt idx="903">
                  <c:v>85.674658006939708</c:v>
                </c:pt>
                <c:pt idx="904">
                  <c:v>86.034841895245748</c:v>
                </c:pt>
                <c:pt idx="905">
                  <c:v>86.161454141721165</c:v>
                </c:pt>
                <c:pt idx="906">
                  <c:v>86.400488323549055</c:v>
                </c:pt>
                <c:pt idx="907">
                  <c:v>86.367435646194153</c:v>
                </c:pt>
                <c:pt idx="908">
                  <c:v>86.610690860574749</c:v>
                </c:pt>
                <c:pt idx="909">
                  <c:v>86.74821567751728</c:v>
                </c:pt>
                <c:pt idx="910">
                  <c:v>86.960341741765561</c:v>
                </c:pt>
                <c:pt idx="911">
                  <c:v>86.994404003588997</c:v>
                </c:pt>
                <c:pt idx="912">
                  <c:v>87.0339940602301</c:v>
                </c:pt>
                <c:pt idx="913">
                  <c:v>86.902845783207084</c:v>
                </c:pt>
                <c:pt idx="914">
                  <c:v>86.612076737886383</c:v>
                </c:pt>
                <c:pt idx="915">
                  <c:v>86.163751297097747</c:v>
                </c:pt>
                <c:pt idx="916">
                  <c:v>85.345295631387984</c:v>
                </c:pt>
                <c:pt idx="917">
                  <c:v>84.512390366249193</c:v>
                </c:pt>
                <c:pt idx="918">
                  <c:v>83.890838066624283</c:v>
                </c:pt>
                <c:pt idx="919">
                  <c:v>83.415823625961849</c:v>
                </c:pt>
                <c:pt idx="920">
                  <c:v>82.511798483365666</c:v>
                </c:pt>
                <c:pt idx="921">
                  <c:v>81.6564812140291</c:v>
                </c:pt>
                <c:pt idx="922">
                  <c:v>80.993910790626188</c:v>
                </c:pt>
                <c:pt idx="923">
                  <c:v>80.258614254563582</c:v>
                </c:pt>
                <c:pt idx="924">
                  <c:v>79.518421774107225</c:v>
                </c:pt>
                <c:pt idx="925">
                  <c:v>78.755953375696492</c:v>
                </c:pt>
                <c:pt idx="926">
                  <c:v>77.938690863126837</c:v>
                </c:pt>
                <c:pt idx="927">
                  <c:v>77.256762541814155</c:v>
                </c:pt>
                <c:pt idx="928">
                  <c:v>76.567579207632747</c:v>
                </c:pt>
                <c:pt idx="929">
                  <c:v>76.172664395869475</c:v>
                </c:pt>
                <c:pt idx="930">
                  <c:v>76.038620917282529</c:v>
                </c:pt>
                <c:pt idx="931">
                  <c:v>75.48614279755428</c:v>
                </c:pt>
                <c:pt idx="932">
                  <c:v>74.997847273798854</c:v>
                </c:pt>
                <c:pt idx="933">
                  <c:v>74.252619583418962</c:v>
                </c:pt>
                <c:pt idx="934">
                  <c:v>73.543197774077072</c:v>
                </c:pt>
                <c:pt idx="935">
                  <c:v>73.034766515669361</c:v>
                </c:pt>
                <c:pt idx="936">
                  <c:v>72.413376809102417</c:v>
                </c:pt>
                <c:pt idx="937">
                  <c:v>71.738969517192174</c:v>
                </c:pt>
                <c:pt idx="938">
                  <c:v>71.11413414947296</c:v>
                </c:pt>
                <c:pt idx="939">
                  <c:v>70.297641846525664</c:v>
                </c:pt>
                <c:pt idx="940">
                  <c:v>69.398004996873098</c:v>
                </c:pt>
                <c:pt idx="941">
                  <c:v>68.505935134185791</c:v>
                </c:pt>
                <c:pt idx="942">
                  <c:v>68.004862875767216</c:v>
                </c:pt>
                <c:pt idx="943">
                  <c:v>67.223318086190503</c:v>
                </c:pt>
                <c:pt idx="944">
                  <c:v>66.20026758857145</c:v>
                </c:pt>
                <c:pt idx="945">
                  <c:v>65.384752090714301</c:v>
                </c:pt>
                <c:pt idx="946">
                  <c:v>65.079648616642871</c:v>
                </c:pt>
                <c:pt idx="947">
                  <c:v>64.593603386978586</c:v>
                </c:pt>
                <c:pt idx="948">
                  <c:v>63.977470434280733</c:v>
                </c:pt>
                <c:pt idx="949">
                  <c:v>63.155905565852663</c:v>
                </c:pt>
                <c:pt idx="950">
                  <c:v>62.3599114902674</c:v>
                </c:pt>
                <c:pt idx="951">
                  <c:v>61.629618736240666</c:v>
                </c:pt>
                <c:pt idx="952">
                  <c:v>60.827416216616605</c:v>
                </c:pt>
                <c:pt idx="953">
                  <c:v>60.272212894954947</c:v>
                </c:pt>
                <c:pt idx="954">
                  <c:v>59.70899535945945</c:v>
                </c:pt>
                <c:pt idx="955">
                  <c:v>59.496940962513506</c:v>
                </c:pt>
                <c:pt idx="956">
                  <c:v>59.35076516126216</c:v>
                </c:pt>
                <c:pt idx="957">
                  <c:v>59.015696656135944</c:v>
                </c:pt>
                <c:pt idx="958">
                  <c:v>58.468929694522352</c:v>
                </c:pt>
                <c:pt idx="959">
                  <c:v>57.75943105807012</c:v>
                </c:pt>
                <c:pt idx="960">
                  <c:v>57.082165778263111</c:v>
                </c:pt>
                <c:pt idx="961">
                  <c:v>56.347542721436795</c:v>
                </c:pt>
                <c:pt idx="962">
                  <c:v>55.773742352293112</c:v>
                </c:pt>
                <c:pt idx="963">
                  <c:v>55.100470442063809</c:v>
                </c:pt>
                <c:pt idx="964">
                  <c:v>54.554089168857431</c:v>
                </c:pt>
                <c:pt idx="965">
                  <c:v>53.939247268971684</c:v>
                </c:pt>
                <c:pt idx="966">
                  <c:v>53.404751711074518</c:v>
                </c:pt>
                <c:pt idx="967">
                  <c:v>52.74203494796707</c:v>
                </c:pt>
                <c:pt idx="968">
                  <c:v>51.984767564170362</c:v>
                </c:pt>
                <c:pt idx="969">
                  <c:v>52.434942693753328</c:v>
                </c:pt>
                <c:pt idx="970">
                  <c:v>52.921504805377992</c:v>
                </c:pt>
                <c:pt idx="971">
                  <c:v>53.629433670840193</c:v>
                </c:pt>
                <c:pt idx="972">
                  <c:v>54.398603188756169</c:v>
                </c:pt>
                <c:pt idx="973">
                  <c:v>55.454196513880554</c:v>
                </c:pt>
                <c:pt idx="974">
                  <c:v>56.936335761492501</c:v>
                </c:pt>
                <c:pt idx="975">
                  <c:v>57.993288123343255</c:v>
                </c:pt>
                <c:pt idx="976">
                  <c:v>58.919726828008933</c:v>
                </c:pt>
                <c:pt idx="977">
                  <c:v>59.710833674208047</c:v>
                </c:pt>
                <c:pt idx="978">
                  <c:v>60.395033662787242</c:v>
                </c:pt>
                <c:pt idx="979">
                  <c:v>60.981031547508522</c:v>
                </c:pt>
                <c:pt idx="980">
                  <c:v>61.207631609757669</c:v>
                </c:pt>
                <c:pt idx="981">
                  <c:v>61.407600565781905</c:v>
                </c:pt>
                <c:pt idx="982">
                  <c:v>61.688831476203717</c:v>
                </c:pt>
                <c:pt idx="983">
                  <c:v>61.909179056583348</c:v>
                </c:pt>
                <c:pt idx="984">
                  <c:v>61.906960109925016</c:v>
                </c:pt>
                <c:pt idx="985">
                  <c:v>61.929781478932512</c:v>
                </c:pt>
                <c:pt idx="986">
                  <c:v>62.140925493039262</c:v>
                </c:pt>
                <c:pt idx="987">
                  <c:v>62.455046444735338</c:v>
                </c:pt>
                <c:pt idx="988">
                  <c:v>62.714922812261804</c:v>
                </c:pt>
                <c:pt idx="989">
                  <c:v>62.811814320035623</c:v>
                </c:pt>
                <c:pt idx="990">
                  <c:v>62.695506011032059</c:v>
                </c:pt>
                <c:pt idx="991">
                  <c:v>62.538213557928856</c:v>
                </c:pt>
                <c:pt idx="992">
                  <c:v>62.44330905713597</c:v>
                </c:pt>
                <c:pt idx="993">
                  <c:v>62.365836824422374</c:v>
                </c:pt>
                <c:pt idx="994">
                  <c:v>62.303060667980134</c:v>
                </c:pt>
                <c:pt idx="995">
                  <c:v>62.569200829182122</c:v>
                </c:pt>
                <c:pt idx="996">
                  <c:v>62.813690658263909</c:v>
                </c:pt>
                <c:pt idx="997">
                  <c:v>62.763707777437517</c:v>
                </c:pt>
                <c:pt idx="998">
                  <c:v>62.861676675693765</c:v>
                </c:pt>
                <c:pt idx="999">
                  <c:v>62.93793576612439</c:v>
                </c:pt>
                <c:pt idx="1000">
                  <c:v>62.899353828511956</c:v>
                </c:pt>
                <c:pt idx="1001">
                  <c:v>63.23094859666076</c:v>
                </c:pt>
                <c:pt idx="1002">
                  <c:v>63.49960254699468</c:v>
                </c:pt>
                <c:pt idx="1003">
                  <c:v>63.79301311129521</c:v>
                </c:pt>
                <c:pt idx="1004">
                  <c:v>64.082893624165692</c:v>
                </c:pt>
                <c:pt idx="1005">
                  <c:v>64.269331586749118</c:v>
                </c:pt>
                <c:pt idx="1006">
                  <c:v>64.62574498607421</c:v>
                </c:pt>
                <c:pt idx="1007">
                  <c:v>64.88794465746679</c:v>
                </c:pt>
                <c:pt idx="1008">
                  <c:v>65.322470961720114</c:v>
                </c:pt>
                <c:pt idx="1009">
                  <c:v>66.085820178548104</c:v>
                </c:pt>
                <c:pt idx="1010">
                  <c:v>66.723197633693303</c:v>
                </c:pt>
                <c:pt idx="1011">
                  <c:v>67.529137147323979</c:v>
                </c:pt>
                <c:pt idx="1012">
                  <c:v>68.29419294559159</c:v>
                </c:pt>
                <c:pt idx="1013">
                  <c:v>68.976786133032434</c:v>
                </c:pt>
                <c:pt idx="1014">
                  <c:v>69.834339758729186</c:v>
                </c:pt>
                <c:pt idx="1015">
                  <c:v>70.773909169856267</c:v>
                </c:pt>
                <c:pt idx="1016">
                  <c:v>71.621507571870637</c:v>
                </c:pt>
                <c:pt idx="1017">
                  <c:v>72.543183261683566</c:v>
                </c:pt>
                <c:pt idx="1018">
                  <c:v>73.2456222905152</c:v>
                </c:pt>
                <c:pt idx="1019">
                  <c:v>73.709051394463671</c:v>
                </c:pt>
                <c:pt idx="1020">
                  <c:v>74.280011795017302</c:v>
                </c:pt>
                <c:pt idx="1021">
                  <c:v>74.909034236515566</c:v>
                </c:pt>
                <c:pt idx="1022">
                  <c:v>75.457284102864008</c:v>
                </c:pt>
                <c:pt idx="1023">
                  <c:v>75.854413816577605</c:v>
                </c:pt>
                <c:pt idx="1024">
                  <c:v>76.174107017919852</c:v>
                </c:pt>
                <c:pt idx="1025">
                  <c:v>76.549191281127875</c:v>
                </c:pt>
                <c:pt idx="1026">
                  <c:v>76.800399320015089</c:v>
                </c:pt>
                <c:pt idx="1027">
                  <c:v>77.067188612013581</c:v>
                </c:pt>
                <c:pt idx="1028">
                  <c:v>77.487976769812235</c:v>
                </c:pt>
                <c:pt idx="1029">
                  <c:v>78.267750412831006</c:v>
                </c:pt>
                <c:pt idx="1030">
                  <c:v>79.046979704547908</c:v>
                </c:pt>
                <c:pt idx="1031">
                  <c:v>79.401821529093112</c:v>
                </c:pt>
                <c:pt idx="1032">
                  <c:v>79.6794845301838</c:v>
                </c:pt>
                <c:pt idx="1033">
                  <c:v>79.907541326165415</c:v>
                </c:pt>
                <c:pt idx="1034">
                  <c:v>79.378170250548877</c:v>
                </c:pt>
                <c:pt idx="1035">
                  <c:v>78.847135757493987</c:v>
                </c:pt>
                <c:pt idx="1036">
                  <c:v>78.432740022744582</c:v>
                </c:pt>
                <c:pt idx="1037">
                  <c:v>78.042906877470131</c:v>
                </c:pt>
                <c:pt idx="1038">
                  <c:v>77.744671639723123</c:v>
                </c:pt>
                <c:pt idx="1039">
                  <c:v>77.621198585750818</c:v>
                </c:pt>
                <c:pt idx="1040">
                  <c:v>77.50808843217574</c:v>
                </c:pt>
                <c:pt idx="1041">
                  <c:v>77.052875901958174</c:v>
                </c:pt>
                <c:pt idx="1042">
                  <c:v>76.716647301762364</c:v>
                </c:pt>
                <c:pt idx="1043">
                  <c:v>76.445808834586131</c:v>
                </c:pt>
                <c:pt idx="1044">
                  <c:v>75.974718857127513</c:v>
                </c:pt>
                <c:pt idx="1045">
                  <c:v>75.699647636414767</c:v>
                </c:pt>
                <c:pt idx="1046">
                  <c:v>75.568232677773281</c:v>
                </c:pt>
                <c:pt idx="1047">
                  <c:v>75.480733902995951</c:v>
                </c:pt>
                <c:pt idx="1048">
                  <c:v>75.518134908696354</c:v>
                </c:pt>
                <c:pt idx="1049">
                  <c:v>75.714604040826714</c:v>
                </c:pt>
                <c:pt idx="1050">
                  <c:v>75.908303243744044</c:v>
                </c:pt>
                <c:pt idx="1051">
                  <c:v>75.865223011369636</c:v>
                </c:pt>
                <c:pt idx="1052">
                  <c:v>76.022019649232675</c:v>
                </c:pt>
                <c:pt idx="1053">
                  <c:v>76.318002651309413</c:v>
                </c:pt>
                <c:pt idx="1054">
                  <c:v>76.475187066178478</c:v>
                </c:pt>
                <c:pt idx="1055">
                  <c:v>76.59580571956063</c:v>
                </c:pt>
                <c:pt idx="1056">
                  <c:v>76.824482746604573</c:v>
                </c:pt>
                <c:pt idx="1057">
                  <c:v>76.65702470594411</c:v>
                </c:pt>
                <c:pt idx="1058">
                  <c:v>76.538079742349694</c:v>
                </c:pt>
                <c:pt idx="1059">
                  <c:v>76.354589609114726</c:v>
                </c:pt>
                <c:pt idx="1060">
                  <c:v>76.278794802203265</c:v>
                </c:pt>
                <c:pt idx="1061">
                  <c:v>76.241353401982934</c:v>
                </c:pt>
                <c:pt idx="1062">
                  <c:v>76.063710065784647</c:v>
                </c:pt>
                <c:pt idx="1063">
                  <c:v>76.038843118206188</c:v>
                </c:pt>
                <c:pt idx="1064">
                  <c:v>75.990651097385566</c:v>
                </c:pt>
                <c:pt idx="1065">
                  <c:v>75.954227894647005</c:v>
                </c:pt>
                <c:pt idx="1066">
                  <c:v>75.952220938182307</c:v>
                </c:pt>
                <c:pt idx="1067">
                  <c:v>76.247242374364077</c:v>
                </c:pt>
                <c:pt idx="1068">
                  <c:v>77.018063333927671</c:v>
                </c:pt>
                <c:pt idx="1069">
                  <c:v>78.083083630534901</c:v>
                </c:pt>
                <c:pt idx="1070">
                  <c:v>79.128963042481416</c:v>
                </c:pt>
                <c:pt idx="1071">
                  <c:v>80.105000301233275</c:v>
                </c:pt>
                <c:pt idx="1072">
                  <c:v>80.986411587109956</c:v>
                </c:pt>
                <c:pt idx="1073">
                  <c:v>81.800529064398972</c:v>
                </c:pt>
                <c:pt idx="1074">
                  <c:v>82.555075461959078</c:v>
                </c:pt>
                <c:pt idx="1075">
                  <c:v>83.287774397763172</c:v>
                </c:pt>
                <c:pt idx="1076">
                  <c:v>83.832046121986849</c:v>
                </c:pt>
                <c:pt idx="1077">
                  <c:v>84.411236223788165</c:v>
                </c:pt>
                <c:pt idx="1078">
                  <c:v>85.016889945409361</c:v>
                </c:pt>
                <c:pt idx="1079">
                  <c:v>85.34953398886843</c:v>
                </c:pt>
                <c:pt idx="1080">
                  <c:v>85.712448173981585</c:v>
                </c:pt>
                <c:pt idx="1081">
                  <c:v>85.979506731583427</c:v>
                </c:pt>
                <c:pt idx="1082">
                  <c:v>86.167244840425084</c:v>
                </c:pt>
                <c:pt idx="1083">
                  <c:v>86.475192292382573</c:v>
                </c:pt>
                <c:pt idx="1084">
                  <c:v>86.67491198514432</c:v>
                </c:pt>
                <c:pt idx="1085">
                  <c:v>86.658098276629886</c:v>
                </c:pt>
                <c:pt idx="1086">
                  <c:v>86.6519007229669</c:v>
                </c:pt>
                <c:pt idx="1087">
                  <c:v>86.685039050670213</c:v>
                </c:pt>
                <c:pt idx="1088">
                  <c:v>86.724790913603201</c:v>
                </c:pt>
                <c:pt idx="1089">
                  <c:v>86.75461132224288</c:v>
                </c:pt>
                <c:pt idx="1090">
                  <c:v>86.785420026018599</c:v>
                </c:pt>
                <c:pt idx="1091">
                  <c:v>86.672179537416739</c:v>
                </c:pt>
                <c:pt idx="1092">
                  <c:v>86.642733952675073</c:v>
                </c:pt>
                <c:pt idx="1093">
                  <c:v>87.330007035407576</c:v>
                </c:pt>
                <c:pt idx="1094">
                  <c:v>87.90189448486683</c:v>
                </c:pt>
                <c:pt idx="1095">
                  <c:v>88.109838886380146</c:v>
                </c:pt>
                <c:pt idx="1096">
                  <c:v>88.230475786742147</c:v>
                </c:pt>
                <c:pt idx="1097">
                  <c:v>88.465125504067942</c:v>
                </c:pt>
                <c:pt idx="1098">
                  <c:v>88.550295540661153</c:v>
                </c:pt>
                <c:pt idx="1099">
                  <c:v>88.746583582595051</c:v>
                </c:pt>
                <c:pt idx="1100">
                  <c:v>88.659050621335538</c:v>
                </c:pt>
                <c:pt idx="1101">
                  <c:v>88.638094137201989</c:v>
                </c:pt>
                <c:pt idx="1102">
                  <c:v>88.636181238481797</c:v>
                </c:pt>
                <c:pt idx="1103">
                  <c:v>88.35132593163361</c:v>
                </c:pt>
                <c:pt idx="1104">
                  <c:v>88.255465646470242</c:v>
                </c:pt>
                <c:pt idx="1105">
                  <c:v>87.936901503823208</c:v>
                </c:pt>
                <c:pt idx="1106">
                  <c:v>87.384008014440894</c:v>
                </c:pt>
                <c:pt idx="1107">
                  <c:v>86.943229893996801</c:v>
                </c:pt>
                <c:pt idx="1108">
                  <c:v>86.564474684597116</c:v>
                </c:pt>
                <c:pt idx="1109">
                  <c:v>86.20564989713742</c:v>
                </c:pt>
                <c:pt idx="1110">
                  <c:v>85.705250160423674</c:v>
                </c:pt>
                <c:pt idx="1111">
                  <c:v>85.257881882381312</c:v>
                </c:pt>
                <c:pt idx="1112">
                  <c:v>85.284935643143186</c:v>
                </c:pt>
                <c:pt idx="1113">
                  <c:v>85.234512909828865</c:v>
                </c:pt>
                <c:pt idx="1114">
                  <c:v>85.260912845845979</c:v>
                </c:pt>
                <c:pt idx="1115">
                  <c:v>85.22784676926139</c:v>
                </c:pt>
                <c:pt idx="1116">
                  <c:v>85.262888325335254</c:v>
                </c:pt>
                <c:pt idx="1117">
                  <c:v>85.329319524801733</c:v>
                </c:pt>
                <c:pt idx="1118">
                  <c:v>85.91350335632157</c:v>
                </c:pt>
                <c:pt idx="1119">
                  <c:v>86.644641423689407</c:v>
                </c:pt>
                <c:pt idx="1120">
                  <c:v>87.408341954320463</c:v>
                </c:pt>
                <c:pt idx="1121">
                  <c:v>88.219294562888422</c:v>
                </c:pt>
                <c:pt idx="1122">
                  <c:v>88.886343683599577</c:v>
                </c:pt>
                <c:pt idx="1123">
                  <c:v>89.386993067239615</c:v>
                </c:pt>
                <c:pt idx="1124">
                  <c:v>90.156601408515655</c:v>
                </c:pt>
                <c:pt idx="1125">
                  <c:v>91.046645765664096</c:v>
                </c:pt>
                <c:pt idx="1126">
                  <c:v>91.568539111097692</c:v>
                </c:pt>
                <c:pt idx="1127">
                  <c:v>92.042231006987933</c:v>
                </c:pt>
                <c:pt idx="1128">
                  <c:v>92.373843935289131</c:v>
                </c:pt>
                <c:pt idx="1129">
                  <c:v>92.522752571760222</c:v>
                </c:pt>
                <c:pt idx="1130">
                  <c:v>92.679699726584204</c:v>
                </c:pt>
                <c:pt idx="1131">
                  <c:v>93.116049516925784</c:v>
                </c:pt>
                <c:pt idx="1132">
                  <c:v>93.455926193233211</c:v>
                </c:pt>
                <c:pt idx="1133">
                  <c:v>93.565415513909898</c:v>
                </c:pt>
                <c:pt idx="1134">
                  <c:v>93.190404724518913</c:v>
                </c:pt>
                <c:pt idx="1135">
                  <c:v>92.985489313067021</c:v>
                </c:pt>
                <c:pt idx="1136">
                  <c:v>92.87882728376033</c:v>
                </c:pt>
                <c:pt idx="1137">
                  <c:v>93.034063604384301</c:v>
                </c:pt>
                <c:pt idx="1138">
                  <c:v>93.38213887194587</c:v>
                </c:pt>
                <c:pt idx="1139">
                  <c:v>93.783138546751289</c:v>
                </c:pt>
                <c:pt idx="1140">
                  <c:v>94.076245743076157</c:v>
                </c:pt>
                <c:pt idx="1141">
                  <c:v>94.358983717768538</c:v>
                </c:pt>
                <c:pt idx="1142">
                  <c:v>94.628402270991685</c:v>
                </c:pt>
                <c:pt idx="1143">
                  <c:v>94.794114289892519</c:v>
                </c:pt>
                <c:pt idx="1144">
                  <c:v>94.76679407790327</c:v>
                </c:pt>
                <c:pt idx="1145">
                  <c:v>94.854862290112948</c:v>
                </c:pt>
                <c:pt idx="1146">
                  <c:v>95.168407128101663</c:v>
                </c:pt>
                <c:pt idx="1147">
                  <c:v>95.597148996291494</c:v>
                </c:pt>
                <c:pt idx="1148">
                  <c:v>95.872355361662358</c:v>
                </c:pt>
                <c:pt idx="1149">
                  <c:v>96.166897779496125</c:v>
                </c:pt>
                <c:pt idx="1150">
                  <c:v>96.702159601546512</c:v>
                </c:pt>
                <c:pt idx="1151">
                  <c:v>97.123081341391867</c:v>
                </c:pt>
                <c:pt idx="1152">
                  <c:v>97.398227431252693</c:v>
                </c:pt>
                <c:pt idx="1153">
                  <c:v>97.415563349127424</c:v>
                </c:pt>
                <c:pt idx="1154">
                  <c:v>97.485001734214677</c:v>
                </c:pt>
                <c:pt idx="1155">
                  <c:v>97.59335580879322</c:v>
                </c:pt>
                <c:pt idx="1156">
                  <c:v>97.706825250913894</c:v>
                </c:pt>
                <c:pt idx="1157">
                  <c:v>97.576657862822515</c:v>
                </c:pt>
                <c:pt idx="1158">
                  <c:v>97.521318278540264</c:v>
                </c:pt>
                <c:pt idx="1159">
                  <c:v>97.738695575686236</c:v>
                </c:pt>
                <c:pt idx="1160">
                  <c:v>97.681109435117619</c:v>
                </c:pt>
                <c:pt idx="1161">
                  <c:v>97.619312578605857</c:v>
                </c:pt>
                <c:pt idx="1162">
                  <c:v>97.607561374745273</c:v>
                </c:pt>
                <c:pt idx="1163">
                  <c:v>97.815317200270741</c:v>
                </c:pt>
                <c:pt idx="1164">
                  <c:v>98.00628532724366</c:v>
                </c:pt>
                <c:pt idx="1165">
                  <c:v>98.171178034519301</c:v>
                </c:pt>
                <c:pt idx="1166">
                  <c:v>98.397343311067374</c:v>
                </c:pt>
                <c:pt idx="1167">
                  <c:v>98.51116656696064</c:v>
                </c:pt>
                <c:pt idx="1168">
                  <c:v>98.321501631264582</c:v>
                </c:pt>
                <c:pt idx="1169">
                  <c:v>97.99029446113812</c:v>
                </c:pt>
                <c:pt idx="1170">
                  <c:v>97.714140229024309</c:v>
                </c:pt>
                <c:pt idx="1171">
                  <c:v>97.545357584121874</c:v>
                </c:pt>
                <c:pt idx="1172">
                  <c:v>97.656648241709689</c:v>
                </c:pt>
                <c:pt idx="1173">
                  <c:v>97.871459033538713</c:v>
                </c:pt>
                <c:pt idx="1174">
                  <c:v>98.070770192184838</c:v>
                </c:pt>
                <c:pt idx="1175">
                  <c:v>98.21326363796635</c:v>
                </c:pt>
                <c:pt idx="1176">
                  <c:v>98.159065265169716</c:v>
                </c:pt>
                <c:pt idx="1177">
                  <c:v>98.081375138652746</c:v>
                </c:pt>
                <c:pt idx="1178">
                  <c:v>97.677475753787462</c:v>
                </c:pt>
                <c:pt idx="1179">
                  <c:v>97.291036161408712</c:v>
                </c:pt>
                <c:pt idx="1180">
                  <c:v>97.11770723426784</c:v>
                </c:pt>
                <c:pt idx="1181">
                  <c:v>96.727427751841063</c:v>
                </c:pt>
                <c:pt idx="1182">
                  <c:v>96.177782968656956</c:v>
                </c:pt>
                <c:pt idx="1183">
                  <c:v>95.646215303791266</c:v>
                </c:pt>
                <c:pt idx="1184">
                  <c:v>95.312362358412145</c:v>
                </c:pt>
                <c:pt idx="1185">
                  <c:v>94.797550683570933</c:v>
                </c:pt>
                <c:pt idx="1186">
                  <c:v>94.157759146213834</c:v>
                </c:pt>
                <c:pt idx="1187">
                  <c:v>93.557023056592456</c:v>
                </c:pt>
                <c:pt idx="1188">
                  <c:v>92.780083567933204</c:v>
                </c:pt>
                <c:pt idx="1189">
                  <c:v>92.134672562139883</c:v>
                </c:pt>
                <c:pt idx="1190">
                  <c:v>91.45510499492589</c:v>
                </c:pt>
                <c:pt idx="1191">
                  <c:v>90.684979779433306</c:v>
                </c:pt>
                <c:pt idx="1192">
                  <c:v>89.907125874489978</c:v>
                </c:pt>
                <c:pt idx="1193">
                  <c:v>89.165184954040981</c:v>
                </c:pt>
                <c:pt idx="1194">
                  <c:v>88.997908096636891</c:v>
                </c:pt>
                <c:pt idx="1195">
                  <c:v>88.667907172973202</c:v>
                </c:pt>
                <c:pt idx="1196">
                  <c:v>88.178495300675877</c:v>
                </c:pt>
                <c:pt idx="1197">
                  <c:v>87.905511950608286</c:v>
                </c:pt>
                <c:pt idx="1198">
                  <c:v>87.364729584547462</c:v>
                </c:pt>
                <c:pt idx="1199">
                  <c:v>87.057477207092717</c:v>
                </c:pt>
                <c:pt idx="1200">
                  <c:v>87.169760034383444</c:v>
                </c:pt>
                <c:pt idx="1201">
                  <c:v>87.397428195945096</c:v>
                </c:pt>
                <c:pt idx="1202">
                  <c:v>87.633234692350584</c:v>
                </c:pt>
                <c:pt idx="1203">
                  <c:v>87.746762114115526</c:v>
                </c:pt>
                <c:pt idx="1204">
                  <c:v>87.736281916703973</c:v>
                </c:pt>
                <c:pt idx="1205">
                  <c:v>87.95415457903357</c:v>
                </c:pt>
                <c:pt idx="1206">
                  <c:v>88.590891678130205</c:v>
                </c:pt>
                <c:pt idx="1207">
                  <c:v>88.963568257317178</c:v>
                </c:pt>
                <c:pt idx="1208">
                  <c:v>89.173360723585461</c:v>
                </c:pt>
                <c:pt idx="1209">
                  <c:v>89.215623192226928</c:v>
                </c:pt>
                <c:pt idx="1210">
                  <c:v>89.225743460004239</c:v>
                </c:pt>
                <c:pt idx="1211">
                  <c:v>89.394364793003817</c:v>
                </c:pt>
                <c:pt idx="1212">
                  <c:v>89.419511138703427</c:v>
                </c:pt>
                <c:pt idx="1213">
                  <c:v>89.20686224083309</c:v>
                </c:pt>
                <c:pt idx="1214">
                  <c:v>89.012487509749775</c:v>
                </c:pt>
                <c:pt idx="1215">
                  <c:v>88.960175220774801</c:v>
                </c:pt>
                <c:pt idx="1216">
                  <c:v>88.908109114697325</c:v>
                </c:pt>
                <c:pt idx="1217">
                  <c:v>88.886173325227603</c:v>
                </c:pt>
                <c:pt idx="1218">
                  <c:v>89.098721001704845</c:v>
                </c:pt>
                <c:pt idx="1219">
                  <c:v>89.292007470534358</c:v>
                </c:pt>
                <c:pt idx="1220">
                  <c:v>89.553697226480935</c:v>
                </c:pt>
                <c:pt idx="1221">
                  <c:v>89.809156666832848</c:v>
                </c:pt>
                <c:pt idx="1222">
                  <c:v>89.905479464149565</c:v>
                </c:pt>
                <c:pt idx="1223">
                  <c:v>90.092861205734621</c:v>
                </c:pt>
                <c:pt idx="1224">
                  <c:v>90.275461987161151</c:v>
                </c:pt>
                <c:pt idx="1225">
                  <c:v>90.33612074444504</c:v>
                </c:pt>
                <c:pt idx="1226">
                  <c:v>91.016798526000542</c:v>
                </c:pt>
                <c:pt idx="1227">
                  <c:v>91.590527609400482</c:v>
                </c:pt>
                <c:pt idx="1228">
                  <c:v>92.001206751460444</c:v>
                </c:pt>
                <c:pt idx="1229">
                  <c:v>92.586159929314405</c:v>
                </c:pt>
                <c:pt idx="1230">
                  <c:v>93.260165701382959</c:v>
                </c:pt>
                <c:pt idx="1231">
                  <c:v>94.002356681244663</c:v>
                </c:pt>
                <c:pt idx="1232">
                  <c:v>94.771020553120195</c:v>
                </c:pt>
                <c:pt idx="1233">
                  <c:v>95.372095377808179</c:v>
                </c:pt>
                <c:pt idx="1234">
                  <c:v>95.950947240027375</c:v>
                </c:pt>
                <c:pt idx="1235">
                  <c:v>96.569614416024649</c:v>
                </c:pt>
                <c:pt idx="1236">
                  <c:v>97.441451654422195</c:v>
                </c:pt>
                <c:pt idx="1237">
                  <c:v>98.152331208979973</c:v>
                </c:pt>
                <c:pt idx="1238">
                  <c:v>98.890820468081969</c:v>
                </c:pt>
                <c:pt idx="1239">
                  <c:v>99.528542771273777</c:v>
                </c:pt>
                <c:pt idx="1240">
                  <c:v>100.08454851414641</c:v>
                </c:pt>
                <c:pt idx="1241">
                  <c:v>100.61984671273177</c:v>
                </c:pt>
                <c:pt idx="1242">
                  <c:v>100.86334376145859</c:v>
                </c:pt>
                <c:pt idx="1243">
                  <c:v>101.15626582531274</c:v>
                </c:pt>
                <c:pt idx="1244">
                  <c:v>101.48370031278147</c:v>
                </c:pt>
                <c:pt idx="1245">
                  <c:v>101.77041558150331</c:v>
                </c:pt>
                <c:pt idx="1246">
                  <c:v>102.20093170335298</c:v>
                </c:pt>
                <c:pt idx="1247">
                  <c:v>102.8017438330177</c:v>
                </c:pt>
                <c:pt idx="1248">
                  <c:v>102.93073463971592</c:v>
                </c:pt>
                <c:pt idx="1249">
                  <c:v>103.12957249574433</c:v>
                </c:pt>
                <c:pt idx="1250">
                  <c:v>103.39924921616991</c:v>
                </c:pt>
                <c:pt idx="1251">
                  <c:v>103.66089976455292</c:v>
                </c:pt>
                <c:pt idx="1252">
                  <c:v>104.00306021809763</c:v>
                </c:pt>
                <c:pt idx="1253">
                  <c:v>103.71682127628787</c:v>
                </c:pt>
                <c:pt idx="1254">
                  <c:v>103.56887113865909</c:v>
                </c:pt>
                <c:pt idx="1255">
                  <c:v>103.49952064479318</c:v>
                </c:pt>
                <c:pt idx="1256">
                  <c:v>103.30849879031388</c:v>
                </c:pt>
                <c:pt idx="1257">
                  <c:v>103.11165541128248</c:v>
                </c:pt>
                <c:pt idx="1258">
                  <c:v>102.72513662915424</c:v>
                </c:pt>
                <c:pt idx="1259">
                  <c:v>102.19383008923882</c:v>
                </c:pt>
                <c:pt idx="1260">
                  <c:v>101.42055685231493</c:v>
                </c:pt>
                <c:pt idx="1261">
                  <c:v>100.73358310708343</c:v>
                </c:pt>
                <c:pt idx="1262">
                  <c:v>100.35357883037508</c:v>
                </c:pt>
                <c:pt idx="1263">
                  <c:v>100.00658993533759</c:v>
                </c:pt>
                <c:pt idx="1264">
                  <c:v>99.821909945803824</c:v>
                </c:pt>
                <c:pt idx="1265">
                  <c:v>99.613825549223449</c:v>
                </c:pt>
                <c:pt idx="1266">
                  <c:v>99.360750642301113</c:v>
                </c:pt>
                <c:pt idx="1267">
                  <c:v>98.720245952070997</c:v>
                </c:pt>
                <c:pt idx="1268">
                  <c:v>97.811807782863909</c:v>
                </c:pt>
                <c:pt idx="1269">
                  <c:v>96.984243337577524</c:v>
                </c:pt>
                <c:pt idx="1270">
                  <c:v>96.275325534819771</c:v>
                </c:pt>
                <c:pt idx="1271">
                  <c:v>95.663220380337805</c:v>
                </c:pt>
                <c:pt idx="1272">
                  <c:v>95.148215938304034</c:v>
                </c:pt>
                <c:pt idx="1273">
                  <c:v>94.605952938473635</c:v>
                </c:pt>
                <c:pt idx="1274">
                  <c:v>94.626360452626272</c:v>
                </c:pt>
                <c:pt idx="1275">
                  <c:v>94.752398571363642</c:v>
                </c:pt>
                <c:pt idx="1276">
                  <c:v>94.916677452227276</c:v>
                </c:pt>
                <c:pt idx="1277">
                  <c:v>95.121354464004554</c:v>
                </c:pt>
                <c:pt idx="1278">
                  <c:v>94.394350853604109</c:v>
                </c:pt>
                <c:pt idx="1279">
                  <c:v>94.405013424243691</c:v>
                </c:pt>
                <c:pt idx="1280">
                  <c:v>94.467448635819323</c:v>
                </c:pt>
                <c:pt idx="1281">
                  <c:v>94.44787128323739</c:v>
                </c:pt>
                <c:pt idx="1282">
                  <c:v>94.421279497913645</c:v>
                </c:pt>
                <c:pt idx="1283">
                  <c:v>94.411304105122284</c:v>
                </c:pt>
                <c:pt idx="1284">
                  <c:v>94.312600757610056</c:v>
                </c:pt>
                <c:pt idx="1285">
                  <c:v>94.150990950849049</c:v>
                </c:pt>
                <c:pt idx="1286">
                  <c:v>94.061370981764156</c:v>
                </c:pt>
                <c:pt idx="1287">
                  <c:v>93.713530087587742</c:v>
                </c:pt>
                <c:pt idx="1288">
                  <c:v>93.713515732828967</c:v>
                </c:pt>
                <c:pt idx="1289">
                  <c:v>93.73144791154607</c:v>
                </c:pt>
                <c:pt idx="1290">
                  <c:v>93.807403614391461</c:v>
                </c:pt>
                <c:pt idx="1291">
                  <c:v>94.174848982952327</c:v>
                </c:pt>
                <c:pt idx="1292">
                  <c:v>94.547422220657097</c:v>
                </c:pt>
                <c:pt idx="1293">
                  <c:v>95.27354318859139</c:v>
                </c:pt>
                <c:pt idx="1294">
                  <c:v>95.913094849732246</c:v>
                </c:pt>
                <c:pt idx="1295">
                  <c:v>96.508630004759027</c:v>
                </c:pt>
                <c:pt idx="1296">
                  <c:v>97.049596684283131</c:v>
                </c:pt>
                <c:pt idx="1297">
                  <c:v>97.581329065854817</c:v>
                </c:pt>
                <c:pt idx="1298">
                  <c:v>97.925300349269349</c:v>
                </c:pt>
                <c:pt idx="1299">
                  <c:v>98.243846664342428</c:v>
                </c:pt>
                <c:pt idx="1300">
                  <c:v>98.379998954908189</c:v>
                </c:pt>
                <c:pt idx="1301">
                  <c:v>98.522474675417385</c:v>
                </c:pt>
                <c:pt idx="1302">
                  <c:v>98.776319277875658</c:v>
                </c:pt>
                <c:pt idx="1303">
                  <c:v>99.180241760088094</c:v>
                </c:pt>
                <c:pt idx="1304">
                  <c:v>99.526824064079278</c:v>
                </c:pt>
                <c:pt idx="1305">
                  <c:v>99.880619777671342</c:v>
                </c:pt>
                <c:pt idx="1306">
                  <c:v>100.39543560990421</c:v>
                </c:pt>
                <c:pt idx="1307">
                  <c:v>101.27449861891378</c:v>
                </c:pt>
                <c:pt idx="1308">
                  <c:v>102.3308439270224</c:v>
                </c:pt>
                <c:pt idx="1309">
                  <c:v>103.22871656432017</c:v>
                </c:pt>
                <c:pt idx="1310">
                  <c:v>103.74868319788816</c:v>
                </c:pt>
                <c:pt idx="1311">
                  <c:v>104.25653124809934</c:v>
                </c:pt>
                <c:pt idx="1312">
                  <c:v>104.80631071328941</c:v>
                </c:pt>
                <c:pt idx="1313">
                  <c:v>105.05187440196046</c:v>
                </c:pt>
                <c:pt idx="1314">
                  <c:v>105.32472346176442</c:v>
                </c:pt>
                <c:pt idx="1315">
                  <c:v>105.78762312558798</c:v>
                </c:pt>
                <c:pt idx="1316">
                  <c:v>106.22018359302919</c:v>
                </c:pt>
                <c:pt idx="1317">
                  <c:v>106.68326273372628</c:v>
                </c:pt>
                <c:pt idx="1318">
                  <c:v>107.18876230035366</c:v>
                </c:pt>
                <c:pt idx="1319">
                  <c:v>107.6088188703183</c:v>
                </c:pt>
                <c:pt idx="1320">
                  <c:v>107.70473248328648</c:v>
                </c:pt>
                <c:pt idx="1321">
                  <c:v>107.77610036495784</c:v>
                </c:pt>
                <c:pt idx="1322">
                  <c:v>107.79746264846206</c:v>
                </c:pt>
                <c:pt idx="1323">
                  <c:v>107.90541703361585</c:v>
                </c:pt>
                <c:pt idx="1324">
                  <c:v>108.16507903025426</c:v>
                </c:pt>
                <c:pt idx="1325">
                  <c:v>108.24823543722884</c:v>
                </c:pt>
                <c:pt idx="1326">
                  <c:v>108.17453036350597</c:v>
                </c:pt>
                <c:pt idx="1327">
                  <c:v>108.12315017715537</c:v>
                </c:pt>
                <c:pt idx="1328">
                  <c:v>107.67414005943984</c:v>
                </c:pt>
                <c:pt idx="1329">
                  <c:v>107.67977750349586</c:v>
                </c:pt>
                <c:pt idx="1330">
                  <c:v>107.97895215314627</c:v>
                </c:pt>
                <c:pt idx="1331">
                  <c:v>108.86831279783163</c:v>
                </c:pt>
                <c:pt idx="1332">
                  <c:v>109.91797519804847</c:v>
                </c:pt>
                <c:pt idx="1333">
                  <c:v>110.82977188824361</c:v>
                </c:pt>
                <c:pt idx="1334">
                  <c:v>111.67630977941926</c:v>
                </c:pt>
                <c:pt idx="1335">
                  <c:v>112.70039175147733</c:v>
                </c:pt>
                <c:pt idx="1336">
                  <c:v>113.56523950632959</c:v>
                </c:pt>
                <c:pt idx="1337">
                  <c:v>114.33064167569663</c:v>
                </c:pt>
                <c:pt idx="1338">
                  <c:v>115.24182417812698</c:v>
                </c:pt>
                <c:pt idx="1339">
                  <c:v>116.23336365031429</c:v>
                </c:pt>
                <c:pt idx="1340">
                  <c:v>116.58639828528287</c:v>
                </c:pt>
                <c:pt idx="1341">
                  <c:v>116.84032483675459</c:v>
                </c:pt>
                <c:pt idx="1342">
                  <c:v>117.19945946307914</c:v>
                </c:pt>
                <c:pt idx="1343">
                  <c:v>117.56056515677122</c:v>
                </c:pt>
                <c:pt idx="1344">
                  <c:v>117.9114811410941</c:v>
                </c:pt>
                <c:pt idx="1345">
                  <c:v>118.0578231069847</c:v>
                </c:pt>
                <c:pt idx="1346">
                  <c:v>118.15064995628623</c:v>
                </c:pt>
                <c:pt idx="1347">
                  <c:v>118.37077631065762</c:v>
                </c:pt>
                <c:pt idx="1348">
                  <c:v>118.61175958959187</c:v>
                </c:pt>
                <c:pt idx="1349">
                  <c:v>118.85057753063269</c:v>
                </c:pt>
                <c:pt idx="1350">
                  <c:v>119.26789404756943</c:v>
                </c:pt>
                <c:pt idx="1351">
                  <c:v>119.96250357281248</c:v>
                </c:pt>
                <c:pt idx="1352">
                  <c:v>120.35835373553124</c:v>
                </c:pt>
                <c:pt idx="1353">
                  <c:v>120.77951833197811</c:v>
                </c:pt>
                <c:pt idx="1354">
                  <c:v>121.0705667387803</c:v>
                </c:pt>
                <c:pt idx="1355">
                  <c:v>121.34351037490227</c:v>
                </c:pt>
                <c:pt idx="1356">
                  <c:v>121.35515924741205</c:v>
                </c:pt>
                <c:pt idx="1357">
                  <c:v>121.16564323267085</c:v>
                </c:pt>
                <c:pt idx="1358">
                  <c:v>121.23807884940376</c:v>
                </c:pt>
                <c:pt idx="1359">
                  <c:v>121.15227069446338</c:v>
                </c:pt>
                <c:pt idx="1360">
                  <c:v>121.34204393501705</c:v>
                </c:pt>
                <c:pt idx="1361">
                  <c:v>121.74283939151535</c:v>
                </c:pt>
                <c:pt idx="1362">
                  <c:v>122.22655563236381</c:v>
                </c:pt>
                <c:pt idx="1363">
                  <c:v>122.66590033912743</c:v>
                </c:pt>
                <c:pt idx="1364">
                  <c:v>123.04231033521469</c:v>
                </c:pt>
                <c:pt idx="1365">
                  <c:v>123.32107948169323</c:v>
                </c:pt>
                <c:pt idx="1366">
                  <c:v>123.56397153352391</c:v>
                </c:pt>
                <c:pt idx="1367">
                  <c:v>123.68257438017153</c:v>
                </c:pt>
                <c:pt idx="1368">
                  <c:v>123.69831657215438</c:v>
                </c:pt>
                <c:pt idx="1369">
                  <c:v>123.46948528493894</c:v>
                </c:pt>
                <c:pt idx="1370">
                  <c:v>123.54853696644504</c:v>
                </c:pt>
                <c:pt idx="1371">
                  <c:v>123.39768335980054</c:v>
                </c:pt>
                <c:pt idx="1372">
                  <c:v>123.09391508382049</c:v>
                </c:pt>
                <c:pt idx="1373">
                  <c:v>122.59652384543844</c:v>
                </c:pt>
                <c:pt idx="1374">
                  <c:v>121.93187115089461</c:v>
                </c:pt>
                <c:pt idx="1375">
                  <c:v>121.59368434580514</c:v>
                </c:pt>
                <c:pt idx="1376">
                  <c:v>121.06831554122464</c:v>
                </c:pt>
                <c:pt idx="1377">
                  <c:v>120.69048407710217</c:v>
                </c:pt>
                <c:pt idx="1378">
                  <c:v>120.30843593939196</c:v>
                </c:pt>
                <c:pt idx="1379">
                  <c:v>120.16859271545276</c:v>
                </c:pt>
                <c:pt idx="1380">
                  <c:v>120.1147331739075</c:v>
                </c:pt>
                <c:pt idx="1381">
                  <c:v>120.08925991651674</c:v>
                </c:pt>
                <c:pt idx="1382">
                  <c:v>119.89633429486507</c:v>
                </c:pt>
                <c:pt idx="1383">
                  <c:v>119.48870083537857</c:v>
                </c:pt>
                <c:pt idx="1384">
                  <c:v>119.32883069184071</c:v>
                </c:pt>
                <c:pt idx="1385">
                  <c:v>119.37694738265664</c:v>
                </c:pt>
                <c:pt idx="1386">
                  <c:v>119.29225252439097</c:v>
                </c:pt>
                <c:pt idx="1387">
                  <c:v>119.07702721195187</c:v>
                </c:pt>
                <c:pt idx="1388">
                  <c:v>119.15632476075669</c:v>
                </c:pt>
                <c:pt idx="1389">
                  <c:v>119.47969222468102</c:v>
                </c:pt>
                <c:pt idx="1390">
                  <c:v>120.11672285221292</c:v>
                </c:pt>
                <c:pt idx="1391">
                  <c:v>120.67605047699162</c:v>
                </c:pt>
                <c:pt idx="1392">
                  <c:v>121.62344481929246</c:v>
                </c:pt>
                <c:pt idx="1393">
                  <c:v>122.22610048736323</c:v>
                </c:pt>
                <c:pt idx="1394">
                  <c:v>122.67949064862691</c:v>
                </c:pt>
                <c:pt idx="1395">
                  <c:v>122.80554182376422</c:v>
                </c:pt>
                <c:pt idx="1396">
                  <c:v>123.05298752138779</c:v>
                </c:pt>
                <c:pt idx="1397">
                  <c:v>123.24568910924901</c:v>
                </c:pt>
                <c:pt idx="1398">
                  <c:v>123.43812001832411</c:v>
                </c:pt>
                <c:pt idx="1399">
                  <c:v>123.49530822649172</c:v>
                </c:pt>
                <c:pt idx="1400">
                  <c:v>123.80377758384255</c:v>
                </c:pt>
                <c:pt idx="1401">
                  <c:v>124.24539994545829</c:v>
                </c:pt>
                <c:pt idx="1402">
                  <c:v>124.59185986091246</c:v>
                </c:pt>
                <c:pt idx="1403">
                  <c:v>124.62767356482122</c:v>
                </c:pt>
                <c:pt idx="1404">
                  <c:v>124.31990651833911</c:v>
                </c:pt>
                <c:pt idx="1405">
                  <c:v>123.9299156865052</c:v>
                </c:pt>
                <c:pt idx="1406">
                  <c:v>123.41692442785468</c:v>
                </c:pt>
                <c:pt idx="1407">
                  <c:v>122.7182320150692</c:v>
                </c:pt>
                <c:pt idx="1408">
                  <c:v>122.13840863356228</c:v>
                </c:pt>
                <c:pt idx="1409">
                  <c:v>121.70056798020605</c:v>
                </c:pt>
                <c:pt idx="1410">
                  <c:v>121.25651139218544</c:v>
                </c:pt>
                <c:pt idx="1411">
                  <c:v>120.7488602829669</c:v>
                </c:pt>
                <c:pt idx="1412">
                  <c:v>120.47397425467021</c:v>
                </c:pt>
                <c:pt idx="1413">
                  <c:v>120.39557706920318</c:v>
                </c:pt>
                <c:pt idx="1414">
                  <c:v>120.37801948228287</c:v>
                </c:pt>
                <c:pt idx="1415">
                  <c:v>120.29821771405459</c:v>
                </c:pt>
                <c:pt idx="1416">
                  <c:v>120.35439600264914</c:v>
                </c:pt>
                <c:pt idx="1417">
                  <c:v>120.21895640238424</c:v>
                </c:pt>
                <c:pt idx="1418">
                  <c:v>120.31706045214581</c:v>
                </c:pt>
                <c:pt idx="1419">
                  <c:v>120.31235406693123</c:v>
                </c:pt>
                <c:pt idx="1420">
                  <c:v>120.50511845023811</c:v>
                </c:pt>
                <c:pt idx="1421">
                  <c:v>120.68160626521431</c:v>
                </c:pt>
                <c:pt idx="1422">
                  <c:v>121.10144536869288</c:v>
                </c:pt>
                <c:pt idx="1423">
                  <c:v>121.6193007118236</c:v>
                </c:pt>
                <c:pt idx="1424">
                  <c:v>122.19537037064124</c:v>
                </c:pt>
                <c:pt idx="1425">
                  <c:v>122.83183309357712</c:v>
                </c:pt>
                <c:pt idx="1426">
                  <c:v>123.20464954421941</c:v>
                </c:pt>
                <c:pt idx="1427">
                  <c:v>123.31818421979747</c:v>
                </c:pt>
                <c:pt idx="1428">
                  <c:v>123.31436567781773</c:v>
                </c:pt>
                <c:pt idx="1429">
                  <c:v>123.23392932003597</c:v>
                </c:pt>
                <c:pt idx="1430">
                  <c:v>122.75353641803237</c:v>
                </c:pt>
                <c:pt idx="1431">
                  <c:v>122.09118250622913</c:v>
                </c:pt>
                <c:pt idx="1432">
                  <c:v>121.73406391560623</c:v>
                </c:pt>
                <c:pt idx="1433">
                  <c:v>121.70965731404561</c:v>
                </c:pt>
                <c:pt idx="1434">
                  <c:v>121.62869173264104</c:v>
                </c:pt>
                <c:pt idx="1435">
                  <c:v>121.71182246937695</c:v>
                </c:pt>
                <c:pt idx="1436">
                  <c:v>121.84364010243927</c:v>
                </c:pt>
                <c:pt idx="1437">
                  <c:v>121.96327618219534</c:v>
                </c:pt>
                <c:pt idx="1438">
                  <c:v>122.23094850397581</c:v>
                </c:pt>
                <c:pt idx="1439">
                  <c:v>122.20185389357823</c:v>
                </c:pt>
                <c:pt idx="1440">
                  <c:v>122.15466884422041</c:v>
                </c:pt>
                <c:pt idx="1441">
                  <c:v>122.28020232979837</c:v>
                </c:pt>
                <c:pt idx="1442">
                  <c:v>122.44318246681854</c:v>
                </c:pt>
                <c:pt idx="1443">
                  <c:v>123.29386391013668</c:v>
                </c:pt>
                <c:pt idx="1444">
                  <c:v>124.30447690912301</c:v>
                </c:pt>
                <c:pt idx="1445">
                  <c:v>125.14302945821071</c:v>
                </c:pt>
                <c:pt idx="1446">
                  <c:v>125.56472657238963</c:v>
                </c:pt>
                <c:pt idx="1447">
                  <c:v>126.08025403515067</c:v>
                </c:pt>
                <c:pt idx="1448">
                  <c:v>126.5112285716356</c:v>
                </c:pt>
                <c:pt idx="1449">
                  <c:v>126.98410626447205</c:v>
                </c:pt>
                <c:pt idx="1450">
                  <c:v>127.31169508802485</c:v>
                </c:pt>
                <c:pt idx="1451">
                  <c:v>127.54052618922236</c:v>
                </c:pt>
                <c:pt idx="1452">
                  <c:v>127.74147388030013</c:v>
                </c:pt>
                <c:pt idx="1453">
                  <c:v>127.71832670227012</c:v>
                </c:pt>
                <c:pt idx="1454">
                  <c:v>127.7534947620431</c:v>
                </c:pt>
                <c:pt idx="1455">
                  <c:v>127.9231449758388</c:v>
                </c:pt>
                <c:pt idx="1456">
                  <c:v>128.09483041825493</c:v>
                </c:pt>
                <c:pt idx="1457">
                  <c:v>127.41334725642945</c:v>
                </c:pt>
                <c:pt idx="1458">
                  <c:v>126.90501271078651</c:v>
                </c:pt>
                <c:pt idx="1459">
                  <c:v>126.59051164970786</c:v>
                </c:pt>
                <c:pt idx="1460">
                  <c:v>125.97346030473707</c:v>
                </c:pt>
                <c:pt idx="1461">
                  <c:v>125.26911430426337</c:v>
                </c:pt>
                <c:pt idx="1462">
                  <c:v>124.34320308383703</c:v>
                </c:pt>
                <c:pt idx="1463">
                  <c:v>123.59688250545332</c:v>
                </c:pt>
                <c:pt idx="1464">
                  <c:v>122.92619419490799</c:v>
                </c:pt>
                <c:pt idx="1465">
                  <c:v>122.1655747454172</c:v>
                </c:pt>
                <c:pt idx="1466">
                  <c:v>121.89501718087548</c:v>
                </c:pt>
                <c:pt idx="1467">
                  <c:v>121.71051577278794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3E-4C99-9F00-700DA8E1FB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7151135"/>
        <c:axId val="1797131455"/>
      </c:lineChart>
      <c:dateAx>
        <c:axId val="1797151135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7131455"/>
        <c:crosses val="autoZero"/>
        <c:auto val="1"/>
        <c:lblOffset val="100"/>
        <c:baseTimeUnit val="days"/>
      </c:dateAx>
      <c:valAx>
        <c:axId val="1797131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71511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TIME</a:t>
            </a:r>
            <a:r>
              <a:rPr lang="en-US" baseline="0"/>
              <a:t> SERIES OF ERORR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 Exponential Smoothing by Day'!$J$4</c:f>
              <c:strCache>
                <c:ptCount val="1"/>
                <c:pt idx="0">
                  <c:v>Error</c:v>
                </c:pt>
              </c:strCache>
            </c:strRef>
          </c:tx>
          <c:spPr>
            <a:ln w="38100" cap="flat" cmpd="dbl" algn="ctr">
              <a:solidFill>
                <a:schemeClr val="accent6"/>
              </a:solidFill>
              <a:miter lim="800000"/>
            </a:ln>
            <a:effectLst/>
          </c:spPr>
          <c:marker>
            <c:symbol val="none"/>
          </c:marker>
          <c:cat>
            <c:numRef>
              <c:f>' Exponential Smoothing by Day'!$G$5:$G$1475</c:f>
              <c:numCache>
                <c:formatCode>m/d/yyyy</c:formatCode>
                <c:ptCount val="1471"/>
                <c:pt idx="0">
                  <c:v>43467</c:v>
                </c:pt>
                <c:pt idx="1">
                  <c:v>43468</c:v>
                </c:pt>
                <c:pt idx="2">
                  <c:v>43469</c:v>
                </c:pt>
                <c:pt idx="3">
                  <c:v>43472</c:v>
                </c:pt>
                <c:pt idx="4">
                  <c:v>43473</c:v>
                </c:pt>
                <c:pt idx="5">
                  <c:v>43474</c:v>
                </c:pt>
                <c:pt idx="6">
                  <c:v>43475</c:v>
                </c:pt>
                <c:pt idx="7">
                  <c:v>43476</c:v>
                </c:pt>
                <c:pt idx="8">
                  <c:v>43479</c:v>
                </c:pt>
                <c:pt idx="9">
                  <c:v>43480</c:v>
                </c:pt>
                <c:pt idx="10">
                  <c:v>43481</c:v>
                </c:pt>
                <c:pt idx="11">
                  <c:v>43482</c:v>
                </c:pt>
                <c:pt idx="12">
                  <c:v>43483</c:v>
                </c:pt>
                <c:pt idx="13">
                  <c:v>43487</c:v>
                </c:pt>
                <c:pt idx="14">
                  <c:v>43488</c:v>
                </c:pt>
                <c:pt idx="15">
                  <c:v>43489</c:v>
                </c:pt>
                <c:pt idx="16">
                  <c:v>43490</c:v>
                </c:pt>
                <c:pt idx="17">
                  <c:v>43493</c:v>
                </c:pt>
                <c:pt idx="18">
                  <c:v>43494</c:v>
                </c:pt>
                <c:pt idx="19">
                  <c:v>43495</c:v>
                </c:pt>
                <c:pt idx="20">
                  <c:v>43496</c:v>
                </c:pt>
                <c:pt idx="21">
                  <c:v>43497</c:v>
                </c:pt>
                <c:pt idx="22">
                  <c:v>43500</c:v>
                </c:pt>
                <c:pt idx="23">
                  <c:v>43501</c:v>
                </c:pt>
                <c:pt idx="24">
                  <c:v>43502</c:v>
                </c:pt>
                <c:pt idx="25">
                  <c:v>43503</c:v>
                </c:pt>
                <c:pt idx="26">
                  <c:v>43504</c:v>
                </c:pt>
                <c:pt idx="27">
                  <c:v>43507</c:v>
                </c:pt>
                <c:pt idx="28">
                  <c:v>43508</c:v>
                </c:pt>
                <c:pt idx="29">
                  <c:v>43509</c:v>
                </c:pt>
                <c:pt idx="30">
                  <c:v>43510</c:v>
                </c:pt>
                <c:pt idx="31">
                  <c:v>43511</c:v>
                </c:pt>
                <c:pt idx="32">
                  <c:v>43515</c:v>
                </c:pt>
                <c:pt idx="33">
                  <c:v>43516</c:v>
                </c:pt>
                <c:pt idx="34">
                  <c:v>43517</c:v>
                </c:pt>
                <c:pt idx="35">
                  <c:v>43518</c:v>
                </c:pt>
                <c:pt idx="36">
                  <c:v>43521</c:v>
                </c:pt>
                <c:pt idx="37">
                  <c:v>43522</c:v>
                </c:pt>
                <c:pt idx="38">
                  <c:v>43523</c:v>
                </c:pt>
                <c:pt idx="39">
                  <c:v>43524</c:v>
                </c:pt>
                <c:pt idx="40">
                  <c:v>43525</c:v>
                </c:pt>
                <c:pt idx="41">
                  <c:v>43528</c:v>
                </c:pt>
                <c:pt idx="42">
                  <c:v>43529</c:v>
                </c:pt>
                <c:pt idx="43">
                  <c:v>43530</c:v>
                </c:pt>
                <c:pt idx="44">
                  <c:v>43531</c:v>
                </c:pt>
                <c:pt idx="45">
                  <c:v>43532</c:v>
                </c:pt>
                <c:pt idx="46">
                  <c:v>43535</c:v>
                </c:pt>
                <c:pt idx="47">
                  <c:v>43536</c:v>
                </c:pt>
                <c:pt idx="48">
                  <c:v>43537</c:v>
                </c:pt>
                <c:pt idx="49">
                  <c:v>43538</c:v>
                </c:pt>
                <c:pt idx="50">
                  <c:v>43539</c:v>
                </c:pt>
                <c:pt idx="51">
                  <c:v>43542</c:v>
                </c:pt>
                <c:pt idx="52">
                  <c:v>43543</c:v>
                </c:pt>
                <c:pt idx="53">
                  <c:v>43544</c:v>
                </c:pt>
                <c:pt idx="54">
                  <c:v>43545</c:v>
                </c:pt>
                <c:pt idx="55">
                  <c:v>43546</c:v>
                </c:pt>
                <c:pt idx="56">
                  <c:v>43549</c:v>
                </c:pt>
                <c:pt idx="57">
                  <c:v>43550</c:v>
                </c:pt>
                <c:pt idx="58">
                  <c:v>43551</c:v>
                </c:pt>
                <c:pt idx="59">
                  <c:v>43552</c:v>
                </c:pt>
                <c:pt idx="60">
                  <c:v>43553</c:v>
                </c:pt>
                <c:pt idx="61">
                  <c:v>43556</c:v>
                </c:pt>
                <c:pt idx="62">
                  <c:v>43557</c:v>
                </c:pt>
                <c:pt idx="63">
                  <c:v>43558</c:v>
                </c:pt>
                <c:pt idx="64">
                  <c:v>43559</c:v>
                </c:pt>
                <c:pt idx="65">
                  <c:v>43560</c:v>
                </c:pt>
                <c:pt idx="66">
                  <c:v>43563</c:v>
                </c:pt>
                <c:pt idx="67">
                  <c:v>43564</c:v>
                </c:pt>
                <c:pt idx="68">
                  <c:v>43565</c:v>
                </c:pt>
                <c:pt idx="69">
                  <c:v>43566</c:v>
                </c:pt>
                <c:pt idx="70">
                  <c:v>43567</c:v>
                </c:pt>
                <c:pt idx="71">
                  <c:v>43570</c:v>
                </c:pt>
                <c:pt idx="72">
                  <c:v>43571</c:v>
                </c:pt>
                <c:pt idx="73">
                  <c:v>43572</c:v>
                </c:pt>
                <c:pt idx="74">
                  <c:v>43573</c:v>
                </c:pt>
                <c:pt idx="75">
                  <c:v>43577</c:v>
                </c:pt>
                <c:pt idx="76">
                  <c:v>43578</c:v>
                </c:pt>
                <c:pt idx="77">
                  <c:v>43579</c:v>
                </c:pt>
                <c:pt idx="78">
                  <c:v>43580</c:v>
                </c:pt>
                <c:pt idx="79">
                  <c:v>43581</c:v>
                </c:pt>
                <c:pt idx="80">
                  <c:v>43584</c:v>
                </c:pt>
                <c:pt idx="81">
                  <c:v>43585</c:v>
                </c:pt>
                <c:pt idx="82">
                  <c:v>43586</c:v>
                </c:pt>
                <c:pt idx="83">
                  <c:v>43587</c:v>
                </c:pt>
                <c:pt idx="84">
                  <c:v>43588</c:v>
                </c:pt>
                <c:pt idx="85">
                  <c:v>43591</c:v>
                </c:pt>
                <c:pt idx="86">
                  <c:v>43592</c:v>
                </c:pt>
                <c:pt idx="87">
                  <c:v>43593</c:v>
                </c:pt>
                <c:pt idx="88">
                  <c:v>43594</c:v>
                </c:pt>
                <c:pt idx="89">
                  <c:v>43595</c:v>
                </c:pt>
                <c:pt idx="90">
                  <c:v>43598</c:v>
                </c:pt>
                <c:pt idx="91">
                  <c:v>43599</c:v>
                </c:pt>
                <c:pt idx="92">
                  <c:v>43600</c:v>
                </c:pt>
                <c:pt idx="93">
                  <c:v>43601</c:v>
                </c:pt>
                <c:pt idx="94">
                  <c:v>43602</c:v>
                </c:pt>
                <c:pt idx="95">
                  <c:v>43605</c:v>
                </c:pt>
                <c:pt idx="96">
                  <c:v>43606</c:v>
                </c:pt>
                <c:pt idx="97">
                  <c:v>43607</c:v>
                </c:pt>
                <c:pt idx="98">
                  <c:v>43608</c:v>
                </c:pt>
                <c:pt idx="99">
                  <c:v>43609</c:v>
                </c:pt>
                <c:pt idx="100">
                  <c:v>43613</c:v>
                </c:pt>
                <c:pt idx="101">
                  <c:v>43614</c:v>
                </c:pt>
                <c:pt idx="102">
                  <c:v>43615</c:v>
                </c:pt>
                <c:pt idx="103">
                  <c:v>43616</c:v>
                </c:pt>
                <c:pt idx="104">
                  <c:v>43619</c:v>
                </c:pt>
                <c:pt idx="105">
                  <c:v>43620</c:v>
                </c:pt>
                <c:pt idx="106">
                  <c:v>43621</c:v>
                </c:pt>
                <c:pt idx="107">
                  <c:v>43622</c:v>
                </c:pt>
                <c:pt idx="108">
                  <c:v>43623</c:v>
                </c:pt>
                <c:pt idx="109">
                  <c:v>43626</c:v>
                </c:pt>
                <c:pt idx="110">
                  <c:v>43627</c:v>
                </c:pt>
                <c:pt idx="111">
                  <c:v>43628</c:v>
                </c:pt>
                <c:pt idx="112">
                  <c:v>43629</c:v>
                </c:pt>
                <c:pt idx="113">
                  <c:v>43630</c:v>
                </c:pt>
                <c:pt idx="114">
                  <c:v>43633</c:v>
                </c:pt>
                <c:pt idx="115">
                  <c:v>43634</c:v>
                </c:pt>
                <c:pt idx="116">
                  <c:v>43635</c:v>
                </c:pt>
                <c:pt idx="117">
                  <c:v>43636</c:v>
                </c:pt>
                <c:pt idx="118">
                  <c:v>43637</c:v>
                </c:pt>
                <c:pt idx="119">
                  <c:v>43640</c:v>
                </c:pt>
                <c:pt idx="120">
                  <c:v>43641</c:v>
                </c:pt>
                <c:pt idx="121">
                  <c:v>43642</c:v>
                </c:pt>
                <c:pt idx="122">
                  <c:v>43643</c:v>
                </c:pt>
                <c:pt idx="123">
                  <c:v>43644</c:v>
                </c:pt>
                <c:pt idx="124">
                  <c:v>43647</c:v>
                </c:pt>
                <c:pt idx="125">
                  <c:v>43648</c:v>
                </c:pt>
                <c:pt idx="126">
                  <c:v>43649</c:v>
                </c:pt>
                <c:pt idx="127">
                  <c:v>43651</c:v>
                </c:pt>
                <c:pt idx="128">
                  <c:v>43654</c:v>
                </c:pt>
                <c:pt idx="129">
                  <c:v>43655</c:v>
                </c:pt>
                <c:pt idx="130">
                  <c:v>43656</c:v>
                </c:pt>
                <c:pt idx="131">
                  <c:v>43657</c:v>
                </c:pt>
                <c:pt idx="132">
                  <c:v>43658</c:v>
                </c:pt>
                <c:pt idx="133">
                  <c:v>43661</c:v>
                </c:pt>
                <c:pt idx="134">
                  <c:v>43662</c:v>
                </c:pt>
                <c:pt idx="135">
                  <c:v>43663</c:v>
                </c:pt>
                <c:pt idx="136">
                  <c:v>43664</c:v>
                </c:pt>
                <c:pt idx="137">
                  <c:v>43665</c:v>
                </c:pt>
                <c:pt idx="138">
                  <c:v>43668</c:v>
                </c:pt>
                <c:pt idx="139">
                  <c:v>43669</c:v>
                </c:pt>
                <c:pt idx="140">
                  <c:v>43670</c:v>
                </c:pt>
                <c:pt idx="141">
                  <c:v>43671</c:v>
                </c:pt>
                <c:pt idx="142">
                  <c:v>43672</c:v>
                </c:pt>
                <c:pt idx="143">
                  <c:v>43675</c:v>
                </c:pt>
                <c:pt idx="144">
                  <c:v>43676</c:v>
                </c:pt>
                <c:pt idx="145">
                  <c:v>43677</c:v>
                </c:pt>
                <c:pt idx="146">
                  <c:v>43678</c:v>
                </c:pt>
                <c:pt idx="147">
                  <c:v>43679</c:v>
                </c:pt>
                <c:pt idx="148">
                  <c:v>43682</c:v>
                </c:pt>
                <c:pt idx="149">
                  <c:v>43683</c:v>
                </c:pt>
                <c:pt idx="150">
                  <c:v>43684</c:v>
                </c:pt>
                <c:pt idx="151">
                  <c:v>43685</c:v>
                </c:pt>
                <c:pt idx="152">
                  <c:v>43686</c:v>
                </c:pt>
                <c:pt idx="153">
                  <c:v>43689</c:v>
                </c:pt>
                <c:pt idx="154">
                  <c:v>43690</c:v>
                </c:pt>
                <c:pt idx="155">
                  <c:v>43691</c:v>
                </c:pt>
                <c:pt idx="156">
                  <c:v>43692</c:v>
                </c:pt>
                <c:pt idx="157">
                  <c:v>43693</c:v>
                </c:pt>
                <c:pt idx="158">
                  <c:v>43696</c:v>
                </c:pt>
                <c:pt idx="159">
                  <c:v>43697</c:v>
                </c:pt>
                <c:pt idx="160">
                  <c:v>43698</c:v>
                </c:pt>
                <c:pt idx="161">
                  <c:v>43699</c:v>
                </c:pt>
                <c:pt idx="162">
                  <c:v>43700</c:v>
                </c:pt>
                <c:pt idx="163">
                  <c:v>43703</c:v>
                </c:pt>
                <c:pt idx="164">
                  <c:v>43704</c:v>
                </c:pt>
                <c:pt idx="165">
                  <c:v>43705</c:v>
                </c:pt>
                <c:pt idx="166">
                  <c:v>43706</c:v>
                </c:pt>
                <c:pt idx="167">
                  <c:v>43707</c:v>
                </c:pt>
                <c:pt idx="168">
                  <c:v>43711</c:v>
                </c:pt>
                <c:pt idx="169">
                  <c:v>43712</c:v>
                </c:pt>
                <c:pt idx="170">
                  <c:v>43713</c:v>
                </c:pt>
                <c:pt idx="171">
                  <c:v>43714</c:v>
                </c:pt>
                <c:pt idx="172">
                  <c:v>43717</c:v>
                </c:pt>
                <c:pt idx="173">
                  <c:v>43718</c:v>
                </c:pt>
                <c:pt idx="174">
                  <c:v>43719</c:v>
                </c:pt>
                <c:pt idx="175">
                  <c:v>43720</c:v>
                </c:pt>
                <c:pt idx="176">
                  <c:v>43721</c:v>
                </c:pt>
                <c:pt idx="177">
                  <c:v>43724</c:v>
                </c:pt>
                <c:pt idx="178">
                  <c:v>43725</c:v>
                </c:pt>
                <c:pt idx="179">
                  <c:v>43726</c:v>
                </c:pt>
                <c:pt idx="180">
                  <c:v>43727</c:v>
                </c:pt>
                <c:pt idx="181">
                  <c:v>43728</c:v>
                </c:pt>
                <c:pt idx="182">
                  <c:v>43731</c:v>
                </c:pt>
                <c:pt idx="183">
                  <c:v>43732</c:v>
                </c:pt>
                <c:pt idx="184">
                  <c:v>43733</c:v>
                </c:pt>
                <c:pt idx="185">
                  <c:v>43734</c:v>
                </c:pt>
                <c:pt idx="186">
                  <c:v>43735</c:v>
                </c:pt>
                <c:pt idx="187">
                  <c:v>43738</c:v>
                </c:pt>
                <c:pt idx="188">
                  <c:v>43739</c:v>
                </c:pt>
                <c:pt idx="189">
                  <c:v>43740</c:v>
                </c:pt>
                <c:pt idx="190">
                  <c:v>43741</c:v>
                </c:pt>
                <c:pt idx="191">
                  <c:v>43742</c:v>
                </c:pt>
                <c:pt idx="192">
                  <c:v>43745</c:v>
                </c:pt>
                <c:pt idx="193">
                  <c:v>43746</c:v>
                </c:pt>
                <c:pt idx="194">
                  <c:v>43747</c:v>
                </c:pt>
                <c:pt idx="195">
                  <c:v>43748</c:v>
                </c:pt>
                <c:pt idx="196">
                  <c:v>43749</c:v>
                </c:pt>
                <c:pt idx="197">
                  <c:v>43752</c:v>
                </c:pt>
                <c:pt idx="198">
                  <c:v>43753</c:v>
                </c:pt>
                <c:pt idx="199">
                  <c:v>43754</c:v>
                </c:pt>
                <c:pt idx="200">
                  <c:v>43755</c:v>
                </c:pt>
                <c:pt idx="201">
                  <c:v>43756</c:v>
                </c:pt>
                <c:pt idx="202">
                  <c:v>43759</c:v>
                </c:pt>
                <c:pt idx="203">
                  <c:v>43760</c:v>
                </c:pt>
                <c:pt idx="204">
                  <c:v>43761</c:v>
                </c:pt>
                <c:pt idx="205">
                  <c:v>43762</c:v>
                </c:pt>
                <c:pt idx="206">
                  <c:v>43763</c:v>
                </c:pt>
                <c:pt idx="207">
                  <c:v>43766</c:v>
                </c:pt>
                <c:pt idx="208">
                  <c:v>43767</c:v>
                </c:pt>
                <c:pt idx="209">
                  <c:v>43768</c:v>
                </c:pt>
                <c:pt idx="210">
                  <c:v>43769</c:v>
                </c:pt>
                <c:pt idx="211">
                  <c:v>43770</c:v>
                </c:pt>
                <c:pt idx="212">
                  <c:v>43773</c:v>
                </c:pt>
                <c:pt idx="213">
                  <c:v>43774</c:v>
                </c:pt>
                <c:pt idx="214">
                  <c:v>43775</c:v>
                </c:pt>
                <c:pt idx="215">
                  <c:v>43776</c:v>
                </c:pt>
                <c:pt idx="216">
                  <c:v>43777</c:v>
                </c:pt>
                <c:pt idx="217">
                  <c:v>43780</c:v>
                </c:pt>
                <c:pt idx="218">
                  <c:v>43781</c:v>
                </c:pt>
                <c:pt idx="219">
                  <c:v>43782</c:v>
                </c:pt>
                <c:pt idx="220">
                  <c:v>43783</c:v>
                </c:pt>
                <c:pt idx="221">
                  <c:v>43784</c:v>
                </c:pt>
                <c:pt idx="222">
                  <c:v>43787</c:v>
                </c:pt>
                <c:pt idx="223">
                  <c:v>43788</c:v>
                </c:pt>
                <c:pt idx="224">
                  <c:v>43789</c:v>
                </c:pt>
                <c:pt idx="225">
                  <c:v>43790</c:v>
                </c:pt>
                <c:pt idx="226">
                  <c:v>43791</c:v>
                </c:pt>
                <c:pt idx="227">
                  <c:v>43794</c:v>
                </c:pt>
                <c:pt idx="228">
                  <c:v>43795</c:v>
                </c:pt>
                <c:pt idx="229">
                  <c:v>43796</c:v>
                </c:pt>
                <c:pt idx="230">
                  <c:v>43798</c:v>
                </c:pt>
                <c:pt idx="231">
                  <c:v>43801</c:v>
                </c:pt>
                <c:pt idx="232">
                  <c:v>43802</c:v>
                </c:pt>
                <c:pt idx="233">
                  <c:v>43803</c:v>
                </c:pt>
                <c:pt idx="234">
                  <c:v>43804</c:v>
                </c:pt>
                <c:pt idx="235">
                  <c:v>43805</c:v>
                </c:pt>
                <c:pt idx="236">
                  <c:v>43808</c:v>
                </c:pt>
                <c:pt idx="237">
                  <c:v>43809</c:v>
                </c:pt>
                <c:pt idx="238">
                  <c:v>43810</c:v>
                </c:pt>
                <c:pt idx="239">
                  <c:v>43811</c:v>
                </c:pt>
                <c:pt idx="240">
                  <c:v>43812</c:v>
                </c:pt>
                <c:pt idx="241">
                  <c:v>43815</c:v>
                </c:pt>
                <c:pt idx="242">
                  <c:v>43816</c:v>
                </c:pt>
                <c:pt idx="243">
                  <c:v>43817</c:v>
                </c:pt>
                <c:pt idx="244">
                  <c:v>43818</c:v>
                </c:pt>
                <c:pt idx="245">
                  <c:v>43819</c:v>
                </c:pt>
                <c:pt idx="246">
                  <c:v>43822</c:v>
                </c:pt>
                <c:pt idx="247">
                  <c:v>43823</c:v>
                </c:pt>
                <c:pt idx="248">
                  <c:v>43825</c:v>
                </c:pt>
                <c:pt idx="249">
                  <c:v>43826</c:v>
                </c:pt>
                <c:pt idx="250">
                  <c:v>43829</c:v>
                </c:pt>
                <c:pt idx="251">
                  <c:v>43830</c:v>
                </c:pt>
                <c:pt idx="252">
                  <c:v>43832</c:v>
                </c:pt>
                <c:pt idx="253">
                  <c:v>43833</c:v>
                </c:pt>
                <c:pt idx="254">
                  <c:v>43836</c:v>
                </c:pt>
                <c:pt idx="255">
                  <c:v>43837</c:v>
                </c:pt>
                <c:pt idx="256">
                  <c:v>43838</c:v>
                </c:pt>
                <c:pt idx="257">
                  <c:v>43839</c:v>
                </c:pt>
                <c:pt idx="258">
                  <c:v>43840</c:v>
                </c:pt>
                <c:pt idx="259">
                  <c:v>43843</c:v>
                </c:pt>
                <c:pt idx="260">
                  <c:v>43844</c:v>
                </c:pt>
                <c:pt idx="261">
                  <c:v>43845</c:v>
                </c:pt>
                <c:pt idx="262">
                  <c:v>43846</c:v>
                </c:pt>
                <c:pt idx="263">
                  <c:v>43847</c:v>
                </c:pt>
                <c:pt idx="264">
                  <c:v>43851</c:v>
                </c:pt>
                <c:pt idx="265">
                  <c:v>43852</c:v>
                </c:pt>
                <c:pt idx="266">
                  <c:v>43853</c:v>
                </c:pt>
                <c:pt idx="267">
                  <c:v>43854</c:v>
                </c:pt>
                <c:pt idx="268">
                  <c:v>43857</c:v>
                </c:pt>
                <c:pt idx="269">
                  <c:v>43858</c:v>
                </c:pt>
                <c:pt idx="270">
                  <c:v>43859</c:v>
                </c:pt>
                <c:pt idx="271">
                  <c:v>43860</c:v>
                </c:pt>
                <c:pt idx="272">
                  <c:v>43861</c:v>
                </c:pt>
                <c:pt idx="273">
                  <c:v>43864</c:v>
                </c:pt>
                <c:pt idx="274">
                  <c:v>43865</c:v>
                </c:pt>
                <c:pt idx="275">
                  <c:v>43866</c:v>
                </c:pt>
                <c:pt idx="276">
                  <c:v>43867</c:v>
                </c:pt>
                <c:pt idx="277">
                  <c:v>43868</c:v>
                </c:pt>
                <c:pt idx="278">
                  <c:v>43871</c:v>
                </c:pt>
                <c:pt idx="279">
                  <c:v>43872</c:v>
                </c:pt>
                <c:pt idx="280">
                  <c:v>43873</c:v>
                </c:pt>
                <c:pt idx="281">
                  <c:v>43874</c:v>
                </c:pt>
                <c:pt idx="282">
                  <c:v>43875</c:v>
                </c:pt>
                <c:pt idx="283">
                  <c:v>43879</c:v>
                </c:pt>
                <c:pt idx="284">
                  <c:v>43880</c:v>
                </c:pt>
                <c:pt idx="285">
                  <c:v>43881</c:v>
                </c:pt>
                <c:pt idx="286">
                  <c:v>43882</c:v>
                </c:pt>
                <c:pt idx="287">
                  <c:v>43885</c:v>
                </c:pt>
                <c:pt idx="288">
                  <c:v>43886</c:v>
                </c:pt>
                <c:pt idx="289">
                  <c:v>43887</c:v>
                </c:pt>
                <c:pt idx="290">
                  <c:v>43888</c:v>
                </c:pt>
                <c:pt idx="291">
                  <c:v>43889</c:v>
                </c:pt>
                <c:pt idx="292">
                  <c:v>43892</c:v>
                </c:pt>
                <c:pt idx="293">
                  <c:v>43893</c:v>
                </c:pt>
                <c:pt idx="294">
                  <c:v>43894</c:v>
                </c:pt>
                <c:pt idx="295">
                  <c:v>43895</c:v>
                </c:pt>
                <c:pt idx="296">
                  <c:v>43896</c:v>
                </c:pt>
                <c:pt idx="297">
                  <c:v>43899</c:v>
                </c:pt>
                <c:pt idx="298">
                  <c:v>43900</c:v>
                </c:pt>
                <c:pt idx="299">
                  <c:v>43901</c:v>
                </c:pt>
                <c:pt idx="300">
                  <c:v>43902</c:v>
                </c:pt>
                <c:pt idx="301">
                  <c:v>43903</c:v>
                </c:pt>
                <c:pt idx="302">
                  <c:v>43906</c:v>
                </c:pt>
                <c:pt idx="303">
                  <c:v>43907</c:v>
                </c:pt>
                <c:pt idx="304">
                  <c:v>43908</c:v>
                </c:pt>
                <c:pt idx="305">
                  <c:v>43909</c:v>
                </c:pt>
                <c:pt idx="306">
                  <c:v>43910</c:v>
                </c:pt>
                <c:pt idx="307">
                  <c:v>43913</c:v>
                </c:pt>
                <c:pt idx="308">
                  <c:v>43914</c:v>
                </c:pt>
                <c:pt idx="309">
                  <c:v>43915</c:v>
                </c:pt>
                <c:pt idx="310">
                  <c:v>43916</c:v>
                </c:pt>
                <c:pt idx="311">
                  <c:v>43917</c:v>
                </c:pt>
                <c:pt idx="312">
                  <c:v>43920</c:v>
                </c:pt>
                <c:pt idx="313">
                  <c:v>43921</c:v>
                </c:pt>
                <c:pt idx="314">
                  <c:v>43922</c:v>
                </c:pt>
                <c:pt idx="315">
                  <c:v>43923</c:v>
                </c:pt>
                <c:pt idx="316">
                  <c:v>43924</c:v>
                </c:pt>
                <c:pt idx="317">
                  <c:v>43927</c:v>
                </c:pt>
                <c:pt idx="318">
                  <c:v>43928</c:v>
                </c:pt>
                <c:pt idx="319">
                  <c:v>43929</c:v>
                </c:pt>
                <c:pt idx="320">
                  <c:v>43930</c:v>
                </c:pt>
                <c:pt idx="321">
                  <c:v>43934</c:v>
                </c:pt>
                <c:pt idx="322">
                  <c:v>43935</c:v>
                </c:pt>
                <c:pt idx="323">
                  <c:v>43936</c:v>
                </c:pt>
                <c:pt idx="324">
                  <c:v>43937</c:v>
                </c:pt>
                <c:pt idx="325">
                  <c:v>43938</c:v>
                </c:pt>
                <c:pt idx="326">
                  <c:v>43941</c:v>
                </c:pt>
                <c:pt idx="327">
                  <c:v>43942</c:v>
                </c:pt>
                <c:pt idx="328">
                  <c:v>43943</c:v>
                </c:pt>
                <c:pt idx="329">
                  <c:v>43944</c:v>
                </c:pt>
                <c:pt idx="330">
                  <c:v>43945</c:v>
                </c:pt>
                <c:pt idx="331">
                  <c:v>43948</c:v>
                </c:pt>
                <c:pt idx="332">
                  <c:v>43949</c:v>
                </c:pt>
                <c:pt idx="333">
                  <c:v>43950</c:v>
                </c:pt>
                <c:pt idx="334">
                  <c:v>43951</c:v>
                </c:pt>
                <c:pt idx="335">
                  <c:v>43952</c:v>
                </c:pt>
                <c:pt idx="336">
                  <c:v>43955</c:v>
                </c:pt>
                <c:pt idx="337">
                  <c:v>43956</c:v>
                </c:pt>
                <c:pt idx="338">
                  <c:v>43957</c:v>
                </c:pt>
                <c:pt idx="339">
                  <c:v>43958</c:v>
                </c:pt>
                <c:pt idx="340">
                  <c:v>43959</c:v>
                </c:pt>
                <c:pt idx="341">
                  <c:v>43962</c:v>
                </c:pt>
                <c:pt idx="342">
                  <c:v>43963</c:v>
                </c:pt>
                <c:pt idx="343">
                  <c:v>43964</c:v>
                </c:pt>
                <c:pt idx="344">
                  <c:v>43965</c:v>
                </c:pt>
                <c:pt idx="345">
                  <c:v>43966</c:v>
                </c:pt>
                <c:pt idx="346">
                  <c:v>43969</c:v>
                </c:pt>
                <c:pt idx="347">
                  <c:v>43970</c:v>
                </c:pt>
                <c:pt idx="348">
                  <c:v>43971</c:v>
                </c:pt>
                <c:pt idx="349">
                  <c:v>43972</c:v>
                </c:pt>
                <c:pt idx="350">
                  <c:v>43973</c:v>
                </c:pt>
                <c:pt idx="351">
                  <c:v>43977</c:v>
                </c:pt>
                <c:pt idx="352">
                  <c:v>43978</c:v>
                </c:pt>
                <c:pt idx="353">
                  <c:v>43979</c:v>
                </c:pt>
                <c:pt idx="354">
                  <c:v>43980</c:v>
                </c:pt>
                <c:pt idx="355">
                  <c:v>43983</c:v>
                </c:pt>
                <c:pt idx="356">
                  <c:v>43984</c:v>
                </c:pt>
                <c:pt idx="357">
                  <c:v>43985</c:v>
                </c:pt>
                <c:pt idx="358">
                  <c:v>43986</c:v>
                </c:pt>
                <c:pt idx="359">
                  <c:v>43987</c:v>
                </c:pt>
                <c:pt idx="360">
                  <c:v>43990</c:v>
                </c:pt>
                <c:pt idx="361">
                  <c:v>43991</c:v>
                </c:pt>
                <c:pt idx="362">
                  <c:v>43992</c:v>
                </c:pt>
                <c:pt idx="363">
                  <c:v>43993</c:v>
                </c:pt>
                <c:pt idx="364">
                  <c:v>43994</c:v>
                </c:pt>
                <c:pt idx="365">
                  <c:v>43997</c:v>
                </c:pt>
                <c:pt idx="366">
                  <c:v>43998</c:v>
                </c:pt>
                <c:pt idx="367">
                  <c:v>43999</c:v>
                </c:pt>
                <c:pt idx="368">
                  <c:v>44000</c:v>
                </c:pt>
                <c:pt idx="369">
                  <c:v>44001</c:v>
                </c:pt>
                <c:pt idx="370">
                  <c:v>44004</c:v>
                </c:pt>
                <c:pt idx="371">
                  <c:v>44005</c:v>
                </c:pt>
                <c:pt idx="372">
                  <c:v>44006</c:v>
                </c:pt>
                <c:pt idx="373">
                  <c:v>44007</c:v>
                </c:pt>
                <c:pt idx="374">
                  <c:v>44008</c:v>
                </c:pt>
                <c:pt idx="375">
                  <c:v>44011</c:v>
                </c:pt>
                <c:pt idx="376">
                  <c:v>44012</c:v>
                </c:pt>
                <c:pt idx="377">
                  <c:v>44013</c:v>
                </c:pt>
                <c:pt idx="378">
                  <c:v>44014</c:v>
                </c:pt>
                <c:pt idx="379">
                  <c:v>44018</c:v>
                </c:pt>
                <c:pt idx="380">
                  <c:v>44019</c:v>
                </c:pt>
                <c:pt idx="381">
                  <c:v>44020</c:v>
                </c:pt>
                <c:pt idx="382">
                  <c:v>44021</c:v>
                </c:pt>
                <c:pt idx="383">
                  <c:v>44022</c:v>
                </c:pt>
                <c:pt idx="384">
                  <c:v>44025</c:v>
                </c:pt>
                <c:pt idx="385">
                  <c:v>44026</c:v>
                </c:pt>
                <c:pt idx="386">
                  <c:v>44027</c:v>
                </c:pt>
                <c:pt idx="387">
                  <c:v>44028</c:v>
                </c:pt>
                <c:pt idx="388">
                  <c:v>44029</c:v>
                </c:pt>
                <c:pt idx="389">
                  <c:v>44032</c:v>
                </c:pt>
                <c:pt idx="390">
                  <c:v>44033</c:v>
                </c:pt>
                <c:pt idx="391">
                  <c:v>44034</c:v>
                </c:pt>
                <c:pt idx="392">
                  <c:v>44035</c:v>
                </c:pt>
                <c:pt idx="393">
                  <c:v>44036</c:v>
                </c:pt>
                <c:pt idx="394">
                  <c:v>44039</c:v>
                </c:pt>
                <c:pt idx="395">
                  <c:v>44040</c:v>
                </c:pt>
                <c:pt idx="396">
                  <c:v>44041</c:v>
                </c:pt>
                <c:pt idx="397">
                  <c:v>44042</c:v>
                </c:pt>
                <c:pt idx="398">
                  <c:v>44043</c:v>
                </c:pt>
                <c:pt idx="399">
                  <c:v>44046</c:v>
                </c:pt>
                <c:pt idx="400">
                  <c:v>44047</c:v>
                </c:pt>
                <c:pt idx="401">
                  <c:v>44048</c:v>
                </c:pt>
                <c:pt idx="402">
                  <c:v>44049</c:v>
                </c:pt>
                <c:pt idx="403">
                  <c:v>44050</c:v>
                </c:pt>
                <c:pt idx="404">
                  <c:v>44053</c:v>
                </c:pt>
                <c:pt idx="405">
                  <c:v>44054</c:v>
                </c:pt>
                <c:pt idx="406">
                  <c:v>44055</c:v>
                </c:pt>
                <c:pt idx="407">
                  <c:v>44056</c:v>
                </c:pt>
                <c:pt idx="408">
                  <c:v>44057</c:v>
                </c:pt>
                <c:pt idx="409">
                  <c:v>44060</c:v>
                </c:pt>
                <c:pt idx="410">
                  <c:v>44061</c:v>
                </c:pt>
                <c:pt idx="411">
                  <c:v>44062</c:v>
                </c:pt>
                <c:pt idx="412">
                  <c:v>44063</c:v>
                </c:pt>
                <c:pt idx="413">
                  <c:v>44064</c:v>
                </c:pt>
                <c:pt idx="414">
                  <c:v>44067</c:v>
                </c:pt>
                <c:pt idx="415">
                  <c:v>44068</c:v>
                </c:pt>
                <c:pt idx="416">
                  <c:v>44069</c:v>
                </c:pt>
                <c:pt idx="417">
                  <c:v>44070</c:v>
                </c:pt>
                <c:pt idx="418">
                  <c:v>44071</c:v>
                </c:pt>
                <c:pt idx="419">
                  <c:v>44074</c:v>
                </c:pt>
                <c:pt idx="420">
                  <c:v>44075</c:v>
                </c:pt>
                <c:pt idx="421">
                  <c:v>44076</c:v>
                </c:pt>
                <c:pt idx="422">
                  <c:v>44077</c:v>
                </c:pt>
                <c:pt idx="423">
                  <c:v>44078</c:v>
                </c:pt>
                <c:pt idx="424">
                  <c:v>44082</c:v>
                </c:pt>
                <c:pt idx="425">
                  <c:v>44083</c:v>
                </c:pt>
                <c:pt idx="426">
                  <c:v>44084</c:v>
                </c:pt>
                <c:pt idx="427">
                  <c:v>44085</c:v>
                </c:pt>
                <c:pt idx="428">
                  <c:v>44088</c:v>
                </c:pt>
                <c:pt idx="429">
                  <c:v>44089</c:v>
                </c:pt>
                <c:pt idx="430">
                  <c:v>44090</c:v>
                </c:pt>
                <c:pt idx="431">
                  <c:v>44091</c:v>
                </c:pt>
                <c:pt idx="432">
                  <c:v>44092</c:v>
                </c:pt>
                <c:pt idx="433">
                  <c:v>44095</c:v>
                </c:pt>
                <c:pt idx="434">
                  <c:v>44096</c:v>
                </c:pt>
                <c:pt idx="435">
                  <c:v>44097</c:v>
                </c:pt>
                <c:pt idx="436">
                  <c:v>44098</c:v>
                </c:pt>
                <c:pt idx="437">
                  <c:v>44099</c:v>
                </c:pt>
                <c:pt idx="438">
                  <c:v>44102</c:v>
                </c:pt>
                <c:pt idx="439">
                  <c:v>44103</c:v>
                </c:pt>
                <c:pt idx="440">
                  <c:v>44104</c:v>
                </c:pt>
                <c:pt idx="441">
                  <c:v>44105</c:v>
                </c:pt>
                <c:pt idx="442">
                  <c:v>44106</c:v>
                </c:pt>
                <c:pt idx="443">
                  <c:v>44109</c:v>
                </c:pt>
                <c:pt idx="444">
                  <c:v>44110</c:v>
                </c:pt>
                <c:pt idx="445">
                  <c:v>44111</c:v>
                </c:pt>
                <c:pt idx="446">
                  <c:v>44112</c:v>
                </c:pt>
                <c:pt idx="447">
                  <c:v>44113</c:v>
                </c:pt>
                <c:pt idx="448">
                  <c:v>44116</c:v>
                </c:pt>
                <c:pt idx="449">
                  <c:v>44117</c:v>
                </c:pt>
                <c:pt idx="450">
                  <c:v>44118</c:v>
                </c:pt>
                <c:pt idx="451">
                  <c:v>44119</c:v>
                </c:pt>
                <c:pt idx="452">
                  <c:v>44120</c:v>
                </c:pt>
                <c:pt idx="453">
                  <c:v>44123</c:v>
                </c:pt>
                <c:pt idx="454">
                  <c:v>44124</c:v>
                </c:pt>
                <c:pt idx="455">
                  <c:v>44125</c:v>
                </c:pt>
                <c:pt idx="456">
                  <c:v>44126</c:v>
                </c:pt>
                <c:pt idx="457">
                  <c:v>44127</c:v>
                </c:pt>
                <c:pt idx="458">
                  <c:v>44130</c:v>
                </c:pt>
                <c:pt idx="459">
                  <c:v>44131</c:v>
                </c:pt>
                <c:pt idx="460">
                  <c:v>44132</c:v>
                </c:pt>
                <c:pt idx="461">
                  <c:v>44133</c:v>
                </c:pt>
                <c:pt idx="462">
                  <c:v>44134</c:v>
                </c:pt>
                <c:pt idx="463">
                  <c:v>44137</c:v>
                </c:pt>
                <c:pt idx="464">
                  <c:v>44138</c:v>
                </c:pt>
                <c:pt idx="465">
                  <c:v>44139</c:v>
                </c:pt>
                <c:pt idx="466">
                  <c:v>44140</c:v>
                </c:pt>
                <c:pt idx="467">
                  <c:v>44141</c:v>
                </c:pt>
                <c:pt idx="468">
                  <c:v>44144</c:v>
                </c:pt>
                <c:pt idx="469">
                  <c:v>44145</c:v>
                </c:pt>
                <c:pt idx="470">
                  <c:v>44146</c:v>
                </c:pt>
                <c:pt idx="471">
                  <c:v>44147</c:v>
                </c:pt>
                <c:pt idx="472">
                  <c:v>44148</c:v>
                </c:pt>
                <c:pt idx="473">
                  <c:v>44151</c:v>
                </c:pt>
                <c:pt idx="474">
                  <c:v>44152</c:v>
                </c:pt>
                <c:pt idx="475">
                  <c:v>44153</c:v>
                </c:pt>
                <c:pt idx="476">
                  <c:v>44154</c:v>
                </c:pt>
                <c:pt idx="477">
                  <c:v>44155</c:v>
                </c:pt>
                <c:pt idx="478">
                  <c:v>44158</c:v>
                </c:pt>
                <c:pt idx="479">
                  <c:v>44159</c:v>
                </c:pt>
                <c:pt idx="480">
                  <c:v>44160</c:v>
                </c:pt>
                <c:pt idx="481">
                  <c:v>44162</c:v>
                </c:pt>
                <c:pt idx="482">
                  <c:v>44165</c:v>
                </c:pt>
                <c:pt idx="483">
                  <c:v>44166</c:v>
                </c:pt>
                <c:pt idx="484">
                  <c:v>44167</c:v>
                </c:pt>
                <c:pt idx="485">
                  <c:v>44168</c:v>
                </c:pt>
                <c:pt idx="486">
                  <c:v>44169</c:v>
                </c:pt>
                <c:pt idx="487">
                  <c:v>44172</c:v>
                </c:pt>
                <c:pt idx="488">
                  <c:v>44173</c:v>
                </c:pt>
                <c:pt idx="489">
                  <c:v>44174</c:v>
                </c:pt>
                <c:pt idx="490">
                  <c:v>44175</c:v>
                </c:pt>
                <c:pt idx="491">
                  <c:v>44176</c:v>
                </c:pt>
                <c:pt idx="492">
                  <c:v>44179</c:v>
                </c:pt>
                <c:pt idx="493">
                  <c:v>44180</c:v>
                </c:pt>
                <c:pt idx="494">
                  <c:v>44181</c:v>
                </c:pt>
                <c:pt idx="495">
                  <c:v>44182</c:v>
                </c:pt>
                <c:pt idx="496">
                  <c:v>44183</c:v>
                </c:pt>
                <c:pt idx="497">
                  <c:v>44186</c:v>
                </c:pt>
                <c:pt idx="498">
                  <c:v>44187</c:v>
                </c:pt>
                <c:pt idx="499">
                  <c:v>44188</c:v>
                </c:pt>
                <c:pt idx="500">
                  <c:v>44189</c:v>
                </c:pt>
                <c:pt idx="501">
                  <c:v>44193</c:v>
                </c:pt>
                <c:pt idx="502">
                  <c:v>44194</c:v>
                </c:pt>
                <c:pt idx="503">
                  <c:v>44195</c:v>
                </c:pt>
                <c:pt idx="504">
                  <c:v>44196</c:v>
                </c:pt>
                <c:pt idx="505">
                  <c:v>44200</c:v>
                </c:pt>
                <c:pt idx="506">
                  <c:v>44201</c:v>
                </c:pt>
                <c:pt idx="507">
                  <c:v>44202</c:v>
                </c:pt>
                <c:pt idx="508">
                  <c:v>44203</c:v>
                </c:pt>
                <c:pt idx="509">
                  <c:v>44204</c:v>
                </c:pt>
                <c:pt idx="510">
                  <c:v>44207</c:v>
                </c:pt>
                <c:pt idx="511">
                  <c:v>44208</c:v>
                </c:pt>
                <c:pt idx="512">
                  <c:v>44209</c:v>
                </c:pt>
                <c:pt idx="513">
                  <c:v>44210</c:v>
                </c:pt>
                <c:pt idx="514">
                  <c:v>44211</c:v>
                </c:pt>
                <c:pt idx="515">
                  <c:v>44215</c:v>
                </c:pt>
                <c:pt idx="516">
                  <c:v>44216</c:v>
                </c:pt>
                <c:pt idx="517">
                  <c:v>44217</c:v>
                </c:pt>
                <c:pt idx="518">
                  <c:v>44218</c:v>
                </c:pt>
                <c:pt idx="519">
                  <c:v>44221</c:v>
                </c:pt>
                <c:pt idx="520">
                  <c:v>44222</c:v>
                </c:pt>
                <c:pt idx="521">
                  <c:v>44223</c:v>
                </c:pt>
                <c:pt idx="522">
                  <c:v>44224</c:v>
                </c:pt>
                <c:pt idx="523">
                  <c:v>44225</c:v>
                </c:pt>
                <c:pt idx="524">
                  <c:v>44228</c:v>
                </c:pt>
                <c:pt idx="525">
                  <c:v>44229</c:v>
                </c:pt>
                <c:pt idx="526">
                  <c:v>44230</c:v>
                </c:pt>
                <c:pt idx="527">
                  <c:v>44231</c:v>
                </c:pt>
                <c:pt idx="528">
                  <c:v>44232</c:v>
                </c:pt>
                <c:pt idx="529">
                  <c:v>44235</c:v>
                </c:pt>
                <c:pt idx="530">
                  <c:v>44236</c:v>
                </c:pt>
                <c:pt idx="531">
                  <c:v>44237</c:v>
                </c:pt>
                <c:pt idx="532">
                  <c:v>44238</c:v>
                </c:pt>
                <c:pt idx="533">
                  <c:v>44239</c:v>
                </c:pt>
                <c:pt idx="534">
                  <c:v>44243</c:v>
                </c:pt>
                <c:pt idx="535">
                  <c:v>44244</c:v>
                </c:pt>
                <c:pt idx="536">
                  <c:v>44245</c:v>
                </c:pt>
                <c:pt idx="537">
                  <c:v>44246</c:v>
                </c:pt>
                <c:pt idx="538">
                  <c:v>44249</c:v>
                </c:pt>
                <c:pt idx="539">
                  <c:v>44250</c:v>
                </c:pt>
                <c:pt idx="540">
                  <c:v>44251</c:v>
                </c:pt>
                <c:pt idx="541">
                  <c:v>44252</c:v>
                </c:pt>
                <c:pt idx="542">
                  <c:v>44253</c:v>
                </c:pt>
                <c:pt idx="543">
                  <c:v>44256</c:v>
                </c:pt>
                <c:pt idx="544">
                  <c:v>44257</c:v>
                </c:pt>
                <c:pt idx="545">
                  <c:v>44258</c:v>
                </c:pt>
                <c:pt idx="546">
                  <c:v>44259</c:v>
                </c:pt>
                <c:pt idx="547">
                  <c:v>44260</c:v>
                </c:pt>
                <c:pt idx="548">
                  <c:v>44263</c:v>
                </c:pt>
                <c:pt idx="549">
                  <c:v>44264</c:v>
                </c:pt>
                <c:pt idx="550">
                  <c:v>44265</c:v>
                </c:pt>
                <c:pt idx="551">
                  <c:v>44266</c:v>
                </c:pt>
                <c:pt idx="552">
                  <c:v>44267</c:v>
                </c:pt>
                <c:pt idx="553">
                  <c:v>44270</c:v>
                </c:pt>
                <c:pt idx="554">
                  <c:v>44271</c:v>
                </c:pt>
                <c:pt idx="555">
                  <c:v>44272</c:v>
                </c:pt>
                <c:pt idx="556">
                  <c:v>44273</c:v>
                </c:pt>
                <c:pt idx="557">
                  <c:v>44274</c:v>
                </c:pt>
                <c:pt idx="558">
                  <c:v>44277</c:v>
                </c:pt>
                <c:pt idx="559">
                  <c:v>44278</c:v>
                </c:pt>
                <c:pt idx="560">
                  <c:v>44279</c:v>
                </c:pt>
                <c:pt idx="561">
                  <c:v>44280</c:v>
                </c:pt>
                <c:pt idx="562">
                  <c:v>44281</c:v>
                </c:pt>
                <c:pt idx="563">
                  <c:v>44284</c:v>
                </c:pt>
                <c:pt idx="564">
                  <c:v>44285</c:v>
                </c:pt>
                <c:pt idx="565">
                  <c:v>44286</c:v>
                </c:pt>
                <c:pt idx="566">
                  <c:v>44287</c:v>
                </c:pt>
                <c:pt idx="567">
                  <c:v>44291</c:v>
                </c:pt>
                <c:pt idx="568">
                  <c:v>44292</c:v>
                </c:pt>
                <c:pt idx="569">
                  <c:v>44293</c:v>
                </c:pt>
                <c:pt idx="570">
                  <c:v>44294</c:v>
                </c:pt>
                <c:pt idx="571">
                  <c:v>44295</c:v>
                </c:pt>
                <c:pt idx="572">
                  <c:v>44298</c:v>
                </c:pt>
                <c:pt idx="573">
                  <c:v>44299</c:v>
                </c:pt>
                <c:pt idx="574">
                  <c:v>44300</c:v>
                </c:pt>
                <c:pt idx="575">
                  <c:v>44301</c:v>
                </c:pt>
                <c:pt idx="576">
                  <c:v>44302</c:v>
                </c:pt>
                <c:pt idx="577">
                  <c:v>44305</c:v>
                </c:pt>
                <c:pt idx="578">
                  <c:v>44306</c:v>
                </c:pt>
                <c:pt idx="579">
                  <c:v>44307</c:v>
                </c:pt>
                <c:pt idx="580">
                  <c:v>44308</c:v>
                </c:pt>
                <c:pt idx="581">
                  <c:v>44309</c:v>
                </c:pt>
                <c:pt idx="582">
                  <c:v>44312</c:v>
                </c:pt>
                <c:pt idx="583">
                  <c:v>44313</c:v>
                </c:pt>
                <c:pt idx="584">
                  <c:v>44314</c:v>
                </c:pt>
                <c:pt idx="585">
                  <c:v>44315</c:v>
                </c:pt>
                <c:pt idx="586">
                  <c:v>44316</c:v>
                </c:pt>
                <c:pt idx="587">
                  <c:v>44319</c:v>
                </c:pt>
                <c:pt idx="588">
                  <c:v>44320</c:v>
                </c:pt>
                <c:pt idx="589">
                  <c:v>44321</c:v>
                </c:pt>
                <c:pt idx="590">
                  <c:v>44322</c:v>
                </c:pt>
                <c:pt idx="591">
                  <c:v>44323</c:v>
                </c:pt>
                <c:pt idx="592">
                  <c:v>44326</c:v>
                </c:pt>
                <c:pt idx="593">
                  <c:v>44327</c:v>
                </c:pt>
                <c:pt idx="594">
                  <c:v>44328</c:v>
                </c:pt>
                <c:pt idx="595">
                  <c:v>44329</c:v>
                </c:pt>
                <c:pt idx="596">
                  <c:v>44330</c:v>
                </c:pt>
                <c:pt idx="597">
                  <c:v>44333</c:v>
                </c:pt>
                <c:pt idx="598">
                  <c:v>44334</c:v>
                </c:pt>
                <c:pt idx="599">
                  <c:v>44335</c:v>
                </c:pt>
                <c:pt idx="600">
                  <c:v>44336</c:v>
                </c:pt>
                <c:pt idx="601">
                  <c:v>44337</c:v>
                </c:pt>
                <c:pt idx="602">
                  <c:v>44340</c:v>
                </c:pt>
                <c:pt idx="603">
                  <c:v>44341</c:v>
                </c:pt>
                <c:pt idx="604">
                  <c:v>44342</c:v>
                </c:pt>
                <c:pt idx="605">
                  <c:v>44343</c:v>
                </c:pt>
                <c:pt idx="606">
                  <c:v>44344</c:v>
                </c:pt>
                <c:pt idx="607">
                  <c:v>44348</c:v>
                </c:pt>
                <c:pt idx="608">
                  <c:v>44349</c:v>
                </c:pt>
                <c:pt idx="609">
                  <c:v>44350</c:v>
                </c:pt>
                <c:pt idx="610">
                  <c:v>44351</c:v>
                </c:pt>
                <c:pt idx="611">
                  <c:v>44354</c:v>
                </c:pt>
                <c:pt idx="612">
                  <c:v>44355</c:v>
                </c:pt>
                <c:pt idx="613">
                  <c:v>44356</c:v>
                </c:pt>
                <c:pt idx="614">
                  <c:v>44357</c:v>
                </c:pt>
                <c:pt idx="615">
                  <c:v>44358</c:v>
                </c:pt>
                <c:pt idx="616">
                  <c:v>44361</c:v>
                </c:pt>
                <c:pt idx="617">
                  <c:v>44362</c:v>
                </c:pt>
                <c:pt idx="618">
                  <c:v>44363</c:v>
                </c:pt>
                <c:pt idx="619">
                  <c:v>44364</c:v>
                </c:pt>
                <c:pt idx="620">
                  <c:v>44365</c:v>
                </c:pt>
                <c:pt idx="621">
                  <c:v>44368</c:v>
                </c:pt>
                <c:pt idx="622">
                  <c:v>44369</c:v>
                </c:pt>
                <c:pt idx="623">
                  <c:v>44370</c:v>
                </c:pt>
                <c:pt idx="624">
                  <c:v>44371</c:v>
                </c:pt>
                <c:pt idx="625">
                  <c:v>44372</c:v>
                </c:pt>
                <c:pt idx="626">
                  <c:v>44375</c:v>
                </c:pt>
                <c:pt idx="627">
                  <c:v>44376</c:v>
                </c:pt>
                <c:pt idx="628">
                  <c:v>44377</c:v>
                </c:pt>
                <c:pt idx="629">
                  <c:v>44378</c:v>
                </c:pt>
                <c:pt idx="630">
                  <c:v>44379</c:v>
                </c:pt>
                <c:pt idx="631">
                  <c:v>44383</c:v>
                </c:pt>
                <c:pt idx="632">
                  <c:v>44384</c:v>
                </c:pt>
                <c:pt idx="633">
                  <c:v>44385</c:v>
                </c:pt>
                <c:pt idx="634">
                  <c:v>44386</c:v>
                </c:pt>
                <c:pt idx="635">
                  <c:v>44389</c:v>
                </c:pt>
                <c:pt idx="636">
                  <c:v>44390</c:v>
                </c:pt>
                <c:pt idx="637">
                  <c:v>44391</c:v>
                </c:pt>
                <c:pt idx="638">
                  <c:v>44392</c:v>
                </c:pt>
                <c:pt idx="639">
                  <c:v>44393</c:v>
                </c:pt>
                <c:pt idx="640">
                  <c:v>44396</c:v>
                </c:pt>
                <c:pt idx="641">
                  <c:v>44397</c:v>
                </c:pt>
                <c:pt idx="642">
                  <c:v>44398</c:v>
                </c:pt>
                <c:pt idx="643">
                  <c:v>44399</c:v>
                </c:pt>
                <c:pt idx="644">
                  <c:v>44400</c:v>
                </c:pt>
                <c:pt idx="645">
                  <c:v>44403</c:v>
                </c:pt>
                <c:pt idx="646">
                  <c:v>44404</c:v>
                </c:pt>
                <c:pt idx="647">
                  <c:v>44405</c:v>
                </c:pt>
                <c:pt idx="648">
                  <c:v>44406</c:v>
                </c:pt>
                <c:pt idx="649">
                  <c:v>44407</c:v>
                </c:pt>
                <c:pt idx="650">
                  <c:v>44410</c:v>
                </c:pt>
                <c:pt idx="651">
                  <c:v>44411</c:v>
                </c:pt>
                <c:pt idx="652">
                  <c:v>44412</c:v>
                </c:pt>
                <c:pt idx="653">
                  <c:v>44413</c:v>
                </c:pt>
                <c:pt idx="654">
                  <c:v>44414</c:v>
                </c:pt>
                <c:pt idx="655">
                  <c:v>44417</c:v>
                </c:pt>
                <c:pt idx="656">
                  <c:v>44418</c:v>
                </c:pt>
                <c:pt idx="657">
                  <c:v>44419</c:v>
                </c:pt>
                <c:pt idx="658">
                  <c:v>44420</c:v>
                </c:pt>
                <c:pt idx="659">
                  <c:v>44421</c:v>
                </c:pt>
                <c:pt idx="660">
                  <c:v>44424</c:v>
                </c:pt>
                <c:pt idx="661">
                  <c:v>44425</c:v>
                </c:pt>
                <c:pt idx="662">
                  <c:v>44426</c:v>
                </c:pt>
                <c:pt idx="663">
                  <c:v>44427</c:v>
                </c:pt>
                <c:pt idx="664">
                  <c:v>44428</c:v>
                </c:pt>
                <c:pt idx="665">
                  <c:v>44431</c:v>
                </c:pt>
                <c:pt idx="666">
                  <c:v>44432</c:v>
                </c:pt>
                <c:pt idx="667">
                  <c:v>44433</c:v>
                </c:pt>
                <c:pt idx="668">
                  <c:v>44434</c:v>
                </c:pt>
                <c:pt idx="669">
                  <c:v>44435</c:v>
                </c:pt>
                <c:pt idx="670">
                  <c:v>44438</c:v>
                </c:pt>
                <c:pt idx="671">
                  <c:v>44439</c:v>
                </c:pt>
                <c:pt idx="672">
                  <c:v>44440</c:v>
                </c:pt>
                <c:pt idx="673">
                  <c:v>44441</c:v>
                </c:pt>
                <c:pt idx="674">
                  <c:v>44442</c:v>
                </c:pt>
                <c:pt idx="675">
                  <c:v>44446</c:v>
                </c:pt>
                <c:pt idx="676">
                  <c:v>44447</c:v>
                </c:pt>
                <c:pt idx="677">
                  <c:v>44448</c:v>
                </c:pt>
                <c:pt idx="678">
                  <c:v>44449</c:v>
                </c:pt>
                <c:pt idx="679">
                  <c:v>44452</c:v>
                </c:pt>
                <c:pt idx="680">
                  <c:v>44453</c:v>
                </c:pt>
                <c:pt idx="681">
                  <c:v>44454</c:v>
                </c:pt>
                <c:pt idx="682">
                  <c:v>44455</c:v>
                </c:pt>
                <c:pt idx="683">
                  <c:v>44456</c:v>
                </c:pt>
                <c:pt idx="684">
                  <c:v>44459</c:v>
                </c:pt>
                <c:pt idx="685">
                  <c:v>44460</c:v>
                </c:pt>
                <c:pt idx="686">
                  <c:v>44461</c:v>
                </c:pt>
                <c:pt idx="687">
                  <c:v>44462</c:v>
                </c:pt>
                <c:pt idx="688">
                  <c:v>44463</c:v>
                </c:pt>
                <c:pt idx="689">
                  <c:v>44466</c:v>
                </c:pt>
                <c:pt idx="690">
                  <c:v>44467</c:v>
                </c:pt>
                <c:pt idx="691">
                  <c:v>44468</c:v>
                </c:pt>
                <c:pt idx="692">
                  <c:v>44469</c:v>
                </c:pt>
                <c:pt idx="693">
                  <c:v>44470</c:v>
                </c:pt>
                <c:pt idx="694">
                  <c:v>44473</c:v>
                </c:pt>
                <c:pt idx="695">
                  <c:v>44474</c:v>
                </c:pt>
                <c:pt idx="696">
                  <c:v>44475</c:v>
                </c:pt>
                <c:pt idx="697">
                  <c:v>44476</c:v>
                </c:pt>
                <c:pt idx="698">
                  <c:v>44477</c:v>
                </c:pt>
                <c:pt idx="699">
                  <c:v>44480</c:v>
                </c:pt>
                <c:pt idx="700">
                  <c:v>44481</c:v>
                </c:pt>
                <c:pt idx="701">
                  <c:v>44482</c:v>
                </c:pt>
                <c:pt idx="702">
                  <c:v>44483</c:v>
                </c:pt>
                <c:pt idx="703">
                  <c:v>44484</c:v>
                </c:pt>
                <c:pt idx="704">
                  <c:v>44487</c:v>
                </c:pt>
                <c:pt idx="705">
                  <c:v>44488</c:v>
                </c:pt>
                <c:pt idx="706">
                  <c:v>44489</c:v>
                </c:pt>
                <c:pt idx="707">
                  <c:v>44490</c:v>
                </c:pt>
                <c:pt idx="708">
                  <c:v>44491</c:v>
                </c:pt>
                <c:pt idx="709">
                  <c:v>44494</c:v>
                </c:pt>
                <c:pt idx="710">
                  <c:v>44495</c:v>
                </c:pt>
                <c:pt idx="711">
                  <c:v>44496</c:v>
                </c:pt>
                <c:pt idx="712">
                  <c:v>44497</c:v>
                </c:pt>
                <c:pt idx="713">
                  <c:v>44498</c:v>
                </c:pt>
                <c:pt idx="714">
                  <c:v>44501</c:v>
                </c:pt>
                <c:pt idx="715">
                  <c:v>44502</c:v>
                </c:pt>
                <c:pt idx="716">
                  <c:v>44503</c:v>
                </c:pt>
                <c:pt idx="717">
                  <c:v>44504</c:v>
                </c:pt>
                <c:pt idx="718">
                  <c:v>44505</c:v>
                </c:pt>
                <c:pt idx="719">
                  <c:v>44508</c:v>
                </c:pt>
                <c:pt idx="720">
                  <c:v>44509</c:v>
                </c:pt>
                <c:pt idx="721">
                  <c:v>44510</c:v>
                </c:pt>
                <c:pt idx="722">
                  <c:v>44511</c:v>
                </c:pt>
                <c:pt idx="723">
                  <c:v>44512</c:v>
                </c:pt>
                <c:pt idx="724">
                  <c:v>44515</c:v>
                </c:pt>
                <c:pt idx="725">
                  <c:v>44516</c:v>
                </c:pt>
                <c:pt idx="726">
                  <c:v>44517</c:v>
                </c:pt>
                <c:pt idx="727">
                  <c:v>44518</c:v>
                </c:pt>
                <c:pt idx="728">
                  <c:v>44519</c:v>
                </c:pt>
                <c:pt idx="729">
                  <c:v>44522</c:v>
                </c:pt>
                <c:pt idx="730">
                  <c:v>44523</c:v>
                </c:pt>
                <c:pt idx="731">
                  <c:v>44524</c:v>
                </c:pt>
                <c:pt idx="732">
                  <c:v>44526</c:v>
                </c:pt>
                <c:pt idx="733">
                  <c:v>44529</c:v>
                </c:pt>
                <c:pt idx="734">
                  <c:v>44530</c:v>
                </c:pt>
                <c:pt idx="735">
                  <c:v>44531</c:v>
                </c:pt>
                <c:pt idx="736">
                  <c:v>44532</c:v>
                </c:pt>
                <c:pt idx="737">
                  <c:v>44533</c:v>
                </c:pt>
                <c:pt idx="738">
                  <c:v>44536</c:v>
                </c:pt>
                <c:pt idx="739">
                  <c:v>44537</c:v>
                </c:pt>
                <c:pt idx="740">
                  <c:v>44538</c:v>
                </c:pt>
                <c:pt idx="741">
                  <c:v>44539</c:v>
                </c:pt>
                <c:pt idx="742">
                  <c:v>44540</c:v>
                </c:pt>
                <c:pt idx="743">
                  <c:v>44543</c:v>
                </c:pt>
                <c:pt idx="744">
                  <c:v>44544</c:v>
                </c:pt>
                <c:pt idx="745">
                  <c:v>44545</c:v>
                </c:pt>
                <c:pt idx="746">
                  <c:v>44546</c:v>
                </c:pt>
                <c:pt idx="747">
                  <c:v>44547</c:v>
                </c:pt>
                <c:pt idx="748">
                  <c:v>44550</c:v>
                </c:pt>
                <c:pt idx="749">
                  <c:v>44551</c:v>
                </c:pt>
                <c:pt idx="750">
                  <c:v>44552</c:v>
                </c:pt>
                <c:pt idx="751">
                  <c:v>44553</c:v>
                </c:pt>
                <c:pt idx="752">
                  <c:v>44557</c:v>
                </c:pt>
                <c:pt idx="753">
                  <c:v>44558</c:v>
                </c:pt>
                <c:pt idx="754">
                  <c:v>44559</c:v>
                </c:pt>
                <c:pt idx="755">
                  <c:v>44560</c:v>
                </c:pt>
                <c:pt idx="756">
                  <c:v>44561</c:v>
                </c:pt>
                <c:pt idx="757">
                  <c:v>44564</c:v>
                </c:pt>
                <c:pt idx="758">
                  <c:v>44565</c:v>
                </c:pt>
                <c:pt idx="759">
                  <c:v>44566</c:v>
                </c:pt>
                <c:pt idx="760">
                  <c:v>44567</c:v>
                </c:pt>
                <c:pt idx="761">
                  <c:v>44568</c:v>
                </c:pt>
                <c:pt idx="762">
                  <c:v>44571</c:v>
                </c:pt>
                <c:pt idx="763">
                  <c:v>44572</c:v>
                </c:pt>
                <c:pt idx="764">
                  <c:v>44573</c:v>
                </c:pt>
                <c:pt idx="765">
                  <c:v>44574</c:v>
                </c:pt>
                <c:pt idx="766">
                  <c:v>44575</c:v>
                </c:pt>
                <c:pt idx="767">
                  <c:v>44579</c:v>
                </c:pt>
                <c:pt idx="768">
                  <c:v>44580</c:v>
                </c:pt>
                <c:pt idx="769">
                  <c:v>44581</c:v>
                </c:pt>
                <c:pt idx="770">
                  <c:v>44582</c:v>
                </c:pt>
                <c:pt idx="771">
                  <c:v>44585</c:v>
                </c:pt>
                <c:pt idx="772">
                  <c:v>44586</c:v>
                </c:pt>
                <c:pt idx="773">
                  <c:v>44587</c:v>
                </c:pt>
                <c:pt idx="774">
                  <c:v>44588</c:v>
                </c:pt>
                <c:pt idx="775">
                  <c:v>44589</c:v>
                </c:pt>
                <c:pt idx="776">
                  <c:v>44592</c:v>
                </c:pt>
                <c:pt idx="777">
                  <c:v>44593</c:v>
                </c:pt>
                <c:pt idx="778">
                  <c:v>44594</c:v>
                </c:pt>
                <c:pt idx="779">
                  <c:v>44595</c:v>
                </c:pt>
                <c:pt idx="780">
                  <c:v>44596</c:v>
                </c:pt>
                <c:pt idx="781">
                  <c:v>44599</c:v>
                </c:pt>
                <c:pt idx="782">
                  <c:v>44600</c:v>
                </c:pt>
                <c:pt idx="783">
                  <c:v>44601</c:v>
                </c:pt>
                <c:pt idx="784">
                  <c:v>44602</c:v>
                </c:pt>
                <c:pt idx="785">
                  <c:v>44603</c:v>
                </c:pt>
                <c:pt idx="786">
                  <c:v>44606</c:v>
                </c:pt>
                <c:pt idx="787">
                  <c:v>44607</c:v>
                </c:pt>
                <c:pt idx="788">
                  <c:v>44608</c:v>
                </c:pt>
                <c:pt idx="789">
                  <c:v>44609</c:v>
                </c:pt>
                <c:pt idx="790">
                  <c:v>44610</c:v>
                </c:pt>
                <c:pt idx="791">
                  <c:v>44614</c:v>
                </c:pt>
                <c:pt idx="792">
                  <c:v>44615</c:v>
                </c:pt>
                <c:pt idx="793">
                  <c:v>44616</c:v>
                </c:pt>
                <c:pt idx="794">
                  <c:v>44617</c:v>
                </c:pt>
                <c:pt idx="795">
                  <c:v>44620</c:v>
                </c:pt>
                <c:pt idx="796">
                  <c:v>44621</c:v>
                </c:pt>
                <c:pt idx="797">
                  <c:v>44622</c:v>
                </c:pt>
                <c:pt idx="798">
                  <c:v>44623</c:v>
                </c:pt>
                <c:pt idx="799">
                  <c:v>44624</c:v>
                </c:pt>
                <c:pt idx="800">
                  <c:v>44627</c:v>
                </c:pt>
                <c:pt idx="801">
                  <c:v>44628</c:v>
                </c:pt>
                <c:pt idx="802">
                  <c:v>44629</c:v>
                </c:pt>
                <c:pt idx="803">
                  <c:v>44630</c:v>
                </c:pt>
                <c:pt idx="804">
                  <c:v>44631</c:v>
                </c:pt>
                <c:pt idx="805">
                  <c:v>44634</c:v>
                </c:pt>
                <c:pt idx="806">
                  <c:v>44635</c:v>
                </c:pt>
                <c:pt idx="807">
                  <c:v>44636</c:v>
                </c:pt>
                <c:pt idx="808">
                  <c:v>44637</c:v>
                </c:pt>
                <c:pt idx="809">
                  <c:v>44638</c:v>
                </c:pt>
                <c:pt idx="810">
                  <c:v>44641</c:v>
                </c:pt>
                <c:pt idx="811">
                  <c:v>44642</c:v>
                </c:pt>
                <c:pt idx="812">
                  <c:v>44643</c:v>
                </c:pt>
                <c:pt idx="813">
                  <c:v>44644</c:v>
                </c:pt>
                <c:pt idx="814">
                  <c:v>44645</c:v>
                </c:pt>
                <c:pt idx="815">
                  <c:v>44648</c:v>
                </c:pt>
                <c:pt idx="816">
                  <c:v>44649</c:v>
                </c:pt>
                <c:pt idx="817">
                  <c:v>44650</c:v>
                </c:pt>
                <c:pt idx="818">
                  <c:v>44651</c:v>
                </c:pt>
                <c:pt idx="819">
                  <c:v>44652</c:v>
                </c:pt>
                <c:pt idx="820">
                  <c:v>44655</c:v>
                </c:pt>
                <c:pt idx="821">
                  <c:v>44656</c:v>
                </c:pt>
                <c:pt idx="822">
                  <c:v>44657</c:v>
                </c:pt>
                <c:pt idx="823">
                  <c:v>44658</c:v>
                </c:pt>
                <c:pt idx="824">
                  <c:v>44659</c:v>
                </c:pt>
                <c:pt idx="825">
                  <c:v>44662</c:v>
                </c:pt>
                <c:pt idx="826">
                  <c:v>44663</c:v>
                </c:pt>
                <c:pt idx="827">
                  <c:v>44664</c:v>
                </c:pt>
                <c:pt idx="828">
                  <c:v>44665</c:v>
                </c:pt>
                <c:pt idx="829">
                  <c:v>44669</c:v>
                </c:pt>
                <c:pt idx="830">
                  <c:v>44670</c:v>
                </c:pt>
                <c:pt idx="831">
                  <c:v>44671</c:v>
                </c:pt>
                <c:pt idx="832">
                  <c:v>44672</c:v>
                </c:pt>
                <c:pt idx="833">
                  <c:v>44673</c:v>
                </c:pt>
                <c:pt idx="834">
                  <c:v>44676</c:v>
                </c:pt>
                <c:pt idx="835">
                  <c:v>44677</c:v>
                </c:pt>
                <c:pt idx="836">
                  <c:v>44678</c:v>
                </c:pt>
                <c:pt idx="837">
                  <c:v>44679</c:v>
                </c:pt>
                <c:pt idx="838">
                  <c:v>44680</c:v>
                </c:pt>
                <c:pt idx="839">
                  <c:v>44683</c:v>
                </c:pt>
                <c:pt idx="840">
                  <c:v>44684</c:v>
                </c:pt>
                <c:pt idx="841">
                  <c:v>44685</c:v>
                </c:pt>
                <c:pt idx="842">
                  <c:v>44686</c:v>
                </c:pt>
                <c:pt idx="843">
                  <c:v>44687</c:v>
                </c:pt>
                <c:pt idx="844">
                  <c:v>44690</c:v>
                </c:pt>
                <c:pt idx="845">
                  <c:v>44691</c:v>
                </c:pt>
                <c:pt idx="846">
                  <c:v>44692</c:v>
                </c:pt>
                <c:pt idx="847">
                  <c:v>44693</c:v>
                </c:pt>
                <c:pt idx="848">
                  <c:v>44694</c:v>
                </c:pt>
                <c:pt idx="849">
                  <c:v>44697</c:v>
                </c:pt>
                <c:pt idx="850">
                  <c:v>44698</c:v>
                </c:pt>
                <c:pt idx="851">
                  <c:v>44699</c:v>
                </c:pt>
                <c:pt idx="852">
                  <c:v>44700</c:v>
                </c:pt>
                <c:pt idx="853">
                  <c:v>44701</c:v>
                </c:pt>
                <c:pt idx="854">
                  <c:v>44704</c:v>
                </c:pt>
                <c:pt idx="855">
                  <c:v>44705</c:v>
                </c:pt>
                <c:pt idx="856">
                  <c:v>44706</c:v>
                </c:pt>
                <c:pt idx="857">
                  <c:v>44707</c:v>
                </c:pt>
                <c:pt idx="858">
                  <c:v>44708</c:v>
                </c:pt>
                <c:pt idx="859">
                  <c:v>44712</c:v>
                </c:pt>
                <c:pt idx="860">
                  <c:v>44713</c:v>
                </c:pt>
                <c:pt idx="861">
                  <c:v>44714</c:v>
                </c:pt>
                <c:pt idx="862">
                  <c:v>44715</c:v>
                </c:pt>
                <c:pt idx="863">
                  <c:v>44718</c:v>
                </c:pt>
                <c:pt idx="864">
                  <c:v>44719</c:v>
                </c:pt>
                <c:pt idx="865">
                  <c:v>44720</c:v>
                </c:pt>
                <c:pt idx="866">
                  <c:v>44721</c:v>
                </c:pt>
                <c:pt idx="867">
                  <c:v>44722</c:v>
                </c:pt>
                <c:pt idx="868">
                  <c:v>44725</c:v>
                </c:pt>
                <c:pt idx="869">
                  <c:v>44726</c:v>
                </c:pt>
                <c:pt idx="870">
                  <c:v>44727</c:v>
                </c:pt>
                <c:pt idx="871">
                  <c:v>44728</c:v>
                </c:pt>
                <c:pt idx="872">
                  <c:v>44729</c:v>
                </c:pt>
                <c:pt idx="873">
                  <c:v>44733</c:v>
                </c:pt>
                <c:pt idx="874">
                  <c:v>44734</c:v>
                </c:pt>
                <c:pt idx="875">
                  <c:v>44735</c:v>
                </c:pt>
                <c:pt idx="876">
                  <c:v>44736</c:v>
                </c:pt>
                <c:pt idx="877">
                  <c:v>44739</c:v>
                </c:pt>
                <c:pt idx="878">
                  <c:v>44740</c:v>
                </c:pt>
                <c:pt idx="879">
                  <c:v>44741</c:v>
                </c:pt>
                <c:pt idx="880">
                  <c:v>44742</c:v>
                </c:pt>
                <c:pt idx="881">
                  <c:v>44743</c:v>
                </c:pt>
                <c:pt idx="882">
                  <c:v>44747</c:v>
                </c:pt>
                <c:pt idx="883">
                  <c:v>44748</c:v>
                </c:pt>
                <c:pt idx="884">
                  <c:v>44749</c:v>
                </c:pt>
                <c:pt idx="885">
                  <c:v>44750</c:v>
                </c:pt>
                <c:pt idx="886">
                  <c:v>44753</c:v>
                </c:pt>
                <c:pt idx="887">
                  <c:v>44754</c:v>
                </c:pt>
                <c:pt idx="888">
                  <c:v>44755</c:v>
                </c:pt>
                <c:pt idx="889">
                  <c:v>44756</c:v>
                </c:pt>
                <c:pt idx="890">
                  <c:v>44757</c:v>
                </c:pt>
                <c:pt idx="891">
                  <c:v>44760</c:v>
                </c:pt>
                <c:pt idx="892">
                  <c:v>44761</c:v>
                </c:pt>
                <c:pt idx="893">
                  <c:v>44762</c:v>
                </c:pt>
                <c:pt idx="894">
                  <c:v>44763</c:v>
                </c:pt>
                <c:pt idx="895">
                  <c:v>44764</c:v>
                </c:pt>
                <c:pt idx="896">
                  <c:v>44767</c:v>
                </c:pt>
                <c:pt idx="897">
                  <c:v>44768</c:v>
                </c:pt>
                <c:pt idx="898">
                  <c:v>44769</c:v>
                </c:pt>
                <c:pt idx="899">
                  <c:v>44770</c:v>
                </c:pt>
                <c:pt idx="900">
                  <c:v>44771</c:v>
                </c:pt>
                <c:pt idx="901">
                  <c:v>44774</c:v>
                </c:pt>
                <c:pt idx="902">
                  <c:v>44775</c:v>
                </c:pt>
                <c:pt idx="903">
                  <c:v>44776</c:v>
                </c:pt>
                <c:pt idx="904">
                  <c:v>44777</c:v>
                </c:pt>
                <c:pt idx="905">
                  <c:v>44778</c:v>
                </c:pt>
                <c:pt idx="906">
                  <c:v>44781</c:v>
                </c:pt>
                <c:pt idx="907">
                  <c:v>44782</c:v>
                </c:pt>
                <c:pt idx="908">
                  <c:v>44783</c:v>
                </c:pt>
                <c:pt idx="909">
                  <c:v>44784</c:v>
                </c:pt>
                <c:pt idx="910">
                  <c:v>44785</c:v>
                </c:pt>
                <c:pt idx="911">
                  <c:v>44788</c:v>
                </c:pt>
                <c:pt idx="912">
                  <c:v>44789</c:v>
                </c:pt>
                <c:pt idx="913">
                  <c:v>44790</c:v>
                </c:pt>
                <c:pt idx="914">
                  <c:v>44791</c:v>
                </c:pt>
                <c:pt idx="915">
                  <c:v>44792</c:v>
                </c:pt>
                <c:pt idx="916">
                  <c:v>44795</c:v>
                </c:pt>
                <c:pt idx="917">
                  <c:v>44796</c:v>
                </c:pt>
                <c:pt idx="918">
                  <c:v>44797</c:v>
                </c:pt>
                <c:pt idx="919">
                  <c:v>44798</c:v>
                </c:pt>
                <c:pt idx="920">
                  <c:v>44799</c:v>
                </c:pt>
                <c:pt idx="921">
                  <c:v>44802</c:v>
                </c:pt>
                <c:pt idx="922">
                  <c:v>44803</c:v>
                </c:pt>
                <c:pt idx="923">
                  <c:v>44804</c:v>
                </c:pt>
                <c:pt idx="924">
                  <c:v>44805</c:v>
                </c:pt>
                <c:pt idx="925">
                  <c:v>44806</c:v>
                </c:pt>
                <c:pt idx="926">
                  <c:v>44810</c:v>
                </c:pt>
                <c:pt idx="927">
                  <c:v>44811</c:v>
                </c:pt>
                <c:pt idx="928">
                  <c:v>44812</c:v>
                </c:pt>
                <c:pt idx="929">
                  <c:v>44813</c:v>
                </c:pt>
                <c:pt idx="930">
                  <c:v>44816</c:v>
                </c:pt>
                <c:pt idx="931">
                  <c:v>44817</c:v>
                </c:pt>
                <c:pt idx="932">
                  <c:v>44818</c:v>
                </c:pt>
                <c:pt idx="933">
                  <c:v>44819</c:v>
                </c:pt>
                <c:pt idx="934">
                  <c:v>44820</c:v>
                </c:pt>
                <c:pt idx="935">
                  <c:v>44823</c:v>
                </c:pt>
                <c:pt idx="936">
                  <c:v>44824</c:v>
                </c:pt>
                <c:pt idx="937">
                  <c:v>44825</c:v>
                </c:pt>
                <c:pt idx="938">
                  <c:v>44826</c:v>
                </c:pt>
                <c:pt idx="939">
                  <c:v>44827</c:v>
                </c:pt>
                <c:pt idx="940">
                  <c:v>44830</c:v>
                </c:pt>
                <c:pt idx="941">
                  <c:v>44831</c:v>
                </c:pt>
                <c:pt idx="942">
                  <c:v>44832</c:v>
                </c:pt>
                <c:pt idx="943">
                  <c:v>44833</c:v>
                </c:pt>
                <c:pt idx="944">
                  <c:v>44834</c:v>
                </c:pt>
                <c:pt idx="945">
                  <c:v>44837</c:v>
                </c:pt>
                <c:pt idx="946">
                  <c:v>44838</c:v>
                </c:pt>
                <c:pt idx="947">
                  <c:v>44839</c:v>
                </c:pt>
                <c:pt idx="948">
                  <c:v>44840</c:v>
                </c:pt>
                <c:pt idx="949">
                  <c:v>44841</c:v>
                </c:pt>
                <c:pt idx="950">
                  <c:v>44844</c:v>
                </c:pt>
                <c:pt idx="951">
                  <c:v>44845</c:v>
                </c:pt>
                <c:pt idx="952">
                  <c:v>44846</c:v>
                </c:pt>
                <c:pt idx="953">
                  <c:v>44847</c:v>
                </c:pt>
                <c:pt idx="954">
                  <c:v>44848</c:v>
                </c:pt>
                <c:pt idx="955">
                  <c:v>44851</c:v>
                </c:pt>
                <c:pt idx="956">
                  <c:v>44852</c:v>
                </c:pt>
                <c:pt idx="957">
                  <c:v>44853</c:v>
                </c:pt>
                <c:pt idx="958">
                  <c:v>44854</c:v>
                </c:pt>
                <c:pt idx="959">
                  <c:v>44855</c:v>
                </c:pt>
                <c:pt idx="960">
                  <c:v>44858</c:v>
                </c:pt>
                <c:pt idx="961">
                  <c:v>44859</c:v>
                </c:pt>
                <c:pt idx="962">
                  <c:v>44860</c:v>
                </c:pt>
                <c:pt idx="963">
                  <c:v>44861</c:v>
                </c:pt>
                <c:pt idx="964">
                  <c:v>44862</c:v>
                </c:pt>
                <c:pt idx="965">
                  <c:v>44865</c:v>
                </c:pt>
                <c:pt idx="966">
                  <c:v>44866</c:v>
                </c:pt>
                <c:pt idx="967">
                  <c:v>44867</c:v>
                </c:pt>
                <c:pt idx="968">
                  <c:v>44868</c:v>
                </c:pt>
                <c:pt idx="969">
                  <c:v>44869</c:v>
                </c:pt>
                <c:pt idx="970">
                  <c:v>44872</c:v>
                </c:pt>
                <c:pt idx="971">
                  <c:v>44873</c:v>
                </c:pt>
                <c:pt idx="972">
                  <c:v>44874</c:v>
                </c:pt>
                <c:pt idx="973">
                  <c:v>44875</c:v>
                </c:pt>
                <c:pt idx="974">
                  <c:v>44876</c:v>
                </c:pt>
                <c:pt idx="975">
                  <c:v>44879</c:v>
                </c:pt>
                <c:pt idx="976">
                  <c:v>44880</c:v>
                </c:pt>
                <c:pt idx="977">
                  <c:v>44881</c:v>
                </c:pt>
                <c:pt idx="978">
                  <c:v>44882</c:v>
                </c:pt>
                <c:pt idx="979">
                  <c:v>44883</c:v>
                </c:pt>
                <c:pt idx="980">
                  <c:v>44886</c:v>
                </c:pt>
                <c:pt idx="981">
                  <c:v>44887</c:v>
                </c:pt>
                <c:pt idx="982">
                  <c:v>44888</c:v>
                </c:pt>
                <c:pt idx="983">
                  <c:v>44890</c:v>
                </c:pt>
                <c:pt idx="984">
                  <c:v>44893</c:v>
                </c:pt>
                <c:pt idx="985">
                  <c:v>44894</c:v>
                </c:pt>
                <c:pt idx="986">
                  <c:v>44895</c:v>
                </c:pt>
                <c:pt idx="987">
                  <c:v>44896</c:v>
                </c:pt>
                <c:pt idx="988">
                  <c:v>44897</c:v>
                </c:pt>
                <c:pt idx="989">
                  <c:v>44900</c:v>
                </c:pt>
                <c:pt idx="990">
                  <c:v>44901</c:v>
                </c:pt>
                <c:pt idx="991">
                  <c:v>44902</c:v>
                </c:pt>
                <c:pt idx="992">
                  <c:v>44903</c:v>
                </c:pt>
                <c:pt idx="993">
                  <c:v>44904</c:v>
                </c:pt>
                <c:pt idx="994">
                  <c:v>44907</c:v>
                </c:pt>
                <c:pt idx="995">
                  <c:v>44908</c:v>
                </c:pt>
                <c:pt idx="996">
                  <c:v>44909</c:v>
                </c:pt>
                <c:pt idx="997">
                  <c:v>44910</c:v>
                </c:pt>
                <c:pt idx="998">
                  <c:v>44911</c:v>
                </c:pt>
                <c:pt idx="999">
                  <c:v>44914</c:v>
                </c:pt>
                <c:pt idx="1000">
                  <c:v>44915</c:v>
                </c:pt>
                <c:pt idx="1001">
                  <c:v>44916</c:v>
                </c:pt>
                <c:pt idx="1002">
                  <c:v>44917</c:v>
                </c:pt>
                <c:pt idx="1003">
                  <c:v>44918</c:v>
                </c:pt>
                <c:pt idx="1004">
                  <c:v>44922</c:v>
                </c:pt>
                <c:pt idx="1005">
                  <c:v>44923</c:v>
                </c:pt>
                <c:pt idx="1006">
                  <c:v>44924</c:v>
                </c:pt>
                <c:pt idx="1007">
                  <c:v>44925</c:v>
                </c:pt>
                <c:pt idx="1008">
                  <c:v>44929</c:v>
                </c:pt>
                <c:pt idx="1009">
                  <c:v>44930</c:v>
                </c:pt>
                <c:pt idx="1010">
                  <c:v>44931</c:v>
                </c:pt>
                <c:pt idx="1011">
                  <c:v>44932</c:v>
                </c:pt>
                <c:pt idx="1012">
                  <c:v>44935</c:v>
                </c:pt>
                <c:pt idx="1013">
                  <c:v>44936</c:v>
                </c:pt>
                <c:pt idx="1014">
                  <c:v>44937</c:v>
                </c:pt>
                <c:pt idx="1015">
                  <c:v>44938</c:v>
                </c:pt>
                <c:pt idx="1016">
                  <c:v>44939</c:v>
                </c:pt>
                <c:pt idx="1017">
                  <c:v>44943</c:v>
                </c:pt>
                <c:pt idx="1018">
                  <c:v>44944</c:v>
                </c:pt>
                <c:pt idx="1019">
                  <c:v>44945</c:v>
                </c:pt>
                <c:pt idx="1020">
                  <c:v>44946</c:v>
                </c:pt>
                <c:pt idx="1021">
                  <c:v>44949</c:v>
                </c:pt>
                <c:pt idx="1022">
                  <c:v>44950</c:v>
                </c:pt>
                <c:pt idx="1023">
                  <c:v>44951</c:v>
                </c:pt>
                <c:pt idx="1024">
                  <c:v>44952</c:v>
                </c:pt>
                <c:pt idx="1025">
                  <c:v>44953</c:v>
                </c:pt>
                <c:pt idx="1026">
                  <c:v>44956</c:v>
                </c:pt>
                <c:pt idx="1027">
                  <c:v>44957</c:v>
                </c:pt>
                <c:pt idx="1028">
                  <c:v>44958</c:v>
                </c:pt>
                <c:pt idx="1029">
                  <c:v>44959</c:v>
                </c:pt>
                <c:pt idx="1030">
                  <c:v>44960</c:v>
                </c:pt>
                <c:pt idx="1031">
                  <c:v>44963</c:v>
                </c:pt>
                <c:pt idx="1032">
                  <c:v>44964</c:v>
                </c:pt>
                <c:pt idx="1033">
                  <c:v>44965</c:v>
                </c:pt>
                <c:pt idx="1034">
                  <c:v>44966</c:v>
                </c:pt>
                <c:pt idx="1035">
                  <c:v>44967</c:v>
                </c:pt>
                <c:pt idx="1036">
                  <c:v>44970</c:v>
                </c:pt>
                <c:pt idx="1037">
                  <c:v>44971</c:v>
                </c:pt>
                <c:pt idx="1038">
                  <c:v>44972</c:v>
                </c:pt>
                <c:pt idx="1039">
                  <c:v>44973</c:v>
                </c:pt>
                <c:pt idx="1040">
                  <c:v>44974</c:v>
                </c:pt>
                <c:pt idx="1041">
                  <c:v>44978</c:v>
                </c:pt>
                <c:pt idx="1042">
                  <c:v>44979</c:v>
                </c:pt>
                <c:pt idx="1043">
                  <c:v>44980</c:v>
                </c:pt>
                <c:pt idx="1044">
                  <c:v>44981</c:v>
                </c:pt>
                <c:pt idx="1045">
                  <c:v>44984</c:v>
                </c:pt>
                <c:pt idx="1046">
                  <c:v>44985</c:v>
                </c:pt>
                <c:pt idx="1047">
                  <c:v>44986</c:v>
                </c:pt>
                <c:pt idx="1048">
                  <c:v>44987</c:v>
                </c:pt>
                <c:pt idx="1049">
                  <c:v>44988</c:v>
                </c:pt>
                <c:pt idx="1050">
                  <c:v>44991</c:v>
                </c:pt>
                <c:pt idx="1051">
                  <c:v>44992</c:v>
                </c:pt>
                <c:pt idx="1052">
                  <c:v>44993</c:v>
                </c:pt>
                <c:pt idx="1053">
                  <c:v>44994</c:v>
                </c:pt>
                <c:pt idx="1054">
                  <c:v>44995</c:v>
                </c:pt>
                <c:pt idx="1055">
                  <c:v>44998</c:v>
                </c:pt>
                <c:pt idx="1056">
                  <c:v>44999</c:v>
                </c:pt>
                <c:pt idx="1057">
                  <c:v>45000</c:v>
                </c:pt>
                <c:pt idx="1058">
                  <c:v>45001</c:v>
                </c:pt>
                <c:pt idx="1059">
                  <c:v>45002</c:v>
                </c:pt>
                <c:pt idx="1060">
                  <c:v>45005</c:v>
                </c:pt>
                <c:pt idx="1061">
                  <c:v>45006</c:v>
                </c:pt>
                <c:pt idx="1062">
                  <c:v>45007</c:v>
                </c:pt>
                <c:pt idx="1063">
                  <c:v>45008</c:v>
                </c:pt>
                <c:pt idx="1064">
                  <c:v>45009</c:v>
                </c:pt>
                <c:pt idx="1065">
                  <c:v>45012</c:v>
                </c:pt>
                <c:pt idx="1066">
                  <c:v>45013</c:v>
                </c:pt>
                <c:pt idx="1067">
                  <c:v>45014</c:v>
                </c:pt>
                <c:pt idx="1068">
                  <c:v>45015</c:v>
                </c:pt>
                <c:pt idx="1069">
                  <c:v>45016</c:v>
                </c:pt>
                <c:pt idx="1070">
                  <c:v>45019</c:v>
                </c:pt>
                <c:pt idx="1071">
                  <c:v>45020</c:v>
                </c:pt>
                <c:pt idx="1072">
                  <c:v>45021</c:v>
                </c:pt>
                <c:pt idx="1073">
                  <c:v>45022</c:v>
                </c:pt>
                <c:pt idx="1074">
                  <c:v>45026</c:v>
                </c:pt>
                <c:pt idx="1075">
                  <c:v>45027</c:v>
                </c:pt>
                <c:pt idx="1076">
                  <c:v>45028</c:v>
                </c:pt>
                <c:pt idx="1077">
                  <c:v>45029</c:v>
                </c:pt>
                <c:pt idx="1078">
                  <c:v>45030</c:v>
                </c:pt>
                <c:pt idx="1079">
                  <c:v>45033</c:v>
                </c:pt>
                <c:pt idx="1080">
                  <c:v>45034</c:v>
                </c:pt>
                <c:pt idx="1081">
                  <c:v>45035</c:v>
                </c:pt>
                <c:pt idx="1082">
                  <c:v>45036</c:v>
                </c:pt>
                <c:pt idx="1083">
                  <c:v>45037</c:v>
                </c:pt>
                <c:pt idx="1084">
                  <c:v>45040</c:v>
                </c:pt>
                <c:pt idx="1085">
                  <c:v>45041</c:v>
                </c:pt>
                <c:pt idx="1086">
                  <c:v>45042</c:v>
                </c:pt>
                <c:pt idx="1087">
                  <c:v>45043</c:v>
                </c:pt>
                <c:pt idx="1088">
                  <c:v>45044</c:v>
                </c:pt>
                <c:pt idx="1089">
                  <c:v>45047</c:v>
                </c:pt>
                <c:pt idx="1090">
                  <c:v>45048</c:v>
                </c:pt>
                <c:pt idx="1091">
                  <c:v>45049</c:v>
                </c:pt>
                <c:pt idx="1092">
                  <c:v>45050</c:v>
                </c:pt>
                <c:pt idx="1093">
                  <c:v>45051</c:v>
                </c:pt>
                <c:pt idx="1094">
                  <c:v>45054</c:v>
                </c:pt>
                <c:pt idx="1095">
                  <c:v>45055</c:v>
                </c:pt>
                <c:pt idx="1096">
                  <c:v>45056</c:v>
                </c:pt>
                <c:pt idx="1097">
                  <c:v>45057</c:v>
                </c:pt>
                <c:pt idx="1098">
                  <c:v>45058</c:v>
                </c:pt>
                <c:pt idx="1099">
                  <c:v>45061</c:v>
                </c:pt>
                <c:pt idx="1100">
                  <c:v>45062</c:v>
                </c:pt>
                <c:pt idx="1101">
                  <c:v>45063</c:v>
                </c:pt>
                <c:pt idx="1102">
                  <c:v>45064</c:v>
                </c:pt>
                <c:pt idx="1103">
                  <c:v>45065</c:v>
                </c:pt>
                <c:pt idx="1104">
                  <c:v>45068</c:v>
                </c:pt>
                <c:pt idx="1105">
                  <c:v>45069</c:v>
                </c:pt>
                <c:pt idx="1106">
                  <c:v>45070</c:v>
                </c:pt>
                <c:pt idx="1107">
                  <c:v>45071</c:v>
                </c:pt>
                <c:pt idx="1108">
                  <c:v>45072</c:v>
                </c:pt>
                <c:pt idx="1109">
                  <c:v>45076</c:v>
                </c:pt>
                <c:pt idx="1110">
                  <c:v>45077</c:v>
                </c:pt>
                <c:pt idx="1111">
                  <c:v>45078</c:v>
                </c:pt>
                <c:pt idx="1112">
                  <c:v>45079</c:v>
                </c:pt>
                <c:pt idx="1113">
                  <c:v>45082</c:v>
                </c:pt>
                <c:pt idx="1114">
                  <c:v>45083</c:v>
                </c:pt>
                <c:pt idx="1115">
                  <c:v>45084</c:v>
                </c:pt>
                <c:pt idx="1116">
                  <c:v>45085</c:v>
                </c:pt>
                <c:pt idx="1117">
                  <c:v>45086</c:v>
                </c:pt>
                <c:pt idx="1118">
                  <c:v>45089</c:v>
                </c:pt>
                <c:pt idx="1119">
                  <c:v>45090</c:v>
                </c:pt>
                <c:pt idx="1120">
                  <c:v>45091</c:v>
                </c:pt>
                <c:pt idx="1121">
                  <c:v>45092</c:v>
                </c:pt>
                <c:pt idx="1122">
                  <c:v>45093</c:v>
                </c:pt>
                <c:pt idx="1123">
                  <c:v>45097</c:v>
                </c:pt>
                <c:pt idx="1124">
                  <c:v>45098</c:v>
                </c:pt>
                <c:pt idx="1125">
                  <c:v>45099</c:v>
                </c:pt>
                <c:pt idx="1126">
                  <c:v>45100</c:v>
                </c:pt>
                <c:pt idx="1127">
                  <c:v>45103</c:v>
                </c:pt>
                <c:pt idx="1128">
                  <c:v>45104</c:v>
                </c:pt>
                <c:pt idx="1129">
                  <c:v>45105</c:v>
                </c:pt>
                <c:pt idx="1130">
                  <c:v>45106</c:v>
                </c:pt>
                <c:pt idx="1131">
                  <c:v>45107</c:v>
                </c:pt>
                <c:pt idx="1132">
                  <c:v>45110</c:v>
                </c:pt>
                <c:pt idx="1133">
                  <c:v>45112</c:v>
                </c:pt>
                <c:pt idx="1134">
                  <c:v>45113</c:v>
                </c:pt>
                <c:pt idx="1135">
                  <c:v>45114</c:v>
                </c:pt>
                <c:pt idx="1136">
                  <c:v>45117</c:v>
                </c:pt>
                <c:pt idx="1137">
                  <c:v>45118</c:v>
                </c:pt>
                <c:pt idx="1138">
                  <c:v>45119</c:v>
                </c:pt>
                <c:pt idx="1139">
                  <c:v>45120</c:v>
                </c:pt>
                <c:pt idx="1140">
                  <c:v>45121</c:v>
                </c:pt>
                <c:pt idx="1141">
                  <c:v>45124</c:v>
                </c:pt>
                <c:pt idx="1142">
                  <c:v>45125</c:v>
                </c:pt>
                <c:pt idx="1143">
                  <c:v>45126</c:v>
                </c:pt>
                <c:pt idx="1144">
                  <c:v>45127</c:v>
                </c:pt>
                <c:pt idx="1145">
                  <c:v>45128</c:v>
                </c:pt>
                <c:pt idx="1146">
                  <c:v>45131</c:v>
                </c:pt>
                <c:pt idx="1147">
                  <c:v>45132</c:v>
                </c:pt>
                <c:pt idx="1148">
                  <c:v>45133</c:v>
                </c:pt>
                <c:pt idx="1149">
                  <c:v>45134</c:v>
                </c:pt>
                <c:pt idx="1150">
                  <c:v>45135</c:v>
                </c:pt>
                <c:pt idx="1151">
                  <c:v>45138</c:v>
                </c:pt>
                <c:pt idx="1152">
                  <c:v>45139</c:v>
                </c:pt>
                <c:pt idx="1153">
                  <c:v>45140</c:v>
                </c:pt>
                <c:pt idx="1154">
                  <c:v>45141</c:v>
                </c:pt>
                <c:pt idx="1155">
                  <c:v>45142</c:v>
                </c:pt>
                <c:pt idx="1156">
                  <c:v>45145</c:v>
                </c:pt>
                <c:pt idx="1157">
                  <c:v>45146</c:v>
                </c:pt>
                <c:pt idx="1158">
                  <c:v>45147</c:v>
                </c:pt>
                <c:pt idx="1159">
                  <c:v>45148</c:v>
                </c:pt>
                <c:pt idx="1160">
                  <c:v>45149</c:v>
                </c:pt>
                <c:pt idx="1161">
                  <c:v>45152</c:v>
                </c:pt>
                <c:pt idx="1162">
                  <c:v>45153</c:v>
                </c:pt>
                <c:pt idx="1163">
                  <c:v>45154</c:v>
                </c:pt>
                <c:pt idx="1164">
                  <c:v>45155</c:v>
                </c:pt>
                <c:pt idx="1165">
                  <c:v>45156</c:v>
                </c:pt>
                <c:pt idx="1166">
                  <c:v>45159</c:v>
                </c:pt>
                <c:pt idx="1167">
                  <c:v>45160</c:v>
                </c:pt>
                <c:pt idx="1168">
                  <c:v>45161</c:v>
                </c:pt>
                <c:pt idx="1169">
                  <c:v>45162</c:v>
                </c:pt>
                <c:pt idx="1170">
                  <c:v>45163</c:v>
                </c:pt>
                <c:pt idx="1171">
                  <c:v>45166</c:v>
                </c:pt>
                <c:pt idx="1172">
                  <c:v>45167</c:v>
                </c:pt>
                <c:pt idx="1173">
                  <c:v>45168</c:v>
                </c:pt>
                <c:pt idx="1174">
                  <c:v>45169</c:v>
                </c:pt>
                <c:pt idx="1175">
                  <c:v>45170</c:v>
                </c:pt>
                <c:pt idx="1176">
                  <c:v>45174</c:v>
                </c:pt>
                <c:pt idx="1177">
                  <c:v>45175</c:v>
                </c:pt>
                <c:pt idx="1178">
                  <c:v>45176</c:v>
                </c:pt>
                <c:pt idx="1179">
                  <c:v>45177</c:v>
                </c:pt>
                <c:pt idx="1180">
                  <c:v>45180</c:v>
                </c:pt>
                <c:pt idx="1181">
                  <c:v>45181</c:v>
                </c:pt>
                <c:pt idx="1182">
                  <c:v>45182</c:v>
                </c:pt>
                <c:pt idx="1183">
                  <c:v>45183</c:v>
                </c:pt>
                <c:pt idx="1184">
                  <c:v>45184</c:v>
                </c:pt>
                <c:pt idx="1185">
                  <c:v>45187</c:v>
                </c:pt>
                <c:pt idx="1186">
                  <c:v>45188</c:v>
                </c:pt>
                <c:pt idx="1187">
                  <c:v>45189</c:v>
                </c:pt>
                <c:pt idx="1188">
                  <c:v>45190</c:v>
                </c:pt>
                <c:pt idx="1189">
                  <c:v>45191</c:v>
                </c:pt>
                <c:pt idx="1190">
                  <c:v>45194</c:v>
                </c:pt>
                <c:pt idx="1191">
                  <c:v>45195</c:v>
                </c:pt>
                <c:pt idx="1192">
                  <c:v>45196</c:v>
                </c:pt>
                <c:pt idx="1193">
                  <c:v>45197</c:v>
                </c:pt>
                <c:pt idx="1194">
                  <c:v>45198</c:v>
                </c:pt>
                <c:pt idx="1195">
                  <c:v>45201</c:v>
                </c:pt>
                <c:pt idx="1196">
                  <c:v>45202</c:v>
                </c:pt>
                <c:pt idx="1197">
                  <c:v>45203</c:v>
                </c:pt>
                <c:pt idx="1198">
                  <c:v>45204</c:v>
                </c:pt>
                <c:pt idx="1199">
                  <c:v>45205</c:v>
                </c:pt>
                <c:pt idx="1200">
                  <c:v>45208</c:v>
                </c:pt>
                <c:pt idx="1201">
                  <c:v>45209</c:v>
                </c:pt>
                <c:pt idx="1202">
                  <c:v>45210</c:v>
                </c:pt>
                <c:pt idx="1203">
                  <c:v>45211</c:v>
                </c:pt>
                <c:pt idx="1204">
                  <c:v>45212</c:v>
                </c:pt>
                <c:pt idx="1205">
                  <c:v>45215</c:v>
                </c:pt>
                <c:pt idx="1206">
                  <c:v>45216</c:v>
                </c:pt>
                <c:pt idx="1207">
                  <c:v>45217</c:v>
                </c:pt>
                <c:pt idx="1208">
                  <c:v>45218</c:v>
                </c:pt>
                <c:pt idx="1209">
                  <c:v>45219</c:v>
                </c:pt>
                <c:pt idx="1210">
                  <c:v>45222</c:v>
                </c:pt>
                <c:pt idx="1211">
                  <c:v>45223</c:v>
                </c:pt>
                <c:pt idx="1212">
                  <c:v>45224</c:v>
                </c:pt>
                <c:pt idx="1213">
                  <c:v>45225</c:v>
                </c:pt>
                <c:pt idx="1214">
                  <c:v>45226</c:v>
                </c:pt>
                <c:pt idx="1215">
                  <c:v>45229</c:v>
                </c:pt>
                <c:pt idx="1216">
                  <c:v>45230</c:v>
                </c:pt>
                <c:pt idx="1217">
                  <c:v>45231</c:v>
                </c:pt>
                <c:pt idx="1218">
                  <c:v>45232</c:v>
                </c:pt>
                <c:pt idx="1219">
                  <c:v>45233</c:v>
                </c:pt>
                <c:pt idx="1220">
                  <c:v>45236</c:v>
                </c:pt>
                <c:pt idx="1221">
                  <c:v>45237</c:v>
                </c:pt>
                <c:pt idx="1222">
                  <c:v>45238</c:v>
                </c:pt>
                <c:pt idx="1223">
                  <c:v>45239</c:v>
                </c:pt>
                <c:pt idx="1224">
                  <c:v>45240</c:v>
                </c:pt>
                <c:pt idx="1225">
                  <c:v>45243</c:v>
                </c:pt>
                <c:pt idx="1226">
                  <c:v>45244</c:v>
                </c:pt>
                <c:pt idx="1227">
                  <c:v>45245</c:v>
                </c:pt>
                <c:pt idx="1228">
                  <c:v>45246</c:v>
                </c:pt>
                <c:pt idx="1229">
                  <c:v>45247</c:v>
                </c:pt>
                <c:pt idx="1230">
                  <c:v>45250</c:v>
                </c:pt>
                <c:pt idx="1231">
                  <c:v>45251</c:v>
                </c:pt>
                <c:pt idx="1232">
                  <c:v>45252</c:v>
                </c:pt>
                <c:pt idx="1233">
                  <c:v>45254</c:v>
                </c:pt>
                <c:pt idx="1234">
                  <c:v>45257</c:v>
                </c:pt>
                <c:pt idx="1235">
                  <c:v>45258</c:v>
                </c:pt>
                <c:pt idx="1236">
                  <c:v>45259</c:v>
                </c:pt>
                <c:pt idx="1237">
                  <c:v>45260</c:v>
                </c:pt>
                <c:pt idx="1238">
                  <c:v>45261</c:v>
                </c:pt>
                <c:pt idx="1239">
                  <c:v>45264</c:v>
                </c:pt>
                <c:pt idx="1240">
                  <c:v>45265</c:v>
                </c:pt>
                <c:pt idx="1241">
                  <c:v>45266</c:v>
                </c:pt>
                <c:pt idx="1242">
                  <c:v>45267</c:v>
                </c:pt>
                <c:pt idx="1243">
                  <c:v>45268</c:v>
                </c:pt>
                <c:pt idx="1244">
                  <c:v>45271</c:v>
                </c:pt>
                <c:pt idx="1245">
                  <c:v>45272</c:v>
                </c:pt>
                <c:pt idx="1246">
                  <c:v>45273</c:v>
                </c:pt>
                <c:pt idx="1247">
                  <c:v>45274</c:v>
                </c:pt>
                <c:pt idx="1248">
                  <c:v>45275</c:v>
                </c:pt>
                <c:pt idx="1249">
                  <c:v>45278</c:v>
                </c:pt>
                <c:pt idx="1250">
                  <c:v>45279</c:v>
                </c:pt>
                <c:pt idx="1251">
                  <c:v>45280</c:v>
                </c:pt>
                <c:pt idx="1252">
                  <c:v>45281</c:v>
                </c:pt>
                <c:pt idx="1253">
                  <c:v>45282</c:v>
                </c:pt>
                <c:pt idx="1254">
                  <c:v>45286</c:v>
                </c:pt>
                <c:pt idx="1255">
                  <c:v>45287</c:v>
                </c:pt>
                <c:pt idx="1256">
                  <c:v>45288</c:v>
                </c:pt>
                <c:pt idx="1257">
                  <c:v>45289</c:v>
                </c:pt>
                <c:pt idx="1258">
                  <c:v>45293</c:v>
                </c:pt>
                <c:pt idx="1259">
                  <c:v>45294</c:v>
                </c:pt>
                <c:pt idx="1260">
                  <c:v>45295</c:v>
                </c:pt>
                <c:pt idx="1261">
                  <c:v>45296</c:v>
                </c:pt>
                <c:pt idx="1262">
                  <c:v>45299</c:v>
                </c:pt>
                <c:pt idx="1263">
                  <c:v>45300</c:v>
                </c:pt>
                <c:pt idx="1264">
                  <c:v>45301</c:v>
                </c:pt>
                <c:pt idx="1265">
                  <c:v>45302</c:v>
                </c:pt>
                <c:pt idx="1266">
                  <c:v>45303</c:v>
                </c:pt>
                <c:pt idx="1267">
                  <c:v>45307</c:v>
                </c:pt>
                <c:pt idx="1268">
                  <c:v>45308</c:v>
                </c:pt>
                <c:pt idx="1269">
                  <c:v>45309</c:v>
                </c:pt>
                <c:pt idx="1270">
                  <c:v>45310</c:v>
                </c:pt>
                <c:pt idx="1271">
                  <c:v>45313</c:v>
                </c:pt>
                <c:pt idx="1272">
                  <c:v>45314</c:v>
                </c:pt>
                <c:pt idx="1273">
                  <c:v>45315</c:v>
                </c:pt>
                <c:pt idx="1274">
                  <c:v>45316</c:v>
                </c:pt>
                <c:pt idx="1275">
                  <c:v>45317</c:v>
                </c:pt>
                <c:pt idx="1276">
                  <c:v>45320</c:v>
                </c:pt>
                <c:pt idx="1277">
                  <c:v>45321</c:v>
                </c:pt>
                <c:pt idx="1278">
                  <c:v>45322</c:v>
                </c:pt>
                <c:pt idx="1279">
                  <c:v>45323</c:v>
                </c:pt>
                <c:pt idx="1280">
                  <c:v>45324</c:v>
                </c:pt>
                <c:pt idx="1281">
                  <c:v>45327</c:v>
                </c:pt>
                <c:pt idx="1282">
                  <c:v>45328</c:v>
                </c:pt>
                <c:pt idx="1283">
                  <c:v>45329</c:v>
                </c:pt>
                <c:pt idx="1284">
                  <c:v>45330</c:v>
                </c:pt>
                <c:pt idx="1285">
                  <c:v>45331</c:v>
                </c:pt>
                <c:pt idx="1286">
                  <c:v>45334</c:v>
                </c:pt>
                <c:pt idx="1287">
                  <c:v>45335</c:v>
                </c:pt>
                <c:pt idx="1288">
                  <c:v>45336</c:v>
                </c:pt>
                <c:pt idx="1289">
                  <c:v>45337</c:v>
                </c:pt>
                <c:pt idx="1290">
                  <c:v>45338</c:v>
                </c:pt>
                <c:pt idx="1291">
                  <c:v>45342</c:v>
                </c:pt>
                <c:pt idx="1292">
                  <c:v>45343</c:v>
                </c:pt>
                <c:pt idx="1293">
                  <c:v>45344</c:v>
                </c:pt>
                <c:pt idx="1294">
                  <c:v>45345</c:v>
                </c:pt>
                <c:pt idx="1295">
                  <c:v>45348</c:v>
                </c:pt>
                <c:pt idx="1296">
                  <c:v>45349</c:v>
                </c:pt>
                <c:pt idx="1297">
                  <c:v>45350</c:v>
                </c:pt>
                <c:pt idx="1298">
                  <c:v>45351</c:v>
                </c:pt>
                <c:pt idx="1299">
                  <c:v>45352</c:v>
                </c:pt>
                <c:pt idx="1300">
                  <c:v>45355</c:v>
                </c:pt>
                <c:pt idx="1301">
                  <c:v>45356</c:v>
                </c:pt>
                <c:pt idx="1302">
                  <c:v>45357</c:v>
                </c:pt>
                <c:pt idx="1303">
                  <c:v>45358</c:v>
                </c:pt>
                <c:pt idx="1304">
                  <c:v>45359</c:v>
                </c:pt>
                <c:pt idx="1305">
                  <c:v>45362</c:v>
                </c:pt>
                <c:pt idx="1306">
                  <c:v>45363</c:v>
                </c:pt>
                <c:pt idx="1307">
                  <c:v>45364</c:v>
                </c:pt>
                <c:pt idx="1308">
                  <c:v>45365</c:v>
                </c:pt>
                <c:pt idx="1309">
                  <c:v>45366</c:v>
                </c:pt>
                <c:pt idx="1310">
                  <c:v>45369</c:v>
                </c:pt>
                <c:pt idx="1311">
                  <c:v>45370</c:v>
                </c:pt>
                <c:pt idx="1312">
                  <c:v>45371</c:v>
                </c:pt>
                <c:pt idx="1313">
                  <c:v>45372</c:v>
                </c:pt>
                <c:pt idx="1314">
                  <c:v>45373</c:v>
                </c:pt>
                <c:pt idx="1315">
                  <c:v>45376</c:v>
                </c:pt>
                <c:pt idx="1316">
                  <c:v>45377</c:v>
                </c:pt>
                <c:pt idx="1317">
                  <c:v>45378</c:v>
                </c:pt>
                <c:pt idx="1318">
                  <c:v>45379</c:v>
                </c:pt>
                <c:pt idx="1319">
                  <c:v>45383</c:v>
                </c:pt>
                <c:pt idx="1320">
                  <c:v>45384</c:v>
                </c:pt>
                <c:pt idx="1321">
                  <c:v>45385</c:v>
                </c:pt>
                <c:pt idx="1322">
                  <c:v>45386</c:v>
                </c:pt>
                <c:pt idx="1323">
                  <c:v>45387</c:v>
                </c:pt>
                <c:pt idx="1324">
                  <c:v>45390</c:v>
                </c:pt>
                <c:pt idx="1325">
                  <c:v>45391</c:v>
                </c:pt>
                <c:pt idx="1326">
                  <c:v>45392</c:v>
                </c:pt>
                <c:pt idx="1327">
                  <c:v>45393</c:v>
                </c:pt>
                <c:pt idx="1328">
                  <c:v>45394</c:v>
                </c:pt>
                <c:pt idx="1329">
                  <c:v>45397</c:v>
                </c:pt>
                <c:pt idx="1330">
                  <c:v>45398</c:v>
                </c:pt>
                <c:pt idx="1331">
                  <c:v>45399</c:v>
                </c:pt>
                <c:pt idx="1332">
                  <c:v>45400</c:v>
                </c:pt>
                <c:pt idx="1333">
                  <c:v>45401</c:v>
                </c:pt>
                <c:pt idx="1334">
                  <c:v>45404</c:v>
                </c:pt>
                <c:pt idx="1335">
                  <c:v>45405</c:v>
                </c:pt>
                <c:pt idx="1336">
                  <c:v>45406</c:v>
                </c:pt>
                <c:pt idx="1337">
                  <c:v>45407</c:v>
                </c:pt>
                <c:pt idx="1338">
                  <c:v>45408</c:v>
                </c:pt>
                <c:pt idx="1339">
                  <c:v>45411</c:v>
                </c:pt>
                <c:pt idx="1340">
                  <c:v>45412</c:v>
                </c:pt>
                <c:pt idx="1341">
                  <c:v>45413</c:v>
                </c:pt>
                <c:pt idx="1342">
                  <c:v>45414</c:v>
                </c:pt>
                <c:pt idx="1343">
                  <c:v>45415</c:v>
                </c:pt>
                <c:pt idx="1344">
                  <c:v>45418</c:v>
                </c:pt>
                <c:pt idx="1345">
                  <c:v>45419</c:v>
                </c:pt>
                <c:pt idx="1346">
                  <c:v>45420</c:v>
                </c:pt>
                <c:pt idx="1347">
                  <c:v>45421</c:v>
                </c:pt>
                <c:pt idx="1348">
                  <c:v>45422</c:v>
                </c:pt>
                <c:pt idx="1349">
                  <c:v>45425</c:v>
                </c:pt>
                <c:pt idx="1350">
                  <c:v>45426</c:v>
                </c:pt>
                <c:pt idx="1351">
                  <c:v>45427</c:v>
                </c:pt>
                <c:pt idx="1352">
                  <c:v>45428</c:v>
                </c:pt>
                <c:pt idx="1353">
                  <c:v>45429</c:v>
                </c:pt>
                <c:pt idx="1354">
                  <c:v>45432</c:v>
                </c:pt>
                <c:pt idx="1355">
                  <c:v>45433</c:v>
                </c:pt>
                <c:pt idx="1356">
                  <c:v>45434</c:v>
                </c:pt>
                <c:pt idx="1357">
                  <c:v>45435</c:v>
                </c:pt>
                <c:pt idx="1358">
                  <c:v>45436</c:v>
                </c:pt>
                <c:pt idx="1359">
                  <c:v>45440</c:v>
                </c:pt>
                <c:pt idx="1360">
                  <c:v>45441</c:v>
                </c:pt>
                <c:pt idx="1361">
                  <c:v>45442</c:v>
                </c:pt>
                <c:pt idx="1362">
                  <c:v>45443</c:v>
                </c:pt>
                <c:pt idx="1363">
                  <c:v>45446</c:v>
                </c:pt>
                <c:pt idx="1364">
                  <c:v>45447</c:v>
                </c:pt>
                <c:pt idx="1365">
                  <c:v>45448</c:v>
                </c:pt>
                <c:pt idx="1366">
                  <c:v>45449</c:v>
                </c:pt>
                <c:pt idx="1367">
                  <c:v>45450</c:v>
                </c:pt>
                <c:pt idx="1368">
                  <c:v>45453</c:v>
                </c:pt>
                <c:pt idx="1369">
                  <c:v>45454</c:v>
                </c:pt>
                <c:pt idx="1370">
                  <c:v>45455</c:v>
                </c:pt>
                <c:pt idx="1371">
                  <c:v>45456</c:v>
                </c:pt>
                <c:pt idx="1372">
                  <c:v>45457</c:v>
                </c:pt>
                <c:pt idx="1373">
                  <c:v>45460</c:v>
                </c:pt>
                <c:pt idx="1374">
                  <c:v>45461</c:v>
                </c:pt>
                <c:pt idx="1375">
                  <c:v>45463</c:v>
                </c:pt>
                <c:pt idx="1376">
                  <c:v>45464</c:v>
                </c:pt>
                <c:pt idx="1377">
                  <c:v>45467</c:v>
                </c:pt>
                <c:pt idx="1378">
                  <c:v>45468</c:v>
                </c:pt>
                <c:pt idx="1379">
                  <c:v>45469</c:v>
                </c:pt>
                <c:pt idx="1380">
                  <c:v>45470</c:v>
                </c:pt>
                <c:pt idx="1381">
                  <c:v>45471</c:v>
                </c:pt>
                <c:pt idx="1382">
                  <c:v>45474</c:v>
                </c:pt>
                <c:pt idx="1383">
                  <c:v>45475</c:v>
                </c:pt>
                <c:pt idx="1384">
                  <c:v>45476</c:v>
                </c:pt>
                <c:pt idx="1385">
                  <c:v>45478</c:v>
                </c:pt>
                <c:pt idx="1386">
                  <c:v>45481</c:v>
                </c:pt>
                <c:pt idx="1387">
                  <c:v>45482</c:v>
                </c:pt>
                <c:pt idx="1388">
                  <c:v>45483</c:v>
                </c:pt>
                <c:pt idx="1389">
                  <c:v>45484</c:v>
                </c:pt>
                <c:pt idx="1390">
                  <c:v>45485</c:v>
                </c:pt>
                <c:pt idx="1391">
                  <c:v>45488</c:v>
                </c:pt>
                <c:pt idx="1392">
                  <c:v>45489</c:v>
                </c:pt>
                <c:pt idx="1393">
                  <c:v>45490</c:v>
                </c:pt>
                <c:pt idx="1394">
                  <c:v>45491</c:v>
                </c:pt>
                <c:pt idx="1395">
                  <c:v>45492</c:v>
                </c:pt>
                <c:pt idx="1396">
                  <c:v>45495</c:v>
                </c:pt>
                <c:pt idx="1397">
                  <c:v>45496</c:v>
                </c:pt>
                <c:pt idx="1398">
                  <c:v>45497</c:v>
                </c:pt>
                <c:pt idx="1399">
                  <c:v>45498</c:v>
                </c:pt>
                <c:pt idx="1400">
                  <c:v>45499</c:v>
                </c:pt>
                <c:pt idx="1401">
                  <c:v>45502</c:v>
                </c:pt>
                <c:pt idx="1402">
                  <c:v>45503</c:v>
                </c:pt>
                <c:pt idx="1403">
                  <c:v>45504</c:v>
                </c:pt>
                <c:pt idx="1404">
                  <c:v>45505</c:v>
                </c:pt>
                <c:pt idx="1405">
                  <c:v>45506</c:v>
                </c:pt>
                <c:pt idx="1406">
                  <c:v>45509</c:v>
                </c:pt>
                <c:pt idx="1407">
                  <c:v>45510</c:v>
                </c:pt>
                <c:pt idx="1408">
                  <c:v>45511</c:v>
                </c:pt>
                <c:pt idx="1409">
                  <c:v>45512</c:v>
                </c:pt>
                <c:pt idx="1410">
                  <c:v>45513</c:v>
                </c:pt>
                <c:pt idx="1411">
                  <c:v>45516</c:v>
                </c:pt>
                <c:pt idx="1412">
                  <c:v>45517</c:v>
                </c:pt>
                <c:pt idx="1413">
                  <c:v>45518</c:v>
                </c:pt>
                <c:pt idx="1414">
                  <c:v>45519</c:v>
                </c:pt>
                <c:pt idx="1415">
                  <c:v>45520</c:v>
                </c:pt>
                <c:pt idx="1416">
                  <c:v>45523</c:v>
                </c:pt>
                <c:pt idx="1417">
                  <c:v>45524</c:v>
                </c:pt>
                <c:pt idx="1418">
                  <c:v>45525</c:v>
                </c:pt>
                <c:pt idx="1419">
                  <c:v>45526</c:v>
                </c:pt>
                <c:pt idx="1420">
                  <c:v>45527</c:v>
                </c:pt>
                <c:pt idx="1421">
                  <c:v>45530</c:v>
                </c:pt>
                <c:pt idx="1422">
                  <c:v>45531</c:v>
                </c:pt>
                <c:pt idx="1423">
                  <c:v>45532</c:v>
                </c:pt>
                <c:pt idx="1424">
                  <c:v>45533</c:v>
                </c:pt>
                <c:pt idx="1425">
                  <c:v>45534</c:v>
                </c:pt>
                <c:pt idx="1426">
                  <c:v>45538</c:v>
                </c:pt>
                <c:pt idx="1427">
                  <c:v>45539</c:v>
                </c:pt>
                <c:pt idx="1428">
                  <c:v>45540</c:v>
                </c:pt>
                <c:pt idx="1429">
                  <c:v>45541</c:v>
                </c:pt>
                <c:pt idx="1430">
                  <c:v>45544</c:v>
                </c:pt>
                <c:pt idx="1431">
                  <c:v>45545</c:v>
                </c:pt>
                <c:pt idx="1432">
                  <c:v>45546</c:v>
                </c:pt>
                <c:pt idx="1433">
                  <c:v>45547</c:v>
                </c:pt>
                <c:pt idx="1434">
                  <c:v>45548</c:v>
                </c:pt>
                <c:pt idx="1435">
                  <c:v>45551</c:v>
                </c:pt>
                <c:pt idx="1436">
                  <c:v>45552</c:v>
                </c:pt>
                <c:pt idx="1437">
                  <c:v>45553</c:v>
                </c:pt>
                <c:pt idx="1438">
                  <c:v>45554</c:v>
                </c:pt>
                <c:pt idx="1439">
                  <c:v>45555</c:v>
                </c:pt>
                <c:pt idx="1440">
                  <c:v>45558</c:v>
                </c:pt>
                <c:pt idx="1441">
                  <c:v>45559</c:v>
                </c:pt>
                <c:pt idx="1442">
                  <c:v>45560</c:v>
                </c:pt>
                <c:pt idx="1443">
                  <c:v>45561</c:v>
                </c:pt>
                <c:pt idx="1444">
                  <c:v>45562</c:v>
                </c:pt>
                <c:pt idx="1445">
                  <c:v>45565</c:v>
                </c:pt>
                <c:pt idx="1446">
                  <c:v>45566</c:v>
                </c:pt>
                <c:pt idx="1447">
                  <c:v>45567</c:v>
                </c:pt>
                <c:pt idx="1448">
                  <c:v>45568</c:v>
                </c:pt>
                <c:pt idx="1449">
                  <c:v>45569</c:v>
                </c:pt>
                <c:pt idx="1450">
                  <c:v>45572</c:v>
                </c:pt>
                <c:pt idx="1451">
                  <c:v>45573</c:v>
                </c:pt>
                <c:pt idx="1452">
                  <c:v>45574</c:v>
                </c:pt>
                <c:pt idx="1453">
                  <c:v>45575</c:v>
                </c:pt>
                <c:pt idx="1454">
                  <c:v>45576</c:v>
                </c:pt>
                <c:pt idx="1455">
                  <c:v>45579</c:v>
                </c:pt>
                <c:pt idx="1456">
                  <c:v>45580</c:v>
                </c:pt>
                <c:pt idx="1457">
                  <c:v>45581</c:v>
                </c:pt>
                <c:pt idx="1458">
                  <c:v>45582</c:v>
                </c:pt>
                <c:pt idx="1459">
                  <c:v>45583</c:v>
                </c:pt>
                <c:pt idx="1460">
                  <c:v>45586</c:v>
                </c:pt>
                <c:pt idx="1461">
                  <c:v>45587</c:v>
                </c:pt>
                <c:pt idx="1462">
                  <c:v>45588</c:v>
                </c:pt>
                <c:pt idx="1463">
                  <c:v>45589</c:v>
                </c:pt>
                <c:pt idx="1464">
                  <c:v>45590</c:v>
                </c:pt>
                <c:pt idx="1465">
                  <c:v>45593</c:v>
                </c:pt>
                <c:pt idx="1466">
                  <c:v>45594</c:v>
                </c:pt>
                <c:pt idx="1467">
                  <c:v>45595</c:v>
                </c:pt>
                <c:pt idx="1468">
                  <c:v>45596</c:v>
                </c:pt>
                <c:pt idx="1469">
                  <c:v>45597</c:v>
                </c:pt>
              </c:numCache>
            </c:numRef>
          </c:cat>
          <c:val>
            <c:numRef>
              <c:f>' Exponential Smoothing by Day'!$J$5:$J$1475</c:f>
              <c:numCache>
                <c:formatCode>#,##0.00</c:formatCode>
                <c:ptCount val="1471"/>
                <c:pt idx="1">
                  <c:v>-0.3421783400000038</c:v>
                </c:pt>
                <c:pt idx="2">
                  <c:v>3.7319183439999932</c:v>
                </c:pt>
                <c:pt idx="3">
                  <c:v>3.6628952096000091</c:v>
                </c:pt>
                <c:pt idx="4">
                  <c:v>5.4068656886399964</c:v>
                </c:pt>
                <c:pt idx="5">
                  <c:v>5.607611319775998</c:v>
                </c:pt>
                <c:pt idx="6">
                  <c:v>5.5601558877984019</c:v>
                </c:pt>
                <c:pt idx="7">
                  <c:v>5.2512944990185701</c:v>
                </c:pt>
                <c:pt idx="8">
                  <c:v>5.1349022491167204</c:v>
                </c:pt>
                <c:pt idx="9">
                  <c:v>5.1537225242050368</c:v>
                </c:pt>
                <c:pt idx="10">
                  <c:v>3.8113543717845317</c:v>
                </c:pt>
                <c:pt idx="11">
                  <c:v>4.6659596346060681</c:v>
                </c:pt>
                <c:pt idx="12">
                  <c:v>5.9674147711454708</c:v>
                </c:pt>
                <c:pt idx="13">
                  <c:v>5.4657278940309197</c:v>
                </c:pt>
                <c:pt idx="14">
                  <c:v>6.5731316046278181</c:v>
                </c:pt>
                <c:pt idx="15">
                  <c:v>2.4082424441650261</c:v>
                </c:pt>
                <c:pt idx="16">
                  <c:v>4.1350847997485261</c:v>
                </c:pt>
                <c:pt idx="17">
                  <c:v>3.6360279197736673</c:v>
                </c:pt>
                <c:pt idx="18">
                  <c:v>3.5480828277962928</c:v>
                </c:pt>
                <c:pt idx="19">
                  <c:v>4.9708319450166556</c:v>
                </c:pt>
                <c:pt idx="20">
                  <c:v>4.9965529505149959</c:v>
                </c:pt>
                <c:pt idx="21">
                  <c:v>1.0249155463498028E-2</c:v>
                </c:pt>
                <c:pt idx="22">
                  <c:v>-1.5306851600828537</c:v>
                </c:pt>
                <c:pt idx="23">
                  <c:v>1.4645540559254329</c:v>
                </c:pt>
                <c:pt idx="24">
                  <c:v>0.46259175033290489</c:v>
                </c:pt>
                <c:pt idx="25">
                  <c:v>-0.79087412470039453</c:v>
                </c:pt>
                <c:pt idx="26">
                  <c:v>-1.3201394122303753</c:v>
                </c:pt>
                <c:pt idx="27">
                  <c:v>-1.6253889710073395</c:v>
                </c:pt>
                <c:pt idx="28">
                  <c:v>0.36222322609337709</c:v>
                </c:pt>
                <c:pt idx="29">
                  <c:v>-1.5941345965159712</c:v>
                </c:pt>
                <c:pt idx="30">
                  <c:v>-2.2997266368643778</c:v>
                </c:pt>
                <c:pt idx="31">
                  <c:v>-0.72946007317794681</c:v>
                </c:pt>
                <c:pt idx="32">
                  <c:v>1.0069609341398404</c:v>
                </c:pt>
                <c:pt idx="33">
                  <c:v>1.5431514407258646</c:v>
                </c:pt>
                <c:pt idx="34">
                  <c:v>1.2842677966532676</c:v>
                </c:pt>
                <c:pt idx="35">
                  <c:v>1.9067871169879425</c:v>
                </c:pt>
                <c:pt idx="36">
                  <c:v>5.0525875052891394</c:v>
                </c:pt>
                <c:pt idx="37">
                  <c:v>7.1518667547602064</c:v>
                </c:pt>
                <c:pt idx="38">
                  <c:v>5.6477167792841954</c:v>
                </c:pt>
                <c:pt idx="39">
                  <c:v>5.1589796013557532</c:v>
                </c:pt>
                <c:pt idx="40">
                  <c:v>6.3255768412201832</c:v>
                </c:pt>
                <c:pt idx="41">
                  <c:v>4.8090011570981659</c:v>
                </c:pt>
                <c:pt idx="42">
                  <c:v>4.594252441388349</c:v>
                </c:pt>
                <c:pt idx="43">
                  <c:v>4.7336812972495039</c:v>
                </c:pt>
                <c:pt idx="44">
                  <c:v>1.8934155675245563</c:v>
                </c:pt>
                <c:pt idx="45">
                  <c:v>-0.17803658922791499</c:v>
                </c:pt>
                <c:pt idx="46">
                  <c:v>0.98994406969487159</c:v>
                </c:pt>
                <c:pt idx="47">
                  <c:v>0.36813776272538234</c:v>
                </c:pt>
                <c:pt idx="48">
                  <c:v>-2.8340355135471498</c:v>
                </c:pt>
                <c:pt idx="49">
                  <c:v>1.5747953378075579</c:v>
                </c:pt>
                <c:pt idx="50">
                  <c:v>1.4743608040268015</c:v>
                </c:pt>
                <c:pt idx="51">
                  <c:v>-0.87838997637588534</c:v>
                </c:pt>
                <c:pt idx="52">
                  <c:v>0.16952442126168421</c:v>
                </c:pt>
                <c:pt idx="53">
                  <c:v>0.93202147913549993</c:v>
                </c:pt>
                <c:pt idx="54">
                  <c:v>-0.21630306877804628</c:v>
                </c:pt>
                <c:pt idx="55">
                  <c:v>-0.43232076190024316</c:v>
                </c:pt>
                <c:pt idx="56">
                  <c:v>1.2839231142897773</c:v>
                </c:pt>
                <c:pt idx="57">
                  <c:v>1.6212900028608033</c:v>
                </c:pt>
                <c:pt idx="58">
                  <c:v>1.3546078025747192</c:v>
                </c:pt>
                <c:pt idx="59">
                  <c:v>1.2951892223172479</c:v>
                </c:pt>
                <c:pt idx="60">
                  <c:v>2.1827830000855215</c:v>
                </c:pt>
                <c:pt idx="61">
                  <c:v>3.0576444000769669</c:v>
                </c:pt>
                <c:pt idx="62">
                  <c:v>4.206240860069272</c:v>
                </c:pt>
                <c:pt idx="63">
                  <c:v>4.8597516740623519</c:v>
                </c:pt>
                <c:pt idx="64">
                  <c:v>5.8376360066561119</c:v>
                </c:pt>
                <c:pt idx="65">
                  <c:v>5.8147092059904821</c:v>
                </c:pt>
                <c:pt idx="66">
                  <c:v>3.9119568853914473</c:v>
                </c:pt>
                <c:pt idx="67">
                  <c:v>3.5207611968523054</c:v>
                </c:pt>
                <c:pt idx="68">
                  <c:v>4.4899664771670587</c:v>
                </c:pt>
                <c:pt idx="69">
                  <c:v>3.0618973294503604</c:v>
                </c:pt>
                <c:pt idx="70">
                  <c:v>3.1359260965053295</c:v>
                </c:pt>
                <c:pt idx="71">
                  <c:v>3.8204336868547841</c:v>
                </c:pt>
                <c:pt idx="72">
                  <c:v>4.6646095181692999</c:v>
                </c:pt>
                <c:pt idx="73">
                  <c:v>4.4833124663523733</c:v>
                </c:pt>
                <c:pt idx="74">
                  <c:v>4.500748119717116</c:v>
                </c:pt>
                <c:pt idx="75">
                  <c:v>4.678046007745408</c:v>
                </c:pt>
                <c:pt idx="76">
                  <c:v>3.1646406069708632</c:v>
                </c:pt>
                <c:pt idx="77">
                  <c:v>1.6504531462737759</c:v>
                </c:pt>
                <c:pt idx="78">
                  <c:v>0.58237743164637834</c:v>
                </c:pt>
                <c:pt idx="79">
                  <c:v>0.837837488481739</c:v>
                </c:pt>
                <c:pt idx="80">
                  <c:v>0.44035593963356234</c:v>
                </c:pt>
                <c:pt idx="81">
                  <c:v>1.2518195456702017</c:v>
                </c:pt>
                <c:pt idx="82">
                  <c:v>7.1522891103185771E-2</c:v>
                </c:pt>
                <c:pt idx="83">
                  <c:v>0.41607800199285805</c:v>
                </c:pt>
                <c:pt idx="84">
                  <c:v>11.553082001793584</c:v>
                </c:pt>
                <c:pt idx="85">
                  <c:v>13.182914801614203</c:v>
                </c:pt>
                <c:pt idx="86">
                  <c:v>9.0034325214527655</c:v>
                </c:pt>
                <c:pt idx="87">
                  <c:v>12.675293869307509</c:v>
                </c:pt>
                <c:pt idx="88">
                  <c:v>9.2785224823767578</c:v>
                </c:pt>
                <c:pt idx="89">
                  <c:v>10.788811134139095</c:v>
                </c:pt>
                <c:pt idx="90">
                  <c:v>4.8451687207251553</c:v>
                </c:pt>
                <c:pt idx="91">
                  <c:v>6.8845623486526222</c:v>
                </c:pt>
                <c:pt idx="92">
                  <c:v>7.8915254137873774</c:v>
                </c:pt>
                <c:pt idx="93">
                  <c:v>5.1950394724086095</c:v>
                </c:pt>
                <c:pt idx="94">
                  <c:v>7.1319869251677801</c:v>
                </c:pt>
                <c:pt idx="95">
                  <c:v>4.1260789326509837</c:v>
                </c:pt>
                <c:pt idx="96">
                  <c:v>7.2488561393859072</c:v>
                </c:pt>
                <c:pt idx="97">
                  <c:v>9.1345662254473154</c:v>
                </c:pt>
                <c:pt idx="98">
                  <c:v>6.7086890029025597</c:v>
                </c:pt>
                <c:pt idx="99">
                  <c:v>6.5580227026123055</c:v>
                </c:pt>
                <c:pt idx="100">
                  <c:v>7.2893969323510817</c:v>
                </c:pt>
                <c:pt idx="101">
                  <c:v>3.7186451391159778</c:v>
                </c:pt>
                <c:pt idx="102">
                  <c:v>3.4720400252043646</c:v>
                </c:pt>
                <c:pt idx="103">
                  <c:v>1.8532448226839335</c:v>
                </c:pt>
                <c:pt idx="104">
                  <c:v>3.8546574404155081</c:v>
                </c:pt>
                <c:pt idx="105">
                  <c:v>3.9219656963739737</c:v>
                </c:pt>
                <c:pt idx="106">
                  <c:v>2.5568077267365652</c:v>
                </c:pt>
                <c:pt idx="107">
                  <c:v>5.1140236540629189</c:v>
                </c:pt>
                <c:pt idx="108">
                  <c:v>7.1361448886566166</c:v>
                </c:pt>
                <c:pt idx="109">
                  <c:v>6.9138328997909468</c:v>
                </c:pt>
                <c:pt idx="110">
                  <c:v>2.5329354098118699</c:v>
                </c:pt>
                <c:pt idx="111">
                  <c:v>0.690133768830691</c:v>
                </c:pt>
                <c:pt idx="112">
                  <c:v>1.6904105919475967</c:v>
                </c:pt>
                <c:pt idx="113">
                  <c:v>1.5598979327528468</c:v>
                </c:pt>
                <c:pt idx="114">
                  <c:v>2.8103718394775399</c:v>
                </c:pt>
                <c:pt idx="115">
                  <c:v>7.817939355529802</c:v>
                </c:pt>
                <c:pt idx="116">
                  <c:v>4.5507938199768319</c:v>
                </c:pt>
                <c:pt idx="117">
                  <c:v>5.6466635379791228</c:v>
                </c:pt>
                <c:pt idx="118">
                  <c:v>5.2650263841811977</c:v>
                </c:pt>
                <c:pt idx="119">
                  <c:v>3.1779616457630766</c:v>
                </c:pt>
                <c:pt idx="120">
                  <c:v>0.9238708811867582</c:v>
                </c:pt>
                <c:pt idx="121">
                  <c:v>5.8407611930680901</c:v>
                </c:pt>
                <c:pt idx="122">
                  <c:v>2.414888173761284</c:v>
                </c:pt>
                <c:pt idx="123">
                  <c:v>5.1500686563851445</c:v>
                </c:pt>
                <c:pt idx="124">
                  <c:v>5.4345765907466159</c:v>
                </c:pt>
                <c:pt idx="125">
                  <c:v>4.3902186316719281</c:v>
                </c:pt>
                <c:pt idx="126">
                  <c:v>6.9471073685047315</c:v>
                </c:pt>
                <c:pt idx="127">
                  <c:v>4.7207347316542609</c:v>
                </c:pt>
                <c:pt idx="128">
                  <c:v>5.4528085584888117</c:v>
                </c:pt>
                <c:pt idx="129">
                  <c:v>5.5240286026399303</c:v>
                </c:pt>
                <c:pt idx="130">
                  <c:v>4.1142801423759465</c:v>
                </c:pt>
                <c:pt idx="131">
                  <c:v>3.57762322813835</c:v>
                </c:pt>
                <c:pt idx="132">
                  <c:v>2.054242005324511</c:v>
                </c:pt>
                <c:pt idx="133">
                  <c:v>3.0433521047920351</c:v>
                </c:pt>
                <c:pt idx="134">
                  <c:v>3.5674622943128611</c:v>
                </c:pt>
                <c:pt idx="135">
                  <c:v>2.8446577648815605</c:v>
                </c:pt>
                <c:pt idx="136">
                  <c:v>4.2652700883934074</c:v>
                </c:pt>
                <c:pt idx="137">
                  <c:v>1.4111765795540805</c:v>
                </c:pt>
                <c:pt idx="138">
                  <c:v>3.7746823215986751</c:v>
                </c:pt>
                <c:pt idx="139">
                  <c:v>2.9637271894387993</c:v>
                </c:pt>
                <c:pt idx="140">
                  <c:v>1.7040365704949068</c:v>
                </c:pt>
                <c:pt idx="141">
                  <c:v>1.3602167134454248</c:v>
                </c:pt>
                <c:pt idx="142">
                  <c:v>5.0967384421009001</c:v>
                </c:pt>
                <c:pt idx="143">
                  <c:v>4.0283487978907999</c:v>
                </c:pt>
                <c:pt idx="144">
                  <c:v>-1.7112780818982856</c:v>
                </c:pt>
                <c:pt idx="145">
                  <c:v>2.2360795262915474</c:v>
                </c:pt>
                <c:pt idx="146">
                  <c:v>5.8368276736623841</c:v>
                </c:pt>
                <c:pt idx="147">
                  <c:v>-1.4804365937038426</c:v>
                </c:pt>
                <c:pt idx="148">
                  <c:v>-8.2008622343334707</c:v>
                </c:pt>
                <c:pt idx="149">
                  <c:v>-3.8261343109001018</c:v>
                </c:pt>
                <c:pt idx="150">
                  <c:v>-1.4109127798100758</c:v>
                </c:pt>
                <c:pt idx="151">
                  <c:v>-6.5680698018290968</c:v>
                </c:pt>
                <c:pt idx="152">
                  <c:v>-9.6200488216462077</c:v>
                </c:pt>
                <c:pt idx="153">
                  <c:v>-7.3671961394815924</c:v>
                </c:pt>
                <c:pt idx="154">
                  <c:v>-7.015791525533416</c:v>
                </c:pt>
                <c:pt idx="155">
                  <c:v>-10.93815947298009</c:v>
                </c:pt>
                <c:pt idx="156">
                  <c:v>-8.8135971256820937</c:v>
                </c:pt>
                <c:pt idx="157">
                  <c:v>-7.9900377131138782</c:v>
                </c:pt>
                <c:pt idx="158">
                  <c:v>-6.2951293418024648</c:v>
                </c:pt>
                <c:pt idx="159">
                  <c:v>-4.5866980076222035</c:v>
                </c:pt>
                <c:pt idx="160">
                  <c:v>-1.9798348068599978</c:v>
                </c:pt>
                <c:pt idx="161">
                  <c:v>-3.0534425261739955</c:v>
                </c:pt>
                <c:pt idx="162">
                  <c:v>-5.0118769735566104</c:v>
                </c:pt>
                <c:pt idx="163">
                  <c:v>-2.7189106762009487</c:v>
                </c:pt>
                <c:pt idx="164">
                  <c:v>-1.801618608580867</c:v>
                </c:pt>
                <c:pt idx="165">
                  <c:v>-0.64849534772278616</c:v>
                </c:pt>
                <c:pt idx="166">
                  <c:v>7.1398787049474777E-2</c:v>
                </c:pt>
                <c:pt idx="167">
                  <c:v>0.7482341083445192</c:v>
                </c:pt>
                <c:pt idx="168">
                  <c:v>1.0972692975100813</c:v>
                </c:pt>
                <c:pt idx="169">
                  <c:v>2.692620567759036</c:v>
                </c:pt>
                <c:pt idx="170">
                  <c:v>3.2229037109831324</c:v>
                </c:pt>
                <c:pt idx="171">
                  <c:v>5.1547637398848281</c:v>
                </c:pt>
                <c:pt idx="172">
                  <c:v>4.2828725658963265</c:v>
                </c:pt>
                <c:pt idx="173">
                  <c:v>4.9470609306695223E-2</c:v>
                </c:pt>
                <c:pt idx="174">
                  <c:v>0.10233904837599539</c:v>
                </c:pt>
                <c:pt idx="175">
                  <c:v>3.386660843538408</c:v>
                </c:pt>
                <c:pt idx="176">
                  <c:v>1.4584867591845807</c:v>
                </c:pt>
                <c:pt idx="177">
                  <c:v>-2.1071312167339045</c:v>
                </c:pt>
                <c:pt idx="178">
                  <c:v>0.44444800493948833</c:v>
                </c:pt>
                <c:pt idx="179">
                  <c:v>1.6234223044455121</c:v>
                </c:pt>
                <c:pt idx="180">
                  <c:v>1.4803366740009665</c:v>
                </c:pt>
                <c:pt idx="181">
                  <c:v>0.75431540660085261</c:v>
                </c:pt>
                <c:pt idx="182">
                  <c:v>0.20685316594077108</c:v>
                </c:pt>
                <c:pt idx="183">
                  <c:v>0.41738434934669044</c:v>
                </c:pt>
                <c:pt idx="184">
                  <c:v>-2.3312785855879667</c:v>
                </c:pt>
                <c:pt idx="185">
                  <c:v>2.6798949729708568</c:v>
                </c:pt>
                <c:pt idx="186">
                  <c:v>5.3789311756737561</c:v>
                </c:pt>
                <c:pt idx="187">
                  <c:v>4.6579936581063635</c:v>
                </c:pt>
                <c:pt idx="188">
                  <c:v>3.2288763922957173</c:v>
                </c:pt>
                <c:pt idx="189">
                  <c:v>-3.9046649469338774</c:v>
                </c:pt>
                <c:pt idx="190">
                  <c:v>-2.3582230522404757</c:v>
                </c:pt>
                <c:pt idx="191">
                  <c:v>-1.0242257470164304</c:v>
                </c:pt>
                <c:pt idx="192">
                  <c:v>-1.0566602723148151</c:v>
                </c:pt>
                <c:pt idx="193">
                  <c:v>-2.5693567450833541</c:v>
                </c:pt>
                <c:pt idx="194">
                  <c:v>3.0917842294249738</c:v>
                </c:pt>
                <c:pt idx="195">
                  <c:v>2.6188485064824647</c:v>
                </c:pt>
                <c:pt idx="196">
                  <c:v>3.0120234558342247</c:v>
                </c:pt>
                <c:pt idx="197">
                  <c:v>3.2406368102508054</c:v>
                </c:pt>
                <c:pt idx="198">
                  <c:v>6.134071929225712</c:v>
                </c:pt>
                <c:pt idx="199">
                  <c:v>3.4206281363031508</c:v>
                </c:pt>
                <c:pt idx="200">
                  <c:v>4.340512922672815</c:v>
                </c:pt>
                <c:pt idx="201">
                  <c:v>4.1569194304055657</c:v>
                </c:pt>
                <c:pt idx="202">
                  <c:v>4.3673718873650103</c:v>
                </c:pt>
                <c:pt idx="203">
                  <c:v>1.1562968986284829</c:v>
                </c:pt>
                <c:pt idx="204">
                  <c:v>-0.91488389123435354</c:v>
                </c:pt>
                <c:pt idx="205">
                  <c:v>-2.2683723021109188</c:v>
                </c:pt>
                <c:pt idx="206">
                  <c:v>-1.463547471899858</c:v>
                </c:pt>
                <c:pt idx="207">
                  <c:v>0.96587307529011923</c:v>
                </c:pt>
                <c:pt idx="208">
                  <c:v>-0.28668953223888138</c:v>
                </c:pt>
                <c:pt idx="209">
                  <c:v>1.1484430209850132</c:v>
                </c:pt>
                <c:pt idx="210">
                  <c:v>0.38816721888650818</c:v>
                </c:pt>
                <c:pt idx="211">
                  <c:v>2.4782719969978473</c:v>
                </c:pt>
                <c:pt idx="212">
                  <c:v>4.8603122972980941</c:v>
                </c:pt>
                <c:pt idx="213">
                  <c:v>0.4053937675682846</c:v>
                </c:pt>
                <c:pt idx="214">
                  <c:v>-6.2145981091885574</c:v>
                </c:pt>
                <c:pt idx="215">
                  <c:v>-2.5490556982697115</c:v>
                </c:pt>
                <c:pt idx="216">
                  <c:v>-3.1900241284427295</c:v>
                </c:pt>
                <c:pt idx="217">
                  <c:v>-4.0751690155984761</c:v>
                </c:pt>
                <c:pt idx="218">
                  <c:v>-4.7658424140386444</c:v>
                </c:pt>
                <c:pt idx="219">
                  <c:v>-6.331509772634746</c:v>
                </c:pt>
                <c:pt idx="220">
                  <c:v>-5.6598150953712718</c:v>
                </c:pt>
                <c:pt idx="221">
                  <c:v>-3.3020702858341338</c:v>
                </c:pt>
                <c:pt idx="222">
                  <c:v>-0.81402635725075356</c:v>
                </c:pt>
                <c:pt idx="223">
                  <c:v>-0.53032272152569249</c:v>
                </c:pt>
                <c:pt idx="224">
                  <c:v>2.3640350626862983E-2</c:v>
                </c:pt>
                <c:pt idx="225">
                  <c:v>0.32953441556418284</c:v>
                </c:pt>
                <c:pt idx="226">
                  <c:v>-0.2428783259922227</c:v>
                </c:pt>
                <c:pt idx="227">
                  <c:v>0.31124050660699254</c:v>
                </c:pt>
                <c:pt idx="228">
                  <c:v>2.04299485594629</c:v>
                </c:pt>
                <c:pt idx="229">
                  <c:v>4.1602743703516296</c:v>
                </c:pt>
                <c:pt idx="230">
                  <c:v>4.2933497333164894</c:v>
                </c:pt>
                <c:pt idx="231">
                  <c:v>0.347901459984854</c:v>
                </c:pt>
                <c:pt idx="232">
                  <c:v>2.8562479139863797</c:v>
                </c:pt>
                <c:pt idx="233">
                  <c:v>1.3568780225877219</c:v>
                </c:pt>
                <c:pt idx="234">
                  <c:v>0.89364502032896098</c:v>
                </c:pt>
                <c:pt idx="235">
                  <c:v>1.5941975182960562</c:v>
                </c:pt>
                <c:pt idx="236">
                  <c:v>-1.2721314335335308</c:v>
                </c:pt>
                <c:pt idx="237">
                  <c:v>-0.12381539018019794</c:v>
                </c:pt>
                <c:pt idx="238">
                  <c:v>2.4413615488378184</c:v>
                </c:pt>
                <c:pt idx="239">
                  <c:v>2.0912530939540375</c:v>
                </c:pt>
                <c:pt idx="240">
                  <c:v>1.9014148845586192</c:v>
                </c:pt>
                <c:pt idx="241">
                  <c:v>5.689758496102769</c:v>
                </c:pt>
                <c:pt idx="242">
                  <c:v>5.6987856464924675</c:v>
                </c:pt>
                <c:pt idx="243">
                  <c:v>5.957352481843202</c:v>
                </c:pt>
                <c:pt idx="244">
                  <c:v>4.8799735336588981</c:v>
                </c:pt>
                <c:pt idx="245">
                  <c:v>5.557579880292991</c:v>
                </c:pt>
                <c:pt idx="246">
                  <c:v>4.7706511922636707</c:v>
                </c:pt>
                <c:pt idx="247">
                  <c:v>4.4187844730373058</c:v>
                </c:pt>
                <c:pt idx="248">
                  <c:v>4.8824236257335656</c:v>
                </c:pt>
                <c:pt idx="249">
                  <c:v>5.4345712631602225</c:v>
                </c:pt>
                <c:pt idx="250">
                  <c:v>3.9085244368442034</c:v>
                </c:pt>
                <c:pt idx="251">
                  <c:v>4.0378897931597919</c:v>
                </c:pt>
                <c:pt idx="252">
                  <c:v>4.1446599138438103</c:v>
                </c:pt>
                <c:pt idx="253">
                  <c:v>3.0943907224594227</c:v>
                </c:pt>
                <c:pt idx="254">
                  <c:v>3.0546660502134841</c:v>
                </c:pt>
                <c:pt idx="255">
                  <c:v>4.2423634451920975</c:v>
                </c:pt>
                <c:pt idx="256">
                  <c:v>7.9700284006729021</c:v>
                </c:pt>
                <c:pt idx="257">
                  <c:v>10.804739360605623</c:v>
                </c:pt>
                <c:pt idx="258">
                  <c:v>8.6549753245450347</c:v>
                </c:pt>
                <c:pt idx="259">
                  <c:v>9.2633546920905587</c:v>
                </c:pt>
                <c:pt idx="260">
                  <c:v>9.6664107228814657</c:v>
                </c:pt>
                <c:pt idx="261">
                  <c:v>10.510789550593302</c:v>
                </c:pt>
                <c:pt idx="262">
                  <c:v>8.9780668955339706</c:v>
                </c:pt>
                <c:pt idx="263">
                  <c:v>5.3636922059805272</c:v>
                </c:pt>
                <c:pt idx="264">
                  <c:v>4.788794585382476</c:v>
                </c:pt>
                <c:pt idx="265">
                  <c:v>5.8512359268442253</c:v>
                </c:pt>
                <c:pt idx="266">
                  <c:v>3.4358053341597952</c:v>
                </c:pt>
                <c:pt idx="267">
                  <c:v>1.7628333007438073</c:v>
                </c:pt>
                <c:pt idx="268">
                  <c:v>-4.1451852293305933</c:v>
                </c:pt>
                <c:pt idx="269">
                  <c:v>-2.9407497063975256</c:v>
                </c:pt>
                <c:pt idx="270">
                  <c:v>-6.0857311357577544</c:v>
                </c:pt>
                <c:pt idx="271">
                  <c:v>-5.4964146221820158</c:v>
                </c:pt>
                <c:pt idx="272">
                  <c:v>-9.1275745599638185</c:v>
                </c:pt>
                <c:pt idx="273">
                  <c:v>-8.6579629039674444</c:v>
                </c:pt>
                <c:pt idx="274">
                  <c:v>-4.3434666135707118</c:v>
                </c:pt>
                <c:pt idx="275">
                  <c:v>-4.7953962522136351</c:v>
                </c:pt>
                <c:pt idx="276">
                  <c:v>-5.3754879269922924</c:v>
                </c:pt>
                <c:pt idx="277">
                  <c:v>-6.0998715342930723</c:v>
                </c:pt>
                <c:pt idx="278">
                  <c:v>-6.9156045808637714</c:v>
                </c:pt>
                <c:pt idx="279">
                  <c:v>-5.9447014227773991</c:v>
                </c:pt>
                <c:pt idx="280">
                  <c:v>-3.4428368804996694</c:v>
                </c:pt>
                <c:pt idx="281">
                  <c:v>-5.4297909924497105</c:v>
                </c:pt>
                <c:pt idx="282">
                  <c:v>-5.0891128932047422</c:v>
                </c:pt>
                <c:pt idx="283">
                  <c:v>-6.468324203884265</c:v>
                </c:pt>
                <c:pt idx="284">
                  <c:v>-2.0838056834958536</c:v>
                </c:pt>
                <c:pt idx="285">
                  <c:v>-4.8520638151462663</c:v>
                </c:pt>
                <c:pt idx="286">
                  <c:v>-6.1393794336316319</c:v>
                </c:pt>
                <c:pt idx="287">
                  <c:v>-15.351292990268462</c:v>
                </c:pt>
                <c:pt idx="288">
                  <c:v>-14.490464791241578</c:v>
                </c:pt>
                <c:pt idx="289">
                  <c:v>-13.667593212117424</c:v>
                </c:pt>
                <c:pt idx="290">
                  <c:v>-14.179297690905713</c:v>
                </c:pt>
                <c:pt idx="291">
                  <c:v>-13.185226521815139</c:v>
                </c:pt>
                <c:pt idx="292">
                  <c:v>-13.475453269633618</c:v>
                </c:pt>
                <c:pt idx="293">
                  <c:v>-10.89486044267025</c:v>
                </c:pt>
                <c:pt idx="294">
                  <c:v>-6.1640322984032423</c:v>
                </c:pt>
                <c:pt idx="295">
                  <c:v>-9.6995302685629667</c:v>
                </c:pt>
                <c:pt idx="296">
                  <c:v>-10.646584741706675</c:v>
                </c:pt>
                <c:pt idx="297">
                  <c:v>-18.030221767536005</c:v>
                </c:pt>
                <c:pt idx="298">
                  <c:v>-14.24277889078239</c:v>
                </c:pt>
                <c:pt idx="299">
                  <c:v>-29.75362820170416</c:v>
                </c:pt>
                <c:pt idx="300">
                  <c:v>-42.201010161533745</c:v>
                </c:pt>
                <c:pt idx="301">
                  <c:v>-36.680410185380381</c:v>
                </c:pt>
                <c:pt idx="302">
                  <c:v>-35.786737446842352</c:v>
                </c:pt>
                <c:pt idx="303">
                  <c:v>-31.456682782158111</c:v>
                </c:pt>
                <c:pt idx="304">
                  <c:v>-33.23356852394231</c:v>
                </c:pt>
                <c:pt idx="305">
                  <c:v>-25.748674501548081</c:v>
                </c:pt>
                <c:pt idx="306">
                  <c:v>-20.69807615139328</c:v>
                </c:pt>
                <c:pt idx="307">
                  <c:v>-18.869090376253936</c:v>
                </c:pt>
                <c:pt idx="308">
                  <c:v>-8.4857137686285569</c:v>
                </c:pt>
                <c:pt idx="309">
                  <c:v>0.98456170823429545</c:v>
                </c:pt>
                <c:pt idx="310">
                  <c:v>5.4233217374108591</c:v>
                </c:pt>
                <c:pt idx="311">
                  <c:v>0.56533096366976565</c:v>
                </c:pt>
                <c:pt idx="312">
                  <c:v>0.78814816730279347</c:v>
                </c:pt>
                <c:pt idx="313">
                  <c:v>-2.7104282494274941</c:v>
                </c:pt>
                <c:pt idx="314">
                  <c:v>-5.994034824484757</c:v>
                </c:pt>
                <c:pt idx="315">
                  <c:v>-7.3019952420362699</c:v>
                </c:pt>
                <c:pt idx="316">
                  <c:v>-10.376918077832642</c:v>
                </c:pt>
                <c:pt idx="317">
                  <c:v>-2.3551717100493903</c:v>
                </c:pt>
                <c:pt idx="318">
                  <c:v>1.3001376609555422</c:v>
                </c:pt>
                <c:pt idx="319">
                  <c:v>6.1793782948599869</c:v>
                </c:pt>
                <c:pt idx="320">
                  <c:v>11.707413665373977</c:v>
                </c:pt>
                <c:pt idx="321">
                  <c:v>7.9935051988365728</c:v>
                </c:pt>
                <c:pt idx="322">
                  <c:v>10.151552178952912</c:v>
                </c:pt>
                <c:pt idx="323">
                  <c:v>1.9981980610576215</c:v>
                </c:pt>
                <c:pt idx="324">
                  <c:v>-0.20532954504814427</c:v>
                </c:pt>
                <c:pt idx="325">
                  <c:v>4.4680430094566503</c:v>
                </c:pt>
                <c:pt idx="326">
                  <c:v>3.4721436085109758</c:v>
                </c:pt>
                <c:pt idx="327">
                  <c:v>-0.81503505234012152</c:v>
                </c:pt>
                <c:pt idx="328">
                  <c:v>-3.5175281471061055</c:v>
                </c:pt>
                <c:pt idx="329">
                  <c:v>-4.5625801323954818</c:v>
                </c:pt>
                <c:pt idx="330">
                  <c:v>-3.0755909191559425</c:v>
                </c:pt>
                <c:pt idx="331">
                  <c:v>-2.7391240272403365</c:v>
                </c:pt>
                <c:pt idx="332">
                  <c:v>-3.7656877245163258</c:v>
                </c:pt>
                <c:pt idx="333">
                  <c:v>1.5238067479353106</c:v>
                </c:pt>
                <c:pt idx="334">
                  <c:v>-0.21805912685822193</c:v>
                </c:pt>
                <c:pt idx="335">
                  <c:v>-2.1710533141723971</c:v>
                </c:pt>
                <c:pt idx="336">
                  <c:v>-5.6627263827551531</c:v>
                </c:pt>
                <c:pt idx="337">
                  <c:v>-5.6744413444796464</c:v>
                </c:pt>
                <c:pt idx="338">
                  <c:v>-5.550120110031699</c:v>
                </c:pt>
                <c:pt idx="339">
                  <c:v>0.91003560097146874</c:v>
                </c:pt>
                <c:pt idx="340">
                  <c:v>-1.9056859125669234E-2</c:v>
                </c:pt>
                <c:pt idx="341">
                  <c:v>-1.3754351732131198</c:v>
                </c:pt>
                <c:pt idx="342">
                  <c:v>-3.4727854558918096</c:v>
                </c:pt>
                <c:pt idx="343">
                  <c:v>-5.3122440103026207</c:v>
                </c:pt>
                <c:pt idx="344">
                  <c:v>-4.8388199092723596</c:v>
                </c:pt>
                <c:pt idx="345">
                  <c:v>-2.0622438183451237</c:v>
                </c:pt>
                <c:pt idx="346">
                  <c:v>6.948729063489381</c:v>
                </c:pt>
                <c:pt idx="347">
                  <c:v>5.839618257140458</c:v>
                </c:pt>
                <c:pt idx="348">
                  <c:v>8.0011092314264118</c:v>
                </c:pt>
                <c:pt idx="349">
                  <c:v>5.5344639082837688</c:v>
                </c:pt>
                <c:pt idx="350">
                  <c:v>5.5108408174553887</c:v>
                </c:pt>
                <c:pt idx="351">
                  <c:v>10.431413535709851</c:v>
                </c:pt>
                <c:pt idx="352">
                  <c:v>13.626866282138863</c:v>
                </c:pt>
                <c:pt idx="353">
                  <c:v>13.930721653924977</c:v>
                </c:pt>
                <c:pt idx="354">
                  <c:v>14.62804258853248</c:v>
                </c:pt>
                <c:pt idx="355">
                  <c:v>16.546509629679207</c:v>
                </c:pt>
                <c:pt idx="356">
                  <c:v>13.495038666711295</c:v>
                </c:pt>
                <c:pt idx="357">
                  <c:v>18.65755870004017</c:v>
                </c:pt>
                <c:pt idx="358">
                  <c:v>19.209741030036156</c:v>
                </c:pt>
                <c:pt idx="359">
                  <c:v>21.787454727032539</c:v>
                </c:pt>
                <c:pt idx="360">
                  <c:v>17.325643454329281</c:v>
                </c:pt>
                <c:pt idx="361">
                  <c:v>11.845795208896334</c:v>
                </c:pt>
                <c:pt idx="362">
                  <c:v>8.8212497880066962</c:v>
                </c:pt>
                <c:pt idx="363">
                  <c:v>-2.4261705907939586</c:v>
                </c:pt>
                <c:pt idx="364">
                  <c:v>-1.2202203317145717</c:v>
                </c:pt>
                <c:pt idx="365">
                  <c:v>0.57796440145688166</c:v>
                </c:pt>
                <c:pt idx="366">
                  <c:v>2.2059741613111896</c:v>
                </c:pt>
                <c:pt idx="367">
                  <c:v>2.5730080451800745</c:v>
                </c:pt>
                <c:pt idx="368">
                  <c:v>1.7569761406620614</c:v>
                </c:pt>
                <c:pt idx="369">
                  <c:v>-1.0967381734041339</c:v>
                </c:pt>
                <c:pt idx="370">
                  <c:v>0.45790484393629072</c:v>
                </c:pt>
                <c:pt idx="371">
                  <c:v>3.7259266595426652</c:v>
                </c:pt>
                <c:pt idx="372">
                  <c:v>-1.3765626064116105</c:v>
                </c:pt>
                <c:pt idx="373">
                  <c:v>2.3349996542295628</c:v>
                </c:pt>
                <c:pt idx="374">
                  <c:v>-3.4183139111934082</c:v>
                </c:pt>
                <c:pt idx="375">
                  <c:v>-2.7874734200740647</c:v>
                </c:pt>
                <c:pt idx="376">
                  <c:v>-1.1793498780666454</c:v>
                </c:pt>
                <c:pt idx="377">
                  <c:v>0.29687680974002717</c:v>
                </c:pt>
                <c:pt idx="378">
                  <c:v>4.1589890287660154</c:v>
                </c:pt>
                <c:pt idx="379">
                  <c:v>6.6908287258894177</c:v>
                </c:pt>
                <c:pt idx="380">
                  <c:v>1.2436697533004519</c:v>
                </c:pt>
                <c:pt idx="381">
                  <c:v>0.88813207797042537</c:v>
                </c:pt>
                <c:pt idx="382">
                  <c:v>-0.60712952982663637</c:v>
                </c:pt>
                <c:pt idx="383">
                  <c:v>-0.38265917684395845</c:v>
                </c:pt>
                <c:pt idx="384">
                  <c:v>1.0427832408404072</c:v>
                </c:pt>
                <c:pt idx="385">
                  <c:v>0.29308861675636422</c:v>
                </c:pt>
                <c:pt idx="386">
                  <c:v>4.0110942550807351</c:v>
                </c:pt>
                <c:pt idx="387">
                  <c:v>1.7604059295726415</c:v>
                </c:pt>
                <c:pt idx="388">
                  <c:v>1.4206233366153924</c:v>
                </c:pt>
                <c:pt idx="389">
                  <c:v>3.686840402953834</c:v>
                </c:pt>
                <c:pt idx="390">
                  <c:v>6.4296675626584374</c:v>
                </c:pt>
                <c:pt idx="391">
                  <c:v>6.4899174063925784</c:v>
                </c:pt>
                <c:pt idx="392">
                  <c:v>3.095487965753307</c:v>
                </c:pt>
                <c:pt idx="393">
                  <c:v>2.1790361691780049</c:v>
                </c:pt>
                <c:pt idx="394">
                  <c:v>3.6180386522601964</c:v>
                </c:pt>
                <c:pt idx="395">
                  <c:v>1.9365020870341709</c:v>
                </c:pt>
                <c:pt idx="396">
                  <c:v>5.4323507783307718</c:v>
                </c:pt>
                <c:pt idx="397">
                  <c:v>1.3441176004976683</c:v>
                </c:pt>
                <c:pt idx="398">
                  <c:v>-1.0733599595521071</c:v>
                </c:pt>
                <c:pt idx="399">
                  <c:v>1.8083137364031359</c:v>
                </c:pt>
                <c:pt idx="400">
                  <c:v>1.4540967627627879</c:v>
                </c:pt>
                <c:pt idx="401">
                  <c:v>3.4472521864865087</c:v>
                </c:pt>
                <c:pt idx="402">
                  <c:v>7.0617706678378624</c:v>
                </c:pt>
                <c:pt idx="403">
                  <c:v>6.7794675010540857</c:v>
                </c:pt>
                <c:pt idx="404">
                  <c:v>10.099277750948659</c:v>
                </c:pt>
                <c:pt idx="405">
                  <c:v>11.015985675853813</c:v>
                </c:pt>
                <c:pt idx="406">
                  <c:v>12.862125808268445</c:v>
                </c:pt>
                <c:pt idx="407">
                  <c:v>13.704880527441588</c:v>
                </c:pt>
                <c:pt idx="408">
                  <c:v>11.35181797469744</c:v>
                </c:pt>
                <c:pt idx="409">
                  <c:v>12.172156777227684</c:v>
                </c:pt>
                <c:pt idx="410">
                  <c:v>12.033844299504892</c:v>
                </c:pt>
                <c:pt idx="411">
                  <c:v>5.5514834695543982</c:v>
                </c:pt>
                <c:pt idx="412">
                  <c:v>5.1697360225989542</c:v>
                </c:pt>
                <c:pt idx="413">
                  <c:v>2.2540960203390625</c:v>
                </c:pt>
                <c:pt idx="414">
                  <c:v>1.7685851183051682</c:v>
                </c:pt>
                <c:pt idx="415">
                  <c:v>1.6013701064746044</c:v>
                </c:pt>
                <c:pt idx="416">
                  <c:v>1.58571859582716</c:v>
                </c:pt>
                <c:pt idx="417">
                  <c:v>-4.6730163755540843E-2</c:v>
                </c:pt>
                <c:pt idx="418">
                  <c:v>7.3543352620021096E-2</c:v>
                </c:pt>
                <c:pt idx="419">
                  <c:v>1.7905238173580074</c:v>
                </c:pt>
                <c:pt idx="420">
                  <c:v>0.36879563562220596</c:v>
                </c:pt>
                <c:pt idx="421">
                  <c:v>6.4297248720599782</c:v>
                </c:pt>
                <c:pt idx="422">
                  <c:v>4.4862762848540001</c:v>
                </c:pt>
                <c:pt idx="423">
                  <c:v>3.8738761563685955</c:v>
                </c:pt>
                <c:pt idx="424">
                  <c:v>-0.26082595926826002</c:v>
                </c:pt>
                <c:pt idx="425">
                  <c:v>4.6492898366585678</c:v>
                </c:pt>
                <c:pt idx="426">
                  <c:v>5.9761394529926974</c:v>
                </c:pt>
                <c:pt idx="427">
                  <c:v>7.1799171076934556</c:v>
                </c:pt>
                <c:pt idx="428">
                  <c:v>9.1303213969241028</c:v>
                </c:pt>
                <c:pt idx="429">
                  <c:v>9.2095072572317065</c:v>
                </c:pt>
                <c:pt idx="430">
                  <c:v>9.3578467315085163</c:v>
                </c:pt>
                <c:pt idx="431">
                  <c:v>7.9693032583576553</c:v>
                </c:pt>
                <c:pt idx="432">
                  <c:v>7.3746739325218869</c:v>
                </c:pt>
                <c:pt idx="433">
                  <c:v>1.5701594392697018</c:v>
                </c:pt>
                <c:pt idx="434">
                  <c:v>1.2782557953427158</c:v>
                </c:pt>
                <c:pt idx="435">
                  <c:v>4.8688445158084335</c:v>
                </c:pt>
                <c:pt idx="436">
                  <c:v>2.7732106642275767</c:v>
                </c:pt>
                <c:pt idx="437">
                  <c:v>3.2280214978048036</c:v>
                </c:pt>
                <c:pt idx="438">
                  <c:v>4.5428689480243065</c:v>
                </c:pt>
                <c:pt idx="439">
                  <c:v>4.3390397532218685</c:v>
                </c:pt>
                <c:pt idx="440">
                  <c:v>1.6509701778996657</c:v>
                </c:pt>
                <c:pt idx="441">
                  <c:v>2.3817624601096838</c:v>
                </c:pt>
                <c:pt idx="442">
                  <c:v>1.1706248140986872</c:v>
                </c:pt>
                <c:pt idx="443">
                  <c:v>0.35034573268882241</c:v>
                </c:pt>
                <c:pt idx="444">
                  <c:v>-0.84067944058006105</c:v>
                </c:pt>
                <c:pt idx="445">
                  <c:v>2.1237138034779264</c:v>
                </c:pt>
                <c:pt idx="446">
                  <c:v>1.506740423130168</c:v>
                </c:pt>
                <c:pt idx="447">
                  <c:v>4.563921580817123</c:v>
                </c:pt>
                <c:pt idx="448">
                  <c:v>5.9571235227354293</c:v>
                </c:pt>
                <c:pt idx="449">
                  <c:v>4.5329657704618569</c:v>
                </c:pt>
                <c:pt idx="450">
                  <c:v>2.7887908934156656</c:v>
                </c:pt>
                <c:pt idx="451">
                  <c:v>-1.3337313959258665</c:v>
                </c:pt>
                <c:pt idx="452">
                  <c:v>2.1712695436667389</c:v>
                </c:pt>
                <c:pt idx="453">
                  <c:v>1.1353101893000428</c:v>
                </c:pt>
                <c:pt idx="454">
                  <c:v>2.7364855703700641</c:v>
                </c:pt>
                <c:pt idx="455">
                  <c:v>-1.5734635866669464</c:v>
                </c:pt>
                <c:pt idx="456">
                  <c:v>2.3793691719997128</c:v>
                </c:pt>
                <c:pt idx="457">
                  <c:v>2.8542771547997461</c:v>
                </c:pt>
                <c:pt idx="458">
                  <c:v>-2.9413282606802511</c:v>
                </c:pt>
                <c:pt idx="459">
                  <c:v>-4.1114440346122194</c:v>
                </c:pt>
                <c:pt idx="460">
                  <c:v>-13.651379931151013</c:v>
                </c:pt>
                <c:pt idx="461">
                  <c:v>-10.465563238035912</c:v>
                </c:pt>
                <c:pt idx="462">
                  <c:v>-12.675018914232311</c:v>
                </c:pt>
                <c:pt idx="463">
                  <c:v>-9.1051946228091083</c:v>
                </c:pt>
                <c:pt idx="464">
                  <c:v>-1.7596928605281903</c:v>
                </c:pt>
                <c:pt idx="465">
                  <c:v>-2.12319807447534</c:v>
                </c:pt>
                <c:pt idx="466">
                  <c:v>3.8208722329721923</c:v>
                </c:pt>
                <c:pt idx="467">
                  <c:v>5.6929354096749307</c:v>
                </c:pt>
                <c:pt idx="468">
                  <c:v>14.718307368707428</c:v>
                </c:pt>
                <c:pt idx="469">
                  <c:v>5.0775161318366884</c:v>
                </c:pt>
                <c:pt idx="470">
                  <c:v>3.2018750186530269</c:v>
                </c:pt>
                <c:pt idx="471">
                  <c:v>-1.6459002832122849</c:v>
                </c:pt>
                <c:pt idx="472">
                  <c:v>-1.5776542548910868</c:v>
                </c:pt>
                <c:pt idx="473">
                  <c:v>0.67050417059803635</c:v>
                </c:pt>
                <c:pt idx="474">
                  <c:v>3.0984488535382582</c:v>
                </c:pt>
                <c:pt idx="475">
                  <c:v>4.5514976681843962</c:v>
                </c:pt>
                <c:pt idx="476">
                  <c:v>5.3775369013659713</c:v>
                </c:pt>
                <c:pt idx="477">
                  <c:v>3.2985082112294037</c:v>
                </c:pt>
                <c:pt idx="478">
                  <c:v>2.9975269901064223</c:v>
                </c:pt>
                <c:pt idx="479">
                  <c:v>2.1486867910957983</c:v>
                </c:pt>
                <c:pt idx="480">
                  <c:v>-0.86945038801380292</c:v>
                </c:pt>
                <c:pt idx="481">
                  <c:v>-1.6013224492124607</c:v>
                </c:pt>
                <c:pt idx="482">
                  <c:v>-3.9361853042912003</c:v>
                </c:pt>
                <c:pt idx="483">
                  <c:v>1.158422026137913</c:v>
                </c:pt>
                <c:pt idx="484">
                  <c:v>-1.0670851764758993</c:v>
                </c:pt>
                <c:pt idx="485">
                  <c:v>3.0855981411716868</c:v>
                </c:pt>
                <c:pt idx="486">
                  <c:v>3.1334531270544801</c:v>
                </c:pt>
                <c:pt idx="487">
                  <c:v>5.0550016143490382</c:v>
                </c:pt>
                <c:pt idx="488">
                  <c:v>4.9540882529141186</c:v>
                </c:pt>
                <c:pt idx="489">
                  <c:v>5.7013551276226906</c:v>
                </c:pt>
                <c:pt idx="490">
                  <c:v>8.4450471148604151</c:v>
                </c:pt>
                <c:pt idx="491">
                  <c:v>5.3174767033743819</c:v>
                </c:pt>
                <c:pt idx="492">
                  <c:v>6.6545644330369385</c:v>
                </c:pt>
                <c:pt idx="493">
                  <c:v>8.5515469897332252</c:v>
                </c:pt>
                <c:pt idx="494">
                  <c:v>7.6578332907598963</c:v>
                </c:pt>
                <c:pt idx="495">
                  <c:v>10.774221561683902</c:v>
                </c:pt>
                <c:pt idx="496">
                  <c:v>7.2018196055155386</c:v>
                </c:pt>
                <c:pt idx="497">
                  <c:v>5.6628204449639838</c:v>
                </c:pt>
                <c:pt idx="498">
                  <c:v>6.0791282004675793</c:v>
                </c:pt>
                <c:pt idx="499">
                  <c:v>6.0973597804208168</c:v>
                </c:pt>
                <c:pt idx="500">
                  <c:v>6.5858141023787198</c:v>
                </c:pt>
                <c:pt idx="501">
                  <c:v>7.9983843921408493</c:v>
                </c:pt>
                <c:pt idx="502">
                  <c:v>7.9402756529267435</c:v>
                </c:pt>
                <c:pt idx="503">
                  <c:v>7.3003771876340693</c:v>
                </c:pt>
                <c:pt idx="504">
                  <c:v>6.0790674688706758</c:v>
                </c:pt>
                <c:pt idx="505">
                  <c:v>3.4000242219835854</c:v>
                </c:pt>
                <c:pt idx="506">
                  <c:v>1.0177701997852182</c:v>
                </c:pt>
                <c:pt idx="507">
                  <c:v>1.8600544798066778</c:v>
                </c:pt>
                <c:pt idx="508">
                  <c:v>0.24834413182600201</c:v>
                </c:pt>
                <c:pt idx="509">
                  <c:v>2.9689625186433943</c:v>
                </c:pt>
                <c:pt idx="510">
                  <c:v>-0.42981663322095187</c:v>
                </c:pt>
                <c:pt idx="511">
                  <c:v>-2.2364290698988896</c:v>
                </c:pt>
                <c:pt idx="512">
                  <c:v>-0.49073726290899344</c:v>
                </c:pt>
                <c:pt idx="513">
                  <c:v>-2.1178262366181002</c:v>
                </c:pt>
                <c:pt idx="514">
                  <c:v>-7.5896373129563131</c:v>
                </c:pt>
                <c:pt idx="515">
                  <c:v>-2.5631564816607124</c:v>
                </c:pt>
                <c:pt idx="516">
                  <c:v>-3.0871143334946396</c:v>
                </c:pt>
                <c:pt idx="517">
                  <c:v>-2.1137300001451536</c:v>
                </c:pt>
                <c:pt idx="518">
                  <c:v>-6.2180308001306344</c:v>
                </c:pt>
                <c:pt idx="519">
                  <c:v>-10.509115320117587</c:v>
                </c:pt>
                <c:pt idx="520">
                  <c:v>-5.3063330881058448</c:v>
                </c:pt>
                <c:pt idx="521">
                  <c:v>-10.440006379295255</c:v>
                </c:pt>
                <c:pt idx="522">
                  <c:v>-11.361169941365745</c:v>
                </c:pt>
                <c:pt idx="523">
                  <c:v>-11.332886847229162</c:v>
                </c:pt>
                <c:pt idx="524">
                  <c:v>-6.0669534625062624</c:v>
                </c:pt>
                <c:pt idx="525">
                  <c:v>-1.5009991162556275</c:v>
                </c:pt>
                <c:pt idx="526">
                  <c:v>-2.5454335046300685</c:v>
                </c:pt>
                <c:pt idx="527">
                  <c:v>-4.3620266541670674</c:v>
                </c:pt>
                <c:pt idx="528">
                  <c:v>-0.36153868875038597</c:v>
                </c:pt>
                <c:pt idx="529">
                  <c:v>0.67646148012465801</c:v>
                </c:pt>
                <c:pt idx="530">
                  <c:v>3.8551990321121821</c:v>
                </c:pt>
                <c:pt idx="531">
                  <c:v>0.37742442890098005</c:v>
                </c:pt>
                <c:pt idx="532">
                  <c:v>8.4700988860108737</c:v>
                </c:pt>
                <c:pt idx="533">
                  <c:v>6.553798897409763</c:v>
                </c:pt>
                <c:pt idx="534">
                  <c:v>7.9213682076687917</c:v>
                </c:pt>
                <c:pt idx="535">
                  <c:v>4.5475662869019118</c:v>
                </c:pt>
                <c:pt idx="536">
                  <c:v>2.6285457582116862</c:v>
                </c:pt>
                <c:pt idx="537">
                  <c:v>5.2941884823905241</c:v>
                </c:pt>
                <c:pt idx="538">
                  <c:v>4.2060386341514686</c:v>
                </c:pt>
                <c:pt idx="539">
                  <c:v>3.4290199707363058</c:v>
                </c:pt>
                <c:pt idx="540">
                  <c:v>2.2673007736626971</c:v>
                </c:pt>
                <c:pt idx="541">
                  <c:v>3.2928900962964178</c:v>
                </c:pt>
                <c:pt idx="542">
                  <c:v>1.1525505866667345</c:v>
                </c:pt>
                <c:pt idx="543">
                  <c:v>2.8964874280000856</c:v>
                </c:pt>
                <c:pt idx="544">
                  <c:v>1.3834194852000792</c:v>
                </c:pt>
                <c:pt idx="545">
                  <c:v>-0.50815726331995847</c:v>
                </c:pt>
                <c:pt idx="546">
                  <c:v>-7.556981436987968</c:v>
                </c:pt>
                <c:pt idx="547">
                  <c:v>-10.298124693289168</c:v>
                </c:pt>
                <c:pt idx="548">
                  <c:v>-6.8600328239602675</c:v>
                </c:pt>
                <c:pt idx="549">
                  <c:v>-8.6497680415642435</c:v>
                </c:pt>
                <c:pt idx="550">
                  <c:v>1.6075884625921617</c:v>
                </c:pt>
                <c:pt idx="551">
                  <c:v>8.0070255163329307</c:v>
                </c:pt>
                <c:pt idx="552">
                  <c:v>7.3411801646996366</c:v>
                </c:pt>
                <c:pt idx="553">
                  <c:v>1.4629581482296601</c:v>
                </c:pt>
                <c:pt idx="554">
                  <c:v>-1.6985506665932917</c:v>
                </c:pt>
                <c:pt idx="555">
                  <c:v>-1.095208699933977</c:v>
                </c:pt>
                <c:pt idx="556">
                  <c:v>-2.5077215299405964</c:v>
                </c:pt>
                <c:pt idx="557">
                  <c:v>-4.520743276946547</c:v>
                </c:pt>
                <c:pt idx="558">
                  <c:v>-5.5714307492519026</c:v>
                </c:pt>
                <c:pt idx="559">
                  <c:v>-4.7349602743267383</c:v>
                </c:pt>
                <c:pt idx="560">
                  <c:v>-6.7275287468940519</c:v>
                </c:pt>
                <c:pt idx="561">
                  <c:v>-14.358578372204619</c:v>
                </c:pt>
                <c:pt idx="562">
                  <c:v>-12.575918734984185</c:v>
                </c:pt>
                <c:pt idx="563">
                  <c:v>-11.096784561485777</c:v>
                </c:pt>
                <c:pt idx="564">
                  <c:v>-10.931152105337219</c:v>
                </c:pt>
                <c:pt idx="565">
                  <c:v>-8.2100461948035104</c:v>
                </c:pt>
                <c:pt idx="566">
                  <c:v>-3.3334537753231643</c:v>
                </c:pt>
                <c:pt idx="567">
                  <c:v>-5.2369797790845496E-2</c:v>
                </c:pt>
                <c:pt idx="568">
                  <c:v>-1.3861220180117755</c:v>
                </c:pt>
                <c:pt idx="569">
                  <c:v>-2.5480317162105734</c:v>
                </c:pt>
                <c:pt idx="570">
                  <c:v>0.77978475541044645</c:v>
                </c:pt>
                <c:pt idx="571">
                  <c:v>2.724786079869375</c:v>
                </c:pt>
                <c:pt idx="572">
                  <c:v>4.2729708718824213</c:v>
                </c:pt>
                <c:pt idx="573">
                  <c:v>3.4025432846941897</c:v>
                </c:pt>
                <c:pt idx="574">
                  <c:v>0.88518025622477126</c:v>
                </c:pt>
                <c:pt idx="575">
                  <c:v>1.4228218306023166</c:v>
                </c:pt>
                <c:pt idx="576">
                  <c:v>1.5213691475420887</c:v>
                </c:pt>
                <c:pt idx="577">
                  <c:v>1.4174042327878738</c:v>
                </c:pt>
                <c:pt idx="578">
                  <c:v>-2.6161360904908975</c:v>
                </c:pt>
                <c:pt idx="579">
                  <c:v>-0.95771768144180669</c:v>
                </c:pt>
                <c:pt idx="580">
                  <c:v>-3.0872114132976378</c:v>
                </c:pt>
                <c:pt idx="581">
                  <c:v>-3.443178371967889</c:v>
                </c:pt>
                <c:pt idx="582">
                  <c:v>-4.3415210347710911</c:v>
                </c:pt>
                <c:pt idx="583">
                  <c:v>-4.5720876312940106</c:v>
                </c:pt>
                <c:pt idx="584">
                  <c:v>-5.8969985681645767</c:v>
                </c:pt>
                <c:pt idx="585">
                  <c:v>-4.315096011348146</c:v>
                </c:pt>
                <c:pt idx="586">
                  <c:v>-7.5153002102133257</c:v>
                </c:pt>
                <c:pt idx="587">
                  <c:v>-3.7678595891919713</c:v>
                </c:pt>
                <c:pt idx="588">
                  <c:v>-7.6874603302727849</c:v>
                </c:pt>
                <c:pt idx="589">
                  <c:v>-3.6145302972454942</c:v>
                </c:pt>
                <c:pt idx="590">
                  <c:v>-2.2993877675209546</c:v>
                </c:pt>
                <c:pt idx="591">
                  <c:v>9.4711089092311056</c:v>
                </c:pt>
                <c:pt idx="592">
                  <c:v>11.625880918308013</c:v>
                </c:pt>
                <c:pt idx="593">
                  <c:v>11.378454026477215</c:v>
                </c:pt>
                <c:pt idx="594">
                  <c:v>9.9901508238294525</c:v>
                </c:pt>
                <c:pt idx="595">
                  <c:v>10.611603841446538</c:v>
                </c:pt>
                <c:pt idx="596">
                  <c:v>12.090650357301882</c:v>
                </c:pt>
                <c:pt idx="597">
                  <c:v>16.03014492157169</c:v>
                </c:pt>
                <c:pt idx="598">
                  <c:v>12.052374629414516</c:v>
                </c:pt>
                <c:pt idx="599">
                  <c:v>11.440826066473051</c:v>
                </c:pt>
                <c:pt idx="600">
                  <c:v>13.138662459825724</c:v>
                </c:pt>
                <c:pt idx="601">
                  <c:v>12.603406413843146</c:v>
                </c:pt>
                <c:pt idx="602">
                  <c:v>14.506166972458828</c:v>
                </c:pt>
                <c:pt idx="603">
                  <c:v>10.447212875212983</c:v>
                </c:pt>
                <c:pt idx="604">
                  <c:v>7.0666608876916825</c:v>
                </c:pt>
                <c:pt idx="605">
                  <c:v>7.0023287989225196</c:v>
                </c:pt>
                <c:pt idx="606">
                  <c:v>7.382418119030234</c:v>
                </c:pt>
                <c:pt idx="607">
                  <c:v>5.9726523071272197</c:v>
                </c:pt>
                <c:pt idx="608">
                  <c:v>4.8887384764145168</c:v>
                </c:pt>
                <c:pt idx="609">
                  <c:v>4.2149586287730756</c:v>
                </c:pt>
                <c:pt idx="610">
                  <c:v>2.9759121658957497</c:v>
                </c:pt>
                <c:pt idx="611">
                  <c:v>2.960562749306149</c:v>
                </c:pt>
                <c:pt idx="612">
                  <c:v>1.6717696743755539</c:v>
                </c:pt>
                <c:pt idx="613">
                  <c:v>5.4443106938009578E-2</c:v>
                </c:pt>
                <c:pt idx="614">
                  <c:v>0.11712929624420099</c:v>
                </c:pt>
                <c:pt idx="615">
                  <c:v>0.34874826661979341</c:v>
                </c:pt>
                <c:pt idx="616">
                  <c:v>-0.25064066004216556</c:v>
                </c:pt>
                <c:pt idx="617">
                  <c:v>-0.90686629403796815</c:v>
                </c:pt>
                <c:pt idx="618">
                  <c:v>-2.3636497646341752</c:v>
                </c:pt>
                <c:pt idx="619">
                  <c:v>-4.2879140881707656</c:v>
                </c:pt>
                <c:pt idx="620">
                  <c:v>-6.7107919793537008</c:v>
                </c:pt>
                <c:pt idx="621">
                  <c:v>-3.4897554814183138</c:v>
                </c:pt>
                <c:pt idx="622">
                  <c:v>-2.7709526332764938</c:v>
                </c:pt>
                <c:pt idx="623">
                  <c:v>-2.6106481699488597</c:v>
                </c:pt>
                <c:pt idx="624">
                  <c:v>-1.2011458529539709</c:v>
                </c:pt>
                <c:pt idx="625">
                  <c:v>8.3888173323414037</c:v>
                </c:pt>
                <c:pt idx="626">
                  <c:v>7.5012753991072714</c:v>
                </c:pt>
                <c:pt idx="627">
                  <c:v>11.111362059196551</c:v>
                </c:pt>
                <c:pt idx="628">
                  <c:v>7.4016235532768917</c:v>
                </c:pt>
                <c:pt idx="629">
                  <c:v>6.632255897949193</c:v>
                </c:pt>
                <c:pt idx="630">
                  <c:v>6.8838862081543084</c:v>
                </c:pt>
                <c:pt idx="631">
                  <c:v>3.742876187338851</c:v>
                </c:pt>
                <c:pt idx="632">
                  <c:v>6.424634068604945</c:v>
                </c:pt>
                <c:pt idx="633">
                  <c:v>5.0132955617444566</c:v>
                </c:pt>
                <c:pt idx="634">
                  <c:v>6.2346375055700207</c:v>
                </c:pt>
                <c:pt idx="635">
                  <c:v>7.0418530550130072</c:v>
                </c:pt>
                <c:pt idx="636">
                  <c:v>5.1016448495117004</c:v>
                </c:pt>
                <c:pt idx="637">
                  <c:v>6.0027046645605253</c:v>
                </c:pt>
                <c:pt idx="638">
                  <c:v>1.1492908981044536</c:v>
                </c:pt>
                <c:pt idx="639">
                  <c:v>-2.0508889917059889</c:v>
                </c:pt>
                <c:pt idx="640">
                  <c:v>-4.5417229925353979</c:v>
                </c:pt>
                <c:pt idx="641">
                  <c:v>-3.4452013932818488</c:v>
                </c:pt>
                <c:pt idx="642">
                  <c:v>-1.4169502539537007</c:v>
                </c:pt>
                <c:pt idx="643">
                  <c:v>-1.2849903285583366</c:v>
                </c:pt>
                <c:pt idx="644">
                  <c:v>2.7365599042975077</c:v>
                </c:pt>
                <c:pt idx="645">
                  <c:v>2.0017513867742309E-2</c:v>
                </c:pt>
                <c:pt idx="646">
                  <c:v>-0.93576533751905799</c:v>
                </c:pt>
                <c:pt idx="647">
                  <c:v>-1.231501503767106</c:v>
                </c:pt>
                <c:pt idx="648">
                  <c:v>-0.87476985339043267</c:v>
                </c:pt>
                <c:pt idx="649">
                  <c:v>-2.0622714680513639</c:v>
                </c:pt>
                <c:pt idx="650">
                  <c:v>4.0905956787537718</c:v>
                </c:pt>
                <c:pt idx="651">
                  <c:v>8.4018272108783947</c:v>
                </c:pt>
                <c:pt idx="652">
                  <c:v>13.080031389790548</c:v>
                </c:pt>
                <c:pt idx="653">
                  <c:v>1.8642523508114834</c:v>
                </c:pt>
                <c:pt idx="654">
                  <c:v>-2.7018420842696855</c:v>
                </c:pt>
                <c:pt idx="655">
                  <c:v>-2.4122029758427175</c:v>
                </c:pt>
                <c:pt idx="656">
                  <c:v>-4.6235888782584595</c:v>
                </c:pt>
                <c:pt idx="657">
                  <c:v>-4.8911798904325963</c:v>
                </c:pt>
                <c:pt idx="658">
                  <c:v>-0.72312210138935029</c:v>
                </c:pt>
                <c:pt idx="659">
                  <c:v>3.105965008749564</c:v>
                </c:pt>
                <c:pt idx="660">
                  <c:v>-0.18279619212535181</c:v>
                </c:pt>
                <c:pt idx="661">
                  <c:v>-3.765590772912816</c:v>
                </c:pt>
                <c:pt idx="662">
                  <c:v>-5.9973842956215719</c:v>
                </c:pt>
                <c:pt idx="663">
                  <c:v>-6.9840564660593998</c:v>
                </c:pt>
                <c:pt idx="664">
                  <c:v>-6.4413820194534708</c:v>
                </c:pt>
                <c:pt idx="665">
                  <c:v>-2.2837703175081288</c:v>
                </c:pt>
                <c:pt idx="666">
                  <c:v>-3.4763526857573481</c:v>
                </c:pt>
                <c:pt idx="667">
                  <c:v>-1.8342838171815856</c:v>
                </c:pt>
                <c:pt idx="668">
                  <c:v>-3.4221720354634328</c:v>
                </c:pt>
                <c:pt idx="669">
                  <c:v>-2.2526995319171021</c:v>
                </c:pt>
                <c:pt idx="670">
                  <c:v>-3.3413333787253805</c:v>
                </c:pt>
                <c:pt idx="671">
                  <c:v>-3.8052652408528331</c:v>
                </c:pt>
                <c:pt idx="672">
                  <c:v>-2.4320172167675764</c:v>
                </c:pt>
                <c:pt idx="673">
                  <c:v>-1.6048615950908243</c:v>
                </c:pt>
                <c:pt idx="674">
                  <c:v>-3.293572835581756</c:v>
                </c:pt>
                <c:pt idx="675">
                  <c:v>-2.9252903520235805</c:v>
                </c:pt>
                <c:pt idx="676">
                  <c:v>-3.9564002168212085</c:v>
                </c:pt>
                <c:pt idx="677">
                  <c:v>-3.2590328951390859</c:v>
                </c:pt>
                <c:pt idx="678">
                  <c:v>-2.9136594056251681</c:v>
                </c:pt>
                <c:pt idx="679">
                  <c:v>-2.7196140650626717</c:v>
                </c:pt>
                <c:pt idx="680">
                  <c:v>-5.3577020585564128</c:v>
                </c:pt>
                <c:pt idx="681">
                  <c:v>-9.0945606527007783</c:v>
                </c:pt>
                <c:pt idx="682">
                  <c:v>-8.506286787430696</c:v>
                </c:pt>
                <c:pt idx="683">
                  <c:v>-10.040133908687608</c:v>
                </c:pt>
                <c:pt idx="684">
                  <c:v>-10.272173917818861</c:v>
                </c:pt>
                <c:pt idx="685">
                  <c:v>-8.3203655260369658</c:v>
                </c:pt>
                <c:pt idx="686">
                  <c:v>-6.5053271734332725</c:v>
                </c:pt>
                <c:pt idx="687">
                  <c:v>-2.5067720560899431</c:v>
                </c:pt>
                <c:pt idx="688">
                  <c:v>-7.3754490504809382</c:v>
                </c:pt>
                <c:pt idx="689">
                  <c:v>-8.7498884454328447</c:v>
                </c:pt>
                <c:pt idx="690">
                  <c:v>-14.074560800889572</c:v>
                </c:pt>
                <c:pt idx="691">
                  <c:v>-11.888494520800606</c:v>
                </c:pt>
                <c:pt idx="692">
                  <c:v>-9.7069235687205264</c:v>
                </c:pt>
                <c:pt idx="693">
                  <c:v>-8.2593482118485042</c:v>
                </c:pt>
                <c:pt idx="694">
                  <c:v>-10.985812090663671</c:v>
                </c:pt>
                <c:pt idx="695">
                  <c:v>-11.989479981597299</c:v>
                </c:pt>
                <c:pt idx="696">
                  <c:v>-11.44260108343758</c:v>
                </c:pt>
                <c:pt idx="697">
                  <c:v>-8.517274075093809</c:v>
                </c:pt>
                <c:pt idx="698">
                  <c:v>-9.9332468675844154</c:v>
                </c:pt>
                <c:pt idx="699">
                  <c:v>-9.9715841808259711</c:v>
                </c:pt>
                <c:pt idx="700">
                  <c:v>-9.6849055627433813</c:v>
                </c:pt>
                <c:pt idx="701">
                  <c:v>-5.5338436064690484</c:v>
                </c:pt>
                <c:pt idx="702">
                  <c:v>-3.1410121458221454</c:v>
                </c:pt>
                <c:pt idx="703">
                  <c:v>1.6403589687600686</c:v>
                </c:pt>
                <c:pt idx="704">
                  <c:v>-0.742701628115924</c:v>
                </c:pt>
                <c:pt idx="705">
                  <c:v>-1.1355945653043307</c:v>
                </c:pt>
                <c:pt idx="706">
                  <c:v>-1.1193709087739023</c:v>
                </c:pt>
                <c:pt idx="707">
                  <c:v>2.8369417821034801</c:v>
                </c:pt>
                <c:pt idx="708">
                  <c:v>3.4681341038931066</c:v>
                </c:pt>
                <c:pt idx="709">
                  <c:v>3.0921153935038035</c:v>
                </c:pt>
                <c:pt idx="710">
                  <c:v>3.4641782541534099</c:v>
                </c:pt>
                <c:pt idx="711">
                  <c:v>2.8160636287380783</c:v>
                </c:pt>
                <c:pt idx="712">
                  <c:v>6.1257963658642893</c:v>
                </c:pt>
                <c:pt idx="713">
                  <c:v>3.6056087292778614</c:v>
                </c:pt>
                <c:pt idx="714">
                  <c:v>5.0942299563500626</c:v>
                </c:pt>
                <c:pt idx="715">
                  <c:v>4.3609757607150641</c:v>
                </c:pt>
                <c:pt idx="716">
                  <c:v>8.4992037846435267</c:v>
                </c:pt>
                <c:pt idx="717">
                  <c:v>7.3281011061791901</c:v>
                </c:pt>
                <c:pt idx="718">
                  <c:v>9.096587995561265</c:v>
                </c:pt>
                <c:pt idx="719">
                  <c:v>6.2598662960051286</c:v>
                </c:pt>
                <c:pt idx="720">
                  <c:v>6.9380330664046141</c:v>
                </c:pt>
                <c:pt idx="721">
                  <c:v>-3.1185327402358496</c:v>
                </c:pt>
                <c:pt idx="722">
                  <c:v>-3.3127829662122963</c:v>
                </c:pt>
                <c:pt idx="723">
                  <c:v>-3.4583875695910535</c:v>
                </c:pt>
                <c:pt idx="724">
                  <c:v>-3.3656006126319653</c:v>
                </c:pt>
                <c:pt idx="725">
                  <c:v>-2.0265685513687686</c:v>
                </c:pt>
                <c:pt idx="726">
                  <c:v>-2.2132244962319021</c:v>
                </c:pt>
                <c:pt idx="727">
                  <c:v>-2.0016371466087151</c:v>
                </c:pt>
                <c:pt idx="728">
                  <c:v>-3.7674615319478448</c:v>
                </c:pt>
                <c:pt idx="729">
                  <c:v>-6.2228992787530615</c:v>
                </c:pt>
                <c:pt idx="730">
                  <c:v>-8.5982747508777777</c:v>
                </c:pt>
                <c:pt idx="731">
                  <c:v>-10.03533757579001</c:v>
                </c:pt>
                <c:pt idx="732">
                  <c:v>-16.204746918211015</c:v>
                </c:pt>
                <c:pt idx="733">
                  <c:v>-14.214429626389915</c:v>
                </c:pt>
                <c:pt idx="734">
                  <c:v>-12.257677863750928</c:v>
                </c:pt>
                <c:pt idx="735">
                  <c:v>-10.642612577375814</c:v>
                </c:pt>
                <c:pt idx="736">
                  <c:v>-9.4031652196382538</c:v>
                </c:pt>
                <c:pt idx="737">
                  <c:v>-11.830326097674458</c:v>
                </c:pt>
                <c:pt idx="738">
                  <c:v>-8.3698733879070346</c:v>
                </c:pt>
                <c:pt idx="739">
                  <c:v>-2.6081882491163242</c:v>
                </c:pt>
                <c:pt idx="740">
                  <c:v>-2.2695038242046905</c:v>
                </c:pt>
                <c:pt idx="741">
                  <c:v>-5.4197659417842488</c:v>
                </c:pt>
                <c:pt idx="742">
                  <c:v>-5.8607757476058282</c:v>
                </c:pt>
                <c:pt idx="743">
                  <c:v>-7.454812972845275</c:v>
                </c:pt>
                <c:pt idx="744">
                  <c:v>-9.1230279755607455</c:v>
                </c:pt>
                <c:pt idx="745">
                  <c:v>-5.1936047780046692</c:v>
                </c:pt>
                <c:pt idx="746">
                  <c:v>-6.1633190002042113</c:v>
                </c:pt>
                <c:pt idx="747">
                  <c:v>-6.1796165001838119</c:v>
                </c:pt>
                <c:pt idx="748">
                  <c:v>-7.2064760501654348</c:v>
                </c:pt>
                <c:pt idx="749">
                  <c:v>-5.8045540451489046</c:v>
                </c:pt>
                <c:pt idx="750">
                  <c:v>-3.6863331406340194</c:v>
                </c:pt>
                <c:pt idx="751">
                  <c:v>-2.5779994265706137</c:v>
                </c:pt>
                <c:pt idx="752">
                  <c:v>-0.77272938391357116</c:v>
                </c:pt>
                <c:pt idx="753">
                  <c:v>-0.82198234552222971</c:v>
                </c:pt>
                <c:pt idx="754">
                  <c:v>-0.28237141097000062</c:v>
                </c:pt>
                <c:pt idx="755">
                  <c:v>-1.4025564698730193</c:v>
                </c:pt>
                <c:pt idx="756">
                  <c:v>-0.30851972288573393</c:v>
                </c:pt>
                <c:pt idx="757">
                  <c:v>2.788112849402836</c:v>
                </c:pt>
                <c:pt idx="758">
                  <c:v>1.4386991644625482</c:v>
                </c:pt>
                <c:pt idx="759">
                  <c:v>0.55514414801629641</c:v>
                </c:pt>
                <c:pt idx="760">
                  <c:v>-1.7972452667853247</c:v>
                </c:pt>
                <c:pt idx="761">
                  <c:v>-3.6613744401068118</c:v>
                </c:pt>
                <c:pt idx="762">
                  <c:v>-2.7404884960961056</c:v>
                </c:pt>
                <c:pt idx="763">
                  <c:v>1.6893983535134964</c:v>
                </c:pt>
                <c:pt idx="764">
                  <c:v>1.4328731181621492</c:v>
                </c:pt>
                <c:pt idx="765">
                  <c:v>1.3382461063459061</c:v>
                </c:pt>
                <c:pt idx="766">
                  <c:v>0.73724309571133517</c:v>
                </c:pt>
                <c:pt idx="767">
                  <c:v>-0.28054251385981388</c:v>
                </c:pt>
                <c:pt idx="768">
                  <c:v>-0.32060346247382654</c:v>
                </c:pt>
                <c:pt idx="769">
                  <c:v>-0.48318421622641949</c:v>
                </c:pt>
                <c:pt idx="770">
                  <c:v>-2.8291070946037848</c:v>
                </c:pt>
                <c:pt idx="771">
                  <c:v>-4.2104725851434353</c:v>
                </c:pt>
                <c:pt idx="772">
                  <c:v>-7.7116665266290738</c:v>
                </c:pt>
                <c:pt idx="773">
                  <c:v>-6.2202849739662156</c:v>
                </c:pt>
                <c:pt idx="774">
                  <c:v>-7.0873617765695656</c:v>
                </c:pt>
                <c:pt idx="775">
                  <c:v>-8.763101298912602</c:v>
                </c:pt>
                <c:pt idx="776">
                  <c:v>-3.9353598690213403</c:v>
                </c:pt>
                <c:pt idx="777">
                  <c:v>-2.2084650821192326</c:v>
                </c:pt>
                <c:pt idx="778">
                  <c:v>0.33849222609268281</c:v>
                </c:pt>
                <c:pt idx="779">
                  <c:v>-1.9533220965165867</c:v>
                </c:pt>
                <c:pt idx="780">
                  <c:v>-1.0475253868649474</c:v>
                </c:pt>
                <c:pt idx="781">
                  <c:v>-2.0911950481784629</c:v>
                </c:pt>
                <c:pt idx="782">
                  <c:v>-2.2130082433606333</c:v>
                </c:pt>
                <c:pt idx="783">
                  <c:v>1.0351480809754321</c:v>
                </c:pt>
                <c:pt idx="784">
                  <c:v>-1.4431225271221138</c:v>
                </c:pt>
                <c:pt idx="785">
                  <c:v>-7.1383641744099009</c:v>
                </c:pt>
                <c:pt idx="786">
                  <c:v>-8.0206886569689004</c:v>
                </c:pt>
                <c:pt idx="787">
                  <c:v>-3.1990732912720432</c:v>
                </c:pt>
                <c:pt idx="788">
                  <c:v>-2.9083407621448316</c:v>
                </c:pt>
                <c:pt idx="789">
                  <c:v>-6.4716249859303474</c:v>
                </c:pt>
                <c:pt idx="790">
                  <c:v>-6.3208232873373049</c:v>
                </c:pt>
                <c:pt idx="791">
                  <c:v>-9.6012546586035654</c:v>
                </c:pt>
                <c:pt idx="792">
                  <c:v>-12.174065292743208</c:v>
                </c:pt>
                <c:pt idx="793">
                  <c:v>-12.397088463468904</c:v>
                </c:pt>
                <c:pt idx="794">
                  <c:v>-10.602623417122004</c:v>
                </c:pt>
                <c:pt idx="795">
                  <c:v>-12.8903835754098</c:v>
                </c:pt>
                <c:pt idx="796">
                  <c:v>-15.835025917868819</c:v>
                </c:pt>
                <c:pt idx="797">
                  <c:v>-13.326924626081961</c:v>
                </c:pt>
                <c:pt idx="798">
                  <c:v>-16.101402263473773</c:v>
                </c:pt>
                <c:pt idx="799">
                  <c:v>-22.4038749871264</c:v>
                </c:pt>
                <c:pt idx="800">
                  <c:v>-27.414273318413777</c:v>
                </c:pt>
                <c:pt idx="801">
                  <c:v>-18.589967866572394</c:v>
                </c:pt>
                <c:pt idx="802">
                  <c:v>-2.1417834199151429</c:v>
                </c:pt>
                <c:pt idx="803">
                  <c:v>-6.9204334779236376</c:v>
                </c:pt>
                <c:pt idx="804">
                  <c:v>-6.0532040301312691</c:v>
                </c:pt>
                <c:pt idx="805">
                  <c:v>-4.1047897271181455</c:v>
                </c:pt>
                <c:pt idx="806">
                  <c:v>-4.2490745544063344</c:v>
                </c:pt>
                <c:pt idx="807">
                  <c:v>2.7258970010342978</c:v>
                </c:pt>
                <c:pt idx="808">
                  <c:v>3.1345817009308803</c:v>
                </c:pt>
                <c:pt idx="809">
                  <c:v>4.2031578308377817</c:v>
                </c:pt>
                <c:pt idx="810">
                  <c:v>1.0674413477539986</c:v>
                </c:pt>
                <c:pt idx="811">
                  <c:v>2.8974953129785916</c:v>
                </c:pt>
                <c:pt idx="812">
                  <c:v>-1.6940730183192585</c:v>
                </c:pt>
                <c:pt idx="813">
                  <c:v>-0.91152181648733688</c:v>
                </c:pt>
                <c:pt idx="814">
                  <c:v>0.20156486516138727</c:v>
                </c:pt>
                <c:pt idx="815">
                  <c:v>1.3006481786452468</c:v>
                </c:pt>
                <c:pt idx="816">
                  <c:v>4.3628898607807116</c:v>
                </c:pt>
                <c:pt idx="817">
                  <c:v>2.9144091747026408</c:v>
                </c:pt>
                <c:pt idx="818">
                  <c:v>-0.90024804276762893</c:v>
                </c:pt>
                <c:pt idx="819">
                  <c:v>-1.306584038490854</c:v>
                </c:pt>
                <c:pt idx="820">
                  <c:v>-0.40705043464177493</c:v>
                </c:pt>
                <c:pt idx="821">
                  <c:v>-3.1498689911776125</c:v>
                </c:pt>
                <c:pt idx="822">
                  <c:v>-6.4554188920598534</c:v>
                </c:pt>
                <c:pt idx="823">
                  <c:v>-4.4765030028538604</c:v>
                </c:pt>
                <c:pt idx="824">
                  <c:v>-3.620085002568473</c:v>
                </c:pt>
                <c:pt idx="825">
                  <c:v>-5.6328323023116269</c:v>
                </c:pt>
                <c:pt idx="826">
                  <c:v>-6.179053772080465</c:v>
                </c:pt>
                <c:pt idx="827">
                  <c:v>-6.6706759948724113</c:v>
                </c:pt>
                <c:pt idx="828">
                  <c:v>-5.4196545953851825</c:v>
                </c:pt>
                <c:pt idx="829">
                  <c:v>-4.6440999358466541</c:v>
                </c:pt>
                <c:pt idx="830">
                  <c:v>-1.9703927422619927</c:v>
                </c:pt>
                <c:pt idx="831">
                  <c:v>0.37756353196421344</c:v>
                </c:pt>
                <c:pt idx="832">
                  <c:v>-1.3828719212322085</c:v>
                </c:pt>
                <c:pt idx="833">
                  <c:v>-5.2738816291089989</c:v>
                </c:pt>
                <c:pt idx="834">
                  <c:v>-7.3061705661980909</c:v>
                </c:pt>
                <c:pt idx="835">
                  <c:v>-11.801971049578285</c:v>
                </c:pt>
                <c:pt idx="836">
                  <c:v>-13.220376244620468</c:v>
                </c:pt>
                <c:pt idx="837">
                  <c:v>-8.8228457601584154</c:v>
                </c:pt>
                <c:pt idx="838">
                  <c:v>-7.3760622841425771</c:v>
                </c:pt>
                <c:pt idx="839">
                  <c:v>-4.5556771257283089</c:v>
                </c:pt>
                <c:pt idx="840">
                  <c:v>-4.7424586531554809</c:v>
                </c:pt>
                <c:pt idx="841">
                  <c:v>-1.6890806978399411</c:v>
                </c:pt>
                <c:pt idx="842">
                  <c:v>-6.2210088180559495</c:v>
                </c:pt>
                <c:pt idx="843">
                  <c:v>-9.2973103462503701</c:v>
                </c:pt>
                <c:pt idx="844">
                  <c:v>-12.182757231625331</c:v>
                </c:pt>
                <c:pt idx="845">
                  <c:v>-10.594654228462815</c:v>
                </c:pt>
                <c:pt idx="846">
                  <c:v>-8.4451314356165312</c:v>
                </c:pt>
                <c:pt idx="847">
                  <c:v>-7.9023303320549019</c:v>
                </c:pt>
                <c:pt idx="848">
                  <c:v>-3.3883500388493957</c:v>
                </c:pt>
                <c:pt idx="849">
                  <c:v>-3.7146532849644558</c:v>
                </c:pt>
                <c:pt idx="850">
                  <c:v>-0.42454781646802076</c:v>
                </c:pt>
                <c:pt idx="851">
                  <c:v>-6.4973274148212283</c:v>
                </c:pt>
                <c:pt idx="852">
                  <c:v>-5.4306482633391084</c:v>
                </c:pt>
                <c:pt idx="853">
                  <c:v>-4.8280207470051977</c:v>
                </c:pt>
                <c:pt idx="854">
                  <c:v>-2.0520057823046756</c:v>
                </c:pt>
                <c:pt idx="855">
                  <c:v>-3.1671405940742119</c:v>
                </c:pt>
                <c:pt idx="856">
                  <c:v>-3.4659203046667955</c:v>
                </c:pt>
                <c:pt idx="857">
                  <c:v>-3.1925934200131678E-2</c:v>
                </c:pt>
                <c:pt idx="858">
                  <c:v>1.867384819219879</c:v>
                </c:pt>
                <c:pt idx="859">
                  <c:v>4.0631994372978824</c:v>
                </c:pt>
                <c:pt idx="860">
                  <c:v>1.661487653568102</c:v>
                </c:pt>
                <c:pt idx="861">
                  <c:v>6.2108235382112866</c:v>
                </c:pt>
                <c:pt idx="862">
                  <c:v>4.0212291843901653</c:v>
                </c:pt>
                <c:pt idx="863">
                  <c:v>3.9367789959511441</c:v>
                </c:pt>
                <c:pt idx="864">
                  <c:v>2.927599696356026</c:v>
                </c:pt>
                <c:pt idx="865">
                  <c:v>2.2873970967204258</c:v>
                </c:pt>
                <c:pt idx="866">
                  <c:v>-2.0314152429516099</c:v>
                </c:pt>
                <c:pt idx="867">
                  <c:v>-5.0248679586564435</c:v>
                </c:pt>
                <c:pt idx="868">
                  <c:v>-8.5528834827908042</c:v>
                </c:pt>
                <c:pt idx="869">
                  <c:v>-9.9709487045117413</c:v>
                </c:pt>
                <c:pt idx="870">
                  <c:v>-7.3755567140605649</c:v>
                </c:pt>
                <c:pt idx="871">
                  <c:v>-9.1595388226545111</c:v>
                </c:pt>
                <c:pt idx="872">
                  <c:v>-6.1588528903890563</c:v>
                </c:pt>
                <c:pt idx="873">
                  <c:v>-5.3444202413501642</c:v>
                </c:pt>
                <c:pt idx="874">
                  <c:v>-5.4155461472151387</c:v>
                </c:pt>
                <c:pt idx="875">
                  <c:v>-3.0672135724936282</c:v>
                </c:pt>
                <c:pt idx="876">
                  <c:v>-0.69560421524425919</c:v>
                </c:pt>
                <c:pt idx="877">
                  <c:v>-0.20909738371983622</c:v>
                </c:pt>
                <c:pt idx="878">
                  <c:v>-2.6501703753478552</c:v>
                </c:pt>
                <c:pt idx="879">
                  <c:v>-2.4347825478130574</c:v>
                </c:pt>
                <c:pt idx="880">
                  <c:v>-2.1019640830317599</c:v>
                </c:pt>
                <c:pt idx="881">
                  <c:v>-2.209448034728581</c:v>
                </c:pt>
                <c:pt idx="882">
                  <c:v>-3.7158515612557181</c:v>
                </c:pt>
                <c:pt idx="883">
                  <c:v>-5.7466788151301529</c:v>
                </c:pt>
                <c:pt idx="884">
                  <c:v>-2.511488473617149</c:v>
                </c:pt>
                <c:pt idx="885">
                  <c:v>-3.5111788562554267</c:v>
                </c:pt>
                <c:pt idx="886">
                  <c:v>-6.8728829306298849</c:v>
                </c:pt>
                <c:pt idx="887">
                  <c:v>-7.5754261875668902</c:v>
                </c:pt>
                <c:pt idx="888">
                  <c:v>-5.8747912188102163</c:v>
                </c:pt>
                <c:pt idx="889">
                  <c:v>-8.364780966929203</c:v>
                </c:pt>
                <c:pt idx="890">
                  <c:v>-4.9769799402362906</c:v>
                </c:pt>
                <c:pt idx="891">
                  <c:v>-1.7691150162126661</c:v>
                </c:pt>
                <c:pt idx="892">
                  <c:v>4.7315040654086147</c:v>
                </c:pt>
                <c:pt idx="893">
                  <c:v>2.4118647088677392</c:v>
                </c:pt>
                <c:pt idx="894">
                  <c:v>3.7789088279809562</c:v>
                </c:pt>
                <c:pt idx="895">
                  <c:v>3.6094987851828648</c:v>
                </c:pt>
                <c:pt idx="896">
                  <c:v>3.3776001166645671</c:v>
                </c:pt>
                <c:pt idx="897">
                  <c:v>-3.2838674750018981</c:v>
                </c:pt>
                <c:pt idx="898">
                  <c:v>-3.2731610875017054</c:v>
                </c:pt>
                <c:pt idx="899">
                  <c:v>-0.99015650875153938</c:v>
                </c:pt>
                <c:pt idx="900">
                  <c:v>-5.72480278763976E-2</c:v>
                </c:pt>
                <c:pt idx="901">
                  <c:v>1.7949657249112363</c:v>
                </c:pt>
                <c:pt idx="902">
                  <c:v>-1.5513551875798868</c:v>
                </c:pt>
                <c:pt idx="903">
                  <c:v>0.84735638117810197</c:v>
                </c:pt>
                <c:pt idx="904">
                  <c:v>3.6018388830602959</c:v>
                </c:pt>
                <c:pt idx="905">
                  <c:v>1.2661224647542468</c:v>
                </c:pt>
                <c:pt idx="906">
                  <c:v>2.3903418182788414</c:v>
                </c:pt>
                <c:pt idx="907">
                  <c:v>-0.33052677354905313</c:v>
                </c:pt>
                <c:pt idx="908">
                  <c:v>2.4325521438058502</c:v>
                </c:pt>
                <c:pt idx="909">
                  <c:v>1.3752481694252481</c:v>
                </c:pt>
                <c:pt idx="910">
                  <c:v>2.1212606424827243</c:v>
                </c:pt>
                <c:pt idx="911">
                  <c:v>0.34062261823443407</c:v>
                </c:pt>
                <c:pt idx="912">
                  <c:v>0.39590056641100091</c:v>
                </c:pt>
                <c:pt idx="913">
                  <c:v>-1.3114827702301</c:v>
                </c:pt>
                <c:pt idx="914">
                  <c:v>-2.9076904532070813</c:v>
                </c:pt>
                <c:pt idx="915">
                  <c:v>-4.4832544078863776</c:v>
                </c:pt>
                <c:pt idx="916">
                  <c:v>-8.1845566570977439</c:v>
                </c:pt>
                <c:pt idx="917">
                  <c:v>-8.3290526513879826</c:v>
                </c:pt>
                <c:pt idx="918">
                  <c:v>-6.2155229962491916</c:v>
                </c:pt>
                <c:pt idx="919">
                  <c:v>-4.7501444066242868</c:v>
                </c:pt>
                <c:pt idx="920">
                  <c:v>-9.0402514259618556</c:v>
                </c:pt>
                <c:pt idx="921">
                  <c:v>-8.5531726933656671</c:v>
                </c:pt>
                <c:pt idx="922">
                  <c:v>-6.6257042340291008</c:v>
                </c:pt>
                <c:pt idx="923">
                  <c:v>-7.352965360626186</c:v>
                </c:pt>
                <c:pt idx="924">
                  <c:v>-7.4019248045635777</c:v>
                </c:pt>
                <c:pt idx="925">
                  <c:v>-7.6246839841072216</c:v>
                </c:pt>
                <c:pt idx="926">
                  <c:v>-8.1726251256964986</c:v>
                </c:pt>
                <c:pt idx="927">
                  <c:v>-6.8192832131268375</c:v>
                </c:pt>
                <c:pt idx="928">
                  <c:v>-6.8918333418141486</c:v>
                </c:pt>
                <c:pt idx="929">
                  <c:v>-3.9491481176327454</c:v>
                </c:pt>
                <c:pt idx="930">
                  <c:v>-1.3404347858694763</c:v>
                </c:pt>
                <c:pt idx="931">
                  <c:v>-5.524781197282536</c:v>
                </c:pt>
                <c:pt idx="932">
                  <c:v>-4.8829552375542846</c:v>
                </c:pt>
                <c:pt idx="933">
                  <c:v>-7.452276903798861</c:v>
                </c:pt>
                <c:pt idx="934">
                  <c:v>-7.0942180934189594</c:v>
                </c:pt>
                <c:pt idx="935">
                  <c:v>-5.0843125840770682</c:v>
                </c:pt>
                <c:pt idx="936">
                  <c:v>-6.2138970656693573</c:v>
                </c:pt>
                <c:pt idx="937">
                  <c:v>-6.7440729191024218</c:v>
                </c:pt>
                <c:pt idx="938">
                  <c:v>-6.2483536771921706</c:v>
                </c:pt>
                <c:pt idx="939">
                  <c:v>-8.1649230294729591</c:v>
                </c:pt>
                <c:pt idx="940">
                  <c:v>-8.9963684965256618</c:v>
                </c:pt>
                <c:pt idx="941">
                  <c:v>-8.9206986268730972</c:v>
                </c:pt>
                <c:pt idx="942">
                  <c:v>-5.0107225841857925</c:v>
                </c:pt>
                <c:pt idx="943">
                  <c:v>-7.815447895767214</c:v>
                </c:pt>
                <c:pt idx="944">
                  <c:v>-10.230504976190502</c:v>
                </c:pt>
                <c:pt idx="945">
                  <c:v>-8.1551549785714528</c:v>
                </c:pt>
                <c:pt idx="946">
                  <c:v>-3.0510347407143001</c:v>
                </c:pt>
                <c:pt idx="947">
                  <c:v>-4.8604522966428689</c:v>
                </c:pt>
                <c:pt idx="948">
                  <c:v>-6.1613295269785837</c:v>
                </c:pt>
                <c:pt idx="949">
                  <c:v>-8.2156486842807297</c:v>
                </c:pt>
                <c:pt idx="950">
                  <c:v>-7.9599407558526636</c:v>
                </c:pt>
                <c:pt idx="951">
                  <c:v>-7.3029275402673974</c:v>
                </c:pt>
                <c:pt idx="952">
                  <c:v>-8.0220251962406621</c:v>
                </c:pt>
                <c:pt idx="953">
                  <c:v>-5.5520332166166071</c:v>
                </c:pt>
                <c:pt idx="954">
                  <c:v>-5.6321753549549456</c:v>
                </c:pt>
                <c:pt idx="955">
                  <c:v>-2.1205439694594475</c:v>
                </c:pt>
                <c:pt idx="956">
                  <c:v>-1.4617580125135063</c:v>
                </c:pt>
                <c:pt idx="957">
                  <c:v>-3.3506850512621611</c:v>
                </c:pt>
                <c:pt idx="958">
                  <c:v>-5.467669616135943</c:v>
                </c:pt>
                <c:pt idx="959">
                  <c:v>-7.0949863645223488</c:v>
                </c:pt>
                <c:pt idx="960">
                  <c:v>-6.7726527980701192</c:v>
                </c:pt>
                <c:pt idx="961">
                  <c:v>-7.3462305682631097</c:v>
                </c:pt>
                <c:pt idx="962">
                  <c:v>-5.7380036914367949</c:v>
                </c:pt>
                <c:pt idx="963">
                  <c:v>-6.7327191022931103</c:v>
                </c:pt>
                <c:pt idx="964">
                  <c:v>-5.4638127320638077</c:v>
                </c:pt>
                <c:pt idx="965">
                  <c:v>-6.14841899885743</c:v>
                </c:pt>
                <c:pt idx="966">
                  <c:v>-5.3449555789716854</c:v>
                </c:pt>
                <c:pt idx="967">
                  <c:v>-6.6271676310745207</c:v>
                </c:pt>
                <c:pt idx="968">
                  <c:v>-7.5726738379670735</c:v>
                </c:pt>
                <c:pt idx="969">
                  <c:v>4.5017512958296351</c:v>
                </c:pt>
                <c:pt idx="970">
                  <c:v>4.8656211162466718</c:v>
                </c:pt>
                <c:pt idx="971">
                  <c:v>7.0792886546220046</c:v>
                </c:pt>
                <c:pt idx="972">
                  <c:v>7.691695179159808</c:v>
                </c:pt>
                <c:pt idx="973">
                  <c:v>10.555933251243829</c:v>
                </c:pt>
                <c:pt idx="974">
                  <c:v>14.821392476119449</c:v>
                </c:pt>
                <c:pt idx="975">
                  <c:v>10.569523618507503</c:v>
                </c:pt>
                <c:pt idx="976">
                  <c:v>9.2643870466567435</c:v>
                </c:pt>
                <c:pt idx="977">
                  <c:v>7.9110684619910643</c:v>
                </c:pt>
                <c:pt idx="978">
                  <c:v>6.8419998857919495</c:v>
                </c:pt>
                <c:pt idx="979">
                  <c:v>5.8599788472127585</c:v>
                </c:pt>
                <c:pt idx="980">
                  <c:v>2.2660006224914753</c:v>
                </c:pt>
                <c:pt idx="981">
                  <c:v>1.9996895602423308</c:v>
                </c:pt>
                <c:pt idx="982">
                  <c:v>2.8123091042181017</c:v>
                </c:pt>
                <c:pt idx="983">
                  <c:v>2.2034758037962803</c:v>
                </c:pt>
                <c:pt idx="984">
                  <c:v>-2.218946658334886E-2</c:v>
                </c:pt>
                <c:pt idx="985">
                  <c:v>0.22821369007498049</c:v>
                </c:pt>
                <c:pt idx="986">
                  <c:v>2.1114401410674901</c:v>
                </c:pt>
                <c:pt idx="987">
                  <c:v>3.1412095169607426</c:v>
                </c:pt>
                <c:pt idx="988">
                  <c:v>2.5987636752646566</c:v>
                </c:pt>
                <c:pt idx="989">
                  <c:v>0.96891507773819541</c:v>
                </c:pt>
                <c:pt idx="990">
                  <c:v>-1.1630830900356202</c:v>
                </c:pt>
                <c:pt idx="991">
                  <c:v>-1.5729245310320579</c:v>
                </c:pt>
                <c:pt idx="992">
                  <c:v>-0.94904500792885926</c:v>
                </c:pt>
                <c:pt idx="993">
                  <c:v>-0.77472232713596867</c:v>
                </c:pt>
                <c:pt idx="994">
                  <c:v>-0.62776156442237152</c:v>
                </c:pt>
                <c:pt idx="995">
                  <c:v>2.6614016120198727</c:v>
                </c:pt>
                <c:pt idx="996">
                  <c:v>2.4448982908178749</c:v>
                </c:pt>
                <c:pt idx="997">
                  <c:v>-0.49982880826390641</c:v>
                </c:pt>
                <c:pt idx="998">
                  <c:v>0.97968898256248593</c:v>
                </c:pt>
                <c:pt idx="999">
                  <c:v>0.76259090430623644</c:v>
                </c:pt>
                <c:pt idx="1000">
                  <c:v>-0.38581937612438821</c:v>
                </c:pt>
                <c:pt idx="1001">
                  <c:v>3.3159476814880477</c:v>
                </c:pt>
                <c:pt idx="1002">
                  <c:v>2.6865395033392403</c:v>
                </c:pt>
                <c:pt idx="1003">
                  <c:v>2.9341056430053243</c:v>
                </c:pt>
                <c:pt idx="1004">
                  <c:v>2.8988051287047938</c:v>
                </c:pt>
                <c:pt idx="1005">
                  <c:v>1.8643796258343031</c:v>
                </c:pt>
                <c:pt idx="1006">
                  <c:v>3.5641339932508771</c:v>
                </c:pt>
                <c:pt idx="1007">
                  <c:v>2.621996713925796</c:v>
                </c:pt>
                <c:pt idx="1008">
                  <c:v>4.3452630425332046</c:v>
                </c:pt>
                <c:pt idx="1009">
                  <c:v>7.6334921682798864</c:v>
                </c:pt>
                <c:pt idx="1010">
                  <c:v>6.373774551451902</c:v>
                </c:pt>
                <c:pt idx="1011">
                  <c:v>8.0593951363066907</c:v>
                </c:pt>
                <c:pt idx="1012">
                  <c:v>7.6505579826760197</c:v>
                </c:pt>
                <c:pt idx="1013">
                  <c:v>6.8259318744084112</c:v>
                </c:pt>
                <c:pt idx="1014">
                  <c:v>8.5755362569675668</c:v>
                </c:pt>
                <c:pt idx="1015">
                  <c:v>9.3956941112708137</c:v>
                </c:pt>
                <c:pt idx="1016">
                  <c:v>8.4759840201437271</c:v>
                </c:pt>
                <c:pt idx="1017">
                  <c:v>9.2167568981293613</c:v>
                </c:pt>
                <c:pt idx="1018">
                  <c:v>7.0243902883164395</c:v>
                </c:pt>
                <c:pt idx="1019">
                  <c:v>4.6342910394847934</c:v>
                </c:pt>
                <c:pt idx="1020">
                  <c:v>5.7096040055363346</c:v>
                </c:pt>
                <c:pt idx="1021">
                  <c:v>6.2902244149827027</c:v>
                </c:pt>
                <c:pt idx="1022">
                  <c:v>5.482498663484435</c:v>
                </c:pt>
                <c:pt idx="1023">
                  <c:v>3.9712971371359913</c:v>
                </c:pt>
                <c:pt idx="1024">
                  <c:v>3.1969320134223977</c:v>
                </c:pt>
                <c:pt idx="1025">
                  <c:v>3.7508426320801505</c:v>
                </c:pt>
                <c:pt idx="1026">
                  <c:v>2.5120803888721213</c:v>
                </c:pt>
                <c:pt idx="1027">
                  <c:v>2.667892919984908</c:v>
                </c:pt>
                <c:pt idx="1028">
                  <c:v>4.2078815779864129</c:v>
                </c:pt>
                <c:pt idx="1029">
                  <c:v>7.7977364301877685</c:v>
                </c:pt>
                <c:pt idx="1030">
                  <c:v>7.792292917168993</c:v>
                </c:pt>
                <c:pt idx="1031">
                  <c:v>3.5484182454520976</c:v>
                </c:pt>
                <c:pt idx="1032">
                  <c:v>2.7766300109068851</c:v>
                </c:pt>
                <c:pt idx="1033">
                  <c:v>2.2805679598161959</c:v>
                </c:pt>
                <c:pt idx="1034">
                  <c:v>-5.2937107561654102</c:v>
                </c:pt>
                <c:pt idx="1035">
                  <c:v>-5.3103449305488795</c:v>
                </c:pt>
                <c:pt idx="1036">
                  <c:v>-4.1439573474939806</c:v>
                </c:pt>
                <c:pt idx="1037">
                  <c:v>-3.8983314527445856</c:v>
                </c:pt>
                <c:pt idx="1038">
                  <c:v>-2.9823523774701357</c:v>
                </c:pt>
                <c:pt idx="1039">
                  <c:v>-1.2347305397231167</c:v>
                </c:pt>
                <c:pt idx="1040">
                  <c:v>-1.1311015357508154</c:v>
                </c:pt>
                <c:pt idx="1041">
                  <c:v>-4.5521253021757389</c:v>
                </c:pt>
                <c:pt idx="1042">
                  <c:v>-3.362286001958168</c:v>
                </c:pt>
                <c:pt idx="1043">
                  <c:v>-2.7083846717623601</c:v>
                </c:pt>
                <c:pt idx="1044">
                  <c:v>-4.7108997745861245</c:v>
                </c:pt>
                <c:pt idx="1045">
                  <c:v>-2.7507122071275063</c:v>
                </c:pt>
                <c:pt idx="1046">
                  <c:v>-1.3141495864147714</c:v>
                </c:pt>
                <c:pt idx="1047">
                  <c:v>-0.87498774777327526</c:v>
                </c:pt>
                <c:pt idx="1048">
                  <c:v>0.37401005700404255</c:v>
                </c:pt>
                <c:pt idx="1049">
                  <c:v>1.964691321303647</c:v>
                </c:pt>
                <c:pt idx="1050">
                  <c:v>1.9369920291732825</c:v>
                </c:pt>
                <c:pt idx="1051">
                  <c:v>-0.43080232374404659</c:v>
                </c:pt>
                <c:pt idx="1052">
                  <c:v>1.5679663786303593</c:v>
                </c:pt>
                <c:pt idx="1053">
                  <c:v>2.9598300207673276</c:v>
                </c:pt>
                <c:pt idx="1054">
                  <c:v>1.5718441486905874</c:v>
                </c:pt>
                <c:pt idx="1055">
                  <c:v>1.2061865338215227</c:v>
                </c:pt>
                <c:pt idx="1056">
                  <c:v>2.2867702704393764</c:v>
                </c:pt>
                <c:pt idx="1057">
                  <c:v>-1.6745804066045764</c:v>
                </c:pt>
                <c:pt idx="1058">
                  <c:v>-1.1894496359441149</c:v>
                </c:pt>
                <c:pt idx="1059">
                  <c:v>-1.8349013323496877</c:v>
                </c:pt>
                <c:pt idx="1060">
                  <c:v>-0.75794806911473245</c:v>
                </c:pt>
                <c:pt idx="1061">
                  <c:v>-0.3744140022032667</c:v>
                </c:pt>
                <c:pt idx="1062">
                  <c:v>-1.7764333619829387</c:v>
                </c:pt>
                <c:pt idx="1063">
                  <c:v>-0.24866947578465215</c:v>
                </c:pt>
                <c:pt idx="1064">
                  <c:v>-0.48192020820619064</c:v>
                </c:pt>
                <c:pt idx="1065">
                  <c:v>-0.36423202738556881</c:v>
                </c:pt>
                <c:pt idx="1066">
                  <c:v>-2.006956464700238E-2</c:v>
                </c:pt>
                <c:pt idx="1067">
                  <c:v>2.9502143618176859</c:v>
                </c:pt>
                <c:pt idx="1068">
                  <c:v>7.7082095956359211</c:v>
                </c:pt>
                <c:pt idx="1069">
                  <c:v>10.650202966072328</c:v>
                </c:pt>
                <c:pt idx="1070">
                  <c:v>10.458794119465097</c:v>
                </c:pt>
                <c:pt idx="1071">
                  <c:v>9.7603725875185887</c:v>
                </c:pt>
                <c:pt idx="1072">
                  <c:v>8.8141128587667197</c:v>
                </c:pt>
                <c:pt idx="1073">
                  <c:v>8.1411747728900394</c:v>
                </c:pt>
                <c:pt idx="1074">
                  <c:v>7.5454639756010238</c:v>
                </c:pt>
                <c:pt idx="1075">
                  <c:v>7.3269893580409189</c:v>
                </c:pt>
                <c:pt idx="1076">
                  <c:v>5.4427172422368244</c:v>
                </c:pt>
                <c:pt idx="1077">
                  <c:v>5.7919010180131494</c:v>
                </c:pt>
                <c:pt idx="1078">
                  <c:v>6.0565372162118365</c:v>
                </c:pt>
                <c:pt idx="1079">
                  <c:v>3.3264404345906371</c:v>
                </c:pt>
                <c:pt idx="1080">
                  <c:v>3.6291418511315641</c:v>
                </c:pt>
                <c:pt idx="1081">
                  <c:v>2.6705855760184107</c:v>
                </c:pt>
                <c:pt idx="1082">
                  <c:v>1.8773810884165698</c:v>
                </c:pt>
                <c:pt idx="1083">
                  <c:v>3.0794745195749158</c:v>
                </c:pt>
                <c:pt idx="1084">
                  <c:v>1.9971969276174235</c:v>
                </c:pt>
                <c:pt idx="1085">
                  <c:v>-0.16813708514432335</c:v>
                </c:pt>
                <c:pt idx="1086">
                  <c:v>-6.1975536629887529E-2</c:v>
                </c:pt>
                <c:pt idx="1087">
                  <c:v>0.33138327703309756</c:v>
                </c:pt>
                <c:pt idx="1088">
                  <c:v>0.39751862932978099</c:v>
                </c:pt>
                <c:pt idx="1089">
                  <c:v>0.29820408639679385</c:v>
                </c:pt>
                <c:pt idx="1090">
                  <c:v>0.30808703775711876</c:v>
                </c:pt>
                <c:pt idx="1091">
                  <c:v>-1.1324048860186053</c:v>
                </c:pt>
                <c:pt idx="1092">
                  <c:v>-0.29445584741674224</c:v>
                </c:pt>
                <c:pt idx="1093">
                  <c:v>6.8727308273249292</c:v>
                </c:pt>
                <c:pt idx="1094">
                  <c:v>5.718874494592427</c:v>
                </c:pt>
                <c:pt idx="1095">
                  <c:v>2.079444015133177</c:v>
                </c:pt>
                <c:pt idx="1096">
                  <c:v>1.2063690036198551</c:v>
                </c:pt>
                <c:pt idx="1097">
                  <c:v>2.346497173257859</c:v>
                </c:pt>
                <c:pt idx="1098">
                  <c:v>0.85170036593206078</c:v>
                </c:pt>
                <c:pt idx="1099">
                  <c:v>1.9628804193388447</c:v>
                </c:pt>
                <c:pt idx="1100">
                  <c:v>-0.87532961259505271</c:v>
                </c:pt>
                <c:pt idx="1101">
                  <c:v>-0.20956484133553488</c:v>
                </c:pt>
                <c:pt idx="1102">
                  <c:v>-1.9128987201995074E-2</c:v>
                </c:pt>
                <c:pt idx="1103">
                  <c:v>-2.8485530684817917</c:v>
                </c:pt>
                <c:pt idx="1104">
                  <c:v>-0.95860285163361425</c:v>
                </c:pt>
                <c:pt idx="1105">
                  <c:v>-3.1856414264702408</c:v>
                </c:pt>
                <c:pt idx="1106">
                  <c:v>-5.5289348938232052</c:v>
                </c:pt>
                <c:pt idx="1107">
                  <c:v>-4.4077812044408944</c:v>
                </c:pt>
                <c:pt idx="1108">
                  <c:v>-3.7875520939967942</c:v>
                </c:pt>
                <c:pt idx="1109">
                  <c:v>-3.5882478745971156</c:v>
                </c:pt>
                <c:pt idx="1110">
                  <c:v>-5.0039973671374156</c:v>
                </c:pt>
                <c:pt idx="1111">
                  <c:v>-4.4736827804236725</c:v>
                </c:pt>
                <c:pt idx="1112">
                  <c:v>0.27053760761869228</c:v>
                </c:pt>
                <c:pt idx="1113">
                  <c:v>-0.50422733314319146</c:v>
                </c:pt>
                <c:pt idx="1114">
                  <c:v>0.26399936017114101</c:v>
                </c:pt>
                <c:pt idx="1115">
                  <c:v>-0.33066076584597681</c:v>
                </c:pt>
                <c:pt idx="1116">
                  <c:v>0.35041556073861102</c:v>
                </c:pt>
                <c:pt idx="1117">
                  <c:v>0.66431199466474311</c:v>
                </c:pt>
                <c:pt idx="1118">
                  <c:v>5.8418383151982738</c:v>
                </c:pt>
                <c:pt idx="1119">
                  <c:v>7.3113806736784284</c:v>
                </c:pt>
                <c:pt idx="1120">
                  <c:v>7.6370053063105985</c:v>
                </c:pt>
                <c:pt idx="1121">
                  <c:v>8.1095260856795335</c:v>
                </c:pt>
                <c:pt idx="1122">
                  <c:v>6.6704912071115814</c:v>
                </c:pt>
                <c:pt idx="1123">
                  <c:v>5.0064938364004234</c:v>
                </c:pt>
                <c:pt idx="1124">
                  <c:v>7.6960834127603874</c:v>
                </c:pt>
                <c:pt idx="1125">
                  <c:v>8.9004435714843453</c:v>
                </c:pt>
                <c:pt idx="1126">
                  <c:v>5.2189334543359109</c:v>
                </c:pt>
                <c:pt idx="1127">
                  <c:v>4.736918958902308</c:v>
                </c:pt>
                <c:pt idx="1128">
                  <c:v>3.3161292830120601</c:v>
                </c:pt>
                <c:pt idx="1129">
                  <c:v>1.4890863647108716</c:v>
                </c:pt>
                <c:pt idx="1130">
                  <c:v>1.5694715482397754</c:v>
                </c:pt>
                <c:pt idx="1131">
                  <c:v>4.3634979034157908</c:v>
                </c:pt>
                <c:pt idx="1132">
                  <c:v>3.3987667630742209</c:v>
                </c:pt>
                <c:pt idx="1133">
                  <c:v>1.094893206766784</c:v>
                </c:pt>
                <c:pt idx="1134">
                  <c:v>-3.7501078939098988</c:v>
                </c:pt>
                <c:pt idx="1135">
                  <c:v>-2.0491541145189132</c:v>
                </c:pt>
                <c:pt idx="1136">
                  <c:v>-1.0666202930670181</c:v>
                </c:pt>
                <c:pt idx="1137">
                  <c:v>1.5523632062396757</c:v>
                </c:pt>
                <c:pt idx="1138">
                  <c:v>3.4807526756157046</c:v>
                </c:pt>
                <c:pt idx="1139">
                  <c:v>4.0099967480541352</c:v>
                </c:pt>
                <c:pt idx="1140">
                  <c:v>2.9310719632487121</c:v>
                </c:pt>
                <c:pt idx="1141">
                  <c:v>2.8273797469238389</c:v>
                </c:pt>
                <c:pt idx="1142">
                  <c:v>2.6941855322314581</c:v>
                </c:pt>
                <c:pt idx="1143">
                  <c:v>1.6571201890083103</c:v>
                </c:pt>
                <c:pt idx="1144">
                  <c:v>-0.27320211989251675</c:v>
                </c:pt>
                <c:pt idx="1145">
                  <c:v>0.88068212209672936</c:v>
                </c:pt>
                <c:pt idx="1146">
                  <c:v>3.1354483798870518</c:v>
                </c:pt>
                <c:pt idx="1147">
                  <c:v>4.2874186818983304</c:v>
                </c:pt>
                <c:pt idx="1148">
                  <c:v>2.7520636537085039</c:v>
                </c:pt>
                <c:pt idx="1149">
                  <c:v>2.945424178337646</c:v>
                </c:pt>
                <c:pt idx="1150">
                  <c:v>5.3526182205038708</c:v>
                </c:pt>
                <c:pt idx="1151">
                  <c:v>4.2092173984534895</c:v>
                </c:pt>
                <c:pt idx="1152">
                  <c:v>2.7514608986081299</c:v>
                </c:pt>
                <c:pt idx="1153">
                  <c:v>0.17335917874730455</c:v>
                </c:pt>
                <c:pt idx="1154">
                  <c:v>0.69438385087256904</c:v>
                </c:pt>
                <c:pt idx="1155">
                  <c:v>1.0835407457853279</c:v>
                </c:pt>
                <c:pt idx="1156">
                  <c:v>1.134694421206774</c:v>
                </c:pt>
                <c:pt idx="1157">
                  <c:v>-1.3016738809138957</c:v>
                </c:pt>
                <c:pt idx="1158">
                  <c:v>-0.55339584282251053</c:v>
                </c:pt>
                <c:pt idx="1159">
                  <c:v>2.1737729714597407</c:v>
                </c:pt>
                <c:pt idx="1160">
                  <c:v>-0.57586140568623989</c:v>
                </c:pt>
                <c:pt idx="1161">
                  <c:v>-0.61796856511762144</c:v>
                </c:pt>
                <c:pt idx="1162">
                  <c:v>-0.11751203860585235</c:v>
                </c:pt>
                <c:pt idx="1163">
                  <c:v>2.0775582552547291</c:v>
                </c:pt>
                <c:pt idx="1164">
                  <c:v>1.909681269729262</c:v>
                </c:pt>
                <c:pt idx="1165">
                  <c:v>1.6489270727563365</c:v>
                </c:pt>
                <c:pt idx="1166">
                  <c:v>2.2616527654807044</c:v>
                </c:pt>
                <c:pt idx="1167">
                  <c:v>1.1382325589326285</c:v>
                </c:pt>
                <c:pt idx="1168">
                  <c:v>-1.8966493569606371</c:v>
                </c:pt>
                <c:pt idx="1169">
                  <c:v>-3.3120717012645855</c:v>
                </c:pt>
                <c:pt idx="1170">
                  <c:v>-2.7615423211381227</c:v>
                </c:pt>
                <c:pt idx="1171">
                  <c:v>-1.687826449024314</c:v>
                </c:pt>
                <c:pt idx="1172">
                  <c:v>1.112906575878128</c:v>
                </c:pt>
                <c:pt idx="1173">
                  <c:v>2.1481079182903073</c:v>
                </c:pt>
                <c:pt idx="1174">
                  <c:v>1.9931115864612821</c:v>
                </c:pt>
                <c:pt idx="1175">
                  <c:v>1.424934457815155</c:v>
                </c:pt>
                <c:pt idx="1176">
                  <c:v>-0.54198372796635397</c:v>
                </c:pt>
                <c:pt idx="1177">
                  <c:v>-0.77690126516971247</c:v>
                </c:pt>
                <c:pt idx="1178">
                  <c:v>-4.0389938486527512</c:v>
                </c:pt>
                <c:pt idx="1179">
                  <c:v>-3.8643959237874554</c:v>
                </c:pt>
                <c:pt idx="1180">
                  <c:v>-1.733289271408708</c:v>
                </c:pt>
                <c:pt idx="1181">
                  <c:v>-3.9027948242678434</c:v>
                </c:pt>
                <c:pt idx="1182">
                  <c:v>-5.496447831841067</c:v>
                </c:pt>
                <c:pt idx="1183">
                  <c:v>-5.3156766486569609</c:v>
                </c:pt>
                <c:pt idx="1184">
                  <c:v>-3.3385294537912671</c:v>
                </c:pt>
                <c:pt idx="1185">
                  <c:v>-5.1481167484121499</c:v>
                </c:pt>
                <c:pt idx="1186">
                  <c:v>-6.3979153735709389</c:v>
                </c:pt>
                <c:pt idx="1187">
                  <c:v>-6.0073608962138394</c:v>
                </c:pt>
                <c:pt idx="1188">
                  <c:v>-7.7693948865924511</c:v>
                </c:pt>
                <c:pt idx="1189">
                  <c:v>-6.4541100579332067</c:v>
                </c:pt>
                <c:pt idx="1190">
                  <c:v>-6.795675672139879</c:v>
                </c:pt>
                <c:pt idx="1191">
                  <c:v>-7.7012521549258963</c:v>
                </c:pt>
                <c:pt idx="1192">
                  <c:v>-7.7785390494333058</c:v>
                </c:pt>
                <c:pt idx="1193">
                  <c:v>-7.4194092044899804</c:v>
                </c:pt>
                <c:pt idx="1194">
                  <c:v>-1.6727685740409868</c:v>
                </c:pt>
                <c:pt idx="1195">
                  <c:v>-3.300009236636896</c:v>
                </c:pt>
                <c:pt idx="1196">
                  <c:v>-4.8941187229732037</c:v>
                </c:pt>
                <c:pt idx="1197">
                  <c:v>-2.7298335006758805</c:v>
                </c:pt>
                <c:pt idx="1198">
                  <c:v>-5.4078236606082868</c:v>
                </c:pt>
                <c:pt idx="1199">
                  <c:v>-3.0725237745474629</c:v>
                </c:pt>
                <c:pt idx="1200">
                  <c:v>1.1228282729072845</c:v>
                </c:pt>
                <c:pt idx="1201">
                  <c:v>2.2766816156165532</c:v>
                </c:pt>
                <c:pt idx="1202">
                  <c:v>2.3580649640549041</c:v>
                </c:pt>
                <c:pt idx="1203">
                  <c:v>1.1352742176494104</c:v>
                </c:pt>
                <c:pt idx="1204">
                  <c:v>-0.10480197411553149</c:v>
                </c:pt>
                <c:pt idx="1205">
                  <c:v>2.1787266232960292</c:v>
                </c:pt>
                <c:pt idx="1206">
                  <c:v>6.3673709909664353</c:v>
                </c:pt>
                <c:pt idx="1207">
                  <c:v>3.726765791869795</c:v>
                </c:pt>
                <c:pt idx="1208">
                  <c:v>2.0979246626828285</c:v>
                </c:pt>
                <c:pt idx="1209">
                  <c:v>0.42262468641453665</c:v>
                </c:pt>
                <c:pt idx="1210">
                  <c:v>0.1012026777730739</c:v>
                </c:pt>
                <c:pt idx="1211">
                  <c:v>1.6862133299957662</c:v>
                </c:pt>
                <c:pt idx="1212">
                  <c:v>0.25146345699617711</c:v>
                </c:pt>
                <c:pt idx="1213">
                  <c:v>-2.1264889787034207</c:v>
                </c:pt>
                <c:pt idx="1214">
                  <c:v>-1.9437473108330892</c:v>
                </c:pt>
                <c:pt idx="1215">
                  <c:v>-0.5231228897497715</c:v>
                </c:pt>
                <c:pt idx="1216">
                  <c:v>-0.52066106077479901</c:v>
                </c:pt>
                <c:pt idx="1217">
                  <c:v>-0.2193578946973247</c:v>
                </c:pt>
                <c:pt idx="1218">
                  <c:v>2.1254767647724009</c:v>
                </c:pt>
                <c:pt idx="1219">
                  <c:v>1.9328646882951546</c:v>
                </c:pt>
                <c:pt idx="1220">
                  <c:v>2.6168975594656416</c:v>
                </c:pt>
                <c:pt idx="1221">
                  <c:v>2.5545944035190615</c:v>
                </c:pt>
                <c:pt idx="1222">
                  <c:v>0.96322797316715025</c:v>
                </c:pt>
                <c:pt idx="1223">
                  <c:v>1.8738174158504393</c:v>
                </c:pt>
                <c:pt idx="1224">
                  <c:v>1.8260078142653811</c:v>
                </c:pt>
                <c:pt idx="1225">
                  <c:v>0.60658757283884768</c:v>
                </c:pt>
                <c:pt idx="1226">
                  <c:v>6.8067778155549661</c:v>
                </c:pt>
                <c:pt idx="1227">
                  <c:v>5.7372908339994524</c:v>
                </c:pt>
                <c:pt idx="1228">
                  <c:v>4.1067914205995208</c:v>
                </c:pt>
                <c:pt idx="1229">
                  <c:v>5.8495317785395571</c:v>
                </c:pt>
                <c:pt idx="1230">
                  <c:v>6.7400577206855985</c:v>
                </c:pt>
                <c:pt idx="1231">
                  <c:v>7.4219097986170368</c:v>
                </c:pt>
                <c:pt idx="1232">
                  <c:v>7.6866387187553329</c:v>
                </c:pt>
                <c:pt idx="1233">
                  <c:v>6.0107482468797997</c:v>
                </c:pt>
                <c:pt idx="1234">
                  <c:v>5.7885186221918161</c:v>
                </c:pt>
                <c:pt idx="1235">
                  <c:v>6.1866717599726258</c:v>
                </c:pt>
                <c:pt idx="1236">
                  <c:v>8.7183723839753497</c:v>
                </c:pt>
                <c:pt idx="1237">
                  <c:v>7.1087955455778058</c:v>
                </c:pt>
                <c:pt idx="1238">
                  <c:v>7.3848925910200336</c:v>
                </c:pt>
                <c:pt idx="1239">
                  <c:v>6.3772230319180352</c:v>
                </c:pt>
                <c:pt idx="1240">
                  <c:v>5.5600574287262248</c:v>
                </c:pt>
                <c:pt idx="1241">
                  <c:v>5.3529819858535888</c:v>
                </c:pt>
                <c:pt idx="1242">
                  <c:v>2.434970487268231</c:v>
                </c:pt>
                <c:pt idx="1243">
                  <c:v>2.929220638541409</c:v>
                </c:pt>
                <c:pt idx="1244">
                  <c:v>3.2743448746872588</c:v>
                </c:pt>
                <c:pt idx="1245">
                  <c:v>2.8671526872185353</c:v>
                </c:pt>
                <c:pt idx="1246">
                  <c:v>4.3051612184966785</c:v>
                </c:pt>
                <c:pt idx="1247">
                  <c:v>6.008121296647019</c:v>
                </c:pt>
                <c:pt idx="1248">
                  <c:v>1.2899080669823064</c:v>
                </c:pt>
                <c:pt idx="1249">
                  <c:v>1.988378560284076</c:v>
                </c:pt>
                <c:pt idx="1250">
                  <c:v>2.6967672042556785</c:v>
                </c:pt>
                <c:pt idx="1251">
                  <c:v>2.6165054838300961</c:v>
                </c:pt>
                <c:pt idx="1252">
                  <c:v>3.4216045354470737</c:v>
                </c:pt>
                <c:pt idx="1253">
                  <c:v>-2.862389418097635</c:v>
                </c:pt>
                <c:pt idx="1254">
                  <c:v>-1.479501376287871</c:v>
                </c:pt>
                <c:pt idx="1255">
                  <c:v>-0.69350493865908902</c:v>
                </c:pt>
                <c:pt idx="1256">
                  <c:v>-1.9102185447931816</c:v>
                </c:pt>
                <c:pt idx="1257">
                  <c:v>-1.9684337903138811</c:v>
                </c:pt>
                <c:pt idx="1258">
                  <c:v>-3.8651878212824897</c:v>
                </c:pt>
                <c:pt idx="1259">
                  <c:v>-5.3130653991542403</c:v>
                </c:pt>
                <c:pt idx="1260">
                  <c:v>-7.7327323692388177</c:v>
                </c:pt>
                <c:pt idx="1261">
                  <c:v>-6.8697374523149364</c:v>
                </c:pt>
                <c:pt idx="1262">
                  <c:v>-3.8000427670834398</c:v>
                </c:pt>
                <c:pt idx="1263">
                  <c:v>-3.4698889503750792</c:v>
                </c:pt>
                <c:pt idx="1264">
                  <c:v>-1.8467998953375826</c:v>
                </c:pt>
                <c:pt idx="1265">
                  <c:v>-2.0808439658038225</c:v>
                </c:pt>
                <c:pt idx="1266">
                  <c:v>-2.5307490692234467</c:v>
                </c:pt>
                <c:pt idx="1267">
                  <c:v>-6.405046902301109</c:v>
                </c:pt>
                <c:pt idx="1268">
                  <c:v>-9.0843816920709912</c:v>
                </c:pt>
                <c:pt idx="1269">
                  <c:v>-8.275644452863915</c:v>
                </c:pt>
                <c:pt idx="1270">
                  <c:v>-7.0891780275775176</c:v>
                </c:pt>
                <c:pt idx="1271">
                  <c:v>-6.1210515448197782</c:v>
                </c:pt>
                <c:pt idx="1272">
                  <c:v>-5.1500444203378066</c:v>
                </c:pt>
                <c:pt idx="1273">
                  <c:v>-5.422629998304032</c:v>
                </c:pt>
                <c:pt idx="1274">
                  <c:v>0.20407514152635997</c:v>
                </c:pt>
                <c:pt idx="1275">
                  <c:v>1.2603811873737243</c:v>
                </c:pt>
                <c:pt idx="1276">
                  <c:v>1.6427888086363538</c:v>
                </c:pt>
                <c:pt idx="1277">
                  <c:v>2.0467701177727236</c:v>
                </c:pt>
                <c:pt idx="1278">
                  <c:v>-7.2700361040045607</c:v>
                </c:pt>
                <c:pt idx="1279">
                  <c:v>0.10662570639588864</c:v>
                </c:pt>
                <c:pt idx="1280">
                  <c:v>0.62435211575630944</c:v>
                </c:pt>
                <c:pt idx="1281">
                  <c:v>-0.19577352581931962</c:v>
                </c:pt>
                <c:pt idx="1282">
                  <c:v>-0.26591785323739714</c:v>
                </c:pt>
                <c:pt idx="1283">
                  <c:v>-9.9753927913639018E-2</c:v>
                </c:pt>
                <c:pt idx="1284">
                  <c:v>-0.98703347512228845</c:v>
                </c:pt>
                <c:pt idx="1285">
                  <c:v>-1.6160980676100536</c:v>
                </c:pt>
                <c:pt idx="1286">
                  <c:v>-0.89619969084904483</c:v>
                </c:pt>
                <c:pt idx="1287">
                  <c:v>-3.4784089417641582</c:v>
                </c:pt>
                <c:pt idx="1288">
                  <c:v>-1.4354758774004495E-4</c:v>
                </c:pt>
                <c:pt idx="1289">
                  <c:v>0.17932178717103398</c:v>
                </c:pt>
                <c:pt idx="1290">
                  <c:v>0.75955702845392636</c:v>
                </c:pt>
                <c:pt idx="1291">
                  <c:v>3.6744536856085404</c:v>
                </c:pt>
                <c:pt idx="1292">
                  <c:v>3.7257323770476773</c:v>
                </c:pt>
                <c:pt idx="1293">
                  <c:v>7.2612096793428975</c:v>
                </c:pt>
                <c:pt idx="1294">
                  <c:v>6.3955166114086097</c:v>
                </c:pt>
                <c:pt idx="1295">
                  <c:v>5.9553515502677499</c:v>
                </c:pt>
                <c:pt idx="1296">
                  <c:v>5.4096667952409661</c:v>
                </c:pt>
                <c:pt idx="1297">
                  <c:v>5.3173238157168754</c:v>
                </c:pt>
                <c:pt idx="1298">
                  <c:v>3.4397128341451833</c:v>
                </c:pt>
                <c:pt idx="1299">
                  <c:v>3.185463150730655</c:v>
                </c:pt>
                <c:pt idx="1300">
                  <c:v>1.3615229056575657</c:v>
                </c:pt>
                <c:pt idx="1301">
                  <c:v>1.424757205091808</c:v>
                </c:pt>
                <c:pt idx="1302">
                  <c:v>2.5384460245826119</c:v>
                </c:pt>
                <c:pt idx="1303">
                  <c:v>4.0392248221243392</c:v>
                </c:pt>
                <c:pt idx="1304">
                  <c:v>3.4658230399119105</c:v>
                </c:pt>
                <c:pt idx="1305">
                  <c:v>3.5379571359207205</c:v>
                </c:pt>
                <c:pt idx="1306">
                  <c:v>5.1481583223286549</c:v>
                </c:pt>
                <c:pt idx="1307">
                  <c:v>8.7906300900957888</c:v>
                </c:pt>
                <c:pt idx="1308">
                  <c:v>10.563453081086223</c:v>
                </c:pt>
                <c:pt idx="1309">
                  <c:v>8.9787263729776043</c:v>
                </c:pt>
                <c:pt idx="1310">
                  <c:v>5.1996663356798365</c:v>
                </c:pt>
                <c:pt idx="1311">
                  <c:v>5.0784805021118444</c:v>
                </c:pt>
                <c:pt idx="1312">
                  <c:v>5.4977946519006622</c:v>
                </c:pt>
                <c:pt idx="1313">
                  <c:v>2.4556368867105931</c:v>
                </c:pt>
                <c:pt idx="1314">
                  <c:v>2.7284905980395422</c:v>
                </c:pt>
                <c:pt idx="1315">
                  <c:v>4.6289966382355772</c:v>
                </c:pt>
                <c:pt idx="1316">
                  <c:v>4.3256046744120198</c:v>
                </c:pt>
                <c:pt idx="1317">
                  <c:v>4.6307914069708147</c:v>
                </c:pt>
                <c:pt idx="1318">
                  <c:v>5.0549956662737259</c:v>
                </c:pt>
                <c:pt idx="1319">
                  <c:v>4.2005656996463472</c:v>
                </c:pt>
                <c:pt idx="1320">
                  <c:v>0.95913612968169559</c:v>
                </c:pt>
                <c:pt idx="1321">
                  <c:v>0.71367881671352507</c:v>
                </c:pt>
                <c:pt idx="1322">
                  <c:v>0.21362283504215895</c:v>
                </c:pt>
                <c:pt idx="1323">
                  <c:v>1.0795438515379345</c:v>
                </c:pt>
                <c:pt idx="1324">
                  <c:v>2.5966199663841536</c:v>
                </c:pt>
                <c:pt idx="1325">
                  <c:v>0.83156406974573827</c:v>
                </c:pt>
                <c:pt idx="1326">
                  <c:v>-0.73705073722884151</c:v>
                </c:pt>
                <c:pt idx="1327">
                  <c:v>-0.51380186350596091</c:v>
                </c:pt>
                <c:pt idx="1328">
                  <c:v>-4.4901011771553669</c:v>
                </c:pt>
                <c:pt idx="1329">
                  <c:v>5.6374440560162498E-2</c:v>
                </c:pt>
                <c:pt idx="1330">
                  <c:v>2.9917464965041489</c:v>
                </c:pt>
                <c:pt idx="1331">
                  <c:v>8.8936064468537381</c:v>
                </c:pt>
                <c:pt idx="1332">
                  <c:v>10.49662400216836</c:v>
                </c:pt>
                <c:pt idx="1333">
                  <c:v>9.117966901951533</c:v>
                </c:pt>
                <c:pt idx="1334">
                  <c:v>8.4653789117563889</c:v>
                </c:pt>
                <c:pt idx="1335">
                  <c:v>10.240819720580745</c:v>
                </c:pt>
                <c:pt idx="1336">
                  <c:v>8.6484775485226777</c:v>
                </c:pt>
                <c:pt idx="1337">
                  <c:v>7.6540216936704155</c:v>
                </c:pt>
                <c:pt idx="1338">
                  <c:v>9.1118250243033714</c:v>
                </c:pt>
                <c:pt idx="1339">
                  <c:v>9.9153947218730281</c:v>
                </c:pt>
                <c:pt idx="1340">
                  <c:v>3.5303463496857148</c:v>
                </c:pt>
                <c:pt idx="1341">
                  <c:v>2.5392655147171297</c:v>
                </c:pt>
                <c:pt idx="1342">
                  <c:v>3.5913462632454127</c:v>
                </c:pt>
                <c:pt idx="1343">
                  <c:v>3.6110569369208605</c:v>
                </c:pt>
                <c:pt idx="1344">
                  <c:v>3.5091598432287867</c:v>
                </c:pt>
                <c:pt idx="1345">
                  <c:v>1.4634196589059059</c:v>
                </c:pt>
                <c:pt idx="1346">
                  <c:v>0.92826849301529535</c:v>
                </c:pt>
                <c:pt idx="1347">
                  <c:v>2.2012635437137646</c:v>
                </c:pt>
                <c:pt idx="1348">
                  <c:v>2.4098327893423885</c:v>
                </c:pt>
                <c:pt idx="1349">
                  <c:v>2.388179410408128</c:v>
                </c:pt>
                <c:pt idx="1350">
                  <c:v>4.1731651693673086</c:v>
                </c:pt>
                <c:pt idx="1351">
                  <c:v>6.9460952524305668</c:v>
                </c:pt>
                <c:pt idx="1352">
                  <c:v>3.9585016271875162</c:v>
                </c:pt>
                <c:pt idx="1353">
                  <c:v>4.2116459644687581</c:v>
                </c:pt>
                <c:pt idx="1354">
                  <c:v>2.9104840680218871</c:v>
                </c:pt>
                <c:pt idx="1355">
                  <c:v>2.7294363612196975</c:v>
                </c:pt>
                <c:pt idx="1356">
                  <c:v>0.11648872509773867</c:v>
                </c:pt>
                <c:pt idx="1357">
                  <c:v>-1.8951601474120423</c:v>
                </c:pt>
                <c:pt idx="1358">
                  <c:v>0.72435616732914809</c:v>
                </c:pt>
                <c:pt idx="1359">
                  <c:v>-0.85808154940376369</c:v>
                </c:pt>
                <c:pt idx="1360">
                  <c:v>1.8977324055366154</c:v>
                </c:pt>
                <c:pt idx="1361">
                  <c:v>4.0079545649829527</c:v>
                </c:pt>
                <c:pt idx="1362">
                  <c:v>4.8371624084846587</c:v>
                </c:pt>
                <c:pt idx="1363">
                  <c:v>4.3934470676361883</c:v>
                </c:pt>
                <c:pt idx="1364">
                  <c:v>3.7640999608725707</c:v>
                </c:pt>
                <c:pt idx="1365">
                  <c:v>2.7876914647853113</c:v>
                </c:pt>
                <c:pt idx="1366">
                  <c:v>2.4289205183067679</c:v>
                </c:pt>
                <c:pt idx="1367">
                  <c:v>1.1860284664760883</c:v>
                </c:pt>
                <c:pt idx="1368">
                  <c:v>0.15742191982846521</c:v>
                </c:pt>
                <c:pt idx="1369">
                  <c:v>-2.2883128721543784</c:v>
                </c:pt>
                <c:pt idx="1370">
                  <c:v>0.79051681506105353</c:v>
                </c:pt>
                <c:pt idx="1371">
                  <c:v>-1.5085360664450462</c:v>
                </c:pt>
                <c:pt idx="1372">
                  <c:v>-3.037682759800532</c:v>
                </c:pt>
                <c:pt idx="1373">
                  <c:v>-4.9739123838204904</c:v>
                </c:pt>
                <c:pt idx="1374">
                  <c:v>-6.6465269454384384</c:v>
                </c:pt>
                <c:pt idx="1375">
                  <c:v>-3.3818680508946102</c:v>
                </c:pt>
                <c:pt idx="1376">
                  <c:v>-5.2536880458051485</c:v>
                </c:pt>
                <c:pt idx="1377">
                  <c:v>-3.7783146412246396</c:v>
                </c:pt>
                <c:pt idx="1378">
                  <c:v>-3.8204813771021691</c:v>
                </c:pt>
                <c:pt idx="1379">
                  <c:v>-1.3984322393919513</c:v>
                </c:pt>
                <c:pt idx="1380">
                  <c:v>-0.53859541545276102</c:v>
                </c:pt>
                <c:pt idx="1381">
                  <c:v>-0.25473257390748927</c:v>
                </c:pt>
                <c:pt idx="1382">
                  <c:v>-1.929256216516734</c:v>
                </c:pt>
                <c:pt idx="1383">
                  <c:v>-4.0763345948650738</c:v>
                </c:pt>
                <c:pt idx="1384">
                  <c:v>-1.5987014353785725</c:v>
                </c:pt>
                <c:pt idx="1385">
                  <c:v>0.4811669081592953</c:v>
                </c:pt>
                <c:pt idx="1386">
                  <c:v>-0.84694858265663697</c:v>
                </c:pt>
                <c:pt idx="1387">
                  <c:v>-2.152253124390981</c:v>
                </c:pt>
                <c:pt idx="1388">
                  <c:v>0.79297548804812834</c:v>
                </c:pt>
                <c:pt idx="1389">
                  <c:v>3.2336746392433042</c:v>
                </c:pt>
                <c:pt idx="1390">
                  <c:v>6.3703062753189812</c:v>
                </c:pt>
                <c:pt idx="1391">
                  <c:v>5.5932762477870881</c:v>
                </c:pt>
                <c:pt idx="1392">
                  <c:v>9.4739434230083788</c:v>
                </c:pt>
                <c:pt idx="1393">
                  <c:v>6.026556680707543</c:v>
                </c:pt>
                <c:pt idx="1394">
                  <c:v>4.5339016126367682</c:v>
                </c:pt>
                <c:pt idx="1395">
                  <c:v>1.2605117513730875</c:v>
                </c:pt>
                <c:pt idx="1396">
                  <c:v>2.4744569762357855</c:v>
                </c:pt>
                <c:pt idx="1397">
                  <c:v>1.9270158786122096</c:v>
                </c:pt>
                <c:pt idx="1398">
                  <c:v>1.924309090750981</c:v>
                </c:pt>
                <c:pt idx="1399">
                  <c:v>0.57188208167588073</c:v>
                </c:pt>
                <c:pt idx="1400">
                  <c:v>3.0846935735082894</c:v>
                </c:pt>
                <c:pt idx="1401">
                  <c:v>4.4162236161574668</c:v>
                </c:pt>
                <c:pt idx="1402">
                  <c:v>3.4645991545417161</c:v>
                </c:pt>
                <c:pt idx="1403">
                  <c:v>0.3581370390875378</c:v>
                </c:pt>
                <c:pt idx="1404">
                  <c:v>-3.0776704648212245</c:v>
                </c:pt>
                <c:pt idx="1405">
                  <c:v>-3.899908318339115</c:v>
                </c:pt>
                <c:pt idx="1406">
                  <c:v>-5.1299125865051991</c:v>
                </c:pt>
                <c:pt idx="1407">
                  <c:v>-6.9869241278546781</c:v>
                </c:pt>
                <c:pt idx="1408">
                  <c:v>-5.7982338150692101</c:v>
                </c:pt>
                <c:pt idx="1409">
                  <c:v>-4.3784065335622842</c:v>
                </c:pt>
                <c:pt idx="1410">
                  <c:v>-4.4405658802060515</c:v>
                </c:pt>
                <c:pt idx="1411">
                  <c:v>-5.0765110921854415</c:v>
                </c:pt>
                <c:pt idx="1412">
                  <c:v>-2.748860282966902</c:v>
                </c:pt>
                <c:pt idx="1413">
                  <c:v>-0.78397185467021302</c:v>
                </c:pt>
                <c:pt idx="1414">
                  <c:v>-0.17557586920318613</c:v>
                </c:pt>
                <c:pt idx="1415">
                  <c:v>-0.79801768228286107</c:v>
                </c:pt>
                <c:pt idx="1416">
                  <c:v>0.56178288594541925</c:v>
                </c:pt>
                <c:pt idx="1417">
                  <c:v>-1.3543960026491391</c:v>
                </c:pt>
                <c:pt idx="1418">
                  <c:v>0.98104049761576562</c:v>
                </c:pt>
                <c:pt idx="1419">
                  <c:v>-4.7063852145811325E-2</c:v>
                </c:pt>
                <c:pt idx="1420">
                  <c:v>1.9276438330687711</c:v>
                </c:pt>
                <c:pt idx="1421">
                  <c:v>1.7648781497618842</c:v>
                </c:pt>
                <c:pt idx="1422">
                  <c:v>4.1983910347856863</c:v>
                </c:pt>
                <c:pt idx="1423">
                  <c:v>5.1785534313071224</c:v>
                </c:pt>
                <c:pt idx="1424">
                  <c:v>5.7606965881764012</c:v>
                </c:pt>
                <c:pt idx="1425">
                  <c:v>6.36462722935876</c:v>
                </c:pt>
                <c:pt idx="1426">
                  <c:v>3.7281645064228854</c:v>
                </c:pt>
                <c:pt idx="1427">
                  <c:v>1.1353467557805885</c:v>
                </c:pt>
                <c:pt idx="1428">
                  <c:v>-3.8185419797471809E-2</c:v>
                </c:pt>
                <c:pt idx="1429">
                  <c:v>-0.80436357781773893</c:v>
                </c:pt>
                <c:pt idx="1430">
                  <c:v>-4.8039290200359659</c:v>
                </c:pt>
                <c:pt idx="1431">
                  <c:v>-6.6235391180323688</c:v>
                </c:pt>
                <c:pt idx="1432">
                  <c:v>-3.5711859062291325</c:v>
                </c:pt>
                <c:pt idx="1433">
                  <c:v>-0.24406601560622221</c:v>
                </c:pt>
                <c:pt idx="1434">
                  <c:v>-0.80965581404561249</c:v>
                </c:pt>
                <c:pt idx="1435">
                  <c:v>0.83130736735895994</c:v>
                </c:pt>
                <c:pt idx="1436">
                  <c:v>1.3181763306230465</c:v>
                </c:pt>
                <c:pt idx="1437">
                  <c:v>1.1963607975607289</c:v>
                </c:pt>
                <c:pt idx="1438">
                  <c:v>2.6767232178046498</c:v>
                </c:pt>
                <c:pt idx="1439">
                  <c:v>-0.29094610397581278</c:v>
                </c:pt>
                <c:pt idx="1440">
                  <c:v>-0.47185049357823061</c:v>
                </c:pt>
                <c:pt idx="1441">
                  <c:v>1.2553348557795942</c:v>
                </c:pt>
                <c:pt idx="1442">
                  <c:v>1.6298013702016334</c:v>
                </c:pt>
                <c:pt idx="1443">
                  <c:v>8.5068144331814608</c:v>
                </c:pt>
                <c:pt idx="1444">
                  <c:v>10.106129989863319</c:v>
                </c:pt>
                <c:pt idx="1445">
                  <c:v>8.3855254908769865</c:v>
                </c:pt>
                <c:pt idx="1446">
                  <c:v>4.2169711417893012</c:v>
                </c:pt>
                <c:pt idx="1447">
                  <c:v>5.1552746276103818</c:v>
                </c:pt>
                <c:pt idx="1448">
                  <c:v>4.30974536484932</c:v>
                </c:pt>
                <c:pt idx="1449">
                  <c:v>4.7287769283643968</c:v>
                </c:pt>
                <c:pt idx="1450">
                  <c:v>3.2758882355279582</c:v>
                </c:pt>
                <c:pt idx="1451">
                  <c:v>2.2883110119751535</c:v>
                </c:pt>
                <c:pt idx="1452">
                  <c:v>2.0094769107776358</c:v>
                </c:pt>
                <c:pt idx="1453">
                  <c:v>-0.23147178030014004</c:v>
                </c:pt>
                <c:pt idx="1454">
                  <c:v>0.35168059772986737</c:v>
                </c:pt>
                <c:pt idx="1455">
                  <c:v>1.6965021379568981</c:v>
                </c:pt>
                <c:pt idx="1456">
                  <c:v>1.7168544241611983</c:v>
                </c:pt>
                <c:pt idx="1457">
                  <c:v>-6.814831618254928</c:v>
                </c:pt>
                <c:pt idx="1458">
                  <c:v>-5.0833454564294414</c:v>
                </c:pt>
                <c:pt idx="1459">
                  <c:v>-3.1450106107865139</c:v>
                </c:pt>
                <c:pt idx="1460">
                  <c:v>-6.1705134497078689</c:v>
                </c:pt>
                <c:pt idx="1461">
                  <c:v>-7.0434600047370708</c:v>
                </c:pt>
                <c:pt idx="1462">
                  <c:v>-9.2591122042633742</c:v>
                </c:pt>
                <c:pt idx="1463">
                  <c:v>-7.4632057838370258</c:v>
                </c:pt>
                <c:pt idx="1464">
                  <c:v>-6.7068831054533291</c:v>
                </c:pt>
                <c:pt idx="1465">
                  <c:v>-7.6061944949079958</c:v>
                </c:pt>
                <c:pt idx="1466">
                  <c:v>-2.7055756454171984</c:v>
                </c:pt>
                <c:pt idx="1467">
                  <c:v>-1.8450140808754867</c:v>
                </c:pt>
                <c:pt idx="1468">
                  <c:v>-2.1705148727879475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C6-4557-AEC8-59D552C5EE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82156895"/>
        <c:axId val="1482157855"/>
      </c:lineChart>
      <c:dateAx>
        <c:axId val="1482156895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3175" cap="flat" cmpd="sng" algn="ctr">
            <a:solidFill>
              <a:schemeClr val="tx1">
                <a:lumMod val="15000"/>
                <a:lumOff val="85000"/>
              </a:schemeClr>
            </a:solidFill>
            <a:round/>
            <a:tailEnd type="none" w="med" len="lg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2157855"/>
        <c:crosses val="autoZero"/>
        <c:auto val="1"/>
        <c:lblOffset val="100"/>
        <c:baseTimeUnit val="days"/>
      </c:dateAx>
      <c:valAx>
        <c:axId val="1482157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  <a:alpha val="32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3175" cap="flat" cmpd="sng" algn="ctr">
            <a:solidFill>
              <a:schemeClr val="tx1">
                <a:lumMod val="15000"/>
                <a:lumOff val="85000"/>
              </a:schemeClr>
            </a:solidFill>
            <a:round/>
            <a:tailEnd type="none" w="med" len="lg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21568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Time Series of ADDYY's Forecast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'Exponential Smoothing by Month'!$I$3</c:f>
              <c:strCache>
                <c:ptCount val="1"/>
                <c:pt idx="0">
                  <c:v> Adj Close </c:v>
                </c:pt>
              </c:strCache>
            </c:strRef>
          </c:tx>
          <c:spPr>
            <a:ln w="34925" cap="rnd">
              <a:solidFill>
                <a:schemeClr val="accent6">
                  <a:tint val="77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'Exponential Smoothing by Month'!$H$4:$H$74</c:f>
              <c:numCache>
                <c:formatCode>[$-409]mmmm\-yy;@</c:formatCode>
                <c:ptCount val="71"/>
                <c:pt idx="0">
                  <c:v>43466</c:v>
                </c:pt>
                <c:pt idx="1">
                  <c:v>43497</c:v>
                </c:pt>
                <c:pt idx="2">
                  <c:v>43525</c:v>
                </c:pt>
                <c:pt idx="3">
                  <c:v>43556</c:v>
                </c:pt>
                <c:pt idx="4">
                  <c:v>43586</c:v>
                </c:pt>
                <c:pt idx="5">
                  <c:v>43617</c:v>
                </c:pt>
                <c:pt idx="6">
                  <c:v>43647</c:v>
                </c:pt>
                <c:pt idx="7">
                  <c:v>43678</c:v>
                </c:pt>
                <c:pt idx="8">
                  <c:v>43709</c:v>
                </c:pt>
                <c:pt idx="9">
                  <c:v>43739</c:v>
                </c:pt>
                <c:pt idx="10">
                  <c:v>43770</c:v>
                </c:pt>
                <c:pt idx="11">
                  <c:v>43800</c:v>
                </c:pt>
                <c:pt idx="12">
                  <c:v>43831</c:v>
                </c:pt>
                <c:pt idx="13">
                  <c:v>43862</c:v>
                </c:pt>
                <c:pt idx="14">
                  <c:v>43891</c:v>
                </c:pt>
                <c:pt idx="15">
                  <c:v>43922</c:v>
                </c:pt>
                <c:pt idx="16">
                  <c:v>43952</c:v>
                </c:pt>
                <c:pt idx="17">
                  <c:v>43983</c:v>
                </c:pt>
                <c:pt idx="18">
                  <c:v>44013</c:v>
                </c:pt>
                <c:pt idx="19">
                  <c:v>44044</c:v>
                </c:pt>
                <c:pt idx="20">
                  <c:v>44075</c:v>
                </c:pt>
                <c:pt idx="21">
                  <c:v>44105</c:v>
                </c:pt>
                <c:pt idx="22">
                  <c:v>44136</c:v>
                </c:pt>
                <c:pt idx="23">
                  <c:v>44166</c:v>
                </c:pt>
                <c:pt idx="24">
                  <c:v>44197</c:v>
                </c:pt>
                <c:pt idx="25">
                  <c:v>44228</c:v>
                </c:pt>
                <c:pt idx="26">
                  <c:v>44256</c:v>
                </c:pt>
                <c:pt idx="27">
                  <c:v>44287</c:v>
                </c:pt>
                <c:pt idx="28">
                  <c:v>44317</c:v>
                </c:pt>
                <c:pt idx="29">
                  <c:v>44348</c:v>
                </c:pt>
                <c:pt idx="30">
                  <c:v>44378</c:v>
                </c:pt>
                <c:pt idx="31">
                  <c:v>44409</c:v>
                </c:pt>
                <c:pt idx="32">
                  <c:v>44440</c:v>
                </c:pt>
                <c:pt idx="33">
                  <c:v>44470</c:v>
                </c:pt>
                <c:pt idx="34">
                  <c:v>44501</c:v>
                </c:pt>
                <c:pt idx="35">
                  <c:v>44531</c:v>
                </c:pt>
                <c:pt idx="36">
                  <c:v>44562</c:v>
                </c:pt>
                <c:pt idx="37">
                  <c:v>44593</c:v>
                </c:pt>
                <c:pt idx="38">
                  <c:v>44621</c:v>
                </c:pt>
                <c:pt idx="39">
                  <c:v>44652</c:v>
                </c:pt>
                <c:pt idx="40">
                  <c:v>44682</c:v>
                </c:pt>
                <c:pt idx="41">
                  <c:v>44713</c:v>
                </c:pt>
                <c:pt idx="42">
                  <c:v>44743</c:v>
                </c:pt>
                <c:pt idx="43">
                  <c:v>44774</c:v>
                </c:pt>
                <c:pt idx="44">
                  <c:v>44805</c:v>
                </c:pt>
                <c:pt idx="45">
                  <c:v>44835</c:v>
                </c:pt>
                <c:pt idx="46">
                  <c:v>44866</c:v>
                </c:pt>
                <c:pt idx="47">
                  <c:v>44896</c:v>
                </c:pt>
                <c:pt idx="48">
                  <c:v>44927</c:v>
                </c:pt>
                <c:pt idx="49">
                  <c:v>44958</c:v>
                </c:pt>
                <c:pt idx="50">
                  <c:v>44986</c:v>
                </c:pt>
                <c:pt idx="51">
                  <c:v>45017</c:v>
                </c:pt>
                <c:pt idx="52">
                  <c:v>45047</c:v>
                </c:pt>
                <c:pt idx="53">
                  <c:v>45078</c:v>
                </c:pt>
                <c:pt idx="54">
                  <c:v>45108</c:v>
                </c:pt>
                <c:pt idx="55">
                  <c:v>45139</c:v>
                </c:pt>
                <c:pt idx="56">
                  <c:v>45170</c:v>
                </c:pt>
                <c:pt idx="57">
                  <c:v>45200</c:v>
                </c:pt>
                <c:pt idx="58">
                  <c:v>45231</c:v>
                </c:pt>
                <c:pt idx="59">
                  <c:v>45261</c:v>
                </c:pt>
                <c:pt idx="60">
                  <c:v>45292</c:v>
                </c:pt>
                <c:pt idx="61">
                  <c:v>45323</c:v>
                </c:pt>
                <c:pt idx="62">
                  <c:v>45352</c:v>
                </c:pt>
                <c:pt idx="63">
                  <c:v>45383</c:v>
                </c:pt>
                <c:pt idx="64">
                  <c:v>45413</c:v>
                </c:pt>
                <c:pt idx="65">
                  <c:v>45444</c:v>
                </c:pt>
                <c:pt idx="66">
                  <c:v>45474</c:v>
                </c:pt>
                <c:pt idx="67">
                  <c:v>45505</c:v>
                </c:pt>
                <c:pt idx="68">
                  <c:v>45536</c:v>
                </c:pt>
                <c:pt idx="69">
                  <c:v>45566</c:v>
                </c:pt>
                <c:pt idx="70">
                  <c:v>45597</c:v>
                </c:pt>
              </c:numCache>
            </c:numRef>
          </c:cat>
          <c:val>
            <c:numRef>
              <c:f>'Exponential Smoothing by Month'!$I$4:$I$74</c:f>
              <c:numCache>
                <c:formatCode>_("$"* #,##0.00_);_("$"* \(#,##0.00\);_("$"* "-"??_);_(@_)</c:formatCode>
                <c:ptCount val="71"/>
                <c:pt idx="0">
                  <c:v>2264.6487809400001</c:v>
                </c:pt>
                <c:pt idx="1">
                  <c:v>2083.6807403999996</c:v>
                </c:pt>
                <c:pt idx="2">
                  <c:v>2400.5126569000004</c:v>
                </c:pt>
                <c:pt idx="3">
                  <c:v>2549.0951004999997</c:v>
                </c:pt>
                <c:pt idx="4">
                  <c:v>2981.5548019000007</c:v>
                </c:pt>
                <c:pt idx="5">
                  <c:v>2874.5814666999995</c:v>
                </c:pt>
                <c:pt idx="6">
                  <c:v>3340.2207796000002</c:v>
                </c:pt>
                <c:pt idx="7">
                  <c:v>3134.9280242999998</c:v>
                </c:pt>
                <c:pt idx="8">
                  <c:v>2915.9560545999993</c:v>
                </c:pt>
                <c:pt idx="9">
                  <c:v>3403.6071625</c:v>
                </c:pt>
                <c:pt idx="10">
                  <c:v>2917.2854004000001</c:v>
                </c:pt>
                <c:pt idx="11">
                  <c:v>3190.7811280000001</c:v>
                </c:pt>
                <c:pt idx="12">
                  <c:v>3414.3964080999995</c:v>
                </c:pt>
                <c:pt idx="13">
                  <c:v>2799.9628449000002</c:v>
                </c:pt>
                <c:pt idx="14">
                  <c:v>2411.9958418900001</c:v>
                </c:pt>
                <c:pt idx="15">
                  <c:v>2313.0437546399999</c:v>
                </c:pt>
                <c:pt idx="16">
                  <c:v>2230.0345306999998</c:v>
                </c:pt>
                <c:pt idx="17">
                  <c:v>2889.8115768000002</c:v>
                </c:pt>
                <c:pt idx="18">
                  <c:v>2921.0712128999999</c:v>
                </c:pt>
                <c:pt idx="19">
                  <c:v>3069.0563047000001</c:v>
                </c:pt>
                <c:pt idx="20">
                  <c:v>3261.9801026999999</c:v>
                </c:pt>
                <c:pt idx="21">
                  <c:v>3450.0102387999996</c:v>
                </c:pt>
                <c:pt idx="22">
                  <c:v>3154.2521056999994</c:v>
                </c:pt>
                <c:pt idx="23">
                  <c:v>3715.4334261000008</c:v>
                </c:pt>
                <c:pt idx="24">
                  <c:v>3164.0395050000011</c:v>
                </c:pt>
                <c:pt idx="25">
                  <c:v>3172.1217651000006</c:v>
                </c:pt>
                <c:pt idx="26">
                  <c:v>3715.4912719000008</c:v>
                </c:pt>
                <c:pt idx="27">
                  <c:v>3300.3104857999997</c:v>
                </c:pt>
                <c:pt idx="28">
                  <c:v>3384.5051423000004</c:v>
                </c:pt>
                <c:pt idx="29">
                  <c:v>3843.5550077000003</c:v>
                </c:pt>
                <c:pt idx="30">
                  <c:v>3793.1887054999997</c:v>
                </c:pt>
                <c:pt idx="31">
                  <c:v>3919.2845001000001</c:v>
                </c:pt>
                <c:pt idx="32">
                  <c:v>3463.8468780999997</c:v>
                </c:pt>
                <c:pt idx="33">
                  <c:v>3212.3561251000001</c:v>
                </c:pt>
                <c:pt idx="34">
                  <c:v>3277.8273771000004</c:v>
                </c:pt>
                <c:pt idx="35">
                  <c:v>3070.2015532</c:v>
                </c:pt>
                <c:pt idx="36">
                  <c:v>2759.3418576000004</c:v>
                </c:pt>
                <c:pt idx="37">
                  <c:v>2439.4211271999998</c:v>
                </c:pt>
                <c:pt idx="38">
                  <c:v>2548.5431899099999</c:v>
                </c:pt>
                <c:pt idx="39">
                  <c:v>2108.2689819599996</c:v>
                </c:pt>
                <c:pt idx="40">
                  <c:v>1968.9325180200003</c:v>
                </c:pt>
                <c:pt idx="41">
                  <c:v>1917.2457962399999</c:v>
                </c:pt>
                <c:pt idx="42">
                  <c:v>1691.0614700399999</c:v>
                </c:pt>
                <c:pt idx="43">
                  <c:v>1910.82280732</c:v>
                </c:pt>
                <c:pt idx="44">
                  <c:v>1411.93465803</c:v>
                </c:pt>
                <c:pt idx="45">
                  <c:v>1143.52937318</c:v>
                </c:pt>
                <c:pt idx="46">
                  <c:v>1287.9124985000001</c:v>
                </c:pt>
                <c:pt idx="47">
                  <c:v>1350.28592682</c:v>
                </c:pt>
                <c:pt idx="48">
                  <c:v>1551.3640442199999</c:v>
                </c:pt>
                <c:pt idx="49">
                  <c:v>1465.3337936400003</c:v>
                </c:pt>
                <c:pt idx="50">
                  <c:v>1776.7740402299996</c:v>
                </c:pt>
                <c:pt idx="51">
                  <c:v>1681.9779586700001</c:v>
                </c:pt>
                <c:pt idx="52">
                  <c:v>1918.2929306100002</c:v>
                </c:pt>
                <c:pt idx="53">
                  <c:v>1925.5209732000001</c:v>
                </c:pt>
                <c:pt idx="54">
                  <c:v>1926.44814307</c:v>
                </c:pt>
                <c:pt idx="55">
                  <c:v>2257.9442901499997</c:v>
                </c:pt>
                <c:pt idx="56">
                  <c:v>1806.3853454300001</c:v>
                </c:pt>
                <c:pt idx="57">
                  <c:v>1944.0742492400004</c:v>
                </c:pt>
                <c:pt idx="58">
                  <c:v>2023.1623535900003</c:v>
                </c:pt>
                <c:pt idx="59">
                  <c:v>2088.3629609</c:v>
                </c:pt>
                <c:pt idx="60">
                  <c:v>1976.7941742199998</c:v>
                </c:pt>
                <c:pt idx="61">
                  <c:v>1930.3960877899999</c:v>
                </c:pt>
                <c:pt idx="62">
                  <c:v>2132.1789322300001</c:v>
                </c:pt>
                <c:pt idx="63">
                  <c:v>2509.3653487000001</c:v>
                </c:pt>
                <c:pt idx="64">
                  <c:v>2685.3197709999995</c:v>
                </c:pt>
                <c:pt idx="65">
                  <c:v>2302.8100125999999</c:v>
                </c:pt>
                <c:pt idx="66">
                  <c:v>2716.5699996999992</c:v>
                </c:pt>
                <c:pt idx="67">
                  <c:v>2655.7499923999994</c:v>
                </c:pt>
                <c:pt idx="68">
                  <c:v>2473.359993</c:v>
                </c:pt>
                <c:pt idx="69">
                  <c:v>2856.6600189000001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DE-4570-9804-A9AD342075F4}"/>
            </c:ext>
          </c:extLst>
        </c:ser>
        <c:ser>
          <c:idx val="1"/>
          <c:order val="1"/>
          <c:tx>
            <c:strRef>
              <c:f>'Exponential Smoothing by Month'!$J$3</c:f>
              <c:strCache>
                <c:ptCount val="1"/>
                <c:pt idx="0">
                  <c:v>Forecast</c:v>
                </c:pt>
              </c:strCache>
            </c:strRef>
          </c:tx>
          <c:spPr>
            <a:ln w="34925" cap="rnd">
              <a:solidFill>
                <a:schemeClr val="accent6">
                  <a:shade val="76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'Exponential Smoothing by Month'!$H$4:$H$74</c:f>
              <c:numCache>
                <c:formatCode>[$-409]mmmm\-yy;@</c:formatCode>
                <c:ptCount val="71"/>
                <c:pt idx="0">
                  <c:v>43466</c:v>
                </c:pt>
                <c:pt idx="1">
                  <c:v>43497</c:v>
                </c:pt>
                <c:pt idx="2">
                  <c:v>43525</c:v>
                </c:pt>
                <c:pt idx="3">
                  <c:v>43556</c:v>
                </c:pt>
                <c:pt idx="4">
                  <c:v>43586</c:v>
                </c:pt>
                <c:pt idx="5">
                  <c:v>43617</c:v>
                </c:pt>
                <c:pt idx="6">
                  <c:v>43647</c:v>
                </c:pt>
                <c:pt idx="7">
                  <c:v>43678</c:v>
                </c:pt>
                <c:pt idx="8">
                  <c:v>43709</c:v>
                </c:pt>
                <c:pt idx="9">
                  <c:v>43739</c:v>
                </c:pt>
                <c:pt idx="10">
                  <c:v>43770</c:v>
                </c:pt>
                <c:pt idx="11">
                  <c:v>43800</c:v>
                </c:pt>
                <c:pt idx="12">
                  <c:v>43831</c:v>
                </c:pt>
                <c:pt idx="13">
                  <c:v>43862</c:v>
                </c:pt>
                <c:pt idx="14">
                  <c:v>43891</c:v>
                </c:pt>
                <c:pt idx="15">
                  <c:v>43922</c:v>
                </c:pt>
                <c:pt idx="16">
                  <c:v>43952</c:v>
                </c:pt>
                <c:pt idx="17">
                  <c:v>43983</c:v>
                </c:pt>
                <c:pt idx="18">
                  <c:v>44013</c:v>
                </c:pt>
                <c:pt idx="19">
                  <c:v>44044</c:v>
                </c:pt>
                <c:pt idx="20">
                  <c:v>44075</c:v>
                </c:pt>
                <c:pt idx="21">
                  <c:v>44105</c:v>
                </c:pt>
                <c:pt idx="22">
                  <c:v>44136</c:v>
                </c:pt>
                <c:pt idx="23">
                  <c:v>44166</c:v>
                </c:pt>
                <c:pt idx="24">
                  <c:v>44197</c:v>
                </c:pt>
                <c:pt idx="25">
                  <c:v>44228</c:v>
                </c:pt>
                <c:pt idx="26">
                  <c:v>44256</c:v>
                </c:pt>
                <c:pt idx="27">
                  <c:v>44287</c:v>
                </c:pt>
                <c:pt idx="28">
                  <c:v>44317</c:v>
                </c:pt>
                <c:pt idx="29">
                  <c:v>44348</c:v>
                </c:pt>
                <c:pt idx="30">
                  <c:v>44378</c:v>
                </c:pt>
                <c:pt idx="31">
                  <c:v>44409</c:v>
                </c:pt>
                <c:pt idx="32">
                  <c:v>44440</c:v>
                </c:pt>
                <c:pt idx="33">
                  <c:v>44470</c:v>
                </c:pt>
                <c:pt idx="34">
                  <c:v>44501</c:v>
                </c:pt>
                <c:pt idx="35">
                  <c:v>44531</c:v>
                </c:pt>
                <c:pt idx="36">
                  <c:v>44562</c:v>
                </c:pt>
                <c:pt idx="37">
                  <c:v>44593</c:v>
                </c:pt>
                <c:pt idx="38">
                  <c:v>44621</c:v>
                </c:pt>
                <c:pt idx="39">
                  <c:v>44652</c:v>
                </c:pt>
                <c:pt idx="40">
                  <c:v>44682</c:v>
                </c:pt>
                <c:pt idx="41">
                  <c:v>44713</c:v>
                </c:pt>
                <c:pt idx="42">
                  <c:v>44743</c:v>
                </c:pt>
                <c:pt idx="43">
                  <c:v>44774</c:v>
                </c:pt>
                <c:pt idx="44">
                  <c:v>44805</c:v>
                </c:pt>
                <c:pt idx="45">
                  <c:v>44835</c:v>
                </c:pt>
                <c:pt idx="46">
                  <c:v>44866</c:v>
                </c:pt>
                <c:pt idx="47">
                  <c:v>44896</c:v>
                </c:pt>
                <c:pt idx="48">
                  <c:v>44927</c:v>
                </c:pt>
                <c:pt idx="49">
                  <c:v>44958</c:v>
                </c:pt>
                <c:pt idx="50">
                  <c:v>44986</c:v>
                </c:pt>
                <c:pt idx="51">
                  <c:v>45017</c:v>
                </c:pt>
                <c:pt idx="52">
                  <c:v>45047</c:v>
                </c:pt>
                <c:pt idx="53">
                  <c:v>45078</c:v>
                </c:pt>
                <c:pt idx="54">
                  <c:v>45108</c:v>
                </c:pt>
                <c:pt idx="55">
                  <c:v>45139</c:v>
                </c:pt>
                <c:pt idx="56">
                  <c:v>45170</c:v>
                </c:pt>
                <c:pt idx="57">
                  <c:v>45200</c:v>
                </c:pt>
                <c:pt idx="58">
                  <c:v>45231</c:v>
                </c:pt>
                <c:pt idx="59">
                  <c:v>45261</c:v>
                </c:pt>
                <c:pt idx="60">
                  <c:v>45292</c:v>
                </c:pt>
                <c:pt idx="61">
                  <c:v>45323</c:v>
                </c:pt>
                <c:pt idx="62">
                  <c:v>45352</c:v>
                </c:pt>
                <c:pt idx="63">
                  <c:v>45383</c:v>
                </c:pt>
                <c:pt idx="64">
                  <c:v>45413</c:v>
                </c:pt>
                <c:pt idx="65">
                  <c:v>45444</c:v>
                </c:pt>
                <c:pt idx="66">
                  <c:v>45474</c:v>
                </c:pt>
                <c:pt idx="67">
                  <c:v>45505</c:v>
                </c:pt>
                <c:pt idx="68">
                  <c:v>45536</c:v>
                </c:pt>
                <c:pt idx="69">
                  <c:v>45566</c:v>
                </c:pt>
                <c:pt idx="70">
                  <c:v>45597</c:v>
                </c:pt>
              </c:numCache>
            </c:numRef>
          </c:cat>
          <c:val>
            <c:numRef>
              <c:f>'Exponential Smoothing by Month'!$J$4:$J$74</c:f>
              <c:numCache>
                <c:formatCode>#,##0.00</c:formatCode>
                <c:ptCount val="71"/>
                <c:pt idx="0">
                  <c:v>2264.6487809400001</c:v>
                </c:pt>
                <c:pt idx="1">
                  <c:v>2264.6487809400001</c:v>
                </c:pt>
                <c:pt idx="2">
                  <c:v>2246.5519768859999</c:v>
                </c:pt>
                <c:pt idx="3">
                  <c:v>2261.9480448874001</c:v>
                </c:pt>
                <c:pt idx="4">
                  <c:v>2290.6627504486601</c:v>
                </c:pt>
                <c:pt idx="5">
                  <c:v>2359.7519555937943</c:v>
                </c:pt>
                <c:pt idx="6">
                  <c:v>2411.2349067044152</c:v>
                </c:pt>
                <c:pt idx="7">
                  <c:v>2504.1334939939738</c:v>
                </c:pt>
                <c:pt idx="8">
                  <c:v>2567.2129470245764</c:v>
                </c:pt>
                <c:pt idx="9">
                  <c:v>2602.0872577821187</c:v>
                </c:pt>
                <c:pt idx="10">
                  <c:v>2682.2392482539071</c:v>
                </c:pt>
                <c:pt idx="11">
                  <c:v>2705.7438634685168</c:v>
                </c:pt>
                <c:pt idx="12">
                  <c:v>2754.2475899216652</c:v>
                </c:pt>
                <c:pt idx="13">
                  <c:v>2820.2624717394988</c:v>
                </c:pt>
                <c:pt idx="14">
                  <c:v>2818.2325090555491</c:v>
                </c:pt>
                <c:pt idx="15">
                  <c:v>2777.6088423389947</c:v>
                </c:pt>
                <c:pt idx="16">
                  <c:v>2731.1523335690949</c:v>
                </c:pt>
                <c:pt idx="17">
                  <c:v>2681.0405532821856</c:v>
                </c:pt>
                <c:pt idx="18">
                  <c:v>2701.9176556339671</c:v>
                </c:pt>
                <c:pt idx="19">
                  <c:v>2723.8330113605707</c:v>
                </c:pt>
                <c:pt idx="20">
                  <c:v>2758.3553406945139</c:v>
                </c:pt>
                <c:pt idx="21">
                  <c:v>2808.7178168950627</c:v>
                </c:pt>
                <c:pt idx="22">
                  <c:v>2872.8470590855563</c:v>
                </c:pt>
                <c:pt idx="23">
                  <c:v>2900.9875637470004</c:v>
                </c:pt>
                <c:pt idx="24">
                  <c:v>2982.4321499823009</c:v>
                </c:pt>
                <c:pt idx="25">
                  <c:v>3000.5928854840708</c:v>
                </c:pt>
                <c:pt idx="26">
                  <c:v>3017.7457734456639</c:v>
                </c:pt>
                <c:pt idx="27">
                  <c:v>3087.5203232910976</c:v>
                </c:pt>
                <c:pt idx="28">
                  <c:v>3108.799339541988</c:v>
                </c:pt>
                <c:pt idx="29">
                  <c:v>3136.3699198177892</c:v>
                </c:pt>
                <c:pt idx="30">
                  <c:v>3207.0884286060104</c:v>
                </c:pt>
                <c:pt idx="31">
                  <c:v>3265.6984562954094</c:v>
                </c:pt>
                <c:pt idx="32">
                  <c:v>3331.0570606758683</c:v>
                </c:pt>
                <c:pt idx="33">
                  <c:v>3344.3360424182815</c:v>
                </c:pt>
                <c:pt idx="34">
                  <c:v>3331.1380506864534</c:v>
                </c:pt>
                <c:pt idx="35">
                  <c:v>3325.8069833278082</c:v>
                </c:pt>
                <c:pt idx="36">
                  <c:v>3300.2464403150275</c:v>
                </c:pt>
                <c:pt idx="37">
                  <c:v>3246.155982043525</c:v>
                </c:pt>
                <c:pt idx="38">
                  <c:v>3165.4824965591724</c:v>
                </c:pt>
                <c:pt idx="39">
                  <c:v>3103.7885658942555</c:v>
                </c:pt>
                <c:pt idx="40">
                  <c:v>3004.2366075008299</c:v>
                </c:pt>
                <c:pt idx="41">
                  <c:v>2900.7061985527471</c:v>
                </c:pt>
                <c:pt idx="42">
                  <c:v>2802.3601583214722</c:v>
                </c:pt>
                <c:pt idx="43">
                  <c:v>2691.230289493325</c:v>
                </c:pt>
                <c:pt idx="44">
                  <c:v>2613.1895412759927</c:v>
                </c:pt>
                <c:pt idx="45">
                  <c:v>2493.0640529513935</c:v>
                </c:pt>
                <c:pt idx="46">
                  <c:v>2358.1105849742539</c:v>
                </c:pt>
                <c:pt idx="47">
                  <c:v>2251.0907763268287</c:v>
                </c:pt>
                <c:pt idx="48">
                  <c:v>2161.0102913761461</c:v>
                </c:pt>
                <c:pt idx="49">
                  <c:v>2100.0456666605314</c:v>
                </c:pt>
                <c:pt idx="50">
                  <c:v>2036.5744793584784</c:v>
                </c:pt>
                <c:pt idx="51">
                  <c:v>2010.5944354456306</c:v>
                </c:pt>
                <c:pt idx="52">
                  <c:v>1977.7327877680675</c:v>
                </c:pt>
                <c:pt idx="53">
                  <c:v>1971.7888020522607</c:v>
                </c:pt>
                <c:pt idx="54">
                  <c:v>1967.1620191670347</c:v>
                </c:pt>
                <c:pt idx="55">
                  <c:v>1963.0906315573311</c:v>
                </c:pt>
                <c:pt idx="56">
                  <c:v>1992.5759974165981</c:v>
                </c:pt>
                <c:pt idx="57">
                  <c:v>1973.9569322179384</c:v>
                </c:pt>
                <c:pt idx="58">
                  <c:v>1970.9686639201445</c:v>
                </c:pt>
                <c:pt idx="59">
                  <c:v>1976.1880328871302</c:v>
                </c:pt>
                <c:pt idx="60">
                  <c:v>1987.4055256884171</c:v>
                </c:pt>
                <c:pt idx="61">
                  <c:v>1986.3443905415754</c:v>
                </c:pt>
                <c:pt idx="62">
                  <c:v>1980.7495602664178</c:v>
                </c:pt>
                <c:pt idx="63">
                  <c:v>1995.8924974627762</c:v>
                </c:pt>
                <c:pt idx="64">
                  <c:v>2047.2397825864987</c:v>
                </c:pt>
                <c:pt idx="65">
                  <c:v>2111.0477814278488</c:v>
                </c:pt>
                <c:pt idx="66">
                  <c:v>2130.224004545064</c:v>
                </c:pt>
                <c:pt idx="67">
                  <c:v>2188.8586040605574</c:v>
                </c:pt>
                <c:pt idx="68">
                  <c:v>2235.5477428945019</c:v>
                </c:pt>
                <c:pt idx="69">
                  <c:v>2259.3289679050517</c:v>
                </c:pt>
                <c:pt idx="70">
                  <c:v>2319.0620730045466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DE-4570-9804-A9AD342075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4308975"/>
        <c:axId val="1334310895"/>
      </c:lineChart>
      <c:dateAx>
        <c:axId val="1334308975"/>
        <c:scaling>
          <c:orientation val="minMax"/>
        </c:scaling>
        <c:delete val="0"/>
        <c:axPos val="b"/>
        <c:numFmt formatCode="[$-409]mmmm\-yy;@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4310895"/>
        <c:crosses val="autoZero"/>
        <c:auto val="1"/>
        <c:lblOffset val="100"/>
        <c:baseTimeUnit val="months"/>
      </c:dateAx>
      <c:valAx>
        <c:axId val="1334310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43089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Time Series of ADDYY's</a:t>
            </a:r>
            <a:r>
              <a:rPr lang="en-US" baseline="0"/>
              <a:t> </a:t>
            </a:r>
            <a:r>
              <a:rPr lang="en-US"/>
              <a:t>Error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'Exponential Smoothing by Month'!$K$3</c:f>
              <c:strCache>
                <c:ptCount val="1"/>
                <c:pt idx="0">
                  <c:v>Error</c:v>
                </c:pt>
              </c:strCache>
            </c:strRef>
          </c:tx>
          <c:spPr>
            <a:ln w="95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'Exponential Smoothing by Month'!$H$4:$H$73</c:f>
              <c:numCache>
                <c:formatCode>[$-409]mmmm\-yy;@</c:formatCode>
                <c:ptCount val="70"/>
                <c:pt idx="0">
                  <c:v>43466</c:v>
                </c:pt>
                <c:pt idx="1">
                  <c:v>43497</c:v>
                </c:pt>
                <c:pt idx="2">
                  <c:v>43525</c:v>
                </c:pt>
                <c:pt idx="3">
                  <c:v>43556</c:v>
                </c:pt>
                <c:pt idx="4">
                  <c:v>43586</c:v>
                </c:pt>
                <c:pt idx="5">
                  <c:v>43617</c:v>
                </c:pt>
                <c:pt idx="6">
                  <c:v>43647</c:v>
                </c:pt>
                <c:pt idx="7">
                  <c:v>43678</c:v>
                </c:pt>
                <c:pt idx="8">
                  <c:v>43709</c:v>
                </c:pt>
                <c:pt idx="9">
                  <c:v>43739</c:v>
                </c:pt>
                <c:pt idx="10">
                  <c:v>43770</c:v>
                </c:pt>
                <c:pt idx="11">
                  <c:v>43800</c:v>
                </c:pt>
                <c:pt idx="12">
                  <c:v>43831</c:v>
                </c:pt>
                <c:pt idx="13">
                  <c:v>43862</c:v>
                </c:pt>
                <c:pt idx="14">
                  <c:v>43891</c:v>
                </c:pt>
                <c:pt idx="15">
                  <c:v>43922</c:v>
                </c:pt>
                <c:pt idx="16">
                  <c:v>43952</c:v>
                </c:pt>
                <c:pt idx="17">
                  <c:v>43983</c:v>
                </c:pt>
                <c:pt idx="18">
                  <c:v>44013</c:v>
                </c:pt>
                <c:pt idx="19">
                  <c:v>44044</c:v>
                </c:pt>
                <c:pt idx="20">
                  <c:v>44075</c:v>
                </c:pt>
                <c:pt idx="21">
                  <c:v>44105</c:v>
                </c:pt>
                <c:pt idx="22">
                  <c:v>44136</c:v>
                </c:pt>
                <c:pt idx="23">
                  <c:v>44166</c:v>
                </c:pt>
                <c:pt idx="24">
                  <c:v>44197</c:v>
                </c:pt>
                <c:pt idx="25">
                  <c:v>44228</c:v>
                </c:pt>
                <c:pt idx="26">
                  <c:v>44256</c:v>
                </c:pt>
                <c:pt idx="27">
                  <c:v>44287</c:v>
                </c:pt>
                <c:pt idx="28">
                  <c:v>44317</c:v>
                </c:pt>
                <c:pt idx="29">
                  <c:v>44348</c:v>
                </c:pt>
                <c:pt idx="30">
                  <c:v>44378</c:v>
                </c:pt>
                <c:pt idx="31">
                  <c:v>44409</c:v>
                </c:pt>
                <c:pt idx="32">
                  <c:v>44440</c:v>
                </c:pt>
                <c:pt idx="33">
                  <c:v>44470</c:v>
                </c:pt>
                <c:pt idx="34">
                  <c:v>44501</c:v>
                </c:pt>
                <c:pt idx="35">
                  <c:v>44531</c:v>
                </c:pt>
                <c:pt idx="36">
                  <c:v>44562</c:v>
                </c:pt>
                <c:pt idx="37">
                  <c:v>44593</c:v>
                </c:pt>
                <c:pt idx="38">
                  <c:v>44621</c:v>
                </c:pt>
                <c:pt idx="39">
                  <c:v>44652</c:v>
                </c:pt>
                <c:pt idx="40">
                  <c:v>44682</c:v>
                </c:pt>
                <c:pt idx="41">
                  <c:v>44713</c:v>
                </c:pt>
                <c:pt idx="42">
                  <c:v>44743</c:v>
                </c:pt>
                <c:pt idx="43">
                  <c:v>44774</c:v>
                </c:pt>
                <c:pt idx="44">
                  <c:v>44805</c:v>
                </c:pt>
                <c:pt idx="45">
                  <c:v>44835</c:v>
                </c:pt>
                <c:pt idx="46">
                  <c:v>44866</c:v>
                </c:pt>
                <c:pt idx="47">
                  <c:v>44896</c:v>
                </c:pt>
                <c:pt idx="48">
                  <c:v>44927</c:v>
                </c:pt>
                <c:pt idx="49">
                  <c:v>44958</c:v>
                </c:pt>
                <c:pt idx="50">
                  <c:v>44986</c:v>
                </c:pt>
                <c:pt idx="51">
                  <c:v>45017</c:v>
                </c:pt>
                <c:pt idx="52">
                  <c:v>45047</c:v>
                </c:pt>
                <c:pt idx="53">
                  <c:v>45078</c:v>
                </c:pt>
                <c:pt idx="54">
                  <c:v>45108</c:v>
                </c:pt>
                <c:pt idx="55">
                  <c:v>45139</c:v>
                </c:pt>
                <c:pt idx="56">
                  <c:v>45170</c:v>
                </c:pt>
                <c:pt idx="57">
                  <c:v>45200</c:v>
                </c:pt>
                <c:pt idx="58">
                  <c:v>45231</c:v>
                </c:pt>
                <c:pt idx="59">
                  <c:v>45261</c:v>
                </c:pt>
                <c:pt idx="60">
                  <c:v>45292</c:v>
                </c:pt>
                <c:pt idx="61">
                  <c:v>45323</c:v>
                </c:pt>
                <c:pt idx="62">
                  <c:v>45352</c:v>
                </c:pt>
                <c:pt idx="63">
                  <c:v>45383</c:v>
                </c:pt>
                <c:pt idx="64">
                  <c:v>45413</c:v>
                </c:pt>
                <c:pt idx="65">
                  <c:v>45444</c:v>
                </c:pt>
                <c:pt idx="66">
                  <c:v>45474</c:v>
                </c:pt>
                <c:pt idx="67">
                  <c:v>45505</c:v>
                </c:pt>
                <c:pt idx="68">
                  <c:v>45536</c:v>
                </c:pt>
                <c:pt idx="69">
                  <c:v>45566</c:v>
                </c:pt>
              </c:numCache>
            </c:numRef>
          </c:xVal>
          <c:yVal>
            <c:numRef>
              <c:f>'Exponential Smoothing by Month'!$K$4:$K$73</c:f>
              <c:numCache>
                <c:formatCode>#,##0.00</c:formatCode>
                <c:ptCount val="70"/>
                <c:pt idx="0" formatCode="General">
                  <c:v>0</c:v>
                </c:pt>
                <c:pt idx="1">
                  <c:v>-180.9680405400004</c:v>
                </c:pt>
                <c:pt idx="2">
                  <c:v>153.96068001400045</c:v>
                </c:pt>
                <c:pt idx="3">
                  <c:v>287.14705561259962</c:v>
                </c:pt>
                <c:pt idx="4">
                  <c:v>690.89205145134065</c:v>
                </c:pt>
                <c:pt idx="5">
                  <c:v>514.82951110620525</c:v>
                </c:pt>
                <c:pt idx="6">
                  <c:v>928.98587289558509</c:v>
                </c:pt>
                <c:pt idx="7">
                  <c:v>630.79453030602599</c:v>
                </c:pt>
                <c:pt idx="8">
                  <c:v>348.74310757542298</c:v>
                </c:pt>
                <c:pt idx="9">
                  <c:v>801.51990471788122</c:v>
                </c:pt>
                <c:pt idx="10">
                  <c:v>235.04615214609294</c:v>
                </c:pt>
                <c:pt idx="11">
                  <c:v>485.03726453148329</c:v>
                </c:pt>
                <c:pt idx="12">
                  <c:v>660.1488181783343</c:v>
                </c:pt>
                <c:pt idx="13">
                  <c:v>-20.299626839498615</c:v>
                </c:pt>
                <c:pt idx="14">
                  <c:v>-406.23666716554908</c:v>
                </c:pt>
                <c:pt idx="15">
                  <c:v>-464.56508769899483</c:v>
                </c:pt>
                <c:pt idx="16">
                  <c:v>-501.11780286909516</c:v>
                </c:pt>
                <c:pt idx="17">
                  <c:v>208.77102351781468</c:v>
                </c:pt>
                <c:pt idx="18">
                  <c:v>219.15355726603275</c:v>
                </c:pt>
                <c:pt idx="19">
                  <c:v>345.22329333942935</c:v>
                </c:pt>
                <c:pt idx="20">
                  <c:v>503.62476200548599</c:v>
                </c:pt>
                <c:pt idx="21">
                  <c:v>641.29242190493687</c:v>
                </c:pt>
                <c:pt idx="22">
                  <c:v>281.40504661444311</c:v>
                </c:pt>
                <c:pt idx="23">
                  <c:v>814.44586235300039</c:v>
                </c:pt>
                <c:pt idx="24">
                  <c:v>181.60735501770023</c:v>
                </c:pt>
                <c:pt idx="25">
                  <c:v>171.52887961592978</c:v>
                </c:pt>
                <c:pt idx="26">
                  <c:v>697.74549845433694</c:v>
                </c:pt>
                <c:pt idx="27">
                  <c:v>212.79016250890209</c:v>
                </c:pt>
                <c:pt idx="28">
                  <c:v>275.7058027580124</c:v>
                </c:pt>
                <c:pt idx="29">
                  <c:v>707.18508788221106</c:v>
                </c:pt>
                <c:pt idx="30">
                  <c:v>586.1002768939893</c:v>
                </c:pt>
                <c:pt idx="31">
                  <c:v>653.58604380459064</c:v>
                </c:pt>
                <c:pt idx="32">
                  <c:v>132.78981742413134</c:v>
                </c:pt>
                <c:pt idx="33">
                  <c:v>-131.97991731828142</c:v>
                </c:pt>
                <c:pt idx="34">
                  <c:v>-53.310673586453049</c:v>
                </c:pt>
                <c:pt idx="35">
                  <c:v>-255.60543012780818</c:v>
                </c:pt>
                <c:pt idx="36">
                  <c:v>-540.90458271502712</c:v>
                </c:pt>
                <c:pt idx="37">
                  <c:v>-806.73485484352523</c:v>
                </c:pt>
                <c:pt idx="38">
                  <c:v>-616.93930664917252</c:v>
                </c:pt>
                <c:pt idx="39">
                  <c:v>-995.51958393425593</c:v>
                </c:pt>
                <c:pt idx="40">
                  <c:v>-1035.3040894808296</c:v>
                </c:pt>
                <c:pt idx="41">
                  <c:v>-983.46040231274719</c:v>
                </c:pt>
                <c:pt idx="42">
                  <c:v>-1111.2986882814723</c:v>
                </c:pt>
                <c:pt idx="43">
                  <c:v>-780.40748217332498</c:v>
                </c:pt>
                <c:pt idx="44">
                  <c:v>-1201.2548832459927</c:v>
                </c:pt>
                <c:pt idx="45">
                  <c:v>-1349.5346797713935</c:v>
                </c:pt>
                <c:pt idx="46">
                  <c:v>-1070.1980864742538</c:v>
                </c:pt>
                <c:pt idx="47">
                  <c:v>-900.80484950682876</c:v>
                </c:pt>
                <c:pt idx="48">
                  <c:v>-609.64624715614627</c:v>
                </c:pt>
                <c:pt idx="49">
                  <c:v>-634.71187302053113</c:v>
                </c:pt>
                <c:pt idx="50">
                  <c:v>-259.80043912847873</c:v>
                </c:pt>
                <c:pt idx="51">
                  <c:v>-328.61647677563042</c:v>
                </c:pt>
                <c:pt idx="52">
                  <c:v>-59.439857158067298</c:v>
                </c:pt>
                <c:pt idx="53">
                  <c:v>-46.267828852260664</c:v>
                </c:pt>
                <c:pt idx="54">
                  <c:v>-40.713876097034699</c:v>
                </c:pt>
                <c:pt idx="55">
                  <c:v>294.85365859266858</c:v>
                </c:pt>
                <c:pt idx="56">
                  <c:v>-186.19065198659791</c:v>
                </c:pt>
                <c:pt idx="57">
                  <c:v>-29.882682977937975</c:v>
                </c:pt>
                <c:pt idx="58">
                  <c:v>52.193689669855758</c:v>
                </c:pt>
                <c:pt idx="59">
                  <c:v>112.17492801286971</c:v>
                </c:pt>
                <c:pt idx="60">
                  <c:v>-10.611351468417297</c:v>
                </c:pt>
                <c:pt idx="61">
                  <c:v>-55.948302751575511</c:v>
                </c:pt>
                <c:pt idx="62">
                  <c:v>151.4293719635823</c:v>
                </c:pt>
                <c:pt idx="63">
                  <c:v>513.47285123722395</c:v>
                </c:pt>
                <c:pt idx="64">
                  <c:v>638.07998841350081</c:v>
                </c:pt>
                <c:pt idx="65">
                  <c:v>191.76223117215113</c:v>
                </c:pt>
                <c:pt idx="66">
                  <c:v>586.34599515493528</c:v>
                </c:pt>
                <c:pt idx="67">
                  <c:v>466.89138833944207</c:v>
                </c:pt>
                <c:pt idx="68">
                  <c:v>237.81225010549815</c:v>
                </c:pt>
                <c:pt idx="69">
                  <c:v>597.33105099494833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4D0-4950-B9FC-2955A408B3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8220255"/>
        <c:axId val="338241375"/>
      </c:scatterChart>
      <c:valAx>
        <c:axId val="3382202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409]mmmm\-yy;@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241375"/>
        <c:crosses val="autoZero"/>
        <c:crossBetween val="midCat"/>
      </c:valAx>
      <c:valAx>
        <c:axId val="338241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2202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Time Series of ADDYY's</a:t>
            </a:r>
            <a:r>
              <a:rPr lang="en-US" baseline="0"/>
              <a:t> </a:t>
            </a:r>
            <a:r>
              <a:rPr lang="en-US"/>
              <a:t>Forecast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'Holt Exponential by Month'!$E$3</c:f>
              <c:strCache>
                <c:ptCount val="1"/>
                <c:pt idx="0">
                  <c:v>Adj Close</c:v>
                </c:pt>
              </c:strCache>
            </c:strRef>
          </c:tx>
          <c:spPr>
            <a:ln w="34925" cap="rnd">
              <a:solidFill>
                <a:schemeClr val="accent6">
                  <a:tint val="77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'Holt Exponential by Month'!$D$4:$D$85</c:f>
              <c:numCache>
                <c:formatCode>[$-409]mmm\-yy;@</c:formatCode>
                <c:ptCount val="82"/>
                <c:pt idx="0">
                  <c:v>43466</c:v>
                </c:pt>
                <c:pt idx="1">
                  <c:v>43497</c:v>
                </c:pt>
                <c:pt idx="2">
                  <c:v>43525</c:v>
                </c:pt>
                <c:pt idx="3">
                  <c:v>43556</c:v>
                </c:pt>
                <c:pt idx="4">
                  <c:v>43586</c:v>
                </c:pt>
                <c:pt idx="5">
                  <c:v>43617</c:v>
                </c:pt>
                <c:pt idx="6">
                  <c:v>43647</c:v>
                </c:pt>
                <c:pt idx="7">
                  <c:v>43678</c:v>
                </c:pt>
                <c:pt idx="8">
                  <c:v>43709</c:v>
                </c:pt>
                <c:pt idx="9">
                  <c:v>43739</c:v>
                </c:pt>
                <c:pt idx="10">
                  <c:v>43770</c:v>
                </c:pt>
                <c:pt idx="11">
                  <c:v>43800</c:v>
                </c:pt>
                <c:pt idx="12">
                  <c:v>43831</c:v>
                </c:pt>
                <c:pt idx="13">
                  <c:v>43862</c:v>
                </c:pt>
                <c:pt idx="14">
                  <c:v>43891</c:v>
                </c:pt>
                <c:pt idx="15">
                  <c:v>43922</c:v>
                </c:pt>
                <c:pt idx="16">
                  <c:v>43952</c:v>
                </c:pt>
                <c:pt idx="17">
                  <c:v>43983</c:v>
                </c:pt>
                <c:pt idx="18">
                  <c:v>44013</c:v>
                </c:pt>
                <c:pt idx="19">
                  <c:v>44044</c:v>
                </c:pt>
                <c:pt idx="20">
                  <c:v>44075</c:v>
                </c:pt>
                <c:pt idx="21">
                  <c:v>44105</c:v>
                </c:pt>
                <c:pt idx="22">
                  <c:v>44136</c:v>
                </c:pt>
                <c:pt idx="23">
                  <c:v>44166</c:v>
                </c:pt>
                <c:pt idx="24">
                  <c:v>44197</c:v>
                </c:pt>
                <c:pt idx="25">
                  <c:v>44228</c:v>
                </c:pt>
                <c:pt idx="26">
                  <c:v>44256</c:v>
                </c:pt>
                <c:pt idx="27">
                  <c:v>44287</c:v>
                </c:pt>
                <c:pt idx="28">
                  <c:v>44317</c:v>
                </c:pt>
                <c:pt idx="29">
                  <c:v>44348</c:v>
                </c:pt>
                <c:pt idx="30">
                  <c:v>44378</c:v>
                </c:pt>
                <c:pt idx="31">
                  <c:v>44409</c:v>
                </c:pt>
                <c:pt idx="32">
                  <c:v>44440</c:v>
                </c:pt>
                <c:pt idx="33">
                  <c:v>44470</c:v>
                </c:pt>
                <c:pt idx="34">
                  <c:v>44501</c:v>
                </c:pt>
                <c:pt idx="35">
                  <c:v>44531</c:v>
                </c:pt>
                <c:pt idx="36">
                  <c:v>44562</c:v>
                </c:pt>
                <c:pt idx="37">
                  <c:v>44593</c:v>
                </c:pt>
                <c:pt idx="38">
                  <c:v>44621</c:v>
                </c:pt>
                <c:pt idx="39">
                  <c:v>44652</c:v>
                </c:pt>
                <c:pt idx="40">
                  <c:v>44682</c:v>
                </c:pt>
                <c:pt idx="41">
                  <c:v>44713</c:v>
                </c:pt>
                <c:pt idx="42">
                  <c:v>44743</c:v>
                </c:pt>
                <c:pt idx="43">
                  <c:v>44774</c:v>
                </c:pt>
                <c:pt idx="44">
                  <c:v>44805</c:v>
                </c:pt>
                <c:pt idx="45">
                  <c:v>44835</c:v>
                </c:pt>
                <c:pt idx="46">
                  <c:v>44866</c:v>
                </c:pt>
                <c:pt idx="47">
                  <c:v>44896</c:v>
                </c:pt>
                <c:pt idx="48">
                  <c:v>44927</c:v>
                </c:pt>
                <c:pt idx="49">
                  <c:v>44958</c:v>
                </c:pt>
                <c:pt idx="50">
                  <c:v>44986</c:v>
                </c:pt>
                <c:pt idx="51">
                  <c:v>45017</c:v>
                </c:pt>
                <c:pt idx="52">
                  <c:v>45047</c:v>
                </c:pt>
                <c:pt idx="53">
                  <c:v>45078</c:v>
                </c:pt>
                <c:pt idx="54">
                  <c:v>45108</c:v>
                </c:pt>
                <c:pt idx="55">
                  <c:v>45139</c:v>
                </c:pt>
                <c:pt idx="56">
                  <c:v>45170</c:v>
                </c:pt>
                <c:pt idx="57">
                  <c:v>45200</c:v>
                </c:pt>
                <c:pt idx="58">
                  <c:v>45231</c:v>
                </c:pt>
                <c:pt idx="59">
                  <c:v>45261</c:v>
                </c:pt>
                <c:pt idx="60">
                  <c:v>45292</c:v>
                </c:pt>
                <c:pt idx="61">
                  <c:v>45323</c:v>
                </c:pt>
                <c:pt idx="62">
                  <c:v>45352</c:v>
                </c:pt>
                <c:pt idx="63">
                  <c:v>45383</c:v>
                </c:pt>
                <c:pt idx="64">
                  <c:v>45413</c:v>
                </c:pt>
                <c:pt idx="65">
                  <c:v>45444</c:v>
                </c:pt>
                <c:pt idx="66">
                  <c:v>45474</c:v>
                </c:pt>
                <c:pt idx="67">
                  <c:v>45505</c:v>
                </c:pt>
                <c:pt idx="68">
                  <c:v>45536</c:v>
                </c:pt>
                <c:pt idx="69">
                  <c:v>45566</c:v>
                </c:pt>
                <c:pt idx="70">
                  <c:v>45597</c:v>
                </c:pt>
                <c:pt idx="71">
                  <c:v>45627</c:v>
                </c:pt>
                <c:pt idx="72">
                  <c:v>45658</c:v>
                </c:pt>
                <c:pt idx="73">
                  <c:v>45689</c:v>
                </c:pt>
                <c:pt idx="74">
                  <c:v>45717</c:v>
                </c:pt>
                <c:pt idx="75">
                  <c:v>45748</c:v>
                </c:pt>
                <c:pt idx="76">
                  <c:v>45778</c:v>
                </c:pt>
                <c:pt idx="77">
                  <c:v>45809</c:v>
                </c:pt>
                <c:pt idx="78">
                  <c:v>45839</c:v>
                </c:pt>
                <c:pt idx="79">
                  <c:v>45870</c:v>
                </c:pt>
                <c:pt idx="80">
                  <c:v>45901</c:v>
                </c:pt>
                <c:pt idx="81">
                  <c:v>45931</c:v>
                </c:pt>
              </c:numCache>
            </c:numRef>
          </c:cat>
          <c:val>
            <c:numRef>
              <c:f>'Holt Exponential by Month'!$E$4:$E$73</c:f>
              <c:numCache>
                <c:formatCode>_("$"* #,##0.00_);_("$"* \(#,##0.00\);_("$"* "-"??_);_(@_)</c:formatCode>
                <c:ptCount val="70"/>
                <c:pt idx="0">
                  <c:v>2264.6487809400001</c:v>
                </c:pt>
                <c:pt idx="1">
                  <c:v>2083.6807403999996</c:v>
                </c:pt>
                <c:pt idx="2">
                  <c:v>2400.5126569000004</c:v>
                </c:pt>
                <c:pt idx="3">
                  <c:v>2549.0951004999997</c:v>
                </c:pt>
                <c:pt idx="4">
                  <c:v>2981.5548019000007</c:v>
                </c:pt>
                <c:pt idx="5">
                  <c:v>2874.5814666999995</c:v>
                </c:pt>
                <c:pt idx="6">
                  <c:v>3340.2207796000002</c:v>
                </c:pt>
                <c:pt idx="7">
                  <c:v>3134.9280242999998</c:v>
                </c:pt>
                <c:pt idx="8">
                  <c:v>2915.9560545999993</c:v>
                </c:pt>
                <c:pt idx="9">
                  <c:v>3403.6071625</c:v>
                </c:pt>
                <c:pt idx="10">
                  <c:v>2917.2854004000001</c:v>
                </c:pt>
                <c:pt idx="11">
                  <c:v>3190.7811280000001</c:v>
                </c:pt>
                <c:pt idx="12">
                  <c:v>3414.3964080999995</c:v>
                </c:pt>
                <c:pt idx="13">
                  <c:v>2799.9628449000002</c:v>
                </c:pt>
                <c:pt idx="14">
                  <c:v>2411.9958418900001</c:v>
                </c:pt>
                <c:pt idx="15">
                  <c:v>2313.0437546399999</c:v>
                </c:pt>
                <c:pt idx="16">
                  <c:v>2230.0345306999998</c:v>
                </c:pt>
                <c:pt idx="17">
                  <c:v>2889.8115768000002</c:v>
                </c:pt>
                <c:pt idx="18">
                  <c:v>2921.0712128999999</c:v>
                </c:pt>
                <c:pt idx="19">
                  <c:v>3069.0563047000001</c:v>
                </c:pt>
                <c:pt idx="20">
                  <c:v>3261.9801026999999</c:v>
                </c:pt>
                <c:pt idx="21">
                  <c:v>3450.0102387999996</c:v>
                </c:pt>
                <c:pt idx="22">
                  <c:v>3154.2521056999994</c:v>
                </c:pt>
                <c:pt idx="23">
                  <c:v>3715.4334261000008</c:v>
                </c:pt>
                <c:pt idx="24">
                  <c:v>3164.0395050000011</c:v>
                </c:pt>
                <c:pt idx="25">
                  <c:v>3172.1217651000006</c:v>
                </c:pt>
                <c:pt idx="26">
                  <c:v>3715.4912719000008</c:v>
                </c:pt>
                <c:pt idx="27">
                  <c:v>3300.3104857999997</c:v>
                </c:pt>
                <c:pt idx="28">
                  <c:v>3384.5051423000004</c:v>
                </c:pt>
                <c:pt idx="29">
                  <c:v>3843.5550077000003</c:v>
                </c:pt>
                <c:pt idx="30">
                  <c:v>3793.1887054999997</c:v>
                </c:pt>
                <c:pt idx="31">
                  <c:v>3919.2845001000001</c:v>
                </c:pt>
                <c:pt idx="32">
                  <c:v>3463.8468780999997</c:v>
                </c:pt>
                <c:pt idx="33">
                  <c:v>3212.3561251000001</c:v>
                </c:pt>
                <c:pt idx="34">
                  <c:v>3277.8273771000004</c:v>
                </c:pt>
                <c:pt idx="35">
                  <c:v>3070.2015532</c:v>
                </c:pt>
                <c:pt idx="36">
                  <c:v>2759.3418576000004</c:v>
                </c:pt>
                <c:pt idx="37">
                  <c:v>2439.4211271999998</c:v>
                </c:pt>
                <c:pt idx="38">
                  <c:v>2548.5431899099999</c:v>
                </c:pt>
                <c:pt idx="39">
                  <c:v>2108.2689819599996</c:v>
                </c:pt>
                <c:pt idx="40">
                  <c:v>1968.9325180200003</c:v>
                </c:pt>
                <c:pt idx="41">
                  <c:v>1917.2457962399999</c:v>
                </c:pt>
                <c:pt idx="42">
                  <c:v>1691.0614700399999</c:v>
                </c:pt>
                <c:pt idx="43">
                  <c:v>1910.82280732</c:v>
                </c:pt>
                <c:pt idx="44">
                  <c:v>1411.93465803</c:v>
                </c:pt>
                <c:pt idx="45">
                  <c:v>1143.52937318</c:v>
                </c:pt>
                <c:pt idx="46">
                  <c:v>1287.9124985000001</c:v>
                </c:pt>
                <c:pt idx="47">
                  <c:v>1350.28592682</c:v>
                </c:pt>
                <c:pt idx="48">
                  <c:v>1551.3640442199999</c:v>
                </c:pt>
                <c:pt idx="49">
                  <c:v>1465.3337936400003</c:v>
                </c:pt>
                <c:pt idx="50">
                  <c:v>1776.7740402299996</c:v>
                </c:pt>
                <c:pt idx="51">
                  <c:v>1681.9779586700001</c:v>
                </c:pt>
                <c:pt idx="52">
                  <c:v>1918.2929306100002</c:v>
                </c:pt>
                <c:pt idx="53">
                  <c:v>1925.5209732000001</c:v>
                </c:pt>
                <c:pt idx="54">
                  <c:v>1926.44814307</c:v>
                </c:pt>
                <c:pt idx="55">
                  <c:v>2257.9442901499997</c:v>
                </c:pt>
                <c:pt idx="56">
                  <c:v>1806.3853454300001</c:v>
                </c:pt>
                <c:pt idx="57">
                  <c:v>1944.0742492400004</c:v>
                </c:pt>
                <c:pt idx="58">
                  <c:v>2023.1623535900003</c:v>
                </c:pt>
                <c:pt idx="59">
                  <c:v>2088.3629609</c:v>
                </c:pt>
                <c:pt idx="60">
                  <c:v>1976.7941742199998</c:v>
                </c:pt>
                <c:pt idx="61">
                  <c:v>1930.3960877899999</c:v>
                </c:pt>
                <c:pt idx="62">
                  <c:v>2132.1789322300001</c:v>
                </c:pt>
                <c:pt idx="63">
                  <c:v>2509.3653487000001</c:v>
                </c:pt>
                <c:pt idx="64">
                  <c:v>2685.3197709999995</c:v>
                </c:pt>
                <c:pt idx="65">
                  <c:v>2302.8100125999999</c:v>
                </c:pt>
                <c:pt idx="66">
                  <c:v>2716.5699996999992</c:v>
                </c:pt>
                <c:pt idx="67">
                  <c:v>2655.7499923999994</c:v>
                </c:pt>
                <c:pt idx="68">
                  <c:v>2473.359993</c:v>
                </c:pt>
                <c:pt idx="69">
                  <c:v>2856.6600189000001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2F-4979-9369-084BD0BD784E}"/>
            </c:ext>
          </c:extLst>
        </c:ser>
        <c:ser>
          <c:idx val="1"/>
          <c:order val="1"/>
          <c:tx>
            <c:strRef>
              <c:f>'Holt Exponential by Month'!$H$3</c:f>
              <c:strCache>
                <c:ptCount val="1"/>
                <c:pt idx="0">
                  <c:v>Holt's Forecast</c:v>
                </c:pt>
              </c:strCache>
            </c:strRef>
          </c:tx>
          <c:spPr>
            <a:ln w="34925" cap="rnd">
              <a:solidFill>
                <a:schemeClr val="accent6">
                  <a:shade val="76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'Holt Exponential by Month'!$D$4:$D$85</c:f>
              <c:numCache>
                <c:formatCode>[$-409]mmm\-yy;@</c:formatCode>
                <c:ptCount val="82"/>
                <c:pt idx="0">
                  <c:v>43466</c:v>
                </c:pt>
                <c:pt idx="1">
                  <c:v>43497</c:v>
                </c:pt>
                <c:pt idx="2">
                  <c:v>43525</c:v>
                </c:pt>
                <c:pt idx="3">
                  <c:v>43556</c:v>
                </c:pt>
                <c:pt idx="4">
                  <c:v>43586</c:v>
                </c:pt>
                <c:pt idx="5">
                  <c:v>43617</c:v>
                </c:pt>
                <c:pt idx="6">
                  <c:v>43647</c:v>
                </c:pt>
                <c:pt idx="7">
                  <c:v>43678</c:v>
                </c:pt>
                <c:pt idx="8">
                  <c:v>43709</c:v>
                </c:pt>
                <c:pt idx="9">
                  <c:v>43739</c:v>
                </c:pt>
                <c:pt idx="10">
                  <c:v>43770</c:v>
                </c:pt>
                <c:pt idx="11">
                  <c:v>43800</c:v>
                </c:pt>
                <c:pt idx="12">
                  <c:v>43831</c:v>
                </c:pt>
                <c:pt idx="13">
                  <c:v>43862</c:v>
                </c:pt>
                <c:pt idx="14">
                  <c:v>43891</c:v>
                </c:pt>
                <c:pt idx="15">
                  <c:v>43922</c:v>
                </c:pt>
                <c:pt idx="16">
                  <c:v>43952</c:v>
                </c:pt>
                <c:pt idx="17">
                  <c:v>43983</c:v>
                </c:pt>
                <c:pt idx="18">
                  <c:v>44013</c:v>
                </c:pt>
                <c:pt idx="19">
                  <c:v>44044</c:v>
                </c:pt>
                <c:pt idx="20">
                  <c:v>44075</c:v>
                </c:pt>
                <c:pt idx="21">
                  <c:v>44105</c:v>
                </c:pt>
                <c:pt idx="22">
                  <c:v>44136</c:v>
                </c:pt>
                <c:pt idx="23">
                  <c:v>44166</c:v>
                </c:pt>
                <c:pt idx="24">
                  <c:v>44197</c:v>
                </c:pt>
                <c:pt idx="25">
                  <c:v>44228</c:v>
                </c:pt>
                <c:pt idx="26">
                  <c:v>44256</c:v>
                </c:pt>
                <c:pt idx="27">
                  <c:v>44287</c:v>
                </c:pt>
                <c:pt idx="28">
                  <c:v>44317</c:v>
                </c:pt>
                <c:pt idx="29">
                  <c:v>44348</c:v>
                </c:pt>
                <c:pt idx="30">
                  <c:v>44378</c:v>
                </c:pt>
                <c:pt idx="31">
                  <c:v>44409</c:v>
                </c:pt>
                <c:pt idx="32">
                  <c:v>44440</c:v>
                </c:pt>
                <c:pt idx="33">
                  <c:v>44470</c:v>
                </c:pt>
                <c:pt idx="34">
                  <c:v>44501</c:v>
                </c:pt>
                <c:pt idx="35">
                  <c:v>44531</c:v>
                </c:pt>
                <c:pt idx="36">
                  <c:v>44562</c:v>
                </c:pt>
                <c:pt idx="37">
                  <c:v>44593</c:v>
                </c:pt>
                <c:pt idx="38">
                  <c:v>44621</c:v>
                </c:pt>
                <c:pt idx="39">
                  <c:v>44652</c:v>
                </c:pt>
                <c:pt idx="40">
                  <c:v>44682</c:v>
                </c:pt>
                <c:pt idx="41">
                  <c:v>44713</c:v>
                </c:pt>
                <c:pt idx="42">
                  <c:v>44743</c:v>
                </c:pt>
                <c:pt idx="43">
                  <c:v>44774</c:v>
                </c:pt>
                <c:pt idx="44">
                  <c:v>44805</c:v>
                </c:pt>
                <c:pt idx="45">
                  <c:v>44835</c:v>
                </c:pt>
                <c:pt idx="46">
                  <c:v>44866</c:v>
                </c:pt>
                <c:pt idx="47">
                  <c:v>44896</c:v>
                </c:pt>
                <c:pt idx="48">
                  <c:v>44927</c:v>
                </c:pt>
                <c:pt idx="49">
                  <c:v>44958</c:v>
                </c:pt>
                <c:pt idx="50">
                  <c:v>44986</c:v>
                </c:pt>
                <c:pt idx="51">
                  <c:v>45017</c:v>
                </c:pt>
                <c:pt idx="52">
                  <c:v>45047</c:v>
                </c:pt>
                <c:pt idx="53">
                  <c:v>45078</c:v>
                </c:pt>
                <c:pt idx="54">
                  <c:v>45108</c:v>
                </c:pt>
                <c:pt idx="55">
                  <c:v>45139</c:v>
                </c:pt>
                <c:pt idx="56">
                  <c:v>45170</c:v>
                </c:pt>
                <c:pt idx="57">
                  <c:v>45200</c:v>
                </c:pt>
                <c:pt idx="58">
                  <c:v>45231</c:v>
                </c:pt>
                <c:pt idx="59">
                  <c:v>45261</c:v>
                </c:pt>
                <c:pt idx="60">
                  <c:v>45292</c:v>
                </c:pt>
                <c:pt idx="61">
                  <c:v>45323</c:v>
                </c:pt>
                <c:pt idx="62">
                  <c:v>45352</c:v>
                </c:pt>
                <c:pt idx="63">
                  <c:v>45383</c:v>
                </c:pt>
                <c:pt idx="64">
                  <c:v>45413</c:v>
                </c:pt>
                <c:pt idx="65">
                  <c:v>45444</c:v>
                </c:pt>
                <c:pt idx="66">
                  <c:v>45474</c:v>
                </c:pt>
                <c:pt idx="67">
                  <c:v>45505</c:v>
                </c:pt>
                <c:pt idx="68">
                  <c:v>45536</c:v>
                </c:pt>
                <c:pt idx="69">
                  <c:v>45566</c:v>
                </c:pt>
                <c:pt idx="70">
                  <c:v>45597</c:v>
                </c:pt>
                <c:pt idx="71">
                  <c:v>45627</c:v>
                </c:pt>
                <c:pt idx="72">
                  <c:v>45658</c:v>
                </c:pt>
                <c:pt idx="73">
                  <c:v>45689</c:v>
                </c:pt>
                <c:pt idx="74">
                  <c:v>45717</c:v>
                </c:pt>
                <c:pt idx="75">
                  <c:v>45748</c:v>
                </c:pt>
                <c:pt idx="76">
                  <c:v>45778</c:v>
                </c:pt>
                <c:pt idx="77">
                  <c:v>45809</c:v>
                </c:pt>
                <c:pt idx="78">
                  <c:v>45839</c:v>
                </c:pt>
                <c:pt idx="79">
                  <c:v>45870</c:v>
                </c:pt>
                <c:pt idx="80">
                  <c:v>45901</c:v>
                </c:pt>
                <c:pt idx="81">
                  <c:v>45931</c:v>
                </c:pt>
              </c:numCache>
            </c:numRef>
          </c:cat>
          <c:val>
            <c:numRef>
              <c:f>'Holt Exponential by Month'!$H$5:$H$85</c:f>
              <c:numCache>
                <c:formatCode>"$"#,##0.00</c:formatCode>
                <c:ptCount val="81"/>
                <c:pt idx="0">
                  <c:v>2264.6487809400001</c:v>
                </c:pt>
                <c:pt idx="1">
                  <c:v>2224.8358120212001</c:v>
                </c:pt>
                <c:pt idx="2">
                  <c:v>2132.4638565435757</c:v>
                </c:pt>
                <c:pt idx="3">
                  <c:v>2438.0326509330089</c:v>
                </c:pt>
                <c:pt idx="4">
                  <c:v>2687.5914886288629</c:v>
                </c:pt>
                <c:pt idx="5">
                  <c:v>3059.3861543476446</c:v>
                </c:pt>
                <c:pt idx="6">
                  <c:v>3087.5112395183824</c:v>
                </c:pt>
                <c:pt idx="7">
                  <c:v>3442.3792444942042</c:v>
                </c:pt>
                <c:pt idx="8">
                  <c:v>3227.6155252988488</c:v>
                </c:pt>
                <c:pt idx="9">
                  <c:v>3111.3741486713348</c:v>
                </c:pt>
                <c:pt idx="10">
                  <c:v>3414.4282385820011</c:v>
                </c:pt>
                <c:pt idx="11">
                  <c:v>3060.0699323486547</c:v>
                </c:pt>
                <c:pt idx="12">
                  <c:v>3312.7843311171209</c:v>
                </c:pt>
                <c:pt idx="13">
                  <c:v>3386.8795308928857</c:v>
                </c:pt>
                <c:pt idx="14">
                  <c:v>2757.215887053459</c:v>
                </c:pt>
                <c:pt idx="15">
                  <c:v>2340.1777294269586</c:v>
                </c:pt>
                <c:pt idx="16">
                  <c:v>2206.6775802713428</c:v>
                </c:pt>
                <c:pt idx="17">
                  <c:v>2277.0768343717591</c:v>
                </c:pt>
                <c:pt idx="18">
                  <c:v>2878.6810057646167</c:v>
                </c:pt>
                <c:pt idx="19">
                  <c:v>2988.6127892655836</c:v>
                </c:pt>
                <c:pt idx="20">
                  <c:v>3166.282992489103</c:v>
                </c:pt>
                <c:pt idx="21">
                  <c:v>3385.7719881100743</c:v>
                </c:pt>
                <c:pt idx="22">
                  <c:v>3495.1122524267444</c:v>
                </c:pt>
                <c:pt idx="23">
                  <c:v>3356.6268429074034</c:v>
                </c:pt>
                <c:pt idx="24">
                  <c:v>3709.0670621431173</c:v>
                </c:pt>
                <c:pt idx="25">
                  <c:v>3243.4224843096627</c:v>
                </c:pt>
                <c:pt idx="26">
                  <c:v>3325.0479457380197</c:v>
                </c:pt>
                <c:pt idx="27">
                  <c:v>3713.9781477664865</c:v>
                </c:pt>
                <c:pt idx="28">
                  <c:v>3390.1039932821145</c:v>
                </c:pt>
                <c:pt idx="29">
                  <c:v>3531.9808714131536</c:v>
                </c:pt>
                <c:pt idx="30">
                  <c:v>3930.6477411283213</c:v>
                </c:pt>
                <c:pt idx="31">
                  <c:v>3936.2432201947022</c:v>
                </c:pt>
                <c:pt idx="32">
                  <c:v>3935.675345350543</c:v>
                </c:pt>
                <c:pt idx="33">
                  <c:v>3468.7690053779552</c:v>
                </c:pt>
                <c:pt idx="34">
                  <c:v>3218.9862831923529</c:v>
                </c:pt>
                <c:pt idx="35">
                  <c:v>3211.5870951502698</c:v>
                </c:pt>
                <c:pt idx="36">
                  <c:v>2962.3668137598756</c:v>
                </c:pt>
                <c:pt idx="37">
                  <c:v>2603.0563784646574</c:v>
                </c:pt>
                <c:pt idx="38">
                  <c:v>2326.0182879907734</c:v>
                </c:pt>
                <c:pt idx="39">
                  <c:v>2316.5450553637857</c:v>
                </c:pt>
                <c:pt idx="40">
                  <c:v>1912.0862009864477</c:v>
                </c:pt>
                <c:pt idx="41">
                  <c:v>1762.5738743960167</c:v>
                </c:pt>
                <c:pt idx="42">
                  <c:v>1674.97015126518</c:v>
                </c:pt>
                <c:pt idx="43">
                  <c:v>1536.9710185337949</c:v>
                </c:pt>
                <c:pt idx="44">
                  <c:v>1629.369943774105</c:v>
                </c:pt>
                <c:pt idx="45">
                  <c:v>1156.8586471199192</c:v>
                </c:pt>
                <c:pt idx="46">
                  <c:v>934.76487568399239</c:v>
                </c:pt>
                <c:pt idx="47">
                  <c:v>1081.5407907371189</c:v>
                </c:pt>
                <c:pt idx="48">
                  <c:v>1214.293306033657</c:v>
                </c:pt>
                <c:pt idx="49">
                  <c:v>1400.5564198684144</c:v>
                </c:pt>
                <c:pt idx="50">
                  <c:v>1421.6278601381539</c:v>
                </c:pt>
                <c:pt idx="51">
                  <c:v>1687.1252526977171</c:v>
                </c:pt>
                <c:pt idx="52">
                  <c:v>1684.0027432785109</c:v>
                </c:pt>
                <c:pt idx="53">
                  <c:v>1897.8241081799233</c:v>
                </c:pt>
                <c:pt idx="54">
                  <c:v>1923.6859153174441</c:v>
                </c:pt>
                <c:pt idx="55">
                  <c:v>1999.7019709173014</c:v>
                </c:pt>
                <c:pt idx="56">
                  <c:v>2197.4614371141593</c:v>
                </c:pt>
                <c:pt idx="57">
                  <c:v>1843.2189883036924</c:v>
                </c:pt>
                <c:pt idx="58">
                  <c:v>1952.5156244974862</c:v>
                </c:pt>
                <c:pt idx="59">
                  <c:v>2045.938645390441</c:v>
                </c:pt>
                <c:pt idx="60">
                  <c:v>2085.2702713912331</c:v>
                </c:pt>
                <c:pt idx="61">
                  <c:v>1978.1065833955731</c:v>
                </c:pt>
                <c:pt idx="62">
                  <c:v>1972.036195428163</c:v>
                </c:pt>
                <c:pt idx="63">
                  <c:v>2231.9721252463537</c:v>
                </c:pt>
                <c:pt idx="64">
                  <c:v>2620.965428059174</c:v>
                </c:pt>
                <c:pt idx="65">
                  <c:v>2715.1317175702816</c:v>
                </c:pt>
                <c:pt idx="66">
                  <c:v>2466.4522406761425</c:v>
                </c:pt>
                <c:pt idx="67">
                  <c:v>2789.1972465009962</c:v>
                </c:pt>
                <c:pt idx="68">
                  <c:v>2712.8903158488856</c:v>
                </c:pt>
                <c:pt idx="69" formatCode="_(&quot;$&quot;* #,##0.00_);_(&quot;$&quot;* \(#,##0.00\);_(&quot;$&quot;* &quot;-&quot;??_);_(@_)">
                  <c:v>2621.2467352898279</c:v>
                </c:pt>
                <c:pt idx="70" formatCode="_(&quot;$&quot;* #,##0.00_);_(&quot;$&quot;* \(#,##0.00\);_(&quot;$&quot;* &quot;-&quot;??_);_(@_)">
                  <c:v>2655.2335707499897</c:v>
                </c:pt>
                <c:pt idx="71" formatCode="_(&quot;$&quot;* #,##0.00_);_(&quot;$&quot;* \(#,##0.00\);_(&quot;$&quot;* &quot;-&quot;??_);_(@_)">
                  <c:v>2689.2204062101509</c:v>
                </c:pt>
                <c:pt idx="72" formatCode="_(&quot;$&quot;* #,##0.00_);_(&quot;$&quot;* \(#,##0.00\);_(&quot;$&quot;* &quot;-&quot;??_);_(@_)">
                  <c:v>2723.2072416703127</c:v>
                </c:pt>
                <c:pt idx="73" formatCode="_(&quot;$&quot;* #,##0.00_);_(&quot;$&quot;* \(#,##0.00\);_(&quot;$&quot;* &quot;-&quot;??_);_(@_)">
                  <c:v>2757.1940771304739</c:v>
                </c:pt>
                <c:pt idx="74" formatCode="_(&quot;$&quot;* #,##0.00_);_(&quot;$&quot;* \(#,##0.00\);_(&quot;$&quot;* &quot;-&quot;??_);_(@_)">
                  <c:v>2791.1809125906357</c:v>
                </c:pt>
                <c:pt idx="75" formatCode="_(&quot;$&quot;* #,##0.00_);_(&quot;$&quot;* \(#,##0.00\);_(&quot;$&quot;* &quot;-&quot;??_);_(@_)">
                  <c:v>2825.1677480507969</c:v>
                </c:pt>
                <c:pt idx="76" formatCode="_(&quot;$&quot;* #,##0.00_);_(&quot;$&quot;* \(#,##0.00\);_(&quot;$&quot;* &quot;-&quot;??_);_(@_)">
                  <c:v>2859.1545835109587</c:v>
                </c:pt>
                <c:pt idx="77" formatCode="_(&quot;$&quot;* #,##0.00_);_(&quot;$&quot;* \(#,##0.00\);_(&quot;$&quot;* &quot;-&quot;??_);_(@_)">
                  <c:v>2893.1414189711199</c:v>
                </c:pt>
                <c:pt idx="78" formatCode="_(&quot;$&quot;* #,##0.00_);_(&quot;$&quot;* \(#,##0.00\);_(&quot;$&quot;* &quot;-&quot;??_);_(@_)">
                  <c:v>2927.1282544312817</c:v>
                </c:pt>
                <c:pt idx="79" formatCode="_(&quot;$&quot;* #,##0.00_);_(&quot;$&quot;* \(#,##0.00\);_(&quot;$&quot;* &quot;-&quot;??_);_(@_)">
                  <c:v>2961.1150898914429</c:v>
                </c:pt>
                <c:pt idx="80" formatCode="_(&quot;$&quot;* #,##0.00_);_(&quot;$&quot;* \(#,##0.00\);_(&quot;$&quot;* &quot;-&quot;??_);_(@_)">
                  <c:v>2995.1019253516047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F2F-4979-9369-084BD0BD78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7523503"/>
        <c:axId val="657523983"/>
      </c:lineChart>
      <c:dateAx>
        <c:axId val="657523503"/>
        <c:scaling>
          <c:orientation val="minMax"/>
        </c:scaling>
        <c:delete val="0"/>
        <c:axPos val="b"/>
        <c:numFmt formatCode="[$-409]mmm\-yy;@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523983"/>
        <c:crosses val="autoZero"/>
        <c:auto val="1"/>
        <c:lblOffset val="100"/>
        <c:baseTimeUnit val="months"/>
      </c:dateAx>
      <c:valAx>
        <c:axId val="657523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523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Time Series of Error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'Holt Exponential by Month'!$I$3</c:f>
              <c:strCache>
                <c:ptCount val="1"/>
                <c:pt idx="0">
                  <c:v>Error</c:v>
                </c:pt>
              </c:strCache>
            </c:strRef>
          </c:tx>
          <c:spPr>
            <a:ln w="95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'Holt Exponential by Month'!$D$4:$D$85</c:f>
              <c:numCache>
                <c:formatCode>[$-409]mmm\-yy;@</c:formatCode>
                <c:ptCount val="82"/>
                <c:pt idx="0">
                  <c:v>43466</c:v>
                </c:pt>
                <c:pt idx="1">
                  <c:v>43497</c:v>
                </c:pt>
                <c:pt idx="2">
                  <c:v>43525</c:v>
                </c:pt>
                <c:pt idx="3">
                  <c:v>43556</c:v>
                </c:pt>
                <c:pt idx="4">
                  <c:v>43586</c:v>
                </c:pt>
                <c:pt idx="5">
                  <c:v>43617</c:v>
                </c:pt>
                <c:pt idx="6">
                  <c:v>43647</c:v>
                </c:pt>
                <c:pt idx="7">
                  <c:v>43678</c:v>
                </c:pt>
                <c:pt idx="8">
                  <c:v>43709</c:v>
                </c:pt>
                <c:pt idx="9">
                  <c:v>43739</c:v>
                </c:pt>
                <c:pt idx="10">
                  <c:v>43770</c:v>
                </c:pt>
                <c:pt idx="11">
                  <c:v>43800</c:v>
                </c:pt>
                <c:pt idx="12">
                  <c:v>43831</c:v>
                </c:pt>
                <c:pt idx="13">
                  <c:v>43862</c:v>
                </c:pt>
                <c:pt idx="14">
                  <c:v>43891</c:v>
                </c:pt>
                <c:pt idx="15">
                  <c:v>43922</c:v>
                </c:pt>
                <c:pt idx="16">
                  <c:v>43952</c:v>
                </c:pt>
                <c:pt idx="17">
                  <c:v>43983</c:v>
                </c:pt>
                <c:pt idx="18">
                  <c:v>44013</c:v>
                </c:pt>
                <c:pt idx="19">
                  <c:v>44044</c:v>
                </c:pt>
                <c:pt idx="20">
                  <c:v>44075</c:v>
                </c:pt>
                <c:pt idx="21">
                  <c:v>44105</c:v>
                </c:pt>
                <c:pt idx="22">
                  <c:v>44136</c:v>
                </c:pt>
                <c:pt idx="23">
                  <c:v>44166</c:v>
                </c:pt>
                <c:pt idx="24">
                  <c:v>44197</c:v>
                </c:pt>
                <c:pt idx="25">
                  <c:v>44228</c:v>
                </c:pt>
                <c:pt idx="26">
                  <c:v>44256</c:v>
                </c:pt>
                <c:pt idx="27">
                  <c:v>44287</c:v>
                </c:pt>
                <c:pt idx="28">
                  <c:v>44317</c:v>
                </c:pt>
                <c:pt idx="29">
                  <c:v>44348</c:v>
                </c:pt>
                <c:pt idx="30">
                  <c:v>44378</c:v>
                </c:pt>
                <c:pt idx="31">
                  <c:v>44409</c:v>
                </c:pt>
                <c:pt idx="32">
                  <c:v>44440</c:v>
                </c:pt>
                <c:pt idx="33">
                  <c:v>44470</c:v>
                </c:pt>
                <c:pt idx="34">
                  <c:v>44501</c:v>
                </c:pt>
                <c:pt idx="35">
                  <c:v>44531</c:v>
                </c:pt>
                <c:pt idx="36">
                  <c:v>44562</c:v>
                </c:pt>
                <c:pt idx="37">
                  <c:v>44593</c:v>
                </c:pt>
                <c:pt idx="38">
                  <c:v>44621</c:v>
                </c:pt>
                <c:pt idx="39">
                  <c:v>44652</c:v>
                </c:pt>
                <c:pt idx="40">
                  <c:v>44682</c:v>
                </c:pt>
                <c:pt idx="41">
                  <c:v>44713</c:v>
                </c:pt>
                <c:pt idx="42">
                  <c:v>44743</c:v>
                </c:pt>
                <c:pt idx="43">
                  <c:v>44774</c:v>
                </c:pt>
                <c:pt idx="44">
                  <c:v>44805</c:v>
                </c:pt>
                <c:pt idx="45">
                  <c:v>44835</c:v>
                </c:pt>
                <c:pt idx="46">
                  <c:v>44866</c:v>
                </c:pt>
                <c:pt idx="47">
                  <c:v>44896</c:v>
                </c:pt>
                <c:pt idx="48">
                  <c:v>44927</c:v>
                </c:pt>
                <c:pt idx="49">
                  <c:v>44958</c:v>
                </c:pt>
                <c:pt idx="50">
                  <c:v>44986</c:v>
                </c:pt>
                <c:pt idx="51">
                  <c:v>45017</c:v>
                </c:pt>
                <c:pt idx="52">
                  <c:v>45047</c:v>
                </c:pt>
                <c:pt idx="53">
                  <c:v>45078</c:v>
                </c:pt>
                <c:pt idx="54">
                  <c:v>45108</c:v>
                </c:pt>
                <c:pt idx="55">
                  <c:v>45139</c:v>
                </c:pt>
                <c:pt idx="56">
                  <c:v>45170</c:v>
                </c:pt>
                <c:pt idx="57">
                  <c:v>45200</c:v>
                </c:pt>
                <c:pt idx="58">
                  <c:v>45231</c:v>
                </c:pt>
                <c:pt idx="59">
                  <c:v>45261</c:v>
                </c:pt>
                <c:pt idx="60">
                  <c:v>45292</c:v>
                </c:pt>
                <c:pt idx="61">
                  <c:v>45323</c:v>
                </c:pt>
                <c:pt idx="62">
                  <c:v>45352</c:v>
                </c:pt>
                <c:pt idx="63">
                  <c:v>45383</c:v>
                </c:pt>
                <c:pt idx="64">
                  <c:v>45413</c:v>
                </c:pt>
                <c:pt idx="65">
                  <c:v>45444</c:v>
                </c:pt>
                <c:pt idx="66">
                  <c:v>45474</c:v>
                </c:pt>
                <c:pt idx="67">
                  <c:v>45505</c:v>
                </c:pt>
                <c:pt idx="68">
                  <c:v>45536</c:v>
                </c:pt>
                <c:pt idx="69">
                  <c:v>45566</c:v>
                </c:pt>
                <c:pt idx="70">
                  <c:v>45597</c:v>
                </c:pt>
                <c:pt idx="71">
                  <c:v>45627</c:v>
                </c:pt>
                <c:pt idx="72">
                  <c:v>45658</c:v>
                </c:pt>
                <c:pt idx="73">
                  <c:v>45689</c:v>
                </c:pt>
                <c:pt idx="74">
                  <c:v>45717</c:v>
                </c:pt>
                <c:pt idx="75">
                  <c:v>45748</c:v>
                </c:pt>
                <c:pt idx="76">
                  <c:v>45778</c:v>
                </c:pt>
                <c:pt idx="77">
                  <c:v>45809</c:v>
                </c:pt>
                <c:pt idx="78">
                  <c:v>45839</c:v>
                </c:pt>
                <c:pt idx="79">
                  <c:v>45870</c:v>
                </c:pt>
                <c:pt idx="80">
                  <c:v>45901</c:v>
                </c:pt>
                <c:pt idx="81">
                  <c:v>45931</c:v>
                </c:pt>
              </c:numCache>
            </c:numRef>
          </c:xVal>
          <c:yVal>
            <c:numRef>
              <c:f>'Holt Exponential by Month'!$I$4:$I$85</c:f>
              <c:numCache>
                <c:formatCode>0.00</c:formatCode>
                <c:ptCount val="82"/>
                <c:pt idx="0">
                  <c:v>0</c:v>
                </c:pt>
                <c:pt idx="1">
                  <c:v>-180.9680405400004</c:v>
                </c:pt>
                <c:pt idx="2">
                  <c:v>175.67684487880024</c:v>
                </c:pt>
                <c:pt idx="3">
                  <c:v>416.63124395642399</c:v>
                </c:pt>
                <c:pt idx="4">
                  <c:v>543.52215096699183</c:v>
                </c:pt>
                <c:pt idx="5">
                  <c:v>186.98997807113665</c:v>
                </c:pt>
                <c:pt idx="6">
                  <c:v>280.83462525235564</c:v>
                </c:pt>
                <c:pt idx="7">
                  <c:v>47.41678478161748</c:v>
                </c:pt>
                <c:pt idx="8">
                  <c:v>-526.42318989420482</c:v>
                </c:pt>
                <c:pt idx="9">
                  <c:v>175.99163720115121</c:v>
                </c:pt>
                <c:pt idx="10">
                  <c:v>-194.08874827133468</c:v>
                </c:pt>
                <c:pt idx="11">
                  <c:v>-223.64711058200101</c:v>
                </c:pt>
                <c:pt idx="12">
                  <c:v>354.32647575134479</c:v>
                </c:pt>
                <c:pt idx="13">
                  <c:v>-512.82148621712076</c:v>
                </c:pt>
                <c:pt idx="14">
                  <c:v>-974.8836890028856</c:v>
                </c:pt>
                <c:pt idx="15">
                  <c:v>-444.17213241345917</c:v>
                </c:pt>
                <c:pt idx="16">
                  <c:v>-110.14319872695887</c:v>
                </c:pt>
                <c:pt idx="17">
                  <c:v>683.13399652865746</c:v>
                </c:pt>
                <c:pt idx="18">
                  <c:v>643.99437852824076</c:v>
                </c:pt>
                <c:pt idx="19">
                  <c:v>190.3752989353834</c:v>
                </c:pt>
                <c:pt idx="20">
                  <c:v>273.36731343441625</c:v>
                </c:pt>
                <c:pt idx="21">
                  <c:v>283.72724631089659</c:v>
                </c:pt>
                <c:pt idx="22">
                  <c:v>-231.51988241007484</c:v>
                </c:pt>
                <c:pt idx="23">
                  <c:v>220.32117367325645</c:v>
                </c:pt>
                <c:pt idx="24">
                  <c:v>-192.58733790740234</c:v>
                </c:pt>
                <c:pt idx="25">
                  <c:v>-536.94529704311662</c:v>
                </c:pt>
                <c:pt idx="26">
                  <c:v>472.06878759033816</c:v>
                </c:pt>
                <c:pt idx="27">
                  <c:v>-24.737459938020038</c:v>
                </c:pt>
                <c:pt idx="28">
                  <c:v>-329.47300546648603</c:v>
                </c:pt>
                <c:pt idx="29">
                  <c:v>453.45101441788574</c:v>
                </c:pt>
                <c:pt idx="30">
                  <c:v>261.20783408684611</c:v>
                </c:pt>
                <c:pt idx="31">
                  <c:v>-11.363241028321227</c:v>
                </c:pt>
                <c:pt idx="32">
                  <c:v>-472.3963420947025</c:v>
                </c:pt>
                <c:pt idx="33">
                  <c:v>-723.31922025054291</c:v>
                </c:pt>
                <c:pt idx="34">
                  <c:v>-190.94162827795481</c:v>
                </c:pt>
                <c:pt idx="35">
                  <c:v>-148.78472999235282</c:v>
                </c:pt>
                <c:pt idx="36">
                  <c:v>-452.24523755026939</c:v>
                </c:pt>
                <c:pt idx="37">
                  <c:v>-522.94568655987587</c:v>
                </c:pt>
                <c:pt idx="38">
                  <c:v>-54.513188554657518</c:v>
                </c:pt>
                <c:pt idx="39">
                  <c:v>-217.74930603077382</c:v>
                </c:pt>
                <c:pt idx="40">
                  <c:v>-347.61253734378533</c:v>
                </c:pt>
                <c:pt idx="41">
                  <c:v>5.1595952535521974</c:v>
                </c:pt>
                <c:pt idx="42">
                  <c:v>-71.512404356016759</c:v>
                </c:pt>
                <c:pt idx="43">
                  <c:v>235.85265605482005</c:v>
                </c:pt>
                <c:pt idx="44">
                  <c:v>-125.03636050379487</c:v>
                </c:pt>
                <c:pt idx="45">
                  <c:v>-485.84057059410497</c:v>
                </c:pt>
                <c:pt idx="46">
                  <c:v>131.05385138008091</c:v>
                </c:pt>
                <c:pt idx="47">
                  <c:v>415.5210511360076</c:v>
                </c:pt>
                <c:pt idx="48">
                  <c:v>469.823253482881</c:v>
                </c:pt>
                <c:pt idx="49">
                  <c:v>251.04048760634328</c:v>
                </c:pt>
                <c:pt idx="50">
                  <c:v>376.2176203615852</c:v>
                </c:pt>
                <c:pt idx="51">
                  <c:v>260.35009853184624</c:v>
                </c:pt>
                <c:pt idx="52">
                  <c:v>231.16767791228312</c:v>
                </c:pt>
                <c:pt idx="53">
                  <c:v>241.51822992148914</c:v>
                </c:pt>
                <c:pt idx="54">
                  <c:v>28.6240348900767</c:v>
                </c:pt>
                <c:pt idx="55">
                  <c:v>334.25837483255555</c:v>
                </c:pt>
                <c:pt idx="56">
                  <c:v>-193.31662548730128</c:v>
                </c:pt>
                <c:pt idx="57">
                  <c:v>-253.38718787415883</c:v>
                </c:pt>
                <c:pt idx="58">
                  <c:v>179.94336528630788</c:v>
                </c:pt>
                <c:pt idx="59">
                  <c:v>135.84733640251375</c:v>
                </c:pt>
                <c:pt idx="60">
                  <c:v>-69.144471170441193</c:v>
                </c:pt>
                <c:pt idx="61">
                  <c:v>-154.8741836012332</c:v>
                </c:pt>
                <c:pt idx="62">
                  <c:v>154.07234883442698</c:v>
                </c:pt>
                <c:pt idx="63">
                  <c:v>537.32915327183719</c:v>
                </c:pt>
                <c:pt idx="64">
                  <c:v>453.34764575364579</c:v>
                </c:pt>
                <c:pt idx="65">
                  <c:v>-318.15541545917404</c:v>
                </c:pt>
                <c:pt idx="66">
                  <c:v>1.4382821297176633</c:v>
                </c:pt>
                <c:pt idx="67">
                  <c:v>189.29775172385689</c:v>
                </c:pt>
                <c:pt idx="68">
                  <c:v>-315.83725350099621</c:v>
                </c:pt>
                <c:pt idx="69">
                  <c:v>143.76970305111445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457-473C-964F-E6B4DDB8AD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8907471"/>
        <c:axId val="1358906511"/>
      </c:scatterChart>
      <c:valAx>
        <c:axId val="13589074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409]mmm\-yy;@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8906511"/>
        <c:crosses val="autoZero"/>
        <c:crossBetween val="midCat"/>
      </c:valAx>
      <c:valAx>
        <c:axId val="1358906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89074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Time Series of ADDYY's Forecast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'Holt Exponential by Quarter'!$E$3</c:f>
              <c:strCache>
                <c:ptCount val="1"/>
                <c:pt idx="0">
                  <c:v>Adj Close</c:v>
                </c:pt>
              </c:strCache>
            </c:strRef>
          </c:tx>
          <c:spPr>
            <a:ln w="34925" cap="rnd">
              <a:solidFill>
                <a:schemeClr val="accent6">
                  <a:tint val="77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'Holt Exponential by Quarter'!$D$4:$D$30</c:f>
              <c:strCache>
                <c:ptCount val="27"/>
                <c:pt idx="0">
                  <c:v>Q1 - 2019</c:v>
                </c:pt>
                <c:pt idx="1">
                  <c:v>Q2 - 2019</c:v>
                </c:pt>
                <c:pt idx="2">
                  <c:v>Q3 - 2019</c:v>
                </c:pt>
                <c:pt idx="3">
                  <c:v>Q4 - 2019</c:v>
                </c:pt>
                <c:pt idx="4">
                  <c:v>Q1 - 2020</c:v>
                </c:pt>
                <c:pt idx="5">
                  <c:v>Q2 - 2020</c:v>
                </c:pt>
                <c:pt idx="6">
                  <c:v>Q3 - 2020</c:v>
                </c:pt>
                <c:pt idx="7">
                  <c:v>Q4 - 2020</c:v>
                </c:pt>
                <c:pt idx="8">
                  <c:v>Q1 - 2021</c:v>
                </c:pt>
                <c:pt idx="9">
                  <c:v>Q2 - 2021</c:v>
                </c:pt>
                <c:pt idx="10">
                  <c:v>Q3 - 2021</c:v>
                </c:pt>
                <c:pt idx="11">
                  <c:v>Q4 - 2021</c:v>
                </c:pt>
                <c:pt idx="12">
                  <c:v>Q1 - 2022</c:v>
                </c:pt>
                <c:pt idx="13">
                  <c:v>Q2 - 2022</c:v>
                </c:pt>
                <c:pt idx="14">
                  <c:v>Q3 - 2022</c:v>
                </c:pt>
                <c:pt idx="15">
                  <c:v>Q4 - 2022</c:v>
                </c:pt>
                <c:pt idx="16">
                  <c:v>Q1 - 2023</c:v>
                </c:pt>
                <c:pt idx="17">
                  <c:v>Q2 - 2023</c:v>
                </c:pt>
                <c:pt idx="18">
                  <c:v>Q3 - 2023</c:v>
                </c:pt>
                <c:pt idx="19">
                  <c:v>Q4 - 2023</c:v>
                </c:pt>
                <c:pt idx="20">
                  <c:v>Q1 - 2024</c:v>
                </c:pt>
                <c:pt idx="21">
                  <c:v>Q2 - 2024</c:v>
                </c:pt>
                <c:pt idx="22">
                  <c:v>Q3 - 2024</c:v>
                </c:pt>
                <c:pt idx="23">
                  <c:v>Q4 - 2024</c:v>
                </c:pt>
                <c:pt idx="24">
                  <c:v>Q1 - 2024</c:v>
                </c:pt>
                <c:pt idx="25">
                  <c:v>Q2 - 2024</c:v>
                </c:pt>
                <c:pt idx="26">
                  <c:v>Q3 - 2024</c:v>
                </c:pt>
              </c:strCache>
            </c:strRef>
          </c:cat>
          <c:val>
            <c:numRef>
              <c:f>'Holt Exponential by Quarter'!$E$4:$E$26</c:f>
              <c:numCache>
                <c:formatCode>_("$"* #,##0.00_);_("$"* \(#,##0.00\);_("$"* "-"??_);_(@_)</c:formatCode>
                <c:ptCount val="23"/>
                <c:pt idx="0">
                  <c:v>6748.842178240001</c:v>
                </c:pt>
                <c:pt idx="1">
                  <c:v>8405.2313690999981</c:v>
                </c:pt>
                <c:pt idx="2">
                  <c:v>9391.104858499999</c:v>
                </c:pt>
                <c:pt idx="3">
                  <c:v>9511.6736909000028</c:v>
                </c:pt>
                <c:pt idx="4">
                  <c:v>8626.3550948899992</c:v>
                </c:pt>
                <c:pt idx="5">
                  <c:v>7432.889862140004</c:v>
                </c:pt>
                <c:pt idx="6">
                  <c:v>9252.1076203000011</c:v>
                </c:pt>
                <c:pt idx="7">
                  <c:v>10319.695770599999</c:v>
                </c:pt>
                <c:pt idx="8">
                  <c:v>10051.652542</c:v>
                </c:pt>
                <c:pt idx="9">
                  <c:v>10528.370635800004</c:v>
                </c:pt>
                <c:pt idx="10">
                  <c:v>11176.3200837</c:v>
                </c:pt>
                <c:pt idx="11">
                  <c:v>9560.3850553999982</c:v>
                </c:pt>
                <c:pt idx="12">
                  <c:v>7747.3061747100019</c:v>
                </c:pt>
                <c:pt idx="13">
                  <c:v>5994.4472962200007</c:v>
                </c:pt>
                <c:pt idx="14">
                  <c:v>5013.8189353899998</c:v>
                </c:pt>
                <c:pt idx="15">
                  <c:v>3781.7277984999996</c:v>
                </c:pt>
                <c:pt idx="16">
                  <c:v>4793.4718780899993</c:v>
                </c:pt>
                <c:pt idx="17">
                  <c:v>5525.7918624800004</c:v>
                </c:pt>
                <c:pt idx="18">
                  <c:v>5990.7777786499992</c:v>
                </c:pt>
                <c:pt idx="19">
                  <c:v>6055.5995637300002</c:v>
                </c:pt>
                <c:pt idx="20">
                  <c:v>6039.3691942399983</c:v>
                </c:pt>
                <c:pt idx="21">
                  <c:v>7497.4951322999996</c:v>
                </c:pt>
                <c:pt idx="22">
                  <c:v>7845.679985099996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BA-4070-9B1A-09B5A5ACF708}"/>
            </c:ext>
          </c:extLst>
        </c:ser>
        <c:ser>
          <c:idx val="1"/>
          <c:order val="1"/>
          <c:tx>
            <c:strRef>
              <c:f>'Holt Exponential by Quarter'!$H$3</c:f>
              <c:strCache>
                <c:ptCount val="1"/>
                <c:pt idx="0">
                  <c:v>Holt's Forecast</c:v>
                </c:pt>
              </c:strCache>
            </c:strRef>
          </c:tx>
          <c:spPr>
            <a:ln w="34925" cap="rnd">
              <a:solidFill>
                <a:schemeClr val="accent6">
                  <a:shade val="76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'Holt Exponential by Quarter'!$D$4:$D$30</c:f>
              <c:strCache>
                <c:ptCount val="27"/>
                <c:pt idx="0">
                  <c:v>Q1 - 2019</c:v>
                </c:pt>
                <c:pt idx="1">
                  <c:v>Q2 - 2019</c:v>
                </c:pt>
                <c:pt idx="2">
                  <c:v>Q3 - 2019</c:v>
                </c:pt>
                <c:pt idx="3">
                  <c:v>Q4 - 2019</c:v>
                </c:pt>
                <c:pt idx="4">
                  <c:v>Q1 - 2020</c:v>
                </c:pt>
                <c:pt idx="5">
                  <c:v>Q2 - 2020</c:v>
                </c:pt>
                <c:pt idx="6">
                  <c:v>Q3 - 2020</c:v>
                </c:pt>
                <c:pt idx="7">
                  <c:v>Q4 - 2020</c:v>
                </c:pt>
                <c:pt idx="8">
                  <c:v>Q1 - 2021</c:v>
                </c:pt>
                <c:pt idx="9">
                  <c:v>Q2 - 2021</c:v>
                </c:pt>
                <c:pt idx="10">
                  <c:v>Q3 - 2021</c:v>
                </c:pt>
                <c:pt idx="11">
                  <c:v>Q4 - 2021</c:v>
                </c:pt>
                <c:pt idx="12">
                  <c:v>Q1 - 2022</c:v>
                </c:pt>
                <c:pt idx="13">
                  <c:v>Q2 - 2022</c:v>
                </c:pt>
                <c:pt idx="14">
                  <c:v>Q3 - 2022</c:v>
                </c:pt>
                <c:pt idx="15">
                  <c:v>Q4 - 2022</c:v>
                </c:pt>
                <c:pt idx="16">
                  <c:v>Q1 - 2023</c:v>
                </c:pt>
                <c:pt idx="17">
                  <c:v>Q2 - 2023</c:v>
                </c:pt>
                <c:pt idx="18">
                  <c:v>Q3 - 2023</c:v>
                </c:pt>
                <c:pt idx="19">
                  <c:v>Q4 - 2023</c:v>
                </c:pt>
                <c:pt idx="20">
                  <c:v>Q1 - 2024</c:v>
                </c:pt>
                <c:pt idx="21">
                  <c:v>Q2 - 2024</c:v>
                </c:pt>
                <c:pt idx="22">
                  <c:v>Q3 - 2024</c:v>
                </c:pt>
                <c:pt idx="23">
                  <c:v>Q4 - 2024</c:v>
                </c:pt>
                <c:pt idx="24">
                  <c:v>Q1 - 2024</c:v>
                </c:pt>
                <c:pt idx="25">
                  <c:v>Q2 - 2024</c:v>
                </c:pt>
                <c:pt idx="26">
                  <c:v>Q3 - 2024</c:v>
                </c:pt>
              </c:strCache>
            </c:strRef>
          </c:cat>
          <c:val>
            <c:numRef>
              <c:f>'Holt Exponential by Quarter'!$H$5:$H$30</c:f>
              <c:numCache>
                <c:formatCode>_("$"* #,##0.00_);_("$"* \(#,##0.00\);_("$"* "-"??_);_(@_)</c:formatCode>
                <c:ptCount val="26"/>
                <c:pt idx="0">
                  <c:v>6748.842178240001</c:v>
                </c:pt>
                <c:pt idx="1">
                  <c:v>7113.2478002292009</c:v>
                </c:pt>
                <c:pt idx="2">
                  <c:v>8813.6021272314138</c:v>
                </c:pt>
                <c:pt idx="3">
                  <c:v>9822.6046811664528</c:v>
                </c:pt>
                <c:pt idx="4">
                  <c:v>9773.9167612524125</c:v>
                </c:pt>
                <c:pt idx="5">
                  <c:v>8684.4483330100466</c:v>
                </c:pt>
                <c:pt idx="6">
                  <c:v>7917.5907322588555</c:v>
                </c:pt>
                <c:pt idx="7">
                  <c:v>9679.9374125968734</c:v>
                </c:pt>
                <c:pt idx="8">
                  <c:v>10680.001992772226</c:v>
                </c:pt>
                <c:pt idx="9">
                  <c:v>10587.615611865031</c:v>
                </c:pt>
                <c:pt idx="10">
                  <c:v>11098.223557363955</c:v>
                </c:pt>
                <c:pt idx="11">
                  <c:v>11309.735697731472</c:v>
                </c:pt>
                <c:pt idx="12">
                  <c:v>9460.096228335924</c:v>
                </c:pt>
                <c:pt idx="13">
                  <c:v>7304.7540076018913</c:v>
                </c:pt>
                <c:pt idx="14">
                  <c:v>5383.2706166303788</c:v>
                </c:pt>
                <c:pt idx="15">
                  <c:v>4137.0440384488184</c:v>
                </c:pt>
                <c:pt idx="16">
                  <c:v>3238.7250761972114</c:v>
                </c:pt>
                <c:pt idx="17">
                  <c:v>4292.8398996441629</c:v>
                </c:pt>
                <c:pt idx="18">
                  <c:v>5188.6171708729025</c:v>
                </c:pt>
                <c:pt idx="19">
                  <c:v>5726.7449390025104</c:v>
                </c:pt>
                <c:pt idx="20">
                  <c:v>5850.9673697018288</c:v>
                </c:pt>
                <c:pt idx="21">
                  <c:v>6187.5487573927903</c:v>
                </c:pt>
                <c:pt idx="22">
                  <c:v>7588.5713239627885</c:v>
                </c:pt>
                <c:pt idx="23">
                  <c:v>7659.5931465310805</c:v>
                </c:pt>
                <c:pt idx="24">
                  <c:v>7730.6149690993716</c:v>
                </c:pt>
                <c:pt idx="25">
                  <c:v>7801.6367916676636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BA-4070-9B1A-09B5A5ACF7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2256527"/>
        <c:axId val="1362257007"/>
      </c:lineChart>
      <c:catAx>
        <c:axId val="1362256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2257007"/>
        <c:crosses val="autoZero"/>
        <c:auto val="1"/>
        <c:lblAlgn val="ctr"/>
        <c:lblOffset val="100"/>
        <c:noMultiLvlLbl val="0"/>
      </c:catAx>
      <c:valAx>
        <c:axId val="1362257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22565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Time Series</a:t>
            </a:r>
            <a:r>
              <a:rPr lang="en-US" baseline="0"/>
              <a:t> of </a:t>
            </a:r>
            <a:r>
              <a:rPr lang="en-US"/>
              <a:t>Error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'Holt Exponential by Quarter'!$I$3</c:f>
              <c:strCache>
                <c:ptCount val="1"/>
                <c:pt idx="0">
                  <c:v>Error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'Holt Exponential by Quarter'!$D$4:$D$26</c:f>
              <c:strCache>
                <c:ptCount val="23"/>
                <c:pt idx="0">
                  <c:v>Q1 - 2019</c:v>
                </c:pt>
                <c:pt idx="1">
                  <c:v>Q2 - 2019</c:v>
                </c:pt>
                <c:pt idx="2">
                  <c:v>Q3 - 2019</c:v>
                </c:pt>
                <c:pt idx="3">
                  <c:v>Q4 - 2019</c:v>
                </c:pt>
                <c:pt idx="4">
                  <c:v>Q1 - 2020</c:v>
                </c:pt>
                <c:pt idx="5">
                  <c:v>Q2 - 2020</c:v>
                </c:pt>
                <c:pt idx="6">
                  <c:v>Q3 - 2020</c:v>
                </c:pt>
                <c:pt idx="7">
                  <c:v>Q4 - 2020</c:v>
                </c:pt>
                <c:pt idx="8">
                  <c:v>Q1 - 2021</c:v>
                </c:pt>
                <c:pt idx="9">
                  <c:v>Q2 - 2021</c:v>
                </c:pt>
                <c:pt idx="10">
                  <c:v>Q3 - 2021</c:v>
                </c:pt>
                <c:pt idx="11">
                  <c:v>Q4 - 2021</c:v>
                </c:pt>
                <c:pt idx="12">
                  <c:v>Q1 - 2022</c:v>
                </c:pt>
                <c:pt idx="13">
                  <c:v>Q2 - 2022</c:v>
                </c:pt>
                <c:pt idx="14">
                  <c:v>Q3 - 2022</c:v>
                </c:pt>
                <c:pt idx="15">
                  <c:v>Q4 - 2022</c:v>
                </c:pt>
                <c:pt idx="16">
                  <c:v>Q1 - 2023</c:v>
                </c:pt>
                <c:pt idx="17">
                  <c:v>Q2 - 2023</c:v>
                </c:pt>
                <c:pt idx="18">
                  <c:v>Q3 - 2023</c:v>
                </c:pt>
                <c:pt idx="19">
                  <c:v>Q4 - 2023</c:v>
                </c:pt>
                <c:pt idx="20">
                  <c:v>Q1 - 2024</c:v>
                </c:pt>
                <c:pt idx="21">
                  <c:v>Q2 - 2024</c:v>
                </c:pt>
                <c:pt idx="22">
                  <c:v>Q3 - 2024</c:v>
                </c:pt>
              </c:strCache>
            </c:strRef>
          </c:cat>
          <c:val>
            <c:numRef>
              <c:f>'Holt Exponential by Quarter'!$I$4:$I$26</c:f>
              <c:numCache>
                <c:formatCode>0.00</c:formatCode>
                <c:ptCount val="23"/>
                <c:pt idx="0">
                  <c:v>0</c:v>
                </c:pt>
                <c:pt idx="1">
                  <c:v>1656.3891908599971</c:v>
                </c:pt>
                <c:pt idx="2">
                  <c:v>2277.857058270798</c:v>
                </c:pt>
                <c:pt idx="3">
                  <c:v>698.07156366858908</c:v>
                </c:pt>
                <c:pt idx="4">
                  <c:v>-1196.2495862764536</c:v>
                </c:pt>
                <c:pt idx="5">
                  <c:v>-2341.0268991124085</c:v>
                </c:pt>
                <c:pt idx="6">
                  <c:v>567.65928728995459</c:v>
                </c:pt>
                <c:pt idx="7">
                  <c:v>2402.1050383411439</c:v>
                </c:pt>
                <c:pt idx="8">
                  <c:v>371.71512940312641</c:v>
                </c:pt>
                <c:pt idx="9">
                  <c:v>-151.63135697222242</c:v>
                </c:pt>
                <c:pt idx="10">
                  <c:v>588.70447183496981</c:v>
                </c:pt>
                <c:pt idx="11">
                  <c:v>-1537.8385019639572</c:v>
                </c:pt>
                <c:pt idx="12">
                  <c:v>-3562.4295230214702</c:v>
                </c:pt>
                <c:pt idx="13">
                  <c:v>-3465.6489321159233</c:v>
                </c:pt>
                <c:pt idx="14">
                  <c:v>-2290.9350722118916</c:v>
                </c:pt>
                <c:pt idx="15">
                  <c:v>-1601.5428181303791</c:v>
                </c:pt>
                <c:pt idx="16">
                  <c:v>656.42783964118098</c:v>
                </c:pt>
                <c:pt idx="17">
                  <c:v>2287.0667862827891</c:v>
                </c:pt>
                <c:pt idx="18">
                  <c:v>1697.9378790058363</c:v>
                </c:pt>
                <c:pt idx="19">
                  <c:v>866.98239285709769</c:v>
                </c:pt>
                <c:pt idx="20">
                  <c:v>312.62425523748789</c:v>
                </c:pt>
                <c:pt idx="21">
                  <c:v>1646.5277625981707</c:v>
                </c:pt>
                <c:pt idx="22">
                  <c:v>1658.1312277072057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F1-4D1E-905E-158DB4A7BA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9605423"/>
        <c:axId val="629608303"/>
      </c:lineChart>
      <c:catAx>
        <c:axId val="6296054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9608303"/>
        <c:crosses val="autoZero"/>
        <c:auto val="1"/>
        <c:lblAlgn val="ctr"/>
        <c:lblOffset val="100"/>
        <c:noMultiLvlLbl val="0"/>
      </c:catAx>
      <c:valAx>
        <c:axId val="629608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96054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Time Series of ADDYY's Forecast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9721130742358589E-2"/>
          <c:y val="8.9788234637716693E-2"/>
          <c:w val="0.92690083952014091"/>
          <c:h val="0.83327780749289471"/>
        </c:manualLayout>
      </c:layout>
      <c:lineChart>
        <c:grouping val="standard"/>
        <c:varyColors val="0"/>
        <c:ser>
          <c:idx val="0"/>
          <c:order val="0"/>
          <c:tx>
            <c:strRef>
              <c:f>'Holt Winter by Month '!$I$3</c:f>
              <c:strCache>
                <c:ptCount val="1"/>
                <c:pt idx="0">
                  <c:v>Adj Close</c:v>
                </c:pt>
              </c:strCache>
            </c:strRef>
          </c:tx>
          <c:spPr>
            <a:ln w="34925" cap="rnd">
              <a:solidFill>
                <a:schemeClr val="accent6">
                  <a:tint val="77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'Holt Winter by Month '!$H$4:$H$85</c:f>
              <c:numCache>
                <c:formatCode>[$-409]mmm\-yy;@</c:formatCode>
                <c:ptCount val="82"/>
                <c:pt idx="0">
                  <c:v>43466</c:v>
                </c:pt>
                <c:pt idx="1">
                  <c:v>43497</c:v>
                </c:pt>
                <c:pt idx="2">
                  <c:v>43525</c:v>
                </c:pt>
                <c:pt idx="3">
                  <c:v>43556</c:v>
                </c:pt>
                <c:pt idx="4">
                  <c:v>43586</c:v>
                </c:pt>
                <c:pt idx="5">
                  <c:v>43617</c:v>
                </c:pt>
                <c:pt idx="6">
                  <c:v>43647</c:v>
                </c:pt>
                <c:pt idx="7">
                  <c:v>43678</c:v>
                </c:pt>
                <c:pt idx="8">
                  <c:v>43709</c:v>
                </c:pt>
                <c:pt idx="9">
                  <c:v>43739</c:v>
                </c:pt>
                <c:pt idx="10">
                  <c:v>43770</c:v>
                </c:pt>
                <c:pt idx="11">
                  <c:v>43800</c:v>
                </c:pt>
                <c:pt idx="12">
                  <c:v>43831</c:v>
                </c:pt>
                <c:pt idx="13">
                  <c:v>43862</c:v>
                </c:pt>
                <c:pt idx="14">
                  <c:v>43891</c:v>
                </c:pt>
                <c:pt idx="15">
                  <c:v>43922</c:v>
                </c:pt>
                <c:pt idx="16">
                  <c:v>43952</c:v>
                </c:pt>
                <c:pt idx="17">
                  <c:v>43983</c:v>
                </c:pt>
                <c:pt idx="18">
                  <c:v>44013</c:v>
                </c:pt>
                <c:pt idx="19">
                  <c:v>44044</c:v>
                </c:pt>
                <c:pt idx="20">
                  <c:v>44075</c:v>
                </c:pt>
                <c:pt idx="21">
                  <c:v>44105</c:v>
                </c:pt>
                <c:pt idx="22">
                  <c:v>44136</c:v>
                </c:pt>
                <c:pt idx="23">
                  <c:v>44166</c:v>
                </c:pt>
                <c:pt idx="24">
                  <c:v>44197</c:v>
                </c:pt>
                <c:pt idx="25">
                  <c:v>44228</c:v>
                </c:pt>
                <c:pt idx="26">
                  <c:v>44256</c:v>
                </c:pt>
                <c:pt idx="27">
                  <c:v>44287</c:v>
                </c:pt>
                <c:pt idx="28">
                  <c:v>44317</c:v>
                </c:pt>
                <c:pt idx="29">
                  <c:v>44348</c:v>
                </c:pt>
                <c:pt idx="30">
                  <c:v>44378</c:v>
                </c:pt>
                <c:pt idx="31">
                  <c:v>44409</c:v>
                </c:pt>
                <c:pt idx="32">
                  <c:v>44440</c:v>
                </c:pt>
                <c:pt idx="33">
                  <c:v>44470</c:v>
                </c:pt>
                <c:pt idx="34">
                  <c:v>44501</c:v>
                </c:pt>
                <c:pt idx="35">
                  <c:v>44531</c:v>
                </c:pt>
                <c:pt idx="36">
                  <c:v>44562</c:v>
                </c:pt>
                <c:pt idx="37">
                  <c:v>44593</c:v>
                </c:pt>
                <c:pt idx="38">
                  <c:v>44621</c:v>
                </c:pt>
                <c:pt idx="39">
                  <c:v>44652</c:v>
                </c:pt>
                <c:pt idx="40">
                  <c:v>44682</c:v>
                </c:pt>
                <c:pt idx="41">
                  <c:v>44713</c:v>
                </c:pt>
                <c:pt idx="42">
                  <c:v>44743</c:v>
                </c:pt>
                <c:pt idx="43">
                  <c:v>44774</c:v>
                </c:pt>
                <c:pt idx="44">
                  <c:v>44805</c:v>
                </c:pt>
                <c:pt idx="45">
                  <c:v>44835</c:v>
                </c:pt>
                <c:pt idx="46">
                  <c:v>44866</c:v>
                </c:pt>
                <c:pt idx="47">
                  <c:v>44896</c:v>
                </c:pt>
                <c:pt idx="48">
                  <c:v>44927</c:v>
                </c:pt>
                <c:pt idx="49">
                  <c:v>44958</c:v>
                </c:pt>
                <c:pt idx="50">
                  <c:v>44986</c:v>
                </c:pt>
                <c:pt idx="51">
                  <c:v>45017</c:v>
                </c:pt>
                <c:pt idx="52">
                  <c:v>45047</c:v>
                </c:pt>
                <c:pt idx="53">
                  <c:v>45078</c:v>
                </c:pt>
                <c:pt idx="54">
                  <c:v>45108</c:v>
                </c:pt>
                <c:pt idx="55">
                  <c:v>45139</c:v>
                </c:pt>
                <c:pt idx="56">
                  <c:v>45170</c:v>
                </c:pt>
                <c:pt idx="57">
                  <c:v>45200</c:v>
                </c:pt>
                <c:pt idx="58">
                  <c:v>45231</c:v>
                </c:pt>
                <c:pt idx="59">
                  <c:v>45261</c:v>
                </c:pt>
                <c:pt idx="60">
                  <c:v>45292</c:v>
                </c:pt>
                <c:pt idx="61">
                  <c:v>45323</c:v>
                </c:pt>
                <c:pt idx="62">
                  <c:v>45352</c:v>
                </c:pt>
                <c:pt idx="63">
                  <c:v>45383</c:v>
                </c:pt>
                <c:pt idx="64">
                  <c:v>45413</c:v>
                </c:pt>
                <c:pt idx="65">
                  <c:v>45444</c:v>
                </c:pt>
                <c:pt idx="66">
                  <c:v>45474</c:v>
                </c:pt>
                <c:pt idx="67">
                  <c:v>45505</c:v>
                </c:pt>
                <c:pt idx="68">
                  <c:v>45536</c:v>
                </c:pt>
                <c:pt idx="69">
                  <c:v>45566</c:v>
                </c:pt>
                <c:pt idx="70">
                  <c:v>45597</c:v>
                </c:pt>
                <c:pt idx="71">
                  <c:v>45627</c:v>
                </c:pt>
                <c:pt idx="72">
                  <c:v>45658</c:v>
                </c:pt>
                <c:pt idx="73">
                  <c:v>45689</c:v>
                </c:pt>
                <c:pt idx="74">
                  <c:v>45717</c:v>
                </c:pt>
                <c:pt idx="75">
                  <c:v>45748</c:v>
                </c:pt>
                <c:pt idx="76">
                  <c:v>45778</c:v>
                </c:pt>
                <c:pt idx="77">
                  <c:v>45809</c:v>
                </c:pt>
                <c:pt idx="78">
                  <c:v>45839</c:v>
                </c:pt>
                <c:pt idx="79">
                  <c:v>45870</c:v>
                </c:pt>
                <c:pt idx="80">
                  <c:v>45901</c:v>
                </c:pt>
                <c:pt idx="81">
                  <c:v>45931</c:v>
                </c:pt>
              </c:numCache>
            </c:numRef>
          </c:cat>
          <c:val>
            <c:numRef>
              <c:f>'Holt Winter by Month '!$I$4:$I$85</c:f>
              <c:numCache>
                <c:formatCode>_("$"* #,##0.00_);_("$"* \(#,##0.00\);_("$"* "-"??_);_(@_)</c:formatCode>
                <c:ptCount val="82"/>
                <c:pt idx="0">
                  <c:v>2264.6487809400001</c:v>
                </c:pt>
                <c:pt idx="1">
                  <c:v>2083.6807403999996</c:v>
                </c:pt>
                <c:pt idx="2">
                  <c:v>2400.5126569000004</c:v>
                </c:pt>
                <c:pt idx="3">
                  <c:v>2549.0951004999997</c:v>
                </c:pt>
                <c:pt idx="4">
                  <c:v>2981.5548019000007</c:v>
                </c:pt>
                <c:pt idx="5">
                  <c:v>2874.5814666999995</c:v>
                </c:pt>
                <c:pt idx="6">
                  <c:v>3340.2207796000002</c:v>
                </c:pt>
                <c:pt idx="7">
                  <c:v>3134.9280242999998</c:v>
                </c:pt>
                <c:pt idx="8">
                  <c:v>2915.9560545999993</c:v>
                </c:pt>
                <c:pt idx="9">
                  <c:v>3403.6071625</c:v>
                </c:pt>
                <c:pt idx="10">
                  <c:v>2917.2854004000001</c:v>
                </c:pt>
                <c:pt idx="11">
                  <c:v>3190.7811280000001</c:v>
                </c:pt>
                <c:pt idx="12">
                  <c:v>3414.3964080999995</c:v>
                </c:pt>
                <c:pt idx="13">
                  <c:v>2799.9628449000002</c:v>
                </c:pt>
                <c:pt idx="14">
                  <c:v>2411.9958418900001</c:v>
                </c:pt>
                <c:pt idx="15">
                  <c:v>2313.0437546399999</c:v>
                </c:pt>
                <c:pt idx="16">
                  <c:v>2230.0345306999998</c:v>
                </c:pt>
                <c:pt idx="17">
                  <c:v>2889.8115768000002</c:v>
                </c:pt>
                <c:pt idx="18">
                  <c:v>2921.0712128999999</c:v>
                </c:pt>
                <c:pt idx="19">
                  <c:v>3069.0563047000001</c:v>
                </c:pt>
                <c:pt idx="20">
                  <c:v>3261.9801026999999</c:v>
                </c:pt>
                <c:pt idx="21">
                  <c:v>3450.0102387999996</c:v>
                </c:pt>
                <c:pt idx="22">
                  <c:v>3154.2521056999994</c:v>
                </c:pt>
                <c:pt idx="23">
                  <c:v>3715.4334261000008</c:v>
                </c:pt>
                <c:pt idx="24">
                  <c:v>3164.0395050000011</c:v>
                </c:pt>
                <c:pt idx="25">
                  <c:v>3172.1217651000006</c:v>
                </c:pt>
                <c:pt idx="26">
                  <c:v>3715.4912719000008</c:v>
                </c:pt>
                <c:pt idx="27">
                  <c:v>3300.3104857999997</c:v>
                </c:pt>
                <c:pt idx="28">
                  <c:v>3384.5051423000004</c:v>
                </c:pt>
                <c:pt idx="29">
                  <c:v>3843.5550077000003</c:v>
                </c:pt>
                <c:pt idx="30">
                  <c:v>3793.1887054999997</c:v>
                </c:pt>
                <c:pt idx="31">
                  <c:v>3919.2845001000001</c:v>
                </c:pt>
                <c:pt idx="32">
                  <c:v>3463.8468780999997</c:v>
                </c:pt>
                <c:pt idx="33">
                  <c:v>3212.3561251000001</c:v>
                </c:pt>
                <c:pt idx="34">
                  <c:v>3277.8273771000004</c:v>
                </c:pt>
                <c:pt idx="35">
                  <c:v>3070.2015532</c:v>
                </c:pt>
                <c:pt idx="36">
                  <c:v>2759.3418576000004</c:v>
                </c:pt>
                <c:pt idx="37">
                  <c:v>2439.4211271999998</c:v>
                </c:pt>
                <c:pt idx="38">
                  <c:v>2548.5431899099999</c:v>
                </c:pt>
                <c:pt idx="39">
                  <c:v>2108.2689819599996</c:v>
                </c:pt>
                <c:pt idx="40">
                  <c:v>1968.9325180200003</c:v>
                </c:pt>
                <c:pt idx="41">
                  <c:v>1917.2457962399999</c:v>
                </c:pt>
                <c:pt idx="42">
                  <c:v>1691.0614700399999</c:v>
                </c:pt>
                <c:pt idx="43">
                  <c:v>1910.82280732</c:v>
                </c:pt>
                <c:pt idx="44">
                  <c:v>1411.93465803</c:v>
                </c:pt>
                <c:pt idx="45">
                  <c:v>1143.52937318</c:v>
                </c:pt>
                <c:pt idx="46">
                  <c:v>1287.9124985000001</c:v>
                </c:pt>
                <c:pt idx="47">
                  <c:v>1350.28592682</c:v>
                </c:pt>
                <c:pt idx="48">
                  <c:v>1551.3640442199999</c:v>
                </c:pt>
                <c:pt idx="49">
                  <c:v>1465.3337936400003</c:v>
                </c:pt>
                <c:pt idx="50">
                  <c:v>1776.7740402299996</c:v>
                </c:pt>
                <c:pt idx="51">
                  <c:v>1681.9779586700001</c:v>
                </c:pt>
                <c:pt idx="52">
                  <c:v>1918.2929306100002</c:v>
                </c:pt>
                <c:pt idx="53">
                  <c:v>1925.5209732000001</c:v>
                </c:pt>
                <c:pt idx="54">
                  <c:v>1926.44814307</c:v>
                </c:pt>
                <c:pt idx="55">
                  <c:v>2257.9442901499997</c:v>
                </c:pt>
                <c:pt idx="56">
                  <c:v>1806.3853454300001</c:v>
                </c:pt>
                <c:pt idx="57">
                  <c:v>1944.0742492400004</c:v>
                </c:pt>
                <c:pt idx="58">
                  <c:v>2023.1623535900003</c:v>
                </c:pt>
                <c:pt idx="59">
                  <c:v>2088.3629609</c:v>
                </c:pt>
                <c:pt idx="60">
                  <c:v>1976.7941742199998</c:v>
                </c:pt>
                <c:pt idx="61">
                  <c:v>1930.3960877899999</c:v>
                </c:pt>
                <c:pt idx="62">
                  <c:v>2132.1789322300001</c:v>
                </c:pt>
                <c:pt idx="63">
                  <c:v>2509.3653487000001</c:v>
                </c:pt>
                <c:pt idx="64">
                  <c:v>2685.3197709999995</c:v>
                </c:pt>
                <c:pt idx="65">
                  <c:v>2302.8100125999999</c:v>
                </c:pt>
                <c:pt idx="66">
                  <c:v>2716.5699996999992</c:v>
                </c:pt>
                <c:pt idx="67">
                  <c:v>2655.7499923999994</c:v>
                </c:pt>
                <c:pt idx="68">
                  <c:v>2473.359993</c:v>
                </c:pt>
                <c:pt idx="69">
                  <c:v>2856.6600189000001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E4-4225-BB9F-1D31FDCAB8B0}"/>
            </c:ext>
          </c:extLst>
        </c:ser>
        <c:ser>
          <c:idx val="1"/>
          <c:order val="1"/>
          <c:tx>
            <c:strRef>
              <c:f>'Holt Winter by Month '!$M$3</c:f>
              <c:strCache>
                <c:ptCount val="1"/>
                <c:pt idx="0">
                  <c:v>Forcast </c:v>
                </c:pt>
              </c:strCache>
            </c:strRef>
          </c:tx>
          <c:spPr>
            <a:ln w="34925" cap="rnd">
              <a:solidFill>
                <a:schemeClr val="accent6">
                  <a:shade val="76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'Holt Winter by Month '!$H$4:$H$85</c:f>
              <c:numCache>
                <c:formatCode>[$-409]mmm\-yy;@</c:formatCode>
                <c:ptCount val="82"/>
                <c:pt idx="0">
                  <c:v>43466</c:v>
                </c:pt>
                <c:pt idx="1">
                  <c:v>43497</c:v>
                </c:pt>
                <c:pt idx="2">
                  <c:v>43525</c:v>
                </c:pt>
                <c:pt idx="3">
                  <c:v>43556</c:v>
                </c:pt>
                <c:pt idx="4">
                  <c:v>43586</c:v>
                </c:pt>
                <c:pt idx="5">
                  <c:v>43617</c:v>
                </c:pt>
                <c:pt idx="6">
                  <c:v>43647</c:v>
                </c:pt>
                <c:pt idx="7">
                  <c:v>43678</c:v>
                </c:pt>
                <c:pt idx="8">
                  <c:v>43709</c:v>
                </c:pt>
                <c:pt idx="9">
                  <c:v>43739</c:v>
                </c:pt>
                <c:pt idx="10">
                  <c:v>43770</c:v>
                </c:pt>
                <c:pt idx="11">
                  <c:v>43800</c:v>
                </c:pt>
                <c:pt idx="12">
                  <c:v>43831</c:v>
                </c:pt>
                <c:pt idx="13">
                  <c:v>43862</c:v>
                </c:pt>
                <c:pt idx="14">
                  <c:v>43891</c:v>
                </c:pt>
                <c:pt idx="15">
                  <c:v>43922</c:v>
                </c:pt>
                <c:pt idx="16">
                  <c:v>43952</c:v>
                </c:pt>
                <c:pt idx="17">
                  <c:v>43983</c:v>
                </c:pt>
                <c:pt idx="18">
                  <c:v>44013</c:v>
                </c:pt>
                <c:pt idx="19">
                  <c:v>44044</c:v>
                </c:pt>
                <c:pt idx="20">
                  <c:v>44075</c:v>
                </c:pt>
                <c:pt idx="21">
                  <c:v>44105</c:v>
                </c:pt>
                <c:pt idx="22">
                  <c:v>44136</c:v>
                </c:pt>
                <c:pt idx="23">
                  <c:v>44166</c:v>
                </c:pt>
                <c:pt idx="24">
                  <c:v>44197</c:v>
                </c:pt>
                <c:pt idx="25">
                  <c:v>44228</c:v>
                </c:pt>
                <c:pt idx="26">
                  <c:v>44256</c:v>
                </c:pt>
                <c:pt idx="27">
                  <c:v>44287</c:v>
                </c:pt>
                <c:pt idx="28">
                  <c:v>44317</c:v>
                </c:pt>
                <c:pt idx="29">
                  <c:v>44348</c:v>
                </c:pt>
                <c:pt idx="30">
                  <c:v>44378</c:v>
                </c:pt>
                <c:pt idx="31">
                  <c:v>44409</c:v>
                </c:pt>
                <c:pt idx="32">
                  <c:v>44440</c:v>
                </c:pt>
                <c:pt idx="33">
                  <c:v>44470</c:v>
                </c:pt>
                <c:pt idx="34">
                  <c:v>44501</c:v>
                </c:pt>
                <c:pt idx="35">
                  <c:v>44531</c:v>
                </c:pt>
                <c:pt idx="36">
                  <c:v>44562</c:v>
                </c:pt>
                <c:pt idx="37">
                  <c:v>44593</c:v>
                </c:pt>
                <c:pt idx="38">
                  <c:v>44621</c:v>
                </c:pt>
                <c:pt idx="39">
                  <c:v>44652</c:v>
                </c:pt>
                <c:pt idx="40">
                  <c:v>44682</c:v>
                </c:pt>
                <c:pt idx="41">
                  <c:v>44713</c:v>
                </c:pt>
                <c:pt idx="42">
                  <c:v>44743</c:v>
                </c:pt>
                <c:pt idx="43">
                  <c:v>44774</c:v>
                </c:pt>
                <c:pt idx="44">
                  <c:v>44805</c:v>
                </c:pt>
                <c:pt idx="45">
                  <c:v>44835</c:v>
                </c:pt>
                <c:pt idx="46">
                  <c:v>44866</c:v>
                </c:pt>
                <c:pt idx="47">
                  <c:v>44896</c:v>
                </c:pt>
                <c:pt idx="48">
                  <c:v>44927</c:v>
                </c:pt>
                <c:pt idx="49">
                  <c:v>44958</c:v>
                </c:pt>
                <c:pt idx="50">
                  <c:v>44986</c:v>
                </c:pt>
                <c:pt idx="51">
                  <c:v>45017</c:v>
                </c:pt>
                <c:pt idx="52">
                  <c:v>45047</c:v>
                </c:pt>
                <c:pt idx="53">
                  <c:v>45078</c:v>
                </c:pt>
                <c:pt idx="54">
                  <c:v>45108</c:v>
                </c:pt>
                <c:pt idx="55">
                  <c:v>45139</c:v>
                </c:pt>
                <c:pt idx="56">
                  <c:v>45170</c:v>
                </c:pt>
                <c:pt idx="57">
                  <c:v>45200</c:v>
                </c:pt>
                <c:pt idx="58">
                  <c:v>45231</c:v>
                </c:pt>
                <c:pt idx="59">
                  <c:v>45261</c:v>
                </c:pt>
                <c:pt idx="60">
                  <c:v>45292</c:v>
                </c:pt>
                <c:pt idx="61">
                  <c:v>45323</c:v>
                </c:pt>
                <c:pt idx="62">
                  <c:v>45352</c:v>
                </c:pt>
                <c:pt idx="63">
                  <c:v>45383</c:v>
                </c:pt>
                <c:pt idx="64">
                  <c:v>45413</c:v>
                </c:pt>
                <c:pt idx="65">
                  <c:v>45444</c:v>
                </c:pt>
                <c:pt idx="66">
                  <c:v>45474</c:v>
                </c:pt>
                <c:pt idx="67">
                  <c:v>45505</c:v>
                </c:pt>
                <c:pt idx="68">
                  <c:v>45536</c:v>
                </c:pt>
                <c:pt idx="69">
                  <c:v>45566</c:v>
                </c:pt>
                <c:pt idx="70">
                  <c:v>45597</c:v>
                </c:pt>
                <c:pt idx="71">
                  <c:v>45627</c:v>
                </c:pt>
                <c:pt idx="72">
                  <c:v>45658</c:v>
                </c:pt>
                <c:pt idx="73">
                  <c:v>45689</c:v>
                </c:pt>
                <c:pt idx="74">
                  <c:v>45717</c:v>
                </c:pt>
                <c:pt idx="75">
                  <c:v>45748</c:v>
                </c:pt>
                <c:pt idx="76">
                  <c:v>45778</c:v>
                </c:pt>
                <c:pt idx="77">
                  <c:v>45809</c:v>
                </c:pt>
                <c:pt idx="78">
                  <c:v>45839</c:v>
                </c:pt>
                <c:pt idx="79">
                  <c:v>45870</c:v>
                </c:pt>
                <c:pt idx="80">
                  <c:v>45901</c:v>
                </c:pt>
                <c:pt idx="81">
                  <c:v>45931</c:v>
                </c:pt>
              </c:numCache>
            </c:numRef>
          </c:cat>
          <c:val>
            <c:numRef>
              <c:f>'Holt Winter by Month '!$M$4:$M$85</c:f>
              <c:numCache>
                <c:formatCode>"$"#,##0.00</c:formatCode>
                <c:ptCount val="82"/>
                <c:pt idx="13">
                  <c:v>4199.4233731622353</c:v>
                </c:pt>
                <c:pt idx="14">
                  <c:v>5701.9912967173568</c:v>
                </c:pt>
                <c:pt idx="15">
                  <c:v>6546.2414027155182</c:v>
                </c:pt>
                <c:pt idx="16">
                  <c:v>7959.4642371779355</c:v>
                </c:pt>
                <c:pt idx="17">
                  <c:v>7705.1653895544596</c:v>
                </c:pt>
                <c:pt idx="18">
                  <c:v>9042.3758828759419</c:v>
                </c:pt>
                <c:pt idx="19">
                  <c:v>8356.6132324905666</c:v>
                </c:pt>
                <c:pt idx="20">
                  <c:v>7638.7309428641811</c:v>
                </c:pt>
                <c:pt idx="21">
                  <c:v>8783.8091343588894</c:v>
                </c:pt>
                <c:pt idx="22">
                  <c:v>7285.2483841726762</c:v>
                </c:pt>
                <c:pt idx="23">
                  <c:v>7707.9551887879743</c:v>
                </c:pt>
                <c:pt idx="24">
                  <c:v>5303.9215111264912</c:v>
                </c:pt>
                <c:pt idx="25">
                  <c:v>4402.3283155664158</c:v>
                </c:pt>
                <c:pt idx="26">
                  <c:v>4710.3902662461369</c:v>
                </c:pt>
                <c:pt idx="27">
                  <c:v>4950.0617375896982</c:v>
                </c:pt>
                <c:pt idx="28">
                  <c:v>5532.7078406361916</c:v>
                </c:pt>
                <c:pt idx="29">
                  <c:v>5348.3090151447122</c:v>
                </c:pt>
                <c:pt idx="30">
                  <c:v>5988.314553809133</c:v>
                </c:pt>
                <c:pt idx="31">
                  <c:v>5485.7107835224506</c:v>
                </c:pt>
                <c:pt idx="32">
                  <c:v>5067.5507745255791</c:v>
                </c:pt>
                <c:pt idx="33">
                  <c:v>5605.3770057071879</c:v>
                </c:pt>
                <c:pt idx="34">
                  <c:v>4534.4730463344395</c:v>
                </c:pt>
                <c:pt idx="35">
                  <c:v>4822.1678118862228</c:v>
                </c:pt>
                <c:pt idx="36">
                  <c:v>3311.8043087088513</c:v>
                </c:pt>
                <c:pt idx="37">
                  <c:v>2799.8267182444092</c:v>
                </c:pt>
                <c:pt idx="38">
                  <c:v>2951.5067846380284</c:v>
                </c:pt>
                <c:pt idx="39">
                  <c:v>2855.3205260791824</c:v>
                </c:pt>
                <c:pt idx="40">
                  <c:v>2992.5358003364472</c:v>
                </c:pt>
                <c:pt idx="41">
                  <c:v>2829.3355209395481</c:v>
                </c:pt>
                <c:pt idx="42">
                  <c:v>2860.1733552859487</c:v>
                </c:pt>
                <c:pt idx="43">
                  <c:v>2469.738479856876</c:v>
                </c:pt>
                <c:pt idx="44">
                  <c:v>2117.8686955666853</c:v>
                </c:pt>
                <c:pt idx="45">
                  <c:v>2069.7525739318039</c:v>
                </c:pt>
                <c:pt idx="46">
                  <c:v>1579.0515823506594</c:v>
                </c:pt>
                <c:pt idx="47">
                  <c:v>1494.6267044320628</c:v>
                </c:pt>
                <c:pt idx="48">
                  <c:v>1020.2779081282299</c:v>
                </c:pt>
                <c:pt idx="49">
                  <c:v>894.72391976163578</c:v>
                </c:pt>
                <c:pt idx="50">
                  <c:v>995.90401742674021</c:v>
                </c:pt>
                <c:pt idx="51">
                  <c:v>1035.3058744535094</c:v>
                </c:pt>
                <c:pt idx="52">
                  <c:v>1201.1084648419021</c:v>
                </c:pt>
                <c:pt idx="53">
                  <c:v>1340.8049105089594</c:v>
                </c:pt>
                <c:pt idx="54">
                  <c:v>1526.5031820575016</c:v>
                </c:pt>
                <c:pt idx="55">
                  <c:v>1616.8294709719851</c:v>
                </c:pt>
                <c:pt idx="56">
                  <c:v>1567.0882334554221</c:v>
                </c:pt>
                <c:pt idx="57">
                  <c:v>1711.2080669217703</c:v>
                </c:pt>
                <c:pt idx="58">
                  <c:v>1712.1674490645064</c:v>
                </c:pt>
                <c:pt idx="59">
                  <c:v>1955.1639652449642</c:v>
                </c:pt>
                <c:pt idx="60">
                  <c:v>1752.0581144849984</c:v>
                </c:pt>
                <c:pt idx="61">
                  <c:v>1612.4312559237928</c:v>
                </c:pt>
                <c:pt idx="62">
                  <c:v>1856.3789170472519</c:v>
                </c:pt>
                <c:pt idx="63">
                  <c:v>1804.4311650298264</c:v>
                </c:pt>
                <c:pt idx="64">
                  <c:v>2134.5820588951242</c:v>
                </c:pt>
                <c:pt idx="65">
                  <c:v>2301.8705116576393</c:v>
                </c:pt>
                <c:pt idx="66">
                  <c:v>2440.5399627110596</c:v>
                </c:pt>
                <c:pt idx="67">
                  <c:v>2690.1484720415287</c:v>
                </c:pt>
                <c:pt idx="68">
                  <c:v>2369.7333493993547</c:v>
                </c:pt>
                <c:pt idx="69">
                  <c:v>2600.8770773079355</c:v>
                </c:pt>
                <c:pt idx="70">
                  <c:v>2684.5838088337964</c:v>
                </c:pt>
                <c:pt idx="71">
                  <c:v>2955.9851644184605</c:v>
                </c:pt>
                <c:pt idx="72">
                  <c:v>2710.0764274846301</c:v>
                </c:pt>
                <c:pt idx="73">
                  <c:v>2517.9213886690045</c:v>
                </c:pt>
                <c:pt idx="74">
                  <c:v>2803.4536706259541</c:v>
                </c:pt>
                <c:pt idx="75">
                  <c:v>2815.4225327297254</c:v>
                </c:pt>
                <c:pt idx="76">
                  <c:v>3025.6263009933705</c:v>
                </c:pt>
                <c:pt idx="77">
                  <c:v>2933.0493655575383</c:v>
                </c:pt>
                <c:pt idx="78">
                  <c:v>3194.4949709574512</c:v>
                </c:pt>
                <c:pt idx="79">
                  <c:v>3340.5575677766233</c:v>
                </c:pt>
                <c:pt idx="80">
                  <c:v>2987.7889974991208</c:v>
                </c:pt>
                <c:pt idx="81">
                  <c:v>3286.9338768442653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E4-4225-BB9F-1D31FDCAB8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9180303"/>
        <c:axId val="149178383"/>
      </c:lineChart>
      <c:dateAx>
        <c:axId val="149180303"/>
        <c:scaling>
          <c:orientation val="minMax"/>
        </c:scaling>
        <c:delete val="0"/>
        <c:axPos val="b"/>
        <c:numFmt formatCode="[$-409]mmm\-yy;@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178383"/>
        <c:crosses val="autoZero"/>
        <c:auto val="1"/>
        <c:lblOffset val="100"/>
        <c:baseTimeUnit val="months"/>
      </c:dateAx>
      <c:valAx>
        <c:axId val="149178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180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Time Series ò ADDYY's Error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'Holt Winter by Month '!$N$3</c:f>
              <c:strCache>
                <c:ptCount val="1"/>
                <c:pt idx="0">
                  <c:v>Erorr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f>'Holt Winter by Month '!$H$4:$H$73</c:f>
              <c:numCache>
                <c:formatCode>[$-409]mmm\-yy;@</c:formatCode>
                <c:ptCount val="70"/>
                <c:pt idx="0">
                  <c:v>43466</c:v>
                </c:pt>
                <c:pt idx="1">
                  <c:v>43497</c:v>
                </c:pt>
                <c:pt idx="2">
                  <c:v>43525</c:v>
                </c:pt>
                <c:pt idx="3">
                  <c:v>43556</c:v>
                </c:pt>
                <c:pt idx="4">
                  <c:v>43586</c:v>
                </c:pt>
                <c:pt idx="5">
                  <c:v>43617</c:v>
                </c:pt>
                <c:pt idx="6">
                  <c:v>43647</c:v>
                </c:pt>
                <c:pt idx="7">
                  <c:v>43678</c:v>
                </c:pt>
                <c:pt idx="8">
                  <c:v>43709</c:v>
                </c:pt>
                <c:pt idx="9">
                  <c:v>43739</c:v>
                </c:pt>
                <c:pt idx="10">
                  <c:v>43770</c:v>
                </c:pt>
                <c:pt idx="11">
                  <c:v>43800</c:v>
                </c:pt>
                <c:pt idx="12">
                  <c:v>43831</c:v>
                </c:pt>
                <c:pt idx="13">
                  <c:v>43862</c:v>
                </c:pt>
                <c:pt idx="14">
                  <c:v>43891</c:v>
                </c:pt>
                <c:pt idx="15">
                  <c:v>43922</c:v>
                </c:pt>
                <c:pt idx="16">
                  <c:v>43952</c:v>
                </c:pt>
                <c:pt idx="17">
                  <c:v>43983</c:v>
                </c:pt>
                <c:pt idx="18">
                  <c:v>44013</c:v>
                </c:pt>
                <c:pt idx="19">
                  <c:v>44044</c:v>
                </c:pt>
                <c:pt idx="20">
                  <c:v>44075</c:v>
                </c:pt>
                <c:pt idx="21">
                  <c:v>44105</c:v>
                </c:pt>
                <c:pt idx="22">
                  <c:v>44136</c:v>
                </c:pt>
                <c:pt idx="23">
                  <c:v>44166</c:v>
                </c:pt>
                <c:pt idx="24">
                  <c:v>44197</c:v>
                </c:pt>
                <c:pt idx="25">
                  <c:v>44228</c:v>
                </c:pt>
                <c:pt idx="26">
                  <c:v>44256</c:v>
                </c:pt>
                <c:pt idx="27">
                  <c:v>44287</c:v>
                </c:pt>
                <c:pt idx="28">
                  <c:v>44317</c:v>
                </c:pt>
                <c:pt idx="29">
                  <c:v>44348</c:v>
                </c:pt>
                <c:pt idx="30">
                  <c:v>44378</c:v>
                </c:pt>
                <c:pt idx="31">
                  <c:v>44409</c:v>
                </c:pt>
                <c:pt idx="32">
                  <c:v>44440</c:v>
                </c:pt>
                <c:pt idx="33">
                  <c:v>44470</c:v>
                </c:pt>
                <c:pt idx="34">
                  <c:v>44501</c:v>
                </c:pt>
                <c:pt idx="35">
                  <c:v>44531</c:v>
                </c:pt>
                <c:pt idx="36">
                  <c:v>44562</c:v>
                </c:pt>
                <c:pt idx="37">
                  <c:v>44593</c:v>
                </c:pt>
                <c:pt idx="38">
                  <c:v>44621</c:v>
                </c:pt>
                <c:pt idx="39">
                  <c:v>44652</c:v>
                </c:pt>
                <c:pt idx="40">
                  <c:v>44682</c:v>
                </c:pt>
                <c:pt idx="41">
                  <c:v>44713</c:v>
                </c:pt>
                <c:pt idx="42">
                  <c:v>44743</c:v>
                </c:pt>
                <c:pt idx="43">
                  <c:v>44774</c:v>
                </c:pt>
                <c:pt idx="44">
                  <c:v>44805</c:v>
                </c:pt>
                <c:pt idx="45">
                  <c:v>44835</c:v>
                </c:pt>
                <c:pt idx="46">
                  <c:v>44866</c:v>
                </c:pt>
                <c:pt idx="47">
                  <c:v>44896</c:v>
                </c:pt>
                <c:pt idx="48">
                  <c:v>44927</c:v>
                </c:pt>
                <c:pt idx="49">
                  <c:v>44958</c:v>
                </c:pt>
                <c:pt idx="50">
                  <c:v>44986</c:v>
                </c:pt>
                <c:pt idx="51">
                  <c:v>45017</c:v>
                </c:pt>
                <c:pt idx="52">
                  <c:v>45047</c:v>
                </c:pt>
                <c:pt idx="53">
                  <c:v>45078</c:v>
                </c:pt>
                <c:pt idx="54">
                  <c:v>45108</c:v>
                </c:pt>
                <c:pt idx="55">
                  <c:v>45139</c:v>
                </c:pt>
                <c:pt idx="56">
                  <c:v>45170</c:v>
                </c:pt>
                <c:pt idx="57">
                  <c:v>45200</c:v>
                </c:pt>
                <c:pt idx="58">
                  <c:v>45231</c:v>
                </c:pt>
                <c:pt idx="59">
                  <c:v>45261</c:v>
                </c:pt>
                <c:pt idx="60">
                  <c:v>45292</c:v>
                </c:pt>
                <c:pt idx="61">
                  <c:v>45323</c:v>
                </c:pt>
                <c:pt idx="62">
                  <c:v>45352</c:v>
                </c:pt>
                <c:pt idx="63">
                  <c:v>45383</c:v>
                </c:pt>
                <c:pt idx="64">
                  <c:v>45413</c:v>
                </c:pt>
                <c:pt idx="65">
                  <c:v>45444</c:v>
                </c:pt>
                <c:pt idx="66">
                  <c:v>45474</c:v>
                </c:pt>
                <c:pt idx="67">
                  <c:v>45505</c:v>
                </c:pt>
                <c:pt idx="68">
                  <c:v>45536</c:v>
                </c:pt>
                <c:pt idx="69">
                  <c:v>45566</c:v>
                </c:pt>
              </c:numCache>
            </c:numRef>
          </c:cat>
          <c:val>
            <c:numRef>
              <c:f>'Holt Winter by Month '!$N$4:$N$73</c:f>
              <c:numCache>
                <c:formatCode>0.00</c:formatCode>
                <c:ptCount val="70"/>
                <c:pt idx="13">
                  <c:v>-1399.4605282622351</c:v>
                </c:pt>
                <c:pt idx="14">
                  <c:v>-3289.9954548273568</c:v>
                </c:pt>
                <c:pt idx="15">
                  <c:v>-4233.1976480755184</c:v>
                </c:pt>
                <c:pt idx="16">
                  <c:v>-5729.4297064779357</c:v>
                </c:pt>
                <c:pt idx="17">
                  <c:v>-4815.3538127544598</c:v>
                </c:pt>
                <c:pt idx="18">
                  <c:v>-6121.3046699759416</c:v>
                </c:pt>
                <c:pt idx="19">
                  <c:v>-5287.556927790567</c:v>
                </c:pt>
                <c:pt idx="20">
                  <c:v>-4376.7508401641808</c:v>
                </c:pt>
                <c:pt idx="21">
                  <c:v>-5333.7988955588899</c:v>
                </c:pt>
                <c:pt idx="22">
                  <c:v>-4130.9962784726767</c:v>
                </c:pt>
                <c:pt idx="23">
                  <c:v>-3992.5217626879735</c:v>
                </c:pt>
                <c:pt idx="24">
                  <c:v>-2139.8820061264901</c:v>
                </c:pt>
                <c:pt idx="25">
                  <c:v>-1230.2065504664151</c:v>
                </c:pt>
                <c:pt idx="26">
                  <c:v>-994.89899434613608</c:v>
                </c:pt>
                <c:pt idx="27">
                  <c:v>-1649.7512517896985</c:v>
                </c:pt>
                <c:pt idx="28">
                  <c:v>-2148.2026983361911</c:v>
                </c:pt>
                <c:pt idx="29">
                  <c:v>-1504.754007444712</c:v>
                </c:pt>
                <c:pt idx="30">
                  <c:v>-2195.1258483091333</c:v>
                </c:pt>
                <c:pt idx="31">
                  <c:v>-1566.4262834224505</c:v>
                </c:pt>
                <c:pt idx="32">
                  <c:v>-1603.7038964255794</c:v>
                </c:pt>
                <c:pt idx="33">
                  <c:v>-2393.0208806071878</c:v>
                </c:pt>
                <c:pt idx="34">
                  <c:v>-1256.6456692344391</c:v>
                </c:pt>
                <c:pt idx="35">
                  <c:v>-1751.9662586862228</c:v>
                </c:pt>
                <c:pt idx="36">
                  <c:v>-552.46245110885093</c:v>
                </c:pt>
                <c:pt idx="37">
                  <c:v>-360.40559104440945</c:v>
                </c:pt>
                <c:pt idx="38">
                  <c:v>-402.96359472802851</c:v>
                </c:pt>
                <c:pt idx="39">
                  <c:v>-747.05154411918284</c:v>
                </c:pt>
                <c:pt idx="40">
                  <c:v>-1023.6032823164469</c:v>
                </c:pt>
                <c:pt idx="41">
                  <c:v>-912.08972469954824</c:v>
                </c:pt>
                <c:pt idx="42">
                  <c:v>-1169.1118852459488</c:v>
                </c:pt>
                <c:pt idx="43">
                  <c:v>-558.91567253687595</c:v>
                </c:pt>
                <c:pt idx="44">
                  <c:v>-705.93403753668531</c:v>
                </c:pt>
                <c:pt idx="45">
                  <c:v>-926.22320075180392</c:v>
                </c:pt>
                <c:pt idx="46">
                  <c:v>-291.13908385065929</c:v>
                </c:pt>
                <c:pt idx="47">
                  <c:v>-144.34077761206277</c:v>
                </c:pt>
                <c:pt idx="48">
                  <c:v>531.08613609176996</c:v>
                </c:pt>
                <c:pt idx="49">
                  <c:v>570.60987387836451</c:v>
                </c:pt>
                <c:pt idx="50">
                  <c:v>780.87002280325942</c:v>
                </c:pt>
                <c:pt idx="51">
                  <c:v>646.6720842164907</c:v>
                </c:pt>
                <c:pt idx="52">
                  <c:v>717.18446576809811</c:v>
                </c:pt>
                <c:pt idx="53">
                  <c:v>584.71606269104063</c:v>
                </c:pt>
                <c:pt idx="54">
                  <c:v>399.94496101249842</c:v>
                </c:pt>
                <c:pt idx="55">
                  <c:v>641.11481917801461</c:v>
                </c:pt>
                <c:pt idx="56">
                  <c:v>239.297111974578</c:v>
                </c:pt>
                <c:pt idx="57">
                  <c:v>232.86618231823013</c:v>
                </c:pt>
                <c:pt idx="58">
                  <c:v>310.99490452549389</c:v>
                </c:pt>
                <c:pt idx="59">
                  <c:v>133.19899565503579</c:v>
                </c:pt>
                <c:pt idx="60">
                  <c:v>224.73605973500139</c:v>
                </c:pt>
                <c:pt idx="61">
                  <c:v>317.96483186620708</c:v>
                </c:pt>
                <c:pt idx="62">
                  <c:v>275.80001518274821</c:v>
                </c:pt>
                <c:pt idx="63">
                  <c:v>704.93418367017375</c:v>
                </c:pt>
                <c:pt idx="64">
                  <c:v>550.7377121048753</c:v>
                </c:pt>
                <c:pt idx="65">
                  <c:v>0.93950094236060977</c:v>
                </c:pt>
                <c:pt idx="66">
                  <c:v>276.03003698893963</c:v>
                </c:pt>
                <c:pt idx="67">
                  <c:v>-34.39847964152932</c:v>
                </c:pt>
                <c:pt idx="68">
                  <c:v>103.62664360064537</c:v>
                </c:pt>
                <c:pt idx="69">
                  <c:v>255.78294159206462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A6-49F8-B4AA-1C846D75C7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04971632"/>
        <c:axId val="2004971152"/>
      </c:lineChart>
      <c:dateAx>
        <c:axId val="2004971632"/>
        <c:scaling>
          <c:orientation val="minMax"/>
        </c:scaling>
        <c:delete val="0"/>
        <c:axPos val="b"/>
        <c:numFmt formatCode="[$-409]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4971152"/>
        <c:crosses val="autoZero"/>
        <c:auto val="1"/>
        <c:lblOffset val="100"/>
        <c:baseTimeUnit val="months"/>
      </c:dateAx>
      <c:valAx>
        <c:axId val="2004971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4971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Time Series of Forecast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'Holt Winter by Quarter'!$J$1</c:f>
              <c:strCache>
                <c:ptCount val="1"/>
                <c:pt idx="0">
                  <c:v>Adj Close</c:v>
                </c:pt>
              </c:strCache>
            </c:strRef>
          </c:tx>
          <c:spPr>
            <a:ln w="34925" cap="rnd">
              <a:solidFill>
                <a:schemeClr val="accent6">
                  <a:tint val="77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'Holt Winter by Quarter'!$I$2:$I$24</c:f>
              <c:strCache>
                <c:ptCount val="23"/>
                <c:pt idx="0">
                  <c:v>Q1 - 2019</c:v>
                </c:pt>
                <c:pt idx="1">
                  <c:v>Q2 - 2019</c:v>
                </c:pt>
                <c:pt idx="2">
                  <c:v>Q3 - 2019</c:v>
                </c:pt>
                <c:pt idx="3">
                  <c:v>Q4 - 2019</c:v>
                </c:pt>
                <c:pt idx="4">
                  <c:v>Q1 - 2020</c:v>
                </c:pt>
                <c:pt idx="5">
                  <c:v>Q2 - 2020</c:v>
                </c:pt>
                <c:pt idx="6">
                  <c:v>Q3 - 2020</c:v>
                </c:pt>
                <c:pt idx="7">
                  <c:v>Q4 - 2020</c:v>
                </c:pt>
                <c:pt idx="8">
                  <c:v>Q1 - 2021</c:v>
                </c:pt>
                <c:pt idx="9">
                  <c:v>Q2 - 2021</c:v>
                </c:pt>
                <c:pt idx="10">
                  <c:v>Q3 - 2021</c:v>
                </c:pt>
                <c:pt idx="11">
                  <c:v>Q4 - 2021</c:v>
                </c:pt>
                <c:pt idx="12">
                  <c:v>Q1 - 2022</c:v>
                </c:pt>
                <c:pt idx="13">
                  <c:v>Q2 - 2022</c:v>
                </c:pt>
                <c:pt idx="14">
                  <c:v>Q3 - 2022</c:v>
                </c:pt>
                <c:pt idx="15">
                  <c:v>Q4 - 2022</c:v>
                </c:pt>
                <c:pt idx="16">
                  <c:v>Q1 - 2023</c:v>
                </c:pt>
                <c:pt idx="17">
                  <c:v>Q2 - 2023</c:v>
                </c:pt>
                <c:pt idx="18">
                  <c:v>Q3 - 2023</c:v>
                </c:pt>
                <c:pt idx="19">
                  <c:v>Q4 - 2023</c:v>
                </c:pt>
                <c:pt idx="20">
                  <c:v>Q1 - 2024</c:v>
                </c:pt>
                <c:pt idx="21">
                  <c:v>Q2 - 2024</c:v>
                </c:pt>
                <c:pt idx="22">
                  <c:v>Q3 - 2024</c:v>
                </c:pt>
              </c:strCache>
            </c:strRef>
          </c:cat>
          <c:val>
            <c:numRef>
              <c:f>'Holt Winter by Quarter'!$J$2:$J$24</c:f>
              <c:numCache>
                <c:formatCode>_("$"* #,##0.00_);_("$"* \(#,##0.00\);_("$"* "-"??_);_(@_)</c:formatCode>
                <c:ptCount val="23"/>
                <c:pt idx="0">
                  <c:v>6748.842178240001</c:v>
                </c:pt>
                <c:pt idx="1">
                  <c:v>8405.2313690999981</c:v>
                </c:pt>
                <c:pt idx="2">
                  <c:v>9391.104858499999</c:v>
                </c:pt>
                <c:pt idx="3">
                  <c:v>9511.6736909000028</c:v>
                </c:pt>
                <c:pt idx="4">
                  <c:v>8626.3550948899992</c:v>
                </c:pt>
                <c:pt idx="5">
                  <c:v>7432.889862140004</c:v>
                </c:pt>
                <c:pt idx="6">
                  <c:v>9252.1076203000011</c:v>
                </c:pt>
                <c:pt idx="7">
                  <c:v>10319.695770599999</c:v>
                </c:pt>
                <c:pt idx="8">
                  <c:v>10051.652542</c:v>
                </c:pt>
                <c:pt idx="9">
                  <c:v>10528.370635800004</c:v>
                </c:pt>
                <c:pt idx="10">
                  <c:v>11176.3200837</c:v>
                </c:pt>
                <c:pt idx="11">
                  <c:v>9560.3850553999982</c:v>
                </c:pt>
                <c:pt idx="12">
                  <c:v>7747.3061747100019</c:v>
                </c:pt>
                <c:pt idx="13">
                  <c:v>5994.4472962200007</c:v>
                </c:pt>
                <c:pt idx="14">
                  <c:v>5013.8189353899998</c:v>
                </c:pt>
                <c:pt idx="15">
                  <c:v>3781.7277984999996</c:v>
                </c:pt>
                <c:pt idx="16">
                  <c:v>4793.4718780899993</c:v>
                </c:pt>
                <c:pt idx="17">
                  <c:v>5525.7918624800004</c:v>
                </c:pt>
                <c:pt idx="18">
                  <c:v>5990.7777786499992</c:v>
                </c:pt>
                <c:pt idx="19">
                  <c:v>6055.5995637300002</c:v>
                </c:pt>
                <c:pt idx="20">
                  <c:v>6039.3691942399983</c:v>
                </c:pt>
                <c:pt idx="21">
                  <c:v>7497.4951322999996</c:v>
                </c:pt>
                <c:pt idx="22">
                  <c:v>7845.679985099996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B8-4D79-867E-61DA0FA81CFD}"/>
            </c:ext>
          </c:extLst>
        </c:ser>
        <c:ser>
          <c:idx val="1"/>
          <c:order val="1"/>
          <c:tx>
            <c:strRef>
              <c:f>'Holt Winter by Quarter'!$N$1</c:f>
              <c:strCache>
                <c:ptCount val="1"/>
                <c:pt idx="0">
                  <c:v>Forcast </c:v>
                </c:pt>
              </c:strCache>
            </c:strRef>
          </c:tx>
          <c:spPr>
            <a:ln w="34925" cap="rnd">
              <a:solidFill>
                <a:schemeClr val="accent6">
                  <a:shade val="76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'Holt Winter by Quarter'!$I$2:$I$24</c:f>
              <c:strCache>
                <c:ptCount val="23"/>
                <c:pt idx="0">
                  <c:v>Q1 - 2019</c:v>
                </c:pt>
                <c:pt idx="1">
                  <c:v>Q2 - 2019</c:v>
                </c:pt>
                <c:pt idx="2">
                  <c:v>Q3 - 2019</c:v>
                </c:pt>
                <c:pt idx="3">
                  <c:v>Q4 - 2019</c:v>
                </c:pt>
                <c:pt idx="4">
                  <c:v>Q1 - 2020</c:v>
                </c:pt>
                <c:pt idx="5">
                  <c:v>Q2 - 2020</c:v>
                </c:pt>
                <c:pt idx="6">
                  <c:v>Q3 - 2020</c:v>
                </c:pt>
                <c:pt idx="7">
                  <c:v>Q4 - 2020</c:v>
                </c:pt>
                <c:pt idx="8">
                  <c:v>Q1 - 2021</c:v>
                </c:pt>
                <c:pt idx="9">
                  <c:v>Q2 - 2021</c:v>
                </c:pt>
                <c:pt idx="10">
                  <c:v>Q3 - 2021</c:v>
                </c:pt>
                <c:pt idx="11">
                  <c:v>Q4 - 2021</c:v>
                </c:pt>
                <c:pt idx="12">
                  <c:v>Q1 - 2022</c:v>
                </c:pt>
                <c:pt idx="13">
                  <c:v>Q2 - 2022</c:v>
                </c:pt>
                <c:pt idx="14">
                  <c:v>Q3 - 2022</c:v>
                </c:pt>
                <c:pt idx="15">
                  <c:v>Q4 - 2022</c:v>
                </c:pt>
                <c:pt idx="16">
                  <c:v>Q1 - 2023</c:v>
                </c:pt>
                <c:pt idx="17">
                  <c:v>Q2 - 2023</c:v>
                </c:pt>
                <c:pt idx="18">
                  <c:v>Q3 - 2023</c:v>
                </c:pt>
                <c:pt idx="19">
                  <c:v>Q4 - 2023</c:v>
                </c:pt>
                <c:pt idx="20">
                  <c:v>Q1 - 2024</c:v>
                </c:pt>
                <c:pt idx="21">
                  <c:v>Q2 - 2024</c:v>
                </c:pt>
                <c:pt idx="22">
                  <c:v>Q3 - 2024</c:v>
                </c:pt>
              </c:strCache>
            </c:strRef>
          </c:cat>
          <c:val>
            <c:numRef>
              <c:f>'Holt Winter by Quarter'!$N$2:$N$24</c:f>
              <c:numCache>
                <c:formatCode>#,##0</c:formatCode>
                <c:ptCount val="23"/>
                <c:pt idx="5" formatCode="&quot;$&quot;#,##0.00">
                  <c:v>13081.864796326603</c:v>
                </c:pt>
                <c:pt idx="6" formatCode="&quot;$&quot;#,##0.00">
                  <c:v>15840.315410878242</c:v>
                </c:pt>
                <c:pt idx="7" formatCode="&quot;$&quot;#,##0.00">
                  <c:v>17093.943819209431</c:v>
                </c:pt>
                <c:pt idx="8" formatCode="&quot;$&quot;#,##0.00">
                  <c:v>12763.375440391404</c:v>
                </c:pt>
                <c:pt idx="9" formatCode="&quot;$&quot;#,##0.00">
                  <c:v>15196.308095602573</c:v>
                </c:pt>
                <c:pt idx="10" formatCode="&quot;$&quot;#,##0.00">
                  <c:v>17824.46987466182</c:v>
                </c:pt>
                <c:pt idx="11" formatCode="&quot;$&quot;#,##0.00">
                  <c:v>18517.253882369147</c:v>
                </c:pt>
                <c:pt idx="12" formatCode="&quot;$&quot;#,##0.00">
                  <c:v>13673.754853760396</c:v>
                </c:pt>
                <c:pt idx="13" formatCode="&quot;$&quot;#,##0.00">
                  <c:v>14522.759483643309</c:v>
                </c:pt>
                <c:pt idx="14" formatCode="&quot;$&quot;#,##0.00">
                  <c:v>15135.297417560509</c:v>
                </c:pt>
                <c:pt idx="15" formatCode="&quot;$&quot;#,##0.00">
                  <c:v>13701.254355309626</c:v>
                </c:pt>
                <c:pt idx="16" formatCode="&quot;$&quot;#,##0.00">
                  <c:v>9390.3779873152762</c:v>
                </c:pt>
                <c:pt idx="17" formatCode="&quot;$&quot;#,##0.00">
                  <c:v>9013.3118135130808</c:v>
                </c:pt>
                <c:pt idx="18" formatCode="&quot;$&quot;#,##0.00">
                  <c:v>9207.5076895280545</c:v>
                </c:pt>
                <c:pt idx="19" formatCode="&quot;$&quot;#,##0.00">
                  <c:v>8493.1742064694372</c:v>
                </c:pt>
                <c:pt idx="20" formatCode="&quot;$&quot;#,##0.00">
                  <c:v>6829.2786925984446</c:v>
                </c:pt>
                <c:pt idx="21" formatCode="&quot;$&quot;#,##0.00">
                  <c:v>7195.9033152354923</c:v>
                </c:pt>
                <c:pt idx="22" formatCode="&quot;$&quot;#,##0.00">
                  <c:v>8021.0266766368213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6B8-4D79-867E-61DA0FA81C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4993183"/>
        <c:axId val="94964863"/>
      </c:lineChart>
      <c:catAx>
        <c:axId val="949931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964863"/>
        <c:crosses val="autoZero"/>
        <c:auto val="1"/>
        <c:lblAlgn val="ctr"/>
        <c:lblOffset val="100"/>
        <c:noMultiLvlLbl val="0"/>
      </c:catAx>
      <c:valAx>
        <c:axId val="94964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993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TIme Series of ADDYY's Erorr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'Holt Winter by Quarter'!$O$1</c:f>
              <c:strCache>
                <c:ptCount val="1"/>
                <c:pt idx="0">
                  <c:v>Erorr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'Holt Winter by Quarter'!$I$2:$I$24</c:f>
              <c:strCache>
                <c:ptCount val="23"/>
                <c:pt idx="0">
                  <c:v>Q1 - 2019</c:v>
                </c:pt>
                <c:pt idx="1">
                  <c:v>Q2 - 2019</c:v>
                </c:pt>
                <c:pt idx="2">
                  <c:v>Q3 - 2019</c:v>
                </c:pt>
                <c:pt idx="3">
                  <c:v>Q4 - 2019</c:v>
                </c:pt>
                <c:pt idx="4">
                  <c:v>Q1 - 2020</c:v>
                </c:pt>
                <c:pt idx="5">
                  <c:v>Q2 - 2020</c:v>
                </c:pt>
                <c:pt idx="6">
                  <c:v>Q3 - 2020</c:v>
                </c:pt>
                <c:pt idx="7">
                  <c:v>Q4 - 2020</c:v>
                </c:pt>
                <c:pt idx="8">
                  <c:v>Q1 - 2021</c:v>
                </c:pt>
                <c:pt idx="9">
                  <c:v>Q2 - 2021</c:v>
                </c:pt>
                <c:pt idx="10">
                  <c:v>Q3 - 2021</c:v>
                </c:pt>
                <c:pt idx="11">
                  <c:v>Q4 - 2021</c:v>
                </c:pt>
                <c:pt idx="12">
                  <c:v>Q1 - 2022</c:v>
                </c:pt>
                <c:pt idx="13">
                  <c:v>Q2 - 2022</c:v>
                </c:pt>
                <c:pt idx="14">
                  <c:v>Q3 - 2022</c:v>
                </c:pt>
                <c:pt idx="15">
                  <c:v>Q4 - 2022</c:v>
                </c:pt>
                <c:pt idx="16">
                  <c:v>Q1 - 2023</c:v>
                </c:pt>
                <c:pt idx="17">
                  <c:v>Q2 - 2023</c:v>
                </c:pt>
                <c:pt idx="18">
                  <c:v>Q3 - 2023</c:v>
                </c:pt>
                <c:pt idx="19">
                  <c:v>Q4 - 2023</c:v>
                </c:pt>
                <c:pt idx="20">
                  <c:v>Q1 - 2024</c:v>
                </c:pt>
                <c:pt idx="21">
                  <c:v>Q2 - 2024</c:v>
                </c:pt>
                <c:pt idx="22">
                  <c:v>Q3 - 2024</c:v>
                </c:pt>
              </c:strCache>
            </c:strRef>
          </c:cat>
          <c:val>
            <c:numRef>
              <c:f>'Holt Winter by Quarter'!$O$2:$O$24</c:f>
              <c:numCache>
                <c:formatCode>0</c:formatCode>
                <c:ptCount val="23"/>
                <c:pt idx="5">
                  <c:v>-5648.9749341865991</c:v>
                </c:pt>
                <c:pt idx="6">
                  <c:v>-6588.2077905782407</c:v>
                </c:pt>
                <c:pt idx="7">
                  <c:v>-6774.2480486094319</c:v>
                </c:pt>
                <c:pt idx="8">
                  <c:v>-2711.7228983914047</c:v>
                </c:pt>
                <c:pt idx="9">
                  <c:v>-4667.9374598025697</c:v>
                </c:pt>
                <c:pt idx="10">
                  <c:v>-6648.1497909618192</c:v>
                </c:pt>
                <c:pt idx="11">
                  <c:v>-8956.8688269691484</c:v>
                </c:pt>
                <c:pt idx="12">
                  <c:v>-5926.4486790503943</c:v>
                </c:pt>
                <c:pt idx="13">
                  <c:v>-8528.3121874233075</c:v>
                </c:pt>
                <c:pt idx="14">
                  <c:v>-10121.478482170509</c:v>
                </c:pt>
                <c:pt idx="15">
                  <c:v>-9919.5265568096256</c:v>
                </c:pt>
                <c:pt idx="16">
                  <c:v>-4596.9061092252769</c:v>
                </c:pt>
                <c:pt idx="17">
                  <c:v>-3487.5199510330804</c:v>
                </c:pt>
                <c:pt idx="18">
                  <c:v>-3216.7299108780553</c:v>
                </c:pt>
                <c:pt idx="19">
                  <c:v>-2437.574642739437</c:v>
                </c:pt>
                <c:pt idx="20">
                  <c:v>-789.9094983584464</c:v>
                </c:pt>
                <c:pt idx="21">
                  <c:v>301.59181706450727</c:v>
                </c:pt>
                <c:pt idx="22">
                  <c:v>-175.34669153682535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CF-49A4-A869-7F94BFF53F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3160655"/>
        <c:axId val="313156815"/>
      </c:lineChart>
      <c:catAx>
        <c:axId val="3131606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3156815"/>
        <c:crosses val="autoZero"/>
        <c:auto val="1"/>
        <c:lblAlgn val="ctr"/>
        <c:lblOffset val="100"/>
        <c:noMultiLvlLbl val="0"/>
      </c:catAx>
      <c:valAx>
        <c:axId val="313156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31606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Time Series of Forecast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'Holt Exponential Day (X)'!$E$3</c:f>
              <c:strCache>
                <c:ptCount val="1"/>
                <c:pt idx="0">
                  <c:v> Adj Close </c:v>
                </c:pt>
              </c:strCache>
            </c:strRef>
          </c:tx>
          <c:spPr>
            <a:ln w="34925" cap="rnd">
              <a:solidFill>
                <a:schemeClr val="accent6">
                  <a:tint val="77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'Holt Exponential Day (X)'!$D$4:$D$1472</c:f>
              <c:numCache>
                <c:formatCode>m/d/yyyy</c:formatCode>
                <c:ptCount val="1469"/>
                <c:pt idx="0">
                  <c:v>43467</c:v>
                </c:pt>
                <c:pt idx="1">
                  <c:v>43468</c:v>
                </c:pt>
                <c:pt idx="2">
                  <c:v>43469</c:v>
                </c:pt>
                <c:pt idx="3">
                  <c:v>43472</c:v>
                </c:pt>
                <c:pt idx="4">
                  <c:v>43473</c:v>
                </c:pt>
                <c:pt idx="5">
                  <c:v>43474</c:v>
                </c:pt>
                <c:pt idx="6">
                  <c:v>43475</c:v>
                </c:pt>
                <c:pt idx="7">
                  <c:v>43476</c:v>
                </c:pt>
                <c:pt idx="8">
                  <c:v>43479</c:v>
                </c:pt>
                <c:pt idx="9">
                  <c:v>43480</c:v>
                </c:pt>
                <c:pt idx="10">
                  <c:v>43481</c:v>
                </c:pt>
                <c:pt idx="11">
                  <c:v>43482</c:v>
                </c:pt>
                <c:pt idx="12">
                  <c:v>43483</c:v>
                </c:pt>
                <c:pt idx="13">
                  <c:v>43487</c:v>
                </c:pt>
                <c:pt idx="14">
                  <c:v>43488</c:v>
                </c:pt>
                <c:pt idx="15">
                  <c:v>43489</c:v>
                </c:pt>
                <c:pt idx="16">
                  <c:v>43490</c:v>
                </c:pt>
                <c:pt idx="17">
                  <c:v>43493</c:v>
                </c:pt>
                <c:pt idx="18">
                  <c:v>43494</c:v>
                </c:pt>
                <c:pt idx="19">
                  <c:v>43495</c:v>
                </c:pt>
                <c:pt idx="20">
                  <c:v>43496</c:v>
                </c:pt>
                <c:pt idx="21">
                  <c:v>43497</c:v>
                </c:pt>
                <c:pt idx="22">
                  <c:v>43500</c:v>
                </c:pt>
                <c:pt idx="23">
                  <c:v>43501</c:v>
                </c:pt>
                <c:pt idx="24">
                  <c:v>43502</c:v>
                </c:pt>
                <c:pt idx="25">
                  <c:v>43503</c:v>
                </c:pt>
                <c:pt idx="26">
                  <c:v>43504</c:v>
                </c:pt>
                <c:pt idx="27">
                  <c:v>43507</c:v>
                </c:pt>
                <c:pt idx="28">
                  <c:v>43508</c:v>
                </c:pt>
                <c:pt idx="29">
                  <c:v>43509</c:v>
                </c:pt>
                <c:pt idx="30">
                  <c:v>43510</c:v>
                </c:pt>
                <c:pt idx="31">
                  <c:v>43511</c:v>
                </c:pt>
                <c:pt idx="32">
                  <c:v>43515</c:v>
                </c:pt>
                <c:pt idx="33">
                  <c:v>43516</c:v>
                </c:pt>
                <c:pt idx="34">
                  <c:v>43517</c:v>
                </c:pt>
                <c:pt idx="35">
                  <c:v>43518</c:v>
                </c:pt>
                <c:pt idx="36">
                  <c:v>43521</c:v>
                </c:pt>
                <c:pt idx="37">
                  <c:v>43522</c:v>
                </c:pt>
                <c:pt idx="38">
                  <c:v>43523</c:v>
                </c:pt>
                <c:pt idx="39">
                  <c:v>43524</c:v>
                </c:pt>
                <c:pt idx="40">
                  <c:v>43525</c:v>
                </c:pt>
                <c:pt idx="41">
                  <c:v>43528</c:v>
                </c:pt>
                <c:pt idx="42">
                  <c:v>43529</c:v>
                </c:pt>
                <c:pt idx="43">
                  <c:v>43530</c:v>
                </c:pt>
                <c:pt idx="44">
                  <c:v>43531</c:v>
                </c:pt>
                <c:pt idx="45">
                  <c:v>43532</c:v>
                </c:pt>
                <c:pt idx="46">
                  <c:v>43535</c:v>
                </c:pt>
                <c:pt idx="47">
                  <c:v>43536</c:v>
                </c:pt>
                <c:pt idx="48">
                  <c:v>43537</c:v>
                </c:pt>
                <c:pt idx="49">
                  <c:v>43538</c:v>
                </c:pt>
                <c:pt idx="50">
                  <c:v>43539</c:v>
                </c:pt>
                <c:pt idx="51">
                  <c:v>43542</c:v>
                </c:pt>
                <c:pt idx="52">
                  <c:v>43543</c:v>
                </c:pt>
                <c:pt idx="53">
                  <c:v>43544</c:v>
                </c:pt>
                <c:pt idx="54">
                  <c:v>43545</c:v>
                </c:pt>
                <c:pt idx="55">
                  <c:v>43546</c:v>
                </c:pt>
                <c:pt idx="56">
                  <c:v>43549</c:v>
                </c:pt>
                <c:pt idx="57">
                  <c:v>43550</c:v>
                </c:pt>
                <c:pt idx="58">
                  <c:v>43551</c:v>
                </c:pt>
                <c:pt idx="59">
                  <c:v>43552</c:v>
                </c:pt>
                <c:pt idx="60">
                  <c:v>43553</c:v>
                </c:pt>
                <c:pt idx="61">
                  <c:v>43556</c:v>
                </c:pt>
                <c:pt idx="62">
                  <c:v>43557</c:v>
                </c:pt>
                <c:pt idx="63">
                  <c:v>43558</c:v>
                </c:pt>
                <c:pt idx="64">
                  <c:v>43559</c:v>
                </c:pt>
                <c:pt idx="65">
                  <c:v>43560</c:v>
                </c:pt>
                <c:pt idx="66">
                  <c:v>43563</c:v>
                </c:pt>
                <c:pt idx="67">
                  <c:v>43564</c:v>
                </c:pt>
                <c:pt idx="68">
                  <c:v>43565</c:v>
                </c:pt>
                <c:pt idx="69">
                  <c:v>43566</c:v>
                </c:pt>
                <c:pt idx="70">
                  <c:v>43567</c:v>
                </c:pt>
                <c:pt idx="71">
                  <c:v>43570</c:v>
                </c:pt>
                <c:pt idx="72">
                  <c:v>43571</c:v>
                </c:pt>
                <c:pt idx="73">
                  <c:v>43572</c:v>
                </c:pt>
                <c:pt idx="74">
                  <c:v>43573</c:v>
                </c:pt>
                <c:pt idx="75">
                  <c:v>43577</c:v>
                </c:pt>
                <c:pt idx="76">
                  <c:v>43578</c:v>
                </c:pt>
                <c:pt idx="77">
                  <c:v>43579</c:v>
                </c:pt>
                <c:pt idx="78">
                  <c:v>43580</c:v>
                </c:pt>
                <c:pt idx="79">
                  <c:v>43581</c:v>
                </c:pt>
                <c:pt idx="80">
                  <c:v>43584</c:v>
                </c:pt>
                <c:pt idx="81">
                  <c:v>43585</c:v>
                </c:pt>
                <c:pt idx="82">
                  <c:v>43586</c:v>
                </c:pt>
                <c:pt idx="83">
                  <c:v>43587</c:v>
                </c:pt>
                <c:pt idx="84">
                  <c:v>43588</c:v>
                </c:pt>
                <c:pt idx="85">
                  <c:v>43591</c:v>
                </c:pt>
                <c:pt idx="86">
                  <c:v>43592</c:v>
                </c:pt>
                <c:pt idx="87">
                  <c:v>43593</c:v>
                </c:pt>
                <c:pt idx="88">
                  <c:v>43594</c:v>
                </c:pt>
                <c:pt idx="89">
                  <c:v>43595</c:v>
                </c:pt>
                <c:pt idx="90">
                  <c:v>43598</c:v>
                </c:pt>
                <c:pt idx="91">
                  <c:v>43599</c:v>
                </c:pt>
                <c:pt idx="92">
                  <c:v>43600</c:v>
                </c:pt>
                <c:pt idx="93">
                  <c:v>43601</c:v>
                </c:pt>
                <c:pt idx="94">
                  <c:v>43602</c:v>
                </c:pt>
                <c:pt idx="95">
                  <c:v>43605</c:v>
                </c:pt>
                <c:pt idx="96">
                  <c:v>43606</c:v>
                </c:pt>
                <c:pt idx="97">
                  <c:v>43607</c:v>
                </c:pt>
                <c:pt idx="98">
                  <c:v>43608</c:v>
                </c:pt>
                <c:pt idx="99">
                  <c:v>43609</c:v>
                </c:pt>
                <c:pt idx="100">
                  <c:v>43613</c:v>
                </c:pt>
                <c:pt idx="101">
                  <c:v>43614</c:v>
                </c:pt>
                <c:pt idx="102">
                  <c:v>43615</c:v>
                </c:pt>
                <c:pt idx="103">
                  <c:v>43616</c:v>
                </c:pt>
                <c:pt idx="104">
                  <c:v>43619</c:v>
                </c:pt>
                <c:pt idx="105">
                  <c:v>43620</c:v>
                </c:pt>
                <c:pt idx="106">
                  <c:v>43621</c:v>
                </c:pt>
                <c:pt idx="107">
                  <c:v>43622</c:v>
                </c:pt>
                <c:pt idx="108">
                  <c:v>43623</c:v>
                </c:pt>
                <c:pt idx="109">
                  <c:v>43626</c:v>
                </c:pt>
                <c:pt idx="110">
                  <c:v>43627</c:v>
                </c:pt>
                <c:pt idx="111">
                  <c:v>43628</c:v>
                </c:pt>
                <c:pt idx="112">
                  <c:v>43629</c:v>
                </c:pt>
                <c:pt idx="113">
                  <c:v>43630</c:v>
                </c:pt>
                <c:pt idx="114">
                  <c:v>43633</c:v>
                </c:pt>
                <c:pt idx="115">
                  <c:v>43634</c:v>
                </c:pt>
                <c:pt idx="116">
                  <c:v>43635</c:v>
                </c:pt>
                <c:pt idx="117">
                  <c:v>43636</c:v>
                </c:pt>
                <c:pt idx="118">
                  <c:v>43637</c:v>
                </c:pt>
                <c:pt idx="119">
                  <c:v>43640</c:v>
                </c:pt>
                <c:pt idx="120">
                  <c:v>43641</c:v>
                </c:pt>
                <c:pt idx="121">
                  <c:v>43642</c:v>
                </c:pt>
                <c:pt idx="122">
                  <c:v>43643</c:v>
                </c:pt>
                <c:pt idx="123">
                  <c:v>43644</c:v>
                </c:pt>
                <c:pt idx="124">
                  <c:v>43647</c:v>
                </c:pt>
                <c:pt idx="125">
                  <c:v>43648</c:v>
                </c:pt>
                <c:pt idx="126">
                  <c:v>43649</c:v>
                </c:pt>
                <c:pt idx="127">
                  <c:v>43651</c:v>
                </c:pt>
                <c:pt idx="128">
                  <c:v>43654</c:v>
                </c:pt>
                <c:pt idx="129">
                  <c:v>43655</c:v>
                </c:pt>
                <c:pt idx="130">
                  <c:v>43656</c:v>
                </c:pt>
                <c:pt idx="131">
                  <c:v>43657</c:v>
                </c:pt>
                <c:pt idx="132">
                  <c:v>43658</c:v>
                </c:pt>
                <c:pt idx="133">
                  <c:v>43661</c:v>
                </c:pt>
                <c:pt idx="134">
                  <c:v>43662</c:v>
                </c:pt>
                <c:pt idx="135">
                  <c:v>43663</c:v>
                </c:pt>
                <c:pt idx="136">
                  <c:v>43664</c:v>
                </c:pt>
                <c:pt idx="137">
                  <c:v>43665</c:v>
                </c:pt>
                <c:pt idx="138">
                  <c:v>43668</c:v>
                </c:pt>
                <c:pt idx="139">
                  <c:v>43669</c:v>
                </c:pt>
                <c:pt idx="140">
                  <c:v>43670</c:v>
                </c:pt>
                <c:pt idx="141">
                  <c:v>43671</c:v>
                </c:pt>
                <c:pt idx="142">
                  <c:v>43672</c:v>
                </c:pt>
                <c:pt idx="143">
                  <c:v>43675</c:v>
                </c:pt>
                <c:pt idx="144">
                  <c:v>43676</c:v>
                </c:pt>
                <c:pt idx="145">
                  <c:v>43677</c:v>
                </c:pt>
                <c:pt idx="146">
                  <c:v>43678</c:v>
                </c:pt>
                <c:pt idx="147">
                  <c:v>43679</c:v>
                </c:pt>
                <c:pt idx="148">
                  <c:v>43682</c:v>
                </c:pt>
                <c:pt idx="149">
                  <c:v>43683</c:v>
                </c:pt>
                <c:pt idx="150">
                  <c:v>43684</c:v>
                </c:pt>
                <c:pt idx="151">
                  <c:v>43685</c:v>
                </c:pt>
                <c:pt idx="152">
                  <c:v>43686</c:v>
                </c:pt>
                <c:pt idx="153">
                  <c:v>43689</c:v>
                </c:pt>
                <c:pt idx="154">
                  <c:v>43690</c:v>
                </c:pt>
                <c:pt idx="155">
                  <c:v>43691</c:v>
                </c:pt>
                <c:pt idx="156">
                  <c:v>43692</c:v>
                </c:pt>
                <c:pt idx="157">
                  <c:v>43693</c:v>
                </c:pt>
                <c:pt idx="158">
                  <c:v>43696</c:v>
                </c:pt>
                <c:pt idx="159">
                  <c:v>43697</c:v>
                </c:pt>
                <c:pt idx="160">
                  <c:v>43698</c:v>
                </c:pt>
                <c:pt idx="161">
                  <c:v>43699</c:v>
                </c:pt>
                <c:pt idx="162">
                  <c:v>43700</c:v>
                </c:pt>
                <c:pt idx="163">
                  <c:v>43703</c:v>
                </c:pt>
                <c:pt idx="164">
                  <c:v>43704</c:v>
                </c:pt>
                <c:pt idx="165">
                  <c:v>43705</c:v>
                </c:pt>
                <c:pt idx="166">
                  <c:v>43706</c:v>
                </c:pt>
                <c:pt idx="167">
                  <c:v>43707</c:v>
                </c:pt>
                <c:pt idx="168">
                  <c:v>43711</c:v>
                </c:pt>
                <c:pt idx="169">
                  <c:v>43712</c:v>
                </c:pt>
                <c:pt idx="170">
                  <c:v>43713</c:v>
                </c:pt>
                <c:pt idx="171">
                  <c:v>43714</c:v>
                </c:pt>
                <c:pt idx="172">
                  <c:v>43717</c:v>
                </c:pt>
                <c:pt idx="173">
                  <c:v>43718</c:v>
                </c:pt>
                <c:pt idx="174">
                  <c:v>43719</c:v>
                </c:pt>
                <c:pt idx="175">
                  <c:v>43720</c:v>
                </c:pt>
                <c:pt idx="176">
                  <c:v>43721</c:v>
                </c:pt>
                <c:pt idx="177">
                  <c:v>43724</c:v>
                </c:pt>
                <c:pt idx="178">
                  <c:v>43725</c:v>
                </c:pt>
                <c:pt idx="179">
                  <c:v>43726</c:v>
                </c:pt>
                <c:pt idx="180">
                  <c:v>43727</c:v>
                </c:pt>
                <c:pt idx="181">
                  <c:v>43728</c:v>
                </c:pt>
                <c:pt idx="182">
                  <c:v>43731</c:v>
                </c:pt>
                <c:pt idx="183">
                  <c:v>43732</c:v>
                </c:pt>
                <c:pt idx="184">
                  <c:v>43733</c:v>
                </c:pt>
                <c:pt idx="185">
                  <c:v>43734</c:v>
                </c:pt>
                <c:pt idx="186">
                  <c:v>43735</c:v>
                </c:pt>
                <c:pt idx="187">
                  <c:v>43738</c:v>
                </c:pt>
                <c:pt idx="188">
                  <c:v>43739</c:v>
                </c:pt>
                <c:pt idx="189">
                  <c:v>43740</c:v>
                </c:pt>
                <c:pt idx="190">
                  <c:v>43741</c:v>
                </c:pt>
                <c:pt idx="191">
                  <c:v>43742</c:v>
                </c:pt>
                <c:pt idx="192">
                  <c:v>43745</c:v>
                </c:pt>
                <c:pt idx="193">
                  <c:v>43746</c:v>
                </c:pt>
                <c:pt idx="194">
                  <c:v>43747</c:v>
                </c:pt>
                <c:pt idx="195">
                  <c:v>43748</c:v>
                </c:pt>
                <c:pt idx="196">
                  <c:v>43749</c:v>
                </c:pt>
                <c:pt idx="197">
                  <c:v>43752</c:v>
                </c:pt>
                <c:pt idx="198">
                  <c:v>43753</c:v>
                </c:pt>
                <c:pt idx="199">
                  <c:v>43754</c:v>
                </c:pt>
                <c:pt idx="200">
                  <c:v>43755</c:v>
                </c:pt>
                <c:pt idx="201">
                  <c:v>43756</c:v>
                </c:pt>
                <c:pt idx="202">
                  <c:v>43759</c:v>
                </c:pt>
                <c:pt idx="203">
                  <c:v>43760</c:v>
                </c:pt>
                <c:pt idx="204">
                  <c:v>43761</c:v>
                </c:pt>
                <c:pt idx="205">
                  <c:v>43762</c:v>
                </c:pt>
                <c:pt idx="206">
                  <c:v>43763</c:v>
                </c:pt>
                <c:pt idx="207">
                  <c:v>43766</c:v>
                </c:pt>
                <c:pt idx="208">
                  <c:v>43767</c:v>
                </c:pt>
                <c:pt idx="209">
                  <c:v>43768</c:v>
                </c:pt>
                <c:pt idx="210">
                  <c:v>43769</c:v>
                </c:pt>
                <c:pt idx="211">
                  <c:v>43770</c:v>
                </c:pt>
                <c:pt idx="212">
                  <c:v>43773</c:v>
                </c:pt>
                <c:pt idx="213">
                  <c:v>43774</c:v>
                </c:pt>
                <c:pt idx="214">
                  <c:v>43775</c:v>
                </c:pt>
                <c:pt idx="215">
                  <c:v>43776</c:v>
                </c:pt>
                <c:pt idx="216">
                  <c:v>43777</c:v>
                </c:pt>
                <c:pt idx="217">
                  <c:v>43780</c:v>
                </c:pt>
                <c:pt idx="218">
                  <c:v>43781</c:v>
                </c:pt>
                <c:pt idx="219">
                  <c:v>43782</c:v>
                </c:pt>
                <c:pt idx="220">
                  <c:v>43783</c:v>
                </c:pt>
                <c:pt idx="221">
                  <c:v>43784</c:v>
                </c:pt>
                <c:pt idx="222">
                  <c:v>43787</c:v>
                </c:pt>
                <c:pt idx="223">
                  <c:v>43788</c:v>
                </c:pt>
                <c:pt idx="224">
                  <c:v>43789</c:v>
                </c:pt>
                <c:pt idx="225">
                  <c:v>43790</c:v>
                </c:pt>
                <c:pt idx="226">
                  <c:v>43791</c:v>
                </c:pt>
                <c:pt idx="227">
                  <c:v>43794</c:v>
                </c:pt>
                <c:pt idx="228">
                  <c:v>43795</c:v>
                </c:pt>
                <c:pt idx="229">
                  <c:v>43796</c:v>
                </c:pt>
                <c:pt idx="230">
                  <c:v>43798</c:v>
                </c:pt>
                <c:pt idx="231">
                  <c:v>43801</c:v>
                </c:pt>
                <c:pt idx="232">
                  <c:v>43802</c:v>
                </c:pt>
                <c:pt idx="233">
                  <c:v>43803</c:v>
                </c:pt>
                <c:pt idx="234">
                  <c:v>43804</c:v>
                </c:pt>
                <c:pt idx="235">
                  <c:v>43805</c:v>
                </c:pt>
                <c:pt idx="236">
                  <c:v>43808</c:v>
                </c:pt>
                <c:pt idx="237">
                  <c:v>43809</c:v>
                </c:pt>
                <c:pt idx="238">
                  <c:v>43810</c:v>
                </c:pt>
                <c:pt idx="239">
                  <c:v>43811</c:v>
                </c:pt>
                <c:pt idx="240">
                  <c:v>43812</c:v>
                </c:pt>
                <c:pt idx="241">
                  <c:v>43815</c:v>
                </c:pt>
                <c:pt idx="242">
                  <c:v>43816</c:v>
                </c:pt>
                <c:pt idx="243">
                  <c:v>43817</c:v>
                </c:pt>
                <c:pt idx="244">
                  <c:v>43818</c:v>
                </c:pt>
                <c:pt idx="245">
                  <c:v>43819</c:v>
                </c:pt>
                <c:pt idx="246">
                  <c:v>43822</c:v>
                </c:pt>
                <c:pt idx="247">
                  <c:v>43823</c:v>
                </c:pt>
                <c:pt idx="248">
                  <c:v>43825</c:v>
                </c:pt>
                <c:pt idx="249">
                  <c:v>43826</c:v>
                </c:pt>
                <c:pt idx="250">
                  <c:v>43829</c:v>
                </c:pt>
                <c:pt idx="251">
                  <c:v>43830</c:v>
                </c:pt>
                <c:pt idx="252">
                  <c:v>43832</c:v>
                </c:pt>
                <c:pt idx="253">
                  <c:v>43833</c:v>
                </c:pt>
                <c:pt idx="254">
                  <c:v>43836</c:v>
                </c:pt>
                <c:pt idx="255">
                  <c:v>43837</c:v>
                </c:pt>
                <c:pt idx="256">
                  <c:v>43838</c:v>
                </c:pt>
                <c:pt idx="257">
                  <c:v>43839</c:v>
                </c:pt>
                <c:pt idx="258">
                  <c:v>43840</c:v>
                </c:pt>
                <c:pt idx="259">
                  <c:v>43843</c:v>
                </c:pt>
                <c:pt idx="260">
                  <c:v>43844</c:v>
                </c:pt>
                <c:pt idx="261">
                  <c:v>43845</c:v>
                </c:pt>
                <c:pt idx="262">
                  <c:v>43846</c:v>
                </c:pt>
                <c:pt idx="263">
                  <c:v>43847</c:v>
                </c:pt>
                <c:pt idx="264">
                  <c:v>43851</c:v>
                </c:pt>
                <c:pt idx="265">
                  <c:v>43852</c:v>
                </c:pt>
                <c:pt idx="266">
                  <c:v>43853</c:v>
                </c:pt>
                <c:pt idx="267">
                  <c:v>43854</c:v>
                </c:pt>
                <c:pt idx="268">
                  <c:v>43857</c:v>
                </c:pt>
                <c:pt idx="269">
                  <c:v>43858</c:v>
                </c:pt>
                <c:pt idx="270">
                  <c:v>43859</c:v>
                </c:pt>
                <c:pt idx="271">
                  <c:v>43860</c:v>
                </c:pt>
                <c:pt idx="272">
                  <c:v>43861</c:v>
                </c:pt>
                <c:pt idx="273">
                  <c:v>43864</c:v>
                </c:pt>
                <c:pt idx="274">
                  <c:v>43865</c:v>
                </c:pt>
                <c:pt idx="275">
                  <c:v>43866</c:v>
                </c:pt>
                <c:pt idx="276">
                  <c:v>43867</c:v>
                </c:pt>
                <c:pt idx="277">
                  <c:v>43868</c:v>
                </c:pt>
                <c:pt idx="278">
                  <c:v>43871</c:v>
                </c:pt>
                <c:pt idx="279">
                  <c:v>43872</c:v>
                </c:pt>
                <c:pt idx="280">
                  <c:v>43873</c:v>
                </c:pt>
                <c:pt idx="281">
                  <c:v>43874</c:v>
                </c:pt>
                <c:pt idx="282">
                  <c:v>43875</c:v>
                </c:pt>
                <c:pt idx="283">
                  <c:v>43879</c:v>
                </c:pt>
                <c:pt idx="284">
                  <c:v>43880</c:v>
                </c:pt>
                <c:pt idx="285">
                  <c:v>43881</c:v>
                </c:pt>
                <c:pt idx="286">
                  <c:v>43882</c:v>
                </c:pt>
                <c:pt idx="287">
                  <c:v>43885</c:v>
                </c:pt>
                <c:pt idx="288">
                  <c:v>43886</c:v>
                </c:pt>
                <c:pt idx="289">
                  <c:v>43887</c:v>
                </c:pt>
                <c:pt idx="290">
                  <c:v>43888</c:v>
                </c:pt>
                <c:pt idx="291">
                  <c:v>43889</c:v>
                </c:pt>
                <c:pt idx="292">
                  <c:v>43892</c:v>
                </c:pt>
                <c:pt idx="293">
                  <c:v>43893</c:v>
                </c:pt>
                <c:pt idx="294">
                  <c:v>43894</c:v>
                </c:pt>
                <c:pt idx="295">
                  <c:v>43895</c:v>
                </c:pt>
                <c:pt idx="296">
                  <c:v>43896</c:v>
                </c:pt>
                <c:pt idx="297">
                  <c:v>43899</c:v>
                </c:pt>
                <c:pt idx="298">
                  <c:v>43900</c:v>
                </c:pt>
                <c:pt idx="299">
                  <c:v>43901</c:v>
                </c:pt>
                <c:pt idx="300">
                  <c:v>43902</c:v>
                </c:pt>
                <c:pt idx="301">
                  <c:v>43903</c:v>
                </c:pt>
                <c:pt idx="302">
                  <c:v>43906</c:v>
                </c:pt>
                <c:pt idx="303">
                  <c:v>43907</c:v>
                </c:pt>
                <c:pt idx="304">
                  <c:v>43908</c:v>
                </c:pt>
                <c:pt idx="305">
                  <c:v>43909</c:v>
                </c:pt>
                <c:pt idx="306">
                  <c:v>43910</c:v>
                </c:pt>
                <c:pt idx="307">
                  <c:v>43913</c:v>
                </c:pt>
                <c:pt idx="308">
                  <c:v>43914</c:v>
                </c:pt>
                <c:pt idx="309">
                  <c:v>43915</c:v>
                </c:pt>
                <c:pt idx="310">
                  <c:v>43916</c:v>
                </c:pt>
                <c:pt idx="311">
                  <c:v>43917</c:v>
                </c:pt>
                <c:pt idx="312">
                  <c:v>43920</c:v>
                </c:pt>
                <c:pt idx="313">
                  <c:v>43921</c:v>
                </c:pt>
                <c:pt idx="314">
                  <c:v>43922</c:v>
                </c:pt>
                <c:pt idx="315">
                  <c:v>43923</c:v>
                </c:pt>
                <c:pt idx="316">
                  <c:v>43924</c:v>
                </c:pt>
                <c:pt idx="317">
                  <c:v>43927</c:v>
                </c:pt>
                <c:pt idx="318">
                  <c:v>43928</c:v>
                </c:pt>
                <c:pt idx="319">
                  <c:v>43929</c:v>
                </c:pt>
                <c:pt idx="320">
                  <c:v>43930</c:v>
                </c:pt>
                <c:pt idx="321">
                  <c:v>43934</c:v>
                </c:pt>
                <c:pt idx="322">
                  <c:v>43935</c:v>
                </c:pt>
                <c:pt idx="323">
                  <c:v>43936</c:v>
                </c:pt>
                <c:pt idx="324">
                  <c:v>43937</c:v>
                </c:pt>
                <c:pt idx="325">
                  <c:v>43938</c:v>
                </c:pt>
                <c:pt idx="326">
                  <c:v>43941</c:v>
                </c:pt>
                <c:pt idx="327">
                  <c:v>43942</c:v>
                </c:pt>
                <c:pt idx="328">
                  <c:v>43943</c:v>
                </c:pt>
                <c:pt idx="329">
                  <c:v>43944</c:v>
                </c:pt>
                <c:pt idx="330">
                  <c:v>43945</c:v>
                </c:pt>
                <c:pt idx="331">
                  <c:v>43948</c:v>
                </c:pt>
                <c:pt idx="332">
                  <c:v>43949</c:v>
                </c:pt>
                <c:pt idx="333">
                  <c:v>43950</c:v>
                </c:pt>
                <c:pt idx="334">
                  <c:v>43951</c:v>
                </c:pt>
                <c:pt idx="335">
                  <c:v>43952</c:v>
                </c:pt>
                <c:pt idx="336">
                  <c:v>43955</c:v>
                </c:pt>
                <c:pt idx="337">
                  <c:v>43956</c:v>
                </c:pt>
                <c:pt idx="338">
                  <c:v>43957</c:v>
                </c:pt>
                <c:pt idx="339">
                  <c:v>43958</c:v>
                </c:pt>
                <c:pt idx="340">
                  <c:v>43959</c:v>
                </c:pt>
                <c:pt idx="341">
                  <c:v>43962</c:v>
                </c:pt>
                <c:pt idx="342">
                  <c:v>43963</c:v>
                </c:pt>
                <c:pt idx="343">
                  <c:v>43964</c:v>
                </c:pt>
                <c:pt idx="344">
                  <c:v>43965</c:v>
                </c:pt>
                <c:pt idx="345">
                  <c:v>43966</c:v>
                </c:pt>
                <c:pt idx="346">
                  <c:v>43969</c:v>
                </c:pt>
                <c:pt idx="347">
                  <c:v>43970</c:v>
                </c:pt>
                <c:pt idx="348">
                  <c:v>43971</c:v>
                </c:pt>
                <c:pt idx="349">
                  <c:v>43972</c:v>
                </c:pt>
                <c:pt idx="350">
                  <c:v>43973</c:v>
                </c:pt>
                <c:pt idx="351">
                  <c:v>43977</c:v>
                </c:pt>
                <c:pt idx="352">
                  <c:v>43978</c:v>
                </c:pt>
                <c:pt idx="353">
                  <c:v>43979</c:v>
                </c:pt>
                <c:pt idx="354">
                  <c:v>43980</c:v>
                </c:pt>
                <c:pt idx="355">
                  <c:v>43983</c:v>
                </c:pt>
                <c:pt idx="356">
                  <c:v>43984</c:v>
                </c:pt>
                <c:pt idx="357">
                  <c:v>43985</c:v>
                </c:pt>
                <c:pt idx="358">
                  <c:v>43986</c:v>
                </c:pt>
                <c:pt idx="359">
                  <c:v>43987</c:v>
                </c:pt>
                <c:pt idx="360">
                  <c:v>43990</c:v>
                </c:pt>
                <c:pt idx="361">
                  <c:v>43991</c:v>
                </c:pt>
                <c:pt idx="362">
                  <c:v>43992</c:v>
                </c:pt>
                <c:pt idx="363">
                  <c:v>43993</c:v>
                </c:pt>
                <c:pt idx="364">
                  <c:v>43994</c:v>
                </c:pt>
                <c:pt idx="365">
                  <c:v>43997</c:v>
                </c:pt>
                <c:pt idx="366">
                  <c:v>43998</c:v>
                </c:pt>
                <c:pt idx="367">
                  <c:v>43999</c:v>
                </c:pt>
                <c:pt idx="368">
                  <c:v>44000</c:v>
                </c:pt>
                <c:pt idx="369">
                  <c:v>44001</c:v>
                </c:pt>
                <c:pt idx="370">
                  <c:v>44004</c:v>
                </c:pt>
                <c:pt idx="371">
                  <c:v>44005</c:v>
                </c:pt>
                <c:pt idx="372">
                  <c:v>44006</c:v>
                </c:pt>
                <c:pt idx="373">
                  <c:v>44007</c:v>
                </c:pt>
                <c:pt idx="374">
                  <c:v>44008</c:v>
                </c:pt>
                <c:pt idx="375">
                  <c:v>44011</c:v>
                </c:pt>
                <c:pt idx="376">
                  <c:v>44012</c:v>
                </c:pt>
                <c:pt idx="377">
                  <c:v>44013</c:v>
                </c:pt>
                <c:pt idx="378">
                  <c:v>44014</c:v>
                </c:pt>
                <c:pt idx="379">
                  <c:v>44018</c:v>
                </c:pt>
                <c:pt idx="380">
                  <c:v>44019</c:v>
                </c:pt>
                <c:pt idx="381">
                  <c:v>44020</c:v>
                </c:pt>
                <c:pt idx="382">
                  <c:v>44021</c:v>
                </c:pt>
                <c:pt idx="383">
                  <c:v>44022</c:v>
                </c:pt>
                <c:pt idx="384">
                  <c:v>44025</c:v>
                </c:pt>
                <c:pt idx="385">
                  <c:v>44026</c:v>
                </c:pt>
                <c:pt idx="386">
                  <c:v>44027</c:v>
                </c:pt>
                <c:pt idx="387">
                  <c:v>44028</c:v>
                </c:pt>
                <c:pt idx="388">
                  <c:v>44029</c:v>
                </c:pt>
                <c:pt idx="389">
                  <c:v>44032</c:v>
                </c:pt>
                <c:pt idx="390">
                  <c:v>44033</c:v>
                </c:pt>
                <c:pt idx="391">
                  <c:v>44034</c:v>
                </c:pt>
                <c:pt idx="392">
                  <c:v>44035</c:v>
                </c:pt>
                <c:pt idx="393">
                  <c:v>44036</c:v>
                </c:pt>
                <c:pt idx="394">
                  <c:v>44039</c:v>
                </c:pt>
                <c:pt idx="395">
                  <c:v>44040</c:v>
                </c:pt>
                <c:pt idx="396">
                  <c:v>44041</c:v>
                </c:pt>
                <c:pt idx="397">
                  <c:v>44042</c:v>
                </c:pt>
                <c:pt idx="398">
                  <c:v>44043</c:v>
                </c:pt>
                <c:pt idx="399">
                  <c:v>44046</c:v>
                </c:pt>
                <c:pt idx="400">
                  <c:v>44047</c:v>
                </c:pt>
                <c:pt idx="401">
                  <c:v>44048</c:v>
                </c:pt>
                <c:pt idx="402">
                  <c:v>44049</c:v>
                </c:pt>
                <c:pt idx="403">
                  <c:v>44050</c:v>
                </c:pt>
                <c:pt idx="404">
                  <c:v>44053</c:v>
                </c:pt>
                <c:pt idx="405">
                  <c:v>44054</c:v>
                </c:pt>
                <c:pt idx="406">
                  <c:v>44055</c:v>
                </c:pt>
                <c:pt idx="407">
                  <c:v>44056</c:v>
                </c:pt>
                <c:pt idx="408">
                  <c:v>44057</c:v>
                </c:pt>
                <c:pt idx="409">
                  <c:v>44060</c:v>
                </c:pt>
                <c:pt idx="410">
                  <c:v>44061</c:v>
                </c:pt>
                <c:pt idx="411">
                  <c:v>44062</c:v>
                </c:pt>
                <c:pt idx="412">
                  <c:v>44063</c:v>
                </c:pt>
                <c:pt idx="413">
                  <c:v>44064</c:v>
                </c:pt>
                <c:pt idx="414">
                  <c:v>44067</c:v>
                </c:pt>
                <c:pt idx="415">
                  <c:v>44068</c:v>
                </c:pt>
                <c:pt idx="416">
                  <c:v>44069</c:v>
                </c:pt>
                <c:pt idx="417">
                  <c:v>44070</c:v>
                </c:pt>
                <c:pt idx="418">
                  <c:v>44071</c:v>
                </c:pt>
                <c:pt idx="419">
                  <c:v>44074</c:v>
                </c:pt>
                <c:pt idx="420">
                  <c:v>44075</c:v>
                </c:pt>
                <c:pt idx="421">
                  <c:v>44076</c:v>
                </c:pt>
                <c:pt idx="422">
                  <c:v>44077</c:v>
                </c:pt>
                <c:pt idx="423">
                  <c:v>44078</c:v>
                </c:pt>
                <c:pt idx="424">
                  <c:v>44082</c:v>
                </c:pt>
                <c:pt idx="425">
                  <c:v>44083</c:v>
                </c:pt>
                <c:pt idx="426">
                  <c:v>44084</c:v>
                </c:pt>
                <c:pt idx="427">
                  <c:v>44085</c:v>
                </c:pt>
                <c:pt idx="428">
                  <c:v>44088</c:v>
                </c:pt>
                <c:pt idx="429">
                  <c:v>44089</c:v>
                </c:pt>
                <c:pt idx="430">
                  <c:v>44090</c:v>
                </c:pt>
                <c:pt idx="431">
                  <c:v>44091</c:v>
                </c:pt>
                <c:pt idx="432">
                  <c:v>44092</c:v>
                </c:pt>
                <c:pt idx="433">
                  <c:v>44095</c:v>
                </c:pt>
                <c:pt idx="434">
                  <c:v>44096</c:v>
                </c:pt>
                <c:pt idx="435">
                  <c:v>44097</c:v>
                </c:pt>
                <c:pt idx="436">
                  <c:v>44098</c:v>
                </c:pt>
                <c:pt idx="437">
                  <c:v>44099</c:v>
                </c:pt>
                <c:pt idx="438">
                  <c:v>44102</c:v>
                </c:pt>
                <c:pt idx="439">
                  <c:v>44103</c:v>
                </c:pt>
                <c:pt idx="440">
                  <c:v>44104</c:v>
                </c:pt>
                <c:pt idx="441">
                  <c:v>44105</c:v>
                </c:pt>
                <c:pt idx="442">
                  <c:v>44106</c:v>
                </c:pt>
                <c:pt idx="443">
                  <c:v>44109</c:v>
                </c:pt>
                <c:pt idx="444">
                  <c:v>44110</c:v>
                </c:pt>
                <c:pt idx="445">
                  <c:v>44111</c:v>
                </c:pt>
                <c:pt idx="446">
                  <c:v>44112</c:v>
                </c:pt>
                <c:pt idx="447">
                  <c:v>44113</c:v>
                </c:pt>
                <c:pt idx="448">
                  <c:v>44116</c:v>
                </c:pt>
                <c:pt idx="449">
                  <c:v>44117</c:v>
                </c:pt>
                <c:pt idx="450">
                  <c:v>44118</c:v>
                </c:pt>
                <c:pt idx="451">
                  <c:v>44119</c:v>
                </c:pt>
                <c:pt idx="452">
                  <c:v>44120</c:v>
                </c:pt>
                <c:pt idx="453">
                  <c:v>44123</c:v>
                </c:pt>
                <c:pt idx="454">
                  <c:v>44124</c:v>
                </c:pt>
                <c:pt idx="455">
                  <c:v>44125</c:v>
                </c:pt>
                <c:pt idx="456">
                  <c:v>44126</c:v>
                </c:pt>
                <c:pt idx="457">
                  <c:v>44127</c:v>
                </c:pt>
                <c:pt idx="458">
                  <c:v>44130</c:v>
                </c:pt>
                <c:pt idx="459">
                  <c:v>44131</c:v>
                </c:pt>
                <c:pt idx="460">
                  <c:v>44132</c:v>
                </c:pt>
                <c:pt idx="461">
                  <c:v>44133</c:v>
                </c:pt>
                <c:pt idx="462">
                  <c:v>44134</c:v>
                </c:pt>
                <c:pt idx="463">
                  <c:v>44137</c:v>
                </c:pt>
                <c:pt idx="464">
                  <c:v>44138</c:v>
                </c:pt>
                <c:pt idx="465">
                  <c:v>44139</c:v>
                </c:pt>
                <c:pt idx="466">
                  <c:v>44140</c:v>
                </c:pt>
                <c:pt idx="467">
                  <c:v>44141</c:v>
                </c:pt>
                <c:pt idx="468">
                  <c:v>44144</c:v>
                </c:pt>
                <c:pt idx="469">
                  <c:v>44145</c:v>
                </c:pt>
                <c:pt idx="470">
                  <c:v>44146</c:v>
                </c:pt>
                <c:pt idx="471">
                  <c:v>44147</c:v>
                </c:pt>
                <c:pt idx="472">
                  <c:v>44148</c:v>
                </c:pt>
                <c:pt idx="473">
                  <c:v>44151</c:v>
                </c:pt>
                <c:pt idx="474">
                  <c:v>44152</c:v>
                </c:pt>
                <c:pt idx="475">
                  <c:v>44153</c:v>
                </c:pt>
                <c:pt idx="476">
                  <c:v>44154</c:v>
                </c:pt>
                <c:pt idx="477">
                  <c:v>44155</c:v>
                </c:pt>
                <c:pt idx="478">
                  <c:v>44158</c:v>
                </c:pt>
                <c:pt idx="479">
                  <c:v>44159</c:v>
                </c:pt>
                <c:pt idx="480">
                  <c:v>44160</c:v>
                </c:pt>
                <c:pt idx="481">
                  <c:v>44162</c:v>
                </c:pt>
                <c:pt idx="482">
                  <c:v>44165</c:v>
                </c:pt>
                <c:pt idx="483">
                  <c:v>44166</c:v>
                </c:pt>
                <c:pt idx="484">
                  <c:v>44167</c:v>
                </c:pt>
                <c:pt idx="485">
                  <c:v>44168</c:v>
                </c:pt>
                <c:pt idx="486">
                  <c:v>44169</c:v>
                </c:pt>
                <c:pt idx="487">
                  <c:v>44172</c:v>
                </c:pt>
                <c:pt idx="488">
                  <c:v>44173</c:v>
                </c:pt>
                <c:pt idx="489">
                  <c:v>44174</c:v>
                </c:pt>
                <c:pt idx="490">
                  <c:v>44175</c:v>
                </c:pt>
                <c:pt idx="491">
                  <c:v>44176</c:v>
                </c:pt>
                <c:pt idx="492">
                  <c:v>44179</c:v>
                </c:pt>
                <c:pt idx="493">
                  <c:v>44180</c:v>
                </c:pt>
                <c:pt idx="494">
                  <c:v>44181</c:v>
                </c:pt>
                <c:pt idx="495">
                  <c:v>44182</c:v>
                </c:pt>
                <c:pt idx="496">
                  <c:v>44183</c:v>
                </c:pt>
                <c:pt idx="497">
                  <c:v>44186</c:v>
                </c:pt>
                <c:pt idx="498">
                  <c:v>44187</c:v>
                </c:pt>
                <c:pt idx="499">
                  <c:v>44188</c:v>
                </c:pt>
                <c:pt idx="500">
                  <c:v>44189</c:v>
                </c:pt>
                <c:pt idx="501">
                  <c:v>44193</c:v>
                </c:pt>
                <c:pt idx="502">
                  <c:v>44194</c:v>
                </c:pt>
                <c:pt idx="503">
                  <c:v>44195</c:v>
                </c:pt>
                <c:pt idx="504">
                  <c:v>44196</c:v>
                </c:pt>
                <c:pt idx="505">
                  <c:v>44200</c:v>
                </c:pt>
                <c:pt idx="506">
                  <c:v>44201</c:v>
                </c:pt>
                <c:pt idx="507">
                  <c:v>44202</c:v>
                </c:pt>
                <c:pt idx="508">
                  <c:v>44203</c:v>
                </c:pt>
                <c:pt idx="509">
                  <c:v>44204</c:v>
                </c:pt>
                <c:pt idx="510">
                  <c:v>44207</c:v>
                </c:pt>
                <c:pt idx="511">
                  <c:v>44208</c:v>
                </c:pt>
                <c:pt idx="512">
                  <c:v>44209</c:v>
                </c:pt>
                <c:pt idx="513">
                  <c:v>44210</c:v>
                </c:pt>
                <c:pt idx="514">
                  <c:v>44211</c:v>
                </c:pt>
                <c:pt idx="515">
                  <c:v>44215</c:v>
                </c:pt>
                <c:pt idx="516">
                  <c:v>44216</c:v>
                </c:pt>
                <c:pt idx="517">
                  <c:v>44217</c:v>
                </c:pt>
                <c:pt idx="518">
                  <c:v>44218</c:v>
                </c:pt>
                <c:pt idx="519">
                  <c:v>44221</c:v>
                </c:pt>
                <c:pt idx="520">
                  <c:v>44222</c:v>
                </c:pt>
                <c:pt idx="521">
                  <c:v>44223</c:v>
                </c:pt>
                <c:pt idx="522">
                  <c:v>44224</c:v>
                </c:pt>
                <c:pt idx="523">
                  <c:v>44225</c:v>
                </c:pt>
                <c:pt idx="524">
                  <c:v>44228</c:v>
                </c:pt>
                <c:pt idx="525">
                  <c:v>44229</c:v>
                </c:pt>
                <c:pt idx="526">
                  <c:v>44230</c:v>
                </c:pt>
                <c:pt idx="527">
                  <c:v>44231</c:v>
                </c:pt>
                <c:pt idx="528">
                  <c:v>44232</c:v>
                </c:pt>
                <c:pt idx="529">
                  <c:v>44235</c:v>
                </c:pt>
                <c:pt idx="530">
                  <c:v>44236</c:v>
                </c:pt>
                <c:pt idx="531">
                  <c:v>44237</c:v>
                </c:pt>
                <c:pt idx="532">
                  <c:v>44238</c:v>
                </c:pt>
                <c:pt idx="533">
                  <c:v>44239</c:v>
                </c:pt>
                <c:pt idx="534">
                  <c:v>44243</c:v>
                </c:pt>
                <c:pt idx="535">
                  <c:v>44244</c:v>
                </c:pt>
                <c:pt idx="536">
                  <c:v>44245</c:v>
                </c:pt>
                <c:pt idx="537">
                  <c:v>44246</c:v>
                </c:pt>
                <c:pt idx="538">
                  <c:v>44249</c:v>
                </c:pt>
                <c:pt idx="539">
                  <c:v>44250</c:v>
                </c:pt>
                <c:pt idx="540">
                  <c:v>44251</c:v>
                </c:pt>
                <c:pt idx="541">
                  <c:v>44252</c:v>
                </c:pt>
                <c:pt idx="542">
                  <c:v>44253</c:v>
                </c:pt>
                <c:pt idx="543">
                  <c:v>44256</c:v>
                </c:pt>
                <c:pt idx="544">
                  <c:v>44257</c:v>
                </c:pt>
                <c:pt idx="545">
                  <c:v>44258</c:v>
                </c:pt>
                <c:pt idx="546">
                  <c:v>44259</c:v>
                </c:pt>
                <c:pt idx="547">
                  <c:v>44260</c:v>
                </c:pt>
                <c:pt idx="548">
                  <c:v>44263</c:v>
                </c:pt>
                <c:pt idx="549">
                  <c:v>44264</c:v>
                </c:pt>
                <c:pt idx="550">
                  <c:v>44265</c:v>
                </c:pt>
                <c:pt idx="551">
                  <c:v>44266</c:v>
                </c:pt>
                <c:pt idx="552">
                  <c:v>44267</c:v>
                </c:pt>
                <c:pt idx="553">
                  <c:v>44270</c:v>
                </c:pt>
                <c:pt idx="554">
                  <c:v>44271</c:v>
                </c:pt>
                <c:pt idx="555">
                  <c:v>44272</c:v>
                </c:pt>
                <c:pt idx="556">
                  <c:v>44273</c:v>
                </c:pt>
                <c:pt idx="557">
                  <c:v>44274</c:v>
                </c:pt>
                <c:pt idx="558">
                  <c:v>44277</c:v>
                </c:pt>
                <c:pt idx="559">
                  <c:v>44278</c:v>
                </c:pt>
                <c:pt idx="560">
                  <c:v>44279</c:v>
                </c:pt>
                <c:pt idx="561">
                  <c:v>44280</c:v>
                </c:pt>
                <c:pt idx="562">
                  <c:v>44281</c:v>
                </c:pt>
                <c:pt idx="563">
                  <c:v>44284</c:v>
                </c:pt>
                <c:pt idx="564">
                  <c:v>44285</c:v>
                </c:pt>
                <c:pt idx="565">
                  <c:v>44286</c:v>
                </c:pt>
                <c:pt idx="566">
                  <c:v>44287</c:v>
                </c:pt>
                <c:pt idx="567">
                  <c:v>44291</c:v>
                </c:pt>
                <c:pt idx="568">
                  <c:v>44292</c:v>
                </c:pt>
                <c:pt idx="569">
                  <c:v>44293</c:v>
                </c:pt>
                <c:pt idx="570">
                  <c:v>44294</c:v>
                </c:pt>
                <c:pt idx="571">
                  <c:v>44295</c:v>
                </c:pt>
                <c:pt idx="572">
                  <c:v>44298</c:v>
                </c:pt>
                <c:pt idx="573">
                  <c:v>44299</c:v>
                </c:pt>
                <c:pt idx="574">
                  <c:v>44300</c:v>
                </c:pt>
                <c:pt idx="575">
                  <c:v>44301</c:v>
                </c:pt>
                <c:pt idx="576">
                  <c:v>44302</c:v>
                </c:pt>
                <c:pt idx="577">
                  <c:v>44305</c:v>
                </c:pt>
                <c:pt idx="578">
                  <c:v>44306</c:v>
                </c:pt>
                <c:pt idx="579">
                  <c:v>44307</c:v>
                </c:pt>
                <c:pt idx="580">
                  <c:v>44308</c:v>
                </c:pt>
                <c:pt idx="581">
                  <c:v>44309</c:v>
                </c:pt>
                <c:pt idx="582">
                  <c:v>44312</c:v>
                </c:pt>
                <c:pt idx="583">
                  <c:v>44313</c:v>
                </c:pt>
                <c:pt idx="584">
                  <c:v>44314</c:v>
                </c:pt>
                <c:pt idx="585">
                  <c:v>44315</c:v>
                </c:pt>
                <c:pt idx="586">
                  <c:v>44316</c:v>
                </c:pt>
                <c:pt idx="587">
                  <c:v>44319</c:v>
                </c:pt>
                <c:pt idx="588">
                  <c:v>44320</c:v>
                </c:pt>
                <c:pt idx="589">
                  <c:v>44321</c:v>
                </c:pt>
                <c:pt idx="590">
                  <c:v>44322</c:v>
                </c:pt>
                <c:pt idx="591">
                  <c:v>44323</c:v>
                </c:pt>
                <c:pt idx="592">
                  <c:v>44326</c:v>
                </c:pt>
                <c:pt idx="593">
                  <c:v>44327</c:v>
                </c:pt>
                <c:pt idx="594">
                  <c:v>44328</c:v>
                </c:pt>
                <c:pt idx="595">
                  <c:v>44329</c:v>
                </c:pt>
                <c:pt idx="596">
                  <c:v>44330</c:v>
                </c:pt>
                <c:pt idx="597">
                  <c:v>44333</c:v>
                </c:pt>
                <c:pt idx="598">
                  <c:v>44334</c:v>
                </c:pt>
                <c:pt idx="599">
                  <c:v>44335</c:v>
                </c:pt>
                <c:pt idx="600">
                  <c:v>44336</c:v>
                </c:pt>
                <c:pt idx="601">
                  <c:v>44337</c:v>
                </c:pt>
                <c:pt idx="602">
                  <c:v>44340</c:v>
                </c:pt>
                <c:pt idx="603">
                  <c:v>44341</c:v>
                </c:pt>
                <c:pt idx="604">
                  <c:v>44342</c:v>
                </c:pt>
                <c:pt idx="605">
                  <c:v>44343</c:v>
                </c:pt>
                <c:pt idx="606">
                  <c:v>44344</c:v>
                </c:pt>
                <c:pt idx="607">
                  <c:v>44348</c:v>
                </c:pt>
                <c:pt idx="608">
                  <c:v>44349</c:v>
                </c:pt>
                <c:pt idx="609">
                  <c:v>44350</c:v>
                </c:pt>
                <c:pt idx="610">
                  <c:v>44351</c:v>
                </c:pt>
                <c:pt idx="611">
                  <c:v>44354</c:v>
                </c:pt>
                <c:pt idx="612">
                  <c:v>44355</c:v>
                </c:pt>
                <c:pt idx="613">
                  <c:v>44356</c:v>
                </c:pt>
                <c:pt idx="614">
                  <c:v>44357</c:v>
                </c:pt>
                <c:pt idx="615">
                  <c:v>44358</c:v>
                </c:pt>
                <c:pt idx="616">
                  <c:v>44361</c:v>
                </c:pt>
                <c:pt idx="617">
                  <c:v>44362</c:v>
                </c:pt>
                <c:pt idx="618">
                  <c:v>44363</c:v>
                </c:pt>
                <c:pt idx="619">
                  <c:v>44364</c:v>
                </c:pt>
                <c:pt idx="620">
                  <c:v>44365</c:v>
                </c:pt>
                <c:pt idx="621">
                  <c:v>44368</c:v>
                </c:pt>
                <c:pt idx="622">
                  <c:v>44369</c:v>
                </c:pt>
                <c:pt idx="623">
                  <c:v>44370</c:v>
                </c:pt>
                <c:pt idx="624">
                  <c:v>44371</c:v>
                </c:pt>
                <c:pt idx="625">
                  <c:v>44372</c:v>
                </c:pt>
                <c:pt idx="626">
                  <c:v>44375</c:v>
                </c:pt>
                <c:pt idx="627">
                  <c:v>44376</c:v>
                </c:pt>
                <c:pt idx="628">
                  <c:v>44377</c:v>
                </c:pt>
                <c:pt idx="629">
                  <c:v>44378</c:v>
                </c:pt>
                <c:pt idx="630">
                  <c:v>44379</c:v>
                </c:pt>
                <c:pt idx="631">
                  <c:v>44383</c:v>
                </c:pt>
                <c:pt idx="632">
                  <c:v>44384</c:v>
                </c:pt>
                <c:pt idx="633">
                  <c:v>44385</c:v>
                </c:pt>
                <c:pt idx="634">
                  <c:v>44386</c:v>
                </c:pt>
                <c:pt idx="635">
                  <c:v>44389</c:v>
                </c:pt>
                <c:pt idx="636">
                  <c:v>44390</c:v>
                </c:pt>
                <c:pt idx="637">
                  <c:v>44391</c:v>
                </c:pt>
                <c:pt idx="638">
                  <c:v>44392</c:v>
                </c:pt>
                <c:pt idx="639">
                  <c:v>44393</c:v>
                </c:pt>
                <c:pt idx="640">
                  <c:v>44396</c:v>
                </c:pt>
                <c:pt idx="641">
                  <c:v>44397</c:v>
                </c:pt>
                <c:pt idx="642">
                  <c:v>44398</c:v>
                </c:pt>
                <c:pt idx="643">
                  <c:v>44399</c:v>
                </c:pt>
                <c:pt idx="644">
                  <c:v>44400</c:v>
                </c:pt>
                <c:pt idx="645">
                  <c:v>44403</c:v>
                </c:pt>
                <c:pt idx="646">
                  <c:v>44404</c:v>
                </c:pt>
                <c:pt idx="647">
                  <c:v>44405</c:v>
                </c:pt>
                <c:pt idx="648">
                  <c:v>44406</c:v>
                </c:pt>
                <c:pt idx="649">
                  <c:v>44407</c:v>
                </c:pt>
                <c:pt idx="650">
                  <c:v>44410</c:v>
                </c:pt>
                <c:pt idx="651">
                  <c:v>44411</c:v>
                </c:pt>
                <c:pt idx="652">
                  <c:v>44412</c:v>
                </c:pt>
                <c:pt idx="653">
                  <c:v>44413</c:v>
                </c:pt>
                <c:pt idx="654">
                  <c:v>44414</c:v>
                </c:pt>
                <c:pt idx="655">
                  <c:v>44417</c:v>
                </c:pt>
                <c:pt idx="656">
                  <c:v>44418</c:v>
                </c:pt>
                <c:pt idx="657">
                  <c:v>44419</c:v>
                </c:pt>
                <c:pt idx="658">
                  <c:v>44420</c:v>
                </c:pt>
                <c:pt idx="659">
                  <c:v>44421</c:v>
                </c:pt>
                <c:pt idx="660">
                  <c:v>44424</c:v>
                </c:pt>
                <c:pt idx="661">
                  <c:v>44425</c:v>
                </c:pt>
                <c:pt idx="662">
                  <c:v>44426</c:v>
                </c:pt>
                <c:pt idx="663">
                  <c:v>44427</c:v>
                </c:pt>
                <c:pt idx="664">
                  <c:v>44428</c:v>
                </c:pt>
                <c:pt idx="665">
                  <c:v>44431</c:v>
                </c:pt>
                <c:pt idx="666">
                  <c:v>44432</c:v>
                </c:pt>
                <c:pt idx="667">
                  <c:v>44433</c:v>
                </c:pt>
                <c:pt idx="668">
                  <c:v>44434</c:v>
                </c:pt>
                <c:pt idx="669">
                  <c:v>44435</c:v>
                </c:pt>
                <c:pt idx="670">
                  <c:v>44438</c:v>
                </c:pt>
                <c:pt idx="671">
                  <c:v>44439</c:v>
                </c:pt>
                <c:pt idx="672">
                  <c:v>44440</c:v>
                </c:pt>
                <c:pt idx="673">
                  <c:v>44441</c:v>
                </c:pt>
                <c:pt idx="674">
                  <c:v>44442</c:v>
                </c:pt>
                <c:pt idx="675">
                  <c:v>44446</c:v>
                </c:pt>
                <c:pt idx="676">
                  <c:v>44447</c:v>
                </c:pt>
                <c:pt idx="677">
                  <c:v>44448</c:v>
                </c:pt>
                <c:pt idx="678">
                  <c:v>44449</c:v>
                </c:pt>
                <c:pt idx="679">
                  <c:v>44452</c:v>
                </c:pt>
                <c:pt idx="680">
                  <c:v>44453</c:v>
                </c:pt>
                <c:pt idx="681">
                  <c:v>44454</c:v>
                </c:pt>
                <c:pt idx="682">
                  <c:v>44455</c:v>
                </c:pt>
                <c:pt idx="683">
                  <c:v>44456</c:v>
                </c:pt>
                <c:pt idx="684">
                  <c:v>44459</c:v>
                </c:pt>
                <c:pt idx="685">
                  <c:v>44460</c:v>
                </c:pt>
                <c:pt idx="686">
                  <c:v>44461</c:v>
                </c:pt>
                <c:pt idx="687">
                  <c:v>44462</c:v>
                </c:pt>
                <c:pt idx="688">
                  <c:v>44463</c:v>
                </c:pt>
                <c:pt idx="689">
                  <c:v>44466</c:v>
                </c:pt>
                <c:pt idx="690">
                  <c:v>44467</c:v>
                </c:pt>
                <c:pt idx="691">
                  <c:v>44468</c:v>
                </c:pt>
                <c:pt idx="692">
                  <c:v>44469</c:v>
                </c:pt>
                <c:pt idx="693">
                  <c:v>44470</c:v>
                </c:pt>
                <c:pt idx="694">
                  <c:v>44473</c:v>
                </c:pt>
                <c:pt idx="695">
                  <c:v>44474</c:v>
                </c:pt>
                <c:pt idx="696">
                  <c:v>44475</c:v>
                </c:pt>
                <c:pt idx="697">
                  <c:v>44476</c:v>
                </c:pt>
                <c:pt idx="698">
                  <c:v>44477</c:v>
                </c:pt>
                <c:pt idx="699">
                  <c:v>44480</c:v>
                </c:pt>
                <c:pt idx="700">
                  <c:v>44481</c:v>
                </c:pt>
                <c:pt idx="701">
                  <c:v>44482</c:v>
                </c:pt>
                <c:pt idx="702">
                  <c:v>44483</c:v>
                </c:pt>
                <c:pt idx="703">
                  <c:v>44484</c:v>
                </c:pt>
                <c:pt idx="704">
                  <c:v>44487</c:v>
                </c:pt>
                <c:pt idx="705">
                  <c:v>44488</c:v>
                </c:pt>
                <c:pt idx="706">
                  <c:v>44489</c:v>
                </c:pt>
                <c:pt idx="707">
                  <c:v>44490</c:v>
                </c:pt>
                <c:pt idx="708">
                  <c:v>44491</c:v>
                </c:pt>
                <c:pt idx="709">
                  <c:v>44494</c:v>
                </c:pt>
                <c:pt idx="710">
                  <c:v>44495</c:v>
                </c:pt>
                <c:pt idx="711">
                  <c:v>44496</c:v>
                </c:pt>
                <c:pt idx="712">
                  <c:v>44497</c:v>
                </c:pt>
                <c:pt idx="713">
                  <c:v>44498</c:v>
                </c:pt>
                <c:pt idx="714">
                  <c:v>44501</c:v>
                </c:pt>
                <c:pt idx="715">
                  <c:v>44502</c:v>
                </c:pt>
                <c:pt idx="716">
                  <c:v>44503</c:v>
                </c:pt>
                <c:pt idx="717">
                  <c:v>44504</c:v>
                </c:pt>
                <c:pt idx="718">
                  <c:v>44505</c:v>
                </c:pt>
                <c:pt idx="719">
                  <c:v>44508</c:v>
                </c:pt>
                <c:pt idx="720">
                  <c:v>44509</c:v>
                </c:pt>
                <c:pt idx="721">
                  <c:v>44510</c:v>
                </c:pt>
                <c:pt idx="722">
                  <c:v>44511</c:v>
                </c:pt>
                <c:pt idx="723">
                  <c:v>44512</c:v>
                </c:pt>
                <c:pt idx="724">
                  <c:v>44515</c:v>
                </c:pt>
                <c:pt idx="725">
                  <c:v>44516</c:v>
                </c:pt>
                <c:pt idx="726">
                  <c:v>44517</c:v>
                </c:pt>
                <c:pt idx="727">
                  <c:v>44518</c:v>
                </c:pt>
                <c:pt idx="728">
                  <c:v>44519</c:v>
                </c:pt>
                <c:pt idx="729">
                  <c:v>44522</c:v>
                </c:pt>
                <c:pt idx="730">
                  <c:v>44523</c:v>
                </c:pt>
                <c:pt idx="731">
                  <c:v>44524</c:v>
                </c:pt>
                <c:pt idx="732">
                  <c:v>44526</c:v>
                </c:pt>
                <c:pt idx="733">
                  <c:v>44529</c:v>
                </c:pt>
                <c:pt idx="734">
                  <c:v>44530</c:v>
                </c:pt>
                <c:pt idx="735">
                  <c:v>44531</c:v>
                </c:pt>
                <c:pt idx="736">
                  <c:v>44532</c:v>
                </c:pt>
                <c:pt idx="737">
                  <c:v>44533</c:v>
                </c:pt>
                <c:pt idx="738">
                  <c:v>44536</c:v>
                </c:pt>
                <c:pt idx="739">
                  <c:v>44537</c:v>
                </c:pt>
                <c:pt idx="740">
                  <c:v>44538</c:v>
                </c:pt>
                <c:pt idx="741">
                  <c:v>44539</c:v>
                </c:pt>
                <c:pt idx="742">
                  <c:v>44540</c:v>
                </c:pt>
                <c:pt idx="743">
                  <c:v>44543</c:v>
                </c:pt>
                <c:pt idx="744">
                  <c:v>44544</c:v>
                </c:pt>
                <c:pt idx="745">
                  <c:v>44545</c:v>
                </c:pt>
                <c:pt idx="746">
                  <c:v>44546</c:v>
                </c:pt>
                <c:pt idx="747">
                  <c:v>44547</c:v>
                </c:pt>
                <c:pt idx="748">
                  <c:v>44550</c:v>
                </c:pt>
                <c:pt idx="749">
                  <c:v>44551</c:v>
                </c:pt>
                <c:pt idx="750">
                  <c:v>44552</c:v>
                </c:pt>
                <c:pt idx="751">
                  <c:v>44553</c:v>
                </c:pt>
                <c:pt idx="752">
                  <c:v>44557</c:v>
                </c:pt>
                <c:pt idx="753">
                  <c:v>44558</c:v>
                </c:pt>
                <c:pt idx="754">
                  <c:v>44559</c:v>
                </c:pt>
                <c:pt idx="755">
                  <c:v>44560</c:v>
                </c:pt>
                <c:pt idx="756">
                  <c:v>44561</c:v>
                </c:pt>
                <c:pt idx="757">
                  <c:v>44564</c:v>
                </c:pt>
                <c:pt idx="758">
                  <c:v>44565</c:v>
                </c:pt>
                <c:pt idx="759">
                  <c:v>44566</c:v>
                </c:pt>
                <c:pt idx="760">
                  <c:v>44567</c:v>
                </c:pt>
                <c:pt idx="761">
                  <c:v>44568</c:v>
                </c:pt>
                <c:pt idx="762">
                  <c:v>44571</c:v>
                </c:pt>
                <c:pt idx="763">
                  <c:v>44572</c:v>
                </c:pt>
                <c:pt idx="764">
                  <c:v>44573</c:v>
                </c:pt>
                <c:pt idx="765">
                  <c:v>44574</c:v>
                </c:pt>
                <c:pt idx="766">
                  <c:v>44575</c:v>
                </c:pt>
                <c:pt idx="767">
                  <c:v>44579</c:v>
                </c:pt>
                <c:pt idx="768">
                  <c:v>44580</c:v>
                </c:pt>
                <c:pt idx="769">
                  <c:v>44581</c:v>
                </c:pt>
                <c:pt idx="770">
                  <c:v>44582</c:v>
                </c:pt>
                <c:pt idx="771">
                  <c:v>44585</c:v>
                </c:pt>
                <c:pt idx="772">
                  <c:v>44586</c:v>
                </c:pt>
                <c:pt idx="773">
                  <c:v>44587</c:v>
                </c:pt>
                <c:pt idx="774">
                  <c:v>44588</c:v>
                </c:pt>
                <c:pt idx="775">
                  <c:v>44589</c:v>
                </c:pt>
                <c:pt idx="776">
                  <c:v>44592</c:v>
                </c:pt>
                <c:pt idx="777">
                  <c:v>44593</c:v>
                </c:pt>
                <c:pt idx="778">
                  <c:v>44594</c:v>
                </c:pt>
                <c:pt idx="779">
                  <c:v>44595</c:v>
                </c:pt>
                <c:pt idx="780">
                  <c:v>44596</c:v>
                </c:pt>
                <c:pt idx="781">
                  <c:v>44599</c:v>
                </c:pt>
                <c:pt idx="782">
                  <c:v>44600</c:v>
                </c:pt>
                <c:pt idx="783">
                  <c:v>44601</c:v>
                </c:pt>
                <c:pt idx="784">
                  <c:v>44602</c:v>
                </c:pt>
                <c:pt idx="785">
                  <c:v>44603</c:v>
                </c:pt>
                <c:pt idx="786">
                  <c:v>44606</c:v>
                </c:pt>
                <c:pt idx="787">
                  <c:v>44607</c:v>
                </c:pt>
                <c:pt idx="788">
                  <c:v>44608</c:v>
                </c:pt>
                <c:pt idx="789">
                  <c:v>44609</c:v>
                </c:pt>
                <c:pt idx="790">
                  <c:v>44610</c:v>
                </c:pt>
                <c:pt idx="791">
                  <c:v>44614</c:v>
                </c:pt>
                <c:pt idx="792">
                  <c:v>44615</c:v>
                </c:pt>
                <c:pt idx="793">
                  <c:v>44616</c:v>
                </c:pt>
                <c:pt idx="794">
                  <c:v>44617</c:v>
                </c:pt>
                <c:pt idx="795">
                  <c:v>44620</c:v>
                </c:pt>
                <c:pt idx="796">
                  <c:v>44621</c:v>
                </c:pt>
                <c:pt idx="797">
                  <c:v>44622</c:v>
                </c:pt>
                <c:pt idx="798">
                  <c:v>44623</c:v>
                </c:pt>
                <c:pt idx="799">
                  <c:v>44624</c:v>
                </c:pt>
                <c:pt idx="800">
                  <c:v>44627</c:v>
                </c:pt>
                <c:pt idx="801">
                  <c:v>44628</c:v>
                </c:pt>
                <c:pt idx="802">
                  <c:v>44629</c:v>
                </c:pt>
                <c:pt idx="803">
                  <c:v>44630</c:v>
                </c:pt>
                <c:pt idx="804">
                  <c:v>44631</c:v>
                </c:pt>
                <c:pt idx="805">
                  <c:v>44634</c:v>
                </c:pt>
                <c:pt idx="806">
                  <c:v>44635</c:v>
                </c:pt>
                <c:pt idx="807">
                  <c:v>44636</c:v>
                </c:pt>
                <c:pt idx="808">
                  <c:v>44637</c:v>
                </c:pt>
                <c:pt idx="809">
                  <c:v>44638</c:v>
                </c:pt>
                <c:pt idx="810">
                  <c:v>44641</c:v>
                </c:pt>
                <c:pt idx="811">
                  <c:v>44642</c:v>
                </c:pt>
                <c:pt idx="812">
                  <c:v>44643</c:v>
                </c:pt>
                <c:pt idx="813">
                  <c:v>44644</c:v>
                </c:pt>
                <c:pt idx="814">
                  <c:v>44645</c:v>
                </c:pt>
                <c:pt idx="815">
                  <c:v>44648</c:v>
                </c:pt>
                <c:pt idx="816">
                  <c:v>44649</c:v>
                </c:pt>
                <c:pt idx="817">
                  <c:v>44650</c:v>
                </c:pt>
                <c:pt idx="818">
                  <c:v>44651</c:v>
                </c:pt>
                <c:pt idx="819">
                  <c:v>44652</c:v>
                </c:pt>
                <c:pt idx="820">
                  <c:v>44655</c:v>
                </c:pt>
                <c:pt idx="821">
                  <c:v>44656</c:v>
                </c:pt>
                <c:pt idx="822">
                  <c:v>44657</c:v>
                </c:pt>
                <c:pt idx="823">
                  <c:v>44658</c:v>
                </c:pt>
                <c:pt idx="824">
                  <c:v>44659</c:v>
                </c:pt>
                <c:pt idx="825">
                  <c:v>44662</c:v>
                </c:pt>
                <c:pt idx="826">
                  <c:v>44663</c:v>
                </c:pt>
                <c:pt idx="827">
                  <c:v>44664</c:v>
                </c:pt>
                <c:pt idx="828">
                  <c:v>44665</c:v>
                </c:pt>
                <c:pt idx="829">
                  <c:v>44669</c:v>
                </c:pt>
                <c:pt idx="830">
                  <c:v>44670</c:v>
                </c:pt>
                <c:pt idx="831">
                  <c:v>44671</c:v>
                </c:pt>
                <c:pt idx="832">
                  <c:v>44672</c:v>
                </c:pt>
                <c:pt idx="833">
                  <c:v>44673</c:v>
                </c:pt>
                <c:pt idx="834">
                  <c:v>44676</c:v>
                </c:pt>
                <c:pt idx="835">
                  <c:v>44677</c:v>
                </c:pt>
                <c:pt idx="836">
                  <c:v>44678</c:v>
                </c:pt>
                <c:pt idx="837">
                  <c:v>44679</c:v>
                </c:pt>
                <c:pt idx="838">
                  <c:v>44680</c:v>
                </c:pt>
                <c:pt idx="839">
                  <c:v>44683</c:v>
                </c:pt>
                <c:pt idx="840">
                  <c:v>44684</c:v>
                </c:pt>
                <c:pt idx="841">
                  <c:v>44685</c:v>
                </c:pt>
                <c:pt idx="842">
                  <c:v>44686</c:v>
                </c:pt>
                <c:pt idx="843">
                  <c:v>44687</c:v>
                </c:pt>
                <c:pt idx="844">
                  <c:v>44690</c:v>
                </c:pt>
                <c:pt idx="845">
                  <c:v>44691</c:v>
                </c:pt>
                <c:pt idx="846">
                  <c:v>44692</c:v>
                </c:pt>
                <c:pt idx="847">
                  <c:v>44693</c:v>
                </c:pt>
                <c:pt idx="848">
                  <c:v>44694</c:v>
                </c:pt>
                <c:pt idx="849">
                  <c:v>44697</c:v>
                </c:pt>
                <c:pt idx="850">
                  <c:v>44698</c:v>
                </c:pt>
                <c:pt idx="851">
                  <c:v>44699</c:v>
                </c:pt>
                <c:pt idx="852">
                  <c:v>44700</c:v>
                </c:pt>
                <c:pt idx="853">
                  <c:v>44701</c:v>
                </c:pt>
                <c:pt idx="854">
                  <c:v>44704</c:v>
                </c:pt>
                <c:pt idx="855">
                  <c:v>44705</c:v>
                </c:pt>
                <c:pt idx="856">
                  <c:v>44706</c:v>
                </c:pt>
                <c:pt idx="857">
                  <c:v>44707</c:v>
                </c:pt>
                <c:pt idx="858">
                  <c:v>44708</c:v>
                </c:pt>
                <c:pt idx="859">
                  <c:v>44712</c:v>
                </c:pt>
                <c:pt idx="860">
                  <c:v>44713</c:v>
                </c:pt>
                <c:pt idx="861">
                  <c:v>44714</c:v>
                </c:pt>
                <c:pt idx="862">
                  <c:v>44715</c:v>
                </c:pt>
                <c:pt idx="863">
                  <c:v>44718</c:v>
                </c:pt>
                <c:pt idx="864">
                  <c:v>44719</c:v>
                </c:pt>
                <c:pt idx="865">
                  <c:v>44720</c:v>
                </c:pt>
                <c:pt idx="866">
                  <c:v>44721</c:v>
                </c:pt>
                <c:pt idx="867">
                  <c:v>44722</c:v>
                </c:pt>
                <c:pt idx="868">
                  <c:v>44725</c:v>
                </c:pt>
                <c:pt idx="869">
                  <c:v>44726</c:v>
                </c:pt>
                <c:pt idx="870">
                  <c:v>44727</c:v>
                </c:pt>
                <c:pt idx="871">
                  <c:v>44728</c:v>
                </c:pt>
                <c:pt idx="872">
                  <c:v>44729</c:v>
                </c:pt>
                <c:pt idx="873">
                  <c:v>44733</c:v>
                </c:pt>
                <c:pt idx="874">
                  <c:v>44734</c:v>
                </c:pt>
                <c:pt idx="875">
                  <c:v>44735</c:v>
                </c:pt>
                <c:pt idx="876">
                  <c:v>44736</c:v>
                </c:pt>
                <c:pt idx="877">
                  <c:v>44739</c:v>
                </c:pt>
                <c:pt idx="878">
                  <c:v>44740</c:v>
                </c:pt>
                <c:pt idx="879">
                  <c:v>44741</c:v>
                </c:pt>
                <c:pt idx="880">
                  <c:v>44742</c:v>
                </c:pt>
                <c:pt idx="881">
                  <c:v>44743</c:v>
                </c:pt>
                <c:pt idx="882">
                  <c:v>44747</c:v>
                </c:pt>
                <c:pt idx="883">
                  <c:v>44748</c:v>
                </c:pt>
                <c:pt idx="884">
                  <c:v>44749</c:v>
                </c:pt>
                <c:pt idx="885">
                  <c:v>44750</c:v>
                </c:pt>
                <c:pt idx="886">
                  <c:v>44753</c:v>
                </c:pt>
                <c:pt idx="887">
                  <c:v>44754</c:v>
                </c:pt>
                <c:pt idx="888">
                  <c:v>44755</c:v>
                </c:pt>
                <c:pt idx="889">
                  <c:v>44756</c:v>
                </c:pt>
                <c:pt idx="890">
                  <c:v>44757</c:v>
                </c:pt>
                <c:pt idx="891">
                  <c:v>44760</c:v>
                </c:pt>
                <c:pt idx="892">
                  <c:v>44761</c:v>
                </c:pt>
                <c:pt idx="893">
                  <c:v>44762</c:v>
                </c:pt>
                <c:pt idx="894">
                  <c:v>44763</c:v>
                </c:pt>
                <c:pt idx="895">
                  <c:v>44764</c:v>
                </c:pt>
                <c:pt idx="896">
                  <c:v>44767</c:v>
                </c:pt>
                <c:pt idx="897">
                  <c:v>44768</c:v>
                </c:pt>
                <c:pt idx="898">
                  <c:v>44769</c:v>
                </c:pt>
                <c:pt idx="899">
                  <c:v>44770</c:v>
                </c:pt>
                <c:pt idx="900">
                  <c:v>44771</c:v>
                </c:pt>
                <c:pt idx="901">
                  <c:v>44774</c:v>
                </c:pt>
                <c:pt idx="902">
                  <c:v>44775</c:v>
                </c:pt>
                <c:pt idx="903">
                  <c:v>44776</c:v>
                </c:pt>
                <c:pt idx="904">
                  <c:v>44777</c:v>
                </c:pt>
                <c:pt idx="905">
                  <c:v>44778</c:v>
                </c:pt>
                <c:pt idx="906">
                  <c:v>44781</c:v>
                </c:pt>
                <c:pt idx="907">
                  <c:v>44782</c:v>
                </c:pt>
                <c:pt idx="908">
                  <c:v>44783</c:v>
                </c:pt>
                <c:pt idx="909">
                  <c:v>44784</c:v>
                </c:pt>
                <c:pt idx="910">
                  <c:v>44785</c:v>
                </c:pt>
                <c:pt idx="911">
                  <c:v>44788</c:v>
                </c:pt>
                <c:pt idx="912">
                  <c:v>44789</c:v>
                </c:pt>
                <c:pt idx="913">
                  <c:v>44790</c:v>
                </c:pt>
                <c:pt idx="914">
                  <c:v>44791</c:v>
                </c:pt>
                <c:pt idx="915">
                  <c:v>44792</c:v>
                </c:pt>
                <c:pt idx="916">
                  <c:v>44795</c:v>
                </c:pt>
                <c:pt idx="917">
                  <c:v>44796</c:v>
                </c:pt>
                <c:pt idx="918">
                  <c:v>44797</c:v>
                </c:pt>
                <c:pt idx="919">
                  <c:v>44798</c:v>
                </c:pt>
                <c:pt idx="920">
                  <c:v>44799</c:v>
                </c:pt>
                <c:pt idx="921">
                  <c:v>44802</c:v>
                </c:pt>
                <c:pt idx="922">
                  <c:v>44803</c:v>
                </c:pt>
                <c:pt idx="923">
                  <c:v>44804</c:v>
                </c:pt>
                <c:pt idx="924">
                  <c:v>44805</c:v>
                </c:pt>
                <c:pt idx="925">
                  <c:v>44806</c:v>
                </c:pt>
                <c:pt idx="926">
                  <c:v>44810</c:v>
                </c:pt>
                <c:pt idx="927">
                  <c:v>44811</c:v>
                </c:pt>
                <c:pt idx="928">
                  <c:v>44812</c:v>
                </c:pt>
                <c:pt idx="929">
                  <c:v>44813</c:v>
                </c:pt>
                <c:pt idx="930">
                  <c:v>44816</c:v>
                </c:pt>
                <c:pt idx="931">
                  <c:v>44817</c:v>
                </c:pt>
                <c:pt idx="932">
                  <c:v>44818</c:v>
                </c:pt>
                <c:pt idx="933">
                  <c:v>44819</c:v>
                </c:pt>
                <c:pt idx="934">
                  <c:v>44820</c:v>
                </c:pt>
                <c:pt idx="935">
                  <c:v>44823</c:v>
                </c:pt>
                <c:pt idx="936">
                  <c:v>44824</c:v>
                </c:pt>
                <c:pt idx="937">
                  <c:v>44825</c:v>
                </c:pt>
                <c:pt idx="938">
                  <c:v>44826</c:v>
                </c:pt>
                <c:pt idx="939">
                  <c:v>44827</c:v>
                </c:pt>
                <c:pt idx="940">
                  <c:v>44830</c:v>
                </c:pt>
                <c:pt idx="941">
                  <c:v>44831</c:v>
                </c:pt>
                <c:pt idx="942">
                  <c:v>44832</c:v>
                </c:pt>
                <c:pt idx="943">
                  <c:v>44833</c:v>
                </c:pt>
                <c:pt idx="944">
                  <c:v>44834</c:v>
                </c:pt>
                <c:pt idx="945">
                  <c:v>44837</c:v>
                </c:pt>
                <c:pt idx="946">
                  <c:v>44838</c:v>
                </c:pt>
                <c:pt idx="947">
                  <c:v>44839</c:v>
                </c:pt>
                <c:pt idx="948">
                  <c:v>44840</c:v>
                </c:pt>
                <c:pt idx="949">
                  <c:v>44841</c:v>
                </c:pt>
                <c:pt idx="950">
                  <c:v>44844</c:v>
                </c:pt>
                <c:pt idx="951">
                  <c:v>44845</c:v>
                </c:pt>
                <c:pt idx="952">
                  <c:v>44846</c:v>
                </c:pt>
                <c:pt idx="953">
                  <c:v>44847</c:v>
                </c:pt>
                <c:pt idx="954">
                  <c:v>44848</c:v>
                </c:pt>
                <c:pt idx="955">
                  <c:v>44851</c:v>
                </c:pt>
                <c:pt idx="956">
                  <c:v>44852</c:v>
                </c:pt>
                <c:pt idx="957">
                  <c:v>44853</c:v>
                </c:pt>
                <c:pt idx="958">
                  <c:v>44854</c:v>
                </c:pt>
                <c:pt idx="959">
                  <c:v>44855</c:v>
                </c:pt>
                <c:pt idx="960">
                  <c:v>44858</c:v>
                </c:pt>
                <c:pt idx="961">
                  <c:v>44859</c:v>
                </c:pt>
                <c:pt idx="962">
                  <c:v>44860</c:v>
                </c:pt>
                <c:pt idx="963">
                  <c:v>44861</c:v>
                </c:pt>
                <c:pt idx="964">
                  <c:v>44862</c:v>
                </c:pt>
                <c:pt idx="965">
                  <c:v>44865</c:v>
                </c:pt>
                <c:pt idx="966">
                  <c:v>44866</c:v>
                </c:pt>
                <c:pt idx="967">
                  <c:v>44867</c:v>
                </c:pt>
                <c:pt idx="968">
                  <c:v>44868</c:v>
                </c:pt>
                <c:pt idx="969">
                  <c:v>44869</c:v>
                </c:pt>
                <c:pt idx="970">
                  <c:v>44872</c:v>
                </c:pt>
                <c:pt idx="971">
                  <c:v>44873</c:v>
                </c:pt>
                <c:pt idx="972">
                  <c:v>44874</c:v>
                </c:pt>
                <c:pt idx="973">
                  <c:v>44875</c:v>
                </c:pt>
                <c:pt idx="974">
                  <c:v>44876</c:v>
                </c:pt>
                <c:pt idx="975">
                  <c:v>44879</c:v>
                </c:pt>
                <c:pt idx="976">
                  <c:v>44880</c:v>
                </c:pt>
                <c:pt idx="977">
                  <c:v>44881</c:v>
                </c:pt>
                <c:pt idx="978">
                  <c:v>44882</c:v>
                </c:pt>
                <c:pt idx="979">
                  <c:v>44883</c:v>
                </c:pt>
                <c:pt idx="980">
                  <c:v>44886</c:v>
                </c:pt>
                <c:pt idx="981">
                  <c:v>44887</c:v>
                </c:pt>
                <c:pt idx="982">
                  <c:v>44888</c:v>
                </c:pt>
                <c:pt idx="983">
                  <c:v>44890</c:v>
                </c:pt>
                <c:pt idx="984">
                  <c:v>44893</c:v>
                </c:pt>
                <c:pt idx="985">
                  <c:v>44894</c:v>
                </c:pt>
                <c:pt idx="986">
                  <c:v>44895</c:v>
                </c:pt>
                <c:pt idx="987">
                  <c:v>44896</c:v>
                </c:pt>
                <c:pt idx="988">
                  <c:v>44897</c:v>
                </c:pt>
                <c:pt idx="989">
                  <c:v>44900</c:v>
                </c:pt>
                <c:pt idx="990">
                  <c:v>44901</c:v>
                </c:pt>
                <c:pt idx="991">
                  <c:v>44902</c:v>
                </c:pt>
                <c:pt idx="992">
                  <c:v>44903</c:v>
                </c:pt>
                <c:pt idx="993">
                  <c:v>44904</c:v>
                </c:pt>
                <c:pt idx="994">
                  <c:v>44907</c:v>
                </c:pt>
                <c:pt idx="995">
                  <c:v>44908</c:v>
                </c:pt>
                <c:pt idx="996">
                  <c:v>44909</c:v>
                </c:pt>
                <c:pt idx="997">
                  <c:v>44910</c:v>
                </c:pt>
                <c:pt idx="998">
                  <c:v>44911</c:v>
                </c:pt>
                <c:pt idx="999">
                  <c:v>44914</c:v>
                </c:pt>
                <c:pt idx="1000">
                  <c:v>44915</c:v>
                </c:pt>
                <c:pt idx="1001">
                  <c:v>44916</c:v>
                </c:pt>
                <c:pt idx="1002">
                  <c:v>44917</c:v>
                </c:pt>
                <c:pt idx="1003">
                  <c:v>44918</c:v>
                </c:pt>
                <c:pt idx="1004">
                  <c:v>44922</c:v>
                </c:pt>
                <c:pt idx="1005">
                  <c:v>44923</c:v>
                </c:pt>
                <c:pt idx="1006">
                  <c:v>44924</c:v>
                </c:pt>
                <c:pt idx="1007">
                  <c:v>44925</c:v>
                </c:pt>
                <c:pt idx="1008">
                  <c:v>44929</c:v>
                </c:pt>
                <c:pt idx="1009">
                  <c:v>44930</c:v>
                </c:pt>
                <c:pt idx="1010">
                  <c:v>44931</c:v>
                </c:pt>
                <c:pt idx="1011">
                  <c:v>44932</c:v>
                </c:pt>
                <c:pt idx="1012">
                  <c:v>44935</c:v>
                </c:pt>
                <c:pt idx="1013">
                  <c:v>44936</c:v>
                </c:pt>
                <c:pt idx="1014">
                  <c:v>44937</c:v>
                </c:pt>
                <c:pt idx="1015">
                  <c:v>44938</c:v>
                </c:pt>
                <c:pt idx="1016">
                  <c:v>44939</c:v>
                </c:pt>
                <c:pt idx="1017">
                  <c:v>44943</c:v>
                </c:pt>
                <c:pt idx="1018">
                  <c:v>44944</c:v>
                </c:pt>
                <c:pt idx="1019">
                  <c:v>44945</c:v>
                </c:pt>
                <c:pt idx="1020">
                  <c:v>44946</c:v>
                </c:pt>
                <c:pt idx="1021">
                  <c:v>44949</c:v>
                </c:pt>
                <c:pt idx="1022">
                  <c:v>44950</c:v>
                </c:pt>
                <c:pt idx="1023">
                  <c:v>44951</c:v>
                </c:pt>
                <c:pt idx="1024">
                  <c:v>44952</c:v>
                </c:pt>
                <c:pt idx="1025">
                  <c:v>44953</c:v>
                </c:pt>
                <c:pt idx="1026">
                  <c:v>44956</c:v>
                </c:pt>
                <c:pt idx="1027">
                  <c:v>44957</c:v>
                </c:pt>
                <c:pt idx="1028">
                  <c:v>44958</c:v>
                </c:pt>
                <c:pt idx="1029">
                  <c:v>44959</c:v>
                </c:pt>
                <c:pt idx="1030">
                  <c:v>44960</c:v>
                </c:pt>
                <c:pt idx="1031">
                  <c:v>44963</c:v>
                </c:pt>
                <c:pt idx="1032">
                  <c:v>44964</c:v>
                </c:pt>
                <c:pt idx="1033">
                  <c:v>44965</c:v>
                </c:pt>
                <c:pt idx="1034">
                  <c:v>44966</c:v>
                </c:pt>
                <c:pt idx="1035">
                  <c:v>44967</c:v>
                </c:pt>
                <c:pt idx="1036">
                  <c:v>44970</c:v>
                </c:pt>
                <c:pt idx="1037">
                  <c:v>44971</c:v>
                </c:pt>
                <c:pt idx="1038">
                  <c:v>44972</c:v>
                </c:pt>
                <c:pt idx="1039">
                  <c:v>44973</c:v>
                </c:pt>
                <c:pt idx="1040">
                  <c:v>44974</c:v>
                </c:pt>
                <c:pt idx="1041">
                  <c:v>44978</c:v>
                </c:pt>
                <c:pt idx="1042">
                  <c:v>44979</c:v>
                </c:pt>
                <c:pt idx="1043">
                  <c:v>44980</c:v>
                </c:pt>
                <c:pt idx="1044">
                  <c:v>44981</c:v>
                </c:pt>
                <c:pt idx="1045">
                  <c:v>44984</c:v>
                </c:pt>
                <c:pt idx="1046">
                  <c:v>44985</c:v>
                </c:pt>
                <c:pt idx="1047">
                  <c:v>44986</c:v>
                </c:pt>
                <c:pt idx="1048">
                  <c:v>44987</c:v>
                </c:pt>
                <c:pt idx="1049">
                  <c:v>44988</c:v>
                </c:pt>
                <c:pt idx="1050">
                  <c:v>44991</c:v>
                </c:pt>
                <c:pt idx="1051">
                  <c:v>44992</c:v>
                </c:pt>
                <c:pt idx="1052">
                  <c:v>44993</c:v>
                </c:pt>
                <c:pt idx="1053">
                  <c:v>44994</c:v>
                </c:pt>
                <c:pt idx="1054">
                  <c:v>44995</c:v>
                </c:pt>
                <c:pt idx="1055">
                  <c:v>44998</c:v>
                </c:pt>
                <c:pt idx="1056">
                  <c:v>44999</c:v>
                </c:pt>
                <c:pt idx="1057">
                  <c:v>45000</c:v>
                </c:pt>
                <c:pt idx="1058">
                  <c:v>45001</c:v>
                </c:pt>
                <c:pt idx="1059">
                  <c:v>45002</c:v>
                </c:pt>
                <c:pt idx="1060">
                  <c:v>45005</c:v>
                </c:pt>
                <c:pt idx="1061">
                  <c:v>45006</c:v>
                </c:pt>
                <c:pt idx="1062">
                  <c:v>45007</c:v>
                </c:pt>
                <c:pt idx="1063">
                  <c:v>45008</c:v>
                </c:pt>
                <c:pt idx="1064">
                  <c:v>45009</c:v>
                </c:pt>
                <c:pt idx="1065">
                  <c:v>45012</c:v>
                </c:pt>
                <c:pt idx="1066">
                  <c:v>45013</c:v>
                </c:pt>
                <c:pt idx="1067">
                  <c:v>45014</c:v>
                </c:pt>
                <c:pt idx="1068">
                  <c:v>45015</c:v>
                </c:pt>
                <c:pt idx="1069">
                  <c:v>45016</c:v>
                </c:pt>
                <c:pt idx="1070">
                  <c:v>45019</c:v>
                </c:pt>
                <c:pt idx="1071">
                  <c:v>45020</c:v>
                </c:pt>
                <c:pt idx="1072">
                  <c:v>45021</c:v>
                </c:pt>
                <c:pt idx="1073">
                  <c:v>45022</c:v>
                </c:pt>
                <c:pt idx="1074">
                  <c:v>45026</c:v>
                </c:pt>
                <c:pt idx="1075">
                  <c:v>45027</c:v>
                </c:pt>
                <c:pt idx="1076">
                  <c:v>45028</c:v>
                </c:pt>
                <c:pt idx="1077">
                  <c:v>45029</c:v>
                </c:pt>
                <c:pt idx="1078">
                  <c:v>45030</c:v>
                </c:pt>
                <c:pt idx="1079">
                  <c:v>45033</c:v>
                </c:pt>
                <c:pt idx="1080">
                  <c:v>45034</c:v>
                </c:pt>
                <c:pt idx="1081">
                  <c:v>45035</c:v>
                </c:pt>
                <c:pt idx="1082">
                  <c:v>45036</c:v>
                </c:pt>
                <c:pt idx="1083">
                  <c:v>45037</c:v>
                </c:pt>
                <c:pt idx="1084">
                  <c:v>45040</c:v>
                </c:pt>
                <c:pt idx="1085">
                  <c:v>45041</c:v>
                </c:pt>
                <c:pt idx="1086">
                  <c:v>45042</c:v>
                </c:pt>
                <c:pt idx="1087">
                  <c:v>45043</c:v>
                </c:pt>
                <c:pt idx="1088">
                  <c:v>45044</c:v>
                </c:pt>
                <c:pt idx="1089">
                  <c:v>45047</c:v>
                </c:pt>
                <c:pt idx="1090">
                  <c:v>45048</c:v>
                </c:pt>
                <c:pt idx="1091">
                  <c:v>45049</c:v>
                </c:pt>
                <c:pt idx="1092">
                  <c:v>45050</c:v>
                </c:pt>
                <c:pt idx="1093">
                  <c:v>45051</c:v>
                </c:pt>
                <c:pt idx="1094">
                  <c:v>45054</c:v>
                </c:pt>
                <c:pt idx="1095">
                  <c:v>45055</c:v>
                </c:pt>
                <c:pt idx="1096">
                  <c:v>45056</c:v>
                </c:pt>
                <c:pt idx="1097">
                  <c:v>45057</c:v>
                </c:pt>
                <c:pt idx="1098">
                  <c:v>45058</c:v>
                </c:pt>
                <c:pt idx="1099">
                  <c:v>45061</c:v>
                </c:pt>
                <c:pt idx="1100">
                  <c:v>45062</c:v>
                </c:pt>
                <c:pt idx="1101">
                  <c:v>45063</c:v>
                </c:pt>
                <c:pt idx="1102">
                  <c:v>45064</c:v>
                </c:pt>
                <c:pt idx="1103">
                  <c:v>45065</c:v>
                </c:pt>
                <c:pt idx="1104">
                  <c:v>45068</c:v>
                </c:pt>
                <c:pt idx="1105">
                  <c:v>45069</c:v>
                </c:pt>
                <c:pt idx="1106">
                  <c:v>45070</c:v>
                </c:pt>
                <c:pt idx="1107">
                  <c:v>45071</c:v>
                </c:pt>
                <c:pt idx="1108">
                  <c:v>45072</c:v>
                </c:pt>
                <c:pt idx="1109">
                  <c:v>45076</c:v>
                </c:pt>
                <c:pt idx="1110">
                  <c:v>45077</c:v>
                </c:pt>
                <c:pt idx="1111">
                  <c:v>45078</c:v>
                </c:pt>
                <c:pt idx="1112">
                  <c:v>45079</c:v>
                </c:pt>
                <c:pt idx="1113">
                  <c:v>45082</c:v>
                </c:pt>
                <c:pt idx="1114">
                  <c:v>45083</c:v>
                </c:pt>
                <c:pt idx="1115">
                  <c:v>45084</c:v>
                </c:pt>
                <c:pt idx="1116">
                  <c:v>45085</c:v>
                </c:pt>
                <c:pt idx="1117">
                  <c:v>45086</c:v>
                </c:pt>
                <c:pt idx="1118">
                  <c:v>45089</c:v>
                </c:pt>
                <c:pt idx="1119">
                  <c:v>45090</c:v>
                </c:pt>
                <c:pt idx="1120">
                  <c:v>45091</c:v>
                </c:pt>
                <c:pt idx="1121">
                  <c:v>45092</c:v>
                </c:pt>
                <c:pt idx="1122">
                  <c:v>45093</c:v>
                </c:pt>
                <c:pt idx="1123">
                  <c:v>45097</c:v>
                </c:pt>
                <c:pt idx="1124">
                  <c:v>45098</c:v>
                </c:pt>
                <c:pt idx="1125">
                  <c:v>45099</c:v>
                </c:pt>
                <c:pt idx="1126">
                  <c:v>45100</c:v>
                </c:pt>
                <c:pt idx="1127">
                  <c:v>45103</c:v>
                </c:pt>
                <c:pt idx="1128">
                  <c:v>45104</c:v>
                </c:pt>
                <c:pt idx="1129">
                  <c:v>45105</c:v>
                </c:pt>
                <c:pt idx="1130">
                  <c:v>45106</c:v>
                </c:pt>
                <c:pt idx="1131">
                  <c:v>45107</c:v>
                </c:pt>
                <c:pt idx="1132">
                  <c:v>45110</c:v>
                </c:pt>
                <c:pt idx="1133">
                  <c:v>45112</c:v>
                </c:pt>
                <c:pt idx="1134">
                  <c:v>45113</c:v>
                </c:pt>
                <c:pt idx="1135">
                  <c:v>45114</c:v>
                </c:pt>
                <c:pt idx="1136">
                  <c:v>45117</c:v>
                </c:pt>
                <c:pt idx="1137">
                  <c:v>45118</c:v>
                </c:pt>
                <c:pt idx="1138">
                  <c:v>45119</c:v>
                </c:pt>
                <c:pt idx="1139">
                  <c:v>45120</c:v>
                </c:pt>
                <c:pt idx="1140">
                  <c:v>45121</c:v>
                </c:pt>
                <c:pt idx="1141">
                  <c:v>45124</c:v>
                </c:pt>
                <c:pt idx="1142">
                  <c:v>45125</c:v>
                </c:pt>
                <c:pt idx="1143">
                  <c:v>45126</c:v>
                </c:pt>
                <c:pt idx="1144">
                  <c:v>45127</c:v>
                </c:pt>
                <c:pt idx="1145">
                  <c:v>45128</c:v>
                </c:pt>
                <c:pt idx="1146">
                  <c:v>45131</c:v>
                </c:pt>
                <c:pt idx="1147">
                  <c:v>45132</c:v>
                </c:pt>
                <c:pt idx="1148">
                  <c:v>45133</c:v>
                </c:pt>
                <c:pt idx="1149">
                  <c:v>45134</c:v>
                </c:pt>
                <c:pt idx="1150">
                  <c:v>45135</c:v>
                </c:pt>
                <c:pt idx="1151">
                  <c:v>45138</c:v>
                </c:pt>
                <c:pt idx="1152">
                  <c:v>45139</c:v>
                </c:pt>
                <c:pt idx="1153">
                  <c:v>45140</c:v>
                </c:pt>
                <c:pt idx="1154">
                  <c:v>45141</c:v>
                </c:pt>
                <c:pt idx="1155">
                  <c:v>45142</c:v>
                </c:pt>
                <c:pt idx="1156">
                  <c:v>45145</c:v>
                </c:pt>
                <c:pt idx="1157">
                  <c:v>45146</c:v>
                </c:pt>
                <c:pt idx="1158">
                  <c:v>45147</c:v>
                </c:pt>
                <c:pt idx="1159">
                  <c:v>45148</c:v>
                </c:pt>
                <c:pt idx="1160">
                  <c:v>45149</c:v>
                </c:pt>
                <c:pt idx="1161">
                  <c:v>45152</c:v>
                </c:pt>
                <c:pt idx="1162">
                  <c:v>45153</c:v>
                </c:pt>
                <c:pt idx="1163">
                  <c:v>45154</c:v>
                </c:pt>
                <c:pt idx="1164">
                  <c:v>45155</c:v>
                </c:pt>
                <c:pt idx="1165">
                  <c:v>45156</c:v>
                </c:pt>
                <c:pt idx="1166">
                  <c:v>45159</c:v>
                </c:pt>
                <c:pt idx="1167">
                  <c:v>45160</c:v>
                </c:pt>
                <c:pt idx="1168">
                  <c:v>45161</c:v>
                </c:pt>
                <c:pt idx="1169">
                  <c:v>45162</c:v>
                </c:pt>
                <c:pt idx="1170">
                  <c:v>45163</c:v>
                </c:pt>
                <c:pt idx="1171">
                  <c:v>45166</c:v>
                </c:pt>
                <c:pt idx="1172">
                  <c:v>45167</c:v>
                </c:pt>
                <c:pt idx="1173">
                  <c:v>45168</c:v>
                </c:pt>
                <c:pt idx="1174">
                  <c:v>45169</c:v>
                </c:pt>
                <c:pt idx="1175">
                  <c:v>45170</c:v>
                </c:pt>
                <c:pt idx="1176">
                  <c:v>45174</c:v>
                </c:pt>
                <c:pt idx="1177">
                  <c:v>45175</c:v>
                </c:pt>
                <c:pt idx="1178">
                  <c:v>45176</c:v>
                </c:pt>
                <c:pt idx="1179">
                  <c:v>45177</c:v>
                </c:pt>
                <c:pt idx="1180">
                  <c:v>45180</c:v>
                </c:pt>
                <c:pt idx="1181">
                  <c:v>45181</c:v>
                </c:pt>
                <c:pt idx="1182">
                  <c:v>45182</c:v>
                </c:pt>
                <c:pt idx="1183">
                  <c:v>45183</c:v>
                </c:pt>
                <c:pt idx="1184">
                  <c:v>45184</c:v>
                </c:pt>
                <c:pt idx="1185">
                  <c:v>45187</c:v>
                </c:pt>
                <c:pt idx="1186">
                  <c:v>45188</c:v>
                </c:pt>
                <c:pt idx="1187">
                  <c:v>45189</c:v>
                </c:pt>
                <c:pt idx="1188">
                  <c:v>45190</c:v>
                </c:pt>
                <c:pt idx="1189">
                  <c:v>45191</c:v>
                </c:pt>
                <c:pt idx="1190">
                  <c:v>45194</c:v>
                </c:pt>
                <c:pt idx="1191">
                  <c:v>45195</c:v>
                </c:pt>
                <c:pt idx="1192">
                  <c:v>45196</c:v>
                </c:pt>
                <c:pt idx="1193">
                  <c:v>45197</c:v>
                </c:pt>
                <c:pt idx="1194">
                  <c:v>45198</c:v>
                </c:pt>
                <c:pt idx="1195">
                  <c:v>45201</c:v>
                </c:pt>
                <c:pt idx="1196">
                  <c:v>45202</c:v>
                </c:pt>
                <c:pt idx="1197">
                  <c:v>45203</c:v>
                </c:pt>
                <c:pt idx="1198">
                  <c:v>45204</c:v>
                </c:pt>
                <c:pt idx="1199">
                  <c:v>45205</c:v>
                </c:pt>
                <c:pt idx="1200">
                  <c:v>45208</c:v>
                </c:pt>
                <c:pt idx="1201">
                  <c:v>45209</c:v>
                </c:pt>
                <c:pt idx="1202">
                  <c:v>45210</c:v>
                </c:pt>
                <c:pt idx="1203">
                  <c:v>45211</c:v>
                </c:pt>
                <c:pt idx="1204">
                  <c:v>45212</c:v>
                </c:pt>
                <c:pt idx="1205">
                  <c:v>45215</c:v>
                </c:pt>
                <c:pt idx="1206">
                  <c:v>45216</c:v>
                </c:pt>
                <c:pt idx="1207">
                  <c:v>45217</c:v>
                </c:pt>
                <c:pt idx="1208">
                  <c:v>45218</c:v>
                </c:pt>
                <c:pt idx="1209">
                  <c:v>45219</c:v>
                </c:pt>
                <c:pt idx="1210">
                  <c:v>45222</c:v>
                </c:pt>
                <c:pt idx="1211">
                  <c:v>45223</c:v>
                </c:pt>
                <c:pt idx="1212">
                  <c:v>45224</c:v>
                </c:pt>
                <c:pt idx="1213">
                  <c:v>45225</c:v>
                </c:pt>
                <c:pt idx="1214">
                  <c:v>45226</c:v>
                </c:pt>
                <c:pt idx="1215">
                  <c:v>45229</c:v>
                </c:pt>
                <c:pt idx="1216">
                  <c:v>45230</c:v>
                </c:pt>
                <c:pt idx="1217">
                  <c:v>45231</c:v>
                </c:pt>
                <c:pt idx="1218">
                  <c:v>45232</c:v>
                </c:pt>
                <c:pt idx="1219">
                  <c:v>45233</c:v>
                </c:pt>
                <c:pt idx="1220">
                  <c:v>45236</c:v>
                </c:pt>
                <c:pt idx="1221">
                  <c:v>45237</c:v>
                </c:pt>
                <c:pt idx="1222">
                  <c:v>45238</c:v>
                </c:pt>
                <c:pt idx="1223">
                  <c:v>45239</c:v>
                </c:pt>
                <c:pt idx="1224">
                  <c:v>45240</c:v>
                </c:pt>
                <c:pt idx="1225">
                  <c:v>45243</c:v>
                </c:pt>
                <c:pt idx="1226">
                  <c:v>45244</c:v>
                </c:pt>
                <c:pt idx="1227">
                  <c:v>45245</c:v>
                </c:pt>
                <c:pt idx="1228">
                  <c:v>45246</c:v>
                </c:pt>
                <c:pt idx="1229">
                  <c:v>45247</c:v>
                </c:pt>
                <c:pt idx="1230">
                  <c:v>45250</c:v>
                </c:pt>
                <c:pt idx="1231">
                  <c:v>45251</c:v>
                </c:pt>
                <c:pt idx="1232">
                  <c:v>45252</c:v>
                </c:pt>
                <c:pt idx="1233">
                  <c:v>45254</c:v>
                </c:pt>
                <c:pt idx="1234">
                  <c:v>45257</c:v>
                </c:pt>
                <c:pt idx="1235">
                  <c:v>45258</c:v>
                </c:pt>
                <c:pt idx="1236">
                  <c:v>45259</c:v>
                </c:pt>
                <c:pt idx="1237">
                  <c:v>45260</c:v>
                </c:pt>
                <c:pt idx="1238">
                  <c:v>45261</c:v>
                </c:pt>
                <c:pt idx="1239">
                  <c:v>45264</c:v>
                </c:pt>
                <c:pt idx="1240">
                  <c:v>45265</c:v>
                </c:pt>
                <c:pt idx="1241">
                  <c:v>45266</c:v>
                </c:pt>
                <c:pt idx="1242">
                  <c:v>45267</c:v>
                </c:pt>
                <c:pt idx="1243">
                  <c:v>45268</c:v>
                </c:pt>
                <c:pt idx="1244">
                  <c:v>45271</c:v>
                </c:pt>
                <c:pt idx="1245">
                  <c:v>45272</c:v>
                </c:pt>
                <c:pt idx="1246">
                  <c:v>45273</c:v>
                </c:pt>
                <c:pt idx="1247">
                  <c:v>45274</c:v>
                </c:pt>
                <c:pt idx="1248">
                  <c:v>45275</c:v>
                </c:pt>
                <c:pt idx="1249">
                  <c:v>45278</c:v>
                </c:pt>
                <c:pt idx="1250">
                  <c:v>45279</c:v>
                </c:pt>
                <c:pt idx="1251">
                  <c:v>45280</c:v>
                </c:pt>
                <c:pt idx="1252">
                  <c:v>45281</c:v>
                </c:pt>
                <c:pt idx="1253">
                  <c:v>45282</c:v>
                </c:pt>
                <c:pt idx="1254">
                  <c:v>45286</c:v>
                </c:pt>
                <c:pt idx="1255">
                  <c:v>45287</c:v>
                </c:pt>
                <c:pt idx="1256">
                  <c:v>45288</c:v>
                </c:pt>
                <c:pt idx="1257">
                  <c:v>45289</c:v>
                </c:pt>
                <c:pt idx="1258">
                  <c:v>45293</c:v>
                </c:pt>
                <c:pt idx="1259">
                  <c:v>45294</c:v>
                </c:pt>
                <c:pt idx="1260">
                  <c:v>45295</c:v>
                </c:pt>
                <c:pt idx="1261">
                  <c:v>45296</c:v>
                </c:pt>
                <c:pt idx="1262">
                  <c:v>45299</c:v>
                </c:pt>
                <c:pt idx="1263">
                  <c:v>45300</c:v>
                </c:pt>
                <c:pt idx="1264">
                  <c:v>45301</c:v>
                </c:pt>
                <c:pt idx="1265">
                  <c:v>45302</c:v>
                </c:pt>
                <c:pt idx="1266">
                  <c:v>45303</c:v>
                </c:pt>
                <c:pt idx="1267">
                  <c:v>45307</c:v>
                </c:pt>
                <c:pt idx="1268">
                  <c:v>45308</c:v>
                </c:pt>
                <c:pt idx="1269">
                  <c:v>45309</c:v>
                </c:pt>
                <c:pt idx="1270">
                  <c:v>45310</c:v>
                </c:pt>
                <c:pt idx="1271">
                  <c:v>45313</c:v>
                </c:pt>
                <c:pt idx="1272">
                  <c:v>45314</c:v>
                </c:pt>
                <c:pt idx="1273">
                  <c:v>45315</c:v>
                </c:pt>
                <c:pt idx="1274">
                  <c:v>45316</c:v>
                </c:pt>
                <c:pt idx="1275">
                  <c:v>45317</c:v>
                </c:pt>
                <c:pt idx="1276">
                  <c:v>45320</c:v>
                </c:pt>
                <c:pt idx="1277">
                  <c:v>45321</c:v>
                </c:pt>
                <c:pt idx="1278">
                  <c:v>45322</c:v>
                </c:pt>
                <c:pt idx="1279">
                  <c:v>45323</c:v>
                </c:pt>
                <c:pt idx="1280">
                  <c:v>45324</c:v>
                </c:pt>
                <c:pt idx="1281">
                  <c:v>45327</c:v>
                </c:pt>
                <c:pt idx="1282">
                  <c:v>45328</c:v>
                </c:pt>
                <c:pt idx="1283">
                  <c:v>45329</c:v>
                </c:pt>
                <c:pt idx="1284">
                  <c:v>45330</c:v>
                </c:pt>
                <c:pt idx="1285">
                  <c:v>45331</c:v>
                </c:pt>
                <c:pt idx="1286">
                  <c:v>45334</c:v>
                </c:pt>
                <c:pt idx="1287">
                  <c:v>45335</c:v>
                </c:pt>
                <c:pt idx="1288">
                  <c:v>45336</c:v>
                </c:pt>
                <c:pt idx="1289">
                  <c:v>45337</c:v>
                </c:pt>
                <c:pt idx="1290">
                  <c:v>45338</c:v>
                </c:pt>
                <c:pt idx="1291">
                  <c:v>45342</c:v>
                </c:pt>
                <c:pt idx="1292">
                  <c:v>45343</c:v>
                </c:pt>
                <c:pt idx="1293">
                  <c:v>45344</c:v>
                </c:pt>
                <c:pt idx="1294">
                  <c:v>45345</c:v>
                </c:pt>
                <c:pt idx="1295">
                  <c:v>45348</c:v>
                </c:pt>
                <c:pt idx="1296">
                  <c:v>45349</c:v>
                </c:pt>
                <c:pt idx="1297">
                  <c:v>45350</c:v>
                </c:pt>
                <c:pt idx="1298">
                  <c:v>45351</c:v>
                </c:pt>
                <c:pt idx="1299">
                  <c:v>45352</c:v>
                </c:pt>
                <c:pt idx="1300">
                  <c:v>45355</c:v>
                </c:pt>
                <c:pt idx="1301">
                  <c:v>45356</c:v>
                </c:pt>
                <c:pt idx="1302">
                  <c:v>45357</c:v>
                </c:pt>
                <c:pt idx="1303">
                  <c:v>45358</c:v>
                </c:pt>
                <c:pt idx="1304">
                  <c:v>45359</c:v>
                </c:pt>
                <c:pt idx="1305">
                  <c:v>45362</c:v>
                </c:pt>
                <c:pt idx="1306">
                  <c:v>45363</c:v>
                </c:pt>
                <c:pt idx="1307">
                  <c:v>45364</c:v>
                </c:pt>
                <c:pt idx="1308">
                  <c:v>45365</c:v>
                </c:pt>
                <c:pt idx="1309">
                  <c:v>45366</c:v>
                </c:pt>
                <c:pt idx="1310">
                  <c:v>45369</c:v>
                </c:pt>
                <c:pt idx="1311">
                  <c:v>45370</c:v>
                </c:pt>
                <c:pt idx="1312">
                  <c:v>45371</c:v>
                </c:pt>
                <c:pt idx="1313">
                  <c:v>45372</c:v>
                </c:pt>
                <c:pt idx="1314">
                  <c:v>45373</c:v>
                </c:pt>
                <c:pt idx="1315">
                  <c:v>45376</c:v>
                </c:pt>
                <c:pt idx="1316">
                  <c:v>45377</c:v>
                </c:pt>
                <c:pt idx="1317">
                  <c:v>45378</c:v>
                </c:pt>
                <c:pt idx="1318">
                  <c:v>45379</c:v>
                </c:pt>
                <c:pt idx="1319">
                  <c:v>45383</c:v>
                </c:pt>
                <c:pt idx="1320">
                  <c:v>45384</c:v>
                </c:pt>
                <c:pt idx="1321">
                  <c:v>45385</c:v>
                </c:pt>
                <c:pt idx="1322">
                  <c:v>45386</c:v>
                </c:pt>
                <c:pt idx="1323">
                  <c:v>45387</c:v>
                </c:pt>
                <c:pt idx="1324">
                  <c:v>45390</c:v>
                </c:pt>
                <c:pt idx="1325">
                  <c:v>45391</c:v>
                </c:pt>
                <c:pt idx="1326">
                  <c:v>45392</c:v>
                </c:pt>
                <c:pt idx="1327">
                  <c:v>45393</c:v>
                </c:pt>
                <c:pt idx="1328">
                  <c:v>45394</c:v>
                </c:pt>
                <c:pt idx="1329">
                  <c:v>45397</c:v>
                </c:pt>
                <c:pt idx="1330">
                  <c:v>45398</c:v>
                </c:pt>
                <c:pt idx="1331">
                  <c:v>45399</c:v>
                </c:pt>
                <c:pt idx="1332">
                  <c:v>45400</c:v>
                </c:pt>
                <c:pt idx="1333">
                  <c:v>45401</c:v>
                </c:pt>
                <c:pt idx="1334">
                  <c:v>45404</c:v>
                </c:pt>
                <c:pt idx="1335">
                  <c:v>45405</c:v>
                </c:pt>
                <c:pt idx="1336">
                  <c:v>45406</c:v>
                </c:pt>
                <c:pt idx="1337">
                  <c:v>45407</c:v>
                </c:pt>
                <c:pt idx="1338">
                  <c:v>45408</c:v>
                </c:pt>
                <c:pt idx="1339">
                  <c:v>45411</c:v>
                </c:pt>
                <c:pt idx="1340">
                  <c:v>45412</c:v>
                </c:pt>
                <c:pt idx="1341">
                  <c:v>45413</c:v>
                </c:pt>
                <c:pt idx="1342">
                  <c:v>45414</c:v>
                </c:pt>
                <c:pt idx="1343">
                  <c:v>45415</c:v>
                </c:pt>
                <c:pt idx="1344">
                  <c:v>45418</c:v>
                </c:pt>
                <c:pt idx="1345">
                  <c:v>45419</c:v>
                </c:pt>
                <c:pt idx="1346">
                  <c:v>45420</c:v>
                </c:pt>
                <c:pt idx="1347">
                  <c:v>45421</c:v>
                </c:pt>
                <c:pt idx="1348">
                  <c:v>45422</c:v>
                </c:pt>
                <c:pt idx="1349">
                  <c:v>45425</c:v>
                </c:pt>
                <c:pt idx="1350">
                  <c:v>45426</c:v>
                </c:pt>
                <c:pt idx="1351">
                  <c:v>45427</c:v>
                </c:pt>
                <c:pt idx="1352">
                  <c:v>45428</c:v>
                </c:pt>
                <c:pt idx="1353">
                  <c:v>45429</c:v>
                </c:pt>
                <c:pt idx="1354">
                  <c:v>45432</c:v>
                </c:pt>
                <c:pt idx="1355">
                  <c:v>45433</c:v>
                </c:pt>
                <c:pt idx="1356">
                  <c:v>45434</c:v>
                </c:pt>
                <c:pt idx="1357">
                  <c:v>45435</c:v>
                </c:pt>
                <c:pt idx="1358">
                  <c:v>45436</c:v>
                </c:pt>
                <c:pt idx="1359">
                  <c:v>45440</c:v>
                </c:pt>
                <c:pt idx="1360">
                  <c:v>45441</c:v>
                </c:pt>
                <c:pt idx="1361">
                  <c:v>45442</c:v>
                </c:pt>
                <c:pt idx="1362">
                  <c:v>45443</c:v>
                </c:pt>
                <c:pt idx="1363">
                  <c:v>45446</c:v>
                </c:pt>
                <c:pt idx="1364">
                  <c:v>45447</c:v>
                </c:pt>
                <c:pt idx="1365">
                  <c:v>45448</c:v>
                </c:pt>
                <c:pt idx="1366">
                  <c:v>45449</c:v>
                </c:pt>
                <c:pt idx="1367">
                  <c:v>45450</c:v>
                </c:pt>
                <c:pt idx="1368">
                  <c:v>45453</c:v>
                </c:pt>
                <c:pt idx="1369">
                  <c:v>45454</c:v>
                </c:pt>
                <c:pt idx="1370">
                  <c:v>45455</c:v>
                </c:pt>
                <c:pt idx="1371">
                  <c:v>45456</c:v>
                </c:pt>
                <c:pt idx="1372">
                  <c:v>45457</c:v>
                </c:pt>
                <c:pt idx="1373">
                  <c:v>45460</c:v>
                </c:pt>
                <c:pt idx="1374">
                  <c:v>45461</c:v>
                </c:pt>
                <c:pt idx="1375">
                  <c:v>45463</c:v>
                </c:pt>
                <c:pt idx="1376">
                  <c:v>45464</c:v>
                </c:pt>
                <c:pt idx="1377">
                  <c:v>45467</c:v>
                </c:pt>
                <c:pt idx="1378">
                  <c:v>45468</c:v>
                </c:pt>
                <c:pt idx="1379">
                  <c:v>45469</c:v>
                </c:pt>
                <c:pt idx="1380">
                  <c:v>45470</c:v>
                </c:pt>
                <c:pt idx="1381">
                  <c:v>45471</c:v>
                </c:pt>
                <c:pt idx="1382">
                  <c:v>45474</c:v>
                </c:pt>
                <c:pt idx="1383">
                  <c:v>45475</c:v>
                </c:pt>
                <c:pt idx="1384">
                  <c:v>45476</c:v>
                </c:pt>
                <c:pt idx="1385">
                  <c:v>45478</c:v>
                </c:pt>
                <c:pt idx="1386">
                  <c:v>45481</c:v>
                </c:pt>
                <c:pt idx="1387">
                  <c:v>45482</c:v>
                </c:pt>
                <c:pt idx="1388">
                  <c:v>45483</c:v>
                </c:pt>
                <c:pt idx="1389">
                  <c:v>45484</c:v>
                </c:pt>
                <c:pt idx="1390">
                  <c:v>45485</c:v>
                </c:pt>
                <c:pt idx="1391">
                  <c:v>45488</c:v>
                </c:pt>
                <c:pt idx="1392">
                  <c:v>45489</c:v>
                </c:pt>
                <c:pt idx="1393">
                  <c:v>45490</c:v>
                </c:pt>
                <c:pt idx="1394">
                  <c:v>45491</c:v>
                </c:pt>
                <c:pt idx="1395">
                  <c:v>45492</c:v>
                </c:pt>
                <c:pt idx="1396">
                  <c:v>45495</c:v>
                </c:pt>
                <c:pt idx="1397">
                  <c:v>45496</c:v>
                </c:pt>
                <c:pt idx="1398">
                  <c:v>45497</c:v>
                </c:pt>
                <c:pt idx="1399">
                  <c:v>45498</c:v>
                </c:pt>
                <c:pt idx="1400">
                  <c:v>45499</c:v>
                </c:pt>
                <c:pt idx="1401">
                  <c:v>45502</c:v>
                </c:pt>
                <c:pt idx="1402">
                  <c:v>45503</c:v>
                </c:pt>
                <c:pt idx="1403">
                  <c:v>45504</c:v>
                </c:pt>
                <c:pt idx="1404">
                  <c:v>45505</c:v>
                </c:pt>
                <c:pt idx="1405">
                  <c:v>45506</c:v>
                </c:pt>
                <c:pt idx="1406">
                  <c:v>45509</c:v>
                </c:pt>
                <c:pt idx="1407">
                  <c:v>45510</c:v>
                </c:pt>
                <c:pt idx="1408">
                  <c:v>45511</c:v>
                </c:pt>
                <c:pt idx="1409">
                  <c:v>45512</c:v>
                </c:pt>
                <c:pt idx="1410">
                  <c:v>45513</c:v>
                </c:pt>
                <c:pt idx="1411">
                  <c:v>45516</c:v>
                </c:pt>
                <c:pt idx="1412">
                  <c:v>45517</c:v>
                </c:pt>
                <c:pt idx="1413">
                  <c:v>45518</c:v>
                </c:pt>
                <c:pt idx="1414">
                  <c:v>45519</c:v>
                </c:pt>
                <c:pt idx="1415">
                  <c:v>45520</c:v>
                </c:pt>
                <c:pt idx="1416">
                  <c:v>45523</c:v>
                </c:pt>
                <c:pt idx="1417">
                  <c:v>45524</c:v>
                </c:pt>
                <c:pt idx="1418">
                  <c:v>45525</c:v>
                </c:pt>
                <c:pt idx="1419">
                  <c:v>45526</c:v>
                </c:pt>
                <c:pt idx="1420">
                  <c:v>45527</c:v>
                </c:pt>
                <c:pt idx="1421">
                  <c:v>45530</c:v>
                </c:pt>
                <c:pt idx="1422">
                  <c:v>45531</c:v>
                </c:pt>
                <c:pt idx="1423">
                  <c:v>45532</c:v>
                </c:pt>
                <c:pt idx="1424">
                  <c:v>45533</c:v>
                </c:pt>
                <c:pt idx="1425">
                  <c:v>45534</c:v>
                </c:pt>
                <c:pt idx="1426">
                  <c:v>45538</c:v>
                </c:pt>
                <c:pt idx="1427">
                  <c:v>45539</c:v>
                </c:pt>
                <c:pt idx="1428">
                  <c:v>45540</c:v>
                </c:pt>
                <c:pt idx="1429">
                  <c:v>45541</c:v>
                </c:pt>
                <c:pt idx="1430">
                  <c:v>45544</c:v>
                </c:pt>
                <c:pt idx="1431">
                  <c:v>45545</c:v>
                </c:pt>
                <c:pt idx="1432">
                  <c:v>45546</c:v>
                </c:pt>
                <c:pt idx="1433">
                  <c:v>45547</c:v>
                </c:pt>
                <c:pt idx="1434">
                  <c:v>45548</c:v>
                </c:pt>
                <c:pt idx="1435">
                  <c:v>45551</c:v>
                </c:pt>
                <c:pt idx="1436">
                  <c:v>45552</c:v>
                </c:pt>
                <c:pt idx="1437">
                  <c:v>45553</c:v>
                </c:pt>
                <c:pt idx="1438">
                  <c:v>45554</c:v>
                </c:pt>
                <c:pt idx="1439">
                  <c:v>45555</c:v>
                </c:pt>
                <c:pt idx="1440">
                  <c:v>45558</c:v>
                </c:pt>
                <c:pt idx="1441">
                  <c:v>45559</c:v>
                </c:pt>
                <c:pt idx="1442">
                  <c:v>45560</c:v>
                </c:pt>
                <c:pt idx="1443">
                  <c:v>45561</c:v>
                </c:pt>
                <c:pt idx="1444">
                  <c:v>45562</c:v>
                </c:pt>
                <c:pt idx="1445">
                  <c:v>45565</c:v>
                </c:pt>
                <c:pt idx="1446">
                  <c:v>45566</c:v>
                </c:pt>
                <c:pt idx="1447">
                  <c:v>45567</c:v>
                </c:pt>
                <c:pt idx="1448">
                  <c:v>45568</c:v>
                </c:pt>
                <c:pt idx="1449">
                  <c:v>45569</c:v>
                </c:pt>
                <c:pt idx="1450">
                  <c:v>45572</c:v>
                </c:pt>
                <c:pt idx="1451">
                  <c:v>45573</c:v>
                </c:pt>
                <c:pt idx="1452">
                  <c:v>45574</c:v>
                </c:pt>
                <c:pt idx="1453">
                  <c:v>45575</c:v>
                </c:pt>
                <c:pt idx="1454">
                  <c:v>45576</c:v>
                </c:pt>
                <c:pt idx="1455">
                  <c:v>45579</c:v>
                </c:pt>
                <c:pt idx="1456">
                  <c:v>45580</c:v>
                </c:pt>
                <c:pt idx="1457">
                  <c:v>45581</c:v>
                </c:pt>
                <c:pt idx="1458">
                  <c:v>45582</c:v>
                </c:pt>
                <c:pt idx="1459">
                  <c:v>45583</c:v>
                </c:pt>
                <c:pt idx="1460">
                  <c:v>45586</c:v>
                </c:pt>
                <c:pt idx="1461">
                  <c:v>45587</c:v>
                </c:pt>
                <c:pt idx="1462">
                  <c:v>45588</c:v>
                </c:pt>
                <c:pt idx="1463">
                  <c:v>45589</c:v>
                </c:pt>
                <c:pt idx="1464">
                  <c:v>45590</c:v>
                </c:pt>
                <c:pt idx="1465">
                  <c:v>45593</c:v>
                </c:pt>
                <c:pt idx="1466">
                  <c:v>45594</c:v>
                </c:pt>
                <c:pt idx="1467">
                  <c:v>45595</c:v>
                </c:pt>
                <c:pt idx="1468">
                  <c:v>45596</c:v>
                </c:pt>
              </c:numCache>
            </c:numRef>
          </c:cat>
          <c:val>
            <c:numRef>
              <c:f>'Holt Exponential Day (X)'!$E$4:$E$1472</c:f>
              <c:numCache>
                <c:formatCode>_("$"* #,##0.00_);_("$"* \(#,##0.00\);_("$"* "-"??_);_(@_)</c:formatCode>
                <c:ptCount val="1469"/>
                <c:pt idx="0">
                  <c:v>99.704498290000004</c:v>
                </c:pt>
                <c:pt idx="1">
                  <c:v>99.36231995</c:v>
                </c:pt>
                <c:pt idx="2">
                  <c:v>103.40219879999999</c:v>
                </c:pt>
                <c:pt idx="3">
                  <c:v>103.7063675</c:v>
                </c:pt>
                <c:pt idx="4">
                  <c:v>105.8166275</c:v>
                </c:pt>
                <c:pt idx="5">
                  <c:v>106.5580597</c:v>
                </c:pt>
                <c:pt idx="6">
                  <c:v>107.0713654</c:v>
                </c:pt>
                <c:pt idx="7">
                  <c:v>107.3185196</c:v>
                </c:pt>
                <c:pt idx="8">
                  <c:v>107.72725680000001</c:v>
                </c:pt>
                <c:pt idx="9">
                  <c:v>108.2595673</c:v>
                </c:pt>
                <c:pt idx="10">
                  <c:v>107.4325714</c:v>
                </c:pt>
                <c:pt idx="11">
                  <c:v>108.66831209999999</c:v>
                </c:pt>
                <c:pt idx="12">
                  <c:v>110.4363632</c:v>
                </c:pt>
                <c:pt idx="13">
                  <c:v>110.5314178</c:v>
                </c:pt>
                <c:pt idx="14">
                  <c:v>112.1853943</c:v>
                </c:pt>
                <c:pt idx="15">
                  <c:v>108.6778183</c:v>
                </c:pt>
                <c:pt idx="16">
                  <c:v>110.6454849</c:v>
                </c:pt>
                <c:pt idx="17">
                  <c:v>110.55993650000001</c:v>
                </c:pt>
                <c:pt idx="18">
                  <c:v>110.8355942</c:v>
                </c:pt>
                <c:pt idx="19">
                  <c:v>112.61315159999999</c:v>
                </c:pt>
                <c:pt idx="20">
                  <c:v>113.1359558</c:v>
                </c:pt>
                <c:pt idx="21">
                  <c:v>108.6493073</c:v>
                </c:pt>
                <c:pt idx="22">
                  <c:v>107.1093979</c:v>
                </c:pt>
                <c:pt idx="23">
                  <c:v>109.9515686</c:v>
                </c:pt>
                <c:pt idx="24">
                  <c:v>109.09606170000001</c:v>
                </c:pt>
                <c:pt idx="25">
                  <c:v>107.88885500000001</c:v>
                </c:pt>
                <c:pt idx="26">
                  <c:v>107.28050229999999</c:v>
                </c:pt>
                <c:pt idx="27">
                  <c:v>106.84323879999999</c:v>
                </c:pt>
                <c:pt idx="28">
                  <c:v>108.66831209999999</c:v>
                </c:pt>
                <c:pt idx="29">
                  <c:v>106.74817659999999</c:v>
                </c:pt>
                <c:pt idx="30">
                  <c:v>105.8831711</c:v>
                </c:pt>
                <c:pt idx="31">
                  <c:v>107.223465</c:v>
                </c:pt>
                <c:pt idx="32">
                  <c:v>108.88694</c:v>
                </c:pt>
                <c:pt idx="33">
                  <c:v>109.52382660000001</c:v>
                </c:pt>
                <c:pt idx="34">
                  <c:v>109.41925809999999</c:v>
                </c:pt>
                <c:pt idx="35">
                  <c:v>110.1702042</c:v>
                </c:pt>
                <c:pt idx="36">
                  <c:v>113.50668330000001</c:v>
                </c:pt>
                <c:pt idx="37">
                  <c:v>116.1112213</c:v>
                </c:pt>
                <c:pt idx="38">
                  <c:v>115.32225800000001</c:v>
                </c:pt>
                <c:pt idx="39">
                  <c:v>115.3982925</c:v>
                </c:pt>
                <c:pt idx="40">
                  <c:v>117.0807877</c:v>
                </c:pt>
                <c:pt idx="41">
                  <c:v>116.1967697</c:v>
                </c:pt>
                <c:pt idx="42">
                  <c:v>116.4629211</c:v>
                </c:pt>
                <c:pt idx="43">
                  <c:v>117.0617752</c:v>
                </c:pt>
                <c:pt idx="44">
                  <c:v>114.6948776</c:v>
                </c:pt>
                <c:pt idx="45">
                  <c:v>112.81276699999999</c:v>
                </c:pt>
                <c:pt idx="46">
                  <c:v>113.96294399999999</c:v>
                </c:pt>
                <c:pt idx="47">
                  <c:v>113.4401321</c:v>
                </c:pt>
                <c:pt idx="48">
                  <c:v>110.27477260000001</c:v>
                </c:pt>
                <c:pt idx="49">
                  <c:v>114.4001999</c:v>
                </c:pt>
                <c:pt idx="50">
                  <c:v>114.45724490000001</c:v>
                </c:pt>
                <c:pt idx="51">
                  <c:v>112.2519302</c:v>
                </c:pt>
                <c:pt idx="52">
                  <c:v>113.2120056</c:v>
                </c:pt>
                <c:pt idx="53">
                  <c:v>113.9914551</c:v>
                </c:pt>
                <c:pt idx="54">
                  <c:v>112.93633269999999</c:v>
                </c:pt>
                <c:pt idx="55">
                  <c:v>112.6986847</c:v>
                </c:pt>
                <c:pt idx="56">
                  <c:v>114.3716965</c:v>
                </c:pt>
                <c:pt idx="57">
                  <c:v>114.83745570000001</c:v>
                </c:pt>
                <c:pt idx="58">
                  <c:v>114.73290249999999</c:v>
                </c:pt>
                <c:pt idx="59">
                  <c:v>114.8089447</c:v>
                </c:pt>
                <c:pt idx="60">
                  <c:v>115.8260574</c:v>
                </c:pt>
                <c:pt idx="61">
                  <c:v>116.91919710000001</c:v>
                </c:pt>
                <c:pt idx="62">
                  <c:v>118.373558</c:v>
                </c:pt>
                <c:pt idx="63">
                  <c:v>119.44769290000001</c:v>
                </c:pt>
                <c:pt idx="64">
                  <c:v>120.91155240000001</c:v>
                </c:pt>
                <c:pt idx="65">
                  <c:v>121.47238919999999</c:v>
                </c:pt>
                <c:pt idx="66">
                  <c:v>120.15110780000001</c:v>
                </c:pt>
                <c:pt idx="67">
                  <c:v>120.15110780000001</c:v>
                </c:pt>
                <c:pt idx="68">
                  <c:v>121.47238919999999</c:v>
                </c:pt>
                <c:pt idx="69">
                  <c:v>120.49331669999999</c:v>
                </c:pt>
                <c:pt idx="70">
                  <c:v>120.87353520000001</c:v>
                </c:pt>
                <c:pt idx="71">
                  <c:v>121.8716354</c:v>
                </c:pt>
                <c:pt idx="72">
                  <c:v>123.09785460000001</c:v>
                </c:pt>
                <c:pt idx="73">
                  <c:v>123.38301850000001</c:v>
                </c:pt>
                <c:pt idx="74">
                  <c:v>123.8487854</c:v>
                </c:pt>
                <c:pt idx="75">
                  <c:v>124.47615810000001</c:v>
                </c:pt>
                <c:pt idx="76">
                  <c:v>123.4305573</c:v>
                </c:pt>
                <c:pt idx="77">
                  <c:v>122.2328339</c:v>
                </c:pt>
                <c:pt idx="78">
                  <c:v>121.3298035</c:v>
                </c:pt>
                <c:pt idx="79">
                  <c:v>121.6435013</c:v>
                </c:pt>
                <c:pt idx="80">
                  <c:v>121.3298035</c:v>
                </c:pt>
                <c:pt idx="81">
                  <c:v>122.18530269999999</c:v>
                </c:pt>
                <c:pt idx="82">
                  <c:v>121.130188</c:v>
                </c:pt>
                <c:pt idx="83">
                  <c:v>121.4818954</c:v>
                </c:pt>
                <c:pt idx="84">
                  <c:v>132.66050720000001</c:v>
                </c:pt>
                <c:pt idx="85">
                  <c:v>135.44564819999999</c:v>
                </c:pt>
                <c:pt idx="86">
                  <c:v>132.58445739999999</c:v>
                </c:pt>
                <c:pt idx="87">
                  <c:v>137.15666200000001</c:v>
                </c:pt>
                <c:pt idx="88">
                  <c:v>135.02742000000001</c:v>
                </c:pt>
                <c:pt idx="89">
                  <c:v>137.46556090000001</c:v>
                </c:pt>
                <c:pt idx="90">
                  <c:v>132.60079959999999</c:v>
                </c:pt>
                <c:pt idx="91">
                  <c:v>135.12471009999999</c:v>
                </c:pt>
                <c:pt idx="92">
                  <c:v>136.82012940000001</c:v>
                </c:pt>
                <c:pt idx="93">
                  <c:v>134.91279599999999</c:v>
                </c:pt>
                <c:pt idx="94">
                  <c:v>137.36924740000001</c:v>
                </c:pt>
                <c:pt idx="95">
                  <c:v>135.07653809999999</c:v>
                </c:pt>
                <c:pt idx="96">
                  <c:v>138.61192320000001</c:v>
                </c:pt>
                <c:pt idx="97">
                  <c:v>141.22251890000001</c:v>
                </c:pt>
                <c:pt idx="98">
                  <c:v>139.7100983</c:v>
                </c:pt>
                <c:pt idx="99">
                  <c:v>140.2303009</c:v>
                </c:pt>
                <c:pt idx="100">
                  <c:v>141.61747740000001</c:v>
                </c:pt>
                <c:pt idx="101">
                  <c:v>138.77566530000001</c:v>
                </c:pt>
                <c:pt idx="102">
                  <c:v>138.90092469999999</c:v>
                </c:pt>
                <c:pt idx="103">
                  <c:v>137.6293335</c:v>
                </c:pt>
                <c:pt idx="104">
                  <c:v>139.81607059999999</c:v>
                </c:pt>
                <c:pt idx="105">
                  <c:v>140.26884459999999</c:v>
                </c:pt>
                <c:pt idx="106">
                  <c:v>139.29588319999999</c:v>
                </c:pt>
                <c:pt idx="107">
                  <c:v>142.1087799</c:v>
                </c:pt>
                <c:pt idx="108">
                  <c:v>144.6423035</c:v>
                </c:pt>
                <c:pt idx="109">
                  <c:v>145.13360599999999</c:v>
                </c:pt>
                <c:pt idx="110">
                  <c:v>141.4440918</c:v>
                </c:pt>
                <c:pt idx="111">
                  <c:v>139.85458370000001</c:v>
                </c:pt>
                <c:pt idx="112">
                  <c:v>140.92387389999999</c:v>
                </c:pt>
                <c:pt idx="113">
                  <c:v>140.96240230000001</c:v>
                </c:pt>
                <c:pt idx="114">
                  <c:v>142.368866</c:v>
                </c:pt>
                <c:pt idx="115">
                  <c:v>147.6574707</c:v>
                </c:pt>
                <c:pt idx="116">
                  <c:v>145.1721191</c:v>
                </c:pt>
                <c:pt idx="117">
                  <c:v>146.7230682</c:v>
                </c:pt>
                <c:pt idx="118">
                  <c:v>146.90609739999999</c:v>
                </c:pt>
                <c:pt idx="119">
                  <c:v>145.34553529999999</c:v>
                </c:pt>
                <c:pt idx="120">
                  <c:v>143.4092407</c:v>
                </c:pt>
                <c:pt idx="121">
                  <c:v>148.4185181</c:v>
                </c:pt>
                <c:pt idx="122">
                  <c:v>145.57672120000001</c:v>
                </c:pt>
                <c:pt idx="123">
                  <c:v>148.55339050000001</c:v>
                </c:pt>
                <c:pt idx="124">
                  <c:v>149.3529053</c:v>
                </c:pt>
                <c:pt idx="125">
                  <c:v>148.85200499999999</c:v>
                </c:pt>
                <c:pt idx="126">
                  <c:v>151.84791559999999</c:v>
                </c:pt>
                <c:pt idx="127">
                  <c:v>150.3162537</c:v>
                </c:pt>
                <c:pt idx="128">
                  <c:v>151.52040099999999</c:v>
                </c:pt>
                <c:pt idx="129">
                  <c:v>152.1369019</c:v>
                </c:pt>
                <c:pt idx="130">
                  <c:v>151.2795563</c:v>
                </c:pt>
                <c:pt idx="131">
                  <c:v>151.1543274</c:v>
                </c:pt>
                <c:pt idx="132">
                  <c:v>149.9887085</c:v>
                </c:pt>
                <c:pt idx="133">
                  <c:v>151.18324279999999</c:v>
                </c:pt>
                <c:pt idx="134">
                  <c:v>152.01168820000001</c:v>
                </c:pt>
                <c:pt idx="135">
                  <c:v>151.64562989999999</c:v>
                </c:pt>
                <c:pt idx="136">
                  <c:v>153.350708</c:v>
                </c:pt>
                <c:pt idx="137">
                  <c:v>150.92314150000001</c:v>
                </c:pt>
                <c:pt idx="138">
                  <c:v>153.4277649</c:v>
                </c:pt>
                <c:pt idx="139">
                  <c:v>152.99427800000001</c:v>
                </c:pt>
                <c:pt idx="140">
                  <c:v>152.03096009999999</c:v>
                </c:pt>
                <c:pt idx="141">
                  <c:v>151.8575439</c:v>
                </c:pt>
                <c:pt idx="142">
                  <c:v>155.73008730000001</c:v>
                </c:pt>
                <c:pt idx="143">
                  <c:v>155.17137149999999</c:v>
                </c:pt>
                <c:pt idx="144">
                  <c:v>149.83457949999999</c:v>
                </c:pt>
                <c:pt idx="145">
                  <c:v>153.6108093</c:v>
                </c:pt>
                <c:pt idx="146">
                  <c:v>157.43516539999999</c:v>
                </c:pt>
                <c:pt idx="147">
                  <c:v>150.7015839</c:v>
                </c:pt>
                <c:pt idx="148">
                  <c:v>143.83311459999999</c:v>
                </c:pt>
                <c:pt idx="149">
                  <c:v>147.38775630000001</c:v>
                </c:pt>
                <c:pt idx="150">
                  <c:v>149.42036440000001</c:v>
                </c:pt>
                <c:pt idx="151">
                  <c:v>144.1221161</c:v>
                </c:pt>
                <c:pt idx="152">
                  <c:v>140.4133301</c:v>
                </c:pt>
                <c:pt idx="153">
                  <c:v>141.70417789999999</c:v>
                </c:pt>
                <c:pt idx="154">
                  <c:v>141.3188629</c:v>
                </c:pt>
                <c:pt idx="155">
                  <c:v>136.69491579999999</c:v>
                </c:pt>
                <c:pt idx="156">
                  <c:v>137.72566219999999</c:v>
                </c:pt>
                <c:pt idx="157">
                  <c:v>137.66786189999999</c:v>
                </c:pt>
                <c:pt idx="158">
                  <c:v>138.56376650000001</c:v>
                </c:pt>
                <c:pt idx="159">
                  <c:v>139.64268490000001</c:v>
                </c:pt>
                <c:pt idx="160">
                  <c:v>141.7908783</c:v>
                </c:pt>
                <c:pt idx="161">
                  <c:v>140.51928710000001</c:v>
                </c:pt>
                <c:pt idx="162">
                  <c:v>138.2555084</c:v>
                </c:pt>
                <c:pt idx="163">
                  <c:v>140.04728700000001</c:v>
                </c:pt>
                <c:pt idx="164">
                  <c:v>140.692688</c:v>
                </c:pt>
                <c:pt idx="165">
                  <c:v>141.66564940000001</c:v>
                </c:pt>
                <c:pt idx="166">
                  <c:v>142.320694</c:v>
                </c:pt>
                <c:pt idx="167">
                  <c:v>143.0046692</c:v>
                </c:pt>
                <c:pt idx="168">
                  <c:v>143.42852780000001</c:v>
                </c:pt>
                <c:pt idx="169">
                  <c:v>145.13360599999999</c:v>
                </c:pt>
                <c:pt idx="170">
                  <c:v>145.9331512</c:v>
                </c:pt>
                <c:pt idx="171">
                  <c:v>148.18730160000001</c:v>
                </c:pt>
                <c:pt idx="172">
                  <c:v>147.8308868</c:v>
                </c:pt>
                <c:pt idx="173">
                  <c:v>144.02577210000001</c:v>
                </c:pt>
                <c:pt idx="174">
                  <c:v>144.08358759999999</c:v>
                </c:pt>
                <c:pt idx="175">
                  <c:v>147.3781433</c:v>
                </c:pt>
                <c:pt idx="176">
                  <c:v>145.78863530000001</c:v>
                </c:pt>
                <c:pt idx="177">
                  <c:v>142.368866</c:v>
                </c:pt>
                <c:pt idx="178">
                  <c:v>144.7097321</c:v>
                </c:pt>
                <c:pt idx="179">
                  <c:v>145.9331512</c:v>
                </c:pt>
                <c:pt idx="180">
                  <c:v>145.9524078</c:v>
                </c:pt>
                <c:pt idx="181">
                  <c:v>145.3744202</c:v>
                </c:pt>
                <c:pt idx="182">
                  <c:v>144.9023895</c:v>
                </c:pt>
                <c:pt idx="183">
                  <c:v>145.13360599999999</c:v>
                </c:pt>
                <c:pt idx="184">
                  <c:v>142.4266815</c:v>
                </c:pt>
                <c:pt idx="185">
                  <c:v>147.20472720000001</c:v>
                </c:pt>
                <c:pt idx="186">
                  <c:v>150.1717529</c:v>
                </c:pt>
                <c:pt idx="187">
                  <c:v>149.9887085</c:v>
                </c:pt>
                <c:pt idx="188">
                  <c:v>149.02539060000001</c:v>
                </c:pt>
                <c:pt idx="189">
                  <c:v>142.21473689999999</c:v>
                </c:pt>
                <c:pt idx="190">
                  <c:v>143.37071230000001</c:v>
                </c:pt>
                <c:pt idx="191">
                  <c:v>144.46888730000001</c:v>
                </c:pt>
                <c:pt idx="192">
                  <c:v>144.3340302</c:v>
                </c:pt>
                <c:pt idx="193">
                  <c:v>142.71566770000001</c:v>
                </c:pt>
                <c:pt idx="194">
                  <c:v>148.11987300000001</c:v>
                </c:pt>
                <c:pt idx="195">
                  <c:v>147.9561157</c:v>
                </c:pt>
                <c:pt idx="196">
                  <c:v>148.6111755</c:v>
                </c:pt>
                <c:pt idx="197">
                  <c:v>149.1409912</c:v>
                </c:pt>
                <c:pt idx="198">
                  <c:v>152.35848999999999</c:v>
                </c:pt>
                <c:pt idx="199">
                  <c:v>150.25845340000001</c:v>
                </c:pt>
                <c:pt idx="200">
                  <c:v>151.52040099999999</c:v>
                </c:pt>
                <c:pt idx="201">
                  <c:v>151.77085880000001</c:v>
                </c:pt>
                <c:pt idx="202">
                  <c:v>152.3970032</c:v>
                </c:pt>
                <c:pt idx="203">
                  <c:v>149.62266539999999</c:v>
                </c:pt>
                <c:pt idx="204">
                  <c:v>147.66711430000001</c:v>
                </c:pt>
                <c:pt idx="205">
                  <c:v>146.2221375</c:v>
                </c:pt>
                <c:pt idx="206">
                  <c:v>146.8001251</c:v>
                </c:pt>
                <c:pt idx="207">
                  <c:v>149.08319090000001</c:v>
                </c:pt>
                <c:pt idx="208">
                  <c:v>147.92721560000001</c:v>
                </c:pt>
                <c:pt idx="209">
                  <c:v>149.33367920000001</c:v>
                </c:pt>
                <c:pt idx="210">
                  <c:v>148.68824770000001</c:v>
                </c:pt>
                <c:pt idx="211">
                  <c:v>150.8171692</c:v>
                </c:pt>
                <c:pt idx="212">
                  <c:v>153.44703670000001</c:v>
                </c:pt>
                <c:pt idx="213">
                  <c:v>149.47814940000001</c:v>
                </c:pt>
                <c:pt idx="214">
                  <c:v>142.8986969</c:v>
                </c:pt>
                <c:pt idx="215">
                  <c:v>145.9427795</c:v>
                </c:pt>
                <c:pt idx="216">
                  <c:v>145.04690550000001</c:v>
                </c:pt>
                <c:pt idx="217">
                  <c:v>143.84275819999999</c:v>
                </c:pt>
                <c:pt idx="218">
                  <c:v>142.74456789999999</c:v>
                </c:pt>
                <c:pt idx="219">
                  <c:v>140.70231630000001</c:v>
                </c:pt>
                <c:pt idx="220">
                  <c:v>140.74086</c:v>
                </c:pt>
                <c:pt idx="221">
                  <c:v>142.53262330000001</c:v>
                </c:pt>
                <c:pt idx="222">
                  <c:v>144.69046019999999</c:v>
                </c:pt>
                <c:pt idx="223">
                  <c:v>144.8927612</c:v>
                </c:pt>
                <c:pt idx="224">
                  <c:v>145.39369199999999</c:v>
                </c:pt>
                <c:pt idx="225">
                  <c:v>145.7019501</c:v>
                </c:pt>
                <c:pt idx="226">
                  <c:v>145.1624908</c:v>
                </c:pt>
                <c:pt idx="227">
                  <c:v>145.6923218</c:v>
                </c:pt>
                <c:pt idx="228">
                  <c:v>147.45520020000001</c:v>
                </c:pt>
                <c:pt idx="229">
                  <c:v>149.77677919999999</c:v>
                </c:pt>
                <c:pt idx="230">
                  <c:v>150.32588200000001</c:v>
                </c:pt>
                <c:pt idx="231">
                  <c:v>146.80976870000001</c:v>
                </c:pt>
                <c:pt idx="232">
                  <c:v>149.3529053</c:v>
                </c:pt>
                <c:pt idx="233">
                  <c:v>148.13916019999999</c:v>
                </c:pt>
                <c:pt idx="234">
                  <c:v>147.81161499999999</c:v>
                </c:pt>
                <c:pt idx="235">
                  <c:v>148.60153199999999</c:v>
                </c:pt>
                <c:pt idx="236">
                  <c:v>145.89462280000001</c:v>
                </c:pt>
                <c:pt idx="237">
                  <c:v>146.9157257</c:v>
                </c:pt>
                <c:pt idx="238">
                  <c:v>149.4685211</c:v>
                </c:pt>
                <c:pt idx="239">
                  <c:v>149.36254880000001</c:v>
                </c:pt>
                <c:pt idx="240">
                  <c:v>149.3818359</c:v>
                </c:pt>
                <c:pt idx="241">
                  <c:v>153.360321</c:v>
                </c:pt>
                <c:pt idx="242">
                  <c:v>153.93832399999999</c:v>
                </c:pt>
                <c:pt idx="243">
                  <c:v>154.76676939999999</c:v>
                </c:pt>
                <c:pt idx="244">
                  <c:v>154.28512570000001</c:v>
                </c:pt>
                <c:pt idx="245">
                  <c:v>155.4507294</c:v>
                </c:pt>
                <c:pt idx="246">
                  <c:v>155.21955869999999</c:v>
                </c:pt>
                <c:pt idx="247">
                  <c:v>155.34475710000001</c:v>
                </c:pt>
                <c:pt idx="248">
                  <c:v>156.25027470000001</c:v>
                </c:pt>
                <c:pt idx="249">
                  <c:v>157.29066470000001</c:v>
                </c:pt>
                <c:pt idx="250">
                  <c:v>156.308075</c:v>
                </c:pt>
                <c:pt idx="251">
                  <c:v>156.82829280000001</c:v>
                </c:pt>
                <c:pt idx="252">
                  <c:v>157.33885190000001</c:v>
                </c:pt>
                <c:pt idx="253">
                  <c:v>156.70304870000001</c:v>
                </c:pt>
                <c:pt idx="254">
                  <c:v>156.97276310000001</c:v>
                </c:pt>
                <c:pt idx="255">
                  <c:v>158.46592709999999</c:v>
                </c:pt>
                <c:pt idx="256">
                  <c:v>162.61782840000001</c:v>
                </c:pt>
                <c:pt idx="257">
                  <c:v>166.24954220000001</c:v>
                </c:pt>
                <c:pt idx="258">
                  <c:v>165.18025209999999</c:v>
                </c:pt>
                <c:pt idx="259">
                  <c:v>166.65412900000001</c:v>
                </c:pt>
                <c:pt idx="260">
                  <c:v>167.9835205</c:v>
                </c:pt>
                <c:pt idx="261">
                  <c:v>169.79454039999999</c:v>
                </c:pt>
                <c:pt idx="262">
                  <c:v>169.31289670000001</c:v>
                </c:pt>
                <c:pt idx="263">
                  <c:v>166.59632869999999</c:v>
                </c:pt>
                <c:pt idx="264">
                  <c:v>166.5578003</c:v>
                </c:pt>
                <c:pt idx="265">
                  <c:v>168.09912109999999</c:v>
                </c:pt>
                <c:pt idx="266">
                  <c:v>166.26881409999999</c:v>
                </c:pt>
                <c:pt idx="267">
                  <c:v>164.9394226</c:v>
                </c:pt>
                <c:pt idx="268">
                  <c:v>159.2076874</c:v>
                </c:pt>
                <c:pt idx="269">
                  <c:v>159.9976044</c:v>
                </c:pt>
                <c:pt idx="270">
                  <c:v>156.558548</c:v>
                </c:pt>
                <c:pt idx="271">
                  <c:v>156.5392914</c:v>
                </c:pt>
                <c:pt idx="272">
                  <c:v>152.35848999999999</c:v>
                </c:pt>
                <c:pt idx="273">
                  <c:v>151.91534419999999</c:v>
                </c:pt>
                <c:pt idx="274">
                  <c:v>155.3640442</c:v>
                </c:pt>
                <c:pt idx="275">
                  <c:v>154.4777679</c:v>
                </c:pt>
                <c:pt idx="276">
                  <c:v>153.4181366</c:v>
                </c:pt>
                <c:pt idx="277">
                  <c:v>152.15620419999999</c:v>
                </c:pt>
                <c:pt idx="278">
                  <c:v>150.73048399999999</c:v>
                </c:pt>
                <c:pt idx="279">
                  <c:v>151.00982669999999</c:v>
                </c:pt>
                <c:pt idx="280">
                  <c:v>152.91722110000001</c:v>
                </c:pt>
                <c:pt idx="281">
                  <c:v>150.58598330000001</c:v>
                </c:pt>
                <c:pt idx="282">
                  <c:v>150.3836823</c:v>
                </c:pt>
                <c:pt idx="283">
                  <c:v>148.4955597</c:v>
                </c:pt>
                <c:pt idx="284">
                  <c:v>152.23324579999999</c:v>
                </c:pt>
                <c:pt idx="285">
                  <c:v>149.2566071</c:v>
                </c:pt>
                <c:pt idx="286">
                  <c:v>147.48408509999999</c:v>
                </c:pt>
                <c:pt idx="287">
                  <c:v>137.65823359999999</c:v>
                </c:pt>
                <c:pt idx="288">
                  <c:v>136.98393250000001</c:v>
                </c:pt>
                <c:pt idx="289">
                  <c:v>136.35775760000001</c:v>
                </c:pt>
                <c:pt idx="290">
                  <c:v>134.47929379999999</c:v>
                </c:pt>
                <c:pt idx="291">
                  <c:v>134.05543520000001</c:v>
                </c:pt>
                <c:pt idx="292">
                  <c:v>132.44668580000001</c:v>
                </c:pt>
                <c:pt idx="293">
                  <c:v>133.67973330000001</c:v>
                </c:pt>
                <c:pt idx="294">
                  <c:v>137.32107540000001</c:v>
                </c:pt>
                <c:pt idx="295">
                  <c:v>133.16917419999999</c:v>
                </c:pt>
                <c:pt idx="296">
                  <c:v>131.2521667</c:v>
                </c:pt>
                <c:pt idx="297">
                  <c:v>122.8038712</c:v>
                </c:pt>
                <c:pt idx="298">
                  <c:v>124.7882919</c:v>
                </c:pt>
                <c:pt idx="299">
                  <c:v>107.85316469999999</c:v>
                </c:pt>
                <c:pt idx="300">
                  <c:v>92.430419920000006</c:v>
                </c:pt>
                <c:pt idx="301">
                  <c:v>93.730918880000004</c:v>
                </c:pt>
                <c:pt idx="302">
                  <c:v>90.9565506</c:v>
                </c:pt>
                <c:pt idx="303">
                  <c:v>91.707931520000002</c:v>
                </c:pt>
                <c:pt idx="304">
                  <c:v>86.785377499999996</c:v>
                </c:pt>
                <c:pt idx="305">
                  <c:v>90.946914669999998</c:v>
                </c:pt>
                <c:pt idx="306">
                  <c:v>93.42264557</c:v>
                </c:pt>
                <c:pt idx="307">
                  <c:v>93.181823730000005</c:v>
                </c:pt>
                <c:pt idx="308">
                  <c:v>101.6782913</c:v>
                </c:pt>
                <c:pt idx="309">
                  <c:v>110.2999954</c:v>
                </c:pt>
                <c:pt idx="310">
                  <c:v>114.8372116</c:v>
                </c:pt>
                <c:pt idx="311">
                  <c:v>110.521553</c:v>
                </c:pt>
                <c:pt idx="312">
                  <c:v>110.8009033</c:v>
                </c:pt>
                <c:pt idx="313">
                  <c:v>107.3811417</c:v>
                </c:pt>
                <c:pt idx="314">
                  <c:v>103.8264923</c:v>
                </c:pt>
                <c:pt idx="315">
                  <c:v>101.91912840000001</c:v>
                </c:pt>
                <c:pt idx="316">
                  <c:v>98.114006040000007</c:v>
                </c:pt>
                <c:pt idx="317">
                  <c:v>105.0980606</c:v>
                </c:pt>
                <c:pt idx="318">
                  <c:v>108.5178528</c:v>
                </c:pt>
                <c:pt idx="319">
                  <c:v>113.5271072</c:v>
                </c:pt>
                <c:pt idx="320">
                  <c:v>119.6730804</c:v>
                </c:pt>
                <c:pt idx="321">
                  <c:v>117.1299133</c:v>
                </c:pt>
                <c:pt idx="322">
                  <c:v>120.0873108</c:v>
                </c:pt>
                <c:pt idx="323">
                  <c:v>112.94911190000001</c:v>
                </c:pt>
                <c:pt idx="324">
                  <c:v>110.9454041</c:v>
                </c:pt>
                <c:pt idx="325">
                  <c:v>115.5982437</c:v>
                </c:pt>
                <c:pt idx="326">
                  <c:v>115.0491486</c:v>
                </c:pt>
                <c:pt idx="327">
                  <c:v>111.1091843</c:v>
                </c:pt>
                <c:pt idx="328">
                  <c:v>108.3251877</c:v>
                </c:pt>
                <c:pt idx="329">
                  <c:v>106.9283829</c:v>
                </c:pt>
                <c:pt idx="330">
                  <c:v>107.95911409999999</c:v>
                </c:pt>
                <c:pt idx="331">
                  <c:v>107.98802190000001</c:v>
                </c:pt>
                <c:pt idx="332">
                  <c:v>106.6875458</c:v>
                </c:pt>
                <c:pt idx="333">
                  <c:v>111.6004715</c:v>
                </c:pt>
                <c:pt idx="334">
                  <c:v>110.0109863</c:v>
                </c:pt>
                <c:pt idx="335">
                  <c:v>108.0361862</c:v>
                </c:pt>
                <c:pt idx="336">
                  <c:v>104.3274078</c:v>
                </c:pt>
                <c:pt idx="337">
                  <c:v>103.7494202</c:v>
                </c:pt>
                <c:pt idx="338">
                  <c:v>103.3062973</c:v>
                </c:pt>
                <c:pt idx="339">
                  <c:v>109.21144099999999</c:v>
                </c:pt>
                <c:pt idx="340">
                  <c:v>108.37335210000001</c:v>
                </c:pt>
                <c:pt idx="341">
                  <c:v>107.01506809999999</c:v>
                </c:pt>
                <c:pt idx="342">
                  <c:v>104.7801743</c:v>
                </c:pt>
                <c:pt idx="343">
                  <c:v>102.5934372</c:v>
                </c:pt>
                <c:pt idx="344">
                  <c:v>102.5356369</c:v>
                </c:pt>
                <c:pt idx="345">
                  <c:v>104.82833100000001</c:v>
                </c:pt>
                <c:pt idx="346">
                  <c:v>113.63307949999999</c:v>
                </c:pt>
                <c:pt idx="347">
                  <c:v>113.2188416</c:v>
                </c:pt>
                <c:pt idx="348">
                  <c:v>115.9642944</c:v>
                </c:pt>
                <c:pt idx="349">
                  <c:v>114.29776</c:v>
                </c:pt>
                <c:pt idx="350">
                  <c:v>114.8275833</c:v>
                </c:pt>
                <c:pt idx="351">
                  <c:v>120.29924010000001</c:v>
                </c:pt>
                <c:pt idx="352">
                  <c:v>124.53783420000001</c:v>
                </c:pt>
                <c:pt idx="353">
                  <c:v>126.2043762</c:v>
                </c:pt>
                <c:pt idx="354">
                  <c:v>128.29476930000001</c:v>
                </c:pt>
                <c:pt idx="355">
                  <c:v>131.67604059999999</c:v>
                </c:pt>
                <c:pt idx="356">
                  <c:v>130.2792206</c:v>
                </c:pt>
                <c:pt idx="357">
                  <c:v>136.7912445</c:v>
                </c:pt>
                <c:pt idx="358">
                  <c:v>139.20918270000001</c:v>
                </c:pt>
                <c:pt idx="359">
                  <c:v>143.70787050000001</c:v>
                </c:pt>
                <c:pt idx="360">
                  <c:v>141.42480470000001</c:v>
                </c:pt>
                <c:pt idx="361">
                  <c:v>137.6775208</c:v>
                </c:pt>
                <c:pt idx="362">
                  <c:v>135.83755489999999</c:v>
                </c:pt>
                <c:pt idx="363">
                  <c:v>125.47225950000001</c:v>
                </c:pt>
                <c:pt idx="364">
                  <c:v>126.4355927</c:v>
                </c:pt>
                <c:pt idx="365">
                  <c:v>128.11175539999999</c:v>
                </c:pt>
                <c:pt idx="366">
                  <c:v>129.79756159999999</c:v>
                </c:pt>
                <c:pt idx="367">
                  <c:v>130.38519289999999</c:v>
                </c:pt>
                <c:pt idx="368">
                  <c:v>129.8264618</c:v>
                </c:pt>
                <c:pt idx="369">
                  <c:v>127.1484451</c:v>
                </c:pt>
                <c:pt idx="370">
                  <c:v>128.59341430000001</c:v>
                </c:pt>
                <c:pt idx="371">
                  <c:v>131.9072266</c:v>
                </c:pt>
                <c:pt idx="372">
                  <c:v>127.17733</c:v>
                </c:pt>
                <c:pt idx="373">
                  <c:v>130.75123600000001</c:v>
                </c:pt>
                <c:pt idx="374">
                  <c:v>125.2314224</c:v>
                </c:pt>
                <c:pt idx="375">
                  <c:v>125.5204315</c:v>
                </c:pt>
                <c:pt idx="376">
                  <c:v>126.8498077</c:v>
                </c:pt>
                <c:pt idx="377">
                  <c:v>128.20809940000001</c:v>
                </c:pt>
                <c:pt idx="378">
                  <c:v>132.0998993</c:v>
                </c:pt>
                <c:pt idx="379">
                  <c:v>135.04763790000001</c:v>
                </c:pt>
                <c:pt idx="380">
                  <c:v>130.26956179999999</c:v>
                </c:pt>
                <c:pt idx="381">
                  <c:v>130.03839110000001</c:v>
                </c:pt>
                <c:pt idx="382">
                  <c:v>128.6319427</c:v>
                </c:pt>
                <c:pt idx="383">
                  <c:v>128.7957001</c:v>
                </c:pt>
                <c:pt idx="384">
                  <c:v>130.18287659999999</c:v>
                </c:pt>
                <c:pt idx="385">
                  <c:v>129.53746029999999</c:v>
                </c:pt>
                <c:pt idx="386">
                  <c:v>133.28477480000001</c:v>
                </c:pt>
                <c:pt idx="387">
                  <c:v>131.4351959</c:v>
                </c:pt>
                <c:pt idx="388">
                  <c:v>131.27145390000001</c:v>
                </c:pt>
                <c:pt idx="389">
                  <c:v>133.67973330000001</c:v>
                </c:pt>
                <c:pt idx="390">
                  <c:v>136.7912445</c:v>
                </c:pt>
                <c:pt idx="391">
                  <c:v>137.4944611</c:v>
                </c:pt>
                <c:pt idx="392">
                  <c:v>134.7490234</c:v>
                </c:pt>
                <c:pt idx="393">
                  <c:v>134.14212040000001</c:v>
                </c:pt>
                <c:pt idx="394">
                  <c:v>135.7990265</c:v>
                </c:pt>
                <c:pt idx="395">
                  <c:v>134.47929379999999</c:v>
                </c:pt>
                <c:pt idx="396">
                  <c:v>138.16879270000001</c:v>
                </c:pt>
                <c:pt idx="397">
                  <c:v>134.6237946</c:v>
                </c:pt>
                <c:pt idx="398">
                  <c:v>132.34072879999999</c:v>
                </c:pt>
                <c:pt idx="399">
                  <c:v>135.11506650000001</c:v>
                </c:pt>
                <c:pt idx="400">
                  <c:v>134.94168089999999</c:v>
                </c:pt>
                <c:pt idx="401">
                  <c:v>137.08024599999999</c:v>
                </c:pt>
                <c:pt idx="402">
                  <c:v>141.03948969999999</c:v>
                </c:pt>
                <c:pt idx="403">
                  <c:v>141.46336360000001</c:v>
                </c:pt>
                <c:pt idx="404">
                  <c:v>145.46112059999999</c:v>
                </c:pt>
                <c:pt idx="405">
                  <c:v>147.38775630000001</c:v>
                </c:pt>
                <c:pt idx="406">
                  <c:v>150.33549500000001</c:v>
                </c:pt>
                <c:pt idx="407">
                  <c:v>152.46446230000001</c:v>
                </c:pt>
                <c:pt idx="408">
                  <c:v>151.48188780000001</c:v>
                </c:pt>
                <c:pt idx="409">
                  <c:v>153.43740840000001</c:v>
                </c:pt>
                <c:pt idx="410">
                  <c:v>154.51631159999999</c:v>
                </c:pt>
                <c:pt idx="411">
                  <c:v>149.23733519999999</c:v>
                </c:pt>
                <c:pt idx="412">
                  <c:v>149.41073610000001</c:v>
                </c:pt>
                <c:pt idx="413">
                  <c:v>147.01206970000001</c:v>
                </c:pt>
                <c:pt idx="414">
                  <c:v>146.75196840000001</c:v>
                </c:pt>
                <c:pt idx="415">
                  <c:v>146.76161189999999</c:v>
                </c:pt>
                <c:pt idx="416">
                  <c:v>146.90609739999999</c:v>
                </c:pt>
                <c:pt idx="417">
                  <c:v>145.4322205</c:v>
                </c:pt>
                <c:pt idx="418">
                  <c:v>145.547821</c:v>
                </c:pt>
                <c:pt idx="419">
                  <c:v>147.27215580000001</c:v>
                </c:pt>
                <c:pt idx="420">
                  <c:v>146.02948000000001</c:v>
                </c:pt>
                <c:pt idx="421">
                  <c:v>152.1272888</c:v>
                </c:pt>
                <c:pt idx="422">
                  <c:v>150.8268127</c:v>
                </c:pt>
                <c:pt idx="423">
                  <c:v>150.66304020000001</c:v>
                </c:pt>
                <c:pt idx="424">
                  <c:v>146.9157257</c:v>
                </c:pt>
                <c:pt idx="425">
                  <c:v>151.7997589</c:v>
                </c:pt>
                <c:pt idx="426">
                  <c:v>153.59153749999999</c:v>
                </c:pt>
                <c:pt idx="427">
                  <c:v>155.3929291</c:v>
                </c:pt>
                <c:pt idx="428">
                  <c:v>158.0613251</c:v>
                </c:pt>
                <c:pt idx="429">
                  <c:v>159.05354310000001</c:v>
                </c:pt>
                <c:pt idx="430">
                  <c:v>160.1228333</c:v>
                </c:pt>
                <c:pt idx="431">
                  <c:v>159.6700745</c:v>
                </c:pt>
                <c:pt idx="432">
                  <c:v>159.8723755</c:v>
                </c:pt>
                <c:pt idx="433">
                  <c:v>154.80532840000001</c:v>
                </c:pt>
                <c:pt idx="434">
                  <c:v>154.6704407</c:v>
                </c:pt>
                <c:pt idx="435">
                  <c:v>158.38885500000001</c:v>
                </c:pt>
                <c:pt idx="436">
                  <c:v>156.78010560000001</c:v>
                </c:pt>
                <c:pt idx="437">
                  <c:v>157.5122375</c:v>
                </c:pt>
                <c:pt idx="438">
                  <c:v>159.1498871</c:v>
                </c:pt>
                <c:pt idx="439">
                  <c:v>159.4003448</c:v>
                </c:pt>
                <c:pt idx="440">
                  <c:v>157.14617920000001</c:v>
                </c:pt>
                <c:pt idx="441">
                  <c:v>158.0420685</c:v>
                </c:pt>
                <c:pt idx="442">
                  <c:v>157.0691071</c:v>
                </c:pt>
                <c:pt idx="443">
                  <c:v>156.36589050000001</c:v>
                </c:pt>
                <c:pt idx="444">
                  <c:v>155.20989990000001</c:v>
                </c:pt>
                <c:pt idx="445">
                  <c:v>158.09022519999999</c:v>
                </c:pt>
                <c:pt idx="446">
                  <c:v>157.68562320000001</c:v>
                </c:pt>
                <c:pt idx="447">
                  <c:v>160.89347839999999</c:v>
                </c:pt>
                <c:pt idx="448">
                  <c:v>162.74307250000001</c:v>
                </c:pt>
                <c:pt idx="449">
                  <c:v>161.91462709999999</c:v>
                </c:pt>
                <c:pt idx="450">
                  <c:v>160.62374879999999</c:v>
                </c:pt>
                <c:pt idx="451">
                  <c:v>156.78010560000001</c:v>
                </c:pt>
                <c:pt idx="452">
                  <c:v>160.15173340000001</c:v>
                </c:pt>
                <c:pt idx="453">
                  <c:v>159.33290099999999</c:v>
                </c:pt>
                <c:pt idx="454">
                  <c:v>161.0476074</c:v>
                </c:pt>
                <c:pt idx="455">
                  <c:v>157.0113068</c:v>
                </c:pt>
                <c:pt idx="456">
                  <c:v>160.80679319999999</c:v>
                </c:pt>
                <c:pt idx="457">
                  <c:v>161.51963810000001</c:v>
                </c:pt>
                <c:pt idx="458">
                  <c:v>156.00946039999999</c:v>
                </c:pt>
                <c:pt idx="459">
                  <c:v>154.5452118</c:v>
                </c:pt>
                <c:pt idx="460">
                  <c:v>144.5941315</c:v>
                </c:pt>
                <c:pt idx="461">
                  <c:v>146.41481020000001</c:v>
                </c:pt>
                <c:pt idx="462">
                  <c:v>143.15879820000001</c:v>
                </c:pt>
                <c:pt idx="463">
                  <c:v>145.46112059999999</c:v>
                </c:pt>
                <c:pt idx="464">
                  <c:v>151.89610289999999</c:v>
                </c:pt>
                <c:pt idx="465">
                  <c:v>151.35662840000001</c:v>
                </c:pt>
                <c:pt idx="466">
                  <c:v>157.08837890000001</c:v>
                </c:pt>
                <c:pt idx="467">
                  <c:v>159.3425293</c:v>
                </c:pt>
                <c:pt idx="468">
                  <c:v>168.93719479999999</c:v>
                </c:pt>
                <c:pt idx="469">
                  <c:v>160.76823429999999</c:v>
                </c:pt>
                <c:pt idx="470">
                  <c:v>159.4003448</c:v>
                </c:pt>
                <c:pt idx="471">
                  <c:v>154.87275700000001</c:v>
                </c:pt>
                <c:pt idx="472">
                  <c:v>154.77641299999999</c:v>
                </c:pt>
                <c:pt idx="473">
                  <c:v>156.866806</c:v>
                </c:pt>
                <c:pt idx="474">
                  <c:v>159.36180110000001</c:v>
                </c:pt>
                <c:pt idx="475">
                  <c:v>161.12469479999999</c:v>
                </c:pt>
                <c:pt idx="476">
                  <c:v>162.4058838</c:v>
                </c:pt>
                <c:pt idx="477">
                  <c:v>160.86460880000001</c:v>
                </c:pt>
                <c:pt idx="478">
                  <c:v>160.89347839999999</c:v>
                </c:pt>
                <c:pt idx="479">
                  <c:v>160.34439090000001</c:v>
                </c:pt>
                <c:pt idx="480">
                  <c:v>157.54112240000001</c:v>
                </c:pt>
                <c:pt idx="481">
                  <c:v>156.72230529999999</c:v>
                </c:pt>
                <c:pt idx="482">
                  <c:v>154.22731020000001</c:v>
                </c:pt>
                <c:pt idx="483">
                  <c:v>158.92829900000001</c:v>
                </c:pt>
                <c:pt idx="484">
                  <c:v>156.818634</c:v>
                </c:pt>
                <c:pt idx="485">
                  <c:v>160.86460880000001</c:v>
                </c:pt>
                <c:pt idx="486">
                  <c:v>161.2210236</c:v>
                </c:pt>
                <c:pt idx="487">
                  <c:v>163.4559174</c:v>
                </c:pt>
                <c:pt idx="488">
                  <c:v>163.86050420000001</c:v>
                </c:pt>
                <c:pt idx="489">
                  <c:v>165.10317989999999</c:v>
                </c:pt>
                <c:pt idx="490">
                  <c:v>168.41700739999999</c:v>
                </c:pt>
                <c:pt idx="491">
                  <c:v>166.13394170000001</c:v>
                </c:pt>
                <c:pt idx="492">
                  <c:v>168.0027771</c:v>
                </c:pt>
                <c:pt idx="493">
                  <c:v>170.56521609999999</c:v>
                </c:pt>
                <c:pt idx="494">
                  <c:v>170.52665709999999</c:v>
                </c:pt>
                <c:pt idx="495">
                  <c:v>174.40882869999999</c:v>
                </c:pt>
                <c:pt idx="496">
                  <c:v>171.9138489</c:v>
                </c:pt>
                <c:pt idx="497">
                  <c:v>171.09503169999999</c:v>
                </c:pt>
                <c:pt idx="498">
                  <c:v>172.07762149999999</c:v>
                </c:pt>
                <c:pt idx="499">
                  <c:v>172.70376590000001</c:v>
                </c:pt>
                <c:pt idx="500">
                  <c:v>173.80195620000001</c:v>
                </c:pt>
                <c:pt idx="501">
                  <c:v>175.87310790000001</c:v>
                </c:pt>
                <c:pt idx="502">
                  <c:v>176.61483759999999</c:v>
                </c:pt>
                <c:pt idx="503">
                  <c:v>176.76896669999999</c:v>
                </c:pt>
                <c:pt idx="504">
                  <c:v>176.27769470000001</c:v>
                </c:pt>
                <c:pt idx="505">
                  <c:v>174.20655819999999</c:v>
                </c:pt>
                <c:pt idx="506">
                  <c:v>172.1643066</c:v>
                </c:pt>
                <c:pt idx="507">
                  <c:v>173.10836789999999</c:v>
                </c:pt>
                <c:pt idx="508">
                  <c:v>171.68266299999999</c:v>
                </c:pt>
                <c:pt idx="509">
                  <c:v>174.4281158</c:v>
                </c:pt>
                <c:pt idx="510">
                  <c:v>171.32623290000001</c:v>
                </c:pt>
                <c:pt idx="511">
                  <c:v>169.47663879999999</c:v>
                </c:pt>
                <c:pt idx="512">
                  <c:v>170.9986877</c:v>
                </c:pt>
                <c:pt idx="513">
                  <c:v>169.32252500000001</c:v>
                </c:pt>
                <c:pt idx="514">
                  <c:v>163.6389313</c:v>
                </c:pt>
                <c:pt idx="515">
                  <c:v>167.90644839999999</c:v>
                </c:pt>
                <c:pt idx="516">
                  <c:v>167.1261749</c:v>
                </c:pt>
                <c:pt idx="517">
                  <c:v>167.79084779999999</c:v>
                </c:pt>
                <c:pt idx="518">
                  <c:v>163.47517400000001</c:v>
                </c:pt>
                <c:pt idx="519">
                  <c:v>158.5622864</c:v>
                </c:pt>
                <c:pt idx="520">
                  <c:v>162.71415709999999</c:v>
                </c:pt>
                <c:pt idx="521">
                  <c:v>157.04985049999999</c:v>
                </c:pt>
                <c:pt idx="522">
                  <c:v>155.08468629999999</c:v>
                </c:pt>
                <c:pt idx="523">
                  <c:v>153.97685240000001</c:v>
                </c:pt>
                <c:pt idx="524">
                  <c:v>158.1094971</c:v>
                </c:pt>
                <c:pt idx="525">
                  <c:v>162.0687561</c:v>
                </c:pt>
                <c:pt idx="526">
                  <c:v>160.87422179999999</c:v>
                </c:pt>
                <c:pt idx="527">
                  <c:v>158.80308529999999</c:v>
                </c:pt>
                <c:pt idx="528">
                  <c:v>162.36737059999999</c:v>
                </c:pt>
                <c:pt idx="529">
                  <c:v>163.3692169</c:v>
                </c:pt>
                <c:pt idx="530">
                  <c:v>166.61560059999999</c:v>
                </c:pt>
                <c:pt idx="531">
                  <c:v>163.52334590000001</c:v>
                </c:pt>
                <c:pt idx="532">
                  <c:v>171.65376280000001</c:v>
                </c:pt>
                <c:pt idx="533">
                  <c:v>170.58447269999999</c:v>
                </c:pt>
                <c:pt idx="534">
                  <c:v>172.60742189999999</c:v>
                </c:pt>
                <c:pt idx="535">
                  <c:v>170.02575680000001</c:v>
                </c:pt>
                <c:pt idx="536">
                  <c:v>168.56149289999999</c:v>
                </c:pt>
                <c:pt idx="537">
                  <c:v>171.48999019999999</c:v>
                </c:pt>
                <c:pt idx="538">
                  <c:v>170.9312592</c:v>
                </c:pt>
                <c:pt idx="539">
                  <c:v>170.57484439999999</c:v>
                </c:pt>
                <c:pt idx="540">
                  <c:v>169.75602720000001</c:v>
                </c:pt>
                <c:pt idx="541">
                  <c:v>171.00834660000001</c:v>
                </c:pt>
                <c:pt idx="542">
                  <c:v>169.19729609999999</c:v>
                </c:pt>
                <c:pt idx="543">
                  <c:v>171.056488</c:v>
                </c:pt>
                <c:pt idx="544">
                  <c:v>169.83306880000001</c:v>
                </c:pt>
                <c:pt idx="545">
                  <c:v>168.07983400000001</c:v>
                </c:pt>
                <c:pt idx="546">
                  <c:v>160.98019410000001</c:v>
                </c:pt>
                <c:pt idx="547">
                  <c:v>157.48335270000001</c:v>
                </c:pt>
                <c:pt idx="548">
                  <c:v>159.89163210000001</c:v>
                </c:pt>
                <c:pt idx="549">
                  <c:v>157.4158936</c:v>
                </c:pt>
                <c:pt idx="550">
                  <c:v>166.8082733</c:v>
                </c:pt>
                <c:pt idx="551">
                  <c:v>173.36846919999999</c:v>
                </c:pt>
                <c:pt idx="552">
                  <c:v>173.50332639999999</c:v>
                </c:pt>
                <c:pt idx="553">
                  <c:v>168.35922239999999</c:v>
                </c:pt>
                <c:pt idx="554">
                  <c:v>165.3440094</c:v>
                </c:pt>
                <c:pt idx="555">
                  <c:v>165.7774963</c:v>
                </c:pt>
                <c:pt idx="556">
                  <c:v>164.25546259999999</c:v>
                </c:pt>
                <c:pt idx="557">
                  <c:v>161.99166869999999</c:v>
                </c:pt>
                <c:pt idx="558">
                  <c:v>160.48890689999999</c:v>
                </c:pt>
                <c:pt idx="559">
                  <c:v>160.76823429999999</c:v>
                </c:pt>
                <c:pt idx="560">
                  <c:v>158.3021698</c:v>
                </c:pt>
                <c:pt idx="561">
                  <c:v>149.99836730000001</c:v>
                </c:pt>
                <c:pt idx="562">
                  <c:v>150.34516909999999</c:v>
                </c:pt>
                <c:pt idx="563">
                  <c:v>150.5667114</c:v>
                </c:pt>
                <c:pt idx="564">
                  <c:v>149.62266539999999</c:v>
                </c:pt>
                <c:pt idx="565">
                  <c:v>151.25065609999999</c:v>
                </c:pt>
                <c:pt idx="566">
                  <c:v>155.3062439</c:v>
                </c:pt>
                <c:pt idx="567">
                  <c:v>158.25398250000001</c:v>
                </c:pt>
                <c:pt idx="568">
                  <c:v>156.91499329999999</c:v>
                </c:pt>
                <c:pt idx="569">
                  <c:v>155.61447140000001</c:v>
                </c:pt>
                <c:pt idx="570">
                  <c:v>158.6874847</c:v>
                </c:pt>
                <c:pt idx="571">
                  <c:v>160.7104645</c:v>
                </c:pt>
                <c:pt idx="572">
                  <c:v>162.5311279</c:v>
                </c:pt>
                <c:pt idx="573">
                  <c:v>162.08799740000001</c:v>
                </c:pt>
                <c:pt idx="574">
                  <c:v>159.91088869999999</c:v>
                </c:pt>
                <c:pt idx="575">
                  <c:v>160.53704830000001</c:v>
                </c:pt>
                <c:pt idx="576">
                  <c:v>160.7778778</c:v>
                </c:pt>
                <c:pt idx="577">
                  <c:v>160.82604979999999</c:v>
                </c:pt>
                <c:pt idx="578">
                  <c:v>156.9342499</c:v>
                </c:pt>
                <c:pt idx="579">
                  <c:v>158.33105470000001</c:v>
                </c:pt>
                <c:pt idx="580">
                  <c:v>156.1057892</c:v>
                </c:pt>
                <c:pt idx="581">
                  <c:v>155.4411011</c:v>
                </c:pt>
                <c:pt idx="582">
                  <c:v>154.1984406</c:v>
                </c:pt>
                <c:pt idx="583">
                  <c:v>153.53372189999999</c:v>
                </c:pt>
                <c:pt idx="584">
                  <c:v>151.75160220000001</c:v>
                </c:pt>
                <c:pt idx="585">
                  <c:v>152.74380489999999</c:v>
                </c:pt>
                <c:pt idx="586">
                  <c:v>149.11209109999999</c:v>
                </c:pt>
                <c:pt idx="587">
                  <c:v>152.10800169999999</c:v>
                </c:pt>
                <c:pt idx="588">
                  <c:v>147.81161499999999</c:v>
                </c:pt>
                <c:pt idx="589">
                  <c:v>151.11579900000001</c:v>
                </c:pt>
                <c:pt idx="590">
                  <c:v>152.06948850000001</c:v>
                </c:pt>
                <c:pt idx="591">
                  <c:v>163.61004639999999</c:v>
                </c:pt>
                <c:pt idx="592">
                  <c:v>166.71192930000001</c:v>
                </c:pt>
                <c:pt idx="593">
                  <c:v>167.62709050000001</c:v>
                </c:pt>
                <c:pt idx="594">
                  <c:v>167.37663269999999</c:v>
                </c:pt>
                <c:pt idx="595">
                  <c:v>168.9971008</c:v>
                </c:pt>
                <c:pt idx="596">
                  <c:v>171.53730770000001</c:v>
                </c:pt>
                <c:pt idx="597">
                  <c:v>176.68586730000001</c:v>
                </c:pt>
                <c:pt idx="598">
                  <c:v>174.31111150000001</c:v>
                </c:pt>
                <c:pt idx="599">
                  <c:v>174.9048004</c:v>
                </c:pt>
                <c:pt idx="600">
                  <c:v>177.74671939999999</c:v>
                </c:pt>
                <c:pt idx="601">
                  <c:v>178.52532959999999</c:v>
                </c:pt>
                <c:pt idx="602">
                  <c:v>181.68843079999999</c:v>
                </c:pt>
                <c:pt idx="603">
                  <c:v>179.08009340000001</c:v>
                </c:pt>
                <c:pt idx="604">
                  <c:v>176.74426270000001</c:v>
                </c:pt>
                <c:pt idx="605">
                  <c:v>177.38659670000001</c:v>
                </c:pt>
                <c:pt idx="606">
                  <c:v>178.4669189</c:v>
                </c:pt>
                <c:pt idx="607">
                  <c:v>177.79539489999999</c:v>
                </c:pt>
                <c:pt idx="608">
                  <c:v>177.3087463</c:v>
                </c:pt>
                <c:pt idx="609">
                  <c:v>177.12384030000001</c:v>
                </c:pt>
                <c:pt idx="610">
                  <c:v>176.30628970000001</c:v>
                </c:pt>
                <c:pt idx="611">
                  <c:v>176.58853149999999</c:v>
                </c:pt>
                <c:pt idx="612">
                  <c:v>175.5957947</c:v>
                </c:pt>
                <c:pt idx="613">
                  <c:v>174.1456451</c:v>
                </c:pt>
                <c:pt idx="614">
                  <c:v>174.21377559999999</c:v>
                </c:pt>
                <c:pt idx="615">
                  <c:v>174.45710750000001</c:v>
                </c:pt>
                <c:pt idx="616">
                  <c:v>173.89259340000001</c:v>
                </c:pt>
                <c:pt idx="617">
                  <c:v>173.2113037</c:v>
                </c:pt>
                <c:pt idx="618">
                  <c:v>171.6638336</c:v>
                </c:pt>
                <c:pt idx="619">
                  <c:v>169.50320429999999</c:v>
                </c:pt>
                <c:pt idx="620">
                  <c:v>166.651535</c:v>
                </c:pt>
                <c:pt idx="621">
                  <c:v>169.20149230000001</c:v>
                </c:pt>
                <c:pt idx="622">
                  <c:v>169.57131960000001</c:v>
                </c:pt>
                <c:pt idx="623">
                  <c:v>169.45452879999999</c:v>
                </c:pt>
                <c:pt idx="624">
                  <c:v>170.60296629999999</c:v>
                </c:pt>
                <c:pt idx="625">
                  <c:v>180.0728149</c:v>
                </c:pt>
                <c:pt idx="626">
                  <c:v>180.0241547</c:v>
                </c:pt>
                <c:pt idx="627">
                  <c:v>184.3843689</c:v>
                </c:pt>
                <c:pt idx="628">
                  <c:v>181.78576659999999</c:v>
                </c:pt>
                <c:pt idx="629">
                  <c:v>181.75656129999999</c:v>
                </c:pt>
                <c:pt idx="630">
                  <c:v>182.67141720000001</c:v>
                </c:pt>
                <c:pt idx="631">
                  <c:v>180.21879580000001</c:v>
                </c:pt>
                <c:pt idx="632">
                  <c:v>183.27484129999999</c:v>
                </c:pt>
                <c:pt idx="633">
                  <c:v>182.50596619999999</c:v>
                </c:pt>
                <c:pt idx="634">
                  <c:v>184.22863770000001</c:v>
                </c:pt>
                <c:pt idx="635">
                  <c:v>185.65931699999999</c:v>
                </c:pt>
                <c:pt idx="636">
                  <c:v>184.42329409999999</c:v>
                </c:pt>
                <c:pt idx="637">
                  <c:v>185.83451840000001</c:v>
                </c:pt>
                <c:pt idx="638">
                  <c:v>181.5813751</c:v>
                </c:pt>
                <c:pt idx="639">
                  <c:v>178.49612429999999</c:v>
                </c:pt>
                <c:pt idx="640">
                  <c:v>175.80020139999999</c:v>
                </c:pt>
                <c:pt idx="641">
                  <c:v>176.4425507</c:v>
                </c:pt>
                <c:pt idx="642">
                  <c:v>178.12628169999999</c:v>
                </c:pt>
                <c:pt idx="643">
                  <c:v>178.11654659999999</c:v>
                </c:pt>
                <c:pt idx="644">
                  <c:v>182.00959779999999</c:v>
                </c:pt>
                <c:pt idx="645">
                  <c:v>179.5667114</c:v>
                </c:pt>
                <c:pt idx="646">
                  <c:v>178.61293029999999</c:v>
                </c:pt>
                <c:pt idx="647">
                  <c:v>178.22361760000001</c:v>
                </c:pt>
                <c:pt idx="648">
                  <c:v>178.4571991</c:v>
                </c:pt>
                <c:pt idx="649">
                  <c:v>177.1822205</c:v>
                </c:pt>
                <c:pt idx="650">
                  <c:v>183.1288605</c:v>
                </c:pt>
                <c:pt idx="651">
                  <c:v>187.8491516</c:v>
                </c:pt>
                <c:pt idx="652">
                  <c:v>193.36753849999999</c:v>
                </c:pt>
                <c:pt idx="653">
                  <c:v>183.4597626</c:v>
                </c:pt>
                <c:pt idx="654">
                  <c:v>179.08009340000001</c:v>
                </c:pt>
                <c:pt idx="655">
                  <c:v>179.09954830000001</c:v>
                </c:pt>
                <c:pt idx="656">
                  <c:v>176.64694209999999</c:v>
                </c:pt>
                <c:pt idx="657">
                  <c:v>175.91699220000001</c:v>
                </c:pt>
                <c:pt idx="658">
                  <c:v>179.595932</c:v>
                </c:pt>
                <c:pt idx="659">
                  <c:v>183.35270689999999</c:v>
                </c:pt>
                <c:pt idx="660">
                  <c:v>180.37454220000001</c:v>
                </c:pt>
                <c:pt idx="661">
                  <c:v>176.77346800000001</c:v>
                </c:pt>
                <c:pt idx="662">
                  <c:v>174.16511539999999</c:v>
                </c:pt>
                <c:pt idx="663">
                  <c:v>172.5787048</c:v>
                </c:pt>
                <c:pt idx="664">
                  <c:v>172.42297360000001</c:v>
                </c:pt>
                <c:pt idx="665">
                  <c:v>175.93644710000001</c:v>
                </c:pt>
                <c:pt idx="666">
                  <c:v>174.51548769999999</c:v>
                </c:pt>
                <c:pt idx="667">
                  <c:v>175.80992130000001</c:v>
                </c:pt>
                <c:pt idx="668">
                  <c:v>174.03860470000001</c:v>
                </c:pt>
                <c:pt idx="669">
                  <c:v>174.86586</c:v>
                </c:pt>
                <c:pt idx="670">
                  <c:v>173.55195620000001</c:v>
                </c:pt>
                <c:pt idx="671">
                  <c:v>172.75389100000001</c:v>
                </c:pt>
                <c:pt idx="672">
                  <c:v>173.7466125</c:v>
                </c:pt>
                <c:pt idx="673">
                  <c:v>174.33056640000001</c:v>
                </c:pt>
                <c:pt idx="674">
                  <c:v>172.481369</c:v>
                </c:pt>
                <c:pt idx="675">
                  <c:v>172.5202942</c:v>
                </c:pt>
                <c:pt idx="676">
                  <c:v>171.1966553</c:v>
                </c:pt>
                <c:pt idx="677">
                  <c:v>171.49838260000001</c:v>
                </c:pt>
                <c:pt idx="678">
                  <c:v>171.51785280000001</c:v>
                </c:pt>
                <c:pt idx="679">
                  <c:v>171.4205322</c:v>
                </c:pt>
                <c:pt idx="680">
                  <c:v>168.51048280000001</c:v>
                </c:pt>
                <c:pt idx="681">
                  <c:v>164.237854</c:v>
                </c:pt>
                <c:pt idx="682">
                  <c:v>163.91667179999999</c:v>
                </c:pt>
                <c:pt idx="683">
                  <c:v>161.532196</c:v>
                </c:pt>
                <c:pt idx="684">
                  <c:v>160.2961426</c:v>
                </c:pt>
                <c:pt idx="685">
                  <c:v>161.22073359999999</c:v>
                </c:pt>
                <c:pt idx="686">
                  <c:v>162.2037354</c:v>
                </c:pt>
                <c:pt idx="687">
                  <c:v>165.55175779999999</c:v>
                </c:pt>
                <c:pt idx="688">
                  <c:v>160.43240359999999</c:v>
                </c:pt>
                <c:pt idx="689">
                  <c:v>158.3204193</c:v>
                </c:pt>
                <c:pt idx="690">
                  <c:v>152.12075809999999</c:v>
                </c:pt>
                <c:pt idx="691">
                  <c:v>152.89936829999999</c:v>
                </c:pt>
                <c:pt idx="692">
                  <c:v>153.89208980000001</c:v>
                </c:pt>
                <c:pt idx="693">
                  <c:v>154.36897279999999</c:v>
                </c:pt>
                <c:pt idx="694">
                  <c:v>150.8165741</c:v>
                </c:pt>
                <c:pt idx="695">
                  <c:v>148.714325</c:v>
                </c:pt>
                <c:pt idx="696">
                  <c:v>148.0622559</c:v>
                </c:pt>
                <c:pt idx="697">
                  <c:v>149.84332280000001</c:v>
                </c:pt>
                <c:pt idx="698">
                  <c:v>147.5756226</c:v>
                </c:pt>
                <c:pt idx="699">
                  <c:v>146.54396059999999</c:v>
                </c:pt>
                <c:pt idx="700">
                  <c:v>145.83348079999999</c:v>
                </c:pt>
                <c:pt idx="701">
                  <c:v>149.01605219999999</c:v>
                </c:pt>
                <c:pt idx="702">
                  <c:v>150.85549929999999</c:v>
                </c:pt>
                <c:pt idx="703">
                  <c:v>155.32276920000001</c:v>
                </c:pt>
                <c:pt idx="704">
                  <c:v>153.1037445</c:v>
                </c:pt>
                <c:pt idx="705">
                  <c:v>152.63658140000001</c:v>
                </c:pt>
                <c:pt idx="706">
                  <c:v>152.53924559999999</c:v>
                </c:pt>
                <c:pt idx="707">
                  <c:v>156.38362119999999</c:v>
                </c:pt>
                <c:pt idx="708">
                  <c:v>157.29850769999999</c:v>
                </c:pt>
                <c:pt idx="709">
                  <c:v>157.26930239999999</c:v>
                </c:pt>
                <c:pt idx="710">
                  <c:v>157.95057679999999</c:v>
                </c:pt>
                <c:pt idx="711">
                  <c:v>157.64887999999999</c:v>
                </c:pt>
                <c:pt idx="712">
                  <c:v>161.24021909999999</c:v>
                </c:pt>
                <c:pt idx="713">
                  <c:v>159.33261110000001</c:v>
                </c:pt>
                <c:pt idx="714">
                  <c:v>161.18179319999999</c:v>
                </c:pt>
                <c:pt idx="715">
                  <c:v>160.95796200000001</c:v>
                </c:pt>
                <c:pt idx="716">
                  <c:v>165.53228759999999</c:v>
                </c:pt>
                <c:pt idx="717">
                  <c:v>165.21110530000001</c:v>
                </c:pt>
                <c:pt idx="718">
                  <c:v>167.71240230000001</c:v>
                </c:pt>
                <c:pt idx="719">
                  <c:v>165.7853394</c:v>
                </c:pt>
                <c:pt idx="720">
                  <c:v>167.08949279999999</c:v>
                </c:pt>
                <c:pt idx="721">
                  <c:v>157.72673030000001</c:v>
                </c:pt>
                <c:pt idx="722">
                  <c:v>157.22062679999999</c:v>
                </c:pt>
                <c:pt idx="723">
                  <c:v>156.7437439</c:v>
                </c:pt>
                <c:pt idx="724">
                  <c:v>156.49069209999999</c:v>
                </c:pt>
                <c:pt idx="725">
                  <c:v>157.4931641</c:v>
                </c:pt>
                <c:pt idx="726">
                  <c:v>157.1038513</c:v>
                </c:pt>
                <c:pt idx="727">
                  <c:v>157.0941162</c:v>
                </c:pt>
                <c:pt idx="728">
                  <c:v>155.1281281</c:v>
                </c:pt>
                <c:pt idx="729">
                  <c:v>152.29594420000001</c:v>
                </c:pt>
                <c:pt idx="730">
                  <c:v>149.29827879999999</c:v>
                </c:pt>
                <c:pt idx="731">
                  <c:v>147.00138849999999</c:v>
                </c:pt>
                <c:pt idx="732">
                  <c:v>139.82844539999999</c:v>
                </c:pt>
                <c:pt idx="733">
                  <c:v>140.19828799999999</c:v>
                </c:pt>
                <c:pt idx="734">
                  <c:v>140.73359679999999</c:v>
                </c:pt>
                <c:pt idx="735">
                  <c:v>141.12289430000001</c:v>
                </c:pt>
                <c:pt idx="736">
                  <c:v>141.2980804</c:v>
                </c:pt>
                <c:pt idx="737">
                  <c:v>137.93060299999999</c:v>
                </c:pt>
                <c:pt idx="738">
                  <c:v>140.20802309999999</c:v>
                </c:pt>
                <c:pt idx="739">
                  <c:v>145.13272090000001</c:v>
                </c:pt>
                <c:pt idx="740">
                  <c:v>145.21058650000001</c:v>
                </c:pt>
                <c:pt idx="741">
                  <c:v>141.83337399999999</c:v>
                </c:pt>
                <c:pt idx="742">
                  <c:v>140.8503876</c:v>
                </c:pt>
                <c:pt idx="743">
                  <c:v>138.67027279999999</c:v>
                </c:pt>
                <c:pt idx="744">
                  <c:v>136.25657649999999</c:v>
                </c:pt>
                <c:pt idx="745">
                  <c:v>139.2736969</c:v>
                </c:pt>
                <c:pt idx="746">
                  <c:v>137.7846222</c:v>
                </c:pt>
                <c:pt idx="747">
                  <c:v>137.15199279999999</c:v>
                </c:pt>
                <c:pt idx="748">
                  <c:v>135.50717159999999</c:v>
                </c:pt>
                <c:pt idx="749">
                  <c:v>136.188446</c:v>
                </c:pt>
                <c:pt idx="750">
                  <c:v>137.72621150000001</c:v>
                </c:pt>
                <c:pt idx="751">
                  <c:v>138.46591190000001</c:v>
                </c:pt>
                <c:pt idx="752">
                  <c:v>140.01338200000001</c:v>
                </c:pt>
                <c:pt idx="753">
                  <c:v>139.88685609999999</c:v>
                </c:pt>
                <c:pt idx="754">
                  <c:v>140.34426880000001</c:v>
                </c:pt>
                <c:pt idx="755">
                  <c:v>139.19584660000001</c:v>
                </c:pt>
                <c:pt idx="756">
                  <c:v>140.1496277</c:v>
                </c:pt>
                <c:pt idx="757">
                  <c:v>143.21540830000001</c:v>
                </c:pt>
                <c:pt idx="758">
                  <c:v>142.14480589999999</c:v>
                </c:pt>
                <c:pt idx="759">
                  <c:v>141.40512079999999</c:v>
                </c:pt>
                <c:pt idx="760">
                  <c:v>139.10824579999999</c:v>
                </c:pt>
                <c:pt idx="761">
                  <c:v>137.06439209999999</c:v>
                </c:pt>
                <c:pt idx="762">
                  <c:v>137.61914060000001</c:v>
                </c:pt>
                <c:pt idx="763">
                  <c:v>141.7749786</c:v>
                </c:pt>
                <c:pt idx="764">
                  <c:v>141.6873932</c:v>
                </c:pt>
                <c:pt idx="765">
                  <c:v>141.7360535</c:v>
                </c:pt>
                <c:pt idx="766">
                  <c:v>141.2688751</c:v>
                </c:pt>
                <c:pt idx="767">
                  <c:v>140.32481379999999</c:v>
                </c:pt>
                <c:pt idx="768">
                  <c:v>140.25669859999999</c:v>
                </c:pt>
                <c:pt idx="769">
                  <c:v>140.06205750000001</c:v>
                </c:pt>
                <c:pt idx="770">
                  <c:v>137.6678162</c:v>
                </c:pt>
                <c:pt idx="771">
                  <c:v>136.00353999999999</c:v>
                </c:pt>
                <c:pt idx="772">
                  <c:v>132.08129880000001</c:v>
                </c:pt>
                <c:pt idx="773">
                  <c:v>132.80151369999999</c:v>
                </c:pt>
                <c:pt idx="774">
                  <c:v>131.31240840000001</c:v>
                </c:pt>
                <c:pt idx="775">
                  <c:v>128.92793270000001</c:v>
                </c:pt>
                <c:pt idx="776">
                  <c:v>132.87936400000001</c:v>
                </c:pt>
                <c:pt idx="777">
                  <c:v>134.21272279999999</c:v>
                </c:pt>
                <c:pt idx="778">
                  <c:v>136.5388336</c:v>
                </c:pt>
                <c:pt idx="779">
                  <c:v>134.2808685</c:v>
                </c:pt>
                <c:pt idx="780">
                  <c:v>134.991333</c:v>
                </c:pt>
                <c:pt idx="781">
                  <c:v>133.8429108</c:v>
                </c:pt>
                <c:pt idx="782">
                  <c:v>133.51197809999999</c:v>
                </c:pt>
                <c:pt idx="783">
                  <c:v>136.5388336</c:v>
                </c:pt>
                <c:pt idx="784">
                  <c:v>134.1640778</c:v>
                </c:pt>
                <c:pt idx="785">
                  <c:v>128.3245239</c:v>
                </c:pt>
                <c:pt idx="786">
                  <c:v>126.728363</c:v>
                </c:pt>
                <c:pt idx="787">
                  <c:v>130.74790949999999</c:v>
                </c:pt>
                <c:pt idx="788">
                  <c:v>130.7187347</c:v>
                </c:pt>
                <c:pt idx="789">
                  <c:v>126.8646164</c:v>
                </c:pt>
                <c:pt idx="790">
                  <c:v>126.3682556</c:v>
                </c:pt>
                <c:pt idx="791">
                  <c:v>122.45574190000001</c:v>
                </c:pt>
                <c:pt idx="792">
                  <c:v>118.92280580000001</c:v>
                </c:pt>
                <c:pt idx="793">
                  <c:v>117.4823761</c:v>
                </c:pt>
                <c:pt idx="794">
                  <c:v>118.0371323</c:v>
                </c:pt>
                <c:pt idx="795">
                  <c:v>114.6891098</c:v>
                </c:pt>
                <c:pt idx="796">
                  <c:v>110.4554291</c:v>
                </c:pt>
                <c:pt idx="797">
                  <c:v>111.38002779999999</c:v>
                </c:pt>
                <c:pt idx="798">
                  <c:v>107.2728577</c:v>
                </c:pt>
                <c:pt idx="799">
                  <c:v>99.360244750000007</c:v>
                </c:pt>
                <c:pt idx="800">
                  <c:v>92.109458919999994</c:v>
                </c:pt>
                <c:pt idx="801">
                  <c:v>98.192337039999998</c:v>
                </c:pt>
                <c:pt idx="802">
                  <c:v>112.78152470000001</c:v>
                </c:pt>
                <c:pt idx="803">
                  <c:v>107.7886963</c:v>
                </c:pt>
                <c:pt idx="804">
                  <c:v>107.9638824</c:v>
                </c:pt>
                <c:pt idx="805">
                  <c:v>109.3069763</c:v>
                </c:pt>
                <c:pt idx="806">
                  <c:v>108.7522125</c:v>
                </c:pt>
                <c:pt idx="807">
                  <c:v>115.3022766</c:v>
                </c:pt>
                <c:pt idx="808">
                  <c:v>115.98355100000001</c:v>
                </c:pt>
                <c:pt idx="809">
                  <c:v>117.36558530000001</c:v>
                </c:pt>
                <c:pt idx="810">
                  <c:v>114.6501846</c:v>
                </c:pt>
                <c:pt idx="811">
                  <c:v>116.58698269999999</c:v>
                </c:pt>
                <c:pt idx="812">
                  <c:v>112.2851639</c:v>
                </c:pt>
                <c:pt idx="813">
                  <c:v>112.8983078</c:v>
                </c:pt>
                <c:pt idx="814">
                  <c:v>113.9202423</c:v>
                </c:pt>
                <c:pt idx="815">
                  <c:v>115.0394821</c:v>
                </c:pt>
                <c:pt idx="816">
                  <c:v>118.2317886</c:v>
                </c:pt>
                <c:pt idx="817">
                  <c:v>117.2195969</c:v>
                </c:pt>
                <c:pt idx="818">
                  <c:v>113.6963806</c:v>
                </c:pt>
                <c:pt idx="819">
                  <c:v>113.20001980000001</c:v>
                </c:pt>
                <c:pt idx="820">
                  <c:v>113.968895</c:v>
                </c:pt>
                <c:pt idx="821">
                  <c:v>111.18537139999999</c:v>
                </c:pt>
                <c:pt idx="822">
                  <c:v>107.5648346</c:v>
                </c:pt>
                <c:pt idx="823">
                  <c:v>108.8982086</c:v>
                </c:pt>
                <c:pt idx="824">
                  <c:v>109.3069763</c:v>
                </c:pt>
                <c:pt idx="825">
                  <c:v>106.9322205</c:v>
                </c:pt>
                <c:pt idx="826">
                  <c:v>105.8227158</c:v>
                </c:pt>
                <c:pt idx="827">
                  <c:v>104.7131882</c:v>
                </c:pt>
                <c:pt idx="828">
                  <c:v>105.29714199999999</c:v>
                </c:pt>
                <c:pt idx="829">
                  <c:v>105.53073120000001</c:v>
                </c:pt>
                <c:pt idx="830">
                  <c:v>107.7400284</c:v>
                </c:pt>
                <c:pt idx="831">
                  <c:v>109.89094540000001</c:v>
                </c:pt>
                <c:pt idx="832">
                  <c:v>108.1682663</c:v>
                </c:pt>
                <c:pt idx="833">
                  <c:v>104.13896939999999</c:v>
                </c:pt>
                <c:pt idx="834">
                  <c:v>101.57929230000001</c:v>
                </c:pt>
                <c:pt idx="835">
                  <c:v>96.352874760000006</c:v>
                </c:pt>
                <c:pt idx="836">
                  <c:v>93.754272459999996</c:v>
                </c:pt>
                <c:pt idx="837">
                  <c:v>96.829765320000007</c:v>
                </c:pt>
                <c:pt idx="838">
                  <c:v>97.394264219999997</c:v>
                </c:pt>
                <c:pt idx="839">
                  <c:v>99.47704315</c:v>
                </c:pt>
                <c:pt idx="840">
                  <c:v>98.834693909999999</c:v>
                </c:pt>
                <c:pt idx="841">
                  <c:v>101.413826</c:v>
                </c:pt>
                <c:pt idx="842">
                  <c:v>96.712989809999996</c:v>
                </c:pt>
                <c:pt idx="843">
                  <c:v>93.014587399999996</c:v>
                </c:pt>
                <c:pt idx="844">
                  <c:v>89.19940948</c:v>
                </c:pt>
                <c:pt idx="845">
                  <c:v>89.569236759999995</c:v>
                </c:pt>
                <c:pt idx="846">
                  <c:v>90.659294130000006</c:v>
                </c:pt>
                <c:pt idx="847">
                  <c:v>90.357582089999994</c:v>
                </c:pt>
                <c:pt idx="848">
                  <c:v>94.081329350000004</c:v>
                </c:pt>
                <c:pt idx="849">
                  <c:v>93.416191100000006</c:v>
                </c:pt>
                <c:pt idx="850">
                  <c:v>96.33483124</c:v>
                </c:pt>
                <c:pt idx="851">
                  <c:v>90.219596859999996</c:v>
                </c:pt>
                <c:pt idx="852">
                  <c:v>90.636543270000004</c:v>
                </c:pt>
                <c:pt idx="853">
                  <c:v>90.696105959999997</c:v>
                </c:pt>
                <c:pt idx="854">
                  <c:v>92.989318850000004</c:v>
                </c:pt>
                <c:pt idx="855">
                  <c:v>91.668983460000007</c:v>
                </c:pt>
                <c:pt idx="856">
                  <c:v>91.053489690000006</c:v>
                </c:pt>
                <c:pt idx="857">
                  <c:v>94.140892030000003</c:v>
                </c:pt>
                <c:pt idx="858">
                  <c:v>96.037010190000004</c:v>
                </c:pt>
                <c:pt idx="859">
                  <c:v>98.419563289999999</c:v>
                </c:pt>
                <c:pt idx="860">
                  <c:v>96.424171450000003</c:v>
                </c:pt>
                <c:pt idx="861">
                  <c:v>101.1396561</c:v>
                </c:pt>
                <c:pt idx="862">
                  <c:v>99.571144099999998</c:v>
                </c:pt>
                <c:pt idx="863">
                  <c:v>99.888816829999996</c:v>
                </c:pt>
                <c:pt idx="864">
                  <c:v>99.273315429999997</c:v>
                </c:pt>
                <c:pt idx="865">
                  <c:v>98.925872799999993</c:v>
                </c:pt>
                <c:pt idx="866">
                  <c:v>94.835800169999999</c:v>
                </c:pt>
                <c:pt idx="867">
                  <c:v>91.639205930000003</c:v>
                </c:pt>
                <c:pt idx="868">
                  <c:v>87.608703610000006</c:v>
                </c:pt>
                <c:pt idx="869">
                  <c:v>85.335350039999994</c:v>
                </c:pt>
                <c:pt idx="870">
                  <c:v>86.933647160000007</c:v>
                </c:pt>
                <c:pt idx="871">
                  <c:v>84.412109380000004</c:v>
                </c:pt>
                <c:pt idx="872">
                  <c:v>86.496841430000003</c:v>
                </c:pt>
                <c:pt idx="873">
                  <c:v>86.695388789999996</c:v>
                </c:pt>
                <c:pt idx="874">
                  <c:v>86.089820860000003</c:v>
                </c:pt>
                <c:pt idx="875">
                  <c:v>87.896598819999994</c:v>
                </c:pt>
                <c:pt idx="876">
                  <c:v>89.961486820000005</c:v>
                </c:pt>
                <c:pt idx="877">
                  <c:v>90.378433229999999</c:v>
                </c:pt>
                <c:pt idx="878">
                  <c:v>87.916450499999996</c:v>
                </c:pt>
                <c:pt idx="879">
                  <c:v>87.866821290000004</c:v>
                </c:pt>
                <c:pt idx="880">
                  <c:v>87.956161499999993</c:v>
                </c:pt>
                <c:pt idx="881">
                  <c:v>87.638481139999996</c:v>
                </c:pt>
                <c:pt idx="882">
                  <c:v>85.911132809999998</c:v>
                </c:pt>
                <c:pt idx="883">
                  <c:v>83.508720400000001</c:v>
                </c:pt>
                <c:pt idx="884">
                  <c:v>86.169242859999997</c:v>
                </c:pt>
                <c:pt idx="885">
                  <c:v>84.91840363</c:v>
                </c:pt>
                <c:pt idx="886">
                  <c:v>81.205581670000001</c:v>
                </c:pt>
                <c:pt idx="887">
                  <c:v>79.815750120000004</c:v>
                </c:pt>
                <c:pt idx="888">
                  <c:v>80.758842470000005</c:v>
                </c:pt>
                <c:pt idx="889">
                  <c:v>77.681373600000001</c:v>
                </c:pt>
                <c:pt idx="890">
                  <c:v>80.232696529999998</c:v>
                </c:pt>
                <c:pt idx="891">
                  <c:v>82.942863459999998</c:v>
                </c:pt>
                <c:pt idx="892">
                  <c:v>89.266571040000002</c:v>
                </c:pt>
                <c:pt idx="893">
                  <c:v>87.420082089999994</c:v>
                </c:pt>
                <c:pt idx="894">
                  <c:v>89.028312679999999</c:v>
                </c:pt>
                <c:pt idx="895">
                  <c:v>89.236793520000006</c:v>
                </c:pt>
                <c:pt idx="896">
                  <c:v>89.365844730000006</c:v>
                </c:pt>
                <c:pt idx="897">
                  <c:v>83.042137150000002</c:v>
                </c:pt>
                <c:pt idx="898">
                  <c:v>82.724456790000005</c:v>
                </c:pt>
                <c:pt idx="899">
                  <c:v>84.680145260000003</c:v>
                </c:pt>
                <c:pt idx="900">
                  <c:v>85.51403809</c:v>
                </c:pt>
                <c:pt idx="901">
                  <c:v>87.360527039999994</c:v>
                </c:pt>
                <c:pt idx="902">
                  <c:v>84.193702700000003</c:v>
                </c:pt>
                <c:pt idx="903">
                  <c:v>86.437278750000004</c:v>
                </c:pt>
                <c:pt idx="904">
                  <c:v>89.276496890000004</c:v>
                </c:pt>
                <c:pt idx="905">
                  <c:v>87.300964359999995</c:v>
                </c:pt>
                <c:pt idx="906">
                  <c:v>88.551795960000007</c:v>
                </c:pt>
                <c:pt idx="907">
                  <c:v>86.069961550000002</c:v>
                </c:pt>
                <c:pt idx="908">
                  <c:v>88.799987790000003</c:v>
                </c:pt>
                <c:pt idx="909">
                  <c:v>87.985939029999997</c:v>
                </c:pt>
                <c:pt idx="910">
                  <c:v>88.869476320000004</c:v>
                </c:pt>
                <c:pt idx="911">
                  <c:v>87.300964359999995</c:v>
                </c:pt>
                <c:pt idx="912">
                  <c:v>87.390304569999998</c:v>
                </c:pt>
                <c:pt idx="913">
                  <c:v>85.72251129</c:v>
                </c:pt>
                <c:pt idx="914">
                  <c:v>83.995155330000003</c:v>
                </c:pt>
                <c:pt idx="915">
                  <c:v>82.128822330000006</c:v>
                </c:pt>
                <c:pt idx="916">
                  <c:v>77.979194640000003</c:v>
                </c:pt>
                <c:pt idx="917">
                  <c:v>77.016242980000001</c:v>
                </c:pt>
                <c:pt idx="918">
                  <c:v>78.296867370000001</c:v>
                </c:pt>
                <c:pt idx="919">
                  <c:v>79.140693659999997</c:v>
                </c:pt>
                <c:pt idx="920">
                  <c:v>74.375572199999993</c:v>
                </c:pt>
                <c:pt idx="921">
                  <c:v>73.958625789999999</c:v>
                </c:pt>
                <c:pt idx="922">
                  <c:v>75.030776979999999</c:v>
                </c:pt>
                <c:pt idx="923">
                  <c:v>73.640945430000002</c:v>
                </c:pt>
                <c:pt idx="924">
                  <c:v>72.856689450000005</c:v>
                </c:pt>
                <c:pt idx="925">
                  <c:v>71.893737790000003</c:v>
                </c:pt>
                <c:pt idx="926">
                  <c:v>70.583328249999994</c:v>
                </c:pt>
                <c:pt idx="927">
                  <c:v>71.119407649999999</c:v>
                </c:pt>
                <c:pt idx="928">
                  <c:v>70.364929200000006</c:v>
                </c:pt>
                <c:pt idx="929">
                  <c:v>72.618431090000001</c:v>
                </c:pt>
                <c:pt idx="930">
                  <c:v>74.832229609999999</c:v>
                </c:pt>
                <c:pt idx="931">
                  <c:v>70.513839719999993</c:v>
                </c:pt>
                <c:pt idx="932">
                  <c:v>70.603187559999995</c:v>
                </c:pt>
                <c:pt idx="933">
                  <c:v>67.545570369999993</c:v>
                </c:pt>
                <c:pt idx="934">
                  <c:v>67.158401490000003</c:v>
                </c:pt>
                <c:pt idx="935">
                  <c:v>68.458885190000004</c:v>
                </c:pt>
                <c:pt idx="936">
                  <c:v>66.820869450000004</c:v>
                </c:pt>
                <c:pt idx="937">
                  <c:v>65.669303889999995</c:v>
                </c:pt>
                <c:pt idx="938">
                  <c:v>65.490615840000004</c:v>
                </c:pt>
                <c:pt idx="939">
                  <c:v>62.949211120000001</c:v>
                </c:pt>
                <c:pt idx="940">
                  <c:v>61.301273350000002</c:v>
                </c:pt>
                <c:pt idx="941">
                  <c:v>60.477306370000001</c:v>
                </c:pt>
                <c:pt idx="942">
                  <c:v>63.495212549999998</c:v>
                </c:pt>
                <c:pt idx="943">
                  <c:v>60.189414980000002</c:v>
                </c:pt>
                <c:pt idx="944">
                  <c:v>56.99281311</c:v>
                </c:pt>
                <c:pt idx="945">
                  <c:v>58.045112609999997</c:v>
                </c:pt>
                <c:pt idx="946">
                  <c:v>62.333717350000001</c:v>
                </c:pt>
                <c:pt idx="947">
                  <c:v>60.219196320000002</c:v>
                </c:pt>
                <c:pt idx="948">
                  <c:v>58.432273860000002</c:v>
                </c:pt>
                <c:pt idx="949">
                  <c:v>55.761821750000003</c:v>
                </c:pt>
                <c:pt idx="950">
                  <c:v>55.19596481</c:v>
                </c:pt>
                <c:pt idx="951">
                  <c:v>55.056983950000003</c:v>
                </c:pt>
                <c:pt idx="952">
                  <c:v>53.607593540000003</c:v>
                </c:pt>
                <c:pt idx="953">
                  <c:v>55.275382999999998</c:v>
                </c:pt>
                <c:pt idx="954">
                  <c:v>54.640037540000002</c:v>
                </c:pt>
                <c:pt idx="955">
                  <c:v>57.588451390000003</c:v>
                </c:pt>
                <c:pt idx="956">
                  <c:v>58.035182949999999</c:v>
                </c:pt>
                <c:pt idx="957">
                  <c:v>56.000080109999999</c:v>
                </c:pt>
                <c:pt idx="958">
                  <c:v>53.548027040000001</c:v>
                </c:pt>
                <c:pt idx="959">
                  <c:v>51.373943330000003</c:v>
                </c:pt>
                <c:pt idx="960">
                  <c:v>50.986778260000001</c:v>
                </c:pt>
                <c:pt idx="961">
                  <c:v>49.735935210000001</c:v>
                </c:pt>
                <c:pt idx="962">
                  <c:v>50.609539030000001</c:v>
                </c:pt>
                <c:pt idx="963">
                  <c:v>49.041023250000002</c:v>
                </c:pt>
                <c:pt idx="964">
                  <c:v>49.636657710000001</c:v>
                </c:pt>
                <c:pt idx="965">
                  <c:v>48.40567017</c:v>
                </c:pt>
                <c:pt idx="966">
                  <c:v>48.594291689999999</c:v>
                </c:pt>
                <c:pt idx="967">
                  <c:v>46.777584079999997</c:v>
                </c:pt>
                <c:pt idx="968">
                  <c:v>45.169361109999997</c:v>
                </c:pt>
                <c:pt idx="969">
                  <c:v>56.486518859999997</c:v>
                </c:pt>
                <c:pt idx="970">
                  <c:v>57.30056381</c:v>
                </c:pt>
                <c:pt idx="971">
                  <c:v>60.000793459999997</c:v>
                </c:pt>
                <c:pt idx="972">
                  <c:v>61.321128850000001</c:v>
                </c:pt>
                <c:pt idx="973">
                  <c:v>64.954536439999998</c:v>
                </c:pt>
                <c:pt idx="974">
                  <c:v>70.275588990000003</c:v>
                </c:pt>
                <c:pt idx="975">
                  <c:v>67.505859380000004</c:v>
                </c:pt>
                <c:pt idx="976">
                  <c:v>67.257675169999999</c:v>
                </c:pt>
                <c:pt idx="977">
                  <c:v>66.830795289999998</c:v>
                </c:pt>
                <c:pt idx="978">
                  <c:v>66.552833559999996</c:v>
                </c:pt>
                <c:pt idx="979">
                  <c:v>66.25501251</c:v>
                </c:pt>
                <c:pt idx="980">
                  <c:v>63.247032169999997</c:v>
                </c:pt>
                <c:pt idx="981">
                  <c:v>63.20732117</c:v>
                </c:pt>
                <c:pt idx="982">
                  <c:v>64.219909670000007</c:v>
                </c:pt>
                <c:pt idx="983">
                  <c:v>63.892307279999997</c:v>
                </c:pt>
                <c:pt idx="984">
                  <c:v>61.886989589999999</c:v>
                </c:pt>
                <c:pt idx="985">
                  <c:v>62.135173799999997</c:v>
                </c:pt>
                <c:pt idx="986">
                  <c:v>64.041221620000002</c:v>
                </c:pt>
                <c:pt idx="987">
                  <c:v>65.282135010000005</c:v>
                </c:pt>
                <c:pt idx="988">
                  <c:v>65.053810119999994</c:v>
                </c:pt>
                <c:pt idx="989">
                  <c:v>63.68383789</c:v>
                </c:pt>
                <c:pt idx="990">
                  <c:v>61.648731230000003</c:v>
                </c:pt>
                <c:pt idx="991">
                  <c:v>61.122581480000001</c:v>
                </c:pt>
                <c:pt idx="992">
                  <c:v>61.589168549999997</c:v>
                </c:pt>
                <c:pt idx="993">
                  <c:v>61.668586730000001</c:v>
                </c:pt>
                <c:pt idx="994">
                  <c:v>61.738075260000002</c:v>
                </c:pt>
                <c:pt idx="995">
                  <c:v>64.964462280000006</c:v>
                </c:pt>
                <c:pt idx="996">
                  <c:v>65.014099119999997</c:v>
                </c:pt>
                <c:pt idx="997">
                  <c:v>62.313861850000002</c:v>
                </c:pt>
                <c:pt idx="998">
                  <c:v>63.743396760000003</c:v>
                </c:pt>
                <c:pt idx="999">
                  <c:v>63.624267580000001</c:v>
                </c:pt>
                <c:pt idx="1000">
                  <c:v>62.552116390000002</c:v>
                </c:pt>
                <c:pt idx="1001">
                  <c:v>66.215301510000003</c:v>
                </c:pt>
                <c:pt idx="1002">
                  <c:v>65.9174881</c:v>
                </c:pt>
                <c:pt idx="1003">
                  <c:v>66.433708190000004</c:v>
                </c:pt>
                <c:pt idx="1004">
                  <c:v>66.691818240000003</c:v>
                </c:pt>
                <c:pt idx="1005">
                  <c:v>65.947273249999995</c:v>
                </c:pt>
                <c:pt idx="1006">
                  <c:v>67.833465579999995</c:v>
                </c:pt>
                <c:pt idx="1007">
                  <c:v>67.247741700000006</c:v>
                </c:pt>
                <c:pt idx="1008">
                  <c:v>69.233207699999994</c:v>
                </c:pt>
                <c:pt idx="1009">
                  <c:v>72.955963130000001</c:v>
                </c:pt>
                <c:pt idx="1010">
                  <c:v>72.459594730000006</c:v>
                </c:pt>
                <c:pt idx="1011">
                  <c:v>74.782592769999994</c:v>
                </c:pt>
                <c:pt idx="1012">
                  <c:v>75.179695129999999</c:v>
                </c:pt>
                <c:pt idx="1013">
                  <c:v>75.120124820000001</c:v>
                </c:pt>
                <c:pt idx="1014">
                  <c:v>77.55232239</c:v>
                </c:pt>
                <c:pt idx="1015">
                  <c:v>79.23003387</c:v>
                </c:pt>
                <c:pt idx="1016">
                  <c:v>79.249893189999995</c:v>
                </c:pt>
                <c:pt idx="1017">
                  <c:v>80.838264469999999</c:v>
                </c:pt>
                <c:pt idx="1018">
                  <c:v>79.567573550000006</c:v>
                </c:pt>
                <c:pt idx="1019">
                  <c:v>77.879913329999994</c:v>
                </c:pt>
                <c:pt idx="1020">
                  <c:v>79.418655400000006</c:v>
                </c:pt>
                <c:pt idx="1021">
                  <c:v>80.570236210000004</c:v>
                </c:pt>
                <c:pt idx="1022">
                  <c:v>80.391532900000001</c:v>
                </c:pt>
                <c:pt idx="1023">
                  <c:v>79.42858124</c:v>
                </c:pt>
                <c:pt idx="1024">
                  <c:v>79.051345830000002</c:v>
                </c:pt>
                <c:pt idx="1025">
                  <c:v>79.924949650000002</c:v>
                </c:pt>
                <c:pt idx="1026">
                  <c:v>79.061271669999996</c:v>
                </c:pt>
                <c:pt idx="1027">
                  <c:v>79.468292239999997</c:v>
                </c:pt>
                <c:pt idx="1028">
                  <c:v>81.275070189999994</c:v>
                </c:pt>
                <c:pt idx="1029">
                  <c:v>85.285713200000004</c:v>
                </c:pt>
                <c:pt idx="1030">
                  <c:v>86.060043329999999</c:v>
                </c:pt>
                <c:pt idx="1031">
                  <c:v>82.595397950000006</c:v>
                </c:pt>
                <c:pt idx="1032">
                  <c:v>82.178451539999998</c:v>
                </c:pt>
                <c:pt idx="1033">
                  <c:v>81.960052489999995</c:v>
                </c:pt>
                <c:pt idx="1034">
                  <c:v>74.613830570000005</c:v>
                </c:pt>
                <c:pt idx="1035">
                  <c:v>74.067825319999997</c:v>
                </c:pt>
                <c:pt idx="1036">
                  <c:v>74.703178410000007</c:v>
                </c:pt>
                <c:pt idx="1037">
                  <c:v>74.534408569999997</c:v>
                </c:pt>
                <c:pt idx="1038">
                  <c:v>75.060554499999995</c:v>
                </c:pt>
                <c:pt idx="1039">
                  <c:v>76.509941100000006</c:v>
                </c:pt>
                <c:pt idx="1040">
                  <c:v>76.490097050000003</c:v>
                </c:pt>
                <c:pt idx="1041">
                  <c:v>72.955963130000001</c:v>
                </c:pt>
                <c:pt idx="1042">
                  <c:v>73.690589900000006</c:v>
                </c:pt>
                <c:pt idx="1043">
                  <c:v>74.008262630000004</c:v>
                </c:pt>
                <c:pt idx="1044">
                  <c:v>71.734909060000007</c:v>
                </c:pt>
                <c:pt idx="1045">
                  <c:v>73.224006650000007</c:v>
                </c:pt>
                <c:pt idx="1046">
                  <c:v>74.385498049999995</c:v>
                </c:pt>
                <c:pt idx="1047">
                  <c:v>74.693244930000006</c:v>
                </c:pt>
                <c:pt idx="1048">
                  <c:v>75.854743959999993</c:v>
                </c:pt>
                <c:pt idx="1049">
                  <c:v>77.482826230000001</c:v>
                </c:pt>
                <c:pt idx="1050">
                  <c:v>77.651596069999997</c:v>
                </c:pt>
                <c:pt idx="1051">
                  <c:v>75.477500919999997</c:v>
                </c:pt>
                <c:pt idx="1052">
                  <c:v>77.433189389999995</c:v>
                </c:pt>
                <c:pt idx="1053">
                  <c:v>78.981849670000003</c:v>
                </c:pt>
                <c:pt idx="1054">
                  <c:v>77.889846800000001</c:v>
                </c:pt>
                <c:pt idx="1055">
                  <c:v>77.681373600000001</c:v>
                </c:pt>
                <c:pt idx="1056">
                  <c:v>78.882575990000007</c:v>
                </c:pt>
                <c:pt idx="1057">
                  <c:v>75.149902339999997</c:v>
                </c:pt>
                <c:pt idx="1058">
                  <c:v>75.467575069999995</c:v>
                </c:pt>
                <c:pt idx="1059">
                  <c:v>74.703178410000007</c:v>
                </c:pt>
                <c:pt idx="1060">
                  <c:v>75.596641539999993</c:v>
                </c:pt>
                <c:pt idx="1061">
                  <c:v>75.904380799999998</c:v>
                </c:pt>
                <c:pt idx="1062">
                  <c:v>74.464920039999996</c:v>
                </c:pt>
                <c:pt idx="1063">
                  <c:v>75.815040589999995</c:v>
                </c:pt>
                <c:pt idx="1064">
                  <c:v>75.556922909999997</c:v>
                </c:pt>
                <c:pt idx="1065">
                  <c:v>75.626419069999997</c:v>
                </c:pt>
                <c:pt idx="1066">
                  <c:v>75.934158330000002</c:v>
                </c:pt>
                <c:pt idx="1067">
                  <c:v>78.902435299999993</c:v>
                </c:pt>
                <c:pt idx="1068">
                  <c:v>83.955451969999999</c:v>
                </c:pt>
                <c:pt idx="1069">
                  <c:v>87.668266299999999</c:v>
                </c:pt>
                <c:pt idx="1070">
                  <c:v>88.541877749999998</c:v>
                </c:pt>
                <c:pt idx="1071">
                  <c:v>88.889335630000005</c:v>
                </c:pt>
                <c:pt idx="1072">
                  <c:v>88.919113159999995</c:v>
                </c:pt>
                <c:pt idx="1073">
                  <c:v>89.127586359999995</c:v>
                </c:pt>
                <c:pt idx="1074">
                  <c:v>89.345993039999996</c:v>
                </c:pt>
                <c:pt idx="1075">
                  <c:v>89.882064819999997</c:v>
                </c:pt>
                <c:pt idx="1076">
                  <c:v>88.730491639999997</c:v>
                </c:pt>
                <c:pt idx="1077">
                  <c:v>89.623947139999999</c:v>
                </c:pt>
                <c:pt idx="1078">
                  <c:v>90.467773440000002</c:v>
                </c:pt>
                <c:pt idx="1079">
                  <c:v>88.343330379999998</c:v>
                </c:pt>
                <c:pt idx="1080">
                  <c:v>88.978675839999994</c:v>
                </c:pt>
                <c:pt idx="1081">
                  <c:v>88.383033749999996</c:v>
                </c:pt>
                <c:pt idx="1082">
                  <c:v>87.856887819999997</c:v>
                </c:pt>
                <c:pt idx="1083">
                  <c:v>89.24671936</c:v>
                </c:pt>
                <c:pt idx="1084">
                  <c:v>88.472389219999997</c:v>
                </c:pt>
                <c:pt idx="1085">
                  <c:v>86.506774899999996</c:v>
                </c:pt>
                <c:pt idx="1086">
                  <c:v>86.596122739999998</c:v>
                </c:pt>
                <c:pt idx="1087">
                  <c:v>86.983283999999998</c:v>
                </c:pt>
                <c:pt idx="1088">
                  <c:v>87.082557679999994</c:v>
                </c:pt>
                <c:pt idx="1089">
                  <c:v>87.022994999999995</c:v>
                </c:pt>
                <c:pt idx="1090">
                  <c:v>87.062698359999999</c:v>
                </c:pt>
                <c:pt idx="1091">
                  <c:v>85.653015139999994</c:v>
                </c:pt>
                <c:pt idx="1092">
                  <c:v>86.377723689999996</c:v>
                </c:pt>
                <c:pt idx="1093">
                  <c:v>93.515464780000002</c:v>
                </c:pt>
                <c:pt idx="1094">
                  <c:v>93.048881530000003</c:v>
                </c:pt>
                <c:pt idx="1095">
                  <c:v>89.981338500000007</c:v>
                </c:pt>
                <c:pt idx="1096">
                  <c:v>89.316207890000001</c:v>
                </c:pt>
                <c:pt idx="1097">
                  <c:v>90.576972960000006</c:v>
                </c:pt>
                <c:pt idx="1098">
                  <c:v>89.316825870000002</c:v>
                </c:pt>
                <c:pt idx="1099">
                  <c:v>90.513175959999998</c:v>
                </c:pt>
                <c:pt idx="1100">
                  <c:v>87.871253969999998</c:v>
                </c:pt>
                <c:pt idx="1101">
                  <c:v>88.449485780000003</c:v>
                </c:pt>
                <c:pt idx="1102">
                  <c:v>88.618965149999994</c:v>
                </c:pt>
                <c:pt idx="1103">
                  <c:v>85.787628170000005</c:v>
                </c:pt>
                <c:pt idx="1104">
                  <c:v>87.392723079999996</c:v>
                </c:pt>
                <c:pt idx="1105">
                  <c:v>85.069824220000001</c:v>
                </c:pt>
                <c:pt idx="1106">
                  <c:v>82.407966610000003</c:v>
                </c:pt>
                <c:pt idx="1107">
                  <c:v>82.97622681</c:v>
                </c:pt>
                <c:pt idx="1108">
                  <c:v>83.155677800000007</c:v>
                </c:pt>
                <c:pt idx="1109">
                  <c:v>82.97622681</c:v>
                </c:pt>
                <c:pt idx="1110">
                  <c:v>81.201652530000004</c:v>
                </c:pt>
                <c:pt idx="1111">
                  <c:v>81.231567380000001</c:v>
                </c:pt>
                <c:pt idx="1112">
                  <c:v>85.528419490000005</c:v>
                </c:pt>
                <c:pt idx="1113">
                  <c:v>84.780708309999994</c:v>
                </c:pt>
                <c:pt idx="1114">
                  <c:v>85.498512270000006</c:v>
                </c:pt>
                <c:pt idx="1115">
                  <c:v>84.930252080000002</c:v>
                </c:pt>
                <c:pt idx="1116">
                  <c:v>85.578262330000001</c:v>
                </c:pt>
                <c:pt idx="1117">
                  <c:v>85.927200319999997</c:v>
                </c:pt>
                <c:pt idx="1118">
                  <c:v>91.171157840000006</c:v>
                </c:pt>
                <c:pt idx="1119">
                  <c:v>93.224884029999998</c:v>
                </c:pt>
                <c:pt idx="1120">
                  <c:v>94.281646730000006</c:v>
                </c:pt>
                <c:pt idx="1121">
                  <c:v>95.517868039999996</c:v>
                </c:pt>
                <c:pt idx="1122">
                  <c:v>94.889785770000003</c:v>
                </c:pt>
                <c:pt idx="1123">
                  <c:v>93.89283752</c:v>
                </c:pt>
                <c:pt idx="1124">
                  <c:v>97.083076480000003</c:v>
                </c:pt>
                <c:pt idx="1125">
                  <c:v>99.057044980000001</c:v>
                </c:pt>
                <c:pt idx="1126">
                  <c:v>96.265579220000006</c:v>
                </c:pt>
                <c:pt idx="1127">
                  <c:v>96.30545807</c:v>
                </c:pt>
                <c:pt idx="1128">
                  <c:v>95.358360289999993</c:v>
                </c:pt>
                <c:pt idx="1129">
                  <c:v>93.862930300000002</c:v>
                </c:pt>
                <c:pt idx="1130">
                  <c:v>94.092224119999997</c:v>
                </c:pt>
                <c:pt idx="1131">
                  <c:v>97.043197629999995</c:v>
                </c:pt>
                <c:pt idx="1132">
                  <c:v>96.514816280000005</c:v>
                </c:pt>
                <c:pt idx="1133">
                  <c:v>94.550819399999995</c:v>
                </c:pt>
                <c:pt idx="1134">
                  <c:v>89.815307619999999</c:v>
                </c:pt>
                <c:pt idx="1135">
                  <c:v>91.14125061</c:v>
                </c:pt>
                <c:pt idx="1136">
                  <c:v>91.918869020000002</c:v>
                </c:pt>
                <c:pt idx="1137">
                  <c:v>94.431190490000006</c:v>
                </c:pt>
                <c:pt idx="1138">
                  <c:v>96.514816280000005</c:v>
                </c:pt>
                <c:pt idx="1139">
                  <c:v>97.392135620000005</c:v>
                </c:pt>
                <c:pt idx="1140">
                  <c:v>96.714210510000001</c:v>
                </c:pt>
                <c:pt idx="1141">
                  <c:v>96.903625489999996</c:v>
                </c:pt>
                <c:pt idx="1142">
                  <c:v>97.053169249999996</c:v>
                </c:pt>
                <c:pt idx="1143">
                  <c:v>96.285522459999996</c:v>
                </c:pt>
                <c:pt idx="1144">
                  <c:v>94.520912170000003</c:v>
                </c:pt>
                <c:pt idx="1145">
                  <c:v>95.6474762</c:v>
                </c:pt>
                <c:pt idx="1146">
                  <c:v>97.99031067</c:v>
                </c:pt>
                <c:pt idx="1147">
                  <c:v>99.455825809999993</c:v>
                </c:pt>
                <c:pt idx="1148">
                  <c:v>98.349212649999998</c:v>
                </c:pt>
                <c:pt idx="1149">
                  <c:v>98.817779540000004</c:v>
                </c:pt>
                <c:pt idx="1150">
                  <c:v>101.519516</c:v>
                </c:pt>
                <c:pt idx="1151">
                  <c:v>100.911377</c:v>
                </c:pt>
                <c:pt idx="1152">
                  <c:v>99.874542239999997</c:v>
                </c:pt>
                <c:pt idx="1153">
                  <c:v>97.571586609999997</c:v>
                </c:pt>
                <c:pt idx="1154">
                  <c:v>98.109947199999993</c:v>
                </c:pt>
                <c:pt idx="1155">
                  <c:v>98.568542480000005</c:v>
                </c:pt>
                <c:pt idx="1156">
                  <c:v>98.728050229999994</c:v>
                </c:pt>
                <c:pt idx="1157">
                  <c:v>96.405151369999999</c:v>
                </c:pt>
                <c:pt idx="1158">
                  <c:v>97.023262020000004</c:v>
                </c:pt>
                <c:pt idx="1159">
                  <c:v>99.695091250000004</c:v>
                </c:pt>
                <c:pt idx="1160">
                  <c:v>97.162834169999996</c:v>
                </c:pt>
                <c:pt idx="1161">
                  <c:v>97.063140869999998</c:v>
                </c:pt>
                <c:pt idx="1162">
                  <c:v>97.501800540000005</c:v>
                </c:pt>
                <c:pt idx="1163">
                  <c:v>99.685119630000003</c:v>
                </c:pt>
                <c:pt idx="1164">
                  <c:v>99.724998470000003</c:v>
                </c:pt>
                <c:pt idx="1165">
                  <c:v>99.655212399999996</c:v>
                </c:pt>
                <c:pt idx="1166">
                  <c:v>100.4328308</c:v>
                </c:pt>
                <c:pt idx="1167">
                  <c:v>99.535575870000002</c:v>
                </c:pt>
                <c:pt idx="1168">
                  <c:v>96.614517210000002</c:v>
                </c:pt>
                <c:pt idx="1169">
                  <c:v>95.009429929999996</c:v>
                </c:pt>
                <c:pt idx="1170">
                  <c:v>95.228752139999997</c:v>
                </c:pt>
                <c:pt idx="1171">
                  <c:v>96.026313779999995</c:v>
                </c:pt>
                <c:pt idx="1172">
                  <c:v>98.658264160000002</c:v>
                </c:pt>
                <c:pt idx="1173">
                  <c:v>99.804756159999997</c:v>
                </c:pt>
                <c:pt idx="1174">
                  <c:v>99.864570619999995</c:v>
                </c:pt>
                <c:pt idx="1175">
                  <c:v>99.495704649999993</c:v>
                </c:pt>
                <c:pt idx="1176">
                  <c:v>97.671279909999996</c:v>
                </c:pt>
                <c:pt idx="1177">
                  <c:v>97.382164000000003</c:v>
                </c:pt>
                <c:pt idx="1178">
                  <c:v>94.042381289999994</c:v>
                </c:pt>
                <c:pt idx="1179">
                  <c:v>93.813079830000007</c:v>
                </c:pt>
                <c:pt idx="1180">
                  <c:v>95.557746890000004</c:v>
                </c:pt>
                <c:pt idx="1181">
                  <c:v>93.214912409999997</c:v>
                </c:pt>
                <c:pt idx="1182">
                  <c:v>91.230979919999996</c:v>
                </c:pt>
                <c:pt idx="1183">
                  <c:v>90.862106319999995</c:v>
                </c:pt>
                <c:pt idx="1184">
                  <c:v>92.307685849999999</c:v>
                </c:pt>
                <c:pt idx="1185">
                  <c:v>90.164245609999995</c:v>
                </c:pt>
                <c:pt idx="1186">
                  <c:v>88.399635309999994</c:v>
                </c:pt>
                <c:pt idx="1187">
                  <c:v>88.150398249999995</c:v>
                </c:pt>
                <c:pt idx="1188">
                  <c:v>85.787628170000005</c:v>
                </c:pt>
                <c:pt idx="1189">
                  <c:v>86.325973509999997</c:v>
                </c:pt>
                <c:pt idx="1190">
                  <c:v>85.338996890000004</c:v>
                </c:pt>
                <c:pt idx="1191">
                  <c:v>83.753852839999993</c:v>
                </c:pt>
                <c:pt idx="1192">
                  <c:v>82.90644073</c:v>
                </c:pt>
                <c:pt idx="1193">
                  <c:v>82.487716669999998</c:v>
                </c:pt>
                <c:pt idx="1194">
                  <c:v>87.492416379999995</c:v>
                </c:pt>
                <c:pt idx="1195">
                  <c:v>85.697898859999995</c:v>
                </c:pt>
                <c:pt idx="1196">
                  <c:v>83.773788449999998</c:v>
                </c:pt>
                <c:pt idx="1197">
                  <c:v>85.448661799999996</c:v>
                </c:pt>
                <c:pt idx="1198">
                  <c:v>82.497688289999999</c:v>
                </c:pt>
                <c:pt idx="1199">
                  <c:v>84.292205809999999</c:v>
                </c:pt>
                <c:pt idx="1200">
                  <c:v>88.180305480000001</c:v>
                </c:pt>
                <c:pt idx="1201">
                  <c:v>89.446441649999997</c:v>
                </c:pt>
                <c:pt idx="1202">
                  <c:v>89.75549316</c:v>
                </c:pt>
                <c:pt idx="1203">
                  <c:v>88.768508909999994</c:v>
                </c:pt>
                <c:pt idx="1204">
                  <c:v>87.641960139999995</c:v>
                </c:pt>
                <c:pt idx="1205">
                  <c:v>89.915008540000002</c:v>
                </c:pt>
                <c:pt idx="1206">
                  <c:v>94.321525570000006</c:v>
                </c:pt>
                <c:pt idx="1207">
                  <c:v>92.31765747</c:v>
                </c:pt>
                <c:pt idx="1208">
                  <c:v>91.061492920000006</c:v>
                </c:pt>
                <c:pt idx="1209">
                  <c:v>89.595985409999997</c:v>
                </c:pt>
                <c:pt idx="1210">
                  <c:v>89.316825870000002</c:v>
                </c:pt>
                <c:pt idx="1211">
                  <c:v>90.911956790000005</c:v>
                </c:pt>
                <c:pt idx="1212">
                  <c:v>89.645828249999994</c:v>
                </c:pt>
                <c:pt idx="1213">
                  <c:v>87.293022160000007</c:v>
                </c:pt>
                <c:pt idx="1214">
                  <c:v>87.26311493</c:v>
                </c:pt>
                <c:pt idx="1215">
                  <c:v>88.489364620000003</c:v>
                </c:pt>
                <c:pt idx="1216">
                  <c:v>88.439514160000002</c:v>
                </c:pt>
                <c:pt idx="1217">
                  <c:v>88.68875122</c:v>
                </c:pt>
                <c:pt idx="1218">
                  <c:v>91.011650090000003</c:v>
                </c:pt>
                <c:pt idx="1219">
                  <c:v>91.03158569</c:v>
                </c:pt>
                <c:pt idx="1220">
                  <c:v>91.90890503</c:v>
                </c:pt>
                <c:pt idx="1221">
                  <c:v>92.108291629999997</c:v>
                </c:pt>
                <c:pt idx="1222">
                  <c:v>90.772384639999999</c:v>
                </c:pt>
                <c:pt idx="1223">
                  <c:v>91.779296880000004</c:v>
                </c:pt>
                <c:pt idx="1224">
                  <c:v>91.918869020000002</c:v>
                </c:pt>
                <c:pt idx="1225">
                  <c:v>90.882049559999999</c:v>
                </c:pt>
                <c:pt idx="1226">
                  <c:v>97.142898560000006</c:v>
                </c:pt>
                <c:pt idx="1227">
                  <c:v>96.754089359999995</c:v>
                </c:pt>
                <c:pt idx="1228">
                  <c:v>95.697319030000003</c:v>
                </c:pt>
                <c:pt idx="1229">
                  <c:v>97.850738530000001</c:v>
                </c:pt>
                <c:pt idx="1230">
                  <c:v>99.326217650000004</c:v>
                </c:pt>
                <c:pt idx="1231">
                  <c:v>100.6820755</c:v>
                </c:pt>
                <c:pt idx="1232">
                  <c:v>101.6889954</c:v>
                </c:pt>
                <c:pt idx="1233">
                  <c:v>100.78176879999999</c:v>
                </c:pt>
                <c:pt idx="1234">
                  <c:v>101.160614</c:v>
                </c:pt>
                <c:pt idx="1235">
                  <c:v>102.137619</c:v>
                </c:pt>
                <c:pt idx="1236">
                  <c:v>105.2879868</c:v>
                </c:pt>
                <c:pt idx="1237">
                  <c:v>104.5502472</c:v>
                </c:pt>
                <c:pt idx="1238">
                  <c:v>105.53722380000001</c:v>
                </c:pt>
                <c:pt idx="1239">
                  <c:v>105.2680435</c:v>
                </c:pt>
                <c:pt idx="1240">
                  <c:v>105.0886002</c:v>
                </c:pt>
                <c:pt idx="1241">
                  <c:v>105.43753049999999</c:v>
                </c:pt>
                <c:pt idx="1242">
                  <c:v>103.0548172</c:v>
                </c:pt>
                <c:pt idx="1243">
                  <c:v>103.7925644</c:v>
                </c:pt>
                <c:pt idx="1244">
                  <c:v>104.4306107</c:v>
                </c:pt>
                <c:pt idx="1245">
                  <c:v>104.350853</c:v>
                </c:pt>
                <c:pt idx="1246">
                  <c:v>106.07557679999999</c:v>
                </c:pt>
                <c:pt idx="1247">
                  <c:v>108.209053</c:v>
                </c:pt>
                <c:pt idx="1248">
                  <c:v>104.0916519</c:v>
                </c:pt>
                <c:pt idx="1249">
                  <c:v>104.9191132</c:v>
                </c:pt>
                <c:pt idx="1250">
                  <c:v>105.82633970000001</c:v>
                </c:pt>
                <c:pt idx="1251">
                  <c:v>106.0157547</c:v>
                </c:pt>
                <c:pt idx="1252">
                  <c:v>107.0825043</c:v>
                </c:pt>
                <c:pt idx="1253">
                  <c:v>101.1406708</c:v>
                </c:pt>
                <c:pt idx="1254">
                  <c:v>102.2373199</c:v>
                </c:pt>
                <c:pt idx="1255">
                  <c:v>102.8753662</c:v>
                </c:pt>
                <c:pt idx="1256">
                  <c:v>101.5893021</c:v>
                </c:pt>
                <c:pt idx="1257">
                  <c:v>101.340065</c:v>
                </c:pt>
                <c:pt idx="1258">
                  <c:v>99.246467589999995</c:v>
                </c:pt>
                <c:pt idx="1259">
                  <c:v>97.412071229999995</c:v>
                </c:pt>
                <c:pt idx="1260">
                  <c:v>94.461097719999998</c:v>
                </c:pt>
                <c:pt idx="1261">
                  <c:v>94.550819399999995</c:v>
                </c:pt>
                <c:pt idx="1262">
                  <c:v>96.933540339999993</c:v>
                </c:pt>
                <c:pt idx="1263">
                  <c:v>96.883689880000006</c:v>
                </c:pt>
                <c:pt idx="1264">
                  <c:v>98.159790040000004</c:v>
                </c:pt>
                <c:pt idx="1265">
                  <c:v>97.741065980000002</c:v>
                </c:pt>
                <c:pt idx="1266">
                  <c:v>97.083076480000003</c:v>
                </c:pt>
                <c:pt idx="1267">
                  <c:v>92.955703740000004</c:v>
                </c:pt>
                <c:pt idx="1268">
                  <c:v>89.635864260000005</c:v>
                </c:pt>
                <c:pt idx="1269">
                  <c:v>89.536163329999994</c:v>
                </c:pt>
                <c:pt idx="1270">
                  <c:v>89.895065310000007</c:v>
                </c:pt>
                <c:pt idx="1271">
                  <c:v>90.154273989999993</c:v>
                </c:pt>
                <c:pt idx="1272">
                  <c:v>90.513175959999998</c:v>
                </c:pt>
                <c:pt idx="1273">
                  <c:v>89.725585940000002</c:v>
                </c:pt>
                <c:pt idx="1274">
                  <c:v>94.810028079999995</c:v>
                </c:pt>
                <c:pt idx="1275">
                  <c:v>95.886741639999997</c:v>
                </c:pt>
                <c:pt idx="1276">
                  <c:v>96.395187379999996</c:v>
                </c:pt>
                <c:pt idx="1277">
                  <c:v>96.96344757</c:v>
                </c:pt>
                <c:pt idx="1278">
                  <c:v>87.851318359999993</c:v>
                </c:pt>
                <c:pt idx="1279">
                  <c:v>94.500976559999998</c:v>
                </c:pt>
                <c:pt idx="1280">
                  <c:v>95.029365540000001</c:v>
                </c:pt>
                <c:pt idx="1281">
                  <c:v>94.271675110000004</c:v>
                </c:pt>
                <c:pt idx="1282">
                  <c:v>94.181953429999993</c:v>
                </c:pt>
                <c:pt idx="1283">
                  <c:v>94.321525570000006</c:v>
                </c:pt>
                <c:pt idx="1284">
                  <c:v>93.424270629999995</c:v>
                </c:pt>
                <c:pt idx="1285">
                  <c:v>92.696502690000003</c:v>
                </c:pt>
                <c:pt idx="1286">
                  <c:v>93.254791260000005</c:v>
                </c:pt>
                <c:pt idx="1287">
                  <c:v>90.582962039999998</c:v>
                </c:pt>
                <c:pt idx="1288">
                  <c:v>93.713386540000002</c:v>
                </c:pt>
                <c:pt idx="1289">
                  <c:v>93.89283752</c:v>
                </c:pt>
                <c:pt idx="1290">
                  <c:v>94.491004939999996</c:v>
                </c:pt>
                <c:pt idx="1291">
                  <c:v>97.481857300000001</c:v>
                </c:pt>
                <c:pt idx="1292">
                  <c:v>97.900581360000004</c:v>
                </c:pt>
                <c:pt idx="1293">
                  <c:v>101.80863189999999</c:v>
                </c:pt>
                <c:pt idx="1294">
                  <c:v>101.6690598</c:v>
                </c:pt>
                <c:pt idx="1295">
                  <c:v>101.8684464</c:v>
                </c:pt>
                <c:pt idx="1296">
                  <c:v>101.91829679999999</c:v>
                </c:pt>
                <c:pt idx="1297">
                  <c:v>102.36692050000001</c:v>
                </c:pt>
                <c:pt idx="1298">
                  <c:v>101.0210419</c:v>
                </c:pt>
                <c:pt idx="1299">
                  <c:v>101.1107635</c:v>
                </c:pt>
                <c:pt idx="1300">
                  <c:v>99.605369569999993</c:v>
                </c:pt>
                <c:pt idx="1301">
                  <c:v>99.804756159999997</c:v>
                </c:pt>
                <c:pt idx="1302">
                  <c:v>101.0609207</c:v>
                </c:pt>
                <c:pt idx="1303">
                  <c:v>102.8155441</c:v>
                </c:pt>
                <c:pt idx="1304">
                  <c:v>102.6460648</c:v>
                </c:pt>
                <c:pt idx="1305">
                  <c:v>103.0647812</c:v>
                </c:pt>
                <c:pt idx="1306">
                  <c:v>105.0287781</c:v>
                </c:pt>
                <c:pt idx="1307">
                  <c:v>109.1860657</c:v>
                </c:pt>
                <c:pt idx="1308">
                  <c:v>111.8379517</c:v>
                </c:pt>
                <c:pt idx="1309">
                  <c:v>111.3095703</c:v>
                </c:pt>
                <c:pt idx="1310">
                  <c:v>108.4283829</c:v>
                </c:pt>
                <c:pt idx="1311">
                  <c:v>108.8271637</c:v>
                </c:pt>
                <c:pt idx="1312">
                  <c:v>109.7543259</c:v>
                </c:pt>
                <c:pt idx="1313">
                  <c:v>107.2619476</c:v>
                </c:pt>
                <c:pt idx="1314">
                  <c:v>107.780365</c:v>
                </c:pt>
                <c:pt idx="1315">
                  <c:v>109.9537201</c:v>
                </c:pt>
                <c:pt idx="1316">
                  <c:v>110.1132278</c:v>
                </c:pt>
                <c:pt idx="1317">
                  <c:v>110.85097500000001</c:v>
                </c:pt>
                <c:pt idx="1318">
                  <c:v>111.73825840000001</c:v>
                </c:pt>
                <c:pt idx="1319">
                  <c:v>111.38932800000001</c:v>
                </c:pt>
                <c:pt idx="1320">
                  <c:v>108.567955</c:v>
                </c:pt>
                <c:pt idx="1321">
                  <c:v>108.4184113</c:v>
                </c:pt>
                <c:pt idx="1322">
                  <c:v>107.9897232</c:v>
                </c:pt>
                <c:pt idx="1323">
                  <c:v>108.87700649999999</c:v>
                </c:pt>
                <c:pt idx="1324">
                  <c:v>110.502037</c:v>
                </c:pt>
                <c:pt idx="1325">
                  <c:v>108.9966431</c:v>
                </c:pt>
                <c:pt idx="1326">
                  <c:v>107.5111847</c:v>
                </c:pt>
                <c:pt idx="1327">
                  <c:v>107.6607285</c:v>
                </c:pt>
                <c:pt idx="1328">
                  <c:v>103.633049</c:v>
                </c:pt>
                <c:pt idx="1329">
                  <c:v>107.7305145</c:v>
                </c:pt>
                <c:pt idx="1330">
                  <c:v>110.67152400000001</c:v>
                </c:pt>
                <c:pt idx="1331">
                  <c:v>116.8725586</c:v>
                </c:pt>
                <c:pt idx="1332">
                  <c:v>119.3649368</c:v>
                </c:pt>
                <c:pt idx="1333">
                  <c:v>119.0359421</c:v>
                </c:pt>
                <c:pt idx="1334">
                  <c:v>119.2951508</c:v>
                </c:pt>
                <c:pt idx="1335">
                  <c:v>121.9171295</c:v>
                </c:pt>
                <c:pt idx="1336">
                  <c:v>121.3488693</c:v>
                </c:pt>
                <c:pt idx="1337">
                  <c:v>121.21926120000001</c:v>
                </c:pt>
                <c:pt idx="1338">
                  <c:v>123.4424667</c:v>
                </c:pt>
                <c:pt idx="1339">
                  <c:v>125.1572189</c:v>
                </c:pt>
                <c:pt idx="1340">
                  <c:v>119.76371</c:v>
                </c:pt>
                <c:pt idx="1341">
                  <c:v>119.1256638</c:v>
                </c:pt>
                <c:pt idx="1342">
                  <c:v>120.4316711</c:v>
                </c:pt>
                <c:pt idx="1343">
                  <c:v>120.8105164</c:v>
                </c:pt>
                <c:pt idx="1344">
                  <c:v>121.06972500000001</c:v>
                </c:pt>
                <c:pt idx="1345">
                  <c:v>119.37490080000001</c:v>
                </c:pt>
                <c:pt idx="1346">
                  <c:v>118.98609159999999</c:v>
                </c:pt>
                <c:pt idx="1347">
                  <c:v>120.35191349999999</c:v>
                </c:pt>
                <c:pt idx="1348">
                  <c:v>120.78060910000001</c:v>
                </c:pt>
                <c:pt idx="1349">
                  <c:v>120.999939</c:v>
                </c:pt>
                <c:pt idx="1350">
                  <c:v>123.0237427</c:v>
                </c:pt>
                <c:pt idx="1351">
                  <c:v>126.21398929999999</c:v>
                </c:pt>
                <c:pt idx="1352">
                  <c:v>123.9210052</c:v>
                </c:pt>
                <c:pt idx="1353">
                  <c:v>124.5699997</c:v>
                </c:pt>
                <c:pt idx="1354">
                  <c:v>123.6900024</c:v>
                </c:pt>
                <c:pt idx="1355">
                  <c:v>123.8000031</c:v>
                </c:pt>
                <c:pt idx="1356">
                  <c:v>121.4599991</c:v>
                </c:pt>
                <c:pt idx="1357">
                  <c:v>119.4599991</c:v>
                </c:pt>
                <c:pt idx="1358">
                  <c:v>121.88999939999999</c:v>
                </c:pt>
                <c:pt idx="1359">
                  <c:v>120.3799973</c:v>
                </c:pt>
                <c:pt idx="1360">
                  <c:v>123.0500031</c:v>
                </c:pt>
                <c:pt idx="1361">
                  <c:v>125.3499985</c:v>
                </c:pt>
                <c:pt idx="1362">
                  <c:v>126.58000180000001</c:v>
                </c:pt>
                <c:pt idx="1363">
                  <c:v>126.6200027</c:v>
                </c:pt>
                <c:pt idx="1364">
                  <c:v>126.4300003</c:v>
                </c:pt>
                <c:pt idx="1365">
                  <c:v>125.83000180000001</c:v>
                </c:pt>
                <c:pt idx="1366">
                  <c:v>125.75</c:v>
                </c:pt>
                <c:pt idx="1367">
                  <c:v>124.75</c:v>
                </c:pt>
                <c:pt idx="1368">
                  <c:v>123.8399963</c:v>
                </c:pt>
                <c:pt idx="1369">
                  <c:v>121.4100037</c:v>
                </c:pt>
                <c:pt idx="1370">
                  <c:v>124.26000209999999</c:v>
                </c:pt>
                <c:pt idx="1371">
                  <c:v>122.0400009</c:v>
                </c:pt>
                <c:pt idx="1372">
                  <c:v>120.36000060000001</c:v>
                </c:pt>
                <c:pt idx="1373">
                  <c:v>118.1200027</c:v>
                </c:pt>
                <c:pt idx="1374">
                  <c:v>115.9499969</c:v>
                </c:pt>
                <c:pt idx="1375">
                  <c:v>118.5500031</c:v>
                </c:pt>
                <c:pt idx="1376">
                  <c:v>116.3399963</c:v>
                </c:pt>
                <c:pt idx="1377">
                  <c:v>117.2900009</c:v>
                </c:pt>
                <c:pt idx="1378">
                  <c:v>116.8700027</c:v>
                </c:pt>
                <c:pt idx="1379">
                  <c:v>118.9100037</c:v>
                </c:pt>
                <c:pt idx="1380">
                  <c:v>119.6299973</c:v>
                </c:pt>
                <c:pt idx="1381">
                  <c:v>119.86000060000001</c:v>
                </c:pt>
                <c:pt idx="1382">
                  <c:v>118.1600037</c:v>
                </c:pt>
                <c:pt idx="1383">
                  <c:v>115.8199997</c:v>
                </c:pt>
                <c:pt idx="1384">
                  <c:v>117.88999939999999</c:v>
                </c:pt>
                <c:pt idx="1385">
                  <c:v>119.8099976</c:v>
                </c:pt>
                <c:pt idx="1386">
                  <c:v>118.5299988</c:v>
                </c:pt>
                <c:pt idx="1387">
                  <c:v>117.13999939999999</c:v>
                </c:pt>
                <c:pt idx="1388">
                  <c:v>119.8700027</c:v>
                </c:pt>
                <c:pt idx="1389">
                  <c:v>122.38999939999999</c:v>
                </c:pt>
                <c:pt idx="1390">
                  <c:v>125.8499985</c:v>
                </c:pt>
                <c:pt idx="1391">
                  <c:v>125.7099991</c:v>
                </c:pt>
                <c:pt idx="1392">
                  <c:v>130.1499939</c:v>
                </c:pt>
                <c:pt idx="1393">
                  <c:v>127.6500015</c:v>
                </c:pt>
                <c:pt idx="1394">
                  <c:v>126.76000209999999</c:v>
                </c:pt>
                <c:pt idx="1395">
                  <c:v>123.9400024</c:v>
                </c:pt>
                <c:pt idx="1396">
                  <c:v>125.2799988</c:v>
                </c:pt>
                <c:pt idx="1397">
                  <c:v>124.9800034</c:v>
                </c:pt>
                <c:pt idx="1398">
                  <c:v>125.16999819999999</c:v>
                </c:pt>
                <c:pt idx="1399">
                  <c:v>124.01000209999999</c:v>
                </c:pt>
                <c:pt idx="1400">
                  <c:v>126.58000180000001</c:v>
                </c:pt>
                <c:pt idx="1401">
                  <c:v>128.22000120000001</c:v>
                </c:pt>
                <c:pt idx="1402">
                  <c:v>127.7099991</c:v>
                </c:pt>
                <c:pt idx="1403">
                  <c:v>124.9499969</c:v>
                </c:pt>
                <c:pt idx="1404">
                  <c:v>121.5500031</c:v>
                </c:pt>
                <c:pt idx="1405">
                  <c:v>120.41999819999999</c:v>
                </c:pt>
                <c:pt idx="1406">
                  <c:v>118.8000031</c:v>
                </c:pt>
                <c:pt idx="1407">
                  <c:v>116.4300003</c:v>
                </c:pt>
                <c:pt idx="1408">
                  <c:v>116.91999819999999</c:v>
                </c:pt>
                <c:pt idx="1409">
                  <c:v>117.76000209999999</c:v>
                </c:pt>
                <c:pt idx="1410">
                  <c:v>117.26000209999999</c:v>
                </c:pt>
                <c:pt idx="1411">
                  <c:v>116.1800003</c:v>
                </c:pt>
                <c:pt idx="1412">
                  <c:v>118</c:v>
                </c:pt>
                <c:pt idx="1413">
                  <c:v>119.6900024</c:v>
                </c:pt>
                <c:pt idx="1414">
                  <c:v>120.2200012</c:v>
                </c:pt>
                <c:pt idx="1415">
                  <c:v>119.58000180000001</c:v>
                </c:pt>
                <c:pt idx="1416">
                  <c:v>120.86000060000001</c:v>
                </c:pt>
                <c:pt idx="1417">
                  <c:v>119</c:v>
                </c:pt>
                <c:pt idx="1418">
                  <c:v>121.1999969</c:v>
                </c:pt>
                <c:pt idx="1419">
                  <c:v>120.2699966</c:v>
                </c:pt>
                <c:pt idx="1420">
                  <c:v>122.23999790000001</c:v>
                </c:pt>
                <c:pt idx="1421">
                  <c:v>122.2699966</c:v>
                </c:pt>
                <c:pt idx="1422">
                  <c:v>124.8799973</c:v>
                </c:pt>
                <c:pt idx="1423">
                  <c:v>126.2799988</c:v>
                </c:pt>
                <c:pt idx="1424">
                  <c:v>127.3799973</c:v>
                </c:pt>
                <c:pt idx="1425">
                  <c:v>128.5599976</c:v>
                </c:pt>
                <c:pt idx="1426">
                  <c:v>126.5599976</c:v>
                </c:pt>
                <c:pt idx="1427">
                  <c:v>124.3399963</c:v>
                </c:pt>
                <c:pt idx="1428">
                  <c:v>123.2799988</c:v>
                </c:pt>
                <c:pt idx="1429">
                  <c:v>122.51000209999999</c:v>
                </c:pt>
                <c:pt idx="1430">
                  <c:v>118.4300003</c:v>
                </c:pt>
                <c:pt idx="1431">
                  <c:v>116.1299973</c:v>
                </c:pt>
                <c:pt idx="1432">
                  <c:v>118.5199966</c:v>
                </c:pt>
                <c:pt idx="1433">
                  <c:v>121.48999790000001</c:v>
                </c:pt>
                <c:pt idx="1434">
                  <c:v>120.9000015</c:v>
                </c:pt>
                <c:pt idx="1435">
                  <c:v>122.4599991</c:v>
                </c:pt>
                <c:pt idx="1436">
                  <c:v>123.0299988</c:v>
                </c:pt>
                <c:pt idx="1437">
                  <c:v>123.0400009</c:v>
                </c:pt>
                <c:pt idx="1438">
                  <c:v>124.63999939999999</c:v>
                </c:pt>
                <c:pt idx="1439">
                  <c:v>121.9400024</c:v>
                </c:pt>
                <c:pt idx="1440">
                  <c:v>121.7300034</c:v>
                </c:pt>
                <c:pt idx="1441">
                  <c:v>123.4100037</c:v>
                </c:pt>
                <c:pt idx="1442">
                  <c:v>123.9100037</c:v>
                </c:pt>
                <c:pt idx="1443">
                  <c:v>130.9499969</c:v>
                </c:pt>
                <c:pt idx="1444">
                  <c:v>133.3999939</c:v>
                </c:pt>
                <c:pt idx="1445">
                  <c:v>132.6900024</c:v>
                </c:pt>
                <c:pt idx="1446">
                  <c:v>129.36000060000001</c:v>
                </c:pt>
                <c:pt idx="1447">
                  <c:v>130.72000120000001</c:v>
                </c:pt>
                <c:pt idx="1448">
                  <c:v>130.38999939999999</c:v>
                </c:pt>
                <c:pt idx="1449">
                  <c:v>131.2400055</c:v>
                </c:pt>
                <c:pt idx="1450">
                  <c:v>130.2599945</c:v>
                </c:pt>
                <c:pt idx="1451">
                  <c:v>129.6000061</c:v>
                </c:pt>
                <c:pt idx="1452">
                  <c:v>129.5500031</c:v>
                </c:pt>
                <c:pt idx="1453">
                  <c:v>127.51000209999999</c:v>
                </c:pt>
                <c:pt idx="1454">
                  <c:v>128.07000729999999</c:v>
                </c:pt>
                <c:pt idx="1455">
                  <c:v>129.4499969</c:v>
                </c:pt>
                <c:pt idx="1456">
                  <c:v>129.63999939999999</c:v>
                </c:pt>
                <c:pt idx="1457">
                  <c:v>121.2799988</c:v>
                </c:pt>
                <c:pt idx="1458">
                  <c:v>122.33000180000001</c:v>
                </c:pt>
                <c:pt idx="1459">
                  <c:v>123.76000209999999</c:v>
                </c:pt>
                <c:pt idx="1460">
                  <c:v>120.41999819999999</c:v>
                </c:pt>
                <c:pt idx="1461">
                  <c:v>118.9300003</c:v>
                </c:pt>
                <c:pt idx="1462">
                  <c:v>116.01000209999999</c:v>
                </c:pt>
                <c:pt idx="1463">
                  <c:v>116.8799973</c:v>
                </c:pt>
                <c:pt idx="1464">
                  <c:v>116.88999939999999</c:v>
                </c:pt>
                <c:pt idx="1465">
                  <c:v>115.3199997</c:v>
                </c:pt>
                <c:pt idx="1466">
                  <c:v>119.4599991</c:v>
                </c:pt>
                <c:pt idx="1467">
                  <c:v>120.0500031</c:v>
                </c:pt>
                <c:pt idx="1468">
                  <c:v>119.5400009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6B-415D-9FBB-CBF163312061}"/>
            </c:ext>
          </c:extLst>
        </c:ser>
        <c:ser>
          <c:idx val="1"/>
          <c:order val="1"/>
          <c:tx>
            <c:strRef>
              <c:f>'Holt Exponential Day (X)'!$H$3</c:f>
              <c:strCache>
                <c:ptCount val="1"/>
                <c:pt idx="0">
                  <c:v>Holt's Forecast</c:v>
                </c:pt>
              </c:strCache>
            </c:strRef>
          </c:tx>
          <c:spPr>
            <a:ln w="34925" cap="rnd">
              <a:solidFill>
                <a:schemeClr val="accent6">
                  <a:shade val="76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'Holt Exponential Day (X)'!$D$4:$D$1472</c:f>
              <c:numCache>
                <c:formatCode>m/d/yyyy</c:formatCode>
                <c:ptCount val="1469"/>
                <c:pt idx="0">
                  <c:v>43467</c:v>
                </c:pt>
                <c:pt idx="1">
                  <c:v>43468</c:v>
                </c:pt>
                <c:pt idx="2">
                  <c:v>43469</c:v>
                </c:pt>
                <c:pt idx="3">
                  <c:v>43472</c:v>
                </c:pt>
                <c:pt idx="4">
                  <c:v>43473</c:v>
                </c:pt>
                <c:pt idx="5">
                  <c:v>43474</c:v>
                </c:pt>
                <c:pt idx="6">
                  <c:v>43475</c:v>
                </c:pt>
                <c:pt idx="7">
                  <c:v>43476</c:v>
                </c:pt>
                <c:pt idx="8">
                  <c:v>43479</c:v>
                </c:pt>
                <c:pt idx="9">
                  <c:v>43480</c:v>
                </c:pt>
                <c:pt idx="10">
                  <c:v>43481</c:v>
                </c:pt>
                <c:pt idx="11">
                  <c:v>43482</c:v>
                </c:pt>
                <c:pt idx="12">
                  <c:v>43483</c:v>
                </c:pt>
                <c:pt idx="13">
                  <c:v>43487</c:v>
                </c:pt>
                <c:pt idx="14">
                  <c:v>43488</c:v>
                </c:pt>
                <c:pt idx="15">
                  <c:v>43489</c:v>
                </c:pt>
                <c:pt idx="16">
                  <c:v>43490</c:v>
                </c:pt>
                <c:pt idx="17">
                  <c:v>43493</c:v>
                </c:pt>
                <c:pt idx="18">
                  <c:v>43494</c:v>
                </c:pt>
                <c:pt idx="19">
                  <c:v>43495</c:v>
                </c:pt>
                <c:pt idx="20">
                  <c:v>43496</c:v>
                </c:pt>
                <c:pt idx="21">
                  <c:v>43497</c:v>
                </c:pt>
                <c:pt idx="22">
                  <c:v>43500</c:v>
                </c:pt>
                <c:pt idx="23">
                  <c:v>43501</c:v>
                </c:pt>
                <c:pt idx="24">
                  <c:v>43502</c:v>
                </c:pt>
                <c:pt idx="25">
                  <c:v>43503</c:v>
                </c:pt>
                <c:pt idx="26">
                  <c:v>43504</c:v>
                </c:pt>
                <c:pt idx="27">
                  <c:v>43507</c:v>
                </c:pt>
                <c:pt idx="28">
                  <c:v>43508</c:v>
                </c:pt>
                <c:pt idx="29">
                  <c:v>43509</c:v>
                </c:pt>
                <c:pt idx="30">
                  <c:v>43510</c:v>
                </c:pt>
                <c:pt idx="31">
                  <c:v>43511</c:v>
                </c:pt>
                <c:pt idx="32">
                  <c:v>43515</c:v>
                </c:pt>
                <c:pt idx="33">
                  <c:v>43516</c:v>
                </c:pt>
                <c:pt idx="34">
                  <c:v>43517</c:v>
                </c:pt>
                <c:pt idx="35">
                  <c:v>43518</c:v>
                </c:pt>
                <c:pt idx="36">
                  <c:v>43521</c:v>
                </c:pt>
                <c:pt idx="37">
                  <c:v>43522</c:v>
                </c:pt>
                <c:pt idx="38">
                  <c:v>43523</c:v>
                </c:pt>
                <c:pt idx="39">
                  <c:v>43524</c:v>
                </c:pt>
                <c:pt idx="40">
                  <c:v>43525</c:v>
                </c:pt>
                <c:pt idx="41">
                  <c:v>43528</c:v>
                </c:pt>
                <c:pt idx="42">
                  <c:v>43529</c:v>
                </c:pt>
                <c:pt idx="43">
                  <c:v>43530</c:v>
                </c:pt>
                <c:pt idx="44">
                  <c:v>43531</c:v>
                </c:pt>
                <c:pt idx="45">
                  <c:v>43532</c:v>
                </c:pt>
                <c:pt idx="46">
                  <c:v>43535</c:v>
                </c:pt>
                <c:pt idx="47">
                  <c:v>43536</c:v>
                </c:pt>
                <c:pt idx="48">
                  <c:v>43537</c:v>
                </c:pt>
                <c:pt idx="49">
                  <c:v>43538</c:v>
                </c:pt>
                <c:pt idx="50">
                  <c:v>43539</c:v>
                </c:pt>
                <c:pt idx="51">
                  <c:v>43542</c:v>
                </c:pt>
                <c:pt idx="52">
                  <c:v>43543</c:v>
                </c:pt>
                <c:pt idx="53">
                  <c:v>43544</c:v>
                </c:pt>
                <c:pt idx="54">
                  <c:v>43545</c:v>
                </c:pt>
                <c:pt idx="55">
                  <c:v>43546</c:v>
                </c:pt>
                <c:pt idx="56">
                  <c:v>43549</c:v>
                </c:pt>
                <c:pt idx="57">
                  <c:v>43550</c:v>
                </c:pt>
                <c:pt idx="58">
                  <c:v>43551</c:v>
                </c:pt>
                <c:pt idx="59">
                  <c:v>43552</c:v>
                </c:pt>
                <c:pt idx="60">
                  <c:v>43553</c:v>
                </c:pt>
                <c:pt idx="61">
                  <c:v>43556</c:v>
                </c:pt>
                <c:pt idx="62">
                  <c:v>43557</c:v>
                </c:pt>
                <c:pt idx="63">
                  <c:v>43558</c:v>
                </c:pt>
                <c:pt idx="64">
                  <c:v>43559</c:v>
                </c:pt>
                <c:pt idx="65">
                  <c:v>43560</c:v>
                </c:pt>
                <c:pt idx="66">
                  <c:v>43563</c:v>
                </c:pt>
                <c:pt idx="67">
                  <c:v>43564</c:v>
                </c:pt>
                <c:pt idx="68">
                  <c:v>43565</c:v>
                </c:pt>
                <c:pt idx="69">
                  <c:v>43566</c:v>
                </c:pt>
                <c:pt idx="70">
                  <c:v>43567</c:v>
                </c:pt>
                <c:pt idx="71">
                  <c:v>43570</c:v>
                </c:pt>
                <c:pt idx="72">
                  <c:v>43571</c:v>
                </c:pt>
                <c:pt idx="73">
                  <c:v>43572</c:v>
                </c:pt>
                <c:pt idx="74">
                  <c:v>43573</c:v>
                </c:pt>
                <c:pt idx="75">
                  <c:v>43577</c:v>
                </c:pt>
                <c:pt idx="76">
                  <c:v>43578</c:v>
                </c:pt>
                <c:pt idx="77">
                  <c:v>43579</c:v>
                </c:pt>
                <c:pt idx="78">
                  <c:v>43580</c:v>
                </c:pt>
                <c:pt idx="79">
                  <c:v>43581</c:v>
                </c:pt>
                <c:pt idx="80">
                  <c:v>43584</c:v>
                </c:pt>
                <c:pt idx="81">
                  <c:v>43585</c:v>
                </c:pt>
                <c:pt idx="82">
                  <c:v>43586</c:v>
                </c:pt>
                <c:pt idx="83">
                  <c:v>43587</c:v>
                </c:pt>
                <c:pt idx="84">
                  <c:v>43588</c:v>
                </c:pt>
                <c:pt idx="85">
                  <c:v>43591</c:v>
                </c:pt>
                <c:pt idx="86">
                  <c:v>43592</c:v>
                </c:pt>
                <c:pt idx="87">
                  <c:v>43593</c:v>
                </c:pt>
                <c:pt idx="88">
                  <c:v>43594</c:v>
                </c:pt>
                <c:pt idx="89">
                  <c:v>43595</c:v>
                </c:pt>
                <c:pt idx="90">
                  <c:v>43598</c:v>
                </c:pt>
                <c:pt idx="91">
                  <c:v>43599</c:v>
                </c:pt>
                <c:pt idx="92">
                  <c:v>43600</c:v>
                </c:pt>
                <c:pt idx="93">
                  <c:v>43601</c:v>
                </c:pt>
                <c:pt idx="94">
                  <c:v>43602</c:v>
                </c:pt>
                <c:pt idx="95">
                  <c:v>43605</c:v>
                </c:pt>
                <c:pt idx="96">
                  <c:v>43606</c:v>
                </c:pt>
                <c:pt idx="97">
                  <c:v>43607</c:v>
                </c:pt>
                <c:pt idx="98">
                  <c:v>43608</c:v>
                </c:pt>
                <c:pt idx="99">
                  <c:v>43609</c:v>
                </c:pt>
                <c:pt idx="100">
                  <c:v>43613</c:v>
                </c:pt>
                <c:pt idx="101">
                  <c:v>43614</c:v>
                </c:pt>
                <c:pt idx="102">
                  <c:v>43615</c:v>
                </c:pt>
                <c:pt idx="103">
                  <c:v>43616</c:v>
                </c:pt>
                <c:pt idx="104">
                  <c:v>43619</c:v>
                </c:pt>
                <c:pt idx="105">
                  <c:v>43620</c:v>
                </c:pt>
                <c:pt idx="106">
                  <c:v>43621</c:v>
                </c:pt>
                <c:pt idx="107">
                  <c:v>43622</c:v>
                </c:pt>
                <c:pt idx="108">
                  <c:v>43623</c:v>
                </c:pt>
                <c:pt idx="109">
                  <c:v>43626</c:v>
                </c:pt>
                <c:pt idx="110">
                  <c:v>43627</c:v>
                </c:pt>
                <c:pt idx="111">
                  <c:v>43628</c:v>
                </c:pt>
                <c:pt idx="112">
                  <c:v>43629</c:v>
                </c:pt>
                <c:pt idx="113">
                  <c:v>43630</c:v>
                </c:pt>
                <c:pt idx="114">
                  <c:v>43633</c:v>
                </c:pt>
                <c:pt idx="115">
                  <c:v>43634</c:v>
                </c:pt>
                <c:pt idx="116">
                  <c:v>43635</c:v>
                </c:pt>
                <c:pt idx="117">
                  <c:v>43636</c:v>
                </c:pt>
                <c:pt idx="118">
                  <c:v>43637</c:v>
                </c:pt>
                <c:pt idx="119">
                  <c:v>43640</c:v>
                </c:pt>
                <c:pt idx="120">
                  <c:v>43641</c:v>
                </c:pt>
                <c:pt idx="121">
                  <c:v>43642</c:v>
                </c:pt>
                <c:pt idx="122">
                  <c:v>43643</c:v>
                </c:pt>
                <c:pt idx="123">
                  <c:v>43644</c:v>
                </c:pt>
                <c:pt idx="124">
                  <c:v>43647</c:v>
                </c:pt>
                <c:pt idx="125">
                  <c:v>43648</c:v>
                </c:pt>
                <c:pt idx="126">
                  <c:v>43649</c:v>
                </c:pt>
                <c:pt idx="127">
                  <c:v>43651</c:v>
                </c:pt>
                <c:pt idx="128">
                  <c:v>43654</c:v>
                </c:pt>
                <c:pt idx="129">
                  <c:v>43655</c:v>
                </c:pt>
                <c:pt idx="130">
                  <c:v>43656</c:v>
                </c:pt>
                <c:pt idx="131">
                  <c:v>43657</c:v>
                </c:pt>
                <c:pt idx="132">
                  <c:v>43658</c:v>
                </c:pt>
                <c:pt idx="133">
                  <c:v>43661</c:v>
                </c:pt>
                <c:pt idx="134">
                  <c:v>43662</c:v>
                </c:pt>
                <c:pt idx="135">
                  <c:v>43663</c:v>
                </c:pt>
                <c:pt idx="136">
                  <c:v>43664</c:v>
                </c:pt>
                <c:pt idx="137">
                  <c:v>43665</c:v>
                </c:pt>
                <c:pt idx="138">
                  <c:v>43668</c:v>
                </c:pt>
                <c:pt idx="139">
                  <c:v>43669</c:v>
                </c:pt>
                <c:pt idx="140">
                  <c:v>43670</c:v>
                </c:pt>
                <c:pt idx="141">
                  <c:v>43671</c:v>
                </c:pt>
                <c:pt idx="142">
                  <c:v>43672</c:v>
                </c:pt>
                <c:pt idx="143">
                  <c:v>43675</c:v>
                </c:pt>
                <c:pt idx="144">
                  <c:v>43676</c:v>
                </c:pt>
                <c:pt idx="145">
                  <c:v>43677</c:v>
                </c:pt>
                <c:pt idx="146">
                  <c:v>43678</c:v>
                </c:pt>
                <c:pt idx="147">
                  <c:v>43679</c:v>
                </c:pt>
                <c:pt idx="148">
                  <c:v>43682</c:v>
                </c:pt>
                <c:pt idx="149">
                  <c:v>43683</c:v>
                </c:pt>
                <c:pt idx="150">
                  <c:v>43684</c:v>
                </c:pt>
                <c:pt idx="151">
                  <c:v>43685</c:v>
                </c:pt>
                <c:pt idx="152">
                  <c:v>43686</c:v>
                </c:pt>
                <c:pt idx="153">
                  <c:v>43689</c:v>
                </c:pt>
                <c:pt idx="154">
                  <c:v>43690</c:v>
                </c:pt>
                <c:pt idx="155">
                  <c:v>43691</c:v>
                </c:pt>
                <c:pt idx="156">
                  <c:v>43692</c:v>
                </c:pt>
                <c:pt idx="157">
                  <c:v>43693</c:v>
                </c:pt>
                <c:pt idx="158">
                  <c:v>43696</c:v>
                </c:pt>
                <c:pt idx="159">
                  <c:v>43697</c:v>
                </c:pt>
                <c:pt idx="160">
                  <c:v>43698</c:v>
                </c:pt>
                <c:pt idx="161">
                  <c:v>43699</c:v>
                </c:pt>
                <c:pt idx="162">
                  <c:v>43700</c:v>
                </c:pt>
                <c:pt idx="163">
                  <c:v>43703</c:v>
                </c:pt>
                <c:pt idx="164">
                  <c:v>43704</c:v>
                </c:pt>
                <c:pt idx="165">
                  <c:v>43705</c:v>
                </c:pt>
                <c:pt idx="166">
                  <c:v>43706</c:v>
                </c:pt>
                <c:pt idx="167">
                  <c:v>43707</c:v>
                </c:pt>
                <c:pt idx="168">
                  <c:v>43711</c:v>
                </c:pt>
                <c:pt idx="169">
                  <c:v>43712</c:v>
                </c:pt>
                <c:pt idx="170">
                  <c:v>43713</c:v>
                </c:pt>
                <c:pt idx="171">
                  <c:v>43714</c:v>
                </c:pt>
                <c:pt idx="172">
                  <c:v>43717</c:v>
                </c:pt>
                <c:pt idx="173">
                  <c:v>43718</c:v>
                </c:pt>
                <c:pt idx="174">
                  <c:v>43719</c:v>
                </c:pt>
                <c:pt idx="175">
                  <c:v>43720</c:v>
                </c:pt>
                <c:pt idx="176">
                  <c:v>43721</c:v>
                </c:pt>
                <c:pt idx="177">
                  <c:v>43724</c:v>
                </c:pt>
                <c:pt idx="178">
                  <c:v>43725</c:v>
                </c:pt>
                <c:pt idx="179">
                  <c:v>43726</c:v>
                </c:pt>
                <c:pt idx="180">
                  <c:v>43727</c:v>
                </c:pt>
                <c:pt idx="181">
                  <c:v>43728</c:v>
                </c:pt>
                <c:pt idx="182">
                  <c:v>43731</c:v>
                </c:pt>
                <c:pt idx="183">
                  <c:v>43732</c:v>
                </c:pt>
                <c:pt idx="184">
                  <c:v>43733</c:v>
                </c:pt>
                <c:pt idx="185">
                  <c:v>43734</c:v>
                </c:pt>
                <c:pt idx="186">
                  <c:v>43735</c:v>
                </c:pt>
                <c:pt idx="187">
                  <c:v>43738</c:v>
                </c:pt>
                <c:pt idx="188">
                  <c:v>43739</c:v>
                </c:pt>
                <c:pt idx="189">
                  <c:v>43740</c:v>
                </c:pt>
                <c:pt idx="190">
                  <c:v>43741</c:v>
                </c:pt>
                <c:pt idx="191">
                  <c:v>43742</c:v>
                </c:pt>
                <c:pt idx="192">
                  <c:v>43745</c:v>
                </c:pt>
                <c:pt idx="193">
                  <c:v>43746</c:v>
                </c:pt>
                <c:pt idx="194">
                  <c:v>43747</c:v>
                </c:pt>
                <c:pt idx="195">
                  <c:v>43748</c:v>
                </c:pt>
                <c:pt idx="196">
                  <c:v>43749</c:v>
                </c:pt>
                <c:pt idx="197">
                  <c:v>43752</c:v>
                </c:pt>
                <c:pt idx="198">
                  <c:v>43753</c:v>
                </c:pt>
                <c:pt idx="199">
                  <c:v>43754</c:v>
                </c:pt>
                <c:pt idx="200">
                  <c:v>43755</c:v>
                </c:pt>
                <c:pt idx="201">
                  <c:v>43756</c:v>
                </c:pt>
                <c:pt idx="202">
                  <c:v>43759</c:v>
                </c:pt>
                <c:pt idx="203">
                  <c:v>43760</c:v>
                </c:pt>
                <c:pt idx="204">
                  <c:v>43761</c:v>
                </c:pt>
                <c:pt idx="205">
                  <c:v>43762</c:v>
                </c:pt>
                <c:pt idx="206">
                  <c:v>43763</c:v>
                </c:pt>
                <c:pt idx="207">
                  <c:v>43766</c:v>
                </c:pt>
                <c:pt idx="208">
                  <c:v>43767</c:v>
                </c:pt>
                <c:pt idx="209">
                  <c:v>43768</c:v>
                </c:pt>
                <c:pt idx="210">
                  <c:v>43769</c:v>
                </c:pt>
                <c:pt idx="211">
                  <c:v>43770</c:v>
                </c:pt>
                <c:pt idx="212">
                  <c:v>43773</c:v>
                </c:pt>
                <c:pt idx="213">
                  <c:v>43774</c:v>
                </c:pt>
                <c:pt idx="214">
                  <c:v>43775</c:v>
                </c:pt>
                <c:pt idx="215">
                  <c:v>43776</c:v>
                </c:pt>
                <c:pt idx="216">
                  <c:v>43777</c:v>
                </c:pt>
                <c:pt idx="217">
                  <c:v>43780</c:v>
                </c:pt>
                <c:pt idx="218">
                  <c:v>43781</c:v>
                </c:pt>
                <c:pt idx="219">
                  <c:v>43782</c:v>
                </c:pt>
                <c:pt idx="220">
                  <c:v>43783</c:v>
                </c:pt>
                <c:pt idx="221">
                  <c:v>43784</c:v>
                </c:pt>
                <c:pt idx="222">
                  <c:v>43787</c:v>
                </c:pt>
                <c:pt idx="223">
                  <c:v>43788</c:v>
                </c:pt>
                <c:pt idx="224">
                  <c:v>43789</c:v>
                </c:pt>
                <c:pt idx="225">
                  <c:v>43790</c:v>
                </c:pt>
                <c:pt idx="226">
                  <c:v>43791</c:v>
                </c:pt>
                <c:pt idx="227">
                  <c:v>43794</c:v>
                </c:pt>
                <c:pt idx="228">
                  <c:v>43795</c:v>
                </c:pt>
                <c:pt idx="229">
                  <c:v>43796</c:v>
                </c:pt>
                <c:pt idx="230">
                  <c:v>43798</c:v>
                </c:pt>
                <c:pt idx="231">
                  <c:v>43801</c:v>
                </c:pt>
                <c:pt idx="232">
                  <c:v>43802</c:v>
                </c:pt>
                <c:pt idx="233">
                  <c:v>43803</c:v>
                </c:pt>
                <c:pt idx="234">
                  <c:v>43804</c:v>
                </c:pt>
                <c:pt idx="235">
                  <c:v>43805</c:v>
                </c:pt>
                <c:pt idx="236">
                  <c:v>43808</c:v>
                </c:pt>
                <c:pt idx="237">
                  <c:v>43809</c:v>
                </c:pt>
                <c:pt idx="238">
                  <c:v>43810</c:v>
                </c:pt>
                <c:pt idx="239">
                  <c:v>43811</c:v>
                </c:pt>
                <c:pt idx="240">
                  <c:v>43812</c:v>
                </c:pt>
                <c:pt idx="241">
                  <c:v>43815</c:v>
                </c:pt>
                <c:pt idx="242">
                  <c:v>43816</c:v>
                </c:pt>
                <c:pt idx="243">
                  <c:v>43817</c:v>
                </c:pt>
                <c:pt idx="244">
                  <c:v>43818</c:v>
                </c:pt>
                <c:pt idx="245">
                  <c:v>43819</c:v>
                </c:pt>
                <c:pt idx="246">
                  <c:v>43822</c:v>
                </c:pt>
                <c:pt idx="247">
                  <c:v>43823</c:v>
                </c:pt>
                <c:pt idx="248">
                  <c:v>43825</c:v>
                </c:pt>
                <c:pt idx="249">
                  <c:v>43826</c:v>
                </c:pt>
                <c:pt idx="250">
                  <c:v>43829</c:v>
                </c:pt>
                <c:pt idx="251">
                  <c:v>43830</c:v>
                </c:pt>
                <c:pt idx="252">
                  <c:v>43832</c:v>
                </c:pt>
                <c:pt idx="253">
                  <c:v>43833</c:v>
                </c:pt>
                <c:pt idx="254">
                  <c:v>43836</c:v>
                </c:pt>
                <c:pt idx="255">
                  <c:v>43837</c:v>
                </c:pt>
                <c:pt idx="256">
                  <c:v>43838</c:v>
                </c:pt>
                <c:pt idx="257">
                  <c:v>43839</c:v>
                </c:pt>
                <c:pt idx="258">
                  <c:v>43840</c:v>
                </c:pt>
                <c:pt idx="259">
                  <c:v>43843</c:v>
                </c:pt>
                <c:pt idx="260">
                  <c:v>43844</c:v>
                </c:pt>
                <c:pt idx="261">
                  <c:v>43845</c:v>
                </c:pt>
                <c:pt idx="262">
                  <c:v>43846</c:v>
                </c:pt>
                <c:pt idx="263">
                  <c:v>43847</c:v>
                </c:pt>
                <c:pt idx="264">
                  <c:v>43851</c:v>
                </c:pt>
                <c:pt idx="265">
                  <c:v>43852</c:v>
                </c:pt>
                <c:pt idx="266">
                  <c:v>43853</c:v>
                </c:pt>
                <c:pt idx="267">
                  <c:v>43854</c:v>
                </c:pt>
                <c:pt idx="268">
                  <c:v>43857</c:v>
                </c:pt>
                <c:pt idx="269">
                  <c:v>43858</c:v>
                </c:pt>
                <c:pt idx="270">
                  <c:v>43859</c:v>
                </c:pt>
                <c:pt idx="271">
                  <c:v>43860</c:v>
                </c:pt>
                <c:pt idx="272">
                  <c:v>43861</c:v>
                </c:pt>
                <c:pt idx="273">
                  <c:v>43864</c:v>
                </c:pt>
                <c:pt idx="274">
                  <c:v>43865</c:v>
                </c:pt>
                <c:pt idx="275">
                  <c:v>43866</c:v>
                </c:pt>
                <c:pt idx="276">
                  <c:v>43867</c:v>
                </c:pt>
                <c:pt idx="277">
                  <c:v>43868</c:v>
                </c:pt>
                <c:pt idx="278">
                  <c:v>43871</c:v>
                </c:pt>
                <c:pt idx="279">
                  <c:v>43872</c:v>
                </c:pt>
                <c:pt idx="280">
                  <c:v>43873</c:v>
                </c:pt>
                <c:pt idx="281">
                  <c:v>43874</c:v>
                </c:pt>
                <c:pt idx="282">
                  <c:v>43875</c:v>
                </c:pt>
                <c:pt idx="283">
                  <c:v>43879</c:v>
                </c:pt>
                <c:pt idx="284">
                  <c:v>43880</c:v>
                </c:pt>
                <c:pt idx="285">
                  <c:v>43881</c:v>
                </c:pt>
                <c:pt idx="286">
                  <c:v>43882</c:v>
                </c:pt>
                <c:pt idx="287">
                  <c:v>43885</c:v>
                </c:pt>
                <c:pt idx="288">
                  <c:v>43886</c:v>
                </c:pt>
                <c:pt idx="289">
                  <c:v>43887</c:v>
                </c:pt>
                <c:pt idx="290">
                  <c:v>43888</c:v>
                </c:pt>
                <c:pt idx="291">
                  <c:v>43889</c:v>
                </c:pt>
                <c:pt idx="292">
                  <c:v>43892</c:v>
                </c:pt>
                <c:pt idx="293">
                  <c:v>43893</c:v>
                </c:pt>
                <c:pt idx="294">
                  <c:v>43894</c:v>
                </c:pt>
                <c:pt idx="295">
                  <c:v>43895</c:v>
                </c:pt>
                <c:pt idx="296">
                  <c:v>43896</c:v>
                </c:pt>
                <c:pt idx="297">
                  <c:v>43899</c:v>
                </c:pt>
                <c:pt idx="298">
                  <c:v>43900</c:v>
                </c:pt>
                <c:pt idx="299">
                  <c:v>43901</c:v>
                </c:pt>
                <c:pt idx="300">
                  <c:v>43902</c:v>
                </c:pt>
                <c:pt idx="301">
                  <c:v>43903</c:v>
                </c:pt>
                <c:pt idx="302">
                  <c:v>43906</c:v>
                </c:pt>
                <c:pt idx="303">
                  <c:v>43907</c:v>
                </c:pt>
                <c:pt idx="304">
                  <c:v>43908</c:v>
                </c:pt>
                <c:pt idx="305">
                  <c:v>43909</c:v>
                </c:pt>
                <c:pt idx="306">
                  <c:v>43910</c:v>
                </c:pt>
                <c:pt idx="307">
                  <c:v>43913</c:v>
                </c:pt>
                <c:pt idx="308">
                  <c:v>43914</c:v>
                </c:pt>
                <c:pt idx="309">
                  <c:v>43915</c:v>
                </c:pt>
                <c:pt idx="310">
                  <c:v>43916</c:v>
                </c:pt>
                <c:pt idx="311">
                  <c:v>43917</c:v>
                </c:pt>
                <c:pt idx="312">
                  <c:v>43920</c:v>
                </c:pt>
                <c:pt idx="313">
                  <c:v>43921</c:v>
                </c:pt>
                <c:pt idx="314">
                  <c:v>43922</c:v>
                </c:pt>
                <c:pt idx="315">
                  <c:v>43923</c:v>
                </c:pt>
                <c:pt idx="316">
                  <c:v>43924</c:v>
                </c:pt>
                <c:pt idx="317">
                  <c:v>43927</c:v>
                </c:pt>
                <c:pt idx="318">
                  <c:v>43928</c:v>
                </c:pt>
                <c:pt idx="319">
                  <c:v>43929</c:v>
                </c:pt>
                <c:pt idx="320">
                  <c:v>43930</c:v>
                </c:pt>
                <c:pt idx="321">
                  <c:v>43934</c:v>
                </c:pt>
                <c:pt idx="322">
                  <c:v>43935</c:v>
                </c:pt>
                <c:pt idx="323">
                  <c:v>43936</c:v>
                </c:pt>
                <c:pt idx="324">
                  <c:v>43937</c:v>
                </c:pt>
                <c:pt idx="325">
                  <c:v>43938</c:v>
                </c:pt>
                <c:pt idx="326">
                  <c:v>43941</c:v>
                </c:pt>
                <c:pt idx="327">
                  <c:v>43942</c:v>
                </c:pt>
                <c:pt idx="328">
                  <c:v>43943</c:v>
                </c:pt>
                <c:pt idx="329">
                  <c:v>43944</c:v>
                </c:pt>
                <c:pt idx="330">
                  <c:v>43945</c:v>
                </c:pt>
                <c:pt idx="331">
                  <c:v>43948</c:v>
                </c:pt>
                <c:pt idx="332">
                  <c:v>43949</c:v>
                </c:pt>
                <c:pt idx="333">
                  <c:v>43950</c:v>
                </c:pt>
                <c:pt idx="334">
                  <c:v>43951</c:v>
                </c:pt>
                <c:pt idx="335">
                  <c:v>43952</c:v>
                </c:pt>
                <c:pt idx="336">
                  <c:v>43955</c:v>
                </c:pt>
                <c:pt idx="337">
                  <c:v>43956</c:v>
                </c:pt>
                <c:pt idx="338">
                  <c:v>43957</c:v>
                </c:pt>
                <c:pt idx="339">
                  <c:v>43958</c:v>
                </c:pt>
                <c:pt idx="340">
                  <c:v>43959</c:v>
                </c:pt>
                <c:pt idx="341">
                  <c:v>43962</c:v>
                </c:pt>
                <c:pt idx="342">
                  <c:v>43963</c:v>
                </c:pt>
                <c:pt idx="343">
                  <c:v>43964</c:v>
                </c:pt>
                <c:pt idx="344">
                  <c:v>43965</c:v>
                </c:pt>
                <c:pt idx="345">
                  <c:v>43966</c:v>
                </c:pt>
                <c:pt idx="346">
                  <c:v>43969</c:v>
                </c:pt>
                <c:pt idx="347">
                  <c:v>43970</c:v>
                </c:pt>
                <c:pt idx="348">
                  <c:v>43971</c:v>
                </c:pt>
                <c:pt idx="349">
                  <c:v>43972</c:v>
                </c:pt>
                <c:pt idx="350">
                  <c:v>43973</c:v>
                </c:pt>
                <c:pt idx="351">
                  <c:v>43977</c:v>
                </c:pt>
                <c:pt idx="352">
                  <c:v>43978</c:v>
                </c:pt>
                <c:pt idx="353">
                  <c:v>43979</c:v>
                </c:pt>
                <c:pt idx="354">
                  <c:v>43980</c:v>
                </c:pt>
                <c:pt idx="355">
                  <c:v>43983</c:v>
                </c:pt>
                <c:pt idx="356">
                  <c:v>43984</c:v>
                </c:pt>
                <c:pt idx="357">
                  <c:v>43985</c:v>
                </c:pt>
                <c:pt idx="358">
                  <c:v>43986</c:v>
                </c:pt>
                <c:pt idx="359">
                  <c:v>43987</c:v>
                </c:pt>
                <c:pt idx="360">
                  <c:v>43990</c:v>
                </c:pt>
                <c:pt idx="361">
                  <c:v>43991</c:v>
                </c:pt>
                <c:pt idx="362">
                  <c:v>43992</c:v>
                </c:pt>
                <c:pt idx="363">
                  <c:v>43993</c:v>
                </c:pt>
                <c:pt idx="364">
                  <c:v>43994</c:v>
                </c:pt>
                <c:pt idx="365">
                  <c:v>43997</c:v>
                </c:pt>
                <c:pt idx="366">
                  <c:v>43998</c:v>
                </c:pt>
                <c:pt idx="367">
                  <c:v>43999</c:v>
                </c:pt>
                <c:pt idx="368">
                  <c:v>44000</c:v>
                </c:pt>
                <c:pt idx="369">
                  <c:v>44001</c:v>
                </c:pt>
                <c:pt idx="370">
                  <c:v>44004</c:v>
                </c:pt>
                <c:pt idx="371">
                  <c:v>44005</c:v>
                </c:pt>
                <c:pt idx="372">
                  <c:v>44006</c:v>
                </c:pt>
                <c:pt idx="373">
                  <c:v>44007</c:v>
                </c:pt>
                <c:pt idx="374">
                  <c:v>44008</c:v>
                </c:pt>
                <c:pt idx="375">
                  <c:v>44011</c:v>
                </c:pt>
                <c:pt idx="376">
                  <c:v>44012</c:v>
                </c:pt>
                <c:pt idx="377">
                  <c:v>44013</c:v>
                </c:pt>
                <c:pt idx="378">
                  <c:v>44014</c:v>
                </c:pt>
                <c:pt idx="379">
                  <c:v>44018</c:v>
                </c:pt>
                <c:pt idx="380">
                  <c:v>44019</c:v>
                </c:pt>
                <c:pt idx="381">
                  <c:v>44020</c:v>
                </c:pt>
                <c:pt idx="382">
                  <c:v>44021</c:v>
                </c:pt>
                <c:pt idx="383">
                  <c:v>44022</c:v>
                </c:pt>
                <c:pt idx="384">
                  <c:v>44025</c:v>
                </c:pt>
                <c:pt idx="385">
                  <c:v>44026</c:v>
                </c:pt>
                <c:pt idx="386">
                  <c:v>44027</c:v>
                </c:pt>
                <c:pt idx="387">
                  <c:v>44028</c:v>
                </c:pt>
                <c:pt idx="388">
                  <c:v>44029</c:v>
                </c:pt>
                <c:pt idx="389">
                  <c:v>44032</c:v>
                </c:pt>
                <c:pt idx="390">
                  <c:v>44033</c:v>
                </c:pt>
                <c:pt idx="391">
                  <c:v>44034</c:v>
                </c:pt>
                <c:pt idx="392">
                  <c:v>44035</c:v>
                </c:pt>
                <c:pt idx="393">
                  <c:v>44036</c:v>
                </c:pt>
                <c:pt idx="394">
                  <c:v>44039</c:v>
                </c:pt>
                <c:pt idx="395">
                  <c:v>44040</c:v>
                </c:pt>
                <c:pt idx="396">
                  <c:v>44041</c:v>
                </c:pt>
                <c:pt idx="397">
                  <c:v>44042</c:v>
                </c:pt>
                <c:pt idx="398">
                  <c:v>44043</c:v>
                </c:pt>
                <c:pt idx="399">
                  <c:v>44046</c:v>
                </c:pt>
                <c:pt idx="400">
                  <c:v>44047</c:v>
                </c:pt>
                <c:pt idx="401">
                  <c:v>44048</c:v>
                </c:pt>
                <c:pt idx="402">
                  <c:v>44049</c:v>
                </c:pt>
                <c:pt idx="403">
                  <c:v>44050</c:v>
                </c:pt>
                <c:pt idx="404">
                  <c:v>44053</c:v>
                </c:pt>
                <c:pt idx="405">
                  <c:v>44054</c:v>
                </c:pt>
                <c:pt idx="406">
                  <c:v>44055</c:v>
                </c:pt>
                <c:pt idx="407">
                  <c:v>44056</c:v>
                </c:pt>
                <c:pt idx="408">
                  <c:v>44057</c:v>
                </c:pt>
                <c:pt idx="409">
                  <c:v>44060</c:v>
                </c:pt>
                <c:pt idx="410">
                  <c:v>44061</c:v>
                </c:pt>
                <c:pt idx="411">
                  <c:v>44062</c:v>
                </c:pt>
                <c:pt idx="412">
                  <c:v>44063</c:v>
                </c:pt>
                <c:pt idx="413">
                  <c:v>44064</c:v>
                </c:pt>
                <c:pt idx="414">
                  <c:v>44067</c:v>
                </c:pt>
                <c:pt idx="415">
                  <c:v>44068</c:v>
                </c:pt>
                <c:pt idx="416">
                  <c:v>44069</c:v>
                </c:pt>
                <c:pt idx="417">
                  <c:v>44070</c:v>
                </c:pt>
                <c:pt idx="418">
                  <c:v>44071</c:v>
                </c:pt>
                <c:pt idx="419">
                  <c:v>44074</c:v>
                </c:pt>
                <c:pt idx="420">
                  <c:v>44075</c:v>
                </c:pt>
                <c:pt idx="421">
                  <c:v>44076</c:v>
                </c:pt>
                <c:pt idx="422">
                  <c:v>44077</c:v>
                </c:pt>
                <c:pt idx="423">
                  <c:v>44078</c:v>
                </c:pt>
                <c:pt idx="424">
                  <c:v>44082</c:v>
                </c:pt>
                <c:pt idx="425">
                  <c:v>44083</c:v>
                </c:pt>
                <c:pt idx="426">
                  <c:v>44084</c:v>
                </c:pt>
                <c:pt idx="427">
                  <c:v>44085</c:v>
                </c:pt>
                <c:pt idx="428">
                  <c:v>44088</c:v>
                </c:pt>
                <c:pt idx="429">
                  <c:v>44089</c:v>
                </c:pt>
                <c:pt idx="430">
                  <c:v>44090</c:v>
                </c:pt>
                <c:pt idx="431">
                  <c:v>44091</c:v>
                </c:pt>
                <c:pt idx="432">
                  <c:v>44092</c:v>
                </c:pt>
                <c:pt idx="433">
                  <c:v>44095</c:v>
                </c:pt>
                <c:pt idx="434">
                  <c:v>44096</c:v>
                </c:pt>
                <c:pt idx="435">
                  <c:v>44097</c:v>
                </c:pt>
                <c:pt idx="436">
                  <c:v>44098</c:v>
                </c:pt>
                <c:pt idx="437">
                  <c:v>44099</c:v>
                </c:pt>
                <c:pt idx="438">
                  <c:v>44102</c:v>
                </c:pt>
                <c:pt idx="439">
                  <c:v>44103</c:v>
                </c:pt>
                <c:pt idx="440">
                  <c:v>44104</c:v>
                </c:pt>
                <c:pt idx="441">
                  <c:v>44105</c:v>
                </c:pt>
                <c:pt idx="442">
                  <c:v>44106</c:v>
                </c:pt>
                <c:pt idx="443">
                  <c:v>44109</c:v>
                </c:pt>
                <c:pt idx="444">
                  <c:v>44110</c:v>
                </c:pt>
                <c:pt idx="445">
                  <c:v>44111</c:v>
                </c:pt>
                <c:pt idx="446">
                  <c:v>44112</c:v>
                </c:pt>
                <c:pt idx="447">
                  <c:v>44113</c:v>
                </c:pt>
                <c:pt idx="448">
                  <c:v>44116</c:v>
                </c:pt>
                <c:pt idx="449">
                  <c:v>44117</c:v>
                </c:pt>
                <c:pt idx="450">
                  <c:v>44118</c:v>
                </c:pt>
                <c:pt idx="451">
                  <c:v>44119</c:v>
                </c:pt>
                <c:pt idx="452">
                  <c:v>44120</c:v>
                </c:pt>
                <c:pt idx="453">
                  <c:v>44123</c:v>
                </c:pt>
                <c:pt idx="454">
                  <c:v>44124</c:v>
                </c:pt>
                <c:pt idx="455">
                  <c:v>44125</c:v>
                </c:pt>
                <c:pt idx="456">
                  <c:v>44126</c:v>
                </c:pt>
                <c:pt idx="457">
                  <c:v>44127</c:v>
                </c:pt>
                <c:pt idx="458">
                  <c:v>44130</c:v>
                </c:pt>
                <c:pt idx="459">
                  <c:v>44131</c:v>
                </c:pt>
                <c:pt idx="460">
                  <c:v>44132</c:v>
                </c:pt>
                <c:pt idx="461">
                  <c:v>44133</c:v>
                </c:pt>
                <c:pt idx="462">
                  <c:v>44134</c:v>
                </c:pt>
                <c:pt idx="463">
                  <c:v>44137</c:v>
                </c:pt>
                <c:pt idx="464">
                  <c:v>44138</c:v>
                </c:pt>
                <c:pt idx="465">
                  <c:v>44139</c:v>
                </c:pt>
                <c:pt idx="466">
                  <c:v>44140</c:v>
                </c:pt>
                <c:pt idx="467">
                  <c:v>44141</c:v>
                </c:pt>
                <c:pt idx="468">
                  <c:v>44144</c:v>
                </c:pt>
                <c:pt idx="469">
                  <c:v>44145</c:v>
                </c:pt>
                <c:pt idx="470">
                  <c:v>44146</c:v>
                </c:pt>
                <c:pt idx="471">
                  <c:v>44147</c:v>
                </c:pt>
                <c:pt idx="472">
                  <c:v>44148</c:v>
                </c:pt>
                <c:pt idx="473">
                  <c:v>44151</c:v>
                </c:pt>
                <c:pt idx="474">
                  <c:v>44152</c:v>
                </c:pt>
                <c:pt idx="475">
                  <c:v>44153</c:v>
                </c:pt>
                <c:pt idx="476">
                  <c:v>44154</c:v>
                </c:pt>
                <c:pt idx="477">
                  <c:v>44155</c:v>
                </c:pt>
                <c:pt idx="478">
                  <c:v>44158</c:v>
                </c:pt>
                <c:pt idx="479">
                  <c:v>44159</c:v>
                </c:pt>
                <c:pt idx="480">
                  <c:v>44160</c:v>
                </c:pt>
                <c:pt idx="481">
                  <c:v>44162</c:v>
                </c:pt>
                <c:pt idx="482">
                  <c:v>44165</c:v>
                </c:pt>
                <c:pt idx="483">
                  <c:v>44166</c:v>
                </c:pt>
                <c:pt idx="484">
                  <c:v>44167</c:v>
                </c:pt>
                <c:pt idx="485">
                  <c:v>44168</c:v>
                </c:pt>
                <c:pt idx="486">
                  <c:v>44169</c:v>
                </c:pt>
                <c:pt idx="487">
                  <c:v>44172</c:v>
                </c:pt>
                <c:pt idx="488">
                  <c:v>44173</c:v>
                </c:pt>
                <c:pt idx="489">
                  <c:v>44174</c:v>
                </c:pt>
                <c:pt idx="490">
                  <c:v>44175</c:v>
                </c:pt>
                <c:pt idx="491">
                  <c:v>44176</c:v>
                </c:pt>
                <c:pt idx="492">
                  <c:v>44179</c:v>
                </c:pt>
                <c:pt idx="493">
                  <c:v>44180</c:v>
                </c:pt>
                <c:pt idx="494">
                  <c:v>44181</c:v>
                </c:pt>
                <c:pt idx="495">
                  <c:v>44182</c:v>
                </c:pt>
                <c:pt idx="496">
                  <c:v>44183</c:v>
                </c:pt>
                <c:pt idx="497">
                  <c:v>44186</c:v>
                </c:pt>
                <c:pt idx="498">
                  <c:v>44187</c:v>
                </c:pt>
                <c:pt idx="499">
                  <c:v>44188</c:v>
                </c:pt>
                <c:pt idx="500">
                  <c:v>44189</c:v>
                </c:pt>
                <c:pt idx="501">
                  <c:v>44193</c:v>
                </c:pt>
                <c:pt idx="502">
                  <c:v>44194</c:v>
                </c:pt>
                <c:pt idx="503">
                  <c:v>44195</c:v>
                </c:pt>
                <c:pt idx="504">
                  <c:v>44196</c:v>
                </c:pt>
                <c:pt idx="505">
                  <c:v>44200</c:v>
                </c:pt>
                <c:pt idx="506">
                  <c:v>44201</c:v>
                </c:pt>
                <c:pt idx="507">
                  <c:v>44202</c:v>
                </c:pt>
                <c:pt idx="508">
                  <c:v>44203</c:v>
                </c:pt>
                <c:pt idx="509">
                  <c:v>44204</c:v>
                </c:pt>
                <c:pt idx="510">
                  <c:v>44207</c:v>
                </c:pt>
                <c:pt idx="511">
                  <c:v>44208</c:v>
                </c:pt>
                <c:pt idx="512">
                  <c:v>44209</c:v>
                </c:pt>
                <c:pt idx="513">
                  <c:v>44210</c:v>
                </c:pt>
                <c:pt idx="514">
                  <c:v>44211</c:v>
                </c:pt>
                <c:pt idx="515">
                  <c:v>44215</c:v>
                </c:pt>
                <c:pt idx="516">
                  <c:v>44216</c:v>
                </c:pt>
                <c:pt idx="517">
                  <c:v>44217</c:v>
                </c:pt>
                <c:pt idx="518">
                  <c:v>44218</c:v>
                </c:pt>
                <c:pt idx="519">
                  <c:v>44221</c:v>
                </c:pt>
                <c:pt idx="520">
                  <c:v>44222</c:v>
                </c:pt>
                <c:pt idx="521">
                  <c:v>44223</c:v>
                </c:pt>
                <c:pt idx="522">
                  <c:v>44224</c:v>
                </c:pt>
                <c:pt idx="523">
                  <c:v>44225</c:v>
                </c:pt>
                <c:pt idx="524">
                  <c:v>44228</c:v>
                </c:pt>
                <c:pt idx="525">
                  <c:v>44229</c:v>
                </c:pt>
                <c:pt idx="526">
                  <c:v>44230</c:v>
                </c:pt>
                <c:pt idx="527">
                  <c:v>44231</c:v>
                </c:pt>
                <c:pt idx="528">
                  <c:v>44232</c:v>
                </c:pt>
                <c:pt idx="529">
                  <c:v>44235</c:v>
                </c:pt>
                <c:pt idx="530">
                  <c:v>44236</c:v>
                </c:pt>
                <c:pt idx="531">
                  <c:v>44237</c:v>
                </c:pt>
                <c:pt idx="532">
                  <c:v>44238</c:v>
                </c:pt>
                <c:pt idx="533">
                  <c:v>44239</c:v>
                </c:pt>
                <c:pt idx="534">
                  <c:v>44243</c:v>
                </c:pt>
                <c:pt idx="535">
                  <c:v>44244</c:v>
                </c:pt>
                <c:pt idx="536">
                  <c:v>44245</c:v>
                </c:pt>
                <c:pt idx="537">
                  <c:v>44246</c:v>
                </c:pt>
                <c:pt idx="538">
                  <c:v>44249</c:v>
                </c:pt>
                <c:pt idx="539">
                  <c:v>44250</c:v>
                </c:pt>
                <c:pt idx="540">
                  <c:v>44251</c:v>
                </c:pt>
                <c:pt idx="541">
                  <c:v>44252</c:v>
                </c:pt>
                <c:pt idx="542">
                  <c:v>44253</c:v>
                </c:pt>
                <c:pt idx="543">
                  <c:v>44256</c:v>
                </c:pt>
                <c:pt idx="544">
                  <c:v>44257</c:v>
                </c:pt>
                <c:pt idx="545">
                  <c:v>44258</c:v>
                </c:pt>
                <c:pt idx="546">
                  <c:v>44259</c:v>
                </c:pt>
                <c:pt idx="547">
                  <c:v>44260</c:v>
                </c:pt>
                <c:pt idx="548">
                  <c:v>44263</c:v>
                </c:pt>
                <c:pt idx="549">
                  <c:v>44264</c:v>
                </c:pt>
                <c:pt idx="550">
                  <c:v>44265</c:v>
                </c:pt>
                <c:pt idx="551">
                  <c:v>44266</c:v>
                </c:pt>
                <c:pt idx="552">
                  <c:v>44267</c:v>
                </c:pt>
                <c:pt idx="553">
                  <c:v>44270</c:v>
                </c:pt>
                <c:pt idx="554">
                  <c:v>44271</c:v>
                </c:pt>
                <c:pt idx="555">
                  <c:v>44272</c:v>
                </c:pt>
                <c:pt idx="556">
                  <c:v>44273</c:v>
                </c:pt>
                <c:pt idx="557">
                  <c:v>44274</c:v>
                </c:pt>
                <c:pt idx="558">
                  <c:v>44277</c:v>
                </c:pt>
                <c:pt idx="559">
                  <c:v>44278</c:v>
                </c:pt>
                <c:pt idx="560">
                  <c:v>44279</c:v>
                </c:pt>
                <c:pt idx="561">
                  <c:v>44280</c:v>
                </c:pt>
                <c:pt idx="562">
                  <c:v>44281</c:v>
                </c:pt>
                <c:pt idx="563">
                  <c:v>44284</c:v>
                </c:pt>
                <c:pt idx="564">
                  <c:v>44285</c:v>
                </c:pt>
                <c:pt idx="565">
                  <c:v>44286</c:v>
                </c:pt>
                <c:pt idx="566">
                  <c:v>44287</c:v>
                </c:pt>
                <c:pt idx="567">
                  <c:v>44291</c:v>
                </c:pt>
                <c:pt idx="568">
                  <c:v>44292</c:v>
                </c:pt>
                <c:pt idx="569">
                  <c:v>44293</c:v>
                </c:pt>
                <c:pt idx="570">
                  <c:v>44294</c:v>
                </c:pt>
                <c:pt idx="571">
                  <c:v>44295</c:v>
                </c:pt>
                <c:pt idx="572">
                  <c:v>44298</c:v>
                </c:pt>
                <c:pt idx="573">
                  <c:v>44299</c:v>
                </c:pt>
                <c:pt idx="574">
                  <c:v>44300</c:v>
                </c:pt>
                <c:pt idx="575">
                  <c:v>44301</c:v>
                </c:pt>
                <c:pt idx="576">
                  <c:v>44302</c:v>
                </c:pt>
                <c:pt idx="577">
                  <c:v>44305</c:v>
                </c:pt>
                <c:pt idx="578">
                  <c:v>44306</c:v>
                </c:pt>
                <c:pt idx="579">
                  <c:v>44307</c:v>
                </c:pt>
                <c:pt idx="580">
                  <c:v>44308</c:v>
                </c:pt>
                <c:pt idx="581">
                  <c:v>44309</c:v>
                </c:pt>
                <c:pt idx="582">
                  <c:v>44312</c:v>
                </c:pt>
                <c:pt idx="583">
                  <c:v>44313</c:v>
                </c:pt>
                <c:pt idx="584">
                  <c:v>44314</c:v>
                </c:pt>
                <c:pt idx="585">
                  <c:v>44315</c:v>
                </c:pt>
                <c:pt idx="586">
                  <c:v>44316</c:v>
                </c:pt>
                <c:pt idx="587">
                  <c:v>44319</c:v>
                </c:pt>
                <c:pt idx="588">
                  <c:v>44320</c:v>
                </c:pt>
                <c:pt idx="589">
                  <c:v>44321</c:v>
                </c:pt>
                <c:pt idx="590">
                  <c:v>44322</c:v>
                </c:pt>
                <c:pt idx="591">
                  <c:v>44323</c:v>
                </c:pt>
                <c:pt idx="592">
                  <c:v>44326</c:v>
                </c:pt>
                <c:pt idx="593">
                  <c:v>44327</c:v>
                </c:pt>
                <c:pt idx="594">
                  <c:v>44328</c:v>
                </c:pt>
                <c:pt idx="595">
                  <c:v>44329</c:v>
                </c:pt>
                <c:pt idx="596">
                  <c:v>44330</c:v>
                </c:pt>
                <c:pt idx="597">
                  <c:v>44333</c:v>
                </c:pt>
                <c:pt idx="598">
                  <c:v>44334</c:v>
                </c:pt>
                <c:pt idx="599">
                  <c:v>44335</c:v>
                </c:pt>
                <c:pt idx="600">
                  <c:v>44336</c:v>
                </c:pt>
                <c:pt idx="601">
                  <c:v>44337</c:v>
                </c:pt>
                <c:pt idx="602">
                  <c:v>44340</c:v>
                </c:pt>
                <c:pt idx="603">
                  <c:v>44341</c:v>
                </c:pt>
                <c:pt idx="604">
                  <c:v>44342</c:v>
                </c:pt>
                <c:pt idx="605">
                  <c:v>44343</c:v>
                </c:pt>
                <c:pt idx="606">
                  <c:v>44344</c:v>
                </c:pt>
                <c:pt idx="607">
                  <c:v>44348</c:v>
                </c:pt>
                <c:pt idx="608">
                  <c:v>44349</c:v>
                </c:pt>
                <c:pt idx="609">
                  <c:v>44350</c:v>
                </c:pt>
                <c:pt idx="610">
                  <c:v>44351</c:v>
                </c:pt>
                <c:pt idx="611">
                  <c:v>44354</c:v>
                </c:pt>
                <c:pt idx="612">
                  <c:v>44355</c:v>
                </c:pt>
                <c:pt idx="613">
                  <c:v>44356</c:v>
                </c:pt>
                <c:pt idx="614">
                  <c:v>44357</c:v>
                </c:pt>
                <c:pt idx="615">
                  <c:v>44358</c:v>
                </c:pt>
                <c:pt idx="616">
                  <c:v>44361</c:v>
                </c:pt>
                <c:pt idx="617">
                  <c:v>44362</c:v>
                </c:pt>
                <c:pt idx="618">
                  <c:v>44363</c:v>
                </c:pt>
                <c:pt idx="619">
                  <c:v>44364</c:v>
                </c:pt>
                <c:pt idx="620">
                  <c:v>44365</c:v>
                </c:pt>
                <c:pt idx="621">
                  <c:v>44368</c:v>
                </c:pt>
                <c:pt idx="622">
                  <c:v>44369</c:v>
                </c:pt>
                <c:pt idx="623">
                  <c:v>44370</c:v>
                </c:pt>
                <c:pt idx="624">
                  <c:v>44371</c:v>
                </c:pt>
                <c:pt idx="625">
                  <c:v>44372</c:v>
                </c:pt>
                <c:pt idx="626">
                  <c:v>44375</c:v>
                </c:pt>
                <c:pt idx="627">
                  <c:v>44376</c:v>
                </c:pt>
                <c:pt idx="628">
                  <c:v>44377</c:v>
                </c:pt>
                <c:pt idx="629">
                  <c:v>44378</c:v>
                </c:pt>
                <c:pt idx="630">
                  <c:v>44379</c:v>
                </c:pt>
                <c:pt idx="631">
                  <c:v>44383</c:v>
                </c:pt>
                <c:pt idx="632">
                  <c:v>44384</c:v>
                </c:pt>
                <c:pt idx="633">
                  <c:v>44385</c:v>
                </c:pt>
                <c:pt idx="634">
                  <c:v>44386</c:v>
                </c:pt>
                <c:pt idx="635">
                  <c:v>44389</c:v>
                </c:pt>
                <c:pt idx="636">
                  <c:v>44390</c:v>
                </c:pt>
                <c:pt idx="637">
                  <c:v>44391</c:v>
                </c:pt>
                <c:pt idx="638">
                  <c:v>44392</c:v>
                </c:pt>
                <c:pt idx="639">
                  <c:v>44393</c:v>
                </c:pt>
                <c:pt idx="640">
                  <c:v>44396</c:v>
                </c:pt>
                <c:pt idx="641">
                  <c:v>44397</c:v>
                </c:pt>
                <c:pt idx="642">
                  <c:v>44398</c:v>
                </c:pt>
                <c:pt idx="643">
                  <c:v>44399</c:v>
                </c:pt>
                <c:pt idx="644">
                  <c:v>44400</c:v>
                </c:pt>
                <c:pt idx="645">
                  <c:v>44403</c:v>
                </c:pt>
                <c:pt idx="646">
                  <c:v>44404</c:v>
                </c:pt>
                <c:pt idx="647">
                  <c:v>44405</c:v>
                </c:pt>
                <c:pt idx="648">
                  <c:v>44406</c:v>
                </c:pt>
                <c:pt idx="649">
                  <c:v>44407</c:v>
                </c:pt>
                <c:pt idx="650">
                  <c:v>44410</c:v>
                </c:pt>
                <c:pt idx="651">
                  <c:v>44411</c:v>
                </c:pt>
                <c:pt idx="652">
                  <c:v>44412</c:v>
                </c:pt>
                <c:pt idx="653">
                  <c:v>44413</c:v>
                </c:pt>
                <c:pt idx="654">
                  <c:v>44414</c:v>
                </c:pt>
                <c:pt idx="655">
                  <c:v>44417</c:v>
                </c:pt>
                <c:pt idx="656">
                  <c:v>44418</c:v>
                </c:pt>
                <c:pt idx="657">
                  <c:v>44419</c:v>
                </c:pt>
                <c:pt idx="658">
                  <c:v>44420</c:v>
                </c:pt>
                <c:pt idx="659">
                  <c:v>44421</c:v>
                </c:pt>
                <c:pt idx="660">
                  <c:v>44424</c:v>
                </c:pt>
                <c:pt idx="661">
                  <c:v>44425</c:v>
                </c:pt>
                <c:pt idx="662">
                  <c:v>44426</c:v>
                </c:pt>
                <c:pt idx="663">
                  <c:v>44427</c:v>
                </c:pt>
                <c:pt idx="664">
                  <c:v>44428</c:v>
                </c:pt>
                <c:pt idx="665">
                  <c:v>44431</c:v>
                </c:pt>
                <c:pt idx="666">
                  <c:v>44432</c:v>
                </c:pt>
                <c:pt idx="667">
                  <c:v>44433</c:v>
                </c:pt>
                <c:pt idx="668">
                  <c:v>44434</c:v>
                </c:pt>
                <c:pt idx="669">
                  <c:v>44435</c:v>
                </c:pt>
                <c:pt idx="670">
                  <c:v>44438</c:v>
                </c:pt>
                <c:pt idx="671">
                  <c:v>44439</c:v>
                </c:pt>
                <c:pt idx="672">
                  <c:v>44440</c:v>
                </c:pt>
                <c:pt idx="673">
                  <c:v>44441</c:v>
                </c:pt>
                <c:pt idx="674">
                  <c:v>44442</c:v>
                </c:pt>
                <c:pt idx="675">
                  <c:v>44446</c:v>
                </c:pt>
                <c:pt idx="676">
                  <c:v>44447</c:v>
                </c:pt>
                <c:pt idx="677">
                  <c:v>44448</c:v>
                </c:pt>
                <c:pt idx="678">
                  <c:v>44449</c:v>
                </c:pt>
                <c:pt idx="679">
                  <c:v>44452</c:v>
                </c:pt>
                <c:pt idx="680">
                  <c:v>44453</c:v>
                </c:pt>
                <c:pt idx="681">
                  <c:v>44454</c:v>
                </c:pt>
                <c:pt idx="682">
                  <c:v>44455</c:v>
                </c:pt>
                <c:pt idx="683">
                  <c:v>44456</c:v>
                </c:pt>
                <c:pt idx="684">
                  <c:v>44459</c:v>
                </c:pt>
                <c:pt idx="685">
                  <c:v>44460</c:v>
                </c:pt>
                <c:pt idx="686">
                  <c:v>44461</c:v>
                </c:pt>
                <c:pt idx="687">
                  <c:v>44462</c:v>
                </c:pt>
                <c:pt idx="688">
                  <c:v>44463</c:v>
                </c:pt>
                <c:pt idx="689">
                  <c:v>44466</c:v>
                </c:pt>
                <c:pt idx="690">
                  <c:v>44467</c:v>
                </c:pt>
                <c:pt idx="691">
                  <c:v>44468</c:v>
                </c:pt>
                <c:pt idx="692">
                  <c:v>44469</c:v>
                </c:pt>
                <c:pt idx="693">
                  <c:v>44470</c:v>
                </c:pt>
                <c:pt idx="694">
                  <c:v>44473</c:v>
                </c:pt>
                <c:pt idx="695">
                  <c:v>44474</c:v>
                </c:pt>
                <c:pt idx="696">
                  <c:v>44475</c:v>
                </c:pt>
                <c:pt idx="697">
                  <c:v>44476</c:v>
                </c:pt>
                <c:pt idx="698">
                  <c:v>44477</c:v>
                </c:pt>
                <c:pt idx="699">
                  <c:v>44480</c:v>
                </c:pt>
                <c:pt idx="700">
                  <c:v>44481</c:v>
                </c:pt>
                <c:pt idx="701">
                  <c:v>44482</c:v>
                </c:pt>
                <c:pt idx="702">
                  <c:v>44483</c:v>
                </c:pt>
                <c:pt idx="703">
                  <c:v>44484</c:v>
                </c:pt>
                <c:pt idx="704">
                  <c:v>44487</c:v>
                </c:pt>
                <c:pt idx="705">
                  <c:v>44488</c:v>
                </c:pt>
                <c:pt idx="706">
                  <c:v>44489</c:v>
                </c:pt>
                <c:pt idx="707">
                  <c:v>44490</c:v>
                </c:pt>
                <c:pt idx="708">
                  <c:v>44491</c:v>
                </c:pt>
                <c:pt idx="709">
                  <c:v>44494</c:v>
                </c:pt>
                <c:pt idx="710">
                  <c:v>44495</c:v>
                </c:pt>
                <c:pt idx="711">
                  <c:v>44496</c:v>
                </c:pt>
                <c:pt idx="712">
                  <c:v>44497</c:v>
                </c:pt>
                <c:pt idx="713">
                  <c:v>44498</c:v>
                </c:pt>
                <c:pt idx="714">
                  <c:v>44501</c:v>
                </c:pt>
                <c:pt idx="715">
                  <c:v>44502</c:v>
                </c:pt>
                <c:pt idx="716">
                  <c:v>44503</c:v>
                </c:pt>
                <c:pt idx="717">
                  <c:v>44504</c:v>
                </c:pt>
                <c:pt idx="718">
                  <c:v>44505</c:v>
                </c:pt>
                <c:pt idx="719">
                  <c:v>44508</c:v>
                </c:pt>
                <c:pt idx="720">
                  <c:v>44509</c:v>
                </c:pt>
                <c:pt idx="721">
                  <c:v>44510</c:v>
                </c:pt>
                <c:pt idx="722">
                  <c:v>44511</c:v>
                </c:pt>
                <c:pt idx="723">
                  <c:v>44512</c:v>
                </c:pt>
                <c:pt idx="724">
                  <c:v>44515</c:v>
                </c:pt>
                <c:pt idx="725">
                  <c:v>44516</c:v>
                </c:pt>
                <c:pt idx="726">
                  <c:v>44517</c:v>
                </c:pt>
                <c:pt idx="727">
                  <c:v>44518</c:v>
                </c:pt>
                <c:pt idx="728">
                  <c:v>44519</c:v>
                </c:pt>
                <c:pt idx="729">
                  <c:v>44522</c:v>
                </c:pt>
                <c:pt idx="730">
                  <c:v>44523</c:v>
                </c:pt>
                <c:pt idx="731">
                  <c:v>44524</c:v>
                </c:pt>
                <c:pt idx="732">
                  <c:v>44526</c:v>
                </c:pt>
                <c:pt idx="733">
                  <c:v>44529</c:v>
                </c:pt>
                <c:pt idx="734">
                  <c:v>44530</c:v>
                </c:pt>
                <c:pt idx="735">
                  <c:v>44531</c:v>
                </c:pt>
                <c:pt idx="736">
                  <c:v>44532</c:v>
                </c:pt>
                <c:pt idx="737">
                  <c:v>44533</c:v>
                </c:pt>
                <c:pt idx="738">
                  <c:v>44536</c:v>
                </c:pt>
                <c:pt idx="739">
                  <c:v>44537</c:v>
                </c:pt>
                <c:pt idx="740">
                  <c:v>44538</c:v>
                </c:pt>
                <c:pt idx="741">
                  <c:v>44539</c:v>
                </c:pt>
                <c:pt idx="742">
                  <c:v>44540</c:v>
                </c:pt>
                <c:pt idx="743">
                  <c:v>44543</c:v>
                </c:pt>
                <c:pt idx="744">
                  <c:v>44544</c:v>
                </c:pt>
                <c:pt idx="745">
                  <c:v>44545</c:v>
                </c:pt>
                <c:pt idx="746">
                  <c:v>44546</c:v>
                </c:pt>
                <c:pt idx="747">
                  <c:v>44547</c:v>
                </c:pt>
                <c:pt idx="748">
                  <c:v>44550</c:v>
                </c:pt>
                <c:pt idx="749">
                  <c:v>44551</c:v>
                </c:pt>
                <c:pt idx="750">
                  <c:v>44552</c:v>
                </c:pt>
                <c:pt idx="751">
                  <c:v>44553</c:v>
                </c:pt>
                <c:pt idx="752">
                  <c:v>44557</c:v>
                </c:pt>
                <c:pt idx="753">
                  <c:v>44558</c:v>
                </c:pt>
                <c:pt idx="754">
                  <c:v>44559</c:v>
                </c:pt>
                <c:pt idx="755">
                  <c:v>44560</c:v>
                </c:pt>
                <c:pt idx="756">
                  <c:v>44561</c:v>
                </c:pt>
                <c:pt idx="757">
                  <c:v>44564</c:v>
                </c:pt>
                <c:pt idx="758">
                  <c:v>44565</c:v>
                </c:pt>
                <c:pt idx="759">
                  <c:v>44566</c:v>
                </c:pt>
                <c:pt idx="760">
                  <c:v>44567</c:v>
                </c:pt>
                <c:pt idx="761">
                  <c:v>44568</c:v>
                </c:pt>
                <c:pt idx="762">
                  <c:v>44571</c:v>
                </c:pt>
                <c:pt idx="763">
                  <c:v>44572</c:v>
                </c:pt>
                <c:pt idx="764">
                  <c:v>44573</c:v>
                </c:pt>
                <c:pt idx="765">
                  <c:v>44574</c:v>
                </c:pt>
                <c:pt idx="766">
                  <c:v>44575</c:v>
                </c:pt>
                <c:pt idx="767">
                  <c:v>44579</c:v>
                </c:pt>
                <c:pt idx="768">
                  <c:v>44580</c:v>
                </c:pt>
                <c:pt idx="769">
                  <c:v>44581</c:v>
                </c:pt>
                <c:pt idx="770">
                  <c:v>44582</c:v>
                </c:pt>
                <c:pt idx="771">
                  <c:v>44585</c:v>
                </c:pt>
                <c:pt idx="772">
                  <c:v>44586</c:v>
                </c:pt>
                <c:pt idx="773">
                  <c:v>44587</c:v>
                </c:pt>
                <c:pt idx="774">
                  <c:v>44588</c:v>
                </c:pt>
                <c:pt idx="775">
                  <c:v>44589</c:v>
                </c:pt>
                <c:pt idx="776">
                  <c:v>44592</c:v>
                </c:pt>
                <c:pt idx="777">
                  <c:v>44593</c:v>
                </c:pt>
                <c:pt idx="778">
                  <c:v>44594</c:v>
                </c:pt>
                <c:pt idx="779">
                  <c:v>44595</c:v>
                </c:pt>
                <c:pt idx="780">
                  <c:v>44596</c:v>
                </c:pt>
                <c:pt idx="781">
                  <c:v>44599</c:v>
                </c:pt>
                <c:pt idx="782">
                  <c:v>44600</c:v>
                </c:pt>
                <c:pt idx="783">
                  <c:v>44601</c:v>
                </c:pt>
                <c:pt idx="784">
                  <c:v>44602</c:v>
                </c:pt>
                <c:pt idx="785">
                  <c:v>44603</c:v>
                </c:pt>
                <c:pt idx="786">
                  <c:v>44606</c:v>
                </c:pt>
                <c:pt idx="787">
                  <c:v>44607</c:v>
                </c:pt>
                <c:pt idx="788">
                  <c:v>44608</c:v>
                </c:pt>
                <c:pt idx="789">
                  <c:v>44609</c:v>
                </c:pt>
                <c:pt idx="790">
                  <c:v>44610</c:v>
                </c:pt>
                <c:pt idx="791">
                  <c:v>44614</c:v>
                </c:pt>
                <c:pt idx="792">
                  <c:v>44615</c:v>
                </c:pt>
                <c:pt idx="793">
                  <c:v>44616</c:v>
                </c:pt>
                <c:pt idx="794">
                  <c:v>44617</c:v>
                </c:pt>
                <c:pt idx="795">
                  <c:v>44620</c:v>
                </c:pt>
                <c:pt idx="796">
                  <c:v>44621</c:v>
                </c:pt>
                <c:pt idx="797">
                  <c:v>44622</c:v>
                </c:pt>
                <c:pt idx="798">
                  <c:v>44623</c:v>
                </c:pt>
                <c:pt idx="799">
                  <c:v>44624</c:v>
                </c:pt>
                <c:pt idx="800">
                  <c:v>44627</c:v>
                </c:pt>
                <c:pt idx="801">
                  <c:v>44628</c:v>
                </c:pt>
                <c:pt idx="802">
                  <c:v>44629</c:v>
                </c:pt>
                <c:pt idx="803">
                  <c:v>44630</c:v>
                </c:pt>
                <c:pt idx="804">
                  <c:v>44631</c:v>
                </c:pt>
                <c:pt idx="805">
                  <c:v>44634</c:v>
                </c:pt>
                <c:pt idx="806">
                  <c:v>44635</c:v>
                </c:pt>
                <c:pt idx="807">
                  <c:v>44636</c:v>
                </c:pt>
                <c:pt idx="808">
                  <c:v>44637</c:v>
                </c:pt>
                <c:pt idx="809">
                  <c:v>44638</c:v>
                </c:pt>
                <c:pt idx="810">
                  <c:v>44641</c:v>
                </c:pt>
                <c:pt idx="811">
                  <c:v>44642</c:v>
                </c:pt>
                <c:pt idx="812">
                  <c:v>44643</c:v>
                </c:pt>
                <c:pt idx="813">
                  <c:v>44644</c:v>
                </c:pt>
                <c:pt idx="814">
                  <c:v>44645</c:v>
                </c:pt>
                <c:pt idx="815">
                  <c:v>44648</c:v>
                </c:pt>
                <c:pt idx="816">
                  <c:v>44649</c:v>
                </c:pt>
                <c:pt idx="817">
                  <c:v>44650</c:v>
                </c:pt>
                <c:pt idx="818">
                  <c:v>44651</c:v>
                </c:pt>
                <c:pt idx="819">
                  <c:v>44652</c:v>
                </c:pt>
                <c:pt idx="820">
                  <c:v>44655</c:v>
                </c:pt>
                <c:pt idx="821">
                  <c:v>44656</c:v>
                </c:pt>
                <c:pt idx="822">
                  <c:v>44657</c:v>
                </c:pt>
                <c:pt idx="823">
                  <c:v>44658</c:v>
                </c:pt>
                <c:pt idx="824">
                  <c:v>44659</c:v>
                </c:pt>
                <c:pt idx="825">
                  <c:v>44662</c:v>
                </c:pt>
                <c:pt idx="826">
                  <c:v>44663</c:v>
                </c:pt>
                <c:pt idx="827">
                  <c:v>44664</c:v>
                </c:pt>
                <c:pt idx="828">
                  <c:v>44665</c:v>
                </c:pt>
                <c:pt idx="829">
                  <c:v>44669</c:v>
                </c:pt>
                <c:pt idx="830">
                  <c:v>44670</c:v>
                </c:pt>
                <c:pt idx="831">
                  <c:v>44671</c:v>
                </c:pt>
                <c:pt idx="832">
                  <c:v>44672</c:v>
                </c:pt>
                <c:pt idx="833">
                  <c:v>44673</c:v>
                </c:pt>
                <c:pt idx="834">
                  <c:v>44676</c:v>
                </c:pt>
                <c:pt idx="835">
                  <c:v>44677</c:v>
                </c:pt>
                <c:pt idx="836">
                  <c:v>44678</c:v>
                </c:pt>
                <c:pt idx="837">
                  <c:v>44679</c:v>
                </c:pt>
                <c:pt idx="838">
                  <c:v>44680</c:v>
                </c:pt>
                <c:pt idx="839">
                  <c:v>44683</c:v>
                </c:pt>
                <c:pt idx="840">
                  <c:v>44684</c:v>
                </c:pt>
                <c:pt idx="841">
                  <c:v>44685</c:v>
                </c:pt>
                <c:pt idx="842">
                  <c:v>44686</c:v>
                </c:pt>
                <c:pt idx="843">
                  <c:v>44687</c:v>
                </c:pt>
                <c:pt idx="844">
                  <c:v>44690</c:v>
                </c:pt>
                <c:pt idx="845">
                  <c:v>44691</c:v>
                </c:pt>
                <c:pt idx="846">
                  <c:v>44692</c:v>
                </c:pt>
                <c:pt idx="847">
                  <c:v>44693</c:v>
                </c:pt>
                <c:pt idx="848">
                  <c:v>44694</c:v>
                </c:pt>
                <c:pt idx="849">
                  <c:v>44697</c:v>
                </c:pt>
                <c:pt idx="850">
                  <c:v>44698</c:v>
                </c:pt>
                <c:pt idx="851">
                  <c:v>44699</c:v>
                </c:pt>
                <c:pt idx="852">
                  <c:v>44700</c:v>
                </c:pt>
                <c:pt idx="853">
                  <c:v>44701</c:v>
                </c:pt>
                <c:pt idx="854">
                  <c:v>44704</c:v>
                </c:pt>
                <c:pt idx="855">
                  <c:v>44705</c:v>
                </c:pt>
                <c:pt idx="856">
                  <c:v>44706</c:v>
                </c:pt>
                <c:pt idx="857">
                  <c:v>44707</c:v>
                </c:pt>
                <c:pt idx="858">
                  <c:v>44708</c:v>
                </c:pt>
                <c:pt idx="859">
                  <c:v>44712</c:v>
                </c:pt>
                <c:pt idx="860">
                  <c:v>44713</c:v>
                </c:pt>
                <c:pt idx="861">
                  <c:v>44714</c:v>
                </c:pt>
                <c:pt idx="862">
                  <c:v>44715</c:v>
                </c:pt>
                <c:pt idx="863">
                  <c:v>44718</c:v>
                </c:pt>
                <c:pt idx="864">
                  <c:v>44719</c:v>
                </c:pt>
                <c:pt idx="865">
                  <c:v>44720</c:v>
                </c:pt>
                <c:pt idx="866">
                  <c:v>44721</c:v>
                </c:pt>
                <c:pt idx="867">
                  <c:v>44722</c:v>
                </c:pt>
                <c:pt idx="868">
                  <c:v>44725</c:v>
                </c:pt>
                <c:pt idx="869">
                  <c:v>44726</c:v>
                </c:pt>
                <c:pt idx="870">
                  <c:v>44727</c:v>
                </c:pt>
                <c:pt idx="871">
                  <c:v>44728</c:v>
                </c:pt>
                <c:pt idx="872">
                  <c:v>44729</c:v>
                </c:pt>
                <c:pt idx="873">
                  <c:v>44733</c:v>
                </c:pt>
                <c:pt idx="874">
                  <c:v>44734</c:v>
                </c:pt>
                <c:pt idx="875">
                  <c:v>44735</c:v>
                </c:pt>
                <c:pt idx="876">
                  <c:v>44736</c:v>
                </c:pt>
                <c:pt idx="877">
                  <c:v>44739</c:v>
                </c:pt>
                <c:pt idx="878">
                  <c:v>44740</c:v>
                </c:pt>
                <c:pt idx="879">
                  <c:v>44741</c:v>
                </c:pt>
                <c:pt idx="880">
                  <c:v>44742</c:v>
                </c:pt>
                <c:pt idx="881">
                  <c:v>44743</c:v>
                </c:pt>
                <c:pt idx="882">
                  <c:v>44747</c:v>
                </c:pt>
                <c:pt idx="883">
                  <c:v>44748</c:v>
                </c:pt>
                <c:pt idx="884">
                  <c:v>44749</c:v>
                </c:pt>
                <c:pt idx="885">
                  <c:v>44750</c:v>
                </c:pt>
                <c:pt idx="886">
                  <c:v>44753</c:v>
                </c:pt>
                <c:pt idx="887">
                  <c:v>44754</c:v>
                </c:pt>
                <c:pt idx="888">
                  <c:v>44755</c:v>
                </c:pt>
                <c:pt idx="889">
                  <c:v>44756</c:v>
                </c:pt>
                <c:pt idx="890">
                  <c:v>44757</c:v>
                </c:pt>
                <c:pt idx="891">
                  <c:v>44760</c:v>
                </c:pt>
                <c:pt idx="892">
                  <c:v>44761</c:v>
                </c:pt>
                <c:pt idx="893">
                  <c:v>44762</c:v>
                </c:pt>
                <c:pt idx="894">
                  <c:v>44763</c:v>
                </c:pt>
                <c:pt idx="895">
                  <c:v>44764</c:v>
                </c:pt>
                <c:pt idx="896">
                  <c:v>44767</c:v>
                </c:pt>
                <c:pt idx="897">
                  <c:v>44768</c:v>
                </c:pt>
                <c:pt idx="898">
                  <c:v>44769</c:v>
                </c:pt>
                <c:pt idx="899">
                  <c:v>44770</c:v>
                </c:pt>
                <c:pt idx="900">
                  <c:v>44771</c:v>
                </c:pt>
                <c:pt idx="901">
                  <c:v>44774</c:v>
                </c:pt>
                <c:pt idx="902">
                  <c:v>44775</c:v>
                </c:pt>
                <c:pt idx="903">
                  <c:v>44776</c:v>
                </c:pt>
                <c:pt idx="904">
                  <c:v>44777</c:v>
                </c:pt>
                <c:pt idx="905">
                  <c:v>44778</c:v>
                </c:pt>
                <c:pt idx="906">
                  <c:v>44781</c:v>
                </c:pt>
                <c:pt idx="907">
                  <c:v>44782</c:v>
                </c:pt>
                <c:pt idx="908">
                  <c:v>44783</c:v>
                </c:pt>
                <c:pt idx="909">
                  <c:v>44784</c:v>
                </c:pt>
                <c:pt idx="910">
                  <c:v>44785</c:v>
                </c:pt>
                <c:pt idx="911">
                  <c:v>44788</c:v>
                </c:pt>
                <c:pt idx="912">
                  <c:v>44789</c:v>
                </c:pt>
                <c:pt idx="913">
                  <c:v>44790</c:v>
                </c:pt>
                <c:pt idx="914">
                  <c:v>44791</c:v>
                </c:pt>
                <c:pt idx="915">
                  <c:v>44792</c:v>
                </c:pt>
                <c:pt idx="916">
                  <c:v>44795</c:v>
                </c:pt>
                <c:pt idx="917">
                  <c:v>44796</c:v>
                </c:pt>
                <c:pt idx="918">
                  <c:v>44797</c:v>
                </c:pt>
                <c:pt idx="919">
                  <c:v>44798</c:v>
                </c:pt>
                <c:pt idx="920">
                  <c:v>44799</c:v>
                </c:pt>
                <c:pt idx="921">
                  <c:v>44802</c:v>
                </c:pt>
                <c:pt idx="922">
                  <c:v>44803</c:v>
                </c:pt>
                <c:pt idx="923">
                  <c:v>44804</c:v>
                </c:pt>
                <c:pt idx="924">
                  <c:v>44805</c:v>
                </c:pt>
                <c:pt idx="925">
                  <c:v>44806</c:v>
                </c:pt>
                <c:pt idx="926">
                  <c:v>44810</c:v>
                </c:pt>
                <c:pt idx="927">
                  <c:v>44811</c:v>
                </c:pt>
                <c:pt idx="928">
                  <c:v>44812</c:v>
                </c:pt>
                <c:pt idx="929">
                  <c:v>44813</c:v>
                </c:pt>
                <c:pt idx="930">
                  <c:v>44816</c:v>
                </c:pt>
                <c:pt idx="931">
                  <c:v>44817</c:v>
                </c:pt>
                <c:pt idx="932">
                  <c:v>44818</c:v>
                </c:pt>
                <c:pt idx="933">
                  <c:v>44819</c:v>
                </c:pt>
                <c:pt idx="934">
                  <c:v>44820</c:v>
                </c:pt>
                <c:pt idx="935">
                  <c:v>44823</c:v>
                </c:pt>
                <c:pt idx="936">
                  <c:v>44824</c:v>
                </c:pt>
                <c:pt idx="937">
                  <c:v>44825</c:v>
                </c:pt>
                <c:pt idx="938">
                  <c:v>44826</c:v>
                </c:pt>
                <c:pt idx="939">
                  <c:v>44827</c:v>
                </c:pt>
                <c:pt idx="940">
                  <c:v>44830</c:v>
                </c:pt>
                <c:pt idx="941">
                  <c:v>44831</c:v>
                </c:pt>
                <c:pt idx="942">
                  <c:v>44832</c:v>
                </c:pt>
                <c:pt idx="943">
                  <c:v>44833</c:v>
                </c:pt>
                <c:pt idx="944">
                  <c:v>44834</c:v>
                </c:pt>
                <c:pt idx="945">
                  <c:v>44837</c:v>
                </c:pt>
                <c:pt idx="946">
                  <c:v>44838</c:v>
                </c:pt>
                <c:pt idx="947">
                  <c:v>44839</c:v>
                </c:pt>
                <c:pt idx="948">
                  <c:v>44840</c:v>
                </c:pt>
                <c:pt idx="949">
                  <c:v>44841</c:v>
                </c:pt>
                <c:pt idx="950">
                  <c:v>44844</c:v>
                </c:pt>
                <c:pt idx="951">
                  <c:v>44845</c:v>
                </c:pt>
                <c:pt idx="952">
                  <c:v>44846</c:v>
                </c:pt>
                <c:pt idx="953">
                  <c:v>44847</c:v>
                </c:pt>
                <c:pt idx="954">
                  <c:v>44848</c:v>
                </c:pt>
                <c:pt idx="955">
                  <c:v>44851</c:v>
                </c:pt>
                <c:pt idx="956">
                  <c:v>44852</c:v>
                </c:pt>
                <c:pt idx="957">
                  <c:v>44853</c:v>
                </c:pt>
                <c:pt idx="958">
                  <c:v>44854</c:v>
                </c:pt>
                <c:pt idx="959">
                  <c:v>44855</c:v>
                </c:pt>
                <c:pt idx="960">
                  <c:v>44858</c:v>
                </c:pt>
                <c:pt idx="961">
                  <c:v>44859</c:v>
                </c:pt>
                <c:pt idx="962">
                  <c:v>44860</c:v>
                </c:pt>
                <c:pt idx="963">
                  <c:v>44861</c:v>
                </c:pt>
                <c:pt idx="964">
                  <c:v>44862</c:v>
                </c:pt>
                <c:pt idx="965">
                  <c:v>44865</c:v>
                </c:pt>
                <c:pt idx="966">
                  <c:v>44866</c:v>
                </c:pt>
                <c:pt idx="967">
                  <c:v>44867</c:v>
                </c:pt>
                <c:pt idx="968">
                  <c:v>44868</c:v>
                </c:pt>
                <c:pt idx="969">
                  <c:v>44869</c:v>
                </c:pt>
                <c:pt idx="970">
                  <c:v>44872</c:v>
                </c:pt>
                <c:pt idx="971">
                  <c:v>44873</c:v>
                </c:pt>
                <c:pt idx="972">
                  <c:v>44874</c:v>
                </c:pt>
                <c:pt idx="973">
                  <c:v>44875</c:v>
                </c:pt>
                <c:pt idx="974">
                  <c:v>44876</c:v>
                </c:pt>
                <c:pt idx="975">
                  <c:v>44879</c:v>
                </c:pt>
                <c:pt idx="976">
                  <c:v>44880</c:v>
                </c:pt>
                <c:pt idx="977">
                  <c:v>44881</c:v>
                </c:pt>
                <c:pt idx="978">
                  <c:v>44882</c:v>
                </c:pt>
                <c:pt idx="979">
                  <c:v>44883</c:v>
                </c:pt>
                <c:pt idx="980">
                  <c:v>44886</c:v>
                </c:pt>
                <c:pt idx="981">
                  <c:v>44887</c:v>
                </c:pt>
                <c:pt idx="982">
                  <c:v>44888</c:v>
                </c:pt>
                <c:pt idx="983">
                  <c:v>44890</c:v>
                </c:pt>
                <c:pt idx="984">
                  <c:v>44893</c:v>
                </c:pt>
                <c:pt idx="985">
                  <c:v>44894</c:v>
                </c:pt>
                <c:pt idx="986">
                  <c:v>44895</c:v>
                </c:pt>
                <c:pt idx="987">
                  <c:v>44896</c:v>
                </c:pt>
                <c:pt idx="988">
                  <c:v>44897</c:v>
                </c:pt>
                <c:pt idx="989">
                  <c:v>44900</c:v>
                </c:pt>
                <c:pt idx="990">
                  <c:v>44901</c:v>
                </c:pt>
                <c:pt idx="991">
                  <c:v>44902</c:v>
                </c:pt>
                <c:pt idx="992">
                  <c:v>44903</c:v>
                </c:pt>
                <c:pt idx="993">
                  <c:v>44904</c:v>
                </c:pt>
                <c:pt idx="994">
                  <c:v>44907</c:v>
                </c:pt>
                <c:pt idx="995">
                  <c:v>44908</c:v>
                </c:pt>
                <c:pt idx="996">
                  <c:v>44909</c:v>
                </c:pt>
                <c:pt idx="997">
                  <c:v>44910</c:v>
                </c:pt>
                <c:pt idx="998">
                  <c:v>44911</c:v>
                </c:pt>
                <c:pt idx="999">
                  <c:v>44914</c:v>
                </c:pt>
                <c:pt idx="1000">
                  <c:v>44915</c:v>
                </c:pt>
                <c:pt idx="1001">
                  <c:v>44916</c:v>
                </c:pt>
                <c:pt idx="1002">
                  <c:v>44917</c:v>
                </c:pt>
                <c:pt idx="1003">
                  <c:v>44918</c:v>
                </c:pt>
                <c:pt idx="1004">
                  <c:v>44922</c:v>
                </c:pt>
                <c:pt idx="1005">
                  <c:v>44923</c:v>
                </c:pt>
                <c:pt idx="1006">
                  <c:v>44924</c:v>
                </c:pt>
                <c:pt idx="1007">
                  <c:v>44925</c:v>
                </c:pt>
                <c:pt idx="1008">
                  <c:v>44929</c:v>
                </c:pt>
                <c:pt idx="1009">
                  <c:v>44930</c:v>
                </c:pt>
                <c:pt idx="1010">
                  <c:v>44931</c:v>
                </c:pt>
                <c:pt idx="1011">
                  <c:v>44932</c:v>
                </c:pt>
                <c:pt idx="1012">
                  <c:v>44935</c:v>
                </c:pt>
                <c:pt idx="1013">
                  <c:v>44936</c:v>
                </c:pt>
                <c:pt idx="1014">
                  <c:v>44937</c:v>
                </c:pt>
                <c:pt idx="1015">
                  <c:v>44938</c:v>
                </c:pt>
                <c:pt idx="1016">
                  <c:v>44939</c:v>
                </c:pt>
                <c:pt idx="1017">
                  <c:v>44943</c:v>
                </c:pt>
                <c:pt idx="1018">
                  <c:v>44944</c:v>
                </c:pt>
                <c:pt idx="1019">
                  <c:v>44945</c:v>
                </c:pt>
                <c:pt idx="1020">
                  <c:v>44946</c:v>
                </c:pt>
                <c:pt idx="1021">
                  <c:v>44949</c:v>
                </c:pt>
                <c:pt idx="1022">
                  <c:v>44950</c:v>
                </c:pt>
                <c:pt idx="1023">
                  <c:v>44951</c:v>
                </c:pt>
                <c:pt idx="1024">
                  <c:v>44952</c:v>
                </c:pt>
                <c:pt idx="1025">
                  <c:v>44953</c:v>
                </c:pt>
                <c:pt idx="1026">
                  <c:v>44956</c:v>
                </c:pt>
                <c:pt idx="1027">
                  <c:v>44957</c:v>
                </c:pt>
                <c:pt idx="1028">
                  <c:v>44958</c:v>
                </c:pt>
                <c:pt idx="1029">
                  <c:v>44959</c:v>
                </c:pt>
                <c:pt idx="1030">
                  <c:v>44960</c:v>
                </c:pt>
                <c:pt idx="1031">
                  <c:v>44963</c:v>
                </c:pt>
                <c:pt idx="1032">
                  <c:v>44964</c:v>
                </c:pt>
                <c:pt idx="1033">
                  <c:v>44965</c:v>
                </c:pt>
                <c:pt idx="1034">
                  <c:v>44966</c:v>
                </c:pt>
                <c:pt idx="1035">
                  <c:v>44967</c:v>
                </c:pt>
                <c:pt idx="1036">
                  <c:v>44970</c:v>
                </c:pt>
                <c:pt idx="1037">
                  <c:v>44971</c:v>
                </c:pt>
                <c:pt idx="1038">
                  <c:v>44972</c:v>
                </c:pt>
                <c:pt idx="1039">
                  <c:v>44973</c:v>
                </c:pt>
                <c:pt idx="1040">
                  <c:v>44974</c:v>
                </c:pt>
                <c:pt idx="1041">
                  <c:v>44978</c:v>
                </c:pt>
                <c:pt idx="1042">
                  <c:v>44979</c:v>
                </c:pt>
                <c:pt idx="1043">
                  <c:v>44980</c:v>
                </c:pt>
                <c:pt idx="1044">
                  <c:v>44981</c:v>
                </c:pt>
                <c:pt idx="1045">
                  <c:v>44984</c:v>
                </c:pt>
                <c:pt idx="1046">
                  <c:v>44985</c:v>
                </c:pt>
                <c:pt idx="1047">
                  <c:v>44986</c:v>
                </c:pt>
                <c:pt idx="1048">
                  <c:v>44987</c:v>
                </c:pt>
                <c:pt idx="1049">
                  <c:v>44988</c:v>
                </c:pt>
                <c:pt idx="1050">
                  <c:v>44991</c:v>
                </c:pt>
                <c:pt idx="1051">
                  <c:v>44992</c:v>
                </c:pt>
                <c:pt idx="1052">
                  <c:v>44993</c:v>
                </c:pt>
                <c:pt idx="1053">
                  <c:v>44994</c:v>
                </c:pt>
                <c:pt idx="1054">
                  <c:v>44995</c:v>
                </c:pt>
                <c:pt idx="1055">
                  <c:v>44998</c:v>
                </c:pt>
                <c:pt idx="1056">
                  <c:v>44999</c:v>
                </c:pt>
                <c:pt idx="1057">
                  <c:v>45000</c:v>
                </c:pt>
                <c:pt idx="1058">
                  <c:v>45001</c:v>
                </c:pt>
                <c:pt idx="1059">
                  <c:v>45002</c:v>
                </c:pt>
                <c:pt idx="1060">
                  <c:v>45005</c:v>
                </c:pt>
                <c:pt idx="1061">
                  <c:v>45006</c:v>
                </c:pt>
                <c:pt idx="1062">
                  <c:v>45007</c:v>
                </c:pt>
                <c:pt idx="1063">
                  <c:v>45008</c:v>
                </c:pt>
                <c:pt idx="1064">
                  <c:v>45009</c:v>
                </c:pt>
                <c:pt idx="1065">
                  <c:v>45012</c:v>
                </c:pt>
                <c:pt idx="1066">
                  <c:v>45013</c:v>
                </c:pt>
                <c:pt idx="1067">
                  <c:v>45014</c:v>
                </c:pt>
                <c:pt idx="1068">
                  <c:v>45015</c:v>
                </c:pt>
                <c:pt idx="1069">
                  <c:v>45016</c:v>
                </c:pt>
                <c:pt idx="1070">
                  <c:v>45019</c:v>
                </c:pt>
                <c:pt idx="1071">
                  <c:v>45020</c:v>
                </c:pt>
                <c:pt idx="1072">
                  <c:v>45021</c:v>
                </c:pt>
                <c:pt idx="1073">
                  <c:v>45022</c:v>
                </c:pt>
                <c:pt idx="1074">
                  <c:v>45026</c:v>
                </c:pt>
                <c:pt idx="1075">
                  <c:v>45027</c:v>
                </c:pt>
                <c:pt idx="1076">
                  <c:v>45028</c:v>
                </c:pt>
                <c:pt idx="1077">
                  <c:v>45029</c:v>
                </c:pt>
                <c:pt idx="1078">
                  <c:v>45030</c:v>
                </c:pt>
                <c:pt idx="1079">
                  <c:v>45033</c:v>
                </c:pt>
                <c:pt idx="1080">
                  <c:v>45034</c:v>
                </c:pt>
                <c:pt idx="1081">
                  <c:v>45035</c:v>
                </c:pt>
                <c:pt idx="1082">
                  <c:v>45036</c:v>
                </c:pt>
                <c:pt idx="1083">
                  <c:v>45037</c:v>
                </c:pt>
                <c:pt idx="1084">
                  <c:v>45040</c:v>
                </c:pt>
                <c:pt idx="1085">
                  <c:v>45041</c:v>
                </c:pt>
                <c:pt idx="1086">
                  <c:v>45042</c:v>
                </c:pt>
                <c:pt idx="1087">
                  <c:v>45043</c:v>
                </c:pt>
                <c:pt idx="1088">
                  <c:v>45044</c:v>
                </c:pt>
                <c:pt idx="1089">
                  <c:v>45047</c:v>
                </c:pt>
                <c:pt idx="1090">
                  <c:v>45048</c:v>
                </c:pt>
                <c:pt idx="1091">
                  <c:v>45049</c:v>
                </c:pt>
                <c:pt idx="1092">
                  <c:v>45050</c:v>
                </c:pt>
                <c:pt idx="1093">
                  <c:v>45051</c:v>
                </c:pt>
                <c:pt idx="1094">
                  <c:v>45054</c:v>
                </c:pt>
                <c:pt idx="1095">
                  <c:v>45055</c:v>
                </c:pt>
                <c:pt idx="1096">
                  <c:v>45056</c:v>
                </c:pt>
                <c:pt idx="1097">
                  <c:v>45057</c:v>
                </c:pt>
                <c:pt idx="1098">
                  <c:v>45058</c:v>
                </c:pt>
                <c:pt idx="1099">
                  <c:v>45061</c:v>
                </c:pt>
                <c:pt idx="1100">
                  <c:v>45062</c:v>
                </c:pt>
                <c:pt idx="1101">
                  <c:v>45063</c:v>
                </c:pt>
                <c:pt idx="1102">
                  <c:v>45064</c:v>
                </c:pt>
                <c:pt idx="1103">
                  <c:v>45065</c:v>
                </c:pt>
                <c:pt idx="1104">
                  <c:v>45068</c:v>
                </c:pt>
                <c:pt idx="1105">
                  <c:v>45069</c:v>
                </c:pt>
                <c:pt idx="1106">
                  <c:v>45070</c:v>
                </c:pt>
                <c:pt idx="1107">
                  <c:v>45071</c:v>
                </c:pt>
                <c:pt idx="1108">
                  <c:v>45072</c:v>
                </c:pt>
                <c:pt idx="1109">
                  <c:v>45076</c:v>
                </c:pt>
                <c:pt idx="1110">
                  <c:v>45077</c:v>
                </c:pt>
                <c:pt idx="1111">
                  <c:v>45078</c:v>
                </c:pt>
                <c:pt idx="1112">
                  <c:v>45079</c:v>
                </c:pt>
                <c:pt idx="1113">
                  <c:v>45082</c:v>
                </c:pt>
                <c:pt idx="1114">
                  <c:v>45083</c:v>
                </c:pt>
                <c:pt idx="1115">
                  <c:v>45084</c:v>
                </c:pt>
                <c:pt idx="1116">
                  <c:v>45085</c:v>
                </c:pt>
                <c:pt idx="1117">
                  <c:v>45086</c:v>
                </c:pt>
                <c:pt idx="1118">
                  <c:v>45089</c:v>
                </c:pt>
                <c:pt idx="1119">
                  <c:v>45090</c:v>
                </c:pt>
                <c:pt idx="1120">
                  <c:v>45091</c:v>
                </c:pt>
                <c:pt idx="1121">
                  <c:v>45092</c:v>
                </c:pt>
                <c:pt idx="1122">
                  <c:v>45093</c:v>
                </c:pt>
                <c:pt idx="1123">
                  <c:v>45097</c:v>
                </c:pt>
                <c:pt idx="1124">
                  <c:v>45098</c:v>
                </c:pt>
                <c:pt idx="1125">
                  <c:v>45099</c:v>
                </c:pt>
                <c:pt idx="1126">
                  <c:v>45100</c:v>
                </c:pt>
                <c:pt idx="1127">
                  <c:v>45103</c:v>
                </c:pt>
                <c:pt idx="1128">
                  <c:v>45104</c:v>
                </c:pt>
                <c:pt idx="1129">
                  <c:v>45105</c:v>
                </c:pt>
                <c:pt idx="1130">
                  <c:v>45106</c:v>
                </c:pt>
                <c:pt idx="1131">
                  <c:v>45107</c:v>
                </c:pt>
                <c:pt idx="1132">
                  <c:v>45110</c:v>
                </c:pt>
                <c:pt idx="1133">
                  <c:v>45112</c:v>
                </c:pt>
                <c:pt idx="1134">
                  <c:v>45113</c:v>
                </c:pt>
                <c:pt idx="1135">
                  <c:v>45114</c:v>
                </c:pt>
                <c:pt idx="1136">
                  <c:v>45117</c:v>
                </c:pt>
                <c:pt idx="1137">
                  <c:v>45118</c:v>
                </c:pt>
                <c:pt idx="1138">
                  <c:v>45119</c:v>
                </c:pt>
                <c:pt idx="1139">
                  <c:v>45120</c:v>
                </c:pt>
                <c:pt idx="1140">
                  <c:v>45121</c:v>
                </c:pt>
                <c:pt idx="1141">
                  <c:v>45124</c:v>
                </c:pt>
                <c:pt idx="1142">
                  <c:v>45125</c:v>
                </c:pt>
                <c:pt idx="1143">
                  <c:v>45126</c:v>
                </c:pt>
                <c:pt idx="1144">
                  <c:v>45127</c:v>
                </c:pt>
                <c:pt idx="1145">
                  <c:v>45128</c:v>
                </c:pt>
                <c:pt idx="1146">
                  <c:v>45131</c:v>
                </c:pt>
                <c:pt idx="1147">
                  <c:v>45132</c:v>
                </c:pt>
                <c:pt idx="1148">
                  <c:v>45133</c:v>
                </c:pt>
                <c:pt idx="1149">
                  <c:v>45134</c:v>
                </c:pt>
                <c:pt idx="1150">
                  <c:v>45135</c:v>
                </c:pt>
                <c:pt idx="1151">
                  <c:v>45138</c:v>
                </c:pt>
                <c:pt idx="1152">
                  <c:v>45139</c:v>
                </c:pt>
                <c:pt idx="1153">
                  <c:v>45140</c:v>
                </c:pt>
                <c:pt idx="1154">
                  <c:v>45141</c:v>
                </c:pt>
                <c:pt idx="1155">
                  <c:v>45142</c:v>
                </c:pt>
                <c:pt idx="1156">
                  <c:v>45145</c:v>
                </c:pt>
                <c:pt idx="1157">
                  <c:v>45146</c:v>
                </c:pt>
                <c:pt idx="1158">
                  <c:v>45147</c:v>
                </c:pt>
                <c:pt idx="1159">
                  <c:v>45148</c:v>
                </c:pt>
                <c:pt idx="1160">
                  <c:v>45149</c:v>
                </c:pt>
                <c:pt idx="1161">
                  <c:v>45152</c:v>
                </c:pt>
                <c:pt idx="1162">
                  <c:v>45153</c:v>
                </c:pt>
                <c:pt idx="1163">
                  <c:v>45154</c:v>
                </c:pt>
                <c:pt idx="1164">
                  <c:v>45155</c:v>
                </c:pt>
                <c:pt idx="1165">
                  <c:v>45156</c:v>
                </c:pt>
                <c:pt idx="1166">
                  <c:v>45159</c:v>
                </c:pt>
                <c:pt idx="1167">
                  <c:v>45160</c:v>
                </c:pt>
                <c:pt idx="1168">
                  <c:v>45161</c:v>
                </c:pt>
                <c:pt idx="1169">
                  <c:v>45162</c:v>
                </c:pt>
                <c:pt idx="1170">
                  <c:v>45163</c:v>
                </c:pt>
                <c:pt idx="1171">
                  <c:v>45166</c:v>
                </c:pt>
                <c:pt idx="1172">
                  <c:v>45167</c:v>
                </c:pt>
                <c:pt idx="1173">
                  <c:v>45168</c:v>
                </c:pt>
                <c:pt idx="1174">
                  <c:v>45169</c:v>
                </c:pt>
                <c:pt idx="1175">
                  <c:v>45170</c:v>
                </c:pt>
                <c:pt idx="1176">
                  <c:v>45174</c:v>
                </c:pt>
                <c:pt idx="1177">
                  <c:v>45175</c:v>
                </c:pt>
                <c:pt idx="1178">
                  <c:v>45176</c:v>
                </c:pt>
                <c:pt idx="1179">
                  <c:v>45177</c:v>
                </c:pt>
                <c:pt idx="1180">
                  <c:v>45180</c:v>
                </c:pt>
                <c:pt idx="1181">
                  <c:v>45181</c:v>
                </c:pt>
                <c:pt idx="1182">
                  <c:v>45182</c:v>
                </c:pt>
                <c:pt idx="1183">
                  <c:v>45183</c:v>
                </c:pt>
                <c:pt idx="1184">
                  <c:v>45184</c:v>
                </c:pt>
                <c:pt idx="1185">
                  <c:v>45187</c:v>
                </c:pt>
                <c:pt idx="1186">
                  <c:v>45188</c:v>
                </c:pt>
                <c:pt idx="1187">
                  <c:v>45189</c:v>
                </c:pt>
                <c:pt idx="1188">
                  <c:v>45190</c:v>
                </c:pt>
                <c:pt idx="1189">
                  <c:v>45191</c:v>
                </c:pt>
                <c:pt idx="1190">
                  <c:v>45194</c:v>
                </c:pt>
                <c:pt idx="1191">
                  <c:v>45195</c:v>
                </c:pt>
                <c:pt idx="1192">
                  <c:v>45196</c:v>
                </c:pt>
                <c:pt idx="1193">
                  <c:v>45197</c:v>
                </c:pt>
                <c:pt idx="1194">
                  <c:v>45198</c:v>
                </c:pt>
                <c:pt idx="1195">
                  <c:v>45201</c:v>
                </c:pt>
                <c:pt idx="1196">
                  <c:v>45202</c:v>
                </c:pt>
                <c:pt idx="1197">
                  <c:v>45203</c:v>
                </c:pt>
                <c:pt idx="1198">
                  <c:v>45204</c:v>
                </c:pt>
                <c:pt idx="1199">
                  <c:v>45205</c:v>
                </c:pt>
                <c:pt idx="1200">
                  <c:v>45208</c:v>
                </c:pt>
                <c:pt idx="1201">
                  <c:v>45209</c:v>
                </c:pt>
                <c:pt idx="1202">
                  <c:v>45210</c:v>
                </c:pt>
                <c:pt idx="1203">
                  <c:v>45211</c:v>
                </c:pt>
                <c:pt idx="1204">
                  <c:v>45212</c:v>
                </c:pt>
                <c:pt idx="1205">
                  <c:v>45215</c:v>
                </c:pt>
                <c:pt idx="1206">
                  <c:v>45216</c:v>
                </c:pt>
                <c:pt idx="1207">
                  <c:v>45217</c:v>
                </c:pt>
                <c:pt idx="1208">
                  <c:v>45218</c:v>
                </c:pt>
                <c:pt idx="1209">
                  <c:v>45219</c:v>
                </c:pt>
                <c:pt idx="1210">
                  <c:v>45222</c:v>
                </c:pt>
                <c:pt idx="1211">
                  <c:v>45223</c:v>
                </c:pt>
                <c:pt idx="1212">
                  <c:v>45224</c:v>
                </c:pt>
                <c:pt idx="1213">
                  <c:v>45225</c:v>
                </c:pt>
                <c:pt idx="1214">
                  <c:v>45226</c:v>
                </c:pt>
                <c:pt idx="1215">
                  <c:v>45229</c:v>
                </c:pt>
                <c:pt idx="1216">
                  <c:v>45230</c:v>
                </c:pt>
                <c:pt idx="1217">
                  <c:v>45231</c:v>
                </c:pt>
                <c:pt idx="1218">
                  <c:v>45232</c:v>
                </c:pt>
                <c:pt idx="1219">
                  <c:v>45233</c:v>
                </c:pt>
                <c:pt idx="1220">
                  <c:v>45236</c:v>
                </c:pt>
                <c:pt idx="1221">
                  <c:v>45237</c:v>
                </c:pt>
                <c:pt idx="1222">
                  <c:v>45238</c:v>
                </c:pt>
                <c:pt idx="1223">
                  <c:v>45239</c:v>
                </c:pt>
                <c:pt idx="1224">
                  <c:v>45240</c:v>
                </c:pt>
                <c:pt idx="1225">
                  <c:v>45243</c:v>
                </c:pt>
                <c:pt idx="1226">
                  <c:v>45244</c:v>
                </c:pt>
                <c:pt idx="1227">
                  <c:v>45245</c:v>
                </c:pt>
                <c:pt idx="1228">
                  <c:v>45246</c:v>
                </c:pt>
                <c:pt idx="1229">
                  <c:v>45247</c:v>
                </c:pt>
                <c:pt idx="1230">
                  <c:v>45250</c:v>
                </c:pt>
                <c:pt idx="1231">
                  <c:v>45251</c:v>
                </c:pt>
                <c:pt idx="1232">
                  <c:v>45252</c:v>
                </c:pt>
                <c:pt idx="1233">
                  <c:v>45254</c:v>
                </c:pt>
                <c:pt idx="1234">
                  <c:v>45257</c:v>
                </c:pt>
                <c:pt idx="1235">
                  <c:v>45258</c:v>
                </c:pt>
                <c:pt idx="1236">
                  <c:v>45259</c:v>
                </c:pt>
                <c:pt idx="1237">
                  <c:v>45260</c:v>
                </c:pt>
                <c:pt idx="1238">
                  <c:v>45261</c:v>
                </c:pt>
                <c:pt idx="1239">
                  <c:v>45264</c:v>
                </c:pt>
                <c:pt idx="1240">
                  <c:v>45265</c:v>
                </c:pt>
                <c:pt idx="1241">
                  <c:v>45266</c:v>
                </c:pt>
                <c:pt idx="1242">
                  <c:v>45267</c:v>
                </c:pt>
                <c:pt idx="1243">
                  <c:v>45268</c:v>
                </c:pt>
                <c:pt idx="1244">
                  <c:v>45271</c:v>
                </c:pt>
                <c:pt idx="1245">
                  <c:v>45272</c:v>
                </c:pt>
                <c:pt idx="1246">
                  <c:v>45273</c:v>
                </c:pt>
                <c:pt idx="1247">
                  <c:v>45274</c:v>
                </c:pt>
                <c:pt idx="1248">
                  <c:v>45275</c:v>
                </c:pt>
                <c:pt idx="1249">
                  <c:v>45278</c:v>
                </c:pt>
                <c:pt idx="1250">
                  <c:v>45279</c:v>
                </c:pt>
                <c:pt idx="1251">
                  <c:v>45280</c:v>
                </c:pt>
                <c:pt idx="1252">
                  <c:v>45281</c:v>
                </c:pt>
                <c:pt idx="1253">
                  <c:v>45282</c:v>
                </c:pt>
                <c:pt idx="1254">
                  <c:v>45286</c:v>
                </c:pt>
                <c:pt idx="1255">
                  <c:v>45287</c:v>
                </c:pt>
                <c:pt idx="1256">
                  <c:v>45288</c:v>
                </c:pt>
                <c:pt idx="1257">
                  <c:v>45289</c:v>
                </c:pt>
                <c:pt idx="1258">
                  <c:v>45293</c:v>
                </c:pt>
                <c:pt idx="1259">
                  <c:v>45294</c:v>
                </c:pt>
                <c:pt idx="1260">
                  <c:v>45295</c:v>
                </c:pt>
                <c:pt idx="1261">
                  <c:v>45296</c:v>
                </c:pt>
                <c:pt idx="1262">
                  <c:v>45299</c:v>
                </c:pt>
                <c:pt idx="1263">
                  <c:v>45300</c:v>
                </c:pt>
                <c:pt idx="1264">
                  <c:v>45301</c:v>
                </c:pt>
                <c:pt idx="1265">
                  <c:v>45302</c:v>
                </c:pt>
                <c:pt idx="1266">
                  <c:v>45303</c:v>
                </c:pt>
                <c:pt idx="1267">
                  <c:v>45307</c:v>
                </c:pt>
                <c:pt idx="1268">
                  <c:v>45308</c:v>
                </c:pt>
                <c:pt idx="1269">
                  <c:v>45309</c:v>
                </c:pt>
                <c:pt idx="1270">
                  <c:v>45310</c:v>
                </c:pt>
                <c:pt idx="1271">
                  <c:v>45313</c:v>
                </c:pt>
                <c:pt idx="1272">
                  <c:v>45314</c:v>
                </c:pt>
                <c:pt idx="1273">
                  <c:v>45315</c:v>
                </c:pt>
                <c:pt idx="1274">
                  <c:v>45316</c:v>
                </c:pt>
                <c:pt idx="1275">
                  <c:v>45317</c:v>
                </c:pt>
                <c:pt idx="1276">
                  <c:v>45320</c:v>
                </c:pt>
                <c:pt idx="1277">
                  <c:v>45321</c:v>
                </c:pt>
                <c:pt idx="1278">
                  <c:v>45322</c:v>
                </c:pt>
                <c:pt idx="1279">
                  <c:v>45323</c:v>
                </c:pt>
                <c:pt idx="1280">
                  <c:v>45324</c:v>
                </c:pt>
                <c:pt idx="1281">
                  <c:v>45327</c:v>
                </c:pt>
                <c:pt idx="1282">
                  <c:v>45328</c:v>
                </c:pt>
                <c:pt idx="1283">
                  <c:v>45329</c:v>
                </c:pt>
                <c:pt idx="1284">
                  <c:v>45330</c:v>
                </c:pt>
                <c:pt idx="1285">
                  <c:v>45331</c:v>
                </c:pt>
                <c:pt idx="1286">
                  <c:v>45334</c:v>
                </c:pt>
                <c:pt idx="1287">
                  <c:v>45335</c:v>
                </c:pt>
                <c:pt idx="1288">
                  <c:v>45336</c:v>
                </c:pt>
                <c:pt idx="1289">
                  <c:v>45337</c:v>
                </c:pt>
                <c:pt idx="1290">
                  <c:v>45338</c:v>
                </c:pt>
                <c:pt idx="1291">
                  <c:v>45342</c:v>
                </c:pt>
                <c:pt idx="1292">
                  <c:v>45343</c:v>
                </c:pt>
                <c:pt idx="1293">
                  <c:v>45344</c:v>
                </c:pt>
                <c:pt idx="1294">
                  <c:v>45345</c:v>
                </c:pt>
                <c:pt idx="1295">
                  <c:v>45348</c:v>
                </c:pt>
                <c:pt idx="1296">
                  <c:v>45349</c:v>
                </c:pt>
                <c:pt idx="1297">
                  <c:v>45350</c:v>
                </c:pt>
                <c:pt idx="1298">
                  <c:v>45351</c:v>
                </c:pt>
                <c:pt idx="1299">
                  <c:v>45352</c:v>
                </c:pt>
                <c:pt idx="1300">
                  <c:v>45355</c:v>
                </c:pt>
                <c:pt idx="1301">
                  <c:v>45356</c:v>
                </c:pt>
                <c:pt idx="1302">
                  <c:v>45357</c:v>
                </c:pt>
                <c:pt idx="1303">
                  <c:v>45358</c:v>
                </c:pt>
                <c:pt idx="1304">
                  <c:v>45359</c:v>
                </c:pt>
                <c:pt idx="1305">
                  <c:v>45362</c:v>
                </c:pt>
                <c:pt idx="1306">
                  <c:v>45363</c:v>
                </c:pt>
                <c:pt idx="1307">
                  <c:v>45364</c:v>
                </c:pt>
                <c:pt idx="1308">
                  <c:v>45365</c:v>
                </c:pt>
                <c:pt idx="1309">
                  <c:v>45366</c:v>
                </c:pt>
                <c:pt idx="1310">
                  <c:v>45369</c:v>
                </c:pt>
                <c:pt idx="1311">
                  <c:v>45370</c:v>
                </c:pt>
                <c:pt idx="1312">
                  <c:v>45371</c:v>
                </c:pt>
                <c:pt idx="1313">
                  <c:v>45372</c:v>
                </c:pt>
                <c:pt idx="1314">
                  <c:v>45373</c:v>
                </c:pt>
                <c:pt idx="1315">
                  <c:v>45376</c:v>
                </c:pt>
                <c:pt idx="1316">
                  <c:v>45377</c:v>
                </c:pt>
                <c:pt idx="1317">
                  <c:v>45378</c:v>
                </c:pt>
                <c:pt idx="1318">
                  <c:v>45379</c:v>
                </c:pt>
                <c:pt idx="1319">
                  <c:v>45383</c:v>
                </c:pt>
                <c:pt idx="1320">
                  <c:v>45384</c:v>
                </c:pt>
                <c:pt idx="1321">
                  <c:v>45385</c:v>
                </c:pt>
                <c:pt idx="1322">
                  <c:v>45386</c:v>
                </c:pt>
                <c:pt idx="1323">
                  <c:v>45387</c:v>
                </c:pt>
                <c:pt idx="1324">
                  <c:v>45390</c:v>
                </c:pt>
                <c:pt idx="1325">
                  <c:v>45391</c:v>
                </c:pt>
                <c:pt idx="1326">
                  <c:v>45392</c:v>
                </c:pt>
                <c:pt idx="1327">
                  <c:v>45393</c:v>
                </c:pt>
                <c:pt idx="1328">
                  <c:v>45394</c:v>
                </c:pt>
                <c:pt idx="1329">
                  <c:v>45397</c:v>
                </c:pt>
                <c:pt idx="1330">
                  <c:v>45398</c:v>
                </c:pt>
                <c:pt idx="1331">
                  <c:v>45399</c:v>
                </c:pt>
                <c:pt idx="1332">
                  <c:v>45400</c:v>
                </c:pt>
                <c:pt idx="1333">
                  <c:v>45401</c:v>
                </c:pt>
                <c:pt idx="1334">
                  <c:v>45404</c:v>
                </c:pt>
                <c:pt idx="1335">
                  <c:v>45405</c:v>
                </c:pt>
                <c:pt idx="1336">
                  <c:v>45406</c:v>
                </c:pt>
                <c:pt idx="1337">
                  <c:v>45407</c:v>
                </c:pt>
                <c:pt idx="1338">
                  <c:v>45408</c:v>
                </c:pt>
                <c:pt idx="1339">
                  <c:v>45411</c:v>
                </c:pt>
                <c:pt idx="1340">
                  <c:v>45412</c:v>
                </c:pt>
                <c:pt idx="1341">
                  <c:v>45413</c:v>
                </c:pt>
                <c:pt idx="1342">
                  <c:v>45414</c:v>
                </c:pt>
                <c:pt idx="1343">
                  <c:v>45415</c:v>
                </c:pt>
                <c:pt idx="1344">
                  <c:v>45418</c:v>
                </c:pt>
                <c:pt idx="1345">
                  <c:v>45419</c:v>
                </c:pt>
                <c:pt idx="1346">
                  <c:v>45420</c:v>
                </c:pt>
                <c:pt idx="1347">
                  <c:v>45421</c:v>
                </c:pt>
                <c:pt idx="1348">
                  <c:v>45422</c:v>
                </c:pt>
                <c:pt idx="1349">
                  <c:v>45425</c:v>
                </c:pt>
                <c:pt idx="1350">
                  <c:v>45426</c:v>
                </c:pt>
                <c:pt idx="1351">
                  <c:v>45427</c:v>
                </c:pt>
                <c:pt idx="1352">
                  <c:v>45428</c:v>
                </c:pt>
                <c:pt idx="1353">
                  <c:v>45429</c:v>
                </c:pt>
                <c:pt idx="1354">
                  <c:v>45432</c:v>
                </c:pt>
                <c:pt idx="1355">
                  <c:v>45433</c:v>
                </c:pt>
                <c:pt idx="1356">
                  <c:v>45434</c:v>
                </c:pt>
                <c:pt idx="1357">
                  <c:v>45435</c:v>
                </c:pt>
                <c:pt idx="1358">
                  <c:v>45436</c:v>
                </c:pt>
                <c:pt idx="1359">
                  <c:v>45440</c:v>
                </c:pt>
                <c:pt idx="1360">
                  <c:v>45441</c:v>
                </c:pt>
                <c:pt idx="1361">
                  <c:v>45442</c:v>
                </c:pt>
                <c:pt idx="1362">
                  <c:v>45443</c:v>
                </c:pt>
                <c:pt idx="1363">
                  <c:v>45446</c:v>
                </c:pt>
                <c:pt idx="1364">
                  <c:v>45447</c:v>
                </c:pt>
                <c:pt idx="1365">
                  <c:v>45448</c:v>
                </c:pt>
                <c:pt idx="1366">
                  <c:v>45449</c:v>
                </c:pt>
                <c:pt idx="1367">
                  <c:v>45450</c:v>
                </c:pt>
                <c:pt idx="1368">
                  <c:v>45453</c:v>
                </c:pt>
                <c:pt idx="1369">
                  <c:v>45454</c:v>
                </c:pt>
                <c:pt idx="1370">
                  <c:v>45455</c:v>
                </c:pt>
                <c:pt idx="1371">
                  <c:v>45456</c:v>
                </c:pt>
                <c:pt idx="1372">
                  <c:v>45457</c:v>
                </c:pt>
                <c:pt idx="1373">
                  <c:v>45460</c:v>
                </c:pt>
                <c:pt idx="1374">
                  <c:v>45461</c:v>
                </c:pt>
                <c:pt idx="1375">
                  <c:v>45463</c:v>
                </c:pt>
                <c:pt idx="1376">
                  <c:v>45464</c:v>
                </c:pt>
                <c:pt idx="1377">
                  <c:v>45467</c:v>
                </c:pt>
                <c:pt idx="1378">
                  <c:v>45468</c:v>
                </c:pt>
                <c:pt idx="1379">
                  <c:v>45469</c:v>
                </c:pt>
                <c:pt idx="1380">
                  <c:v>45470</c:v>
                </c:pt>
                <c:pt idx="1381">
                  <c:v>45471</c:v>
                </c:pt>
                <c:pt idx="1382">
                  <c:v>45474</c:v>
                </c:pt>
                <c:pt idx="1383">
                  <c:v>45475</c:v>
                </c:pt>
                <c:pt idx="1384">
                  <c:v>45476</c:v>
                </c:pt>
                <c:pt idx="1385">
                  <c:v>45478</c:v>
                </c:pt>
                <c:pt idx="1386">
                  <c:v>45481</c:v>
                </c:pt>
                <c:pt idx="1387">
                  <c:v>45482</c:v>
                </c:pt>
                <c:pt idx="1388">
                  <c:v>45483</c:v>
                </c:pt>
                <c:pt idx="1389">
                  <c:v>45484</c:v>
                </c:pt>
                <c:pt idx="1390">
                  <c:v>45485</c:v>
                </c:pt>
                <c:pt idx="1391">
                  <c:v>45488</c:v>
                </c:pt>
                <c:pt idx="1392">
                  <c:v>45489</c:v>
                </c:pt>
                <c:pt idx="1393">
                  <c:v>45490</c:v>
                </c:pt>
                <c:pt idx="1394">
                  <c:v>45491</c:v>
                </c:pt>
                <c:pt idx="1395">
                  <c:v>45492</c:v>
                </c:pt>
                <c:pt idx="1396">
                  <c:v>45495</c:v>
                </c:pt>
                <c:pt idx="1397">
                  <c:v>45496</c:v>
                </c:pt>
                <c:pt idx="1398">
                  <c:v>45497</c:v>
                </c:pt>
                <c:pt idx="1399">
                  <c:v>45498</c:v>
                </c:pt>
                <c:pt idx="1400">
                  <c:v>45499</c:v>
                </c:pt>
                <c:pt idx="1401">
                  <c:v>45502</c:v>
                </c:pt>
                <c:pt idx="1402">
                  <c:v>45503</c:v>
                </c:pt>
                <c:pt idx="1403">
                  <c:v>45504</c:v>
                </c:pt>
                <c:pt idx="1404">
                  <c:v>45505</c:v>
                </c:pt>
                <c:pt idx="1405">
                  <c:v>45506</c:v>
                </c:pt>
                <c:pt idx="1406">
                  <c:v>45509</c:v>
                </c:pt>
                <c:pt idx="1407">
                  <c:v>45510</c:v>
                </c:pt>
                <c:pt idx="1408">
                  <c:v>45511</c:v>
                </c:pt>
                <c:pt idx="1409">
                  <c:v>45512</c:v>
                </c:pt>
                <c:pt idx="1410">
                  <c:v>45513</c:v>
                </c:pt>
                <c:pt idx="1411">
                  <c:v>45516</c:v>
                </c:pt>
                <c:pt idx="1412">
                  <c:v>45517</c:v>
                </c:pt>
                <c:pt idx="1413">
                  <c:v>45518</c:v>
                </c:pt>
                <c:pt idx="1414">
                  <c:v>45519</c:v>
                </c:pt>
                <c:pt idx="1415">
                  <c:v>45520</c:v>
                </c:pt>
                <c:pt idx="1416">
                  <c:v>45523</c:v>
                </c:pt>
                <c:pt idx="1417">
                  <c:v>45524</c:v>
                </c:pt>
                <c:pt idx="1418">
                  <c:v>45525</c:v>
                </c:pt>
                <c:pt idx="1419">
                  <c:v>45526</c:v>
                </c:pt>
                <c:pt idx="1420">
                  <c:v>45527</c:v>
                </c:pt>
                <c:pt idx="1421">
                  <c:v>45530</c:v>
                </c:pt>
                <c:pt idx="1422">
                  <c:v>45531</c:v>
                </c:pt>
                <c:pt idx="1423">
                  <c:v>45532</c:v>
                </c:pt>
                <c:pt idx="1424">
                  <c:v>45533</c:v>
                </c:pt>
                <c:pt idx="1425">
                  <c:v>45534</c:v>
                </c:pt>
                <c:pt idx="1426">
                  <c:v>45538</c:v>
                </c:pt>
                <c:pt idx="1427">
                  <c:v>45539</c:v>
                </c:pt>
                <c:pt idx="1428">
                  <c:v>45540</c:v>
                </c:pt>
                <c:pt idx="1429">
                  <c:v>45541</c:v>
                </c:pt>
                <c:pt idx="1430">
                  <c:v>45544</c:v>
                </c:pt>
                <c:pt idx="1431">
                  <c:v>45545</c:v>
                </c:pt>
                <c:pt idx="1432">
                  <c:v>45546</c:v>
                </c:pt>
                <c:pt idx="1433">
                  <c:v>45547</c:v>
                </c:pt>
                <c:pt idx="1434">
                  <c:v>45548</c:v>
                </c:pt>
                <c:pt idx="1435">
                  <c:v>45551</c:v>
                </c:pt>
                <c:pt idx="1436">
                  <c:v>45552</c:v>
                </c:pt>
                <c:pt idx="1437">
                  <c:v>45553</c:v>
                </c:pt>
                <c:pt idx="1438">
                  <c:v>45554</c:v>
                </c:pt>
                <c:pt idx="1439">
                  <c:v>45555</c:v>
                </c:pt>
                <c:pt idx="1440">
                  <c:v>45558</c:v>
                </c:pt>
                <c:pt idx="1441">
                  <c:v>45559</c:v>
                </c:pt>
                <c:pt idx="1442">
                  <c:v>45560</c:v>
                </c:pt>
                <c:pt idx="1443">
                  <c:v>45561</c:v>
                </c:pt>
                <c:pt idx="1444">
                  <c:v>45562</c:v>
                </c:pt>
                <c:pt idx="1445">
                  <c:v>45565</c:v>
                </c:pt>
                <c:pt idx="1446">
                  <c:v>45566</c:v>
                </c:pt>
                <c:pt idx="1447">
                  <c:v>45567</c:v>
                </c:pt>
                <c:pt idx="1448">
                  <c:v>45568</c:v>
                </c:pt>
                <c:pt idx="1449">
                  <c:v>45569</c:v>
                </c:pt>
                <c:pt idx="1450">
                  <c:v>45572</c:v>
                </c:pt>
                <c:pt idx="1451">
                  <c:v>45573</c:v>
                </c:pt>
                <c:pt idx="1452">
                  <c:v>45574</c:v>
                </c:pt>
                <c:pt idx="1453">
                  <c:v>45575</c:v>
                </c:pt>
                <c:pt idx="1454">
                  <c:v>45576</c:v>
                </c:pt>
                <c:pt idx="1455">
                  <c:v>45579</c:v>
                </c:pt>
                <c:pt idx="1456">
                  <c:v>45580</c:v>
                </c:pt>
                <c:pt idx="1457">
                  <c:v>45581</c:v>
                </c:pt>
                <c:pt idx="1458">
                  <c:v>45582</c:v>
                </c:pt>
                <c:pt idx="1459">
                  <c:v>45583</c:v>
                </c:pt>
                <c:pt idx="1460">
                  <c:v>45586</c:v>
                </c:pt>
                <c:pt idx="1461">
                  <c:v>45587</c:v>
                </c:pt>
                <c:pt idx="1462">
                  <c:v>45588</c:v>
                </c:pt>
                <c:pt idx="1463">
                  <c:v>45589</c:v>
                </c:pt>
                <c:pt idx="1464">
                  <c:v>45590</c:v>
                </c:pt>
                <c:pt idx="1465">
                  <c:v>45593</c:v>
                </c:pt>
                <c:pt idx="1466">
                  <c:v>45594</c:v>
                </c:pt>
                <c:pt idx="1467">
                  <c:v>45595</c:v>
                </c:pt>
                <c:pt idx="1468">
                  <c:v>45596</c:v>
                </c:pt>
              </c:numCache>
            </c:numRef>
          </c:cat>
          <c:val>
            <c:numRef>
              <c:f>'Holt Exponential Day (X)'!$H$4:$H$1472</c:f>
              <c:numCache>
                <c:formatCode>#,##0.00</c:formatCode>
                <c:ptCount val="1469"/>
                <c:pt idx="0" formatCode="General">
                  <c:v>99.704498290000004</c:v>
                </c:pt>
                <c:pt idx="1">
                  <c:v>99.629219055200011</c:v>
                </c:pt>
                <c:pt idx="2">
                  <c:v>100.21153748089601</c:v>
                </c:pt>
                <c:pt idx="3">
                  <c:v>103.87600928086209</c:v>
                </c:pt>
                <c:pt idx="4">
                  <c:v>104.85979500677317</c:v>
                </c:pt>
                <c:pt idx="5">
                  <c:v>106.88550419816875</c:v>
                </c:pt>
                <c:pt idx="6">
                  <c:v>107.72088949766351</c:v>
                </c:pt>
                <c:pt idx="7">
                  <c:v>108.18778639585673</c:v>
                </c:pt>
                <c:pt idx="8">
                  <c:v>108.42585701212653</c:v>
                </c:pt>
                <c:pt idx="9">
                  <c:v>108.81914071021546</c:v>
                </c:pt>
                <c:pt idx="10">
                  <c:v>109.03855536704101</c:v>
                </c:pt>
                <c:pt idx="11">
                  <c:v>108.50577637688296</c:v>
                </c:pt>
                <c:pt idx="12">
                  <c:v>109.85697143198202</c:v>
                </c:pt>
                <c:pt idx="13">
                  <c:v>111.45835910519175</c:v>
                </c:pt>
                <c:pt idx="14">
                  <c:v>111.93369449852935</c:v>
                </c:pt>
                <c:pt idx="15">
                  <c:v>112.54840579014343</c:v>
                </c:pt>
                <c:pt idx="16">
                  <c:v>109.83734979645821</c:v>
                </c:pt>
                <c:pt idx="17">
                  <c:v>111.25659145931758</c:v>
                </c:pt>
                <c:pt idx="18">
                  <c:v>111.29267127041457</c:v>
                </c:pt>
                <c:pt idx="19">
                  <c:v>111.86143873626088</c:v>
                </c:pt>
                <c:pt idx="20">
                  <c:v>113.51917426390247</c:v>
                </c:pt>
                <c:pt idx="21">
                  <c:v>113.04465194972356</c:v>
                </c:pt>
                <c:pt idx="22">
                  <c:v>108.63905683161691</c:v>
                </c:pt>
                <c:pt idx="23">
                  <c:v>107.52699336300668</c:v>
                </c:pt>
                <c:pt idx="24">
                  <c:v>109.76601085121719</c:v>
                </c:pt>
                <c:pt idx="25">
                  <c:v>108.92814634115233</c:v>
                </c:pt>
                <c:pt idx="26">
                  <c:v>107.65758509223191</c:v>
                </c:pt>
                <c:pt idx="27">
                  <c:v>106.93535178309507</c:v>
                </c:pt>
                <c:pt idx="28">
                  <c:v>106.92006714605461</c:v>
                </c:pt>
                <c:pt idx="29">
                  <c:v>108.13129770048592</c:v>
                </c:pt>
                <c:pt idx="30">
                  <c:v>106.36347442479182</c:v>
                </c:pt>
                <c:pt idx="31">
                  <c:v>105.77687848825713</c:v>
                </c:pt>
                <c:pt idx="32">
                  <c:v>107.31280908450864</c:v>
                </c:pt>
                <c:pt idx="33">
                  <c:v>109.06399167575789</c:v>
                </c:pt>
                <c:pt idx="34">
                  <c:v>109.73657398548205</c:v>
                </c:pt>
                <c:pt idx="35">
                  <c:v>109.84020232371176</c:v>
                </c:pt>
                <c:pt idx="36">
                  <c:v>111.21627506039897</c:v>
                </c:pt>
                <c:pt idx="37">
                  <c:v>114.79758334329405</c:v>
                </c:pt>
                <c:pt idx="38">
                  <c:v>117.12551027559624</c:v>
                </c:pt>
                <c:pt idx="39">
                  <c:v>116.5169761526208</c:v>
                </c:pt>
                <c:pt idx="40">
                  <c:v>116.78740160152068</c:v>
                </c:pt>
                <c:pt idx="41">
                  <c:v>117.98988644728061</c:v>
                </c:pt>
                <c:pt idx="42">
                  <c:v>117.25811246821337</c:v>
                </c:pt>
                <c:pt idx="43">
                  <c:v>117.46472043506665</c:v>
                </c:pt>
                <c:pt idx="44">
                  <c:v>117.39932035690823</c:v>
                </c:pt>
                <c:pt idx="45">
                  <c:v>114.81606166296473</c:v>
                </c:pt>
                <c:pt idx="46">
                  <c:v>113.15642196115279</c:v>
                </c:pt>
                <c:pt idx="47">
                  <c:v>113.90942597089254</c:v>
                </c:pt>
                <c:pt idx="48">
                  <c:v>112.80810829458248</c:v>
                </c:pt>
                <c:pt idx="49">
                  <c:v>110.84197571701944</c:v>
                </c:pt>
                <c:pt idx="50">
                  <c:v>114.35339926911246</c:v>
                </c:pt>
                <c:pt idx="51">
                  <c:v>114.20516448236863</c:v>
                </c:pt>
                <c:pt idx="52">
                  <c:v>112.44494709919226</c:v>
                </c:pt>
                <c:pt idx="53">
                  <c:v>113.32037476861892</c:v>
                </c:pt>
                <c:pt idx="54">
                  <c:v>113.84894968731116</c:v>
                </c:pt>
                <c:pt idx="55">
                  <c:v>112.90359350207544</c:v>
                </c:pt>
                <c:pt idx="56">
                  <c:v>112.98541832304905</c:v>
                </c:pt>
                <c:pt idx="57">
                  <c:v>114.57146859042203</c:v>
                </c:pt>
                <c:pt idx="58">
                  <c:v>115.07455697876965</c:v>
                </c:pt>
                <c:pt idx="59">
                  <c:v>115.01372532596049</c:v>
                </c:pt>
                <c:pt idx="60">
                  <c:v>115.27297928513971</c:v>
                </c:pt>
                <c:pt idx="61">
                  <c:v>116.40320830736007</c:v>
                </c:pt>
                <c:pt idx="62">
                  <c:v>117.73969666640171</c:v>
                </c:pt>
                <c:pt idx="63">
                  <c:v>119.30980026648487</c:v>
                </c:pt>
                <c:pt idx="64">
                  <c:v>120.63055482784304</c:v>
                </c:pt>
                <c:pt idx="65">
                  <c:v>122.0587866459674</c:v>
                </c:pt>
                <c:pt idx="66">
                  <c:v>122.27239297882059</c:v>
                </c:pt>
                <c:pt idx="67">
                  <c:v>121.02032784756679</c:v>
                </c:pt>
                <c:pt idx="68">
                  <c:v>121.12392254030982</c:v>
                </c:pt>
                <c:pt idx="69">
                  <c:v>122.00868595169827</c:v>
                </c:pt>
                <c:pt idx="70">
                  <c:v>121.22832016943951</c:v>
                </c:pt>
                <c:pt idx="71">
                  <c:v>121.65416925391487</c:v>
                </c:pt>
                <c:pt idx="72">
                  <c:v>122.7782321792814</c:v>
                </c:pt>
                <c:pt idx="73">
                  <c:v>123.94383087338259</c:v>
                </c:pt>
                <c:pt idx="74">
                  <c:v>124.31159736957244</c:v>
                </c:pt>
                <c:pt idx="75">
                  <c:v>124.80537300631038</c:v>
                </c:pt>
                <c:pt idx="76">
                  <c:v>125.08381955061839</c:v>
                </c:pt>
                <c:pt idx="77">
                  <c:v>123.84078926110118</c:v>
                </c:pt>
                <c:pt idx="78">
                  <c:v>122.42370589382971</c:v>
                </c:pt>
                <c:pt idx="79">
                  <c:v>121.54753818106501</c:v>
                </c:pt>
                <c:pt idx="80">
                  <c:v>121.66898579993732</c:v>
                </c:pt>
                <c:pt idx="81">
                  <c:v>121.58203496345337</c:v>
                </c:pt>
                <c:pt idx="82">
                  <c:v>122.08767979618931</c:v>
                </c:pt>
                <c:pt idx="83">
                  <c:v>121.26566607118929</c:v>
                </c:pt>
                <c:pt idx="84">
                  <c:v>123.96218842207033</c:v>
                </c:pt>
                <c:pt idx="85">
                  <c:v>134.60336254793378</c:v>
                </c:pt>
                <c:pt idx="86">
                  <c:v>137.13753586720946</c:v>
                </c:pt>
                <c:pt idx="87">
                  <c:v>135.60189425803057</c:v>
                </c:pt>
                <c:pt idx="88">
                  <c:v>138.82385014349322</c:v>
                </c:pt>
                <c:pt idx="89">
                  <c:v>137.5349609979809</c:v>
                </c:pt>
                <c:pt idx="90">
                  <c:v>138.30517509054184</c:v>
                </c:pt>
                <c:pt idx="91">
                  <c:v>134.45980593889252</c:v>
                </c:pt>
                <c:pt idx="92">
                  <c:v>136.61078746887134</c:v>
                </c:pt>
                <c:pt idx="93">
                  <c:v>137.74052227638251</c:v>
                </c:pt>
                <c:pt idx="94">
                  <c:v>136.56268102134516</c:v>
                </c:pt>
                <c:pt idx="95">
                  <c:v>138.00987543280769</c:v>
                </c:pt>
                <c:pt idx="96">
                  <c:v>136.77593453444388</c:v>
                </c:pt>
                <c:pt idx="97">
                  <c:v>140.26345726313036</c:v>
                </c:pt>
                <c:pt idx="98">
                  <c:v>142.39410927311226</c:v>
                </c:pt>
                <c:pt idx="99">
                  <c:v>141.20066842859958</c:v>
                </c:pt>
                <c:pt idx="100">
                  <c:v>141.7294973181786</c:v>
                </c:pt>
                <c:pt idx="101">
                  <c:v>142.24514417552709</c:v>
                </c:pt>
                <c:pt idx="102">
                  <c:v>139.69355542456225</c:v>
                </c:pt>
                <c:pt idx="103">
                  <c:v>139.23062270802885</c:v>
                </c:pt>
                <c:pt idx="104">
                  <c:v>138.49726837190329</c:v>
                </c:pt>
                <c:pt idx="105">
                  <c:v>140.41948020782291</c:v>
                </c:pt>
                <c:pt idx="106">
                  <c:v>140.70636128591417</c:v>
                </c:pt>
                <c:pt idx="107">
                  <c:v>140.42873211757006</c:v>
                </c:pt>
                <c:pt idx="108">
                  <c:v>143.38221911434553</c:v>
                </c:pt>
                <c:pt idx="109">
                  <c:v>145.87941194265301</c:v>
                </c:pt>
                <c:pt idx="110">
                  <c:v>145.58595565065229</c:v>
                </c:pt>
                <c:pt idx="111">
                  <c:v>141.84698962022702</c:v>
                </c:pt>
                <c:pt idx="112">
                  <c:v>140.31226910977031</c:v>
                </c:pt>
                <c:pt idx="113">
                  <c:v>141.11456035595674</c:v>
                </c:pt>
                <c:pt idx="114">
                  <c:v>141.50377258405601</c:v>
                </c:pt>
                <c:pt idx="115">
                  <c:v>143.91008289789835</c:v>
                </c:pt>
                <c:pt idx="116">
                  <c:v>148.16143291121591</c:v>
                </c:pt>
                <c:pt idx="117">
                  <c:v>146.55553705315972</c:v>
                </c:pt>
                <c:pt idx="118">
                  <c:v>147.72484420319927</c:v>
                </c:pt>
                <c:pt idx="119">
                  <c:v>147.53961379288248</c:v>
                </c:pt>
                <c:pt idx="120">
                  <c:v>145.63095301876888</c:v>
                </c:pt>
                <c:pt idx="121">
                  <c:v>144.80909427296291</c:v>
                </c:pt>
                <c:pt idx="122">
                  <c:v>148.48651455800214</c:v>
                </c:pt>
                <c:pt idx="123">
                  <c:v>146.87115857100508</c:v>
                </c:pt>
                <c:pt idx="124">
                  <c:v>149.46738198094479</c:v>
                </c:pt>
                <c:pt idx="125">
                  <c:v>150.19304595964547</c:v>
                </c:pt>
                <c:pt idx="126">
                  <c:v>150.37537507397698</c:v>
                </c:pt>
                <c:pt idx="127">
                  <c:v>152.59697831772584</c:v>
                </c:pt>
                <c:pt idx="128">
                  <c:v>151.58621700145315</c:v>
                </c:pt>
                <c:pt idx="129">
                  <c:v>152.59772253400601</c:v>
                </c:pt>
                <c:pt idx="130">
                  <c:v>152.93714560120964</c:v>
                </c:pt>
                <c:pt idx="131">
                  <c:v>152.08511367846498</c:v>
                </c:pt>
                <c:pt idx="132">
                  <c:v>151.5672532187989</c:v>
                </c:pt>
                <c:pt idx="133">
                  <c:v>150.69827233614572</c:v>
                </c:pt>
                <c:pt idx="134">
                  <c:v>151.81513633991889</c:v>
                </c:pt>
                <c:pt idx="135">
                  <c:v>152.5063641402289</c:v>
                </c:pt>
                <c:pt idx="136">
                  <c:v>152.55785948223078</c:v>
                </c:pt>
                <c:pt idx="137">
                  <c:v>153.47126181136784</c:v>
                </c:pt>
                <c:pt idx="138">
                  <c:v>151.89848591456206</c:v>
                </c:pt>
                <c:pt idx="139">
                  <c:v>153.83392334336136</c:v>
                </c:pt>
                <c:pt idx="140">
                  <c:v>153.34607434532919</c:v>
                </c:pt>
                <c:pt idx="141">
                  <c:v>152.36672911695365</c:v>
                </c:pt>
                <c:pt idx="142">
                  <c:v>152.95068956498827</c:v>
                </c:pt>
                <c:pt idx="143">
                  <c:v>156.2504634183322</c:v>
                </c:pt>
                <c:pt idx="144">
                  <c:v>154.7854692547665</c:v>
                </c:pt>
                <c:pt idx="145">
                  <c:v>150.73451770220458</c:v>
                </c:pt>
                <c:pt idx="146">
                  <c:v>154.56041291977917</c:v>
                </c:pt>
                <c:pt idx="147">
                  <c:v>156.73205673520724</c:v>
                </c:pt>
                <c:pt idx="148">
                  <c:v>149.40481251092075</c:v>
                </c:pt>
                <c:pt idx="149">
                  <c:v>143.54870891588578</c:v>
                </c:pt>
                <c:pt idx="150">
                  <c:v>146.75501250869442</c:v>
                </c:pt>
                <c:pt idx="151">
                  <c:v>147.73852383924964</c:v>
                </c:pt>
                <c:pt idx="152">
                  <c:v>142.40103241176908</c:v>
                </c:pt>
                <c:pt idx="153">
                  <c:v>139.09222058239371</c:v>
                </c:pt>
                <c:pt idx="154">
                  <c:v>140.0366203078043</c:v>
                </c:pt>
                <c:pt idx="155">
                  <c:v>138.91487618305672</c:v>
                </c:pt>
                <c:pt idx="156">
                  <c:v>135.13074714277127</c:v>
                </c:pt>
                <c:pt idx="157">
                  <c:v>135.89938937927133</c:v>
                </c:pt>
                <c:pt idx="158">
                  <c:v>136.28858678226419</c:v>
                </c:pt>
                <c:pt idx="159">
                  <c:v>137.5013262742772</c:v>
                </c:pt>
                <c:pt idx="160">
                  <c:v>139.14821856421051</c:v>
                </c:pt>
                <c:pt idx="161">
                  <c:v>140.98304057698411</c:v>
                </c:pt>
                <c:pt idx="162">
                  <c:v>139.56814671630761</c:v>
                </c:pt>
                <c:pt idx="163">
                  <c:v>137.90685970782272</c:v>
                </c:pt>
                <c:pt idx="164">
                  <c:v>139.56341057636166</c:v>
                </c:pt>
                <c:pt idx="165">
                  <c:v>140.53923469620861</c:v>
                </c:pt>
                <c:pt idx="166">
                  <c:v>141.65242102817552</c:v>
                </c:pt>
                <c:pt idx="167">
                  <c:v>142.48281345591533</c:v>
                </c:pt>
                <c:pt idx="168">
                  <c:v>143.24185947654297</c:v>
                </c:pt>
                <c:pt idx="169">
                  <c:v>144.0354540745389</c:v>
                </c:pt>
                <c:pt idx="170">
                  <c:v>145.74871933892464</c:v>
                </c:pt>
                <c:pt idx="171">
                  <c:v>147.03977299418304</c:v>
                </c:pt>
                <c:pt idx="172">
                  <c:v>148.98271921118544</c:v>
                </c:pt>
                <c:pt idx="173">
                  <c:v>147.9007145934271</c:v>
                </c:pt>
                <c:pt idx="174">
                  <c:v>144.39528762466369</c:v>
                </c:pt>
                <c:pt idx="175">
                  <c:v>144.85473811869625</c:v>
                </c:pt>
                <c:pt idx="176">
                  <c:v>147.42978747634925</c:v>
                </c:pt>
                <c:pt idx="177">
                  <c:v>145.44772056132655</c:v>
                </c:pt>
                <c:pt idx="178">
                  <c:v>142.76044485399206</c:v>
                </c:pt>
                <c:pt idx="179">
                  <c:v>144.8822366040061</c:v>
                </c:pt>
                <c:pt idx="180">
                  <c:v>146.14004313560662</c:v>
                </c:pt>
                <c:pt idx="181">
                  <c:v>146.110152132574</c:v>
                </c:pt>
                <c:pt idx="182">
                  <c:v>145.46795082507401</c:v>
                </c:pt>
                <c:pt idx="183">
                  <c:v>145.03326165796662</c:v>
                </c:pt>
                <c:pt idx="184">
                  <c:v>144.59797076880136</c:v>
                </c:pt>
                <c:pt idx="185">
                  <c:v>143.231649024788</c:v>
                </c:pt>
                <c:pt idx="186">
                  <c:v>147.99483331678815</c:v>
                </c:pt>
                <c:pt idx="187">
                  <c:v>150.92693081046932</c:v>
                </c:pt>
                <c:pt idx="188">
                  <c:v>150.70931092091689</c:v>
                </c:pt>
                <c:pt idx="189">
                  <c:v>148.25451116366099</c:v>
                </c:pt>
                <c:pt idx="190">
                  <c:v>142.25994138471444</c:v>
                </c:pt>
                <c:pt idx="191">
                  <c:v>143.05783171392727</c:v>
                </c:pt>
                <c:pt idx="192">
                  <c:v>144.11163993687157</c:v>
                </c:pt>
                <c:pt idx="193">
                  <c:v>143.75425819101997</c:v>
                </c:pt>
                <c:pt idx="194">
                  <c:v>143.51604376824983</c:v>
                </c:pt>
                <c:pt idx="195">
                  <c:v>148.24470717160327</c:v>
                </c:pt>
                <c:pt idx="196">
                  <c:v>148.60724841271119</c:v>
                </c:pt>
                <c:pt idx="197">
                  <c:v>149.27725171472869</c:v>
                </c:pt>
                <c:pt idx="198">
                  <c:v>150.44892822341723</c:v>
                </c:pt>
                <c:pt idx="199">
                  <c:v>152.84560950977058</c:v>
                </c:pt>
                <c:pt idx="200">
                  <c:v>151.3762275937018</c:v>
                </c:pt>
                <c:pt idx="201">
                  <c:v>152.33775317704612</c:v>
                </c:pt>
                <c:pt idx="202">
                  <c:v>152.69610379400908</c:v>
                </c:pt>
                <c:pt idx="203">
                  <c:v>152.58542298796519</c:v>
                </c:pt>
                <c:pt idx="204">
                  <c:v>149.63060128268515</c:v>
                </c:pt>
                <c:pt idx="205">
                  <c:v>147.31553107199423</c:v>
                </c:pt>
                <c:pt idx="206">
                  <c:v>145.99216192993956</c:v>
                </c:pt>
                <c:pt idx="207">
                  <c:v>146.93175327158124</c:v>
                </c:pt>
                <c:pt idx="208">
                  <c:v>148.79420241575446</c:v>
                </c:pt>
                <c:pt idx="209">
                  <c:v>148.24114141771287</c:v>
                </c:pt>
                <c:pt idx="210">
                  <c:v>149.28932626609827</c:v>
                </c:pt>
                <c:pt idx="211">
                  <c:v>149.26509072735925</c:v>
                </c:pt>
                <c:pt idx="212">
                  <c:v>151.70006778152418</c:v>
                </c:pt>
                <c:pt idx="213">
                  <c:v>153.30030163170497</c:v>
                </c:pt>
                <c:pt idx="214">
                  <c:v>148.42351572654897</c:v>
                </c:pt>
                <c:pt idx="215">
                  <c:v>142.88702714348159</c:v>
                </c:pt>
                <c:pt idx="216">
                  <c:v>144.98785709248804</c:v>
                </c:pt>
                <c:pt idx="217">
                  <c:v>144.18021672315976</c:v>
                </c:pt>
                <c:pt idx="218">
                  <c:v>142.87693993529749</c:v>
                </c:pt>
                <c:pt idx="219">
                  <c:v>141.43159299673874</c:v>
                </c:pt>
                <c:pt idx="220">
                  <c:v>139.61771590598019</c:v>
                </c:pt>
                <c:pt idx="221">
                  <c:v>140.00994303412148</c:v>
                </c:pt>
                <c:pt idx="222">
                  <c:v>142.20172398896068</c:v>
                </c:pt>
                <c:pt idx="223">
                  <c:v>144.39671582645173</c:v>
                </c:pt>
                <c:pt idx="224">
                  <c:v>144.89396528680581</c:v>
                </c:pt>
                <c:pt idx="225">
                  <c:v>145.45227933695355</c:v>
                </c:pt>
                <c:pt idx="226">
                  <c:v>145.64983697127002</c:v>
                </c:pt>
                <c:pt idx="227">
                  <c:v>145.30190234488836</c:v>
                </c:pt>
                <c:pt idx="228">
                  <c:v>146.12480756828899</c:v>
                </c:pt>
                <c:pt idx="229">
                  <c:v>148.24472934933215</c:v>
                </c:pt>
                <c:pt idx="230">
                  <c:v>150.54559389288241</c:v>
                </c:pt>
                <c:pt idx="231">
                  <c:v>150.37342918107819</c:v>
                </c:pt>
                <c:pt idx="232">
                  <c:v>147.74988936802603</c:v>
                </c:pt>
                <c:pt idx="233">
                  <c:v>149.46779313417923</c:v>
                </c:pt>
                <c:pt idx="234">
                  <c:v>148.42930611805355</c:v>
                </c:pt>
                <c:pt idx="235">
                  <c:v>148.19620362495814</c:v>
                </c:pt>
                <c:pt idx="236">
                  <c:v>148.25450183901472</c:v>
                </c:pt>
                <c:pt idx="237">
                  <c:v>146.0822930702378</c:v>
                </c:pt>
                <c:pt idx="238">
                  <c:v>147.37035693971185</c:v>
                </c:pt>
                <c:pt idx="239">
                  <c:v>149.70214087929861</c:v>
                </c:pt>
                <c:pt idx="240">
                  <c:v>149.77418970853569</c:v>
                </c:pt>
                <c:pt idx="241">
                  <c:v>150.63141463602105</c:v>
                </c:pt>
                <c:pt idx="242">
                  <c:v>154.28283200661778</c:v>
                </c:pt>
                <c:pt idx="243">
                  <c:v>155.18515498360375</c:v>
                </c:pt>
                <c:pt idx="244">
                  <c:v>155.77229696940225</c:v>
                </c:pt>
                <c:pt idx="245">
                  <c:v>155.54166905532591</c:v>
                </c:pt>
                <c:pt idx="246">
                  <c:v>156.39575026266718</c:v>
                </c:pt>
                <c:pt idx="247">
                  <c:v>156.18906469098778</c:v>
                </c:pt>
                <c:pt idx="248">
                  <c:v>156.38747167815467</c:v>
                </c:pt>
                <c:pt idx="249">
                  <c:v>157.34292441931257</c:v>
                </c:pt>
                <c:pt idx="250">
                  <c:v>158.03027693267393</c:v>
                </c:pt>
                <c:pt idx="251">
                  <c:v>157.24142109647545</c:v>
                </c:pt>
                <c:pt idx="252">
                  <c:v>157.66549704193204</c:v>
                </c:pt>
                <c:pt idx="253">
                  <c:v>157.93532917937537</c:v>
                </c:pt>
                <c:pt idx="254">
                  <c:v>157.3843823104333</c:v>
                </c:pt>
                <c:pt idx="255">
                  <c:v>157.8434122398746</c:v>
                </c:pt>
                <c:pt idx="256">
                  <c:v>160.05033560624241</c:v>
                </c:pt>
                <c:pt idx="257">
                  <c:v>164.60413683092764</c:v>
                </c:pt>
                <c:pt idx="258">
                  <c:v>167.80310868380968</c:v>
                </c:pt>
                <c:pt idx="259">
                  <c:v>167.26556161165928</c:v>
                </c:pt>
                <c:pt idx="260">
                  <c:v>168.63298223472134</c:v>
                </c:pt>
                <c:pt idx="261">
                  <c:v>170.13936728909414</c:v>
                </c:pt>
                <c:pt idx="262">
                  <c:v>171.56824971053453</c:v>
                </c:pt>
                <c:pt idx="263">
                  <c:v>170.47406508319631</c:v>
                </c:pt>
                <c:pt idx="264">
                  <c:v>167.81702602668963</c:v>
                </c:pt>
                <c:pt idx="265">
                  <c:v>167.78680818550015</c:v>
                </c:pt>
                <c:pt idx="266">
                  <c:v>168.64601114965495</c:v>
                </c:pt>
                <c:pt idx="267">
                  <c:v>166.72031595182185</c:v>
                </c:pt>
                <c:pt idx="268">
                  <c:v>164.06367605681302</c:v>
                </c:pt>
                <c:pt idx="269">
                  <c:v>158.95393957953101</c:v>
                </c:pt>
                <c:pt idx="270">
                  <c:v>158.52486833539535</c:v>
                </c:pt>
                <c:pt idx="271">
                  <c:v>155.53842903032498</c:v>
                </c:pt>
                <c:pt idx="272">
                  <c:v>154.46441853488682</c:v>
                </c:pt>
                <c:pt idx="273">
                  <c:v>150.7257716457631</c:v>
                </c:pt>
                <c:pt idx="274">
                  <c:v>150.94983451005689</c:v>
                </c:pt>
                <c:pt idx="275">
                  <c:v>153.97315972219471</c:v>
                </c:pt>
                <c:pt idx="276">
                  <c:v>153.32334663094628</c:v>
                </c:pt>
                <c:pt idx="277">
                  <c:v>152.15551041255176</c:v>
                </c:pt>
                <c:pt idx="278">
                  <c:v>150.73894852982502</c:v>
                </c:pt>
                <c:pt idx="279">
                  <c:v>149.5456563602244</c:v>
                </c:pt>
                <c:pt idx="280">
                  <c:v>150.23971094863393</c:v>
                </c:pt>
                <c:pt idx="281">
                  <c:v>151.57602953484329</c:v>
                </c:pt>
                <c:pt idx="282">
                  <c:v>149.6744339382557</c:v>
                </c:pt>
                <c:pt idx="283">
                  <c:v>149.01600335470312</c:v>
                </c:pt>
                <c:pt idx="284">
                  <c:v>148.2230774045486</c:v>
                </c:pt>
                <c:pt idx="285">
                  <c:v>150.89594853408138</c:v>
                </c:pt>
                <c:pt idx="286">
                  <c:v>148.17457828103588</c:v>
                </c:pt>
                <c:pt idx="287">
                  <c:v>144.30811441268864</c:v>
                </c:pt>
                <c:pt idx="288">
                  <c:v>135.32478177995202</c:v>
                </c:pt>
                <c:pt idx="289">
                  <c:v>134.09483088333786</c:v>
                </c:pt>
                <c:pt idx="290">
                  <c:v>133.30852552727495</c:v>
                </c:pt>
                <c:pt idx="291">
                  <c:v>131.76667799406243</c:v>
                </c:pt>
                <c:pt idx="292">
                  <c:v>131.1791941639992</c:v>
                </c:pt>
                <c:pt idx="293">
                  <c:v>130.24321555119423</c:v>
                </c:pt>
                <c:pt idx="294">
                  <c:v>132.29952229905041</c:v>
                </c:pt>
                <c:pt idx="295">
                  <c:v>134.96583756497384</c:v>
                </c:pt>
                <c:pt idx="296">
                  <c:v>131.2562138397503</c:v>
                </c:pt>
                <c:pt idx="297">
                  <c:v>127.56680821775743</c:v>
                </c:pt>
                <c:pt idx="298">
                  <c:v>120.47329822022223</c:v>
                </c:pt>
                <c:pt idx="299">
                  <c:v>118.1991253643972</c:v>
                </c:pt>
                <c:pt idx="300">
                  <c:v>100.04148985789149</c:v>
                </c:pt>
                <c:pt idx="301">
                  <c:v>85.775685970781879</c:v>
                </c:pt>
                <c:pt idx="302">
                  <c:v>85.859983097134915</c:v>
                </c:pt>
                <c:pt idx="303">
                  <c:v>84.322192795929666</c:v>
                </c:pt>
                <c:pt idx="304">
                  <c:v>84.455886295840287</c:v>
                </c:pt>
                <c:pt idx="305">
                  <c:v>81.677025857649113</c:v>
                </c:pt>
                <c:pt idx="306">
                  <c:v>86.255596437828899</c:v>
                </c:pt>
                <c:pt idx="307">
                  <c:v>89.266190912660392</c:v>
                </c:pt>
                <c:pt idx="308">
                  <c:v>91.575167145780881</c:v>
                </c:pt>
                <c:pt idx="309">
                  <c:v>101.46414661785242</c:v>
                </c:pt>
                <c:pt idx="310">
                  <c:v>111.03440069783292</c:v>
                </c:pt>
                <c:pt idx="311">
                  <c:v>114.86063018244808</c:v>
                </c:pt>
                <c:pt idx="312">
                  <c:v>111.34175100897247</c:v>
                </c:pt>
                <c:pt idx="313">
                  <c:v>110.47728859219718</c:v>
                </c:pt>
                <c:pt idx="314">
                  <c:v>106.58068476163542</c:v>
                </c:pt>
                <c:pt idx="315">
                  <c:v>102.73019763102695</c:v>
                </c:pt>
                <c:pt idx="316">
                  <c:v>99.978033698275581</c:v>
                </c:pt>
                <c:pt idx="317">
                  <c:v>98.063851933027919</c:v>
                </c:pt>
                <c:pt idx="318">
                  <c:v>104.95373619050531</c:v>
                </c:pt>
                <c:pt idx="319">
                  <c:v>109.69920832005299</c:v>
                </c:pt>
                <c:pt idx="320">
                  <c:v>115.82115360241148</c:v>
                </c:pt>
                <c:pt idx="321">
                  <c:v>121.05338370275901</c:v>
                </c:pt>
                <c:pt idx="322">
                  <c:v>119.69570884051092</c:v>
                </c:pt>
                <c:pt idx="323">
                  <c:v>120.42176928947998</c:v>
                </c:pt>
                <c:pt idx="324">
                  <c:v>113.58121355044952</c:v>
                </c:pt>
                <c:pt idx="325">
                  <c:v>112.19104661828213</c:v>
                </c:pt>
                <c:pt idx="326">
                  <c:v>116.02202372988052</c:v>
                </c:pt>
                <c:pt idx="327">
                  <c:v>114.92514615982034</c:v>
                </c:pt>
                <c:pt idx="328">
                  <c:v>110.69134907623349</c:v>
                </c:pt>
                <c:pt idx="329">
                  <c:v>107.58153483592319</c:v>
                </c:pt>
                <c:pt idx="330">
                  <c:v>106.37675152710605</c:v>
                </c:pt>
                <c:pt idx="331">
                  <c:v>107.26954979569008</c:v>
                </c:pt>
                <c:pt idx="332">
                  <c:v>107.1498423656078</c:v>
                </c:pt>
                <c:pt idx="333">
                  <c:v>107.13449888864042</c:v>
                </c:pt>
                <c:pt idx="334">
                  <c:v>111.16052248761899</c:v>
                </c:pt>
                <c:pt idx="335">
                  <c:v>109.66160657477538</c:v>
                </c:pt>
                <c:pt idx="336">
                  <c:v>106.98337993627037</c:v>
                </c:pt>
                <c:pt idx="337">
                  <c:v>103.40934459956291</c:v>
                </c:pt>
                <c:pt idx="338">
                  <c:v>102.59755221467003</c:v>
                </c:pt>
                <c:pt idx="339">
                  <c:v>103.54811662641158</c:v>
                </c:pt>
                <c:pt idx="340">
                  <c:v>108.73022961870976</c:v>
                </c:pt>
                <c:pt idx="341">
                  <c:v>108.13981730622265</c:v>
                </c:pt>
                <c:pt idx="342">
                  <c:v>106.40180556460142</c:v>
                </c:pt>
                <c:pt idx="343">
                  <c:v>103.83160429681159</c:v>
                </c:pt>
                <c:pt idx="344">
                  <c:v>101.74006573970723</c:v>
                </c:pt>
                <c:pt idx="345">
                  <c:v>102.11045223316816</c:v>
                </c:pt>
                <c:pt idx="346">
                  <c:v>106.18307097932822</c:v>
                </c:pt>
                <c:pt idx="347">
                  <c:v>114.20654779308821</c:v>
                </c:pt>
                <c:pt idx="348">
                  <c:v>115.02226461488019</c:v>
                </c:pt>
                <c:pt idx="349">
                  <c:v>117.01144961113553</c:v>
                </c:pt>
                <c:pt idx="350">
                  <c:v>115.68254905572239</c:v>
                </c:pt>
                <c:pt idx="351">
                  <c:v>117.11836357171711</c:v>
                </c:pt>
                <c:pt idx="352">
                  <c:v>122.86113252782498</c:v>
                </c:pt>
                <c:pt idx="353">
                  <c:v>127.24573873153111</c:v>
                </c:pt>
                <c:pt idx="354">
                  <c:v>129.28549105667449</c:v>
                </c:pt>
                <c:pt idx="355">
                  <c:v>131.76579323301854</c:v>
                </c:pt>
                <c:pt idx="356">
                  <c:v>134.35295878382419</c:v>
                </c:pt>
                <c:pt idx="357">
                  <c:v>134.46774746750623</c:v>
                </c:pt>
                <c:pt idx="358">
                  <c:v>140.45084578945017</c:v>
                </c:pt>
                <c:pt idx="359">
                  <c:v>143.72938922226066</c:v>
                </c:pt>
                <c:pt idx="360">
                  <c:v>147.08619658865948</c:v>
                </c:pt>
                <c:pt idx="361">
                  <c:v>144.13774689110545</c:v>
                </c:pt>
                <c:pt idx="362">
                  <c:v>139.85322868819051</c:v>
                </c:pt>
                <c:pt idx="363">
                  <c:v>135.35656214513827</c:v>
                </c:pt>
                <c:pt idx="364">
                  <c:v>125.92809554118027</c:v>
                </c:pt>
                <c:pt idx="365">
                  <c:v>126.3639902827456</c:v>
                </c:pt>
                <c:pt idx="366">
                  <c:v>128.28544589779625</c:v>
                </c:pt>
                <c:pt idx="367">
                  <c:v>130.0682977632207</c:v>
                </c:pt>
                <c:pt idx="368">
                  <c:v>130.58979962413258</c:v>
                </c:pt>
                <c:pt idx="369">
                  <c:v>129.5190374365923</c:v>
                </c:pt>
                <c:pt idx="370">
                  <c:v>127.37179709192984</c:v>
                </c:pt>
                <c:pt idx="371">
                  <c:v>129.20719365116386</c:v>
                </c:pt>
                <c:pt idx="372">
                  <c:v>131.23450125878617</c:v>
                </c:pt>
                <c:pt idx="373">
                  <c:v>127.99331078151737</c:v>
                </c:pt>
                <c:pt idx="374">
                  <c:v>129.65457387318409</c:v>
                </c:pt>
                <c:pt idx="375">
                  <c:v>124.99289089519905</c:v>
                </c:pt>
                <c:pt idx="376">
                  <c:v>125.19638036144033</c:v>
                </c:pt>
                <c:pt idx="377">
                  <c:v>126.74032738659561</c:v>
                </c:pt>
                <c:pt idx="378">
                  <c:v>128.95344968794848</c:v>
                </c:pt>
                <c:pt idx="379">
                  <c:v>133.20708684526184</c:v>
                </c:pt>
                <c:pt idx="380">
                  <c:v>135.03844706132074</c:v>
                </c:pt>
                <c:pt idx="381">
                  <c:v>130.83474891847339</c:v>
                </c:pt>
                <c:pt idx="382">
                  <c:v>129.92446207719826</c:v>
                </c:pt>
                <c:pt idx="383">
                  <c:v>128.63325510017646</c:v>
                </c:pt>
                <c:pt idx="384">
                  <c:v>128.98238779199701</c:v>
                </c:pt>
                <c:pt idx="385">
                  <c:v>130.09811690214295</c:v>
                </c:pt>
                <c:pt idx="386">
                  <c:v>130.43938572074035</c:v>
                </c:pt>
                <c:pt idx="387">
                  <c:v>133.34217037615414</c:v>
                </c:pt>
                <c:pt idx="388">
                  <c:v>131.86800934097178</c:v>
                </c:pt>
                <c:pt idx="389">
                  <c:v>132.08924878206003</c:v>
                </c:pt>
                <c:pt idx="390">
                  <c:v>134.87715237314109</c:v>
                </c:pt>
                <c:pt idx="391">
                  <c:v>137.93551048511347</c:v>
                </c:pt>
                <c:pt idx="392">
                  <c:v>138.09465118155993</c:v>
                </c:pt>
                <c:pt idx="393">
                  <c:v>135.44295083911962</c:v>
                </c:pt>
                <c:pt idx="394">
                  <c:v>134.97972870981249</c:v>
                </c:pt>
                <c:pt idx="395">
                  <c:v>136.05978440448663</c:v>
                </c:pt>
                <c:pt idx="396">
                  <c:v>135.7440433976119</c:v>
                </c:pt>
                <c:pt idx="397">
                  <c:v>138.13295858530074</c:v>
                </c:pt>
                <c:pt idx="398">
                  <c:v>134.63488244578573</c:v>
                </c:pt>
                <c:pt idx="399">
                  <c:v>132.90952264404598</c:v>
                </c:pt>
                <c:pt idx="400">
                  <c:v>135.1733735735022</c:v>
                </c:pt>
                <c:pt idx="401">
                  <c:v>135.66308822250849</c:v>
                </c:pt>
                <c:pt idx="402">
                  <c:v>138.42586686617815</c:v>
                </c:pt>
                <c:pt idx="403">
                  <c:v>142.16889865905392</c:v>
                </c:pt>
                <c:pt idx="404">
                  <c:v>143.61639335657858</c:v>
                </c:pt>
                <c:pt idx="405">
                  <c:v>147.53873111072269</c:v>
                </c:pt>
                <c:pt idx="406">
                  <c:v>150.02723172398197</c:v>
                </c:pt>
                <c:pt idx="407">
                  <c:v>153.08370186664453</c:v>
                </c:pt>
                <c:pt idx="408">
                  <c:v>154.75330297139305</c:v>
                </c:pt>
                <c:pt idx="409">
                  <c:v>154.20388447463367</c:v>
                </c:pt>
                <c:pt idx="410">
                  <c:v>155.88505857142954</c:v>
                </c:pt>
                <c:pt idx="411">
                  <c:v>155.58442555403022</c:v>
                </c:pt>
                <c:pt idx="412">
                  <c:v>150.74063295523524</c:v>
                </c:pt>
                <c:pt idx="413">
                  <c:v>149.83115397380814</c:v>
                </c:pt>
                <c:pt idx="414">
                  <c:v>147.50033182191319</c:v>
                </c:pt>
                <c:pt idx="415">
                  <c:v>147.03307023757026</c:v>
                </c:pt>
                <c:pt idx="416">
                  <c:v>147.0080450870658</c:v>
                </c:pt>
                <c:pt idx="417">
                  <c:v>146.78718378831883</c:v>
                </c:pt>
                <c:pt idx="418">
                  <c:v>145.48034914558721</c:v>
                </c:pt>
                <c:pt idx="419">
                  <c:v>145.85438361560995</c:v>
                </c:pt>
                <c:pt idx="420">
                  <c:v>147.1321627556508</c:v>
                </c:pt>
                <c:pt idx="421">
                  <c:v>147.471494107289</c:v>
                </c:pt>
                <c:pt idx="422">
                  <c:v>152.55636238269113</c:v>
                </c:pt>
                <c:pt idx="423">
                  <c:v>151.7137860464542</c:v>
                </c:pt>
                <c:pt idx="424">
                  <c:v>150.58587816490984</c:v>
                </c:pt>
                <c:pt idx="425">
                  <c:v>148.20526599189532</c:v>
                </c:pt>
                <c:pt idx="426">
                  <c:v>152.67568416086459</c:v>
                </c:pt>
                <c:pt idx="427">
                  <c:v>154.95463198029566</c:v>
                </c:pt>
                <c:pt idx="428">
                  <c:v>157.20893791782061</c:v>
                </c:pt>
                <c:pt idx="429">
                  <c:v>159.82752587104054</c:v>
                </c:pt>
                <c:pt idx="430">
                  <c:v>160.98863287419408</c:v>
                </c:pt>
                <c:pt idx="431">
                  <c:v>161.75076670102692</c:v>
                </c:pt>
                <c:pt idx="432">
                  <c:v>161.2859673670709</c:v>
                </c:pt>
                <c:pt idx="433">
                  <c:v>160.15451467164732</c:v>
                </c:pt>
                <c:pt idx="434">
                  <c:v>155.4457668548487</c:v>
                </c:pt>
                <c:pt idx="435">
                  <c:v>155.70167540001995</c:v>
                </c:pt>
                <c:pt idx="436">
                  <c:v>158.61167261563165</c:v>
                </c:pt>
                <c:pt idx="437">
                  <c:v>157.53538518931742</c:v>
                </c:pt>
                <c:pt idx="438">
                  <c:v>158.39295585828054</c:v>
                </c:pt>
                <c:pt idx="439">
                  <c:v>159.90247500996952</c:v>
                </c:pt>
                <c:pt idx="440">
                  <c:v>159.67747324910766</c:v>
                </c:pt>
                <c:pt idx="441">
                  <c:v>157.80010686932798</c:v>
                </c:pt>
                <c:pt idx="442">
                  <c:v>158.17677365401283</c:v>
                </c:pt>
                <c:pt idx="443">
                  <c:v>157.16306356938631</c:v>
                </c:pt>
                <c:pt idx="444">
                  <c:v>156.18535824367757</c:v>
                </c:pt>
                <c:pt idx="445">
                  <c:v>155.71847506925312</c:v>
                </c:pt>
                <c:pt idx="446">
                  <c:v>158.13354722837383</c:v>
                </c:pt>
                <c:pt idx="447">
                  <c:v>158.66400714226612</c:v>
                </c:pt>
                <c:pt idx="448">
                  <c:v>161.90258592315089</c:v>
                </c:pt>
                <c:pt idx="449">
                  <c:v>163.54313817530658</c:v>
                </c:pt>
                <c:pt idx="450">
                  <c:v>162.56478170194839</c:v>
                </c:pt>
                <c:pt idx="451">
                  <c:v>160.41410574988487</c:v>
                </c:pt>
                <c:pt idx="452">
                  <c:v>157.54549521473132</c:v>
                </c:pt>
                <c:pt idx="453">
                  <c:v>160.09378930244588</c:v>
                </c:pt>
                <c:pt idx="454">
                  <c:v>159.94373348721848</c:v>
                </c:pt>
                <c:pt idx="455">
                  <c:v>160.52589540127846</c:v>
                </c:pt>
                <c:pt idx="456">
                  <c:v>157.82697602227537</c:v>
                </c:pt>
                <c:pt idx="457">
                  <c:v>161.10225918772758</c:v>
                </c:pt>
                <c:pt idx="458">
                  <c:v>160.76405655819102</c:v>
                </c:pt>
                <c:pt idx="459">
                  <c:v>155.53126388000896</c:v>
                </c:pt>
                <c:pt idx="460">
                  <c:v>151.65339871175354</c:v>
                </c:pt>
                <c:pt idx="461">
                  <c:v>143.07692785111774</c:v>
                </c:pt>
                <c:pt idx="462">
                  <c:v>143.46481873715513</c:v>
                </c:pt>
                <c:pt idx="463">
                  <c:v>141.36694928232257</c:v>
                </c:pt>
                <c:pt idx="464">
                  <c:v>144.86609088370369</c:v>
                </c:pt>
                <c:pt idx="465">
                  <c:v>150.87832486344385</c:v>
                </c:pt>
                <c:pt idx="466">
                  <c:v>152.23653944547868</c:v>
                </c:pt>
                <c:pt idx="467">
                  <c:v>157.91169404549359</c:v>
                </c:pt>
                <c:pt idx="468">
                  <c:v>162.42293666894543</c:v>
                </c:pt>
                <c:pt idx="469">
                  <c:v>169.31382298192705</c:v>
                </c:pt>
                <c:pt idx="470">
                  <c:v>162.17443092877286</c:v>
                </c:pt>
                <c:pt idx="471">
                  <c:v>159.23549003564324</c:v>
                </c:pt>
                <c:pt idx="472">
                  <c:v>154.92083554062853</c:v>
                </c:pt>
                <c:pt idx="473">
                  <c:v>154.94403218696451</c:v>
                </c:pt>
                <c:pt idx="474">
                  <c:v>157.35937862197494</c:v>
                </c:pt>
                <c:pt idx="475">
                  <c:v>160.13668127857827</c:v>
                </c:pt>
                <c:pt idx="476">
                  <c:v>162.14984338324871</c:v>
                </c:pt>
                <c:pt idx="477">
                  <c:v>163.02237109329749</c:v>
                </c:pt>
                <c:pt idx="478">
                  <c:v>161.64972839277166</c:v>
                </c:pt>
                <c:pt idx="479">
                  <c:v>161.36658840745241</c:v>
                </c:pt>
                <c:pt idx="480">
                  <c:v>160.18572838788162</c:v>
                </c:pt>
                <c:pt idx="481">
                  <c:v>157.40404442552784</c:v>
                </c:pt>
                <c:pt idx="482">
                  <c:v>155.90938319398671</c:v>
                </c:pt>
                <c:pt idx="483">
                  <c:v>154.65982445206478</c:v>
                </c:pt>
                <c:pt idx="484">
                  <c:v>158.28337194750452</c:v>
                </c:pt>
                <c:pt idx="485">
                  <c:v>157.62916440838927</c:v>
                </c:pt>
                <c:pt idx="486">
                  <c:v>161.21556334042114</c:v>
                </c:pt>
                <c:pt idx="487">
                  <c:v>162.27982975694155</c:v>
                </c:pt>
                <c:pt idx="488">
                  <c:v>164.35950397056902</c:v>
                </c:pt>
                <c:pt idx="489">
                  <c:v>165.07303602460235</c:v>
                </c:pt>
                <c:pt idx="490">
                  <c:v>166.85631558646472</c:v>
                </c:pt>
                <c:pt idx="491">
                  <c:v>169.30383467876729</c:v>
                </c:pt>
                <c:pt idx="492">
                  <c:v>167.76733813627479</c:v>
                </c:pt>
                <c:pt idx="493">
                  <c:v>169.7267672092479</c:v>
                </c:pt>
                <c:pt idx="494">
                  <c:v>172.00883464416091</c:v>
                </c:pt>
                <c:pt idx="495">
                  <c:v>172.86641283653788</c:v>
                </c:pt>
                <c:pt idx="496">
                  <c:v>175.64610240227427</c:v>
                </c:pt>
                <c:pt idx="497">
                  <c:v>173.31912859330575</c:v>
                </c:pt>
                <c:pt idx="498">
                  <c:v>172.4716769952577</c:v>
                </c:pt>
                <c:pt idx="499">
                  <c:v>173.28829892588809</c:v>
                </c:pt>
                <c:pt idx="500">
                  <c:v>174.03769276374973</c:v>
                </c:pt>
                <c:pt idx="501">
                  <c:v>175.40827622840368</c:v>
                </c:pt>
                <c:pt idx="502">
                  <c:v>177.38450796673561</c:v>
                </c:pt>
                <c:pt idx="503">
                  <c:v>178.09293163112861</c:v>
                </c:pt>
                <c:pt idx="504">
                  <c:v>178.03243247116717</c:v>
                </c:pt>
                <c:pt idx="505">
                  <c:v>177.00345113125351</c:v>
                </c:pt>
                <c:pt idx="506">
                  <c:v>174.53523877893508</c:v>
                </c:pt>
                <c:pt idx="507">
                  <c:v>172.67458077885613</c:v>
                </c:pt>
                <c:pt idx="508">
                  <c:v>173.01070081296419</c:v>
                </c:pt>
                <c:pt idx="509">
                  <c:v>172.36822233039641</c:v>
                </c:pt>
                <c:pt idx="510">
                  <c:v>174.03676140075135</c:v>
                </c:pt>
                <c:pt idx="511">
                  <c:v>171.01077465430464</c:v>
                </c:pt>
                <c:pt idx="512">
                  <c:v>169.47045760715841</c:v>
                </c:pt>
                <c:pt idx="513">
                  <c:v>170.34893857867087</c:v>
                </c:pt>
                <c:pt idx="514">
                  <c:v>167.72525492452476</c:v>
                </c:pt>
                <c:pt idx="515">
                  <c:v>163.49870667174062</c:v>
                </c:pt>
                <c:pt idx="516">
                  <c:v>166.84371049434381</c:v>
                </c:pt>
                <c:pt idx="517">
                  <c:v>166.6615664787177</c:v>
                </c:pt>
                <c:pt idx="518">
                  <c:v>166.34221317359581</c:v>
                </c:pt>
                <c:pt idx="519">
                  <c:v>161.49658667982649</c:v>
                </c:pt>
                <c:pt idx="520">
                  <c:v>157.79860800634231</c:v>
                </c:pt>
                <c:pt idx="521">
                  <c:v>160.06967372982936</c:v>
                </c:pt>
                <c:pt idx="522">
                  <c:v>154.98559526072535</c:v>
                </c:pt>
                <c:pt idx="523">
                  <c:v>152.7729232691245</c:v>
                </c:pt>
                <c:pt idx="524">
                  <c:v>152.73921713688404</c:v>
                </c:pt>
                <c:pt idx="525">
                  <c:v>157.45070138261636</c:v>
                </c:pt>
                <c:pt idx="526">
                  <c:v>161.19403524801331</c:v>
                </c:pt>
                <c:pt idx="527">
                  <c:v>160.05024314244372</c:v>
                </c:pt>
                <c:pt idx="528">
                  <c:v>158.9612575557538</c:v>
                </c:pt>
                <c:pt idx="529">
                  <c:v>162.2865844392432</c:v>
                </c:pt>
                <c:pt idx="530">
                  <c:v>164.17655528999805</c:v>
                </c:pt>
                <c:pt idx="531">
                  <c:v>166.48846841505861</c:v>
                </c:pt>
                <c:pt idx="532">
                  <c:v>165.69179717155762</c:v>
                </c:pt>
                <c:pt idx="533">
                  <c:v>172.49334973292181</c:v>
                </c:pt>
                <c:pt idx="534">
                  <c:v>172.43620297853872</c:v>
                </c:pt>
                <c:pt idx="535">
                  <c:v>173.49914616833422</c:v>
                </c:pt>
                <c:pt idx="536">
                  <c:v>170.84937254868447</c:v>
                </c:pt>
                <c:pt idx="537">
                  <c:v>169.88146098024401</c:v>
                </c:pt>
                <c:pt idx="538">
                  <c:v>172.18475799674437</c:v>
                </c:pt>
                <c:pt idx="539">
                  <c:v>171.71827582238996</c:v>
                </c:pt>
                <c:pt idx="540">
                  <c:v>171.1013424822026</c:v>
                </c:pt>
                <c:pt idx="541">
                  <c:v>170.53791279476738</c:v>
                </c:pt>
                <c:pt idx="542">
                  <c:v>171.14330621029583</c:v>
                </c:pt>
                <c:pt idx="543">
                  <c:v>169.95731849050853</c:v>
                </c:pt>
                <c:pt idx="544">
                  <c:v>171.1905577198747</c:v>
                </c:pt>
                <c:pt idx="545">
                  <c:v>169.78902095023653</c:v>
                </c:pt>
                <c:pt idx="546">
                  <c:v>166.54147069564183</c:v>
                </c:pt>
                <c:pt idx="547">
                  <c:v>159.27652198771005</c:v>
                </c:pt>
                <c:pt idx="548">
                  <c:v>156.24835751030449</c:v>
                </c:pt>
                <c:pt idx="549">
                  <c:v>157.7523928610816</c:v>
                </c:pt>
                <c:pt idx="550">
                  <c:v>157.92479849703562</c:v>
                </c:pt>
                <c:pt idx="551">
                  <c:v>167.78408528620838</c:v>
                </c:pt>
                <c:pt idx="552">
                  <c:v>174.40909192472137</c:v>
                </c:pt>
                <c:pt idx="553">
                  <c:v>173.82469878333026</c:v>
                </c:pt>
                <c:pt idx="554">
                  <c:v>168.45276963368593</c:v>
                </c:pt>
                <c:pt idx="555">
                  <c:v>165.39533599634581</c:v>
                </c:pt>
                <c:pt idx="556">
                  <c:v>165.20089944172403</c:v>
                </c:pt>
                <c:pt idx="557">
                  <c:v>163.37513921518189</c:v>
                </c:pt>
                <c:pt idx="558">
                  <c:v>160.94908862954034</c:v>
                </c:pt>
                <c:pt idx="559">
                  <c:v>159.56822899773496</c:v>
                </c:pt>
                <c:pt idx="560">
                  <c:v>159.25868848741703</c:v>
                </c:pt>
                <c:pt idx="561">
                  <c:v>155.33858522784988</c:v>
                </c:pt>
                <c:pt idx="562">
                  <c:v>147.92420957029955</c:v>
                </c:pt>
                <c:pt idx="563">
                  <c:v>147.89933621666555</c:v>
                </c:pt>
                <c:pt idx="564">
                  <c:v>148.13362758670826</c:v>
                </c:pt>
                <c:pt idx="565">
                  <c:v>147.90419583164086</c:v>
                </c:pt>
                <c:pt idx="566">
                  <c:v>150.41510919407139</c:v>
                </c:pt>
                <c:pt idx="567">
                  <c:v>154.99806846565872</c:v>
                </c:pt>
                <c:pt idx="568">
                  <c:v>157.75390986681981</c:v>
                </c:pt>
                <c:pt idx="569">
                  <c:v>156.53317934423072</c:v>
                </c:pt>
                <c:pt idx="570">
                  <c:v>155.97929551400054</c:v>
                </c:pt>
                <c:pt idx="571">
                  <c:v>159.10926992218205</c:v>
                </c:pt>
                <c:pt idx="572">
                  <c:v>161.53871712061837</c:v>
                </c:pt>
                <c:pt idx="573">
                  <c:v>163.19135598443145</c:v>
                </c:pt>
                <c:pt idx="574">
                  <c:v>162.37976292109335</c:v>
                </c:pt>
                <c:pt idx="575">
                  <c:v>160.46401620591695</c:v>
                </c:pt>
                <c:pt idx="576">
                  <c:v>160.87196984811118</c:v>
                </c:pt>
                <c:pt idx="577">
                  <c:v>161.0984583746756</c:v>
                </c:pt>
                <c:pt idx="578">
                  <c:v>160.27167822133316</c:v>
                </c:pt>
                <c:pt idx="579">
                  <c:v>157.06565011293245</c:v>
                </c:pt>
                <c:pt idx="580">
                  <c:v>157.56359375296717</c:v>
                </c:pt>
                <c:pt idx="581">
                  <c:v>155.53120500687325</c:v>
                </c:pt>
                <c:pt idx="582">
                  <c:v>154.55446772649839</c:v>
                </c:pt>
                <c:pt idx="583">
                  <c:v>153.30035951741857</c:v>
                </c:pt>
                <c:pt idx="584">
                  <c:v>152.29952580495035</c:v>
                </c:pt>
                <c:pt idx="585">
                  <c:v>150.95725558145784</c:v>
                </c:pt>
                <c:pt idx="586">
                  <c:v>151.02331401943263</c:v>
                </c:pt>
                <c:pt idx="587">
                  <c:v>148.59120569452733</c:v>
                </c:pt>
                <c:pt idx="588">
                  <c:v>150.19984003508219</c:v>
                </c:pt>
                <c:pt idx="589">
                  <c:v>147.37951939881839</c:v>
                </c:pt>
                <c:pt idx="590">
                  <c:v>150.38068059803547</c:v>
                </c:pt>
                <c:pt idx="591">
                  <c:v>154.09152862216928</c:v>
                </c:pt>
                <c:pt idx="592">
                  <c:v>165.25510879988303</c:v>
                </c:pt>
                <c:pt idx="593">
                  <c:v>168.97671904811185</c:v>
                </c:pt>
                <c:pt idx="594">
                  <c:v>169.81651325715896</c:v>
                </c:pt>
                <c:pt idx="595">
                  <c:v>169.79584548016683</c:v>
                </c:pt>
                <c:pt idx="596">
                  <c:v>171.56953758799079</c:v>
                </c:pt>
                <c:pt idx="597">
                  <c:v>174.87305859981765</c:v>
                </c:pt>
                <c:pt idx="598">
                  <c:v>178.91502255478204</c:v>
                </c:pt>
                <c:pt idx="599">
                  <c:v>177.00879548370099</c:v>
                </c:pt>
                <c:pt idx="600">
                  <c:v>177.74607110964439</c:v>
                </c:pt>
                <c:pt idx="601">
                  <c:v>180.24994743275542</c:v>
                </c:pt>
                <c:pt idx="602">
                  <c:v>181.59656617932876</c:v>
                </c:pt>
                <c:pt idx="603">
                  <c:v>183.67012887312174</c:v>
                </c:pt>
                <c:pt idx="604">
                  <c:v>180.776457667313</c:v>
                </c:pt>
                <c:pt idx="605">
                  <c:v>178.41439339411704</c:v>
                </c:pt>
                <c:pt idx="606">
                  <c:v>178.87418666684965</c:v>
                </c:pt>
                <c:pt idx="607">
                  <c:v>179.58676583198329</c:v>
                </c:pt>
                <c:pt idx="608">
                  <c:v>178.82035317999564</c:v>
                </c:pt>
                <c:pt idx="609">
                  <c:v>178.17788127983707</c:v>
                </c:pt>
                <c:pt idx="610">
                  <c:v>177.6932934978407</c:v>
                </c:pt>
                <c:pt idx="611">
                  <c:v>176.92387881149691</c:v>
                </c:pt>
                <c:pt idx="612">
                  <c:v>176.8361822494397</c:v>
                </c:pt>
                <c:pt idx="613">
                  <c:v>175.59190541753117</c:v>
                </c:pt>
                <c:pt idx="614">
                  <c:v>174.20260626922533</c:v>
                </c:pt>
                <c:pt idx="615">
                  <c:v>174.20061668843834</c:v>
                </c:pt>
                <c:pt idx="616">
                  <c:v>174.29657902113158</c:v>
                </c:pt>
                <c:pt idx="617">
                  <c:v>173.66236243163388</c:v>
                </c:pt>
                <c:pt idx="618">
                  <c:v>172.68104404931066</c:v>
                </c:pt>
                <c:pt idx="619">
                  <c:v>170.78750300779379</c:v>
                </c:pt>
                <c:pt idx="620">
                  <c:v>168.15171916769302</c:v>
                </c:pt>
                <c:pt idx="621">
                  <c:v>166.07049320971566</c:v>
                </c:pt>
                <c:pt idx="622">
                  <c:v>168.33842288810592</c:v>
                </c:pt>
                <c:pt idx="623">
                  <c:v>168.91331479756656</c:v>
                </c:pt>
                <c:pt idx="624">
                  <c:v>169.17265116056672</c:v>
                </c:pt>
                <c:pt idx="625">
                  <c:v>172.33854627555007</c:v>
                </c:pt>
                <c:pt idx="626">
                  <c:v>180.93041838319374</c:v>
                </c:pt>
                <c:pt idx="627">
                  <c:v>182.44746074748585</c:v>
                </c:pt>
                <c:pt idx="628">
                  <c:v>185.67899380588065</c:v>
                </c:pt>
                <c:pt idx="629">
                  <c:v>183.46288672396415</c:v>
                </c:pt>
                <c:pt idx="630">
                  <c:v>183.29286967301442</c:v>
                </c:pt>
                <c:pt idx="631">
                  <c:v>183.40943107363702</c:v>
                </c:pt>
                <c:pt idx="632">
                  <c:v>181.80992534832313</c:v>
                </c:pt>
                <c:pt idx="633">
                  <c:v>184.10414036346569</c:v>
                </c:pt>
                <c:pt idx="634">
                  <c:v>183.89174779833053</c:v>
                </c:pt>
                <c:pt idx="635">
                  <c:v>185.60133202928668</c:v>
                </c:pt>
                <c:pt idx="636">
                  <c:v>186.61651566683446</c:v>
                </c:pt>
                <c:pt idx="637">
                  <c:v>185.80005922715486</c:v>
                </c:pt>
                <c:pt idx="638">
                  <c:v>185.93147654326503</c:v>
                </c:pt>
                <c:pt idx="639">
                  <c:v>181.42570996822735</c:v>
                </c:pt>
                <c:pt idx="640">
                  <c:v>177.71098639740157</c:v>
                </c:pt>
                <c:pt idx="641">
                  <c:v>175.20730853799537</c:v>
                </c:pt>
                <c:pt idx="642">
                  <c:v>176.01483878544332</c:v>
                </c:pt>
                <c:pt idx="643">
                  <c:v>177.63542857469483</c:v>
                </c:pt>
                <c:pt idx="644">
                  <c:v>178.66187074436547</c:v>
                </c:pt>
                <c:pt idx="645">
                  <c:v>181.65576477550258</c:v>
                </c:pt>
                <c:pt idx="646">
                  <c:v>179.52222999844327</c:v>
                </c:pt>
                <c:pt idx="647">
                  <c:v>178.41194357243421</c:v>
                </c:pt>
                <c:pt idx="648">
                  <c:v>178.04422583111008</c:v>
                </c:pt>
                <c:pt idx="649">
                  <c:v>177.96247564669315</c:v>
                </c:pt>
                <c:pt idx="650">
                  <c:v>178.16618803727044</c:v>
                </c:pt>
                <c:pt idx="651">
                  <c:v>184.47452831678962</c:v>
                </c:pt>
                <c:pt idx="652">
                  <c:v>190.30693586547218</c:v>
                </c:pt>
                <c:pt idx="653">
                  <c:v>193.31458755481955</c:v>
                </c:pt>
                <c:pt idx="654">
                  <c:v>183.67996925048544</c:v>
                </c:pt>
                <c:pt idx="655">
                  <c:v>178.94975691909013</c:v>
                </c:pt>
                <c:pt idx="656">
                  <c:v>178.0623096266695</c:v>
                </c:pt>
                <c:pt idx="657">
                  <c:v>175.72710315260886</c:v>
                </c:pt>
                <c:pt idx="658">
                  <c:v>175.78468237542316</c:v>
                </c:pt>
                <c:pt idx="659">
                  <c:v>179.94005599370598</c:v>
                </c:pt>
                <c:pt idx="660">
                  <c:v>182.963974659798</c:v>
                </c:pt>
                <c:pt idx="661">
                  <c:v>179.77217682310555</c:v>
                </c:pt>
                <c:pt idx="662">
                  <c:v>175.76226518185965</c:v>
                </c:pt>
                <c:pt idx="663">
                  <c:v>172.84606486037401</c:v>
                </c:pt>
                <c:pt idx="664">
                  <c:v>171.28264348461775</c:v>
                </c:pt>
                <c:pt idx="665">
                  <c:v>171.91998199609546</c:v>
                </c:pt>
                <c:pt idx="666">
                  <c:v>174.87078331940415</c:v>
                </c:pt>
                <c:pt idx="667">
                  <c:v>174.21932573532843</c:v>
                </c:pt>
                <c:pt idx="668">
                  <c:v>174.97212591306953</c:v>
                </c:pt>
                <c:pt idx="669">
                  <c:v>173.70394069198187</c:v>
                </c:pt>
                <c:pt idx="670">
                  <c:v>174.09142320909666</c:v>
                </c:pt>
                <c:pt idx="671">
                  <c:v>172.84177772555617</c:v>
                </c:pt>
                <c:pt idx="672">
                  <c:v>172.31296398431735</c:v>
                </c:pt>
                <c:pt idx="673">
                  <c:v>173.3366707945865</c:v>
                </c:pt>
                <c:pt idx="674">
                  <c:v>173.5782965919494</c:v>
                </c:pt>
                <c:pt idx="675">
                  <c:v>172.01713952054345</c:v>
                </c:pt>
                <c:pt idx="676">
                  <c:v>171.68250202477662</c:v>
                </c:pt>
                <c:pt idx="677">
                  <c:v>170.61461523863761</c:v>
                </c:pt>
                <c:pt idx="678">
                  <c:v>170.86322631588274</c:v>
                </c:pt>
                <c:pt idx="679">
                  <c:v>170.94274347847411</c:v>
                </c:pt>
                <c:pt idx="680">
                  <c:v>170.27881637563397</c:v>
                </c:pt>
                <c:pt idx="681">
                  <c:v>166.78085099384336</c:v>
                </c:pt>
                <c:pt idx="682">
                  <c:v>162.75795093991579</c:v>
                </c:pt>
                <c:pt idx="683">
                  <c:v>161.77046058560998</c:v>
                </c:pt>
                <c:pt idx="684">
                  <c:v>159.48812251070453</c:v>
                </c:pt>
                <c:pt idx="685">
                  <c:v>158.60090477364164</c:v>
                </c:pt>
                <c:pt idx="686">
                  <c:v>159.74784343331243</c:v>
                </c:pt>
                <c:pt idx="687">
                  <c:v>161.60815409075485</c:v>
                </c:pt>
                <c:pt idx="688">
                  <c:v>163.70349931027476</c:v>
                </c:pt>
                <c:pt idx="689">
                  <c:v>158.98389745080888</c:v>
                </c:pt>
                <c:pt idx="690">
                  <c:v>155.48646858297076</c:v>
                </c:pt>
                <c:pt idx="691">
                  <c:v>150.08166850924661</c:v>
                </c:pt>
                <c:pt idx="692">
                  <c:v>150.77234137242402</c:v>
                </c:pt>
                <c:pt idx="693">
                  <c:v>152.03866150423582</c:v>
                </c:pt>
                <c:pt idx="694">
                  <c:v>151.97297693035719</c:v>
                </c:pt>
                <c:pt idx="695">
                  <c:v>148.54766811941116</c:v>
                </c:pt>
                <c:pt idx="696">
                  <c:v>146.46505462059437</c:v>
                </c:pt>
                <c:pt idx="697">
                  <c:v>146.32834510662957</c:v>
                </c:pt>
                <c:pt idx="698">
                  <c:v>147.59486559084945</c:v>
                </c:pt>
                <c:pt idx="699">
                  <c:v>145.6531371305021</c:v>
                </c:pt>
                <c:pt idx="700">
                  <c:v>144.60524604462412</c:v>
                </c:pt>
                <c:pt idx="701">
                  <c:v>144.77602010129144</c:v>
                </c:pt>
                <c:pt idx="702">
                  <c:v>148.16442071769569</c:v>
                </c:pt>
                <c:pt idx="703">
                  <c:v>151.15895768323844</c:v>
                </c:pt>
                <c:pt idx="704">
                  <c:v>154.90053227815804</c:v>
                </c:pt>
                <c:pt idx="705">
                  <c:v>153.14218382593583</c:v>
                </c:pt>
                <c:pt idx="706">
                  <c:v>152.55581135116446</c:v>
                </c:pt>
                <c:pt idx="707">
                  <c:v>153.27513897006628</c:v>
                </c:pt>
                <c:pt idx="708">
                  <c:v>156.92030891257178</c:v>
                </c:pt>
                <c:pt idx="709">
                  <c:v>157.97522642071505</c:v>
                </c:pt>
                <c:pt idx="710">
                  <c:v>158.115543547295</c:v>
                </c:pt>
                <c:pt idx="711">
                  <c:v>158.58891846669192</c:v>
                </c:pt>
                <c:pt idx="712">
                  <c:v>159.08152177557446</c:v>
                </c:pt>
                <c:pt idx="713">
                  <c:v>161.79019729272764</c:v>
                </c:pt>
                <c:pt idx="714">
                  <c:v>160.64186637682715</c:v>
                </c:pt>
                <c:pt idx="715">
                  <c:v>162.03409540187238</c:v>
                </c:pt>
                <c:pt idx="716">
                  <c:v>162.86514705568877</c:v>
                </c:pt>
                <c:pt idx="717">
                  <c:v>166.78714561642519</c:v>
                </c:pt>
                <c:pt idx="718">
                  <c:v>167.2366409696416</c:v>
                </c:pt>
                <c:pt idx="719">
                  <c:v>168.89726049293478</c:v>
                </c:pt>
                <c:pt idx="720">
                  <c:v>167.46418137350472</c:v>
                </c:pt>
                <c:pt idx="721">
                  <c:v>166.29558115659984</c:v>
                </c:pt>
                <c:pt idx="722">
                  <c:v>157.74365528358749</c:v>
                </c:pt>
                <c:pt idx="723">
                  <c:v>156.49740132738773</c:v>
                </c:pt>
                <c:pt idx="724">
                  <c:v>155.98515755215297</c:v>
                </c:pt>
                <c:pt idx="725">
                  <c:v>156.01283390491892</c:v>
                </c:pt>
                <c:pt idx="726">
                  <c:v>156.87940981664832</c:v>
                </c:pt>
                <c:pt idx="727">
                  <c:v>156.65758807592184</c:v>
                </c:pt>
                <c:pt idx="728">
                  <c:v>156.24318968707152</c:v>
                </c:pt>
                <c:pt idx="729">
                  <c:v>153.90266071925635</c:v>
                </c:pt>
                <c:pt idx="730">
                  <c:v>150.6295132419055</c:v>
                </c:pt>
                <c:pt idx="731">
                  <c:v>147.33108981352686</c:v>
                </c:pt>
                <c:pt idx="732">
                  <c:v>143.61868608590387</c:v>
                </c:pt>
                <c:pt idx="733">
                  <c:v>137.28568061110366</c:v>
                </c:pt>
                <c:pt idx="734">
                  <c:v>137.48394292800927</c:v>
                </c:pt>
                <c:pt idx="735">
                  <c:v>138.33866179056082</c:v>
                </c:pt>
                <c:pt idx="736">
                  <c:v>139.03544149250888</c:v>
                </c:pt>
                <c:pt idx="737">
                  <c:v>138.71675161141383</c:v>
                </c:pt>
                <c:pt idx="738">
                  <c:v>136.41969206178481</c:v>
                </c:pt>
                <c:pt idx="739">
                  <c:v>139.52012999763602</c:v>
                </c:pt>
                <c:pt idx="740">
                  <c:v>144.28631279474052</c:v>
                </c:pt>
                <c:pt idx="741">
                  <c:v>144.07934051903482</c:v>
                </c:pt>
                <c:pt idx="742">
                  <c:v>140.92015907707489</c:v>
                </c:pt>
                <c:pt idx="743">
                  <c:v>139.39443303801062</c:v>
                </c:pt>
                <c:pt idx="744">
                  <c:v>136.9248539050844</c:v>
                </c:pt>
                <c:pt idx="745">
                  <c:v>135.39326928194188</c:v>
                </c:pt>
                <c:pt idx="746">
                  <c:v>137.74488515989631</c:v>
                </c:pt>
                <c:pt idx="747">
                  <c:v>136.60654990614302</c:v>
                </c:pt>
                <c:pt idx="748">
                  <c:v>135.70206319122843</c:v>
                </c:pt>
                <c:pt idx="749">
                  <c:v>134.44423850291241</c:v>
                </c:pt>
                <c:pt idx="750">
                  <c:v>135.40136120755594</c:v>
                </c:pt>
                <c:pt idx="751">
                  <c:v>137.1033625411718</c:v>
                </c:pt>
                <c:pt idx="752">
                  <c:v>138.3079813257439</c:v>
                </c:pt>
                <c:pt idx="753">
                  <c:v>139.78503127793527</c:v>
                </c:pt>
                <c:pt idx="754">
                  <c:v>139.91278783031706</c:v>
                </c:pt>
                <c:pt idx="755">
                  <c:v>140.07943372747593</c:v>
                </c:pt>
                <c:pt idx="756">
                  <c:v>139.295500768501</c:v>
                </c:pt>
                <c:pt idx="757">
                  <c:v>140.75569543693291</c:v>
                </c:pt>
                <c:pt idx="758">
                  <c:v>143.33557424871415</c:v>
                </c:pt>
                <c:pt idx="759">
                  <c:v>142.40367507678525</c:v>
                </c:pt>
                <c:pt idx="760">
                  <c:v>141.13220713535242</c:v>
                </c:pt>
                <c:pt idx="761">
                  <c:v>138.54094575250255</c:v>
                </c:pt>
                <c:pt idx="762">
                  <c:v>136.67295118662429</c:v>
                </c:pt>
                <c:pt idx="763">
                  <c:v>137.97621372269163</c:v>
                </c:pt>
                <c:pt idx="764">
                  <c:v>141.76575282530783</c:v>
                </c:pt>
                <c:pt idx="765">
                  <c:v>142.00171693698638</c:v>
                </c:pt>
                <c:pt idx="766">
                  <c:v>141.930176714222</c:v>
                </c:pt>
                <c:pt idx="767">
                  <c:v>141.27688712897867</c:v>
                </c:pt>
                <c:pt idx="768">
                  <c:v>140.35918224526131</c:v>
                </c:pt>
                <c:pt idx="769">
                  <c:v>140.17820428803782</c:v>
                </c:pt>
                <c:pt idx="770">
                  <c:v>139.46966540665616</c:v>
                </c:pt>
                <c:pt idx="771">
                  <c:v>136.95126357147998</c:v>
                </c:pt>
                <c:pt idx="772">
                  <c:v>134.46070504351789</c:v>
                </c:pt>
                <c:pt idx="773">
                  <c:v>131.04417405492913</c:v>
                </c:pt>
                <c:pt idx="774">
                  <c:v>131.19515429434912</c:v>
                </c:pt>
                <c:pt idx="775">
                  <c:v>129.50308923006781</c:v>
                </c:pt>
                <c:pt idx="776">
                  <c:v>128.27194269791852</c:v>
                </c:pt>
                <c:pt idx="777">
                  <c:v>132.08867708155472</c:v>
                </c:pt>
                <c:pt idx="778">
                  <c:v>134.18485182009013</c:v>
                </c:pt>
                <c:pt idx="779">
                  <c:v>135.95208029516397</c:v>
                </c:pt>
                <c:pt idx="780">
                  <c:v>134.27626750365349</c:v>
                </c:pt>
                <c:pt idx="781">
                  <c:v>134.5294277459673</c:v>
                </c:pt>
                <c:pt idx="782">
                  <c:v>133.48948591675565</c:v>
                </c:pt>
                <c:pt idx="783">
                  <c:v>133.80970183874317</c:v>
                </c:pt>
                <c:pt idx="784">
                  <c:v>136.00727041262786</c:v>
                </c:pt>
                <c:pt idx="785">
                  <c:v>132.81425013927586</c:v>
                </c:pt>
                <c:pt idx="786">
                  <c:v>127.08703737548011</c:v>
                </c:pt>
                <c:pt idx="787">
                  <c:v>126.20036442682843</c:v>
                </c:pt>
                <c:pt idx="788">
                  <c:v>129.79340384225344</c:v>
                </c:pt>
                <c:pt idx="789">
                  <c:v>129.3021342152621</c:v>
                </c:pt>
                <c:pt idx="790">
                  <c:v>125.82658684757659</c:v>
                </c:pt>
                <c:pt idx="791">
                  <c:v>124.3448682794041</c:v>
                </c:pt>
                <c:pt idx="792">
                  <c:v>120.13016125400989</c:v>
                </c:pt>
                <c:pt idx="793">
                  <c:v>116.52900573257737</c:v>
                </c:pt>
                <c:pt idx="794">
                  <c:v>115.30595293160502</c:v>
                </c:pt>
                <c:pt idx="795">
                  <c:v>115.18846665436672</c:v>
                </c:pt>
                <c:pt idx="796">
                  <c:v>111.51930431275099</c:v>
                </c:pt>
                <c:pt idx="797">
                  <c:v>107.93585095814663</c:v>
                </c:pt>
                <c:pt idx="798">
                  <c:v>107.82969391196362</c:v>
                </c:pt>
                <c:pt idx="799">
                  <c:v>102.73900679807264</c:v>
                </c:pt>
                <c:pt idx="800">
                  <c:v>94.06861238155409</c:v>
                </c:pt>
                <c:pt idx="801">
                  <c:v>88.71667000447718</c:v>
                </c:pt>
                <c:pt idx="802">
                  <c:v>97.312005099063327</c:v>
                </c:pt>
                <c:pt idx="803">
                  <c:v>110.1195117467239</c:v>
                </c:pt>
                <c:pt idx="804">
                  <c:v>106.95530895586434</c:v>
                </c:pt>
                <c:pt idx="805">
                  <c:v>107.23865961500914</c:v>
                </c:pt>
                <c:pt idx="806">
                  <c:v>108.42058642023981</c:v>
                </c:pt>
                <c:pt idx="807">
                  <c:v>109.54550623463429</c:v>
                </c:pt>
                <c:pt idx="808">
                  <c:v>115.60110850432241</c:v>
                </c:pt>
                <c:pt idx="809">
                  <c:v>116.97286800146524</c:v>
                </c:pt>
                <c:pt idx="810">
                  <c:v>117.63011977709014</c:v>
                </c:pt>
                <c:pt idx="811">
                  <c:v>115.63848142343112</c:v>
                </c:pt>
                <c:pt idx="812">
                  <c:v>116.17703882679527</c:v>
                </c:pt>
                <c:pt idx="813">
                  <c:v>112.52437254438487</c:v>
                </c:pt>
                <c:pt idx="814">
                  <c:v>112.98489347735358</c:v>
                </c:pt>
                <c:pt idx="815">
                  <c:v>114.17905039025571</c:v>
                </c:pt>
                <c:pt idx="816">
                  <c:v>115.9583253842623</c:v>
                </c:pt>
                <c:pt idx="817">
                  <c:v>118.6591767313566</c:v>
                </c:pt>
                <c:pt idx="818">
                  <c:v>117.14642590998849</c:v>
                </c:pt>
                <c:pt idx="819">
                  <c:v>113.75262889728019</c:v>
                </c:pt>
                <c:pt idx="820">
                  <c:v>113.19792813053552</c:v>
                </c:pt>
                <c:pt idx="821">
                  <c:v>113.2333737241424</c:v>
                </c:pt>
                <c:pt idx="822">
                  <c:v>110.00807216321668</c:v>
                </c:pt>
                <c:pt idx="823">
                  <c:v>106.90263712202096</c:v>
                </c:pt>
                <c:pt idx="824">
                  <c:v>108.01038756052323</c:v>
                </c:pt>
                <c:pt idx="825">
                  <c:v>108.03323435355108</c:v>
                </c:pt>
                <c:pt idx="826">
                  <c:v>105.78106503763819</c:v>
                </c:pt>
                <c:pt idx="827">
                  <c:v>104.47335673660133</c:v>
                </c:pt>
                <c:pt idx="828">
                  <c:v>103.63357097485826</c:v>
                </c:pt>
                <c:pt idx="829">
                  <c:v>104.25129788043299</c:v>
                </c:pt>
                <c:pt idx="830">
                  <c:v>105.10157610883569</c:v>
                </c:pt>
                <c:pt idx="831">
                  <c:v>107.67408309622434</c:v>
                </c:pt>
                <c:pt idx="832">
                  <c:v>109.44331408359299</c:v>
                </c:pt>
                <c:pt idx="833">
                  <c:v>107.19275918622318</c:v>
                </c:pt>
                <c:pt idx="834">
                  <c:v>102.92076933381128</c:v>
                </c:pt>
                <c:pt idx="835">
                  <c:v>99.247308903437201</c:v>
                </c:pt>
                <c:pt idx="836">
                  <c:v>93.911162116663562</c:v>
                </c:pt>
                <c:pt idx="837">
                  <c:v>92.066307997255308</c:v>
                </c:pt>
                <c:pt idx="838">
                  <c:v>94.979649445977131</c:v>
                </c:pt>
                <c:pt idx="839">
                  <c:v>96.363988723877156</c:v>
                </c:pt>
                <c:pt idx="840">
                  <c:v>98.310947619921421</c:v>
                </c:pt>
                <c:pt idx="841">
                  <c:v>98.572608628412837</c:v>
                </c:pt>
                <c:pt idx="842">
                  <c:v>99.906784956450863</c:v>
                </c:pt>
                <c:pt idx="843">
                  <c:v>95.119822065848822</c:v>
                </c:pt>
                <c:pt idx="844">
                  <c:v>90.728280497615756</c:v>
                </c:pt>
                <c:pt idx="845">
                  <c:v>87.253289735995551</c:v>
                </c:pt>
                <c:pt idx="846">
                  <c:v>87.742559622866381</c:v>
                </c:pt>
                <c:pt idx="847">
                  <c:v>88.879043911729411</c:v>
                </c:pt>
                <c:pt idx="848">
                  <c:v>89.695671237865511</c:v>
                </c:pt>
                <c:pt idx="849">
                  <c:v>93.03223462816986</c:v>
                </c:pt>
                <c:pt idx="850">
                  <c:v>93.447545577377227</c:v>
                </c:pt>
                <c:pt idx="851">
                  <c:v>94.759059567976081</c:v>
                </c:pt>
                <c:pt idx="852">
                  <c:v>89.609575122626381</c:v>
                </c:pt>
                <c:pt idx="853">
                  <c:v>89.646974101535761</c:v>
                </c:pt>
                <c:pt idx="854">
                  <c:v>90.307036193494952</c:v>
                </c:pt>
                <c:pt idx="855">
                  <c:v>92.172165952702201</c:v>
                </c:pt>
                <c:pt idx="856">
                  <c:v>91.079381142768568</c:v>
                </c:pt>
                <c:pt idx="857">
                  <c:v>91.176202711497012</c:v>
                </c:pt>
                <c:pt idx="858">
                  <c:v>94.367485236045567</c:v>
                </c:pt>
                <c:pt idx="859">
                  <c:v>96.830796543404901</c:v>
                </c:pt>
                <c:pt idx="860">
                  <c:v>98.653794397853176</c:v>
                </c:pt>
                <c:pt idx="861">
                  <c:v>98.017765082423722</c:v>
                </c:pt>
                <c:pt idx="862">
                  <c:v>101.70638691894699</c:v>
                </c:pt>
                <c:pt idx="863">
                  <c:v>100.60303078457414</c:v>
                </c:pt>
                <c:pt idx="864">
                  <c:v>100.56206877436691</c:v>
                </c:pt>
                <c:pt idx="865">
                  <c:v>99.861077980513642</c:v>
                </c:pt>
                <c:pt idx="866">
                  <c:v>98.533708116354006</c:v>
                </c:pt>
                <c:pt idx="867">
                  <c:v>94.082418895785835</c:v>
                </c:pt>
                <c:pt idx="868">
                  <c:v>90.03800855916181</c:v>
                </c:pt>
                <c:pt idx="869">
                  <c:v>85.746985595915703</c:v>
                </c:pt>
                <c:pt idx="870">
                  <c:v>83.895482713664435</c:v>
                </c:pt>
                <c:pt idx="871">
                  <c:v>84.775078312117927</c:v>
                </c:pt>
                <c:pt idx="872">
                  <c:v>83.250559893782395</c:v>
                </c:pt>
                <c:pt idx="873">
                  <c:v>85.164692633137307</c:v>
                </c:pt>
                <c:pt idx="874">
                  <c:v>85.496505811371975</c:v>
                </c:pt>
                <c:pt idx="875">
                  <c:v>85.495419177693549</c:v>
                </c:pt>
                <c:pt idx="876">
                  <c:v>87.63514793922991</c:v>
                </c:pt>
                <c:pt idx="877">
                  <c:v>89.782598738429826</c:v>
                </c:pt>
                <c:pt idx="878">
                  <c:v>89.805899178922843</c:v>
                </c:pt>
                <c:pt idx="879">
                  <c:v>87.638313736070003</c:v>
                </c:pt>
                <c:pt idx="880">
                  <c:v>87.467709134234767</c:v>
                </c:pt>
                <c:pt idx="881">
                  <c:v>87.504488491464457</c:v>
                </c:pt>
                <c:pt idx="882">
                  <c:v>86.886669184296395</c:v>
                </c:pt>
                <c:pt idx="883">
                  <c:v>84.829280608093313</c:v>
                </c:pt>
                <c:pt idx="884">
                  <c:v>83.196018514387745</c:v>
                </c:pt>
                <c:pt idx="885">
                  <c:v>85.215913318852529</c:v>
                </c:pt>
                <c:pt idx="886">
                  <c:v>83.530261719124454</c:v>
                </c:pt>
                <c:pt idx="887">
                  <c:v>79.886921077233765</c:v>
                </c:pt>
                <c:pt idx="888">
                  <c:v>78.683951807159133</c:v>
                </c:pt>
                <c:pt idx="889">
                  <c:v>78.872634060437235</c:v>
                </c:pt>
                <c:pt idx="890">
                  <c:v>76.867918543255769</c:v>
                </c:pt>
                <c:pt idx="891">
                  <c:v>79.681314169155684</c:v>
                </c:pt>
                <c:pt idx="892">
                  <c:v>83.791889959912112</c:v>
                </c:pt>
                <c:pt idx="893">
                  <c:v>89.32094262618142</c:v>
                </c:pt>
                <c:pt idx="894">
                  <c:v>88.44980035566482</c:v>
                </c:pt>
                <c:pt idx="895">
                  <c:v>89.770410463257008</c:v>
                </c:pt>
                <c:pt idx="896">
                  <c:v>90.0178735157387</c:v>
                </c:pt>
                <c:pt idx="897">
                  <c:v>88.68449298176337</c:v>
                </c:pt>
                <c:pt idx="898">
                  <c:v>82.884731212668981</c:v>
                </c:pt>
                <c:pt idx="899">
                  <c:v>82.580830004274546</c:v>
                </c:pt>
                <c:pt idx="900">
                  <c:v>84.514456631775516</c:v>
                </c:pt>
                <c:pt idx="901">
                  <c:v>85.842446740798053</c:v>
                </c:pt>
                <c:pt idx="902">
                  <c:v>86.880983784640037</c:v>
                </c:pt>
                <c:pt idx="903">
                  <c:v>84.655465898683417</c:v>
                </c:pt>
                <c:pt idx="904">
                  <c:v>87.075094583738547</c:v>
                </c:pt>
                <c:pt idx="905">
                  <c:v>89.325562464569103</c:v>
                </c:pt>
                <c:pt idx="906">
                  <c:v>87.997897012578619</c:v>
                </c:pt>
                <c:pt idx="907">
                  <c:v>88.40173538096154</c:v>
                </c:pt>
                <c:pt idx="908">
                  <c:v>86.816003312136004</c:v>
                </c:pt>
                <c:pt idx="909">
                  <c:v>88.892473459216362</c:v>
                </c:pt>
                <c:pt idx="910">
                  <c:v>88.51107682386116</c:v>
                </c:pt>
                <c:pt idx="911">
                  <c:v>88.878162243446639</c:v>
                </c:pt>
                <c:pt idx="912">
                  <c:v>87.514654566868799</c:v>
                </c:pt>
                <c:pt idx="913">
                  <c:v>87.097696599455702</c:v>
                </c:pt>
                <c:pt idx="914">
                  <c:v>85.212568495917083</c:v>
                </c:pt>
                <c:pt idx="915">
                  <c:v>83.147538903042289</c:v>
                </c:pt>
                <c:pt idx="916">
                  <c:v>80.474480386508077</c:v>
                </c:pt>
                <c:pt idx="917">
                  <c:v>76.47955561333454</c:v>
                </c:pt>
                <c:pt idx="918">
                  <c:v>75.725006405947198</c:v>
                </c:pt>
                <c:pt idx="919">
                  <c:v>77.131969861561487</c:v>
                </c:pt>
                <c:pt idx="920">
                  <c:v>77.07213362865447</c:v>
                </c:pt>
                <c:pt idx="921">
                  <c:v>72.893865208956456</c:v>
                </c:pt>
                <c:pt idx="922">
                  <c:v>72.568395927284968</c:v>
                </c:pt>
                <c:pt idx="923">
                  <c:v>73.340554501022766</c:v>
                </c:pt>
                <c:pt idx="924">
                  <c:v>72.147964724219506</c:v>
                </c:pt>
                <c:pt idx="925">
                  <c:v>71.284175865453307</c:v>
                </c:pt>
                <c:pt idx="926">
                  <c:v>70.217377522406679</c:v>
                </c:pt>
                <c:pt idx="927">
                  <c:v>69.238238563722291</c:v>
                </c:pt>
                <c:pt idx="928">
                  <c:v>69.610902616655309</c:v>
                </c:pt>
                <c:pt idx="929">
                  <c:v>69.608306055024428</c:v>
                </c:pt>
                <c:pt idx="930">
                  <c:v>72.198948019991505</c:v>
                </c:pt>
                <c:pt idx="931">
                  <c:v>73.490520576389727</c:v>
                </c:pt>
                <c:pt idx="932">
                  <c:v>69.861122908062598</c:v>
                </c:pt>
                <c:pt idx="933">
                  <c:v>69.043780049990175</c:v>
                </c:pt>
                <c:pt idx="934">
                  <c:v>66.297300747745354</c:v>
                </c:pt>
                <c:pt idx="935">
                  <c:v>66.140063787791235</c:v>
                </c:pt>
                <c:pt idx="936">
                  <c:v>67.039390468415775</c:v>
                </c:pt>
                <c:pt idx="937">
                  <c:v>65.525727485824191</c:v>
                </c:pt>
                <c:pt idx="938">
                  <c:v>64.458428268634421</c:v>
                </c:pt>
                <c:pt idx="939">
                  <c:v>63.774203609995801</c:v>
                </c:pt>
                <c:pt idx="940">
                  <c:v>61.241296302905134</c:v>
                </c:pt>
                <c:pt idx="941">
                  <c:v>59.54503847144737</c:v>
                </c:pt>
                <c:pt idx="942">
                  <c:v>59.507330410386011</c:v>
                </c:pt>
                <c:pt idx="943">
                  <c:v>61.5901514580625</c:v>
                </c:pt>
                <c:pt idx="944">
                  <c:v>58.268813026670372</c:v>
                </c:pt>
                <c:pt idx="945">
                  <c:v>55.549730354491963</c:v>
                </c:pt>
                <c:pt idx="946">
                  <c:v>57.367074609068482</c:v>
                </c:pt>
                <c:pt idx="947">
                  <c:v>60.974815588927761</c:v>
                </c:pt>
                <c:pt idx="948">
                  <c:v>59.103133175223732</c:v>
                </c:pt>
                <c:pt idx="949">
                  <c:v>56.869275218405043</c:v>
                </c:pt>
                <c:pt idx="950">
                  <c:v>54.318971020219038</c:v>
                </c:pt>
                <c:pt idx="951">
                  <c:v>53.719384722142252</c:v>
                </c:pt>
                <c:pt idx="952">
                  <c:v>53.375127162881896</c:v>
                </c:pt>
                <c:pt idx="953">
                  <c:v>52.578234549052873</c:v>
                </c:pt>
                <c:pt idx="954">
                  <c:v>53.978653551841255</c:v>
                </c:pt>
                <c:pt idx="955">
                  <c:v>54.297200149880211</c:v>
                </c:pt>
                <c:pt idx="956">
                  <c:v>57.108821024935303</c:v>
                </c:pt>
                <c:pt idx="957">
                  <c:v>57.336049510646177</c:v>
                </c:pt>
                <c:pt idx="958">
                  <c:v>55.053096902038433</c:v>
                </c:pt>
                <c:pt idx="959">
                  <c:v>52.280012834945964</c:v>
                </c:pt>
                <c:pt idx="960">
                  <c:v>50.143115875683975</c:v>
                </c:pt>
                <c:pt idx="961">
                  <c:v>49.471612830374617</c:v>
                </c:pt>
                <c:pt idx="962">
                  <c:v>48.63584322511241</c:v>
                </c:pt>
                <c:pt idx="963">
                  <c:v>49.1201608215802</c:v>
                </c:pt>
                <c:pt idx="964">
                  <c:v>48.027219429339603</c:v>
                </c:pt>
                <c:pt idx="965">
                  <c:v>48.30641825522639</c:v>
                </c:pt>
                <c:pt idx="966">
                  <c:v>47.395386055174697</c:v>
                </c:pt>
                <c:pt idx="967">
                  <c:v>47.193615584453084</c:v>
                </c:pt>
                <c:pt idx="968">
                  <c:v>45.328695654950046</c:v>
                </c:pt>
                <c:pt idx="969">
                  <c:v>46.366764935094793</c:v>
                </c:pt>
                <c:pt idx="970">
                  <c:v>56.694601958996898</c:v>
                </c:pt>
                <c:pt idx="971">
                  <c:v>58.826711589009378</c:v>
                </c:pt>
                <c:pt idx="972">
                  <c:v>61.565346052309444</c:v>
                </c:pt>
                <c:pt idx="973">
                  <c:v>63.615633070942508</c:v>
                </c:pt>
                <c:pt idx="974">
                  <c:v>67.990904002338908</c:v>
                </c:pt>
                <c:pt idx="975">
                  <c:v>72.216895701416732</c:v>
                </c:pt>
                <c:pt idx="976">
                  <c:v>69.813487191001272</c:v>
                </c:pt>
                <c:pt idx="977">
                  <c:v>69.073172366467901</c:v>
                </c:pt>
                <c:pt idx="978">
                  <c:v>68.387053988258444</c:v>
                </c:pt>
                <c:pt idx="979">
                  <c:v>67.860852460175863</c:v>
                </c:pt>
                <c:pt idx="980">
                  <c:v>66.758159828111673</c:v>
                </c:pt>
                <c:pt idx="981">
                  <c:v>63.903710959735356</c:v>
                </c:pt>
                <c:pt idx="982">
                  <c:v>63.796716741291718</c:v>
                </c:pt>
                <c:pt idx="983">
                  <c:v>64.568474770887065</c:v>
                </c:pt>
                <c:pt idx="984">
                  <c:v>63.859346860365974</c:v>
                </c:pt>
                <c:pt idx="985">
                  <c:v>62.055727274687683</c:v>
                </c:pt>
                <c:pt idx="986">
                  <c:v>62.53726024876466</c:v>
                </c:pt>
                <c:pt idx="987">
                  <c:v>64.524018225614356</c:v>
                </c:pt>
                <c:pt idx="988">
                  <c:v>65.701269778400899</c:v>
                </c:pt>
                <c:pt idx="989">
                  <c:v>65.24665013418371</c:v>
                </c:pt>
                <c:pt idx="990">
                  <c:v>63.510298089027984</c:v>
                </c:pt>
                <c:pt idx="991">
                  <c:v>61.441394966512732</c:v>
                </c:pt>
                <c:pt idx="992">
                  <c:v>60.925730723460241</c:v>
                </c:pt>
                <c:pt idx="993">
                  <c:v>61.341563022270009</c:v>
                </c:pt>
                <c:pt idx="994">
                  <c:v>61.486353997547795</c:v>
                </c:pt>
                <c:pt idx="995">
                  <c:v>62.288505370215233</c:v>
                </c:pt>
                <c:pt idx="996">
                  <c:v>65.212302891807113</c:v>
                </c:pt>
                <c:pt idx="997">
                  <c:v>64.872043588953744</c:v>
                </c:pt>
                <c:pt idx="998">
                  <c:v>62.743312535030107</c:v>
                </c:pt>
                <c:pt idx="999">
                  <c:v>63.790441981613206</c:v>
                </c:pt>
                <c:pt idx="1000">
                  <c:v>63.52641829137854</c:v>
                </c:pt>
                <c:pt idx="1001">
                  <c:v>63.356045980421904</c:v>
                </c:pt>
                <c:pt idx="1002">
                  <c:v>66.493370894303197</c:v>
                </c:pt>
                <c:pt idx="1003">
                  <c:v>66.56208629978336</c:v>
                </c:pt>
                <c:pt idx="1004">
                  <c:v>67.024506004243435</c:v>
                </c:pt>
                <c:pt idx="1005">
                  <c:v>67.070918946375912</c:v>
                </c:pt>
                <c:pt idx="1006">
                  <c:v>66.781593732708913</c:v>
                </c:pt>
                <c:pt idx="1007">
                  <c:v>68.243729510744657</c:v>
                </c:pt>
                <c:pt idx="1008">
                  <c:v>68.229325007913076</c:v>
                </c:pt>
                <c:pt idx="1009">
                  <c:v>70.735939911495237</c:v>
                </c:pt>
                <c:pt idx="1010">
                  <c:v>74.027474721632274</c:v>
                </c:pt>
                <c:pt idx="1011">
                  <c:v>74.247974356080007</c:v>
                </c:pt>
                <c:pt idx="1012">
                  <c:v>76.264837119427824</c:v>
                </c:pt>
                <c:pt idx="1013">
                  <c:v>76.622248361352874</c:v>
                </c:pt>
                <c:pt idx="1014">
                  <c:v>76.988056123971589</c:v>
                </c:pt>
                <c:pt idx="1015">
                  <c:v>79.388601953183922</c:v>
                </c:pt>
                <c:pt idx="1016">
                  <c:v>80.911327045602519</c:v>
                </c:pt>
                <c:pt idx="1017">
                  <c:v>81.232330805035758</c:v>
                </c:pt>
                <c:pt idx="1018">
                  <c:v>82.209749493886846</c:v>
                </c:pt>
                <c:pt idx="1019">
                  <c:v>80.635887410206252</c:v>
                </c:pt>
                <c:pt idx="1020">
                  <c:v>79.222776114891161</c:v>
                </c:pt>
                <c:pt idx="1021">
                  <c:v>80.613656573976854</c:v>
                </c:pt>
                <c:pt idx="1022">
                  <c:v>81.602534894106029</c:v>
                </c:pt>
                <c:pt idx="1023">
                  <c:v>81.205732947105759</c:v>
                </c:pt>
                <c:pt idx="1024">
                  <c:v>80.142920502435146</c:v>
                </c:pt>
                <c:pt idx="1025">
                  <c:v>79.839142552017989</c:v>
                </c:pt>
                <c:pt idx="1026">
                  <c:v>80.332294926182826</c:v>
                </c:pt>
                <c:pt idx="1027">
                  <c:v>79.643246931897721</c:v>
                </c:pt>
                <c:pt idx="1028">
                  <c:v>80.293735228165147</c:v>
                </c:pt>
                <c:pt idx="1029">
                  <c:v>82.771671610250038</c:v>
                </c:pt>
                <c:pt idx="1030">
                  <c:v>86.600177716391812</c:v>
                </c:pt>
                <c:pt idx="1031">
                  <c:v>86.709686886643979</c:v>
                </c:pt>
                <c:pt idx="1032">
                  <c:v>83.443574212399753</c:v>
                </c:pt>
                <c:pt idx="1033">
                  <c:v>82.674168012220235</c:v>
                </c:pt>
                <c:pt idx="1034">
                  <c:v>80.750315901583846</c:v>
                </c:pt>
                <c:pt idx="1035">
                  <c:v>73.985660508574554</c:v>
                </c:pt>
                <c:pt idx="1036">
                  <c:v>73.15567803807636</c:v>
                </c:pt>
                <c:pt idx="1037">
                  <c:v>73.715182584828881</c:v>
                </c:pt>
                <c:pt idx="1038">
                  <c:v>73.822601779686181</c:v>
                </c:pt>
                <c:pt idx="1039">
                  <c:v>74.694772383306145</c:v>
                </c:pt>
                <c:pt idx="1040">
                  <c:v>76.101206492265149</c:v>
                </c:pt>
                <c:pt idx="1041">
                  <c:v>75.459225574355358</c:v>
                </c:pt>
                <c:pt idx="1042">
                  <c:v>72.491851609887021</c:v>
                </c:pt>
                <c:pt idx="1043">
                  <c:v>73.031924938340865</c:v>
                </c:pt>
                <c:pt idx="1044">
                  <c:v>72.926764972383069</c:v>
                </c:pt>
                <c:pt idx="1045">
                  <c:v>71.308085197668149</c:v>
                </c:pt>
                <c:pt idx="1046">
                  <c:v>72.816989140924136</c:v>
                </c:pt>
                <c:pt idx="1047">
                  <c:v>74.091449780892191</c:v>
                </c:pt>
                <c:pt idx="1048">
                  <c:v>74.755313437600435</c:v>
                </c:pt>
                <c:pt idx="1049">
                  <c:v>76.205742905777029</c:v>
                </c:pt>
                <c:pt idx="1050">
                  <c:v>77.78908077645346</c:v>
                </c:pt>
                <c:pt idx="1051">
                  <c:v>77.558714274462233</c:v>
                </c:pt>
                <c:pt idx="1052">
                  <c:v>76.023138962256695</c:v>
                </c:pt>
                <c:pt idx="1053">
                  <c:v>77.946554017654591</c:v>
                </c:pt>
                <c:pt idx="1054">
                  <c:v>79.202644379920983</c:v>
                </c:pt>
                <c:pt idx="1055">
                  <c:v>78.252385450910182</c:v>
                </c:pt>
                <c:pt idx="1056">
                  <c:v>78.216749517298297</c:v>
                </c:pt>
                <c:pt idx="1057">
                  <c:v>78.420254998879543</c:v>
                </c:pt>
                <c:pt idx="1058">
                  <c:v>75.193249252118065</c:v>
                </c:pt>
                <c:pt idx="1059">
                  <c:v>75.048492292965349</c:v>
                </c:pt>
                <c:pt idx="1060">
                  <c:v>74.58742490853659</c:v>
                </c:pt>
                <c:pt idx="1061">
                  <c:v>75.433934322128621</c:v>
                </c:pt>
                <c:pt idx="1062">
                  <c:v>75.478209763803136</c:v>
                </c:pt>
                <c:pt idx="1063">
                  <c:v>74.525880739756772</c:v>
                </c:pt>
                <c:pt idx="1064">
                  <c:v>75.601920953257391</c:v>
                </c:pt>
                <c:pt idx="1065">
                  <c:v>75.492299377211708</c:v>
                </c:pt>
                <c:pt idx="1066">
                  <c:v>75.620241185606872</c:v>
                </c:pt>
                <c:pt idx="1067">
                  <c:v>76.561080586117797</c:v>
                </c:pt>
                <c:pt idx="1068">
                  <c:v>80.356768452946881</c:v>
                </c:pt>
                <c:pt idx="1069">
                  <c:v>85.879524322598527</c:v>
                </c:pt>
                <c:pt idx="1070">
                  <c:v>89.662664972910818</c:v>
                </c:pt>
                <c:pt idx="1071">
                  <c:v>90.628567396244733</c:v>
                </c:pt>
                <c:pt idx="1072">
                  <c:v>90.81643377408696</c:v>
                </c:pt>
                <c:pt idx="1073">
                  <c:v>90.711417150905632</c:v>
                </c:pt>
                <c:pt idx="1074">
                  <c:v>90.759460771560569</c:v>
                </c:pt>
                <c:pt idx="1075">
                  <c:v>90.914618623656906</c:v>
                </c:pt>
                <c:pt idx="1076">
                  <c:v>90.999287195858912</c:v>
                </c:pt>
                <c:pt idx="1077">
                  <c:v>90.054482792049185</c:v>
                </c:pt>
                <c:pt idx="1078">
                  <c:v>90.836251060539496</c:v>
                </c:pt>
                <c:pt idx="1079">
                  <c:v>91.069628326764771</c:v>
                </c:pt>
                <c:pt idx="1080">
                  <c:v>89.25589026658632</c:v>
                </c:pt>
                <c:pt idx="1081">
                  <c:v>89.460304887313427</c:v>
                </c:pt>
                <c:pt idx="1082">
                  <c:v>88.776665166640228</c:v>
                </c:pt>
                <c:pt idx="1083">
                  <c:v>88.514842449122369</c:v>
                </c:pt>
                <c:pt idx="1084">
                  <c:v>89.508596924008714</c:v>
                </c:pt>
                <c:pt idx="1085">
                  <c:v>88.432577249198729</c:v>
                </c:pt>
                <c:pt idx="1086">
                  <c:v>86.601080509094075</c:v>
                </c:pt>
                <c:pt idx="1087">
                  <c:v>86.610718742176289</c:v>
                </c:pt>
                <c:pt idx="1088">
                  <c:v>86.980315544205226</c:v>
                </c:pt>
                <c:pt idx="1089">
                  <c:v>87.086422656347025</c:v>
                </c:pt>
                <c:pt idx="1090">
                  <c:v>87.049653054883649</c:v>
                </c:pt>
                <c:pt idx="1091">
                  <c:v>86.769648396878225</c:v>
                </c:pt>
                <c:pt idx="1092">
                  <c:v>85.667274003549977</c:v>
                </c:pt>
                <c:pt idx="1093">
                  <c:v>87.800198900528713</c:v>
                </c:pt>
                <c:pt idx="1094">
                  <c:v>94.149904037234137</c:v>
                </c:pt>
                <c:pt idx="1095">
                  <c:v>93.499652130847167</c:v>
                </c:pt>
                <c:pt idx="1096">
                  <c:v>90.495437457051494</c:v>
                </c:pt>
                <c:pt idx="1097">
                  <c:v>89.882441153842692</c:v>
                </c:pt>
                <c:pt idx="1098">
                  <c:v>90.634234326401739</c:v>
                </c:pt>
                <c:pt idx="1099">
                  <c:v>89.817716282366291</c:v>
                </c:pt>
                <c:pt idx="1100">
                  <c:v>90.197798040806816</c:v>
                </c:pt>
                <c:pt idx="1101">
                  <c:v>88.009223580601372</c:v>
                </c:pt>
                <c:pt idx="1102">
                  <c:v>88.378034753124794</c:v>
                </c:pt>
                <c:pt idx="1103">
                  <c:v>87.944322047014168</c:v>
                </c:pt>
                <c:pt idx="1104">
                  <c:v>85.782006939023915</c:v>
                </c:pt>
                <c:pt idx="1105">
                  <c:v>86.543131523282298</c:v>
                </c:pt>
                <c:pt idx="1106">
                  <c:v>84.012762997494747</c:v>
                </c:pt>
                <c:pt idx="1107">
                  <c:v>81.645385032682285</c:v>
                </c:pt>
                <c:pt idx="1108">
                  <c:v>82.083166351029064</c:v>
                </c:pt>
                <c:pt idx="1109">
                  <c:v>82.329521575593887</c:v>
                </c:pt>
                <c:pt idx="1110">
                  <c:v>81.879933383399688</c:v>
                </c:pt>
                <c:pt idx="1111">
                  <c:v>80.363060085684182</c:v>
                </c:pt>
                <c:pt idx="1112">
                  <c:v>81.297800295498519</c:v>
                </c:pt>
                <c:pt idx="1113">
                  <c:v>85.068626660133802</c:v>
                </c:pt>
                <c:pt idx="1114">
                  <c:v>84.901248861491254</c:v>
                </c:pt>
                <c:pt idx="1115">
                  <c:v>85.396810904650735</c:v>
                </c:pt>
                <c:pt idx="1116">
                  <c:v>85.077754088638414</c:v>
                </c:pt>
                <c:pt idx="1117">
                  <c:v>85.697454925293599</c:v>
                </c:pt>
                <c:pt idx="1118">
                  <c:v>87.202826578096634</c:v>
                </c:pt>
                <c:pt idx="1119">
                  <c:v>92.367075214311228</c:v>
                </c:pt>
                <c:pt idx="1120">
                  <c:v>94.74146473277726</c:v>
                </c:pt>
                <c:pt idx="1121">
                  <c:v>96.002812942176831</c:v>
                </c:pt>
                <c:pt idx="1122">
                  <c:v>96.9060252573111</c:v>
                </c:pt>
                <c:pt idx="1123">
                  <c:v>96.054863862790754</c:v>
                </c:pt>
                <c:pt idx="1124">
                  <c:v>95.674862288150024</c:v>
                </c:pt>
                <c:pt idx="1125">
                  <c:v>98.771747819363767</c:v>
                </c:pt>
                <c:pt idx="1126">
                  <c:v>100.01308071072451</c:v>
                </c:pt>
                <c:pt idx="1127">
                  <c:v>97.513237931960916</c:v>
                </c:pt>
                <c:pt idx="1128">
                  <c:v>97.016014091863724</c:v>
                </c:pt>
                <c:pt idx="1129">
                  <c:v>95.723797982669581</c:v>
                </c:pt>
                <c:pt idx="1130">
                  <c:v>94.288434574067082</c:v>
                </c:pt>
                <c:pt idx="1131">
                  <c:v>94.98663368417219</c:v>
                </c:pt>
                <c:pt idx="1132">
                  <c:v>97.49268091856338</c:v>
                </c:pt>
                <c:pt idx="1133">
                  <c:v>96.740593839858334</c:v>
                </c:pt>
                <c:pt idx="1134">
                  <c:v>93.848439333976089</c:v>
                </c:pt>
                <c:pt idx="1135">
                  <c:v>89.71705183590791</c:v>
                </c:pt>
                <c:pt idx="1136">
                  <c:v>90.760791155671654</c:v>
                </c:pt>
                <c:pt idx="1137">
                  <c:v>92.134903539085613</c:v>
                </c:pt>
                <c:pt idx="1138">
                  <c:v>94.94271607465015</c:v>
                </c:pt>
                <c:pt idx="1139">
                  <c:v>97.184461984830321</c:v>
                </c:pt>
                <c:pt idx="1140">
                  <c:v>97.937280968961687</c:v>
                </c:pt>
                <c:pt idx="1141">
                  <c:v>97.374530649396021</c:v>
                </c:pt>
                <c:pt idx="1142">
                  <c:v>97.466851719091167</c:v>
                </c:pt>
                <c:pt idx="1143">
                  <c:v>97.383621871957658</c:v>
                </c:pt>
                <c:pt idx="1144">
                  <c:v>96.264821847191229</c:v>
                </c:pt>
                <c:pt idx="1145">
                  <c:v>94.837082732090778</c:v>
                </c:pt>
                <c:pt idx="1146">
                  <c:v>96.22057775707367</c:v>
                </c:pt>
                <c:pt idx="1147">
                  <c:v>98.70491155716492</c:v>
                </c:pt>
                <c:pt idx="1148">
                  <c:v>99.907706903255729</c:v>
                </c:pt>
                <c:pt idx="1149">
                  <c:v>99.065875293417434</c:v>
                </c:pt>
                <c:pt idx="1150">
                  <c:v>99.942954722488636</c:v>
                </c:pt>
                <c:pt idx="1151">
                  <c:v>102.19837579256544</c:v>
                </c:pt>
                <c:pt idx="1152">
                  <c:v>101.53549475171506</c:v>
                </c:pt>
                <c:pt idx="1153">
                  <c:v>99.980250970675527</c:v>
                </c:pt>
                <c:pt idx="1154">
                  <c:v>97.891039857924824</c:v>
                </c:pt>
                <c:pt idx="1155">
                  <c:v>98.277373136712285</c:v>
                </c:pt>
                <c:pt idx="1156">
                  <c:v>98.739364662344059</c:v>
                </c:pt>
                <c:pt idx="1157">
                  <c:v>98.391760991960183</c:v>
                </c:pt>
                <c:pt idx="1158">
                  <c:v>96.442956991133471</c:v>
                </c:pt>
                <c:pt idx="1159">
                  <c:v>97.427374124553978</c:v>
                </c:pt>
                <c:pt idx="1160">
                  <c:v>99.313266034172216</c:v>
                </c:pt>
                <c:pt idx="1161">
                  <c:v>97.201356010524449</c:v>
                </c:pt>
                <c:pt idx="1162">
                  <c:v>97.035332181980166</c:v>
                </c:pt>
                <c:pt idx="1163">
                  <c:v>97.899955047298633</c:v>
                </c:pt>
                <c:pt idx="1164">
                  <c:v>99.903069951594247</c:v>
                </c:pt>
                <c:pt idx="1165">
                  <c:v>100.06206213237847</c:v>
                </c:pt>
                <c:pt idx="1166">
                  <c:v>100.14934372560336</c:v>
                </c:pt>
                <c:pt idx="1167">
                  <c:v>100.60937359590102</c:v>
                </c:pt>
                <c:pt idx="1168">
                  <c:v>99.178359363734728</c:v>
                </c:pt>
                <c:pt idx="1169">
                  <c:v>96.11752788018795</c:v>
                </c:pt>
                <c:pt idx="1170">
                  <c:v>94.526032628685414</c:v>
                </c:pt>
                <c:pt idx="1171">
                  <c:v>94.819906288496668</c:v>
                </c:pt>
                <c:pt idx="1172">
                  <c:v>96.181135326031921</c:v>
                </c:pt>
                <c:pt idx="1173">
                  <c:v>98.895535076431528</c:v>
                </c:pt>
                <c:pt idx="1174">
                  <c:v>100.13396194602034</c:v>
                </c:pt>
                <c:pt idx="1175">
                  <c:v>100.17279801758542</c:v>
                </c:pt>
                <c:pt idx="1176">
                  <c:v>99.4117293477521</c:v>
                </c:pt>
                <c:pt idx="1177">
                  <c:v>97.653653618190205</c:v>
                </c:pt>
                <c:pt idx="1178">
                  <c:v>96.51981367380624</c:v>
                </c:pt>
                <c:pt idx="1179">
                  <c:v>93.459090750674889</c:v>
                </c:pt>
                <c:pt idx="1180">
                  <c:v>93.450017409956899</c:v>
                </c:pt>
                <c:pt idx="1181">
                  <c:v>94.540374553103774</c:v>
                </c:pt>
                <c:pt idx="1182">
                  <c:v>92.184324178445138</c:v>
                </c:pt>
                <c:pt idx="1183">
                  <c:v>90.232207538627932</c:v>
                </c:pt>
                <c:pt idx="1184">
                  <c:v>90.161956702179765</c:v>
                </c:pt>
                <c:pt idx="1185">
                  <c:v>91.055816321245928</c:v>
                </c:pt>
                <c:pt idx="1186">
                  <c:v>88.935201561646636</c:v>
                </c:pt>
                <c:pt idx="1187">
                  <c:v>87.245475362514014</c:v>
                </c:pt>
                <c:pt idx="1188">
                  <c:v>86.481590489732014</c:v>
                </c:pt>
                <c:pt idx="1189">
                  <c:v>84.57930337873627</c:v>
                </c:pt>
                <c:pt idx="1190">
                  <c:v>84.815328838582971</c:v>
                </c:pt>
                <c:pt idx="1191">
                  <c:v>83.748264693512411</c:v>
                </c:pt>
                <c:pt idx="1192">
                  <c:v>82.208912472355522</c:v>
                </c:pt>
                <c:pt idx="1193">
                  <c:v>81.385468139227413</c:v>
                </c:pt>
                <c:pt idx="1194">
                  <c:v>82.195872133854422</c:v>
                </c:pt>
                <c:pt idx="1195">
                  <c:v>86.399324791639145</c:v>
                </c:pt>
                <c:pt idx="1196">
                  <c:v>84.806540104898019</c:v>
                </c:pt>
                <c:pt idx="1197">
                  <c:v>83.405025973468923</c:v>
                </c:pt>
                <c:pt idx="1198">
                  <c:v>84.187952933407686</c:v>
                </c:pt>
                <c:pt idx="1199">
                  <c:v>82.115575672262025</c:v>
                </c:pt>
                <c:pt idx="1200">
                  <c:v>84.458444448544171</c:v>
                </c:pt>
                <c:pt idx="1201">
                  <c:v>88.40708974719233</c:v>
                </c:pt>
                <c:pt idx="1202">
                  <c:v>89.907816829564936</c:v>
                </c:pt>
                <c:pt idx="1203">
                  <c:v>90.042747302198265</c:v>
                </c:pt>
                <c:pt idx="1204">
                  <c:v>88.888689771389096</c:v>
                </c:pt>
                <c:pt idx="1205">
                  <c:v>88.270523837785476</c:v>
                </c:pt>
                <c:pt idx="1206">
                  <c:v>91.173391499918637</c:v>
                </c:pt>
                <c:pt idx="1207">
                  <c:v>94.804796961897438</c:v>
                </c:pt>
                <c:pt idx="1208">
                  <c:v>92.967144768665975</c:v>
                </c:pt>
                <c:pt idx="1209">
                  <c:v>91.302224116140877</c:v>
                </c:pt>
                <c:pt idx="1210">
                  <c:v>89.764585486524766</c:v>
                </c:pt>
                <c:pt idx="1211">
                  <c:v>89.724399604903013</c:v>
                </c:pt>
                <c:pt idx="1212">
                  <c:v>90.837496910082962</c:v>
                </c:pt>
                <c:pt idx="1213">
                  <c:v>89.27685765668906</c:v>
                </c:pt>
                <c:pt idx="1214">
                  <c:v>87.064798504148655</c:v>
                </c:pt>
                <c:pt idx="1215">
                  <c:v>87.153514562330557</c:v>
                </c:pt>
                <c:pt idx="1216">
                  <c:v>88.264229503552059</c:v>
                </c:pt>
                <c:pt idx="1217">
                  <c:v>88.385566949694564</c:v>
                </c:pt>
                <c:pt idx="1218">
                  <c:v>89.136019771816507</c:v>
                </c:pt>
                <c:pt idx="1219">
                  <c:v>91.246323957404613</c:v>
                </c:pt>
                <c:pt idx="1220">
                  <c:v>91.602633200311203</c:v>
                </c:pt>
                <c:pt idx="1221">
                  <c:v>92.407485646712615</c:v>
                </c:pt>
                <c:pt idx="1222">
                  <c:v>92.307564182953442</c:v>
                </c:pt>
                <c:pt idx="1223">
                  <c:v>91.298847612357378</c:v>
                </c:pt>
                <c:pt idx="1224">
                  <c:v>92.102430876273957</c:v>
                </c:pt>
                <c:pt idx="1225">
                  <c:v>92.031918782559885</c:v>
                </c:pt>
                <c:pt idx="1226">
                  <c:v>92.45922210480677</c:v>
                </c:pt>
                <c:pt idx="1227">
                  <c:v>97.884915192105865</c:v>
                </c:pt>
                <c:pt idx="1228">
                  <c:v>97.662351223279202</c:v>
                </c:pt>
                <c:pt idx="1229">
                  <c:v>97.076378912445151</c:v>
                </c:pt>
                <c:pt idx="1230">
                  <c:v>99.154278095733915</c:v>
                </c:pt>
                <c:pt idx="1231">
                  <c:v>100.81637600882361</c:v>
                </c:pt>
                <c:pt idx="1232">
                  <c:v>102.24212244898843</c:v>
                </c:pt>
                <c:pt idx="1233">
                  <c:v>102.90681552730277</c:v>
                </c:pt>
                <c:pt idx="1234">
                  <c:v>102.10505096483763</c:v>
                </c:pt>
                <c:pt idx="1235">
                  <c:v>102.46448336335668</c:v>
                </c:pt>
                <c:pt idx="1236">
                  <c:v>103.93523643490254</c:v>
                </c:pt>
                <c:pt idx="1237">
                  <c:v>106.54616324513594</c:v>
                </c:pt>
                <c:pt idx="1238">
                  <c:v>106.18238895744102</c:v>
                </c:pt>
                <c:pt idx="1239">
                  <c:v>106.81913211268133</c:v>
                </c:pt>
                <c:pt idx="1240">
                  <c:v>106.46014093783242</c:v>
                </c:pt>
                <c:pt idx="1241">
                  <c:v>106.22747759606126</c:v>
                </c:pt>
                <c:pt idx="1242">
                  <c:v>105.88481713311344</c:v>
                </c:pt>
                <c:pt idx="1243">
                  <c:v>103.83053804676626</c:v>
                </c:pt>
                <c:pt idx="1244">
                  <c:v>104.39296630118187</c:v>
                </c:pt>
                <c:pt idx="1245">
                  <c:v>104.93461534741694</c:v>
                </c:pt>
                <c:pt idx="1246">
                  <c:v>105.23520411237403</c:v>
                </c:pt>
                <c:pt idx="1247">
                  <c:v>107.19243228633322</c:v>
                </c:pt>
                <c:pt idx="1248">
                  <c:v>108.25162532961664</c:v>
                </c:pt>
                <c:pt idx="1249">
                  <c:v>104.80848403611763</c:v>
                </c:pt>
                <c:pt idx="1250">
                  <c:v>105.40565451902594</c:v>
                </c:pt>
                <c:pt idx="1251">
                  <c:v>106.26294917575602</c:v>
                </c:pt>
                <c:pt idx="1252">
                  <c:v>106.69303021271882</c:v>
                </c:pt>
                <c:pt idx="1253">
                  <c:v>106.31258041440395</c:v>
                </c:pt>
                <c:pt idx="1254">
                  <c:v>101.2527494710984</c:v>
                </c:pt>
                <c:pt idx="1255">
                  <c:v>101.96410950452412</c:v>
                </c:pt>
                <c:pt idx="1256">
                  <c:v>102.33964691474576</c:v>
                </c:pt>
                <c:pt idx="1257">
                  <c:v>101.2109719840889</c:v>
                </c:pt>
                <c:pt idx="1258">
                  <c:v>100.47360618102745</c:v>
                </c:pt>
                <c:pt idx="1259">
                  <c:v>98.213457930479805</c:v>
                </c:pt>
                <c:pt idx="1260">
                  <c:v>95.835776140188017</c:v>
                </c:pt>
                <c:pt idx="1261">
                  <c:v>93.167053716545865</c:v>
                </c:pt>
                <c:pt idx="1262">
                  <c:v>93.68790844179992</c:v>
                </c:pt>
                <c:pt idx="1263">
                  <c:v>95.949349660440234</c:v>
                </c:pt>
                <c:pt idx="1264">
                  <c:v>96.464560647087438</c:v>
                </c:pt>
                <c:pt idx="1265">
                  <c:v>97.604061300110487</c:v>
                </c:pt>
                <c:pt idx="1266">
                  <c:v>97.229184882341272</c:v>
                </c:pt>
                <c:pt idx="1267">
                  <c:v>95.750170325885605</c:v>
                </c:pt>
                <c:pt idx="1268">
                  <c:v>91.320139625180587</c:v>
                </c:pt>
                <c:pt idx="1269">
                  <c:v>88.119503844006132</c:v>
                </c:pt>
                <c:pt idx="1270">
                  <c:v>88.004316621711567</c:v>
                </c:pt>
                <c:pt idx="1271">
                  <c:v>88.52832400635684</c:v>
                </c:pt>
                <c:pt idx="1272">
                  <c:v>89.019164972892781</c:v>
                </c:pt>
                <c:pt idx="1273">
                  <c:v>89.321685120526368</c:v>
                </c:pt>
                <c:pt idx="1274">
                  <c:v>89.874782069084432</c:v>
                </c:pt>
                <c:pt idx="1275">
                  <c:v>94.716985121260635</c:v>
                </c:pt>
                <c:pt idx="1276">
                  <c:v>96.194565928108673</c:v>
                </c:pt>
                <c:pt idx="1277">
                  <c:v>96.864608371645645</c:v>
                </c:pt>
                <c:pt idx="1278">
                  <c:v>95.378035412764035</c:v>
                </c:pt>
                <c:pt idx="1279">
                  <c:v>88.679659306777097</c:v>
                </c:pt>
                <c:pt idx="1280">
                  <c:v>94.161893079220434</c:v>
                </c:pt>
                <c:pt idx="1281">
                  <c:v>94.943238316493861</c:v>
                </c:pt>
                <c:pt idx="1282">
                  <c:v>94.312698501226365</c:v>
                </c:pt>
                <c:pt idx="1283">
                  <c:v>94.208109335682309</c:v>
                </c:pt>
                <c:pt idx="1284">
                  <c:v>94.125345451070558</c:v>
                </c:pt>
                <c:pt idx="1285">
                  <c:v>93.170703959394572</c:v>
                </c:pt>
                <c:pt idx="1286">
                  <c:v>92.58752164652104</c:v>
                </c:pt>
                <c:pt idx="1287">
                  <c:v>92.466422450439055</c:v>
                </c:pt>
                <c:pt idx="1288">
                  <c:v>90.819618487708581</c:v>
                </c:pt>
                <c:pt idx="1289">
                  <c:v>93.521069791519295</c:v>
                </c:pt>
                <c:pt idx="1290">
                  <c:v>94.049520285072205</c:v>
                </c:pt>
                <c:pt idx="1291">
                  <c:v>95.27246624524922</c:v>
                </c:pt>
                <c:pt idx="1292">
                  <c:v>98.076042208738457</c:v>
                </c:pt>
                <c:pt idx="1293">
                  <c:v>99.477532567743765</c:v>
                </c:pt>
                <c:pt idx="1294">
                  <c:v>102.91849629968981</c:v>
                </c:pt>
                <c:pt idx="1295">
                  <c:v>103.00103712027649</c:v>
                </c:pt>
                <c:pt idx="1296">
                  <c:v>103.06485768189579</c:v>
                </c:pt>
                <c:pt idx="1297">
                  <c:v>103.09388477263576</c:v>
                </c:pt>
                <c:pt idx="1298">
                  <c:v>103.08631618063139</c:v>
                </c:pt>
                <c:pt idx="1299">
                  <c:v>101.82221913720791</c:v>
                </c:pt>
                <c:pt idx="1300">
                  <c:v>101.39053642541325</c:v>
                </c:pt>
                <c:pt idx="1301">
                  <c:v>100.01703502872833</c:v>
                </c:pt>
                <c:pt idx="1302">
                  <c:v>100.32179250092071</c:v>
                </c:pt>
                <c:pt idx="1303">
                  <c:v>101.81103469860402</c:v>
                </c:pt>
                <c:pt idx="1304">
                  <c:v>103.39703828855829</c:v>
                </c:pt>
                <c:pt idx="1305">
                  <c:v>103.40535539489881</c:v>
                </c:pt>
                <c:pt idx="1306">
                  <c:v>104.13901578191617</c:v>
                </c:pt>
                <c:pt idx="1307">
                  <c:v>106.77248563668594</c:v>
                </c:pt>
                <c:pt idx="1308">
                  <c:v>111.13376623139894</c:v>
                </c:pt>
                <c:pt idx="1309">
                  <c:v>113.55835211783609</c:v>
                </c:pt>
                <c:pt idx="1310">
                  <c:v>112.47087445896744</c:v>
                </c:pt>
                <c:pt idx="1311">
                  <c:v>109.76240894636121</c:v>
                </c:pt>
                <c:pt idx="1312">
                  <c:v>109.97520750471659</c:v>
                </c:pt>
                <c:pt idx="1313">
                  <c:v>110.16354976291336</c:v>
                </c:pt>
                <c:pt idx="1314">
                  <c:v>108.00860611527776</c:v>
                </c:pt>
                <c:pt idx="1315">
                  <c:v>108.70625855393914</c:v>
                </c:pt>
                <c:pt idx="1316">
                  <c:v>110.66059267763815</c:v>
                </c:pt>
                <c:pt idx="1317">
                  <c:v>111.05211346377025</c:v>
                </c:pt>
                <c:pt idx="1318">
                  <c:v>111.84872138828379</c:v>
                </c:pt>
                <c:pt idx="1319">
                  <c:v>112.53446575541651</c:v>
                </c:pt>
                <c:pt idx="1320">
                  <c:v>111.57496514924549</c:v>
                </c:pt>
                <c:pt idx="1321">
                  <c:v>108.90750607182723</c:v>
                </c:pt>
                <c:pt idx="1322">
                  <c:v>108.43125352645106</c:v>
                </c:pt>
                <c:pt idx="1323">
                  <c:v>108.20125213617587</c:v>
                </c:pt>
                <c:pt idx="1324">
                  <c:v>109.31776081133626</c:v>
                </c:pt>
                <c:pt idx="1325">
                  <c:v>110.49434686621547</c:v>
                </c:pt>
                <c:pt idx="1326">
                  <c:v>108.90758740598426</c:v>
                </c:pt>
                <c:pt idx="1327">
                  <c:v>107.48553929456733</c:v>
                </c:pt>
                <c:pt idx="1328">
                  <c:v>106.62283991619725</c:v>
                </c:pt>
                <c:pt idx="1329">
                  <c:v>103.93414368430791</c:v>
                </c:pt>
                <c:pt idx="1330">
                  <c:v>108.02367955732598</c:v>
                </c:pt>
                <c:pt idx="1331">
                  <c:v>112.33266208343484</c:v>
                </c:pt>
                <c:pt idx="1332">
                  <c:v>118.64052122118005</c:v>
                </c:pt>
                <c:pt idx="1333">
                  <c:v>121.13911523608165</c:v>
                </c:pt>
                <c:pt idx="1334">
                  <c:v>120.92251559766564</c:v>
                </c:pt>
                <c:pt idx="1335">
                  <c:v>121.5266534208258</c:v>
                </c:pt>
                <c:pt idx="1336">
                  <c:v>123.58659777059601</c:v>
                </c:pt>
                <c:pt idx="1337">
                  <c:v>123.04449852951802</c:v>
                </c:pt>
                <c:pt idx="1338">
                  <c:v>123.20402558727999</c:v>
                </c:pt>
                <c:pt idx="1339">
                  <c:v>125.39644174717296</c:v>
                </c:pt>
                <c:pt idx="1340">
                  <c:v>125.73314255724711</c:v>
                </c:pt>
                <c:pt idx="1341">
                  <c:v>120.70795808232833</c:v>
                </c:pt>
                <c:pt idx="1342">
                  <c:v>119.92459854210198</c:v>
                </c:pt>
                <c:pt idx="1343">
                  <c:v>121.04078884067368</c:v>
                </c:pt>
                <c:pt idx="1344">
                  <c:v>121.46715895249206</c:v>
                </c:pt>
                <c:pt idx="1345">
                  <c:v>121.29603072218832</c:v>
                </c:pt>
                <c:pt idx="1346">
                  <c:v>119.64883008754518</c:v>
                </c:pt>
                <c:pt idx="1347">
                  <c:v>119.4402136460192</c:v>
                </c:pt>
                <c:pt idx="1348">
                  <c:v>120.70166486809519</c:v>
                </c:pt>
                <c:pt idx="1349">
                  <c:v>121.20168444705179</c:v>
                </c:pt>
                <c:pt idx="1350">
                  <c:v>121.84221220266312</c:v>
                </c:pt>
                <c:pt idx="1351">
                  <c:v>124.33250468484572</c:v>
                </c:pt>
                <c:pt idx="1352">
                  <c:v>126.76761732293575</c:v>
                </c:pt>
                <c:pt idx="1353">
                  <c:v>124.98615663168938</c:v>
                </c:pt>
                <c:pt idx="1354">
                  <c:v>125.12762027722073</c:v>
                </c:pt>
                <c:pt idx="1355">
                  <c:v>124.31537789514117</c:v>
                </c:pt>
                <c:pt idx="1356">
                  <c:v>123.7720607050607</c:v>
                </c:pt>
                <c:pt idx="1357">
                  <c:v>121.18538596934818</c:v>
                </c:pt>
                <c:pt idx="1358">
                  <c:v>119.74051336955638</c:v>
                </c:pt>
                <c:pt idx="1359">
                  <c:v>121.45167194261738</c:v>
                </c:pt>
                <c:pt idx="1360">
                  <c:v>120.86079676020051</c:v>
                </c:pt>
                <c:pt idx="1361">
                  <c:v>123.67445100758712</c:v>
                </c:pt>
                <c:pt idx="1362">
                  <c:v>126.17769514261934</c:v>
                </c:pt>
                <c:pt idx="1363">
                  <c:v>127.41098817715999</c:v>
                </c:pt>
                <c:pt idx="1364">
                  <c:v>127.42075326420725</c:v>
                </c:pt>
                <c:pt idx="1365">
                  <c:v>127.03845758475029</c:v>
                </c:pt>
                <c:pt idx="1366">
                  <c:v>126.38942915591872</c:v>
                </c:pt>
                <c:pt idx="1367">
                  <c:v>125.98956252602032</c:v>
                </c:pt>
                <c:pt idx="1368">
                  <c:v>124.8334161290264</c:v>
                </c:pt>
                <c:pt idx="1369">
                  <c:v>123.37898110236425</c:v>
                </c:pt>
                <c:pt idx="1370">
                  <c:v>121.74873412799485</c:v>
                </c:pt>
                <c:pt idx="1371">
                  <c:v>123.66103962324583</c:v>
                </c:pt>
                <c:pt idx="1372">
                  <c:v>121.50631916454132</c:v>
                </c:pt>
                <c:pt idx="1373">
                  <c:v>119.38250989339083</c:v>
                </c:pt>
                <c:pt idx="1374">
                  <c:v>116.81695483635971</c:v>
                </c:pt>
                <c:pt idx="1375">
                  <c:v>115.36101136216124</c:v>
                </c:pt>
                <c:pt idx="1376">
                  <c:v>117.15723852200924</c:v>
                </c:pt>
                <c:pt idx="1377">
                  <c:v>115.66020804459616</c:v>
                </c:pt>
                <c:pt idx="1378">
                  <c:v>116.3710289679435</c:v>
                </c:pt>
                <c:pt idx="1379">
                  <c:v>116.59059367501695</c:v>
                </c:pt>
                <c:pt idx="1380">
                  <c:v>118.63049924608113</c:v>
                </c:pt>
                <c:pt idx="1381">
                  <c:v>119.52023710315814</c:v>
                </c:pt>
                <c:pt idx="1382">
                  <c:v>119.4353958034085</c:v>
                </c:pt>
                <c:pt idx="1383">
                  <c:v>117.42627088908766</c:v>
                </c:pt>
                <c:pt idx="1384">
                  <c:v>115.68831051103322</c:v>
                </c:pt>
                <c:pt idx="1385">
                  <c:v>117.84784193368556</c:v>
                </c:pt>
                <c:pt idx="1386">
                  <c:v>119.47121883812919</c:v>
                </c:pt>
                <c:pt idx="1387">
                  <c:v>118.17716807867176</c:v>
                </c:pt>
                <c:pt idx="1388">
                  <c:v>117.45852835604799</c:v>
                </c:pt>
                <c:pt idx="1389">
                  <c:v>120.38058652663329</c:v>
                </c:pt>
                <c:pt idx="1390">
                  <c:v>123.59248962961679</c:v>
                </c:pt>
                <c:pt idx="1391">
                  <c:v>126.81239217689379</c:v>
                </c:pt>
                <c:pt idx="1392">
                  <c:v>127.82454440898657</c:v>
                </c:pt>
                <c:pt idx="1393">
                  <c:v>131.14005904865533</c:v>
                </c:pt>
                <c:pt idx="1394">
                  <c:v>128.86050067696328</c:v>
                </c:pt>
                <c:pt idx="1395">
                  <c:v>127.13568669553159</c:v>
                </c:pt>
                <c:pt idx="1396">
                  <c:v>124.71693259546393</c:v>
                </c:pt>
                <c:pt idx="1397">
                  <c:v>125.58573701991212</c:v>
                </c:pt>
                <c:pt idx="1398">
                  <c:v>125.39647054787676</c:v>
                </c:pt>
                <c:pt idx="1399">
                  <c:v>125.25547869332625</c:v>
                </c:pt>
                <c:pt idx="1400">
                  <c:v>124.7570547396296</c:v>
                </c:pt>
                <c:pt idx="1401">
                  <c:v>127.31627515737091</c:v>
                </c:pt>
                <c:pt idx="1402">
                  <c:v>128.8111844530531</c:v>
                </c:pt>
                <c:pt idx="1403">
                  <c:v>127.80545649740237</c:v>
                </c:pt>
                <c:pt idx="1404">
                  <c:v>124.48345190521007</c:v>
                </c:pt>
                <c:pt idx="1405">
                  <c:v>120.95575053931368</c:v>
                </c:pt>
                <c:pt idx="1406">
                  <c:v>119.35955635411061</c:v>
                </c:pt>
                <c:pt idx="1407">
                  <c:v>117.3585087978833</c:v>
                </c:pt>
                <c:pt idx="1408">
                  <c:v>115.31737144159679</c:v>
                </c:pt>
                <c:pt idx="1409">
                  <c:v>115.89114230693419</c:v>
                </c:pt>
                <c:pt idx="1410">
                  <c:v>116.68593307546777</c:v>
                </c:pt>
                <c:pt idx="1411">
                  <c:v>116.16932284340368</c:v>
                </c:pt>
                <c:pt idx="1412">
                  <c:v>115.66546026449818</c:v>
                </c:pt>
                <c:pt idx="1413">
                  <c:v>117.68640551973591</c:v>
                </c:pt>
                <c:pt idx="1414">
                  <c:v>119.51704248418135</c:v>
                </c:pt>
                <c:pt idx="1415">
                  <c:v>120.01698848491885</c:v>
                </c:pt>
                <c:pt idx="1416">
                  <c:v>119.78288571248598</c:v>
                </c:pt>
                <c:pt idx="1417">
                  <c:v>120.48666788744275</c:v>
                </c:pt>
                <c:pt idx="1418">
                  <c:v>119.39030251069501</c:v>
                </c:pt>
                <c:pt idx="1419">
                  <c:v>121.03896017348571</c:v>
                </c:pt>
                <c:pt idx="1420">
                  <c:v>120.78335647516039</c:v>
                </c:pt>
                <c:pt idx="1421">
                  <c:v>122.49117307577833</c:v>
                </c:pt>
                <c:pt idx="1422">
                  <c:v>123.20387987024992</c:v>
                </c:pt>
                <c:pt idx="1423">
                  <c:v>125.82450904678267</c:v>
                </c:pt>
                <c:pt idx="1424">
                  <c:v>127.441709226227</c:v>
                </c:pt>
                <c:pt idx="1425">
                  <c:v>128.70451291395986</c:v>
                </c:pt>
                <c:pt idx="1426">
                  <c:v>129.2950859175825</c:v>
                </c:pt>
                <c:pt idx="1427">
                  <c:v>126.98042264011407</c:v>
                </c:pt>
                <c:pt idx="1428">
                  <c:v>124.52200645390519</c:v>
                </c:pt>
                <c:pt idx="1429">
                  <c:v>123.18373511961796</c:v>
                </c:pt>
                <c:pt idx="1430">
                  <c:v>121.49570235491318</c:v>
                </c:pt>
                <c:pt idx="1431">
                  <c:v>117.28408742824548</c:v>
                </c:pt>
                <c:pt idx="1432">
                  <c:v>115.51754666728753</c:v>
                </c:pt>
                <c:pt idx="1433">
                  <c:v>118.24186812568215</c:v>
                </c:pt>
                <c:pt idx="1434">
                  <c:v>121.0308286517855</c:v>
                </c:pt>
                <c:pt idx="1435">
                  <c:v>121.11206513069521</c:v>
                </c:pt>
                <c:pt idx="1436">
                  <c:v>122.62675545993847</c:v>
                </c:pt>
                <c:pt idx="1437">
                  <c:v>123.24645524228409</c:v>
                </c:pt>
                <c:pt idx="1438">
                  <c:v>123.63538714064332</c:v>
                </c:pt>
                <c:pt idx="1439">
                  <c:v>124.45296237844774</c:v>
                </c:pt>
                <c:pt idx="1440">
                  <c:v>122.0608750196273</c:v>
                </c:pt>
                <c:pt idx="1441">
                  <c:v>122.03802173495896</c:v>
                </c:pt>
                <c:pt idx="1442">
                  <c:v>123.62739190868959</c:v>
                </c:pt>
                <c:pt idx="1443">
                  <c:v>125.73160120571909</c:v>
                </c:pt>
                <c:pt idx="1444">
                  <c:v>132.59277141890956</c:v>
                </c:pt>
                <c:pt idx="1445">
                  <c:v>135.02618675407382</c:v>
                </c:pt>
                <c:pt idx="1446">
                  <c:v>133.68664794947958</c:v>
                </c:pt>
                <c:pt idx="1447">
                  <c:v>130.78201880216409</c:v>
                </c:pt>
                <c:pt idx="1448">
                  <c:v>131.55884679416246</c:v>
                </c:pt>
                <c:pt idx="1449">
                  <c:v>131.42710819610608</c:v>
                </c:pt>
                <c:pt idx="1450">
                  <c:v>131.86226129865094</c:v>
                </c:pt>
                <c:pt idx="1451">
                  <c:v>130.80764061898944</c:v>
                </c:pt>
                <c:pt idx="1452">
                  <c:v>130.06351613271758</c:v>
                </c:pt>
                <c:pt idx="1453">
                  <c:v>129.46383225054407</c:v>
                </c:pt>
                <c:pt idx="1454">
                  <c:v>127.71167486891576</c:v>
                </c:pt>
                <c:pt idx="1455">
                  <c:v>128.35893739349393</c:v>
                </c:pt>
                <c:pt idx="1456">
                  <c:v>129.66561657611078</c:v>
                </c:pt>
                <c:pt idx="1457">
                  <c:v>128.08039106110908</c:v>
                </c:pt>
                <c:pt idx="1458">
                  <c:v>120.81653397379802</c:v>
                </c:pt>
                <c:pt idx="1459">
                  <c:v>121.54137465543334</c:v>
                </c:pt>
                <c:pt idx="1460">
                  <c:v>122.23042403642084</c:v>
                </c:pt>
                <c:pt idx="1461">
                  <c:v>119.10470274525775</c:v>
                </c:pt>
                <c:pt idx="1462">
                  <c:v>117.00277687343893</c:v>
                </c:pt>
                <c:pt idx="1463">
                  <c:v>114.59074571034952</c:v>
                </c:pt>
                <c:pt idx="1464">
                  <c:v>115.32490499826743</c:v>
                </c:pt>
                <c:pt idx="1465">
                  <c:v>115.2027489274741</c:v>
                </c:pt>
                <c:pt idx="1466">
                  <c:v>114.85950162706324</c:v>
                </c:pt>
                <c:pt idx="1467">
                  <c:v>118.73389199032405</c:v>
                </c:pt>
                <c:pt idx="1468">
                  <c:v>119.53525704635251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6B-415D-9FBB-CBF1633120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1894463"/>
        <c:axId val="301894943"/>
      </c:lineChart>
      <c:dateAx>
        <c:axId val="30189446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1894943"/>
        <c:crosses val="autoZero"/>
        <c:auto val="1"/>
        <c:lblOffset val="100"/>
        <c:baseTimeUnit val="days"/>
      </c:dateAx>
      <c:valAx>
        <c:axId val="301894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18944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Time Series of Error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'Holt Exponential Day (X)'!$I$3</c:f>
              <c:strCache>
                <c:ptCount val="1"/>
                <c:pt idx="0">
                  <c:v>Error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f>'Holt Exponential Day (X)'!$D$4:$D$1472</c:f>
              <c:numCache>
                <c:formatCode>m/d/yyyy</c:formatCode>
                <c:ptCount val="1469"/>
                <c:pt idx="0">
                  <c:v>43467</c:v>
                </c:pt>
                <c:pt idx="1">
                  <c:v>43468</c:v>
                </c:pt>
                <c:pt idx="2">
                  <c:v>43469</c:v>
                </c:pt>
                <c:pt idx="3">
                  <c:v>43472</c:v>
                </c:pt>
                <c:pt idx="4">
                  <c:v>43473</c:v>
                </c:pt>
                <c:pt idx="5">
                  <c:v>43474</c:v>
                </c:pt>
                <c:pt idx="6">
                  <c:v>43475</c:v>
                </c:pt>
                <c:pt idx="7">
                  <c:v>43476</c:v>
                </c:pt>
                <c:pt idx="8">
                  <c:v>43479</c:v>
                </c:pt>
                <c:pt idx="9">
                  <c:v>43480</c:v>
                </c:pt>
                <c:pt idx="10">
                  <c:v>43481</c:v>
                </c:pt>
                <c:pt idx="11">
                  <c:v>43482</c:v>
                </c:pt>
                <c:pt idx="12">
                  <c:v>43483</c:v>
                </c:pt>
                <c:pt idx="13">
                  <c:v>43487</c:v>
                </c:pt>
                <c:pt idx="14">
                  <c:v>43488</c:v>
                </c:pt>
                <c:pt idx="15">
                  <c:v>43489</c:v>
                </c:pt>
                <c:pt idx="16">
                  <c:v>43490</c:v>
                </c:pt>
                <c:pt idx="17">
                  <c:v>43493</c:v>
                </c:pt>
                <c:pt idx="18">
                  <c:v>43494</c:v>
                </c:pt>
                <c:pt idx="19">
                  <c:v>43495</c:v>
                </c:pt>
                <c:pt idx="20">
                  <c:v>43496</c:v>
                </c:pt>
                <c:pt idx="21">
                  <c:v>43497</c:v>
                </c:pt>
                <c:pt idx="22">
                  <c:v>43500</c:v>
                </c:pt>
                <c:pt idx="23">
                  <c:v>43501</c:v>
                </c:pt>
                <c:pt idx="24">
                  <c:v>43502</c:v>
                </c:pt>
                <c:pt idx="25">
                  <c:v>43503</c:v>
                </c:pt>
                <c:pt idx="26">
                  <c:v>43504</c:v>
                </c:pt>
                <c:pt idx="27">
                  <c:v>43507</c:v>
                </c:pt>
                <c:pt idx="28">
                  <c:v>43508</c:v>
                </c:pt>
                <c:pt idx="29">
                  <c:v>43509</c:v>
                </c:pt>
                <c:pt idx="30">
                  <c:v>43510</c:v>
                </c:pt>
                <c:pt idx="31">
                  <c:v>43511</c:v>
                </c:pt>
                <c:pt idx="32">
                  <c:v>43515</c:v>
                </c:pt>
                <c:pt idx="33">
                  <c:v>43516</c:v>
                </c:pt>
                <c:pt idx="34">
                  <c:v>43517</c:v>
                </c:pt>
                <c:pt idx="35">
                  <c:v>43518</c:v>
                </c:pt>
                <c:pt idx="36">
                  <c:v>43521</c:v>
                </c:pt>
                <c:pt idx="37">
                  <c:v>43522</c:v>
                </c:pt>
                <c:pt idx="38">
                  <c:v>43523</c:v>
                </c:pt>
                <c:pt idx="39">
                  <c:v>43524</c:v>
                </c:pt>
                <c:pt idx="40">
                  <c:v>43525</c:v>
                </c:pt>
                <c:pt idx="41">
                  <c:v>43528</c:v>
                </c:pt>
                <c:pt idx="42">
                  <c:v>43529</c:v>
                </c:pt>
                <c:pt idx="43">
                  <c:v>43530</c:v>
                </c:pt>
                <c:pt idx="44">
                  <c:v>43531</c:v>
                </c:pt>
                <c:pt idx="45">
                  <c:v>43532</c:v>
                </c:pt>
                <c:pt idx="46">
                  <c:v>43535</c:v>
                </c:pt>
                <c:pt idx="47">
                  <c:v>43536</c:v>
                </c:pt>
                <c:pt idx="48">
                  <c:v>43537</c:v>
                </c:pt>
                <c:pt idx="49">
                  <c:v>43538</c:v>
                </c:pt>
                <c:pt idx="50">
                  <c:v>43539</c:v>
                </c:pt>
                <c:pt idx="51">
                  <c:v>43542</c:v>
                </c:pt>
                <c:pt idx="52">
                  <c:v>43543</c:v>
                </c:pt>
                <c:pt idx="53">
                  <c:v>43544</c:v>
                </c:pt>
                <c:pt idx="54">
                  <c:v>43545</c:v>
                </c:pt>
                <c:pt idx="55">
                  <c:v>43546</c:v>
                </c:pt>
                <c:pt idx="56">
                  <c:v>43549</c:v>
                </c:pt>
                <c:pt idx="57">
                  <c:v>43550</c:v>
                </c:pt>
                <c:pt idx="58">
                  <c:v>43551</c:v>
                </c:pt>
                <c:pt idx="59">
                  <c:v>43552</c:v>
                </c:pt>
                <c:pt idx="60">
                  <c:v>43553</c:v>
                </c:pt>
                <c:pt idx="61">
                  <c:v>43556</c:v>
                </c:pt>
                <c:pt idx="62">
                  <c:v>43557</c:v>
                </c:pt>
                <c:pt idx="63">
                  <c:v>43558</c:v>
                </c:pt>
                <c:pt idx="64">
                  <c:v>43559</c:v>
                </c:pt>
                <c:pt idx="65">
                  <c:v>43560</c:v>
                </c:pt>
                <c:pt idx="66">
                  <c:v>43563</c:v>
                </c:pt>
                <c:pt idx="67">
                  <c:v>43564</c:v>
                </c:pt>
                <c:pt idx="68">
                  <c:v>43565</c:v>
                </c:pt>
                <c:pt idx="69">
                  <c:v>43566</c:v>
                </c:pt>
                <c:pt idx="70">
                  <c:v>43567</c:v>
                </c:pt>
                <c:pt idx="71">
                  <c:v>43570</c:v>
                </c:pt>
                <c:pt idx="72">
                  <c:v>43571</c:v>
                </c:pt>
                <c:pt idx="73">
                  <c:v>43572</c:v>
                </c:pt>
                <c:pt idx="74">
                  <c:v>43573</c:v>
                </c:pt>
                <c:pt idx="75">
                  <c:v>43577</c:v>
                </c:pt>
                <c:pt idx="76">
                  <c:v>43578</c:v>
                </c:pt>
                <c:pt idx="77">
                  <c:v>43579</c:v>
                </c:pt>
                <c:pt idx="78">
                  <c:v>43580</c:v>
                </c:pt>
                <c:pt idx="79">
                  <c:v>43581</c:v>
                </c:pt>
                <c:pt idx="80">
                  <c:v>43584</c:v>
                </c:pt>
                <c:pt idx="81">
                  <c:v>43585</c:v>
                </c:pt>
                <c:pt idx="82">
                  <c:v>43586</c:v>
                </c:pt>
                <c:pt idx="83">
                  <c:v>43587</c:v>
                </c:pt>
                <c:pt idx="84">
                  <c:v>43588</c:v>
                </c:pt>
                <c:pt idx="85">
                  <c:v>43591</c:v>
                </c:pt>
                <c:pt idx="86">
                  <c:v>43592</c:v>
                </c:pt>
                <c:pt idx="87">
                  <c:v>43593</c:v>
                </c:pt>
                <c:pt idx="88">
                  <c:v>43594</c:v>
                </c:pt>
                <c:pt idx="89">
                  <c:v>43595</c:v>
                </c:pt>
                <c:pt idx="90">
                  <c:v>43598</c:v>
                </c:pt>
                <c:pt idx="91">
                  <c:v>43599</c:v>
                </c:pt>
                <c:pt idx="92">
                  <c:v>43600</c:v>
                </c:pt>
                <c:pt idx="93">
                  <c:v>43601</c:v>
                </c:pt>
                <c:pt idx="94">
                  <c:v>43602</c:v>
                </c:pt>
                <c:pt idx="95">
                  <c:v>43605</c:v>
                </c:pt>
                <c:pt idx="96">
                  <c:v>43606</c:v>
                </c:pt>
                <c:pt idx="97">
                  <c:v>43607</c:v>
                </c:pt>
                <c:pt idx="98">
                  <c:v>43608</c:v>
                </c:pt>
                <c:pt idx="99">
                  <c:v>43609</c:v>
                </c:pt>
                <c:pt idx="100">
                  <c:v>43613</c:v>
                </c:pt>
                <c:pt idx="101">
                  <c:v>43614</c:v>
                </c:pt>
                <c:pt idx="102">
                  <c:v>43615</c:v>
                </c:pt>
                <c:pt idx="103">
                  <c:v>43616</c:v>
                </c:pt>
                <c:pt idx="104">
                  <c:v>43619</c:v>
                </c:pt>
                <c:pt idx="105">
                  <c:v>43620</c:v>
                </c:pt>
                <c:pt idx="106">
                  <c:v>43621</c:v>
                </c:pt>
                <c:pt idx="107">
                  <c:v>43622</c:v>
                </c:pt>
                <c:pt idx="108">
                  <c:v>43623</c:v>
                </c:pt>
                <c:pt idx="109">
                  <c:v>43626</c:v>
                </c:pt>
                <c:pt idx="110">
                  <c:v>43627</c:v>
                </c:pt>
                <c:pt idx="111">
                  <c:v>43628</c:v>
                </c:pt>
                <c:pt idx="112">
                  <c:v>43629</c:v>
                </c:pt>
                <c:pt idx="113">
                  <c:v>43630</c:v>
                </c:pt>
                <c:pt idx="114">
                  <c:v>43633</c:v>
                </c:pt>
                <c:pt idx="115">
                  <c:v>43634</c:v>
                </c:pt>
                <c:pt idx="116">
                  <c:v>43635</c:v>
                </c:pt>
                <c:pt idx="117">
                  <c:v>43636</c:v>
                </c:pt>
                <c:pt idx="118">
                  <c:v>43637</c:v>
                </c:pt>
                <c:pt idx="119">
                  <c:v>43640</c:v>
                </c:pt>
                <c:pt idx="120">
                  <c:v>43641</c:v>
                </c:pt>
                <c:pt idx="121">
                  <c:v>43642</c:v>
                </c:pt>
                <c:pt idx="122">
                  <c:v>43643</c:v>
                </c:pt>
                <c:pt idx="123">
                  <c:v>43644</c:v>
                </c:pt>
                <c:pt idx="124">
                  <c:v>43647</c:v>
                </c:pt>
                <c:pt idx="125">
                  <c:v>43648</c:v>
                </c:pt>
                <c:pt idx="126">
                  <c:v>43649</c:v>
                </c:pt>
                <c:pt idx="127">
                  <c:v>43651</c:v>
                </c:pt>
                <c:pt idx="128">
                  <c:v>43654</c:v>
                </c:pt>
                <c:pt idx="129">
                  <c:v>43655</c:v>
                </c:pt>
                <c:pt idx="130">
                  <c:v>43656</c:v>
                </c:pt>
                <c:pt idx="131">
                  <c:v>43657</c:v>
                </c:pt>
                <c:pt idx="132">
                  <c:v>43658</c:v>
                </c:pt>
                <c:pt idx="133">
                  <c:v>43661</c:v>
                </c:pt>
                <c:pt idx="134">
                  <c:v>43662</c:v>
                </c:pt>
                <c:pt idx="135">
                  <c:v>43663</c:v>
                </c:pt>
                <c:pt idx="136">
                  <c:v>43664</c:v>
                </c:pt>
                <c:pt idx="137">
                  <c:v>43665</c:v>
                </c:pt>
                <c:pt idx="138">
                  <c:v>43668</c:v>
                </c:pt>
                <c:pt idx="139">
                  <c:v>43669</c:v>
                </c:pt>
                <c:pt idx="140">
                  <c:v>43670</c:v>
                </c:pt>
                <c:pt idx="141">
                  <c:v>43671</c:v>
                </c:pt>
                <c:pt idx="142">
                  <c:v>43672</c:v>
                </c:pt>
                <c:pt idx="143">
                  <c:v>43675</c:v>
                </c:pt>
                <c:pt idx="144">
                  <c:v>43676</c:v>
                </c:pt>
                <c:pt idx="145">
                  <c:v>43677</c:v>
                </c:pt>
                <c:pt idx="146">
                  <c:v>43678</c:v>
                </c:pt>
                <c:pt idx="147">
                  <c:v>43679</c:v>
                </c:pt>
                <c:pt idx="148">
                  <c:v>43682</c:v>
                </c:pt>
                <c:pt idx="149">
                  <c:v>43683</c:v>
                </c:pt>
                <c:pt idx="150">
                  <c:v>43684</c:v>
                </c:pt>
                <c:pt idx="151">
                  <c:v>43685</c:v>
                </c:pt>
                <c:pt idx="152">
                  <c:v>43686</c:v>
                </c:pt>
                <c:pt idx="153">
                  <c:v>43689</c:v>
                </c:pt>
                <c:pt idx="154">
                  <c:v>43690</c:v>
                </c:pt>
                <c:pt idx="155">
                  <c:v>43691</c:v>
                </c:pt>
                <c:pt idx="156">
                  <c:v>43692</c:v>
                </c:pt>
                <c:pt idx="157">
                  <c:v>43693</c:v>
                </c:pt>
                <c:pt idx="158">
                  <c:v>43696</c:v>
                </c:pt>
                <c:pt idx="159">
                  <c:v>43697</c:v>
                </c:pt>
                <c:pt idx="160">
                  <c:v>43698</c:v>
                </c:pt>
                <c:pt idx="161">
                  <c:v>43699</c:v>
                </c:pt>
                <c:pt idx="162">
                  <c:v>43700</c:v>
                </c:pt>
                <c:pt idx="163">
                  <c:v>43703</c:v>
                </c:pt>
                <c:pt idx="164">
                  <c:v>43704</c:v>
                </c:pt>
                <c:pt idx="165">
                  <c:v>43705</c:v>
                </c:pt>
                <c:pt idx="166">
                  <c:v>43706</c:v>
                </c:pt>
                <c:pt idx="167">
                  <c:v>43707</c:v>
                </c:pt>
                <c:pt idx="168">
                  <c:v>43711</c:v>
                </c:pt>
                <c:pt idx="169">
                  <c:v>43712</c:v>
                </c:pt>
                <c:pt idx="170">
                  <c:v>43713</c:v>
                </c:pt>
                <c:pt idx="171">
                  <c:v>43714</c:v>
                </c:pt>
                <c:pt idx="172">
                  <c:v>43717</c:v>
                </c:pt>
                <c:pt idx="173">
                  <c:v>43718</c:v>
                </c:pt>
                <c:pt idx="174">
                  <c:v>43719</c:v>
                </c:pt>
                <c:pt idx="175">
                  <c:v>43720</c:v>
                </c:pt>
                <c:pt idx="176">
                  <c:v>43721</c:v>
                </c:pt>
                <c:pt idx="177">
                  <c:v>43724</c:v>
                </c:pt>
                <c:pt idx="178">
                  <c:v>43725</c:v>
                </c:pt>
                <c:pt idx="179">
                  <c:v>43726</c:v>
                </c:pt>
                <c:pt idx="180">
                  <c:v>43727</c:v>
                </c:pt>
                <c:pt idx="181">
                  <c:v>43728</c:v>
                </c:pt>
                <c:pt idx="182">
                  <c:v>43731</c:v>
                </c:pt>
                <c:pt idx="183">
                  <c:v>43732</c:v>
                </c:pt>
                <c:pt idx="184">
                  <c:v>43733</c:v>
                </c:pt>
                <c:pt idx="185">
                  <c:v>43734</c:v>
                </c:pt>
                <c:pt idx="186">
                  <c:v>43735</c:v>
                </c:pt>
                <c:pt idx="187">
                  <c:v>43738</c:v>
                </c:pt>
                <c:pt idx="188">
                  <c:v>43739</c:v>
                </c:pt>
                <c:pt idx="189">
                  <c:v>43740</c:v>
                </c:pt>
                <c:pt idx="190">
                  <c:v>43741</c:v>
                </c:pt>
                <c:pt idx="191">
                  <c:v>43742</c:v>
                </c:pt>
                <c:pt idx="192">
                  <c:v>43745</c:v>
                </c:pt>
                <c:pt idx="193">
                  <c:v>43746</c:v>
                </c:pt>
                <c:pt idx="194">
                  <c:v>43747</c:v>
                </c:pt>
                <c:pt idx="195">
                  <c:v>43748</c:v>
                </c:pt>
                <c:pt idx="196">
                  <c:v>43749</c:v>
                </c:pt>
                <c:pt idx="197">
                  <c:v>43752</c:v>
                </c:pt>
                <c:pt idx="198">
                  <c:v>43753</c:v>
                </c:pt>
                <c:pt idx="199">
                  <c:v>43754</c:v>
                </c:pt>
                <c:pt idx="200">
                  <c:v>43755</c:v>
                </c:pt>
                <c:pt idx="201">
                  <c:v>43756</c:v>
                </c:pt>
                <c:pt idx="202">
                  <c:v>43759</c:v>
                </c:pt>
                <c:pt idx="203">
                  <c:v>43760</c:v>
                </c:pt>
                <c:pt idx="204">
                  <c:v>43761</c:v>
                </c:pt>
                <c:pt idx="205">
                  <c:v>43762</c:v>
                </c:pt>
                <c:pt idx="206">
                  <c:v>43763</c:v>
                </c:pt>
                <c:pt idx="207">
                  <c:v>43766</c:v>
                </c:pt>
                <c:pt idx="208">
                  <c:v>43767</c:v>
                </c:pt>
                <c:pt idx="209">
                  <c:v>43768</c:v>
                </c:pt>
                <c:pt idx="210">
                  <c:v>43769</c:v>
                </c:pt>
                <c:pt idx="211">
                  <c:v>43770</c:v>
                </c:pt>
                <c:pt idx="212">
                  <c:v>43773</c:v>
                </c:pt>
                <c:pt idx="213">
                  <c:v>43774</c:v>
                </c:pt>
                <c:pt idx="214">
                  <c:v>43775</c:v>
                </c:pt>
                <c:pt idx="215">
                  <c:v>43776</c:v>
                </c:pt>
                <c:pt idx="216">
                  <c:v>43777</c:v>
                </c:pt>
                <c:pt idx="217">
                  <c:v>43780</c:v>
                </c:pt>
                <c:pt idx="218">
                  <c:v>43781</c:v>
                </c:pt>
                <c:pt idx="219">
                  <c:v>43782</c:v>
                </c:pt>
                <c:pt idx="220">
                  <c:v>43783</c:v>
                </c:pt>
                <c:pt idx="221">
                  <c:v>43784</c:v>
                </c:pt>
                <c:pt idx="222">
                  <c:v>43787</c:v>
                </c:pt>
                <c:pt idx="223">
                  <c:v>43788</c:v>
                </c:pt>
                <c:pt idx="224">
                  <c:v>43789</c:v>
                </c:pt>
                <c:pt idx="225">
                  <c:v>43790</c:v>
                </c:pt>
                <c:pt idx="226">
                  <c:v>43791</c:v>
                </c:pt>
                <c:pt idx="227">
                  <c:v>43794</c:v>
                </c:pt>
                <c:pt idx="228">
                  <c:v>43795</c:v>
                </c:pt>
                <c:pt idx="229">
                  <c:v>43796</c:v>
                </c:pt>
                <c:pt idx="230">
                  <c:v>43798</c:v>
                </c:pt>
                <c:pt idx="231">
                  <c:v>43801</c:v>
                </c:pt>
                <c:pt idx="232">
                  <c:v>43802</c:v>
                </c:pt>
                <c:pt idx="233">
                  <c:v>43803</c:v>
                </c:pt>
                <c:pt idx="234">
                  <c:v>43804</c:v>
                </c:pt>
                <c:pt idx="235">
                  <c:v>43805</c:v>
                </c:pt>
                <c:pt idx="236">
                  <c:v>43808</c:v>
                </c:pt>
                <c:pt idx="237">
                  <c:v>43809</c:v>
                </c:pt>
                <c:pt idx="238">
                  <c:v>43810</c:v>
                </c:pt>
                <c:pt idx="239">
                  <c:v>43811</c:v>
                </c:pt>
                <c:pt idx="240">
                  <c:v>43812</c:v>
                </c:pt>
                <c:pt idx="241">
                  <c:v>43815</c:v>
                </c:pt>
                <c:pt idx="242">
                  <c:v>43816</c:v>
                </c:pt>
                <c:pt idx="243">
                  <c:v>43817</c:v>
                </c:pt>
                <c:pt idx="244">
                  <c:v>43818</c:v>
                </c:pt>
                <c:pt idx="245">
                  <c:v>43819</c:v>
                </c:pt>
                <c:pt idx="246">
                  <c:v>43822</c:v>
                </c:pt>
                <c:pt idx="247">
                  <c:v>43823</c:v>
                </c:pt>
                <c:pt idx="248">
                  <c:v>43825</c:v>
                </c:pt>
                <c:pt idx="249">
                  <c:v>43826</c:v>
                </c:pt>
                <c:pt idx="250">
                  <c:v>43829</c:v>
                </c:pt>
                <c:pt idx="251">
                  <c:v>43830</c:v>
                </c:pt>
                <c:pt idx="252">
                  <c:v>43832</c:v>
                </c:pt>
                <c:pt idx="253">
                  <c:v>43833</c:v>
                </c:pt>
                <c:pt idx="254">
                  <c:v>43836</c:v>
                </c:pt>
                <c:pt idx="255">
                  <c:v>43837</c:v>
                </c:pt>
                <c:pt idx="256">
                  <c:v>43838</c:v>
                </c:pt>
                <c:pt idx="257">
                  <c:v>43839</c:v>
                </c:pt>
                <c:pt idx="258">
                  <c:v>43840</c:v>
                </c:pt>
                <c:pt idx="259">
                  <c:v>43843</c:v>
                </c:pt>
                <c:pt idx="260">
                  <c:v>43844</c:v>
                </c:pt>
                <c:pt idx="261">
                  <c:v>43845</c:v>
                </c:pt>
                <c:pt idx="262">
                  <c:v>43846</c:v>
                </c:pt>
                <c:pt idx="263">
                  <c:v>43847</c:v>
                </c:pt>
                <c:pt idx="264">
                  <c:v>43851</c:v>
                </c:pt>
                <c:pt idx="265">
                  <c:v>43852</c:v>
                </c:pt>
                <c:pt idx="266">
                  <c:v>43853</c:v>
                </c:pt>
                <c:pt idx="267">
                  <c:v>43854</c:v>
                </c:pt>
                <c:pt idx="268">
                  <c:v>43857</c:v>
                </c:pt>
                <c:pt idx="269">
                  <c:v>43858</c:v>
                </c:pt>
                <c:pt idx="270">
                  <c:v>43859</c:v>
                </c:pt>
                <c:pt idx="271">
                  <c:v>43860</c:v>
                </c:pt>
                <c:pt idx="272">
                  <c:v>43861</c:v>
                </c:pt>
                <c:pt idx="273">
                  <c:v>43864</c:v>
                </c:pt>
                <c:pt idx="274">
                  <c:v>43865</c:v>
                </c:pt>
                <c:pt idx="275">
                  <c:v>43866</c:v>
                </c:pt>
                <c:pt idx="276">
                  <c:v>43867</c:v>
                </c:pt>
                <c:pt idx="277">
                  <c:v>43868</c:v>
                </c:pt>
                <c:pt idx="278">
                  <c:v>43871</c:v>
                </c:pt>
                <c:pt idx="279">
                  <c:v>43872</c:v>
                </c:pt>
                <c:pt idx="280">
                  <c:v>43873</c:v>
                </c:pt>
                <c:pt idx="281">
                  <c:v>43874</c:v>
                </c:pt>
                <c:pt idx="282">
                  <c:v>43875</c:v>
                </c:pt>
                <c:pt idx="283">
                  <c:v>43879</c:v>
                </c:pt>
                <c:pt idx="284">
                  <c:v>43880</c:v>
                </c:pt>
                <c:pt idx="285">
                  <c:v>43881</c:v>
                </c:pt>
                <c:pt idx="286">
                  <c:v>43882</c:v>
                </c:pt>
                <c:pt idx="287">
                  <c:v>43885</c:v>
                </c:pt>
                <c:pt idx="288">
                  <c:v>43886</c:v>
                </c:pt>
                <c:pt idx="289">
                  <c:v>43887</c:v>
                </c:pt>
                <c:pt idx="290">
                  <c:v>43888</c:v>
                </c:pt>
                <c:pt idx="291">
                  <c:v>43889</c:v>
                </c:pt>
                <c:pt idx="292">
                  <c:v>43892</c:v>
                </c:pt>
                <c:pt idx="293">
                  <c:v>43893</c:v>
                </c:pt>
                <c:pt idx="294">
                  <c:v>43894</c:v>
                </c:pt>
                <c:pt idx="295">
                  <c:v>43895</c:v>
                </c:pt>
                <c:pt idx="296">
                  <c:v>43896</c:v>
                </c:pt>
                <c:pt idx="297">
                  <c:v>43899</c:v>
                </c:pt>
                <c:pt idx="298">
                  <c:v>43900</c:v>
                </c:pt>
                <c:pt idx="299">
                  <c:v>43901</c:v>
                </c:pt>
                <c:pt idx="300">
                  <c:v>43902</c:v>
                </c:pt>
                <c:pt idx="301">
                  <c:v>43903</c:v>
                </c:pt>
                <c:pt idx="302">
                  <c:v>43906</c:v>
                </c:pt>
                <c:pt idx="303">
                  <c:v>43907</c:v>
                </c:pt>
                <c:pt idx="304">
                  <c:v>43908</c:v>
                </c:pt>
                <c:pt idx="305">
                  <c:v>43909</c:v>
                </c:pt>
                <c:pt idx="306">
                  <c:v>43910</c:v>
                </c:pt>
                <c:pt idx="307">
                  <c:v>43913</c:v>
                </c:pt>
                <c:pt idx="308">
                  <c:v>43914</c:v>
                </c:pt>
                <c:pt idx="309">
                  <c:v>43915</c:v>
                </c:pt>
                <c:pt idx="310">
                  <c:v>43916</c:v>
                </c:pt>
                <c:pt idx="311">
                  <c:v>43917</c:v>
                </c:pt>
                <c:pt idx="312">
                  <c:v>43920</c:v>
                </c:pt>
                <c:pt idx="313">
                  <c:v>43921</c:v>
                </c:pt>
                <c:pt idx="314">
                  <c:v>43922</c:v>
                </c:pt>
                <c:pt idx="315">
                  <c:v>43923</c:v>
                </c:pt>
                <c:pt idx="316">
                  <c:v>43924</c:v>
                </c:pt>
                <c:pt idx="317">
                  <c:v>43927</c:v>
                </c:pt>
                <c:pt idx="318">
                  <c:v>43928</c:v>
                </c:pt>
                <c:pt idx="319">
                  <c:v>43929</c:v>
                </c:pt>
                <c:pt idx="320">
                  <c:v>43930</c:v>
                </c:pt>
                <c:pt idx="321">
                  <c:v>43934</c:v>
                </c:pt>
                <c:pt idx="322">
                  <c:v>43935</c:v>
                </c:pt>
                <c:pt idx="323">
                  <c:v>43936</c:v>
                </c:pt>
                <c:pt idx="324">
                  <c:v>43937</c:v>
                </c:pt>
                <c:pt idx="325">
                  <c:v>43938</c:v>
                </c:pt>
                <c:pt idx="326">
                  <c:v>43941</c:v>
                </c:pt>
                <c:pt idx="327">
                  <c:v>43942</c:v>
                </c:pt>
                <c:pt idx="328">
                  <c:v>43943</c:v>
                </c:pt>
                <c:pt idx="329">
                  <c:v>43944</c:v>
                </c:pt>
                <c:pt idx="330">
                  <c:v>43945</c:v>
                </c:pt>
                <c:pt idx="331">
                  <c:v>43948</c:v>
                </c:pt>
                <c:pt idx="332">
                  <c:v>43949</c:v>
                </c:pt>
                <c:pt idx="333">
                  <c:v>43950</c:v>
                </c:pt>
                <c:pt idx="334">
                  <c:v>43951</c:v>
                </c:pt>
                <c:pt idx="335">
                  <c:v>43952</c:v>
                </c:pt>
                <c:pt idx="336">
                  <c:v>43955</c:v>
                </c:pt>
                <c:pt idx="337">
                  <c:v>43956</c:v>
                </c:pt>
                <c:pt idx="338">
                  <c:v>43957</c:v>
                </c:pt>
                <c:pt idx="339">
                  <c:v>43958</c:v>
                </c:pt>
                <c:pt idx="340">
                  <c:v>43959</c:v>
                </c:pt>
                <c:pt idx="341">
                  <c:v>43962</c:v>
                </c:pt>
                <c:pt idx="342">
                  <c:v>43963</c:v>
                </c:pt>
                <c:pt idx="343">
                  <c:v>43964</c:v>
                </c:pt>
                <c:pt idx="344">
                  <c:v>43965</c:v>
                </c:pt>
                <c:pt idx="345">
                  <c:v>43966</c:v>
                </c:pt>
                <c:pt idx="346">
                  <c:v>43969</c:v>
                </c:pt>
                <c:pt idx="347">
                  <c:v>43970</c:v>
                </c:pt>
                <c:pt idx="348">
                  <c:v>43971</c:v>
                </c:pt>
                <c:pt idx="349">
                  <c:v>43972</c:v>
                </c:pt>
                <c:pt idx="350">
                  <c:v>43973</c:v>
                </c:pt>
                <c:pt idx="351">
                  <c:v>43977</c:v>
                </c:pt>
                <c:pt idx="352">
                  <c:v>43978</c:v>
                </c:pt>
                <c:pt idx="353">
                  <c:v>43979</c:v>
                </c:pt>
                <c:pt idx="354">
                  <c:v>43980</c:v>
                </c:pt>
                <c:pt idx="355">
                  <c:v>43983</c:v>
                </c:pt>
                <c:pt idx="356">
                  <c:v>43984</c:v>
                </c:pt>
                <c:pt idx="357">
                  <c:v>43985</c:v>
                </c:pt>
                <c:pt idx="358">
                  <c:v>43986</c:v>
                </c:pt>
                <c:pt idx="359">
                  <c:v>43987</c:v>
                </c:pt>
                <c:pt idx="360">
                  <c:v>43990</c:v>
                </c:pt>
                <c:pt idx="361">
                  <c:v>43991</c:v>
                </c:pt>
                <c:pt idx="362">
                  <c:v>43992</c:v>
                </c:pt>
                <c:pt idx="363">
                  <c:v>43993</c:v>
                </c:pt>
                <c:pt idx="364">
                  <c:v>43994</c:v>
                </c:pt>
                <c:pt idx="365">
                  <c:v>43997</c:v>
                </c:pt>
                <c:pt idx="366">
                  <c:v>43998</c:v>
                </c:pt>
                <c:pt idx="367">
                  <c:v>43999</c:v>
                </c:pt>
                <c:pt idx="368">
                  <c:v>44000</c:v>
                </c:pt>
                <c:pt idx="369">
                  <c:v>44001</c:v>
                </c:pt>
                <c:pt idx="370">
                  <c:v>44004</c:v>
                </c:pt>
                <c:pt idx="371">
                  <c:v>44005</c:v>
                </c:pt>
                <c:pt idx="372">
                  <c:v>44006</c:v>
                </c:pt>
                <c:pt idx="373">
                  <c:v>44007</c:v>
                </c:pt>
                <c:pt idx="374">
                  <c:v>44008</c:v>
                </c:pt>
                <c:pt idx="375">
                  <c:v>44011</c:v>
                </c:pt>
                <c:pt idx="376">
                  <c:v>44012</c:v>
                </c:pt>
                <c:pt idx="377">
                  <c:v>44013</c:v>
                </c:pt>
                <c:pt idx="378">
                  <c:v>44014</c:v>
                </c:pt>
                <c:pt idx="379">
                  <c:v>44018</c:v>
                </c:pt>
                <c:pt idx="380">
                  <c:v>44019</c:v>
                </c:pt>
                <c:pt idx="381">
                  <c:v>44020</c:v>
                </c:pt>
                <c:pt idx="382">
                  <c:v>44021</c:v>
                </c:pt>
                <c:pt idx="383">
                  <c:v>44022</c:v>
                </c:pt>
                <c:pt idx="384">
                  <c:v>44025</c:v>
                </c:pt>
                <c:pt idx="385">
                  <c:v>44026</c:v>
                </c:pt>
                <c:pt idx="386">
                  <c:v>44027</c:v>
                </c:pt>
                <c:pt idx="387">
                  <c:v>44028</c:v>
                </c:pt>
                <c:pt idx="388">
                  <c:v>44029</c:v>
                </c:pt>
                <c:pt idx="389">
                  <c:v>44032</c:v>
                </c:pt>
                <c:pt idx="390">
                  <c:v>44033</c:v>
                </c:pt>
                <c:pt idx="391">
                  <c:v>44034</c:v>
                </c:pt>
                <c:pt idx="392">
                  <c:v>44035</c:v>
                </c:pt>
                <c:pt idx="393">
                  <c:v>44036</c:v>
                </c:pt>
                <c:pt idx="394">
                  <c:v>44039</c:v>
                </c:pt>
                <c:pt idx="395">
                  <c:v>44040</c:v>
                </c:pt>
                <c:pt idx="396">
                  <c:v>44041</c:v>
                </c:pt>
                <c:pt idx="397">
                  <c:v>44042</c:v>
                </c:pt>
                <c:pt idx="398">
                  <c:v>44043</c:v>
                </c:pt>
                <c:pt idx="399">
                  <c:v>44046</c:v>
                </c:pt>
                <c:pt idx="400">
                  <c:v>44047</c:v>
                </c:pt>
                <c:pt idx="401">
                  <c:v>44048</c:v>
                </c:pt>
                <c:pt idx="402">
                  <c:v>44049</c:v>
                </c:pt>
                <c:pt idx="403">
                  <c:v>44050</c:v>
                </c:pt>
                <c:pt idx="404">
                  <c:v>44053</c:v>
                </c:pt>
                <c:pt idx="405">
                  <c:v>44054</c:v>
                </c:pt>
                <c:pt idx="406">
                  <c:v>44055</c:v>
                </c:pt>
                <c:pt idx="407">
                  <c:v>44056</c:v>
                </c:pt>
                <c:pt idx="408">
                  <c:v>44057</c:v>
                </c:pt>
                <c:pt idx="409">
                  <c:v>44060</c:v>
                </c:pt>
                <c:pt idx="410">
                  <c:v>44061</c:v>
                </c:pt>
                <c:pt idx="411">
                  <c:v>44062</c:v>
                </c:pt>
                <c:pt idx="412">
                  <c:v>44063</c:v>
                </c:pt>
                <c:pt idx="413">
                  <c:v>44064</c:v>
                </c:pt>
                <c:pt idx="414">
                  <c:v>44067</c:v>
                </c:pt>
                <c:pt idx="415">
                  <c:v>44068</c:v>
                </c:pt>
                <c:pt idx="416">
                  <c:v>44069</c:v>
                </c:pt>
                <c:pt idx="417">
                  <c:v>44070</c:v>
                </c:pt>
                <c:pt idx="418">
                  <c:v>44071</c:v>
                </c:pt>
                <c:pt idx="419">
                  <c:v>44074</c:v>
                </c:pt>
                <c:pt idx="420">
                  <c:v>44075</c:v>
                </c:pt>
                <c:pt idx="421">
                  <c:v>44076</c:v>
                </c:pt>
                <c:pt idx="422">
                  <c:v>44077</c:v>
                </c:pt>
                <c:pt idx="423">
                  <c:v>44078</c:v>
                </c:pt>
                <c:pt idx="424">
                  <c:v>44082</c:v>
                </c:pt>
                <c:pt idx="425">
                  <c:v>44083</c:v>
                </c:pt>
                <c:pt idx="426">
                  <c:v>44084</c:v>
                </c:pt>
                <c:pt idx="427">
                  <c:v>44085</c:v>
                </c:pt>
                <c:pt idx="428">
                  <c:v>44088</c:v>
                </c:pt>
                <c:pt idx="429">
                  <c:v>44089</c:v>
                </c:pt>
                <c:pt idx="430">
                  <c:v>44090</c:v>
                </c:pt>
                <c:pt idx="431">
                  <c:v>44091</c:v>
                </c:pt>
                <c:pt idx="432">
                  <c:v>44092</c:v>
                </c:pt>
                <c:pt idx="433">
                  <c:v>44095</c:v>
                </c:pt>
                <c:pt idx="434">
                  <c:v>44096</c:v>
                </c:pt>
                <c:pt idx="435">
                  <c:v>44097</c:v>
                </c:pt>
                <c:pt idx="436">
                  <c:v>44098</c:v>
                </c:pt>
                <c:pt idx="437">
                  <c:v>44099</c:v>
                </c:pt>
                <c:pt idx="438">
                  <c:v>44102</c:v>
                </c:pt>
                <c:pt idx="439">
                  <c:v>44103</c:v>
                </c:pt>
                <c:pt idx="440">
                  <c:v>44104</c:v>
                </c:pt>
                <c:pt idx="441">
                  <c:v>44105</c:v>
                </c:pt>
                <c:pt idx="442">
                  <c:v>44106</c:v>
                </c:pt>
                <c:pt idx="443">
                  <c:v>44109</c:v>
                </c:pt>
                <c:pt idx="444">
                  <c:v>44110</c:v>
                </c:pt>
                <c:pt idx="445">
                  <c:v>44111</c:v>
                </c:pt>
                <c:pt idx="446">
                  <c:v>44112</c:v>
                </c:pt>
                <c:pt idx="447">
                  <c:v>44113</c:v>
                </c:pt>
                <c:pt idx="448">
                  <c:v>44116</c:v>
                </c:pt>
                <c:pt idx="449">
                  <c:v>44117</c:v>
                </c:pt>
                <c:pt idx="450">
                  <c:v>44118</c:v>
                </c:pt>
                <c:pt idx="451">
                  <c:v>44119</c:v>
                </c:pt>
                <c:pt idx="452">
                  <c:v>44120</c:v>
                </c:pt>
                <c:pt idx="453">
                  <c:v>44123</c:v>
                </c:pt>
                <c:pt idx="454">
                  <c:v>44124</c:v>
                </c:pt>
                <c:pt idx="455">
                  <c:v>44125</c:v>
                </c:pt>
                <c:pt idx="456">
                  <c:v>44126</c:v>
                </c:pt>
                <c:pt idx="457">
                  <c:v>44127</c:v>
                </c:pt>
                <c:pt idx="458">
                  <c:v>44130</c:v>
                </c:pt>
                <c:pt idx="459">
                  <c:v>44131</c:v>
                </c:pt>
                <c:pt idx="460">
                  <c:v>44132</c:v>
                </c:pt>
                <c:pt idx="461">
                  <c:v>44133</c:v>
                </c:pt>
                <c:pt idx="462">
                  <c:v>44134</c:v>
                </c:pt>
                <c:pt idx="463">
                  <c:v>44137</c:v>
                </c:pt>
                <c:pt idx="464">
                  <c:v>44138</c:v>
                </c:pt>
                <c:pt idx="465">
                  <c:v>44139</c:v>
                </c:pt>
                <c:pt idx="466">
                  <c:v>44140</c:v>
                </c:pt>
                <c:pt idx="467">
                  <c:v>44141</c:v>
                </c:pt>
                <c:pt idx="468">
                  <c:v>44144</c:v>
                </c:pt>
                <c:pt idx="469">
                  <c:v>44145</c:v>
                </c:pt>
                <c:pt idx="470">
                  <c:v>44146</c:v>
                </c:pt>
                <c:pt idx="471">
                  <c:v>44147</c:v>
                </c:pt>
                <c:pt idx="472">
                  <c:v>44148</c:v>
                </c:pt>
                <c:pt idx="473">
                  <c:v>44151</c:v>
                </c:pt>
                <c:pt idx="474">
                  <c:v>44152</c:v>
                </c:pt>
                <c:pt idx="475">
                  <c:v>44153</c:v>
                </c:pt>
                <c:pt idx="476">
                  <c:v>44154</c:v>
                </c:pt>
                <c:pt idx="477">
                  <c:v>44155</c:v>
                </c:pt>
                <c:pt idx="478">
                  <c:v>44158</c:v>
                </c:pt>
                <c:pt idx="479">
                  <c:v>44159</c:v>
                </c:pt>
                <c:pt idx="480">
                  <c:v>44160</c:v>
                </c:pt>
                <c:pt idx="481">
                  <c:v>44162</c:v>
                </c:pt>
                <c:pt idx="482">
                  <c:v>44165</c:v>
                </c:pt>
                <c:pt idx="483">
                  <c:v>44166</c:v>
                </c:pt>
                <c:pt idx="484">
                  <c:v>44167</c:v>
                </c:pt>
                <c:pt idx="485">
                  <c:v>44168</c:v>
                </c:pt>
                <c:pt idx="486">
                  <c:v>44169</c:v>
                </c:pt>
                <c:pt idx="487">
                  <c:v>44172</c:v>
                </c:pt>
                <c:pt idx="488">
                  <c:v>44173</c:v>
                </c:pt>
                <c:pt idx="489">
                  <c:v>44174</c:v>
                </c:pt>
                <c:pt idx="490">
                  <c:v>44175</c:v>
                </c:pt>
                <c:pt idx="491">
                  <c:v>44176</c:v>
                </c:pt>
                <c:pt idx="492">
                  <c:v>44179</c:v>
                </c:pt>
                <c:pt idx="493">
                  <c:v>44180</c:v>
                </c:pt>
                <c:pt idx="494">
                  <c:v>44181</c:v>
                </c:pt>
                <c:pt idx="495">
                  <c:v>44182</c:v>
                </c:pt>
                <c:pt idx="496">
                  <c:v>44183</c:v>
                </c:pt>
                <c:pt idx="497">
                  <c:v>44186</c:v>
                </c:pt>
                <c:pt idx="498">
                  <c:v>44187</c:v>
                </c:pt>
                <c:pt idx="499">
                  <c:v>44188</c:v>
                </c:pt>
                <c:pt idx="500">
                  <c:v>44189</c:v>
                </c:pt>
                <c:pt idx="501">
                  <c:v>44193</c:v>
                </c:pt>
                <c:pt idx="502">
                  <c:v>44194</c:v>
                </c:pt>
                <c:pt idx="503">
                  <c:v>44195</c:v>
                </c:pt>
                <c:pt idx="504">
                  <c:v>44196</c:v>
                </c:pt>
                <c:pt idx="505">
                  <c:v>44200</c:v>
                </c:pt>
                <c:pt idx="506">
                  <c:v>44201</c:v>
                </c:pt>
                <c:pt idx="507">
                  <c:v>44202</c:v>
                </c:pt>
                <c:pt idx="508">
                  <c:v>44203</c:v>
                </c:pt>
                <c:pt idx="509">
                  <c:v>44204</c:v>
                </c:pt>
                <c:pt idx="510">
                  <c:v>44207</c:v>
                </c:pt>
                <c:pt idx="511">
                  <c:v>44208</c:v>
                </c:pt>
                <c:pt idx="512">
                  <c:v>44209</c:v>
                </c:pt>
                <c:pt idx="513">
                  <c:v>44210</c:v>
                </c:pt>
                <c:pt idx="514">
                  <c:v>44211</c:v>
                </c:pt>
                <c:pt idx="515">
                  <c:v>44215</c:v>
                </c:pt>
                <c:pt idx="516">
                  <c:v>44216</c:v>
                </c:pt>
                <c:pt idx="517">
                  <c:v>44217</c:v>
                </c:pt>
                <c:pt idx="518">
                  <c:v>44218</c:v>
                </c:pt>
                <c:pt idx="519">
                  <c:v>44221</c:v>
                </c:pt>
                <c:pt idx="520">
                  <c:v>44222</c:v>
                </c:pt>
                <c:pt idx="521">
                  <c:v>44223</c:v>
                </c:pt>
                <c:pt idx="522">
                  <c:v>44224</c:v>
                </c:pt>
                <c:pt idx="523">
                  <c:v>44225</c:v>
                </c:pt>
                <c:pt idx="524">
                  <c:v>44228</c:v>
                </c:pt>
                <c:pt idx="525">
                  <c:v>44229</c:v>
                </c:pt>
                <c:pt idx="526">
                  <c:v>44230</c:v>
                </c:pt>
                <c:pt idx="527">
                  <c:v>44231</c:v>
                </c:pt>
                <c:pt idx="528">
                  <c:v>44232</c:v>
                </c:pt>
                <c:pt idx="529">
                  <c:v>44235</c:v>
                </c:pt>
                <c:pt idx="530">
                  <c:v>44236</c:v>
                </c:pt>
                <c:pt idx="531">
                  <c:v>44237</c:v>
                </c:pt>
                <c:pt idx="532">
                  <c:v>44238</c:v>
                </c:pt>
                <c:pt idx="533">
                  <c:v>44239</c:v>
                </c:pt>
                <c:pt idx="534">
                  <c:v>44243</c:v>
                </c:pt>
                <c:pt idx="535">
                  <c:v>44244</c:v>
                </c:pt>
                <c:pt idx="536">
                  <c:v>44245</c:v>
                </c:pt>
                <c:pt idx="537">
                  <c:v>44246</c:v>
                </c:pt>
                <c:pt idx="538">
                  <c:v>44249</c:v>
                </c:pt>
                <c:pt idx="539">
                  <c:v>44250</c:v>
                </c:pt>
                <c:pt idx="540">
                  <c:v>44251</c:v>
                </c:pt>
                <c:pt idx="541">
                  <c:v>44252</c:v>
                </c:pt>
                <c:pt idx="542">
                  <c:v>44253</c:v>
                </c:pt>
                <c:pt idx="543">
                  <c:v>44256</c:v>
                </c:pt>
                <c:pt idx="544">
                  <c:v>44257</c:v>
                </c:pt>
                <c:pt idx="545">
                  <c:v>44258</c:v>
                </c:pt>
                <c:pt idx="546">
                  <c:v>44259</c:v>
                </c:pt>
                <c:pt idx="547">
                  <c:v>44260</c:v>
                </c:pt>
                <c:pt idx="548">
                  <c:v>44263</c:v>
                </c:pt>
                <c:pt idx="549">
                  <c:v>44264</c:v>
                </c:pt>
                <c:pt idx="550">
                  <c:v>44265</c:v>
                </c:pt>
                <c:pt idx="551">
                  <c:v>44266</c:v>
                </c:pt>
                <c:pt idx="552">
                  <c:v>44267</c:v>
                </c:pt>
                <c:pt idx="553">
                  <c:v>44270</c:v>
                </c:pt>
                <c:pt idx="554">
                  <c:v>44271</c:v>
                </c:pt>
                <c:pt idx="555">
                  <c:v>44272</c:v>
                </c:pt>
                <c:pt idx="556">
                  <c:v>44273</c:v>
                </c:pt>
                <c:pt idx="557">
                  <c:v>44274</c:v>
                </c:pt>
                <c:pt idx="558">
                  <c:v>44277</c:v>
                </c:pt>
                <c:pt idx="559">
                  <c:v>44278</c:v>
                </c:pt>
                <c:pt idx="560">
                  <c:v>44279</c:v>
                </c:pt>
                <c:pt idx="561">
                  <c:v>44280</c:v>
                </c:pt>
                <c:pt idx="562">
                  <c:v>44281</c:v>
                </c:pt>
                <c:pt idx="563">
                  <c:v>44284</c:v>
                </c:pt>
                <c:pt idx="564">
                  <c:v>44285</c:v>
                </c:pt>
                <c:pt idx="565">
                  <c:v>44286</c:v>
                </c:pt>
                <c:pt idx="566">
                  <c:v>44287</c:v>
                </c:pt>
                <c:pt idx="567">
                  <c:v>44291</c:v>
                </c:pt>
                <c:pt idx="568">
                  <c:v>44292</c:v>
                </c:pt>
                <c:pt idx="569">
                  <c:v>44293</c:v>
                </c:pt>
                <c:pt idx="570">
                  <c:v>44294</c:v>
                </c:pt>
                <c:pt idx="571">
                  <c:v>44295</c:v>
                </c:pt>
                <c:pt idx="572">
                  <c:v>44298</c:v>
                </c:pt>
                <c:pt idx="573">
                  <c:v>44299</c:v>
                </c:pt>
                <c:pt idx="574">
                  <c:v>44300</c:v>
                </c:pt>
                <c:pt idx="575">
                  <c:v>44301</c:v>
                </c:pt>
                <c:pt idx="576">
                  <c:v>44302</c:v>
                </c:pt>
                <c:pt idx="577">
                  <c:v>44305</c:v>
                </c:pt>
                <c:pt idx="578">
                  <c:v>44306</c:v>
                </c:pt>
                <c:pt idx="579">
                  <c:v>44307</c:v>
                </c:pt>
                <c:pt idx="580">
                  <c:v>44308</c:v>
                </c:pt>
                <c:pt idx="581">
                  <c:v>44309</c:v>
                </c:pt>
                <c:pt idx="582">
                  <c:v>44312</c:v>
                </c:pt>
                <c:pt idx="583">
                  <c:v>44313</c:v>
                </c:pt>
                <c:pt idx="584">
                  <c:v>44314</c:v>
                </c:pt>
                <c:pt idx="585">
                  <c:v>44315</c:v>
                </c:pt>
                <c:pt idx="586">
                  <c:v>44316</c:v>
                </c:pt>
                <c:pt idx="587">
                  <c:v>44319</c:v>
                </c:pt>
                <c:pt idx="588">
                  <c:v>44320</c:v>
                </c:pt>
                <c:pt idx="589">
                  <c:v>44321</c:v>
                </c:pt>
                <c:pt idx="590">
                  <c:v>44322</c:v>
                </c:pt>
                <c:pt idx="591">
                  <c:v>44323</c:v>
                </c:pt>
                <c:pt idx="592">
                  <c:v>44326</c:v>
                </c:pt>
                <c:pt idx="593">
                  <c:v>44327</c:v>
                </c:pt>
                <c:pt idx="594">
                  <c:v>44328</c:v>
                </c:pt>
                <c:pt idx="595">
                  <c:v>44329</c:v>
                </c:pt>
                <c:pt idx="596">
                  <c:v>44330</c:v>
                </c:pt>
                <c:pt idx="597">
                  <c:v>44333</c:v>
                </c:pt>
                <c:pt idx="598">
                  <c:v>44334</c:v>
                </c:pt>
                <c:pt idx="599">
                  <c:v>44335</c:v>
                </c:pt>
                <c:pt idx="600">
                  <c:v>44336</c:v>
                </c:pt>
                <c:pt idx="601">
                  <c:v>44337</c:v>
                </c:pt>
                <c:pt idx="602">
                  <c:v>44340</c:v>
                </c:pt>
                <c:pt idx="603">
                  <c:v>44341</c:v>
                </c:pt>
                <c:pt idx="604">
                  <c:v>44342</c:v>
                </c:pt>
                <c:pt idx="605">
                  <c:v>44343</c:v>
                </c:pt>
                <c:pt idx="606">
                  <c:v>44344</c:v>
                </c:pt>
                <c:pt idx="607">
                  <c:v>44348</c:v>
                </c:pt>
                <c:pt idx="608">
                  <c:v>44349</c:v>
                </c:pt>
                <c:pt idx="609">
                  <c:v>44350</c:v>
                </c:pt>
                <c:pt idx="610">
                  <c:v>44351</c:v>
                </c:pt>
                <c:pt idx="611">
                  <c:v>44354</c:v>
                </c:pt>
                <c:pt idx="612">
                  <c:v>44355</c:v>
                </c:pt>
                <c:pt idx="613">
                  <c:v>44356</c:v>
                </c:pt>
                <c:pt idx="614">
                  <c:v>44357</c:v>
                </c:pt>
                <c:pt idx="615">
                  <c:v>44358</c:v>
                </c:pt>
                <c:pt idx="616">
                  <c:v>44361</c:v>
                </c:pt>
                <c:pt idx="617">
                  <c:v>44362</c:v>
                </c:pt>
                <c:pt idx="618">
                  <c:v>44363</c:v>
                </c:pt>
                <c:pt idx="619">
                  <c:v>44364</c:v>
                </c:pt>
                <c:pt idx="620">
                  <c:v>44365</c:v>
                </c:pt>
                <c:pt idx="621">
                  <c:v>44368</c:v>
                </c:pt>
                <c:pt idx="622">
                  <c:v>44369</c:v>
                </c:pt>
                <c:pt idx="623">
                  <c:v>44370</c:v>
                </c:pt>
                <c:pt idx="624">
                  <c:v>44371</c:v>
                </c:pt>
                <c:pt idx="625">
                  <c:v>44372</c:v>
                </c:pt>
                <c:pt idx="626">
                  <c:v>44375</c:v>
                </c:pt>
                <c:pt idx="627">
                  <c:v>44376</c:v>
                </c:pt>
                <c:pt idx="628">
                  <c:v>44377</c:v>
                </c:pt>
                <c:pt idx="629">
                  <c:v>44378</c:v>
                </c:pt>
                <c:pt idx="630">
                  <c:v>44379</c:v>
                </c:pt>
                <c:pt idx="631">
                  <c:v>44383</c:v>
                </c:pt>
                <c:pt idx="632">
                  <c:v>44384</c:v>
                </c:pt>
                <c:pt idx="633">
                  <c:v>44385</c:v>
                </c:pt>
                <c:pt idx="634">
                  <c:v>44386</c:v>
                </c:pt>
                <c:pt idx="635">
                  <c:v>44389</c:v>
                </c:pt>
                <c:pt idx="636">
                  <c:v>44390</c:v>
                </c:pt>
                <c:pt idx="637">
                  <c:v>44391</c:v>
                </c:pt>
                <c:pt idx="638">
                  <c:v>44392</c:v>
                </c:pt>
                <c:pt idx="639">
                  <c:v>44393</c:v>
                </c:pt>
                <c:pt idx="640">
                  <c:v>44396</c:v>
                </c:pt>
                <c:pt idx="641">
                  <c:v>44397</c:v>
                </c:pt>
                <c:pt idx="642">
                  <c:v>44398</c:v>
                </c:pt>
                <c:pt idx="643">
                  <c:v>44399</c:v>
                </c:pt>
                <c:pt idx="644">
                  <c:v>44400</c:v>
                </c:pt>
                <c:pt idx="645">
                  <c:v>44403</c:v>
                </c:pt>
                <c:pt idx="646">
                  <c:v>44404</c:v>
                </c:pt>
                <c:pt idx="647">
                  <c:v>44405</c:v>
                </c:pt>
                <c:pt idx="648">
                  <c:v>44406</c:v>
                </c:pt>
                <c:pt idx="649">
                  <c:v>44407</c:v>
                </c:pt>
                <c:pt idx="650">
                  <c:v>44410</c:v>
                </c:pt>
                <c:pt idx="651">
                  <c:v>44411</c:v>
                </c:pt>
                <c:pt idx="652">
                  <c:v>44412</c:v>
                </c:pt>
                <c:pt idx="653">
                  <c:v>44413</c:v>
                </c:pt>
                <c:pt idx="654">
                  <c:v>44414</c:v>
                </c:pt>
                <c:pt idx="655">
                  <c:v>44417</c:v>
                </c:pt>
                <c:pt idx="656">
                  <c:v>44418</c:v>
                </c:pt>
                <c:pt idx="657">
                  <c:v>44419</c:v>
                </c:pt>
                <c:pt idx="658">
                  <c:v>44420</c:v>
                </c:pt>
                <c:pt idx="659">
                  <c:v>44421</c:v>
                </c:pt>
                <c:pt idx="660">
                  <c:v>44424</c:v>
                </c:pt>
                <c:pt idx="661">
                  <c:v>44425</c:v>
                </c:pt>
                <c:pt idx="662">
                  <c:v>44426</c:v>
                </c:pt>
                <c:pt idx="663">
                  <c:v>44427</c:v>
                </c:pt>
                <c:pt idx="664">
                  <c:v>44428</c:v>
                </c:pt>
                <c:pt idx="665">
                  <c:v>44431</c:v>
                </c:pt>
                <c:pt idx="666">
                  <c:v>44432</c:v>
                </c:pt>
                <c:pt idx="667">
                  <c:v>44433</c:v>
                </c:pt>
                <c:pt idx="668">
                  <c:v>44434</c:v>
                </c:pt>
                <c:pt idx="669">
                  <c:v>44435</c:v>
                </c:pt>
                <c:pt idx="670">
                  <c:v>44438</c:v>
                </c:pt>
                <c:pt idx="671">
                  <c:v>44439</c:v>
                </c:pt>
                <c:pt idx="672">
                  <c:v>44440</c:v>
                </c:pt>
                <c:pt idx="673">
                  <c:v>44441</c:v>
                </c:pt>
                <c:pt idx="674">
                  <c:v>44442</c:v>
                </c:pt>
                <c:pt idx="675">
                  <c:v>44446</c:v>
                </c:pt>
                <c:pt idx="676">
                  <c:v>44447</c:v>
                </c:pt>
                <c:pt idx="677">
                  <c:v>44448</c:v>
                </c:pt>
                <c:pt idx="678">
                  <c:v>44449</c:v>
                </c:pt>
                <c:pt idx="679">
                  <c:v>44452</c:v>
                </c:pt>
                <c:pt idx="680">
                  <c:v>44453</c:v>
                </c:pt>
                <c:pt idx="681">
                  <c:v>44454</c:v>
                </c:pt>
                <c:pt idx="682">
                  <c:v>44455</c:v>
                </c:pt>
                <c:pt idx="683">
                  <c:v>44456</c:v>
                </c:pt>
                <c:pt idx="684">
                  <c:v>44459</c:v>
                </c:pt>
                <c:pt idx="685">
                  <c:v>44460</c:v>
                </c:pt>
                <c:pt idx="686">
                  <c:v>44461</c:v>
                </c:pt>
                <c:pt idx="687">
                  <c:v>44462</c:v>
                </c:pt>
                <c:pt idx="688">
                  <c:v>44463</c:v>
                </c:pt>
                <c:pt idx="689">
                  <c:v>44466</c:v>
                </c:pt>
                <c:pt idx="690">
                  <c:v>44467</c:v>
                </c:pt>
                <c:pt idx="691">
                  <c:v>44468</c:v>
                </c:pt>
                <c:pt idx="692">
                  <c:v>44469</c:v>
                </c:pt>
                <c:pt idx="693">
                  <c:v>44470</c:v>
                </c:pt>
                <c:pt idx="694">
                  <c:v>44473</c:v>
                </c:pt>
                <c:pt idx="695">
                  <c:v>44474</c:v>
                </c:pt>
                <c:pt idx="696">
                  <c:v>44475</c:v>
                </c:pt>
                <c:pt idx="697">
                  <c:v>44476</c:v>
                </c:pt>
                <c:pt idx="698">
                  <c:v>44477</c:v>
                </c:pt>
                <c:pt idx="699">
                  <c:v>44480</c:v>
                </c:pt>
                <c:pt idx="700">
                  <c:v>44481</c:v>
                </c:pt>
                <c:pt idx="701">
                  <c:v>44482</c:v>
                </c:pt>
                <c:pt idx="702">
                  <c:v>44483</c:v>
                </c:pt>
                <c:pt idx="703">
                  <c:v>44484</c:v>
                </c:pt>
                <c:pt idx="704">
                  <c:v>44487</c:v>
                </c:pt>
                <c:pt idx="705">
                  <c:v>44488</c:v>
                </c:pt>
                <c:pt idx="706">
                  <c:v>44489</c:v>
                </c:pt>
                <c:pt idx="707">
                  <c:v>44490</c:v>
                </c:pt>
                <c:pt idx="708">
                  <c:v>44491</c:v>
                </c:pt>
                <c:pt idx="709">
                  <c:v>44494</c:v>
                </c:pt>
                <c:pt idx="710">
                  <c:v>44495</c:v>
                </c:pt>
                <c:pt idx="711">
                  <c:v>44496</c:v>
                </c:pt>
                <c:pt idx="712">
                  <c:v>44497</c:v>
                </c:pt>
                <c:pt idx="713">
                  <c:v>44498</c:v>
                </c:pt>
                <c:pt idx="714">
                  <c:v>44501</c:v>
                </c:pt>
                <c:pt idx="715">
                  <c:v>44502</c:v>
                </c:pt>
                <c:pt idx="716">
                  <c:v>44503</c:v>
                </c:pt>
                <c:pt idx="717">
                  <c:v>44504</c:v>
                </c:pt>
                <c:pt idx="718">
                  <c:v>44505</c:v>
                </c:pt>
                <c:pt idx="719">
                  <c:v>44508</c:v>
                </c:pt>
                <c:pt idx="720">
                  <c:v>44509</c:v>
                </c:pt>
                <c:pt idx="721">
                  <c:v>44510</c:v>
                </c:pt>
                <c:pt idx="722">
                  <c:v>44511</c:v>
                </c:pt>
                <c:pt idx="723">
                  <c:v>44512</c:v>
                </c:pt>
                <c:pt idx="724">
                  <c:v>44515</c:v>
                </c:pt>
                <c:pt idx="725">
                  <c:v>44516</c:v>
                </c:pt>
                <c:pt idx="726">
                  <c:v>44517</c:v>
                </c:pt>
                <c:pt idx="727">
                  <c:v>44518</c:v>
                </c:pt>
                <c:pt idx="728">
                  <c:v>44519</c:v>
                </c:pt>
                <c:pt idx="729">
                  <c:v>44522</c:v>
                </c:pt>
                <c:pt idx="730">
                  <c:v>44523</c:v>
                </c:pt>
                <c:pt idx="731">
                  <c:v>44524</c:v>
                </c:pt>
                <c:pt idx="732">
                  <c:v>44526</c:v>
                </c:pt>
                <c:pt idx="733">
                  <c:v>44529</c:v>
                </c:pt>
                <c:pt idx="734">
                  <c:v>44530</c:v>
                </c:pt>
                <c:pt idx="735">
                  <c:v>44531</c:v>
                </c:pt>
                <c:pt idx="736">
                  <c:v>44532</c:v>
                </c:pt>
                <c:pt idx="737">
                  <c:v>44533</c:v>
                </c:pt>
                <c:pt idx="738">
                  <c:v>44536</c:v>
                </c:pt>
                <c:pt idx="739">
                  <c:v>44537</c:v>
                </c:pt>
                <c:pt idx="740">
                  <c:v>44538</c:v>
                </c:pt>
                <c:pt idx="741">
                  <c:v>44539</c:v>
                </c:pt>
                <c:pt idx="742">
                  <c:v>44540</c:v>
                </c:pt>
                <c:pt idx="743">
                  <c:v>44543</c:v>
                </c:pt>
                <c:pt idx="744">
                  <c:v>44544</c:v>
                </c:pt>
                <c:pt idx="745">
                  <c:v>44545</c:v>
                </c:pt>
                <c:pt idx="746">
                  <c:v>44546</c:v>
                </c:pt>
                <c:pt idx="747">
                  <c:v>44547</c:v>
                </c:pt>
                <c:pt idx="748">
                  <c:v>44550</c:v>
                </c:pt>
                <c:pt idx="749">
                  <c:v>44551</c:v>
                </c:pt>
                <c:pt idx="750">
                  <c:v>44552</c:v>
                </c:pt>
                <c:pt idx="751">
                  <c:v>44553</c:v>
                </c:pt>
                <c:pt idx="752">
                  <c:v>44557</c:v>
                </c:pt>
                <c:pt idx="753">
                  <c:v>44558</c:v>
                </c:pt>
                <c:pt idx="754">
                  <c:v>44559</c:v>
                </c:pt>
                <c:pt idx="755">
                  <c:v>44560</c:v>
                </c:pt>
                <c:pt idx="756">
                  <c:v>44561</c:v>
                </c:pt>
                <c:pt idx="757">
                  <c:v>44564</c:v>
                </c:pt>
                <c:pt idx="758">
                  <c:v>44565</c:v>
                </c:pt>
                <c:pt idx="759">
                  <c:v>44566</c:v>
                </c:pt>
                <c:pt idx="760">
                  <c:v>44567</c:v>
                </c:pt>
                <c:pt idx="761">
                  <c:v>44568</c:v>
                </c:pt>
                <c:pt idx="762">
                  <c:v>44571</c:v>
                </c:pt>
                <c:pt idx="763">
                  <c:v>44572</c:v>
                </c:pt>
                <c:pt idx="764">
                  <c:v>44573</c:v>
                </c:pt>
                <c:pt idx="765">
                  <c:v>44574</c:v>
                </c:pt>
                <c:pt idx="766">
                  <c:v>44575</c:v>
                </c:pt>
                <c:pt idx="767">
                  <c:v>44579</c:v>
                </c:pt>
                <c:pt idx="768">
                  <c:v>44580</c:v>
                </c:pt>
                <c:pt idx="769">
                  <c:v>44581</c:v>
                </c:pt>
                <c:pt idx="770">
                  <c:v>44582</c:v>
                </c:pt>
                <c:pt idx="771">
                  <c:v>44585</c:v>
                </c:pt>
                <c:pt idx="772">
                  <c:v>44586</c:v>
                </c:pt>
                <c:pt idx="773">
                  <c:v>44587</c:v>
                </c:pt>
                <c:pt idx="774">
                  <c:v>44588</c:v>
                </c:pt>
                <c:pt idx="775">
                  <c:v>44589</c:v>
                </c:pt>
                <c:pt idx="776">
                  <c:v>44592</c:v>
                </c:pt>
                <c:pt idx="777">
                  <c:v>44593</c:v>
                </c:pt>
                <c:pt idx="778">
                  <c:v>44594</c:v>
                </c:pt>
                <c:pt idx="779">
                  <c:v>44595</c:v>
                </c:pt>
                <c:pt idx="780">
                  <c:v>44596</c:v>
                </c:pt>
                <c:pt idx="781">
                  <c:v>44599</c:v>
                </c:pt>
                <c:pt idx="782">
                  <c:v>44600</c:v>
                </c:pt>
                <c:pt idx="783">
                  <c:v>44601</c:v>
                </c:pt>
                <c:pt idx="784">
                  <c:v>44602</c:v>
                </c:pt>
                <c:pt idx="785">
                  <c:v>44603</c:v>
                </c:pt>
                <c:pt idx="786">
                  <c:v>44606</c:v>
                </c:pt>
                <c:pt idx="787">
                  <c:v>44607</c:v>
                </c:pt>
                <c:pt idx="788">
                  <c:v>44608</c:v>
                </c:pt>
                <c:pt idx="789">
                  <c:v>44609</c:v>
                </c:pt>
                <c:pt idx="790">
                  <c:v>44610</c:v>
                </c:pt>
                <c:pt idx="791">
                  <c:v>44614</c:v>
                </c:pt>
                <c:pt idx="792">
                  <c:v>44615</c:v>
                </c:pt>
                <c:pt idx="793">
                  <c:v>44616</c:v>
                </c:pt>
                <c:pt idx="794">
                  <c:v>44617</c:v>
                </c:pt>
                <c:pt idx="795">
                  <c:v>44620</c:v>
                </c:pt>
                <c:pt idx="796">
                  <c:v>44621</c:v>
                </c:pt>
                <c:pt idx="797">
                  <c:v>44622</c:v>
                </c:pt>
                <c:pt idx="798">
                  <c:v>44623</c:v>
                </c:pt>
                <c:pt idx="799">
                  <c:v>44624</c:v>
                </c:pt>
                <c:pt idx="800">
                  <c:v>44627</c:v>
                </c:pt>
                <c:pt idx="801">
                  <c:v>44628</c:v>
                </c:pt>
                <c:pt idx="802">
                  <c:v>44629</c:v>
                </c:pt>
                <c:pt idx="803">
                  <c:v>44630</c:v>
                </c:pt>
                <c:pt idx="804">
                  <c:v>44631</c:v>
                </c:pt>
                <c:pt idx="805">
                  <c:v>44634</c:v>
                </c:pt>
                <c:pt idx="806">
                  <c:v>44635</c:v>
                </c:pt>
                <c:pt idx="807">
                  <c:v>44636</c:v>
                </c:pt>
                <c:pt idx="808">
                  <c:v>44637</c:v>
                </c:pt>
                <c:pt idx="809">
                  <c:v>44638</c:v>
                </c:pt>
                <c:pt idx="810">
                  <c:v>44641</c:v>
                </c:pt>
                <c:pt idx="811">
                  <c:v>44642</c:v>
                </c:pt>
                <c:pt idx="812">
                  <c:v>44643</c:v>
                </c:pt>
                <c:pt idx="813">
                  <c:v>44644</c:v>
                </c:pt>
                <c:pt idx="814">
                  <c:v>44645</c:v>
                </c:pt>
                <c:pt idx="815">
                  <c:v>44648</c:v>
                </c:pt>
                <c:pt idx="816">
                  <c:v>44649</c:v>
                </c:pt>
                <c:pt idx="817">
                  <c:v>44650</c:v>
                </c:pt>
                <c:pt idx="818">
                  <c:v>44651</c:v>
                </c:pt>
                <c:pt idx="819">
                  <c:v>44652</c:v>
                </c:pt>
                <c:pt idx="820">
                  <c:v>44655</c:v>
                </c:pt>
                <c:pt idx="821">
                  <c:v>44656</c:v>
                </c:pt>
                <c:pt idx="822">
                  <c:v>44657</c:v>
                </c:pt>
                <c:pt idx="823">
                  <c:v>44658</c:v>
                </c:pt>
                <c:pt idx="824">
                  <c:v>44659</c:v>
                </c:pt>
                <c:pt idx="825">
                  <c:v>44662</c:v>
                </c:pt>
                <c:pt idx="826">
                  <c:v>44663</c:v>
                </c:pt>
                <c:pt idx="827">
                  <c:v>44664</c:v>
                </c:pt>
                <c:pt idx="828">
                  <c:v>44665</c:v>
                </c:pt>
                <c:pt idx="829">
                  <c:v>44669</c:v>
                </c:pt>
                <c:pt idx="830">
                  <c:v>44670</c:v>
                </c:pt>
                <c:pt idx="831">
                  <c:v>44671</c:v>
                </c:pt>
                <c:pt idx="832">
                  <c:v>44672</c:v>
                </c:pt>
                <c:pt idx="833">
                  <c:v>44673</c:v>
                </c:pt>
                <c:pt idx="834">
                  <c:v>44676</c:v>
                </c:pt>
                <c:pt idx="835">
                  <c:v>44677</c:v>
                </c:pt>
                <c:pt idx="836">
                  <c:v>44678</c:v>
                </c:pt>
                <c:pt idx="837">
                  <c:v>44679</c:v>
                </c:pt>
                <c:pt idx="838">
                  <c:v>44680</c:v>
                </c:pt>
                <c:pt idx="839">
                  <c:v>44683</c:v>
                </c:pt>
                <c:pt idx="840">
                  <c:v>44684</c:v>
                </c:pt>
                <c:pt idx="841">
                  <c:v>44685</c:v>
                </c:pt>
                <c:pt idx="842">
                  <c:v>44686</c:v>
                </c:pt>
                <c:pt idx="843">
                  <c:v>44687</c:v>
                </c:pt>
                <c:pt idx="844">
                  <c:v>44690</c:v>
                </c:pt>
                <c:pt idx="845">
                  <c:v>44691</c:v>
                </c:pt>
                <c:pt idx="846">
                  <c:v>44692</c:v>
                </c:pt>
                <c:pt idx="847">
                  <c:v>44693</c:v>
                </c:pt>
                <c:pt idx="848">
                  <c:v>44694</c:v>
                </c:pt>
                <c:pt idx="849">
                  <c:v>44697</c:v>
                </c:pt>
                <c:pt idx="850">
                  <c:v>44698</c:v>
                </c:pt>
                <c:pt idx="851">
                  <c:v>44699</c:v>
                </c:pt>
                <c:pt idx="852">
                  <c:v>44700</c:v>
                </c:pt>
                <c:pt idx="853">
                  <c:v>44701</c:v>
                </c:pt>
                <c:pt idx="854">
                  <c:v>44704</c:v>
                </c:pt>
                <c:pt idx="855">
                  <c:v>44705</c:v>
                </c:pt>
                <c:pt idx="856">
                  <c:v>44706</c:v>
                </c:pt>
                <c:pt idx="857">
                  <c:v>44707</c:v>
                </c:pt>
                <c:pt idx="858">
                  <c:v>44708</c:v>
                </c:pt>
                <c:pt idx="859">
                  <c:v>44712</c:v>
                </c:pt>
                <c:pt idx="860">
                  <c:v>44713</c:v>
                </c:pt>
                <c:pt idx="861">
                  <c:v>44714</c:v>
                </c:pt>
                <c:pt idx="862">
                  <c:v>44715</c:v>
                </c:pt>
                <c:pt idx="863">
                  <c:v>44718</c:v>
                </c:pt>
                <c:pt idx="864">
                  <c:v>44719</c:v>
                </c:pt>
                <c:pt idx="865">
                  <c:v>44720</c:v>
                </c:pt>
                <c:pt idx="866">
                  <c:v>44721</c:v>
                </c:pt>
                <c:pt idx="867">
                  <c:v>44722</c:v>
                </c:pt>
                <c:pt idx="868">
                  <c:v>44725</c:v>
                </c:pt>
                <c:pt idx="869">
                  <c:v>44726</c:v>
                </c:pt>
                <c:pt idx="870">
                  <c:v>44727</c:v>
                </c:pt>
                <c:pt idx="871">
                  <c:v>44728</c:v>
                </c:pt>
                <c:pt idx="872">
                  <c:v>44729</c:v>
                </c:pt>
                <c:pt idx="873">
                  <c:v>44733</c:v>
                </c:pt>
                <c:pt idx="874">
                  <c:v>44734</c:v>
                </c:pt>
                <c:pt idx="875">
                  <c:v>44735</c:v>
                </c:pt>
                <c:pt idx="876">
                  <c:v>44736</c:v>
                </c:pt>
                <c:pt idx="877">
                  <c:v>44739</c:v>
                </c:pt>
                <c:pt idx="878">
                  <c:v>44740</c:v>
                </c:pt>
                <c:pt idx="879">
                  <c:v>44741</c:v>
                </c:pt>
                <c:pt idx="880">
                  <c:v>44742</c:v>
                </c:pt>
                <c:pt idx="881">
                  <c:v>44743</c:v>
                </c:pt>
                <c:pt idx="882">
                  <c:v>44747</c:v>
                </c:pt>
                <c:pt idx="883">
                  <c:v>44748</c:v>
                </c:pt>
                <c:pt idx="884">
                  <c:v>44749</c:v>
                </c:pt>
                <c:pt idx="885">
                  <c:v>44750</c:v>
                </c:pt>
                <c:pt idx="886">
                  <c:v>44753</c:v>
                </c:pt>
                <c:pt idx="887">
                  <c:v>44754</c:v>
                </c:pt>
                <c:pt idx="888">
                  <c:v>44755</c:v>
                </c:pt>
                <c:pt idx="889">
                  <c:v>44756</c:v>
                </c:pt>
                <c:pt idx="890">
                  <c:v>44757</c:v>
                </c:pt>
                <c:pt idx="891">
                  <c:v>44760</c:v>
                </c:pt>
                <c:pt idx="892">
                  <c:v>44761</c:v>
                </c:pt>
                <c:pt idx="893">
                  <c:v>44762</c:v>
                </c:pt>
                <c:pt idx="894">
                  <c:v>44763</c:v>
                </c:pt>
                <c:pt idx="895">
                  <c:v>44764</c:v>
                </c:pt>
                <c:pt idx="896">
                  <c:v>44767</c:v>
                </c:pt>
                <c:pt idx="897">
                  <c:v>44768</c:v>
                </c:pt>
                <c:pt idx="898">
                  <c:v>44769</c:v>
                </c:pt>
                <c:pt idx="899">
                  <c:v>44770</c:v>
                </c:pt>
                <c:pt idx="900">
                  <c:v>44771</c:v>
                </c:pt>
                <c:pt idx="901">
                  <c:v>44774</c:v>
                </c:pt>
                <c:pt idx="902">
                  <c:v>44775</c:v>
                </c:pt>
                <c:pt idx="903">
                  <c:v>44776</c:v>
                </c:pt>
                <c:pt idx="904">
                  <c:v>44777</c:v>
                </c:pt>
                <c:pt idx="905">
                  <c:v>44778</c:v>
                </c:pt>
                <c:pt idx="906">
                  <c:v>44781</c:v>
                </c:pt>
                <c:pt idx="907">
                  <c:v>44782</c:v>
                </c:pt>
                <c:pt idx="908">
                  <c:v>44783</c:v>
                </c:pt>
                <c:pt idx="909">
                  <c:v>44784</c:v>
                </c:pt>
                <c:pt idx="910">
                  <c:v>44785</c:v>
                </c:pt>
                <c:pt idx="911">
                  <c:v>44788</c:v>
                </c:pt>
                <c:pt idx="912">
                  <c:v>44789</c:v>
                </c:pt>
                <c:pt idx="913">
                  <c:v>44790</c:v>
                </c:pt>
                <c:pt idx="914">
                  <c:v>44791</c:v>
                </c:pt>
                <c:pt idx="915">
                  <c:v>44792</c:v>
                </c:pt>
                <c:pt idx="916">
                  <c:v>44795</c:v>
                </c:pt>
                <c:pt idx="917">
                  <c:v>44796</c:v>
                </c:pt>
                <c:pt idx="918">
                  <c:v>44797</c:v>
                </c:pt>
                <c:pt idx="919">
                  <c:v>44798</c:v>
                </c:pt>
                <c:pt idx="920">
                  <c:v>44799</c:v>
                </c:pt>
                <c:pt idx="921">
                  <c:v>44802</c:v>
                </c:pt>
                <c:pt idx="922">
                  <c:v>44803</c:v>
                </c:pt>
                <c:pt idx="923">
                  <c:v>44804</c:v>
                </c:pt>
                <c:pt idx="924">
                  <c:v>44805</c:v>
                </c:pt>
                <c:pt idx="925">
                  <c:v>44806</c:v>
                </c:pt>
                <c:pt idx="926">
                  <c:v>44810</c:v>
                </c:pt>
                <c:pt idx="927">
                  <c:v>44811</c:v>
                </c:pt>
                <c:pt idx="928">
                  <c:v>44812</c:v>
                </c:pt>
                <c:pt idx="929">
                  <c:v>44813</c:v>
                </c:pt>
                <c:pt idx="930">
                  <c:v>44816</c:v>
                </c:pt>
                <c:pt idx="931">
                  <c:v>44817</c:v>
                </c:pt>
                <c:pt idx="932">
                  <c:v>44818</c:v>
                </c:pt>
                <c:pt idx="933">
                  <c:v>44819</c:v>
                </c:pt>
                <c:pt idx="934">
                  <c:v>44820</c:v>
                </c:pt>
                <c:pt idx="935">
                  <c:v>44823</c:v>
                </c:pt>
                <c:pt idx="936">
                  <c:v>44824</c:v>
                </c:pt>
                <c:pt idx="937">
                  <c:v>44825</c:v>
                </c:pt>
                <c:pt idx="938">
                  <c:v>44826</c:v>
                </c:pt>
                <c:pt idx="939">
                  <c:v>44827</c:v>
                </c:pt>
                <c:pt idx="940">
                  <c:v>44830</c:v>
                </c:pt>
                <c:pt idx="941">
                  <c:v>44831</c:v>
                </c:pt>
                <c:pt idx="942">
                  <c:v>44832</c:v>
                </c:pt>
                <c:pt idx="943">
                  <c:v>44833</c:v>
                </c:pt>
                <c:pt idx="944">
                  <c:v>44834</c:v>
                </c:pt>
                <c:pt idx="945">
                  <c:v>44837</c:v>
                </c:pt>
                <c:pt idx="946">
                  <c:v>44838</c:v>
                </c:pt>
                <c:pt idx="947">
                  <c:v>44839</c:v>
                </c:pt>
                <c:pt idx="948">
                  <c:v>44840</c:v>
                </c:pt>
                <c:pt idx="949">
                  <c:v>44841</c:v>
                </c:pt>
                <c:pt idx="950">
                  <c:v>44844</c:v>
                </c:pt>
                <c:pt idx="951">
                  <c:v>44845</c:v>
                </c:pt>
                <c:pt idx="952">
                  <c:v>44846</c:v>
                </c:pt>
                <c:pt idx="953">
                  <c:v>44847</c:v>
                </c:pt>
                <c:pt idx="954">
                  <c:v>44848</c:v>
                </c:pt>
                <c:pt idx="955">
                  <c:v>44851</c:v>
                </c:pt>
                <c:pt idx="956">
                  <c:v>44852</c:v>
                </c:pt>
                <c:pt idx="957">
                  <c:v>44853</c:v>
                </c:pt>
                <c:pt idx="958">
                  <c:v>44854</c:v>
                </c:pt>
                <c:pt idx="959">
                  <c:v>44855</c:v>
                </c:pt>
                <c:pt idx="960">
                  <c:v>44858</c:v>
                </c:pt>
                <c:pt idx="961">
                  <c:v>44859</c:v>
                </c:pt>
                <c:pt idx="962">
                  <c:v>44860</c:v>
                </c:pt>
                <c:pt idx="963">
                  <c:v>44861</c:v>
                </c:pt>
                <c:pt idx="964">
                  <c:v>44862</c:v>
                </c:pt>
                <c:pt idx="965">
                  <c:v>44865</c:v>
                </c:pt>
                <c:pt idx="966">
                  <c:v>44866</c:v>
                </c:pt>
                <c:pt idx="967">
                  <c:v>44867</c:v>
                </c:pt>
                <c:pt idx="968">
                  <c:v>44868</c:v>
                </c:pt>
                <c:pt idx="969">
                  <c:v>44869</c:v>
                </c:pt>
                <c:pt idx="970">
                  <c:v>44872</c:v>
                </c:pt>
                <c:pt idx="971">
                  <c:v>44873</c:v>
                </c:pt>
                <c:pt idx="972">
                  <c:v>44874</c:v>
                </c:pt>
                <c:pt idx="973">
                  <c:v>44875</c:v>
                </c:pt>
                <c:pt idx="974">
                  <c:v>44876</c:v>
                </c:pt>
                <c:pt idx="975">
                  <c:v>44879</c:v>
                </c:pt>
                <c:pt idx="976">
                  <c:v>44880</c:v>
                </c:pt>
                <c:pt idx="977">
                  <c:v>44881</c:v>
                </c:pt>
                <c:pt idx="978">
                  <c:v>44882</c:v>
                </c:pt>
                <c:pt idx="979">
                  <c:v>44883</c:v>
                </c:pt>
                <c:pt idx="980">
                  <c:v>44886</c:v>
                </c:pt>
                <c:pt idx="981">
                  <c:v>44887</c:v>
                </c:pt>
                <c:pt idx="982">
                  <c:v>44888</c:v>
                </c:pt>
                <c:pt idx="983">
                  <c:v>44890</c:v>
                </c:pt>
                <c:pt idx="984">
                  <c:v>44893</c:v>
                </c:pt>
                <c:pt idx="985">
                  <c:v>44894</c:v>
                </c:pt>
                <c:pt idx="986">
                  <c:v>44895</c:v>
                </c:pt>
                <c:pt idx="987">
                  <c:v>44896</c:v>
                </c:pt>
                <c:pt idx="988">
                  <c:v>44897</c:v>
                </c:pt>
                <c:pt idx="989">
                  <c:v>44900</c:v>
                </c:pt>
                <c:pt idx="990">
                  <c:v>44901</c:v>
                </c:pt>
                <c:pt idx="991">
                  <c:v>44902</c:v>
                </c:pt>
                <c:pt idx="992">
                  <c:v>44903</c:v>
                </c:pt>
                <c:pt idx="993">
                  <c:v>44904</c:v>
                </c:pt>
                <c:pt idx="994">
                  <c:v>44907</c:v>
                </c:pt>
                <c:pt idx="995">
                  <c:v>44908</c:v>
                </c:pt>
                <c:pt idx="996">
                  <c:v>44909</c:v>
                </c:pt>
                <c:pt idx="997">
                  <c:v>44910</c:v>
                </c:pt>
                <c:pt idx="998">
                  <c:v>44911</c:v>
                </c:pt>
                <c:pt idx="999">
                  <c:v>44914</c:v>
                </c:pt>
                <c:pt idx="1000">
                  <c:v>44915</c:v>
                </c:pt>
                <c:pt idx="1001">
                  <c:v>44916</c:v>
                </c:pt>
                <c:pt idx="1002">
                  <c:v>44917</c:v>
                </c:pt>
                <c:pt idx="1003">
                  <c:v>44918</c:v>
                </c:pt>
                <c:pt idx="1004">
                  <c:v>44922</c:v>
                </c:pt>
                <c:pt idx="1005">
                  <c:v>44923</c:v>
                </c:pt>
                <c:pt idx="1006">
                  <c:v>44924</c:v>
                </c:pt>
                <c:pt idx="1007">
                  <c:v>44925</c:v>
                </c:pt>
                <c:pt idx="1008">
                  <c:v>44929</c:v>
                </c:pt>
                <c:pt idx="1009">
                  <c:v>44930</c:v>
                </c:pt>
                <c:pt idx="1010">
                  <c:v>44931</c:v>
                </c:pt>
                <c:pt idx="1011">
                  <c:v>44932</c:v>
                </c:pt>
                <c:pt idx="1012">
                  <c:v>44935</c:v>
                </c:pt>
                <c:pt idx="1013">
                  <c:v>44936</c:v>
                </c:pt>
                <c:pt idx="1014">
                  <c:v>44937</c:v>
                </c:pt>
                <c:pt idx="1015">
                  <c:v>44938</c:v>
                </c:pt>
                <c:pt idx="1016">
                  <c:v>44939</c:v>
                </c:pt>
                <c:pt idx="1017">
                  <c:v>44943</c:v>
                </c:pt>
                <c:pt idx="1018">
                  <c:v>44944</c:v>
                </c:pt>
                <c:pt idx="1019">
                  <c:v>44945</c:v>
                </c:pt>
                <c:pt idx="1020">
                  <c:v>44946</c:v>
                </c:pt>
                <c:pt idx="1021">
                  <c:v>44949</c:v>
                </c:pt>
                <c:pt idx="1022">
                  <c:v>44950</c:v>
                </c:pt>
                <c:pt idx="1023">
                  <c:v>44951</c:v>
                </c:pt>
                <c:pt idx="1024">
                  <c:v>44952</c:v>
                </c:pt>
                <c:pt idx="1025">
                  <c:v>44953</c:v>
                </c:pt>
                <c:pt idx="1026">
                  <c:v>44956</c:v>
                </c:pt>
                <c:pt idx="1027">
                  <c:v>44957</c:v>
                </c:pt>
                <c:pt idx="1028">
                  <c:v>44958</c:v>
                </c:pt>
                <c:pt idx="1029">
                  <c:v>44959</c:v>
                </c:pt>
                <c:pt idx="1030">
                  <c:v>44960</c:v>
                </c:pt>
                <c:pt idx="1031">
                  <c:v>44963</c:v>
                </c:pt>
                <c:pt idx="1032">
                  <c:v>44964</c:v>
                </c:pt>
                <c:pt idx="1033">
                  <c:v>44965</c:v>
                </c:pt>
                <c:pt idx="1034">
                  <c:v>44966</c:v>
                </c:pt>
                <c:pt idx="1035">
                  <c:v>44967</c:v>
                </c:pt>
                <c:pt idx="1036">
                  <c:v>44970</c:v>
                </c:pt>
                <c:pt idx="1037">
                  <c:v>44971</c:v>
                </c:pt>
                <c:pt idx="1038">
                  <c:v>44972</c:v>
                </c:pt>
                <c:pt idx="1039">
                  <c:v>44973</c:v>
                </c:pt>
                <c:pt idx="1040">
                  <c:v>44974</c:v>
                </c:pt>
                <c:pt idx="1041">
                  <c:v>44978</c:v>
                </c:pt>
                <c:pt idx="1042">
                  <c:v>44979</c:v>
                </c:pt>
                <c:pt idx="1043">
                  <c:v>44980</c:v>
                </c:pt>
                <c:pt idx="1044">
                  <c:v>44981</c:v>
                </c:pt>
                <c:pt idx="1045">
                  <c:v>44984</c:v>
                </c:pt>
                <c:pt idx="1046">
                  <c:v>44985</c:v>
                </c:pt>
                <c:pt idx="1047">
                  <c:v>44986</c:v>
                </c:pt>
                <c:pt idx="1048">
                  <c:v>44987</c:v>
                </c:pt>
                <c:pt idx="1049">
                  <c:v>44988</c:v>
                </c:pt>
                <c:pt idx="1050">
                  <c:v>44991</c:v>
                </c:pt>
                <c:pt idx="1051">
                  <c:v>44992</c:v>
                </c:pt>
                <c:pt idx="1052">
                  <c:v>44993</c:v>
                </c:pt>
                <c:pt idx="1053">
                  <c:v>44994</c:v>
                </c:pt>
                <c:pt idx="1054">
                  <c:v>44995</c:v>
                </c:pt>
                <c:pt idx="1055">
                  <c:v>44998</c:v>
                </c:pt>
                <c:pt idx="1056">
                  <c:v>44999</c:v>
                </c:pt>
                <c:pt idx="1057">
                  <c:v>45000</c:v>
                </c:pt>
                <c:pt idx="1058">
                  <c:v>45001</c:v>
                </c:pt>
                <c:pt idx="1059">
                  <c:v>45002</c:v>
                </c:pt>
                <c:pt idx="1060">
                  <c:v>45005</c:v>
                </c:pt>
                <c:pt idx="1061">
                  <c:v>45006</c:v>
                </c:pt>
                <c:pt idx="1062">
                  <c:v>45007</c:v>
                </c:pt>
                <c:pt idx="1063">
                  <c:v>45008</c:v>
                </c:pt>
                <c:pt idx="1064">
                  <c:v>45009</c:v>
                </c:pt>
                <c:pt idx="1065">
                  <c:v>45012</c:v>
                </c:pt>
                <c:pt idx="1066">
                  <c:v>45013</c:v>
                </c:pt>
                <c:pt idx="1067">
                  <c:v>45014</c:v>
                </c:pt>
                <c:pt idx="1068">
                  <c:v>45015</c:v>
                </c:pt>
                <c:pt idx="1069">
                  <c:v>45016</c:v>
                </c:pt>
                <c:pt idx="1070">
                  <c:v>45019</c:v>
                </c:pt>
                <c:pt idx="1071">
                  <c:v>45020</c:v>
                </c:pt>
                <c:pt idx="1072">
                  <c:v>45021</c:v>
                </c:pt>
                <c:pt idx="1073">
                  <c:v>45022</c:v>
                </c:pt>
                <c:pt idx="1074">
                  <c:v>45026</c:v>
                </c:pt>
                <c:pt idx="1075">
                  <c:v>45027</c:v>
                </c:pt>
                <c:pt idx="1076">
                  <c:v>45028</c:v>
                </c:pt>
                <c:pt idx="1077">
                  <c:v>45029</c:v>
                </c:pt>
                <c:pt idx="1078">
                  <c:v>45030</c:v>
                </c:pt>
                <c:pt idx="1079">
                  <c:v>45033</c:v>
                </c:pt>
                <c:pt idx="1080">
                  <c:v>45034</c:v>
                </c:pt>
                <c:pt idx="1081">
                  <c:v>45035</c:v>
                </c:pt>
                <c:pt idx="1082">
                  <c:v>45036</c:v>
                </c:pt>
                <c:pt idx="1083">
                  <c:v>45037</c:v>
                </c:pt>
                <c:pt idx="1084">
                  <c:v>45040</c:v>
                </c:pt>
                <c:pt idx="1085">
                  <c:v>45041</c:v>
                </c:pt>
                <c:pt idx="1086">
                  <c:v>45042</c:v>
                </c:pt>
                <c:pt idx="1087">
                  <c:v>45043</c:v>
                </c:pt>
                <c:pt idx="1088">
                  <c:v>45044</c:v>
                </c:pt>
                <c:pt idx="1089">
                  <c:v>45047</c:v>
                </c:pt>
                <c:pt idx="1090">
                  <c:v>45048</c:v>
                </c:pt>
                <c:pt idx="1091">
                  <c:v>45049</c:v>
                </c:pt>
                <c:pt idx="1092">
                  <c:v>45050</c:v>
                </c:pt>
                <c:pt idx="1093">
                  <c:v>45051</c:v>
                </c:pt>
                <c:pt idx="1094">
                  <c:v>45054</c:v>
                </c:pt>
                <c:pt idx="1095">
                  <c:v>45055</c:v>
                </c:pt>
                <c:pt idx="1096">
                  <c:v>45056</c:v>
                </c:pt>
                <c:pt idx="1097">
                  <c:v>45057</c:v>
                </c:pt>
                <c:pt idx="1098">
                  <c:v>45058</c:v>
                </c:pt>
                <c:pt idx="1099">
                  <c:v>45061</c:v>
                </c:pt>
                <c:pt idx="1100">
                  <c:v>45062</c:v>
                </c:pt>
                <c:pt idx="1101">
                  <c:v>45063</c:v>
                </c:pt>
                <c:pt idx="1102">
                  <c:v>45064</c:v>
                </c:pt>
                <c:pt idx="1103">
                  <c:v>45065</c:v>
                </c:pt>
                <c:pt idx="1104">
                  <c:v>45068</c:v>
                </c:pt>
                <c:pt idx="1105">
                  <c:v>45069</c:v>
                </c:pt>
                <c:pt idx="1106">
                  <c:v>45070</c:v>
                </c:pt>
                <c:pt idx="1107">
                  <c:v>45071</c:v>
                </c:pt>
                <c:pt idx="1108">
                  <c:v>45072</c:v>
                </c:pt>
                <c:pt idx="1109">
                  <c:v>45076</c:v>
                </c:pt>
                <c:pt idx="1110">
                  <c:v>45077</c:v>
                </c:pt>
                <c:pt idx="1111">
                  <c:v>45078</c:v>
                </c:pt>
                <c:pt idx="1112">
                  <c:v>45079</c:v>
                </c:pt>
                <c:pt idx="1113">
                  <c:v>45082</c:v>
                </c:pt>
                <c:pt idx="1114">
                  <c:v>45083</c:v>
                </c:pt>
                <c:pt idx="1115">
                  <c:v>45084</c:v>
                </c:pt>
                <c:pt idx="1116">
                  <c:v>45085</c:v>
                </c:pt>
                <c:pt idx="1117">
                  <c:v>45086</c:v>
                </c:pt>
                <c:pt idx="1118">
                  <c:v>45089</c:v>
                </c:pt>
                <c:pt idx="1119">
                  <c:v>45090</c:v>
                </c:pt>
                <c:pt idx="1120">
                  <c:v>45091</c:v>
                </c:pt>
                <c:pt idx="1121">
                  <c:v>45092</c:v>
                </c:pt>
                <c:pt idx="1122">
                  <c:v>45093</c:v>
                </c:pt>
                <c:pt idx="1123">
                  <c:v>45097</c:v>
                </c:pt>
                <c:pt idx="1124">
                  <c:v>45098</c:v>
                </c:pt>
                <c:pt idx="1125">
                  <c:v>45099</c:v>
                </c:pt>
                <c:pt idx="1126">
                  <c:v>45100</c:v>
                </c:pt>
                <c:pt idx="1127">
                  <c:v>45103</c:v>
                </c:pt>
                <c:pt idx="1128">
                  <c:v>45104</c:v>
                </c:pt>
                <c:pt idx="1129">
                  <c:v>45105</c:v>
                </c:pt>
                <c:pt idx="1130">
                  <c:v>45106</c:v>
                </c:pt>
                <c:pt idx="1131">
                  <c:v>45107</c:v>
                </c:pt>
                <c:pt idx="1132">
                  <c:v>45110</c:v>
                </c:pt>
                <c:pt idx="1133">
                  <c:v>45112</c:v>
                </c:pt>
                <c:pt idx="1134">
                  <c:v>45113</c:v>
                </c:pt>
                <c:pt idx="1135">
                  <c:v>45114</c:v>
                </c:pt>
                <c:pt idx="1136">
                  <c:v>45117</c:v>
                </c:pt>
                <c:pt idx="1137">
                  <c:v>45118</c:v>
                </c:pt>
                <c:pt idx="1138">
                  <c:v>45119</c:v>
                </c:pt>
                <c:pt idx="1139">
                  <c:v>45120</c:v>
                </c:pt>
                <c:pt idx="1140">
                  <c:v>45121</c:v>
                </c:pt>
                <c:pt idx="1141">
                  <c:v>45124</c:v>
                </c:pt>
                <c:pt idx="1142">
                  <c:v>45125</c:v>
                </c:pt>
                <c:pt idx="1143">
                  <c:v>45126</c:v>
                </c:pt>
                <c:pt idx="1144">
                  <c:v>45127</c:v>
                </c:pt>
                <c:pt idx="1145">
                  <c:v>45128</c:v>
                </c:pt>
                <c:pt idx="1146">
                  <c:v>45131</c:v>
                </c:pt>
                <c:pt idx="1147">
                  <c:v>45132</c:v>
                </c:pt>
                <c:pt idx="1148">
                  <c:v>45133</c:v>
                </c:pt>
                <c:pt idx="1149">
                  <c:v>45134</c:v>
                </c:pt>
                <c:pt idx="1150">
                  <c:v>45135</c:v>
                </c:pt>
                <c:pt idx="1151">
                  <c:v>45138</c:v>
                </c:pt>
                <c:pt idx="1152">
                  <c:v>45139</c:v>
                </c:pt>
                <c:pt idx="1153">
                  <c:v>45140</c:v>
                </c:pt>
                <c:pt idx="1154">
                  <c:v>45141</c:v>
                </c:pt>
                <c:pt idx="1155">
                  <c:v>45142</c:v>
                </c:pt>
                <c:pt idx="1156">
                  <c:v>45145</c:v>
                </c:pt>
                <c:pt idx="1157">
                  <c:v>45146</c:v>
                </c:pt>
                <c:pt idx="1158">
                  <c:v>45147</c:v>
                </c:pt>
                <c:pt idx="1159">
                  <c:v>45148</c:v>
                </c:pt>
                <c:pt idx="1160">
                  <c:v>45149</c:v>
                </c:pt>
                <c:pt idx="1161">
                  <c:v>45152</c:v>
                </c:pt>
                <c:pt idx="1162">
                  <c:v>45153</c:v>
                </c:pt>
                <c:pt idx="1163">
                  <c:v>45154</c:v>
                </c:pt>
                <c:pt idx="1164">
                  <c:v>45155</c:v>
                </c:pt>
                <c:pt idx="1165">
                  <c:v>45156</c:v>
                </c:pt>
                <c:pt idx="1166">
                  <c:v>45159</c:v>
                </c:pt>
                <c:pt idx="1167">
                  <c:v>45160</c:v>
                </c:pt>
                <c:pt idx="1168">
                  <c:v>45161</c:v>
                </c:pt>
                <c:pt idx="1169">
                  <c:v>45162</c:v>
                </c:pt>
                <c:pt idx="1170">
                  <c:v>45163</c:v>
                </c:pt>
                <c:pt idx="1171">
                  <c:v>45166</c:v>
                </c:pt>
                <c:pt idx="1172">
                  <c:v>45167</c:v>
                </c:pt>
                <c:pt idx="1173">
                  <c:v>45168</c:v>
                </c:pt>
                <c:pt idx="1174">
                  <c:v>45169</c:v>
                </c:pt>
                <c:pt idx="1175">
                  <c:v>45170</c:v>
                </c:pt>
                <c:pt idx="1176">
                  <c:v>45174</c:v>
                </c:pt>
                <c:pt idx="1177">
                  <c:v>45175</c:v>
                </c:pt>
                <c:pt idx="1178">
                  <c:v>45176</c:v>
                </c:pt>
                <c:pt idx="1179">
                  <c:v>45177</c:v>
                </c:pt>
                <c:pt idx="1180">
                  <c:v>45180</c:v>
                </c:pt>
                <c:pt idx="1181">
                  <c:v>45181</c:v>
                </c:pt>
                <c:pt idx="1182">
                  <c:v>45182</c:v>
                </c:pt>
                <c:pt idx="1183">
                  <c:v>45183</c:v>
                </c:pt>
                <c:pt idx="1184">
                  <c:v>45184</c:v>
                </c:pt>
                <c:pt idx="1185">
                  <c:v>45187</c:v>
                </c:pt>
                <c:pt idx="1186">
                  <c:v>45188</c:v>
                </c:pt>
                <c:pt idx="1187">
                  <c:v>45189</c:v>
                </c:pt>
                <c:pt idx="1188">
                  <c:v>45190</c:v>
                </c:pt>
                <c:pt idx="1189">
                  <c:v>45191</c:v>
                </c:pt>
                <c:pt idx="1190">
                  <c:v>45194</c:v>
                </c:pt>
                <c:pt idx="1191">
                  <c:v>45195</c:v>
                </c:pt>
                <c:pt idx="1192">
                  <c:v>45196</c:v>
                </c:pt>
                <c:pt idx="1193">
                  <c:v>45197</c:v>
                </c:pt>
                <c:pt idx="1194">
                  <c:v>45198</c:v>
                </c:pt>
                <c:pt idx="1195">
                  <c:v>45201</c:v>
                </c:pt>
                <c:pt idx="1196">
                  <c:v>45202</c:v>
                </c:pt>
                <c:pt idx="1197">
                  <c:v>45203</c:v>
                </c:pt>
                <c:pt idx="1198">
                  <c:v>45204</c:v>
                </c:pt>
                <c:pt idx="1199">
                  <c:v>45205</c:v>
                </c:pt>
                <c:pt idx="1200">
                  <c:v>45208</c:v>
                </c:pt>
                <c:pt idx="1201">
                  <c:v>45209</c:v>
                </c:pt>
                <c:pt idx="1202">
                  <c:v>45210</c:v>
                </c:pt>
                <c:pt idx="1203">
                  <c:v>45211</c:v>
                </c:pt>
                <c:pt idx="1204">
                  <c:v>45212</c:v>
                </c:pt>
                <c:pt idx="1205">
                  <c:v>45215</c:v>
                </c:pt>
                <c:pt idx="1206">
                  <c:v>45216</c:v>
                </c:pt>
                <c:pt idx="1207">
                  <c:v>45217</c:v>
                </c:pt>
                <c:pt idx="1208">
                  <c:v>45218</c:v>
                </c:pt>
                <c:pt idx="1209">
                  <c:v>45219</c:v>
                </c:pt>
                <c:pt idx="1210">
                  <c:v>45222</c:v>
                </c:pt>
                <c:pt idx="1211">
                  <c:v>45223</c:v>
                </c:pt>
                <c:pt idx="1212">
                  <c:v>45224</c:v>
                </c:pt>
                <c:pt idx="1213">
                  <c:v>45225</c:v>
                </c:pt>
                <c:pt idx="1214">
                  <c:v>45226</c:v>
                </c:pt>
                <c:pt idx="1215">
                  <c:v>45229</c:v>
                </c:pt>
                <c:pt idx="1216">
                  <c:v>45230</c:v>
                </c:pt>
                <c:pt idx="1217">
                  <c:v>45231</c:v>
                </c:pt>
                <c:pt idx="1218">
                  <c:v>45232</c:v>
                </c:pt>
                <c:pt idx="1219">
                  <c:v>45233</c:v>
                </c:pt>
                <c:pt idx="1220">
                  <c:v>45236</c:v>
                </c:pt>
                <c:pt idx="1221">
                  <c:v>45237</c:v>
                </c:pt>
                <c:pt idx="1222">
                  <c:v>45238</c:v>
                </c:pt>
                <c:pt idx="1223">
                  <c:v>45239</c:v>
                </c:pt>
                <c:pt idx="1224">
                  <c:v>45240</c:v>
                </c:pt>
                <c:pt idx="1225">
                  <c:v>45243</c:v>
                </c:pt>
                <c:pt idx="1226">
                  <c:v>45244</c:v>
                </c:pt>
                <c:pt idx="1227">
                  <c:v>45245</c:v>
                </c:pt>
                <c:pt idx="1228">
                  <c:v>45246</c:v>
                </c:pt>
                <c:pt idx="1229">
                  <c:v>45247</c:v>
                </c:pt>
                <c:pt idx="1230">
                  <c:v>45250</c:v>
                </c:pt>
                <c:pt idx="1231">
                  <c:v>45251</c:v>
                </c:pt>
                <c:pt idx="1232">
                  <c:v>45252</c:v>
                </c:pt>
                <c:pt idx="1233">
                  <c:v>45254</c:v>
                </c:pt>
                <c:pt idx="1234">
                  <c:v>45257</c:v>
                </c:pt>
                <c:pt idx="1235">
                  <c:v>45258</c:v>
                </c:pt>
                <c:pt idx="1236">
                  <c:v>45259</c:v>
                </c:pt>
                <c:pt idx="1237">
                  <c:v>45260</c:v>
                </c:pt>
                <c:pt idx="1238">
                  <c:v>45261</c:v>
                </c:pt>
                <c:pt idx="1239">
                  <c:v>45264</c:v>
                </c:pt>
                <c:pt idx="1240">
                  <c:v>45265</c:v>
                </c:pt>
                <c:pt idx="1241">
                  <c:v>45266</c:v>
                </c:pt>
                <c:pt idx="1242">
                  <c:v>45267</c:v>
                </c:pt>
                <c:pt idx="1243">
                  <c:v>45268</c:v>
                </c:pt>
                <c:pt idx="1244">
                  <c:v>45271</c:v>
                </c:pt>
                <c:pt idx="1245">
                  <c:v>45272</c:v>
                </c:pt>
                <c:pt idx="1246">
                  <c:v>45273</c:v>
                </c:pt>
                <c:pt idx="1247">
                  <c:v>45274</c:v>
                </c:pt>
                <c:pt idx="1248">
                  <c:v>45275</c:v>
                </c:pt>
                <c:pt idx="1249">
                  <c:v>45278</c:v>
                </c:pt>
                <c:pt idx="1250">
                  <c:v>45279</c:v>
                </c:pt>
                <c:pt idx="1251">
                  <c:v>45280</c:v>
                </c:pt>
                <c:pt idx="1252">
                  <c:v>45281</c:v>
                </c:pt>
                <c:pt idx="1253">
                  <c:v>45282</c:v>
                </c:pt>
                <c:pt idx="1254">
                  <c:v>45286</c:v>
                </c:pt>
                <c:pt idx="1255">
                  <c:v>45287</c:v>
                </c:pt>
                <c:pt idx="1256">
                  <c:v>45288</c:v>
                </c:pt>
                <c:pt idx="1257">
                  <c:v>45289</c:v>
                </c:pt>
                <c:pt idx="1258">
                  <c:v>45293</c:v>
                </c:pt>
                <c:pt idx="1259">
                  <c:v>45294</c:v>
                </c:pt>
                <c:pt idx="1260">
                  <c:v>45295</c:v>
                </c:pt>
                <c:pt idx="1261">
                  <c:v>45296</c:v>
                </c:pt>
                <c:pt idx="1262">
                  <c:v>45299</c:v>
                </c:pt>
                <c:pt idx="1263">
                  <c:v>45300</c:v>
                </c:pt>
                <c:pt idx="1264">
                  <c:v>45301</c:v>
                </c:pt>
                <c:pt idx="1265">
                  <c:v>45302</c:v>
                </c:pt>
                <c:pt idx="1266">
                  <c:v>45303</c:v>
                </c:pt>
                <c:pt idx="1267">
                  <c:v>45307</c:v>
                </c:pt>
                <c:pt idx="1268">
                  <c:v>45308</c:v>
                </c:pt>
                <c:pt idx="1269">
                  <c:v>45309</c:v>
                </c:pt>
                <c:pt idx="1270">
                  <c:v>45310</c:v>
                </c:pt>
                <c:pt idx="1271">
                  <c:v>45313</c:v>
                </c:pt>
                <c:pt idx="1272">
                  <c:v>45314</c:v>
                </c:pt>
                <c:pt idx="1273">
                  <c:v>45315</c:v>
                </c:pt>
                <c:pt idx="1274">
                  <c:v>45316</c:v>
                </c:pt>
                <c:pt idx="1275">
                  <c:v>45317</c:v>
                </c:pt>
                <c:pt idx="1276">
                  <c:v>45320</c:v>
                </c:pt>
                <c:pt idx="1277">
                  <c:v>45321</c:v>
                </c:pt>
                <c:pt idx="1278">
                  <c:v>45322</c:v>
                </c:pt>
                <c:pt idx="1279">
                  <c:v>45323</c:v>
                </c:pt>
                <c:pt idx="1280">
                  <c:v>45324</c:v>
                </c:pt>
                <c:pt idx="1281">
                  <c:v>45327</c:v>
                </c:pt>
                <c:pt idx="1282">
                  <c:v>45328</c:v>
                </c:pt>
                <c:pt idx="1283">
                  <c:v>45329</c:v>
                </c:pt>
                <c:pt idx="1284">
                  <c:v>45330</c:v>
                </c:pt>
                <c:pt idx="1285">
                  <c:v>45331</c:v>
                </c:pt>
                <c:pt idx="1286">
                  <c:v>45334</c:v>
                </c:pt>
                <c:pt idx="1287">
                  <c:v>45335</c:v>
                </c:pt>
                <c:pt idx="1288">
                  <c:v>45336</c:v>
                </c:pt>
                <c:pt idx="1289">
                  <c:v>45337</c:v>
                </c:pt>
                <c:pt idx="1290">
                  <c:v>45338</c:v>
                </c:pt>
                <c:pt idx="1291">
                  <c:v>45342</c:v>
                </c:pt>
                <c:pt idx="1292">
                  <c:v>45343</c:v>
                </c:pt>
                <c:pt idx="1293">
                  <c:v>45344</c:v>
                </c:pt>
                <c:pt idx="1294">
                  <c:v>45345</c:v>
                </c:pt>
                <c:pt idx="1295">
                  <c:v>45348</c:v>
                </c:pt>
                <c:pt idx="1296">
                  <c:v>45349</c:v>
                </c:pt>
                <c:pt idx="1297">
                  <c:v>45350</c:v>
                </c:pt>
                <c:pt idx="1298">
                  <c:v>45351</c:v>
                </c:pt>
                <c:pt idx="1299">
                  <c:v>45352</c:v>
                </c:pt>
                <c:pt idx="1300">
                  <c:v>45355</c:v>
                </c:pt>
                <c:pt idx="1301">
                  <c:v>45356</c:v>
                </c:pt>
                <c:pt idx="1302">
                  <c:v>45357</c:v>
                </c:pt>
                <c:pt idx="1303">
                  <c:v>45358</c:v>
                </c:pt>
                <c:pt idx="1304">
                  <c:v>45359</c:v>
                </c:pt>
                <c:pt idx="1305">
                  <c:v>45362</c:v>
                </c:pt>
                <c:pt idx="1306">
                  <c:v>45363</c:v>
                </c:pt>
                <c:pt idx="1307">
                  <c:v>45364</c:v>
                </c:pt>
                <c:pt idx="1308">
                  <c:v>45365</c:v>
                </c:pt>
                <c:pt idx="1309">
                  <c:v>45366</c:v>
                </c:pt>
                <c:pt idx="1310">
                  <c:v>45369</c:v>
                </c:pt>
                <c:pt idx="1311">
                  <c:v>45370</c:v>
                </c:pt>
                <c:pt idx="1312">
                  <c:v>45371</c:v>
                </c:pt>
                <c:pt idx="1313">
                  <c:v>45372</c:v>
                </c:pt>
                <c:pt idx="1314">
                  <c:v>45373</c:v>
                </c:pt>
                <c:pt idx="1315">
                  <c:v>45376</c:v>
                </c:pt>
                <c:pt idx="1316">
                  <c:v>45377</c:v>
                </c:pt>
                <c:pt idx="1317">
                  <c:v>45378</c:v>
                </c:pt>
                <c:pt idx="1318">
                  <c:v>45379</c:v>
                </c:pt>
                <c:pt idx="1319">
                  <c:v>45383</c:v>
                </c:pt>
                <c:pt idx="1320">
                  <c:v>45384</c:v>
                </c:pt>
                <c:pt idx="1321">
                  <c:v>45385</c:v>
                </c:pt>
                <c:pt idx="1322">
                  <c:v>45386</c:v>
                </c:pt>
                <c:pt idx="1323">
                  <c:v>45387</c:v>
                </c:pt>
                <c:pt idx="1324">
                  <c:v>45390</c:v>
                </c:pt>
                <c:pt idx="1325">
                  <c:v>45391</c:v>
                </c:pt>
                <c:pt idx="1326">
                  <c:v>45392</c:v>
                </c:pt>
                <c:pt idx="1327">
                  <c:v>45393</c:v>
                </c:pt>
                <c:pt idx="1328">
                  <c:v>45394</c:v>
                </c:pt>
                <c:pt idx="1329">
                  <c:v>45397</c:v>
                </c:pt>
                <c:pt idx="1330">
                  <c:v>45398</c:v>
                </c:pt>
                <c:pt idx="1331">
                  <c:v>45399</c:v>
                </c:pt>
                <c:pt idx="1332">
                  <c:v>45400</c:v>
                </c:pt>
                <c:pt idx="1333">
                  <c:v>45401</c:v>
                </c:pt>
                <c:pt idx="1334">
                  <c:v>45404</c:v>
                </c:pt>
                <c:pt idx="1335">
                  <c:v>45405</c:v>
                </c:pt>
                <c:pt idx="1336">
                  <c:v>45406</c:v>
                </c:pt>
                <c:pt idx="1337">
                  <c:v>45407</c:v>
                </c:pt>
                <c:pt idx="1338">
                  <c:v>45408</c:v>
                </c:pt>
                <c:pt idx="1339">
                  <c:v>45411</c:v>
                </c:pt>
                <c:pt idx="1340">
                  <c:v>45412</c:v>
                </c:pt>
                <c:pt idx="1341">
                  <c:v>45413</c:v>
                </c:pt>
                <c:pt idx="1342">
                  <c:v>45414</c:v>
                </c:pt>
                <c:pt idx="1343">
                  <c:v>45415</c:v>
                </c:pt>
                <c:pt idx="1344">
                  <c:v>45418</c:v>
                </c:pt>
                <c:pt idx="1345">
                  <c:v>45419</c:v>
                </c:pt>
                <c:pt idx="1346">
                  <c:v>45420</c:v>
                </c:pt>
                <c:pt idx="1347">
                  <c:v>45421</c:v>
                </c:pt>
                <c:pt idx="1348">
                  <c:v>45422</c:v>
                </c:pt>
                <c:pt idx="1349">
                  <c:v>45425</c:v>
                </c:pt>
                <c:pt idx="1350">
                  <c:v>45426</c:v>
                </c:pt>
                <c:pt idx="1351">
                  <c:v>45427</c:v>
                </c:pt>
                <c:pt idx="1352">
                  <c:v>45428</c:v>
                </c:pt>
                <c:pt idx="1353">
                  <c:v>45429</c:v>
                </c:pt>
                <c:pt idx="1354">
                  <c:v>45432</c:v>
                </c:pt>
                <c:pt idx="1355">
                  <c:v>45433</c:v>
                </c:pt>
                <c:pt idx="1356">
                  <c:v>45434</c:v>
                </c:pt>
                <c:pt idx="1357">
                  <c:v>45435</c:v>
                </c:pt>
                <c:pt idx="1358">
                  <c:v>45436</c:v>
                </c:pt>
                <c:pt idx="1359">
                  <c:v>45440</c:v>
                </c:pt>
                <c:pt idx="1360">
                  <c:v>45441</c:v>
                </c:pt>
                <c:pt idx="1361">
                  <c:v>45442</c:v>
                </c:pt>
                <c:pt idx="1362">
                  <c:v>45443</c:v>
                </c:pt>
                <c:pt idx="1363">
                  <c:v>45446</c:v>
                </c:pt>
                <c:pt idx="1364">
                  <c:v>45447</c:v>
                </c:pt>
                <c:pt idx="1365">
                  <c:v>45448</c:v>
                </c:pt>
                <c:pt idx="1366">
                  <c:v>45449</c:v>
                </c:pt>
                <c:pt idx="1367">
                  <c:v>45450</c:v>
                </c:pt>
                <c:pt idx="1368">
                  <c:v>45453</c:v>
                </c:pt>
                <c:pt idx="1369">
                  <c:v>45454</c:v>
                </c:pt>
                <c:pt idx="1370">
                  <c:v>45455</c:v>
                </c:pt>
                <c:pt idx="1371">
                  <c:v>45456</c:v>
                </c:pt>
                <c:pt idx="1372">
                  <c:v>45457</c:v>
                </c:pt>
                <c:pt idx="1373">
                  <c:v>45460</c:v>
                </c:pt>
                <c:pt idx="1374">
                  <c:v>45461</c:v>
                </c:pt>
                <c:pt idx="1375">
                  <c:v>45463</c:v>
                </c:pt>
                <c:pt idx="1376">
                  <c:v>45464</c:v>
                </c:pt>
                <c:pt idx="1377">
                  <c:v>45467</c:v>
                </c:pt>
                <c:pt idx="1378">
                  <c:v>45468</c:v>
                </c:pt>
                <c:pt idx="1379">
                  <c:v>45469</c:v>
                </c:pt>
                <c:pt idx="1380">
                  <c:v>45470</c:v>
                </c:pt>
                <c:pt idx="1381">
                  <c:v>45471</c:v>
                </c:pt>
                <c:pt idx="1382">
                  <c:v>45474</c:v>
                </c:pt>
                <c:pt idx="1383">
                  <c:v>45475</c:v>
                </c:pt>
                <c:pt idx="1384">
                  <c:v>45476</c:v>
                </c:pt>
                <c:pt idx="1385">
                  <c:v>45478</c:v>
                </c:pt>
                <c:pt idx="1386">
                  <c:v>45481</c:v>
                </c:pt>
                <c:pt idx="1387">
                  <c:v>45482</c:v>
                </c:pt>
                <c:pt idx="1388">
                  <c:v>45483</c:v>
                </c:pt>
                <c:pt idx="1389">
                  <c:v>45484</c:v>
                </c:pt>
                <c:pt idx="1390">
                  <c:v>45485</c:v>
                </c:pt>
                <c:pt idx="1391">
                  <c:v>45488</c:v>
                </c:pt>
                <c:pt idx="1392">
                  <c:v>45489</c:v>
                </c:pt>
                <c:pt idx="1393">
                  <c:v>45490</c:v>
                </c:pt>
                <c:pt idx="1394">
                  <c:v>45491</c:v>
                </c:pt>
                <c:pt idx="1395">
                  <c:v>45492</c:v>
                </c:pt>
                <c:pt idx="1396">
                  <c:v>45495</c:v>
                </c:pt>
                <c:pt idx="1397">
                  <c:v>45496</c:v>
                </c:pt>
                <c:pt idx="1398">
                  <c:v>45497</c:v>
                </c:pt>
                <c:pt idx="1399">
                  <c:v>45498</c:v>
                </c:pt>
                <c:pt idx="1400">
                  <c:v>45499</c:v>
                </c:pt>
                <c:pt idx="1401">
                  <c:v>45502</c:v>
                </c:pt>
                <c:pt idx="1402">
                  <c:v>45503</c:v>
                </c:pt>
                <c:pt idx="1403">
                  <c:v>45504</c:v>
                </c:pt>
                <c:pt idx="1404">
                  <c:v>45505</c:v>
                </c:pt>
                <c:pt idx="1405">
                  <c:v>45506</c:v>
                </c:pt>
                <c:pt idx="1406">
                  <c:v>45509</c:v>
                </c:pt>
                <c:pt idx="1407">
                  <c:v>45510</c:v>
                </c:pt>
                <c:pt idx="1408">
                  <c:v>45511</c:v>
                </c:pt>
                <c:pt idx="1409">
                  <c:v>45512</c:v>
                </c:pt>
                <c:pt idx="1410">
                  <c:v>45513</c:v>
                </c:pt>
                <c:pt idx="1411">
                  <c:v>45516</c:v>
                </c:pt>
                <c:pt idx="1412">
                  <c:v>45517</c:v>
                </c:pt>
                <c:pt idx="1413">
                  <c:v>45518</c:v>
                </c:pt>
                <c:pt idx="1414">
                  <c:v>45519</c:v>
                </c:pt>
                <c:pt idx="1415">
                  <c:v>45520</c:v>
                </c:pt>
                <c:pt idx="1416">
                  <c:v>45523</c:v>
                </c:pt>
                <c:pt idx="1417">
                  <c:v>45524</c:v>
                </c:pt>
                <c:pt idx="1418">
                  <c:v>45525</c:v>
                </c:pt>
                <c:pt idx="1419">
                  <c:v>45526</c:v>
                </c:pt>
                <c:pt idx="1420">
                  <c:v>45527</c:v>
                </c:pt>
                <c:pt idx="1421">
                  <c:v>45530</c:v>
                </c:pt>
                <c:pt idx="1422">
                  <c:v>45531</c:v>
                </c:pt>
                <c:pt idx="1423">
                  <c:v>45532</c:v>
                </c:pt>
                <c:pt idx="1424">
                  <c:v>45533</c:v>
                </c:pt>
                <c:pt idx="1425">
                  <c:v>45534</c:v>
                </c:pt>
                <c:pt idx="1426">
                  <c:v>45538</c:v>
                </c:pt>
                <c:pt idx="1427">
                  <c:v>45539</c:v>
                </c:pt>
                <c:pt idx="1428">
                  <c:v>45540</c:v>
                </c:pt>
                <c:pt idx="1429">
                  <c:v>45541</c:v>
                </c:pt>
                <c:pt idx="1430">
                  <c:v>45544</c:v>
                </c:pt>
                <c:pt idx="1431">
                  <c:v>45545</c:v>
                </c:pt>
                <c:pt idx="1432">
                  <c:v>45546</c:v>
                </c:pt>
                <c:pt idx="1433">
                  <c:v>45547</c:v>
                </c:pt>
                <c:pt idx="1434">
                  <c:v>45548</c:v>
                </c:pt>
                <c:pt idx="1435">
                  <c:v>45551</c:v>
                </c:pt>
                <c:pt idx="1436">
                  <c:v>45552</c:v>
                </c:pt>
                <c:pt idx="1437">
                  <c:v>45553</c:v>
                </c:pt>
                <c:pt idx="1438">
                  <c:v>45554</c:v>
                </c:pt>
                <c:pt idx="1439">
                  <c:v>45555</c:v>
                </c:pt>
                <c:pt idx="1440">
                  <c:v>45558</c:v>
                </c:pt>
                <c:pt idx="1441">
                  <c:v>45559</c:v>
                </c:pt>
                <c:pt idx="1442">
                  <c:v>45560</c:v>
                </c:pt>
                <c:pt idx="1443">
                  <c:v>45561</c:v>
                </c:pt>
                <c:pt idx="1444">
                  <c:v>45562</c:v>
                </c:pt>
                <c:pt idx="1445">
                  <c:v>45565</c:v>
                </c:pt>
                <c:pt idx="1446">
                  <c:v>45566</c:v>
                </c:pt>
                <c:pt idx="1447">
                  <c:v>45567</c:v>
                </c:pt>
                <c:pt idx="1448">
                  <c:v>45568</c:v>
                </c:pt>
                <c:pt idx="1449">
                  <c:v>45569</c:v>
                </c:pt>
                <c:pt idx="1450">
                  <c:v>45572</c:v>
                </c:pt>
                <c:pt idx="1451">
                  <c:v>45573</c:v>
                </c:pt>
                <c:pt idx="1452">
                  <c:v>45574</c:v>
                </c:pt>
                <c:pt idx="1453">
                  <c:v>45575</c:v>
                </c:pt>
                <c:pt idx="1454">
                  <c:v>45576</c:v>
                </c:pt>
                <c:pt idx="1455">
                  <c:v>45579</c:v>
                </c:pt>
                <c:pt idx="1456">
                  <c:v>45580</c:v>
                </c:pt>
                <c:pt idx="1457">
                  <c:v>45581</c:v>
                </c:pt>
                <c:pt idx="1458">
                  <c:v>45582</c:v>
                </c:pt>
                <c:pt idx="1459">
                  <c:v>45583</c:v>
                </c:pt>
                <c:pt idx="1460">
                  <c:v>45586</c:v>
                </c:pt>
                <c:pt idx="1461">
                  <c:v>45587</c:v>
                </c:pt>
                <c:pt idx="1462">
                  <c:v>45588</c:v>
                </c:pt>
                <c:pt idx="1463">
                  <c:v>45589</c:v>
                </c:pt>
                <c:pt idx="1464">
                  <c:v>45590</c:v>
                </c:pt>
                <c:pt idx="1465">
                  <c:v>45593</c:v>
                </c:pt>
                <c:pt idx="1466">
                  <c:v>45594</c:v>
                </c:pt>
                <c:pt idx="1467">
                  <c:v>45595</c:v>
                </c:pt>
                <c:pt idx="1468">
                  <c:v>45596</c:v>
                </c:pt>
              </c:numCache>
            </c:numRef>
          </c:cat>
          <c:val>
            <c:numRef>
              <c:f>'Holt Exponential Day (X)'!$I$4:$I$1472</c:f>
              <c:numCache>
                <c:formatCode>#,##0.00</c:formatCode>
                <c:ptCount val="1469"/>
                <c:pt idx="0" formatCode="General">
                  <c:v>0</c:v>
                </c:pt>
                <c:pt idx="1">
                  <c:v>-0.26689910520001092</c:v>
                </c:pt>
                <c:pt idx="2">
                  <c:v>3.190661319103981</c:v>
                </c:pt>
                <c:pt idx="3">
                  <c:v>-0.16964178086209358</c:v>
                </c:pt>
                <c:pt idx="4">
                  <c:v>0.95683249322682684</c:v>
                </c:pt>
                <c:pt idx="5">
                  <c:v>-0.32744449816874521</c:v>
                </c:pt>
                <c:pt idx="6">
                  <c:v>-0.64952409766350172</c:v>
                </c:pt>
                <c:pt idx="7">
                  <c:v>-0.86926679585673128</c:v>
                </c:pt>
                <c:pt idx="8">
                  <c:v>-0.69860021212652157</c:v>
                </c:pt>
                <c:pt idx="9">
                  <c:v>-0.5595734102154637</c:v>
                </c:pt>
                <c:pt idx="10">
                  <c:v>-1.6059839670410128</c:v>
                </c:pt>
                <c:pt idx="11">
                  <c:v>0.16253572311703124</c:v>
                </c:pt>
                <c:pt idx="12">
                  <c:v>0.57939176801798453</c:v>
                </c:pt>
                <c:pt idx="13">
                  <c:v>-0.92694130519174678</c:v>
                </c:pt>
                <c:pt idx="14">
                  <c:v>0.25169980147065019</c:v>
                </c:pt>
                <c:pt idx="15">
                  <c:v>-3.8705874901434356</c:v>
                </c:pt>
                <c:pt idx="16">
                  <c:v>0.80813510354178675</c:v>
                </c:pt>
                <c:pt idx="17">
                  <c:v>-0.69665495931756993</c:v>
                </c:pt>
                <c:pt idx="18">
                  <c:v>-0.45707707041457013</c:v>
                </c:pt>
                <c:pt idx="19">
                  <c:v>0.75171286373911528</c:v>
                </c:pt>
                <c:pt idx="20">
                  <c:v>-0.38321846390246606</c:v>
                </c:pt>
                <c:pt idx="21">
                  <c:v>-4.3953446497235547</c:v>
                </c:pt>
                <c:pt idx="22">
                  <c:v>-1.5296589316169076</c:v>
                </c:pt>
                <c:pt idx="23">
                  <c:v>2.42457523699332</c:v>
                </c:pt>
                <c:pt idx="24">
                  <c:v>-0.66994915121718179</c:v>
                </c:pt>
                <c:pt idx="25">
                  <c:v>-1.039291341152321</c:v>
                </c:pt>
                <c:pt idx="26">
                  <c:v>-0.3770827922319171</c:v>
                </c:pt>
                <c:pt idx="27">
                  <c:v>-9.2112983095077539E-2</c:v>
                </c:pt>
                <c:pt idx="28">
                  <c:v>1.7482449539453881</c:v>
                </c:pt>
                <c:pt idx="29">
                  <c:v>-1.3831211004859227</c:v>
                </c:pt>
                <c:pt idx="30">
                  <c:v>-0.48030332479181936</c:v>
                </c:pt>
                <c:pt idx="31">
                  <c:v>1.4465865117428791</c:v>
                </c:pt>
                <c:pt idx="32">
                  <c:v>1.5741309154913523</c:v>
                </c:pt>
                <c:pt idx="33">
                  <c:v>0.45983492424211647</c:v>
                </c:pt>
                <c:pt idx="34">
                  <c:v>-0.31731588548205991</c:v>
                </c:pt>
                <c:pt idx="35">
                  <c:v>0.33000187628823596</c:v>
                </c:pt>
                <c:pt idx="36">
                  <c:v>2.2904082396010352</c:v>
                </c:pt>
                <c:pt idx="37">
                  <c:v>1.3136379567059464</c:v>
                </c:pt>
                <c:pt idx="38">
                  <c:v>-1.8032522755962361</c:v>
                </c:pt>
                <c:pt idx="39">
                  <c:v>-1.1186836526208026</c:v>
                </c:pt>
                <c:pt idx="40">
                  <c:v>0.29338609847931707</c:v>
                </c:pt>
                <c:pt idx="41">
                  <c:v>-1.7931167472806067</c:v>
                </c:pt>
                <c:pt idx="42">
                  <c:v>-0.79519136821336645</c:v>
                </c:pt>
                <c:pt idx="43">
                  <c:v>-0.40294523506665314</c:v>
                </c:pt>
                <c:pt idx="44">
                  <c:v>-2.7044427569082359</c:v>
                </c:pt>
                <c:pt idx="45">
                  <c:v>-2.0032946629647341</c:v>
                </c:pt>
                <c:pt idx="46">
                  <c:v>0.80652203884720564</c:v>
                </c:pt>
                <c:pt idx="47">
                  <c:v>-0.46929387089254249</c:v>
                </c:pt>
                <c:pt idx="48">
                  <c:v>-2.5333356945824761</c:v>
                </c:pt>
                <c:pt idx="49">
                  <c:v>3.5582241829805668</c:v>
                </c:pt>
                <c:pt idx="50">
                  <c:v>0.10384563088754817</c:v>
                </c:pt>
                <c:pt idx="51">
                  <c:v>-1.9532342823686264</c:v>
                </c:pt>
                <c:pt idx="52">
                  <c:v>0.7670585008077353</c:v>
                </c:pt>
                <c:pt idx="53">
                  <c:v>0.67108033138107714</c:v>
                </c:pt>
                <c:pt idx="54">
                  <c:v>-0.9126169873111678</c:v>
                </c:pt>
                <c:pt idx="55">
                  <c:v>-0.20490880207543682</c:v>
                </c:pt>
                <c:pt idx="56">
                  <c:v>1.3862781769509525</c:v>
                </c:pt>
                <c:pt idx="57">
                  <c:v>0.26598710957797778</c:v>
                </c:pt>
                <c:pt idx="58">
                  <c:v>-0.34165447876965516</c:v>
                </c:pt>
                <c:pt idx="59">
                  <c:v>-0.2047806259604954</c:v>
                </c:pt>
                <c:pt idx="60">
                  <c:v>0.55307811486028413</c:v>
                </c:pt>
                <c:pt idx="61">
                  <c:v>0.51598879263993069</c:v>
                </c:pt>
                <c:pt idx="62">
                  <c:v>0.63386133359828989</c:v>
                </c:pt>
                <c:pt idx="63">
                  <c:v>0.13789263351513625</c:v>
                </c:pt>
                <c:pt idx="64">
                  <c:v>0.28099757215696286</c:v>
                </c:pt>
                <c:pt idx="65">
                  <c:v>-0.58639744596740684</c:v>
                </c:pt>
                <c:pt idx="66">
                  <c:v>-2.1212851788205853</c:v>
                </c:pt>
                <c:pt idx="67">
                  <c:v>-0.86922004756678461</c:v>
                </c:pt>
                <c:pt idx="68">
                  <c:v>0.34846665969017465</c:v>
                </c:pt>
                <c:pt idx="69">
                  <c:v>-1.5153692516982744</c:v>
                </c:pt>
                <c:pt idx="70">
                  <c:v>-0.35478496943950688</c:v>
                </c:pt>
                <c:pt idx="71">
                  <c:v>0.21746614608512971</c:v>
                </c:pt>
                <c:pt idx="72">
                  <c:v>0.31962242071860203</c:v>
                </c:pt>
                <c:pt idx="73">
                  <c:v>-0.56081237338258916</c:v>
                </c:pt>
                <c:pt idx="74">
                  <c:v>-0.46281196957244219</c:v>
                </c:pt>
                <c:pt idx="75">
                  <c:v>-0.32921490631036932</c:v>
                </c:pt>
                <c:pt idx="76">
                  <c:v>-1.6532622506183827</c:v>
                </c:pt>
                <c:pt idx="77">
                  <c:v>-1.6079553611011761</c:v>
                </c:pt>
                <c:pt idx="78">
                  <c:v>-1.0939023938297083</c:v>
                </c:pt>
                <c:pt idx="79">
                  <c:v>9.5963118934989211E-2</c:v>
                </c:pt>
                <c:pt idx="80">
                  <c:v>-0.33918229993732041</c:v>
                </c:pt>
                <c:pt idx="81">
                  <c:v>0.60326773654662702</c:v>
                </c:pt>
                <c:pt idx="82">
                  <c:v>-0.95749179618930214</c:v>
                </c:pt>
                <c:pt idx="83">
                  <c:v>0.21622932881071222</c:v>
                </c:pt>
                <c:pt idx="84">
                  <c:v>8.6983187779296856</c:v>
                </c:pt>
                <c:pt idx="85">
                  <c:v>0.84228565206620942</c:v>
                </c:pt>
                <c:pt idx="86">
                  <c:v>-4.553078467209474</c:v>
                </c:pt>
                <c:pt idx="87">
                  <c:v>1.5547677419694423</c:v>
                </c:pt>
                <c:pt idx="88">
                  <c:v>-3.7964301434932111</c:v>
                </c:pt>
                <c:pt idx="89">
                  <c:v>-6.9400097980889086E-2</c:v>
                </c:pt>
                <c:pt idx="90">
                  <c:v>-5.7043754905418496</c:v>
                </c:pt>
                <c:pt idx="91">
                  <c:v>0.66490416110747219</c:v>
                </c:pt>
                <c:pt idx="92">
                  <c:v>0.20934193112867661</c:v>
                </c:pt>
                <c:pt idx="93">
                  <c:v>-2.8277262763825206</c:v>
                </c:pt>
                <c:pt idx="94">
                  <c:v>0.80656637865484981</c:v>
                </c:pt>
                <c:pt idx="95">
                  <c:v>-2.9333373328076959</c:v>
                </c:pt>
                <c:pt idx="96">
                  <c:v>1.8359886655561297</c:v>
                </c:pt>
                <c:pt idx="97">
                  <c:v>0.95906163686964874</c:v>
                </c:pt>
                <c:pt idx="98">
                  <c:v>-2.6840109731122652</c:v>
                </c:pt>
                <c:pt idx="99">
                  <c:v>-0.97036752859958142</c:v>
                </c:pt>
                <c:pt idx="100">
                  <c:v>-0.11201991817858925</c:v>
                </c:pt>
                <c:pt idx="101">
                  <c:v>-3.4694788755270736</c:v>
                </c:pt>
                <c:pt idx="102">
                  <c:v>-0.79263072456225814</c:v>
                </c:pt>
                <c:pt idx="103">
                  <c:v>-1.6012892080288452</c:v>
                </c:pt>
                <c:pt idx="104">
                  <c:v>1.3188022280967004</c:v>
                </c:pt>
                <c:pt idx="105">
                  <c:v>-0.15063560782292029</c:v>
                </c:pt>
                <c:pt idx="106">
                  <c:v>-1.4104780859141783</c:v>
                </c:pt>
                <c:pt idx="107">
                  <c:v>1.6800477824299378</c:v>
                </c:pt>
                <c:pt idx="108">
                  <c:v>1.2600843856544657</c:v>
                </c:pt>
                <c:pt idx="109">
                  <c:v>-0.74580594265302125</c:v>
                </c:pt>
                <c:pt idx="110">
                  <c:v>-4.1418638506522996</c:v>
                </c:pt>
                <c:pt idx="111">
                  <c:v>-1.9924059202270143</c:v>
                </c:pt>
                <c:pt idx="112">
                  <c:v>0.61160479022967706</c:v>
                </c:pt>
                <c:pt idx="113">
                  <c:v>-0.1521580559567326</c:v>
                </c:pt>
                <c:pt idx="114">
                  <c:v>0.86509341594398848</c:v>
                </c:pt>
                <c:pt idx="115">
                  <c:v>3.747387802101656</c:v>
                </c:pt>
                <c:pt idx="116">
                  <c:v>-2.9893138112159079</c:v>
                </c:pt>
                <c:pt idx="117">
                  <c:v>0.16753114684027537</c:v>
                </c:pt>
                <c:pt idx="118">
                  <c:v>-0.81874680319927506</c:v>
                </c:pt>
                <c:pt idx="119">
                  <c:v>-2.1940784928824826</c:v>
                </c:pt>
                <c:pt idx="120">
                  <c:v>-2.2217123187688799</c:v>
                </c:pt>
                <c:pt idx="121">
                  <c:v>3.6094238270370909</c:v>
                </c:pt>
                <c:pt idx="122">
                  <c:v>-2.9097933580021333</c:v>
                </c:pt>
                <c:pt idx="123">
                  <c:v>1.6822319289949235</c:v>
                </c:pt>
                <c:pt idx="124">
                  <c:v>-0.11447668094479013</c:v>
                </c:pt>
                <c:pt idx="125">
                  <c:v>-1.3410409596454826</c:v>
                </c:pt>
                <c:pt idx="126">
                  <c:v>1.4725405260230104</c:v>
                </c:pt>
                <c:pt idx="127">
                  <c:v>-2.2807246177258378</c:v>
                </c:pt>
                <c:pt idx="128">
                  <c:v>-6.5816001453157469E-2</c:v>
                </c:pt>
                <c:pt idx="129">
                  <c:v>-0.46082063400601214</c:v>
                </c:pt>
                <c:pt idx="130">
                  <c:v>-1.6575893012096401</c:v>
                </c:pt>
                <c:pt idx="131">
                  <c:v>-0.93078627846497852</c:v>
                </c:pt>
                <c:pt idx="132">
                  <c:v>-1.578544718798895</c:v>
                </c:pt>
                <c:pt idx="133">
                  <c:v>0.48497046385426756</c:v>
                </c:pt>
                <c:pt idx="134">
                  <c:v>0.19655186008111514</c:v>
                </c:pt>
                <c:pt idx="135">
                  <c:v>-0.86073424022890777</c:v>
                </c:pt>
                <c:pt idx="136">
                  <c:v>0.79284851776921528</c:v>
                </c:pt>
                <c:pt idx="137">
                  <c:v>-2.5481203113678248</c:v>
                </c:pt>
                <c:pt idx="138">
                  <c:v>1.5292789854379407</c:v>
                </c:pt>
                <c:pt idx="139">
                  <c:v>-0.83964534336135443</c:v>
                </c:pt>
                <c:pt idx="140">
                  <c:v>-1.3151142453291982</c:v>
                </c:pt>
                <c:pt idx="141">
                  <c:v>-0.50918521695365371</c:v>
                </c:pt>
                <c:pt idx="142">
                  <c:v>2.7793977350117416</c:v>
                </c:pt>
                <c:pt idx="143">
                  <c:v>-1.0790919183322103</c:v>
                </c:pt>
                <c:pt idx="144">
                  <c:v>-4.9508897547665072</c:v>
                </c:pt>
                <c:pt idx="145">
                  <c:v>2.8762915977954151</c:v>
                </c:pt>
                <c:pt idx="146">
                  <c:v>2.8747524802208204</c:v>
                </c:pt>
                <c:pt idx="147">
                  <c:v>-6.0304728352072345</c:v>
                </c:pt>
                <c:pt idx="148">
                  <c:v>-5.5716979109207614</c:v>
                </c:pt>
                <c:pt idx="149">
                  <c:v>3.8390473841142239</c:v>
                </c:pt>
                <c:pt idx="150">
                  <c:v>2.6653518913055905</c:v>
                </c:pt>
                <c:pt idx="151">
                  <c:v>-3.6164077392496381</c:v>
                </c:pt>
                <c:pt idx="152">
                  <c:v>-1.987702311769084</c:v>
                </c:pt>
                <c:pt idx="153">
                  <c:v>2.6119573176062829</c:v>
                </c:pt>
                <c:pt idx="154">
                  <c:v>1.2822425921957006</c:v>
                </c:pt>
                <c:pt idx="155">
                  <c:v>-2.2199603830567298</c:v>
                </c:pt>
                <c:pt idx="156">
                  <c:v>2.5949150572287181</c:v>
                </c:pt>
                <c:pt idx="157">
                  <c:v>1.7684725207286647</c:v>
                </c:pt>
                <c:pt idx="158">
                  <c:v>2.2751797177358242</c:v>
                </c:pt>
                <c:pt idx="159">
                  <c:v>2.1413586257228019</c:v>
                </c:pt>
                <c:pt idx="160">
                  <c:v>2.6426597357894934</c:v>
                </c:pt>
                <c:pt idx="161">
                  <c:v>-0.46375347698409541</c:v>
                </c:pt>
                <c:pt idx="162">
                  <c:v>-1.3126383163076127</c:v>
                </c:pt>
                <c:pt idx="163">
                  <c:v>2.1404272921772929</c:v>
                </c:pt>
                <c:pt idx="164">
                  <c:v>1.1292774236383423</c:v>
                </c:pt>
                <c:pt idx="165">
                  <c:v>1.1264147037913972</c:v>
                </c:pt>
                <c:pt idx="166">
                  <c:v>0.66827297182447865</c:v>
                </c:pt>
                <c:pt idx="167">
                  <c:v>0.52185574408466096</c:v>
                </c:pt>
                <c:pt idx="168">
                  <c:v>0.18666832345704165</c:v>
                </c:pt>
                <c:pt idx="169">
                  <c:v>1.0981519254610816</c:v>
                </c:pt>
                <c:pt idx="170">
                  <c:v>0.18443186107535325</c:v>
                </c:pt>
                <c:pt idx="171">
                  <c:v>1.1475286058169729</c:v>
                </c:pt>
                <c:pt idx="172">
                  <c:v>-1.1518324111854383</c:v>
                </c:pt>
                <c:pt idx="173">
                  <c:v>-3.8749424934270849</c:v>
                </c:pt>
                <c:pt idx="174">
                  <c:v>-0.31170002466370761</c:v>
                </c:pt>
                <c:pt idx="175">
                  <c:v>2.5234051813037581</c:v>
                </c:pt>
                <c:pt idx="176">
                  <c:v>-1.6411521763492374</c:v>
                </c:pt>
                <c:pt idx="177">
                  <c:v>-3.0788545613265512</c:v>
                </c:pt>
                <c:pt idx="178">
                  <c:v>1.9492872460079411</c:v>
                </c:pt>
                <c:pt idx="179">
                  <c:v>1.0509145959939019</c:v>
                </c:pt>
                <c:pt idx="180">
                  <c:v>-0.18763533560661472</c:v>
                </c:pt>
                <c:pt idx="181">
                  <c:v>-0.73573193257399794</c:v>
                </c:pt>
                <c:pt idx="182">
                  <c:v>-0.56556132507401458</c:v>
                </c:pt>
                <c:pt idx="183">
                  <c:v>0.10034434203336673</c:v>
                </c:pt>
                <c:pt idx="184">
                  <c:v>-2.1712892688013596</c:v>
                </c:pt>
                <c:pt idx="185">
                  <c:v>3.9730781752120095</c:v>
                </c:pt>
                <c:pt idx="186">
                  <c:v>2.1769195832118555</c:v>
                </c:pt>
                <c:pt idx="187">
                  <c:v>-0.93822231046931392</c:v>
                </c:pt>
                <c:pt idx="188">
                  <c:v>-1.6839203209168829</c:v>
                </c:pt>
                <c:pt idx="189">
                  <c:v>-6.0397742636610019</c:v>
                </c:pt>
                <c:pt idx="190">
                  <c:v>1.1107709152855705</c:v>
                </c:pt>
                <c:pt idx="191">
                  <c:v>1.4110555860727345</c:v>
                </c:pt>
                <c:pt idx="192">
                  <c:v>0.2223902631284318</c:v>
                </c:pt>
                <c:pt idx="193">
                  <c:v>-1.0385904910199599</c:v>
                </c:pt>
                <c:pt idx="194">
                  <c:v>4.6038292317501828</c:v>
                </c:pt>
                <c:pt idx="195">
                  <c:v>-0.2885914716032687</c:v>
                </c:pt>
                <c:pt idx="196">
                  <c:v>3.9270872888153008E-3</c:v>
                </c:pt>
                <c:pt idx="197">
                  <c:v>-0.13626051472868994</c:v>
                </c:pt>
                <c:pt idx="198">
                  <c:v>1.9095617765827626</c:v>
                </c:pt>
                <c:pt idx="199">
                  <c:v>-2.5871561097705751</c:v>
                </c:pt>
                <c:pt idx="200">
                  <c:v>0.14417340629819364</c:v>
                </c:pt>
                <c:pt idx="201">
                  <c:v>-0.56689437704611123</c:v>
                </c:pt>
                <c:pt idx="202">
                  <c:v>-0.29910059400907585</c:v>
                </c:pt>
                <c:pt idx="203">
                  <c:v>-2.9627575879651999</c:v>
                </c:pt>
                <c:pt idx="204">
                  <c:v>-1.96348698268514</c:v>
                </c:pt>
                <c:pt idx="205">
                  <c:v>-1.0933935719942269</c:v>
                </c:pt>
                <c:pt idx="206">
                  <c:v>0.8079631700604466</c:v>
                </c:pt>
                <c:pt idx="207">
                  <c:v>2.151437628418762</c:v>
                </c:pt>
                <c:pt idx="208">
                  <c:v>-0.86698681575444425</c:v>
                </c:pt>
                <c:pt idx="209">
                  <c:v>1.0925377822871383</c:v>
                </c:pt>
                <c:pt idx="210">
                  <c:v>-0.60107856609826626</c:v>
                </c:pt>
                <c:pt idx="211">
                  <c:v>1.5520784726407442</c:v>
                </c:pt>
                <c:pt idx="212">
                  <c:v>1.7469689184758295</c:v>
                </c:pt>
                <c:pt idx="213">
                  <c:v>-3.8221522317049619</c:v>
                </c:pt>
                <c:pt idx="214">
                  <c:v>-5.5248188265489659</c:v>
                </c:pt>
                <c:pt idx="215">
                  <c:v>3.0557523565184113</c:v>
                </c:pt>
                <c:pt idx="216">
                  <c:v>5.9048407511966161E-2</c:v>
                </c:pt>
                <c:pt idx="217">
                  <c:v>-0.33745852315976776</c:v>
                </c:pt>
                <c:pt idx="218">
                  <c:v>-0.13237203529749308</c:v>
                </c:pt>
                <c:pt idx="219">
                  <c:v>-0.72927669673873652</c:v>
                </c:pt>
                <c:pt idx="220">
                  <c:v>1.123144094019807</c:v>
                </c:pt>
                <c:pt idx="221">
                  <c:v>2.5226802658785346</c:v>
                </c:pt>
                <c:pt idx="222">
                  <c:v>2.4887362110393099</c:v>
                </c:pt>
                <c:pt idx="223">
                  <c:v>0.49604537354827016</c:v>
                </c:pt>
                <c:pt idx="224">
                  <c:v>0.49972671319417827</c:v>
                </c:pt>
                <c:pt idx="225">
                  <c:v>0.24967076304645275</c:v>
                </c:pt>
                <c:pt idx="226">
                  <c:v>-0.48734617127001911</c:v>
                </c:pt>
                <c:pt idx="227">
                  <c:v>0.39041945511164045</c:v>
                </c:pt>
                <c:pt idx="228">
                  <c:v>1.3303926317110211</c:v>
                </c:pt>
                <c:pt idx="229">
                  <c:v>1.5320498506678462</c:v>
                </c:pt>
                <c:pt idx="230">
                  <c:v>-0.21971189288240112</c:v>
                </c:pt>
                <c:pt idx="231">
                  <c:v>-3.5636604810781876</c:v>
                </c:pt>
                <c:pt idx="232">
                  <c:v>1.603015931973971</c:v>
                </c:pt>
                <c:pt idx="233">
                  <c:v>-1.3286329341792396</c:v>
                </c:pt>
                <c:pt idx="234">
                  <c:v>-0.61769111805355692</c:v>
                </c:pt>
                <c:pt idx="235">
                  <c:v>0.40532837504184727</c:v>
                </c:pt>
                <c:pt idx="236">
                  <c:v>-2.3598790390147144</c:v>
                </c:pt>
                <c:pt idx="237">
                  <c:v>0.83343262976219989</c:v>
                </c:pt>
                <c:pt idx="238">
                  <c:v>2.0981641602881496</c:v>
                </c:pt>
                <c:pt idx="239">
                  <c:v>-0.33959207929859758</c:v>
                </c:pt>
                <c:pt idx="240">
                  <c:v>-0.39235380853568813</c:v>
                </c:pt>
                <c:pt idx="241">
                  <c:v>2.7289063639789504</c:v>
                </c:pt>
                <c:pt idx="242">
                  <c:v>-0.34450800661778658</c:v>
                </c:pt>
                <c:pt idx="243">
                  <c:v>-0.4183855836037651</c:v>
                </c:pt>
                <c:pt idx="244">
                  <c:v>-1.4871712694022392</c:v>
                </c:pt>
                <c:pt idx="245">
                  <c:v>-9.0939655325911417E-2</c:v>
                </c:pt>
                <c:pt idx="246">
                  <c:v>-1.1761915626671851</c:v>
                </c:pt>
                <c:pt idx="247">
                  <c:v>-0.84430759098776775</c:v>
                </c:pt>
                <c:pt idx="248">
                  <c:v>-0.13719697815466247</c:v>
                </c:pt>
                <c:pt idx="249">
                  <c:v>-5.2259719312559128E-2</c:v>
                </c:pt>
                <c:pt idx="250">
                  <c:v>-1.7222019326739257</c:v>
                </c:pt>
                <c:pt idx="251">
                  <c:v>-0.41312829647543481</c:v>
                </c:pt>
                <c:pt idx="252">
                  <c:v>-0.32664514193203331</c:v>
                </c:pt>
                <c:pt idx="253">
                  <c:v>-1.2322804793753619</c:v>
                </c:pt>
                <c:pt idx="254">
                  <c:v>-0.41161921043328675</c:v>
                </c:pt>
                <c:pt idx="255">
                  <c:v>0.62251486012539203</c:v>
                </c:pt>
                <c:pt idx="256">
                  <c:v>2.5674927937575944</c:v>
                </c:pt>
                <c:pt idx="257">
                  <c:v>1.645405369072364</c:v>
                </c:pt>
                <c:pt idx="258">
                  <c:v>-2.6228565838096927</c:v>
                </c:pt>
                <c:pt idx="259">
                  <c:v>-0.61143261165926788</c:v>
                </c:pt>
                <c:pt idx="260">
                  <c:v>-0.64946173472134205</c:v>
                </c:pt>
                <c:pt idx="261">
                  <c:v>-0.3448268890941506</c:v>
                </c:pt>
                <c:pt idx="262">
                  <c:v>-2.2553530105345203</c:v>
                </c:pt>
                <c:pt idx="263">
                  <c:v>-3.8777363831963214</c:v>
                </c:pt>
                <c:pt idx="264">
                  <c:v>-1.2592257266896354</c:v>
                </c:pt>
                <c:pt idx="265">
                  <c:v>0.31231291449984155</c:v>
                </c:pt>
                <c:pt idx="266">
                  <c:v>-2.377197049654967</c:v>
                </c:pt>
                <c:pt idx="267">
                  <c:v>-1.7808933518218453</c:v>
                </c:pt>
                <c:pt idx="268">
                  <c:v>-4.8559886568130253</c:v>
                </c:pt>
                <c:pt idx="269">
                  <c:v>1.0436648204689902</c:v>
                </c:pt>
                <c:pt idx="270">
                  <c:v>-1.966320335395352</c:v>
                </c:pt>
                <c:pt idx="271">
                  <c:v>1.0008623696750192</c:v>
                </c:pt>
                <c:pt idx="272">
                  <c:v>-2.1059285348868286</c:v>
                </c:pt>
                <c:pt idx="273">
                  <c:v>1.1895725542368893</c:v>
                </c:pt>
                <c:pt idx="274">
                  <c:v>4.4142096899431067</c:v>
                </c:pt>
                <c:pt idx="275">
                  <c:v>0.5046081778052951</c:v>
                </c:pt>
                <c:pt idx="276">
                  <c:v>9.4789969053721279E-2</c:v>
                </c:pt>
                <c:pt idx="277">
                  <c:v>6.9378744822756744E-4</c:v>
                </c:pt>
                <c:pt idx="278">
                  <c:v>-8.4645298250336509E-3</c:v>
                </c:pt>
                <c:pt idx="279">
                  <c:v>1.4641703397755919</c:v>
                </c:pt>
                <c:pt idx="280">
                  <c:v>2.6775101513660786</c:v>
                </c:pt>
                <c:pt idx="281">
                  <c:v>-0.99004623484327681</c:v>
                </c:pt>
                <c:pt idx="282">
                  <c:v>0.70924836174430084</c:v>
                </c:pt>
                <c:pt idx="283">
                  <c:v>-0.52044365470311504</c:v>
                </c:pt>
                <c:pt idx="284">
                  <c:v>4.0101683954513874</c:v>
                </c:pt>
                <c:pt idx="285">
                  <c:v>-1.6393414340813877</c:v>
                </c:pt>
                <c:pt idx="286">
                  <c:v>-0.6904931810358903</c:v>
                </c:pt>
                <c:pt idx="287">
                  <c:v>-6.6498808126886502</c:v>
                </c:pt>
                <c:pt idx="288">
                  <c:v>1.6591507200479896</c:v>
                </c:pt>
                <c:pt idx="289">
                  <c:v>2.2629267166621503</c:v>
                </c:pt>
                <c:pt idx="290">
                  <c:v>1.1707682727250415</c:v>
                </c:pt>
                <c:pt idx="291">
                  <c:v>2.2887572059375714</c:v>
                </c:pt>
                <c:pt idx="292">
                  <c:v>1.2674916360008126</c:v>
                </c:pt>
                <c:pt idx="293">
                  <c:v>3.4365177488057839</c:v>
                </c:pt>
                <c:pt idx="294">
                  <c:v>5.0215531009496033</c:v>
                </c:pt>
                <c:pt idx="295">
                  <c:v>-1.7966633649738526</c:v>
                </c:pt>
                <c:pt idx="296">
                  <c:v>-4.0471397502983564E-3</c:v>
                </c:pt>
                <c:pt idx="297">
                  <c:v>-4.7629370177574231</c:v>
                </c:pt>
                <c:pt idx="298">
                  <c:v>4.3149936797777713</c:v>
                </c:pt>
                <c:pt idx="299">
                  <c:v>-10.345960664397211</c:v>
                </c:pt>
                <c:pt idx="300">
                  <c:v>-7.6110699378914859</c:v>
                </c:pt>
                <c:pt idx="301">
                  <c:v>7.9552329092181253</c:v>
                </c:pt>
                <c:pt idx="302">
                  <c:v>5.096567502865085</c:v>
                </c:pt>
                <c:pt idx="303">
                  <c:v>7.385738724070336</c:v>
                </c:pt>
                <c:pt idx="304">
                  <c:v>2.3294912041597087</c:v>
                </c:pt>
                <c:pt idx="305">
                  <c:v>9.2698888123508851</c:v>
                </c:pt>
                <c:pt idx="306">
                  <c:v>7.1670491321711012</c:v>
                </c:pt>
                <c:pt idx="307">
                  <c:v>3.9156328173396133</c:v>
                </c:pt>
                <c:pt idx="308">
                  <c:v>10.103124154219117</c:v>
                </c:pt>
                <c:pt idx="309">
                  <c:v>8.8358487821475791</c:v>
                </c:pt>
                <c:pt idx="310">
                  <c:v>3.8028109021670815</c:v>
                </c:pt>
                <c:pt idx="311">
                  <c:v>-4.3390771824480794</c:v>
                </c:pt>
                <c:pt idx="312">
                  <c:v>-0.54084770897246415</c:v>
                </c:pt>
                <c:pt idx="313">
                  <c:v>-3.0961468921971829</c:v>
                </c:pt>
                <c:pt idx="314">
                  <c:v>-2.7541924616354265</c:v>
                </c:pt>
                <c:pt idx="315">
                  <c:v>-0.8110692310269485</c:v>
                </c:pt>
                <c:pt idx="316">
                  <c:v>-1.8640276582755746</c:v>
                </c:pt>
                <c:pt idx="317">
                  <c:v>7.0342086669720771</c:v>
                </c:pt>
                <c:pt idx="318">
                  <c:v>3.5641166094946897</c:v>
                </c:pt>
                <c:pt idx="319">
                  <c:v>3.8278988799470142</c:v>
                </c:pt>
                <c:pt idx="320">
                  <c:v>3.8519267975885185</c:v>
                </c:pt>
                <c:pt idx="321">
                  <c:v>-3.9234704027590084</c:v>
                </c:pt>
                <c:pt idx="322">
                  <c:v>0.39160195948907983</c:v>
                </c:pt>
                <c:pt idx="323">
                  <c:v>-7.472657389479977</c:v>
                </c:pt>
                <c:pt idx="324">
                  <c:v>-2.6358094504495142</c:v>
                </c:pt>
                <c:pt idx="325">
                  <c:v>3.4071970817178681</c:v>
                </c:pt>
                <c:pt idx="326">
                  <c:v>-0.97287512988052072</c:v>
                </c:pt>
                <c:pt idx="327">
                  <c:v>-3.815961859820348</c:v>
                </c:pt>
                <c:pt idx="328">
                  <c:v>-2.3661613762334923</c:v>
                </c:pt>
                <c:pt idx="329">
                  <c:v>-0.65315193592319076</c:v>
                </c:pt>
                <c:pt idx="330">
                  <c:v>1.5823625728939419</c:v>
                </c:pt>
                <c:pt idx="331">
                  <c:v>0.71847210430992448</c:v>
                </c:pt>
                <c:pt idx="332">
                  <c:v>-0.46229656560780086</c:v>
                </c:pt>
                <c:pt idx="333">
                  <c:v>4.4659726113595752</c:v>
                </c:pt>
                <c:pt idx="334">
                  <c:v>-1.1495361876189918</c:v>
                </c:pt>
                <c:pt idx="335">
                  <c:v>-1.6254203747753735</c:v>
                </c:pt>
                <c:pt idx="336">
                  <c:v>-2.6559721362703641</c:v>
                </c:pt>
                <c:pt idx="337">
                  <c:v>0.34007560043708907</c:v>
                </c:pt>
                <c:pt idx="338">
                  <c:v>0.70874508532996572</c:v>
                </c:pt>
                <c:pt idx="339">
                  <c:v>5.6633243735884093</c:v>
                </c:pt>
                <c:pt idx="340">
                  <c:v>-0.35687751870975148</c:v>
                </c:pt>
                <c:pt idx="341">
                  <c:v>-1.1247492062226598</c:v>
                </c:pt>
                <c:pt idx="342">
                  <c:v>-1.6216312646014188</c:v>
                </c:pt>
                <c:pt idx="343">
                  <c:v>-1.2381670968115941</c:v>
                </c:pt>
                <c:pt idx="344">
                  <c:v>0.79557116029276642</c:v>
                </c:pt>
                <c:pt idx="345">
                  <c:v>2.7178787668318449</c:v>
                </c:pt>
                <c:pt idx="346">
                  <c:v>7.4500085206717728</c:v>
                </c:pt>
                <c:pt idx="347">
                  <c:v>-0.98770619308820073</c:v>
                </c:pt>
                <c:pt idx="348">
                  <c:v>0.94202978511981428</c:v>
                </c:pt>
                <c:pt idx="349">
                  <c:v>-2.7136896111355355</c:v>
                </c:pt>
                <c:pt idx="350">
                  <c:v>-0.85496575572238953</c:v>
                </c:pt>
                <c:pt idx="351">
                  <c:v>3.1808765282828944</c:v>
                </c:pt>
                <c:pt idx="352">
                  <c:v>1.6767016721750281</c:v>
                </c:pt>
                <c:pt idx="353">
                  <c:v>-1.0413625315311066</c:v>
                </c:pt>
                <c:pt idx="354">
                  <c:v>-0.99072175667447482</c:v>
                </c:pt>
                <c:pt idx="355">
                  <c:v>-8.9752633018548522E-2</c:v>
                </c:pt>
                <c:pt idx="356">
                  <c:v>-4.0737381838241902</c:v>
                </c:pt>
                <c:pt idx="357">
                  <c:v>2.3234970324937763</c:v>
                </c:pt>
                <c:pt idx="358">
                  <c:v>-1.2416630894501566</c:v>
                </c:pt>
                <c:pt idx="359">
                  <c:v>-2.1518722260651657E-2</c:v>
                </c:pt>
                <c:pt idx="360">
                  <c:v>-5.6613918886594661</c:v>
                </c:pt>
                <c:pt idx="361">
                  <c:v>-6.4602260911054543</c:v>
                </c:pt>
                <c:pt idx="362">
                  <c:v>-4.0156737881905258</c:v>
                </c:pt>
                <c:pt idx="363">
                  <c:v>-9.8843026451382627</c:v>
                </c:pt>
                <c:pt idx="364">
                  <c:v>0.50749715881973145</c:v>
                </c:pt>
                <c:pt idx="365">
                  <c:v>1.7477651172543887</c:v>
                </c:pt>
                <c:pt idx="366">
                  <c:v>1.5121157022037437</c:v>
                </c:pt>
                <c:pt idx="367">
                  <c:v>0.31689513677929426</c:v>
                </c:pt>
                <c:pt idx="368">
                  <c:v>-0.76333782413257723</c:v>
                </c:pt>
                <c:pt idx="369">
                  <c:v>-2.3705923365922956</c:v>
                </c:pt>
                <c:pt idx="370">
                  <c:v>1.221617208070171</c:v>
                </c:pt>
                <c:pt idx="371">
                  <c:v>2.7000329488361388</c:v>
                </c:pt>
                <c:pt idx="372">
                  <c:v>-4.0571712587861697</c:v>
                </c:pt>
                <c:pt idx="373">
                  <c:v>2.7579252184826402</c:v>
                </c:pt>
                <c:pt idx="374">
                  <c:v>-4.4231514731840917</c:v>
                </c:pt>
                <c:pt idx="375">
                  <c:v>0.52754060480094722</c:v>
                </c:pt>
                <c:pt idx="376">
                  <c:v>1.6534273385596663</c:v>
                </c:pt>
                <c:pt idx="377">
                  <c:v>1.4677720134043994</c:v>
                </c:pt>
                <c:pt idx="378">
                  <c:v>3.1464496120515264</c:v>
                </c:pt>
                <c:pt idx="379">
                  <c:v>1.8405510547381709</c:v>
                </c:pt>
                <c:pt idx="380">
                  <c:v>-4.7688852613207473</c:v>
                </c:pt>
                <c:pt idx="381">
                  <c:v>-0.79635781847338194</c:v>
                </c:pt>
                <c:pt idx="382">
                  <c:v>-1.2925193771982606</c:v>
                </c:pt>
                <c:pt idx="383">
                  <c:v>0.1624449998235491</c:v>
                </c:pt>
                <c:pt idx="384">
                  <c:v>1.200488808002973</c:v>
                </c:pt>
                <c:pt idx="385">
                  <c:v>-0.56065660214295576</c:v>
                </c:pt>
                <c:pt idx="386">
                  <c:v>2.845389079259661</c:v>
                </c:pt>
                <c:pt idx="387">
                  <c:v>-1.9069744761541472</c:v>
                </c:pt>
                <c:pt idx="388">
                  <c:v>-0.59655544097176971</c:v>
                </c:pt>
                <c:pt idx="389">
                  <c:v>1.5904845179399842</c:v>
                </c:pt>
                <c:pt idx="390">
                  <c:v>1.9140921268589182</c:v>
                </c:pt>
                <c:pt idx="391">
                  <c:v>-0.44104938511347314</c:v>
                </c:pt>
                <c:pt idx="392">
                  <c:v>-3.3456277815599265</c:v>
                </c:pt>
                <c:pt idx="393">
                  <c:v>-1.3008304391196077</c:v>
                </c:pt>
                <c:pt idx="394">
                  <c:v>0.81929779018750537</c:v>
                </c:pt>
                <c:pt idx="395">
                  <c:v>-1.5804906044866414</c:v>
                </c:pt>
                <c:pt idx="396">
                  <c:v>2.4247493023881077</c:v>
                </c:pt>
                <c:pt idx="397">
                  <c:v>-3.509163985300745</c:v>
                </c:pt>
                <c:pt idx="398">
                  <c:v>-2.294153645785741</c:v>
                </c:pt>
                <c:pt idx="399">
                  <c:v>2.2055438559540335</c:v>
                </c:pt>
                <c:pt idx="400">
                  <c:v>-0.23169267350220935</c:v>
                </c:pt>
                <c:pt idx="401">
                  <c:v>1.4171577774914965</c:v>
                </c:pt>
                <c:pt idx="402">
                  <c:v>2.6136228338218359</c:v>
                </c:pt>
                <c:pt idx="403">
                  <c:v>-0.70553505905391489</c:v>
                </c:pt>
                <c:pt idx="404">
                  <c:v>1.8447272434214028</c:v>
                </c:pt>
                <c:pt idx="405">
                  <c:v>-0.15097481072268693</c:v>
                </c:pt>
                <c:pt idx="406">
                  <c:v>0.30826327601803882</c:v>
                </c:pt>
                <c:pt idx="407">
                  <c:v>-0.61923956664452362</c:v>
                </c:pt>
                <c:pt idx="408">
                  <c:v>-3.2714151713930448</c:v>
                </c:pt>
                <c:pt idx="409">
                  <c:v>-0.7664760746336583</c:v>
                </c:pt>
                <c:pt idx="410">
                  <c:v>-1.3687469714295446</c:v>
                </c:pt>
                <c:pt idx="411">
                  <c:v>-6.3470903540302288</c:v>
                </c:pt>
                <c:pt idx="412">
                  <c:v>-1.3298968552352335</c:v>
                </c:pt>
                <c:pt idx="413">
                  <c:v>-2.8190842738081301</c:v>
                </c:pt>
                <c:pt idx="414">
                  <c:v>-0.74836342191318295</c:v>
                </c:pt>
                <c:pt idx="415">
                  <c:v>-0.27145833757026594</c:v>
                </c:pt>
                <c:pt idx="416">
                  <c:v>-0.10194768706580248</c:v>
                </c:pt>
                <c:pt idx="417">
                  <c:v>-1.3549632883188281</c:v>
                </c:pt>
                <c:pt idx="418">
                  <c:v>6.7471854412787025E-2</c:v>
                </c:pt>
                <c:pt idx="419">
                  <c:v>1.4177721843900599</c:v>
                </c:pt>
                <c:pt idx="420">
                  <c:v>-1.1026827556507897</c:v>
                </c:pt>
                <c:pt idx="421">
                  <c:v>4.6557946927109981</c:v>
                </c:pt>
                <c:pt idx="422">
                  <c:v>-1.729549682691129</c:v>
                </c:pt>
                <c:pt idx="423">
                  <c:v>-1.0507458464541912</c:v>
                </c:pt>
                <c:pt idx="424">
                  <c:v>-3.6701524649098474</c:v>
                </c:pt>
                <c:pt idx="425">
                  <c:v>3.5944929081046837</c:v>
                </c:pt>
                <c:pt idx="426">
                  <c:v>0.91585333913539557</c:v>
                </c:pt>
                <c:pt idx="427">
                  <c:v>0.4382971197043446</c:v>
                </c:pt>
                <c:pt idx="428">
                  <c:v>0.85238718217939891</c:v>
                </c:pt>
                <c:pt idx="429">
                  <c:v>-0.77398277104052227</c:v>
                </c:pt>
                <c:pt idx="430">
                  <c:v>-0.86579957419408515</c:v>
                </c:pt>
                <c:pt idx="431">
                  <c:v>-2.0806922010269204</c:v>
                </c:pt>
                <c:pt idx="432">
                  <c:v>-1.4135918670708918</c:v>
                </c:pt>
                <c:pt idx="433">
                  <c:v>-5.3491862716473122</c:v>
                </c:pt>
                <c:pt idx="434">
                  <c:v>-0.77532615484869893</c:v>
                </c:pt>
                <c:pt idx="435">
                  <c:v>2.6871795999800554</c:v>
                </c:pt>
                <c:pt idx="436">
                  <c:v>-1.8315670156316344</c:v>
                </c:pt>
                <c:pt idx="437">
                  <c:v>-2.3147689317426057E-2</c:v>
                </c:pt>
                <c:pt idx="438">
                  <c:v>0.75693124171945669</c:v>
                </c:pt>
                <c:pt idx="439">
                  <c:v>-0.50213020996952196</c:v>
                </c:pt>
                <c:pt idx="440">
                  <c:v>-2.5312940491076574</c:v>
                </c:pt>
                <c:pt idx="441">
                  <c:v>0.24196163067202292</c:v>
                </c:pt>
                <c:pt idx="442">
                  <c:v>-1.1076665540128374</c:v>
                </c:pt>
                <c:pt idx="443">
                  <c:v>-0.79717306938630372</c:v>
                </c:pt>
                <c:pt idx="444">
                  <c:v>-0.97545834367755901</c:v>
                </c:pt>
                <c:pt idx="445">
                  <c:v>2.3717501307468751</c:v>
                </c:pt>
                <c:pt idx="446">
                  <c:v>-0.44792402837381928</c:v>
                </c:pt>
                <c:pt idx="447">
                  <c:v>2.2294712577338771</c:v>
                </c:pt>
                <c:pt idx="448">
                  <c:v>0.84048657684911632</c:v>
                </c:pt>
                <c:pt idx="449">
                  <c:v>-1.6285110753065908</c:v>
                </c:pt>
                <c:pt idx="450">
                  <c:v>-1.9410329019484038</c:v>
                </c:pt>
                <c:pt idx="451">
                  <c:v>-3.6340001498848551</c:v>
                </c:pt>
                <c:pt idx="452">
                  <c:v>2.606238185268694</c:v>
                </c:pt>
                <c:pt idx="453">
                  <c:v>-0.7608883024458919</c:v>
                </c:pt>
                <c:pt idx="454">
                  <c:v>1.1038739127815234</c:v>
                </c:pt>
                <c:pt idx="455">
                  <c:v>-3.5145886012784615</c:v>
                </c:pt>
                <c:pt idx="456">
                  <c:v>2.9798171777246125</c:v>
                </c:pt>
                <c:pt idx="457">
                  <c:v>0.41737891227242585</c:v>
                </c:pt>
                <c:pt idx="458">
                  <c:v>-4.7545961581910205</c:v>
                </c:pt>
                <c:pt idx="459">
                  <c:v>-0.98605208000896027</c:v>
                </c:pt>
                <c:pt idx="460">
                  <c:v>-7.0592672117535358</c:v>
                </c:pt>
                <c:pt idx="461">
                  <c:v>3.3378823488822604</c:v>
                </c:pt>
                <c:pt idx="462">
                  <c:v>-0.30602053715512056</c:v>
                </c:pt>
                <c:pt idx="463">
                  <c:v>4.0941713176774215</c:v>
                </c:pt>
                <c:pt idx="464">
                  <c:v>7.0300120162962969</c:v>
                </c:pt>
                <c:pt idx="465">
                  <c:v>0.47830353655615454</c:v>
                </c:pt>
                <c:pt idx="466">
                  <c:v>4.8518394545213255</c:v>
                </c:pt>
                <c:pt idx="467">
                  <c:v>1.4308352545064054</c:v>
                </c:pt>
                <c:pt idx="468">
                  <c:v>6.5142581310545609</c:v>
                </c:pt>
                <c:pt idx="469">
                  <c:v>-8.5455886819270575</c:v>
                </c:pt>
                <c:pt idx="470">
                  <c:v>-2.7740861287728649</c:v>
                </c:pt>
                <c:pt idx="471">
                  <c:v>-4.362733035643231</c:v>
                </c:pt>
                <c:pt idx="472">
                  <c:v>-0.14442254062853976</c:v>
                </c:pt>
                <c:pt idx="473">
                  <c:v>1.9227738130354908</c:v>
                </c:pt>
                <c:pt idx="474">
                  <c:v>2.0024224780250677</c:v>
                </c:pt>
                <c:pt idx="475">
                  <c:v>0.9880135214217205</c:v>
                </c:pt>
                <c:pt idx="476">
                  <c:v>0.25604041675128997</c:v>
                </c:pt>
                <c:pt idx="477">
                  <c:v>-2.1577622932974805</c:v>
                </c:pt>
                <c:pt idx="478">
                  <c:v>-0.75624999277167149</c:v>
                </c:pt>
                <c:pt idx="479">
                  <c:v>-1.0221975074524039</c:v>
                </c:pt>
                <c:pt idx="480">
                  <c:v>-2.6446059878816186</c:v>
                </c:pt>
                <c:pt idx="481">
                  <c:v>-0.68173912552785509</c:v>
                </c:pt>
                <c:pt idx="482">
                  <c:v>-1.6820729939867078</c:v>
                </c:pt>
                <c:pt idx="483">
                  <c:v>4.2684745479352273</c:v>
                </c:pt>
                <c:pt idx="484">
                  <c:v>-1.464737947504517</c:v>
                </c:pt>
                <c:pt idx="485">
                  <c:v>3.2354443916107414</c:v>
                </c:pt>
                <c:pt idx="486">
                  <c:v>5.4602595788537656E-3</c:v>
                </c:pt>
                <c:pt idx="487">
                  <c:v>1.1760876430584517</c:v>
                </c:pt>
                <c:pt idx="488">
                  <c:v>-0.49899977056901434</c:v>
                </c:pt>
                <c:pt idx="489">
                  <c:v>3.0143875397641295E-2</c:v>
                </c:pt>
                <c:pt idx="490">
                  <c:v>1.5606918135352714</c:v>
                </c:pt>
                <c:pt idx="491">
                  <c:v>-3.1698929787672796</c:v>
                </c:pt>
                <c:pt idx="492">
                  <c:v>0.23543896372521544</c:v>
                </c:pt>
                <c:pt idx="493">
                  <c:v>0.83844889075209039</c:v>
                </c:pt>
                <c:pt idx="494">
                  <c:v>-1.4821775441609191</c:v>
                </c:pt>
                <c:pt idx="495">
                  <c:v>1.5424158634621108</c:v>
                </c:pt>
                <c:pt idx="496">
                  <c:v>-3.7322535022742613</c:v>
                </c:pt>
                <c:pt idx="497">
                  <c:v>-2.2240968933057559</c:v>
                </c:pt>
                <c:pt idx="498">
                  <c:v>-0.39405549525770311</c:v>
                </c:pt>
                <c:pt idx="499">
                  <c:v>-0.58453302588807787</c:v>
                </c:pt>
                <c:pt idx="500">
                  <c:v>-0.23573656374972529</c:v>
                </c:pt>
                <c:pt idx="501">
                  <c:v>0.46483167159632899</c:v>
                </c:pt>
                <c:pt idx="502">
                  <c:v>-0.76967036673562461</c:v>
                </c:pt>
                <c:pt idx="503">
                  <c:v>-1.3239649311286144</c:v>
                </c:pt>
                <c:pt idx="504">
                  <c:v>-1.7547377711671572</c:v>
                </c:pt>
                <c:pt idx="505">
                  <c:v>-2.7968929312535238</c:v>
                </c:pt>
                <c:pt idx="506">
                  <c:v>-2.3709321789350781</c:v>
                </c:pt>
                <c:pt idx="507">
                  <c:v>0.43378712114386531</c:v>
                </c:pt>
                <c:pt idx="508">
                  <c:v>-1.3280378129641974</c:v>
                </c:pt>
                <c:pt idx="509">
                  <c:v>2.059893469603594</c:v>
                </c:pt>
                <c:pt idx="510">
                  <c:v>-2.7105285007513373</c:v>
                </c:pt>
                <c:pt idx="511">
                  <c:v>-1.534135854304651</c:v>
                </c:pt>
                <c:pt idx="512">
                  <c:v>1.5282300928415964</c:v>
                </c:pt>
                <c:pt idx="513">
                  <c:v>-1.026413578670855</c:v>
                </c:pt>
                <c:pt idx="514">
                  <c:v>-4.0863236245247663</c:v>
                </c:pt>
                <c:pt idx="515">
                  <c:v>4.4077417282593672</c:v>
                </c:pt>
                <c:pt idx="516">
                  <c:v>0.28246440565618514</c:v>
                </c:pt>
                <c:pt idx="517">
                  <c:v>1.1292813212822921</c:v>
                </c:pt>
                <c:pt idx="518">
                  <c:v>-2.8670391735957992</c:v>
                </c:pt>
                <c:pt idx="519">
                  <c:v>-2.9343002798264877</c:v>
                </c:pt>
                <c:pt idx="520">
                  <c:v>4.9155490936576882</c:v>
                </c:pt>
                <c:pt idx="521">
                  <c:v>-3.0198232298293703</c:v>
                </c:pt>
                <c:pt idx="522">
                  <c:v>9.9091039274640025E-2</c:v>
                </c:pt>
                <c:pt idx="523">
                  <c:v>1.2039291308755082</c:v>
                </c:pt>
                <c:pt idx="524">
                  <c:v>5.3702799631159621</c:v>
                </c:pt>
                <c:pt idx="525">
                  <c:v>4.618054717383643</c:v>
                </c:pt>
                <c:pt idx="526">
                  <c:v>-0.31981344801332057</c:v>
                </c:pt>
                <c:pt idx="527">
                  <c:v>-1.2471578424437268</c:v>
                </c:pt>
                <c:pt idx="528">
                  <c:v>3.4061130442461831</c:v>
                </c:pt>
                <c:pt idx="529">
                  <c:v>1.0826324607567983</c:v>
                </c:pt>
                <c:pt idx="530">
                  <c:v>2.4390453100019442</c:v>
                </c:pt>
                <c:pt idx="531">
                  <c:v>-2.9651225150585958</c:v>
                </c:pt>
                <c:pt idx="532">
                  <c:v>5.9619656284423854</c:v>
                </c:pt>
                <c:pt idx="533">
                  <c:v>-1.9088770329218221</c:v>
                </c:pt>
                <c:pt idx="534">
                  <c:v>0.17121892146127493</c:v>
                </c:pt>
                <c:pt idx="535">
                  <c:v>-3.4733893683342103</c:v>
                </c:pt>
                <c:pt idx="536">
                  <c:v>-2.2878796486844806</c:v>
                </c:pt>
                <c:pt idx="537">
                  <c:v>1.6085292197559795</c:v>
                </c:pt>
                <c:pt idx="538">
                  <c:v>-1.2534987967443669</c:v>
                </c:pt>
                <c:pt idx="539">
                  <c:v>-1.1434314223899662</c:v>
                </c:pt>
                <c:pt idx="540">
                  <c:v>-1.3453152822025913</c:v>
                </c:pt>
                <c:pt idx="541">
                  <c:v>0.47043380523263068</c:v>
                </c:pt>
                <c:pt idx="542">
                  <c:v>-1.9460101102958447</c:v>
                </c:pt>
                <c:pt idx="543">
                  <c:v>1.0991695094914746</c:v>
                </c:pt>
                <c:pt idx="544">
                  <c:v>-1.3574889198746973</c:v>
                </c:pt>
                <c:pt idx="545">
                  <c:v>-1.7091869502365284</c:v>
                </c:pt>
                <c:pt idx="546">
                  <c:v>-5.5612765956418286</c:v>
                </c:pt>
                <c:pt idx="547">
                  <c:v>-1.7931692877100431</c:v>
                </c:pt>
                <c:pt idx="548">
                  <c:v>3.6432745896955225</c:v>
                </c:pt>
                <c:pt idx="549">
                  <c:v>-0.33649926108159889</c:v>
                </c:pt>
                <c:pt idx="550">
                  <c:v>8.883474802964372</c:v>
                </c:pt>
                <c:pt idx="551">
                  <c:v>5.584383913791612</c:v>
                </c:pt>
                <c:pt idx="552">
                  <c:v>-0.9057655247213745</c:v>
                </c:pt>
                <c:pt idx="553">
                  <c:v>-5.4654763833302695</c:v>
                </c:pt>
                <c:pt idx="554">
                  <c:v>-3.1087602336859277</c:v>
                </c:pt>
                <c:pt idx="555">
                  <c:v>0.38216030365418874</c:v>
                </c:pt>
                <c:pt idx="556">
                  <c:v>-0.94543684172404596</c:v>
                </c:pt>
                <c:pt idx="557">
                  <c:v>-1.383470515181898</c:v>
                </c:pt>
                <c:pt idx="558">
                  <c:v>-0.46018172954035208</c:v>
                </c:pt>
                <c:pt idx="559">
                  <c:v>1.2000053022650263</c:v>
                </c:pt>
                <c:pt idx="560">
                  <c:v>-0.95651868741703083</c:v>
                </c:pt>
                <c:pt idx="561">
                  <c:v>-5.3402179278498636</c:v>
                </c:pt>
                <c:pt idx="562">
                  <c:v>2.4209595297004398</c:v>
                </c:pt>
                <c:pt idx="563">
                  <c:v>2.6673751833344568</c:v>
                </c:pt>
                <c:pt idx="564">
                  <c:v>1.4890378132917306</c:v>
                </c:pt>
                <c:pt idx="565">
                  <c:v>3.3464602683591238</c:v>
                </c:pt>
                <c:pt idx="566">
                  <c:v>4.8911347059286072</c:v>
                </c:pt>
                <c:pt idx="567">
                  <c:v>3.2559140343412878</c:v>
                </c:pt>
                <c:pt idx="568">
                  <c:v>-0.83891656681981885</c:v>
                </c:pt>
                <c:pt idx="569">
                  <c:v>-0.91870794423070379</c:v>
                </c:pt>
                <c:pt idx="570">
                  <c:v>2.7081891859994585</c:v>
                </c:pt>
                <c:pt idx="571">
                  <c:v>1.6011945778179495</c:v>
                </c:pt>
                <c:pt idx="572">
                  <c:v>0.99241077938162903</c:v>
                </c:pt>
                <c:pt idx="573">
                  <c:v>-1.1033585844314473</c:v>
                </c:pt>
                <c:pt idx="574">
                  <c:v>-2.4688742210933583</c:v>
                </c:pt>
                <c:pt idx="575">
                  <c:v>7.3032094083060883E-2</c:v>
                </c:pt>
                <c:pt idx="576">
                  <c:v>-9.4092048111178883E-2</c:v>
                </c:pt>
                <c:pt idx="577">
                  <c:v>-0.27240857467560886</c:v>
                </c:pt>
                <c:pt idx="578">
                  <c:v>-3.3374283213331637</c:v>
                </c:pt>
                <c:pt idx="579">
                  <c:v>1.2654045870675645</c:v>
                </c:pt>
                <c:pt idx="580">
                  <c:v>-1.4578045529671613</c:v>
                </c:pt>
                <c:pt idx="581">
                  <c:v>-9.0103906873252981E-2</c:v>
                </c:pt>
                <c:pt idx="582">
                  <c:v>-0.35602712649838963</c:v>
                </c:pt>
                <c:pt idx="583">
                  <c:v>0.23336238258141861</c:v>
                </c:pt>
                <c:pt idx="584">
                  <c:v>-0.54792360495034131</c:v>
                </c:pt>
                <c:pt idx="585">
                  <c:v>1.7865493185421428</c:v>
                </c:pt>
                <c:pt idx="586">
                  <c:v>-1.911222919432646</c:v>
                </c:pt>
                <c:pt idx="587">
                  <c:v>3.5167960054726564</c:v>
                </c:pt>
                <c:pt idx="588">
                  <c:v>-2.3882250350822005</c:v>
                </c:pt>
                <c:pt idx="589">
                  <c:v>3.7362796011816215</c:v>
                </c:pt>
                <c:pt idx="590">
                  <c:v>1.6888079019645375</c:v>
                </c:pt>
                <c:pt idx="591">
                  <c:v>9.5185177778307093</c:v>
                </c:pt>
                <c:pt idx="592">
                  <c:v>1.4568205001169758</c:v>
                </c:pt>
                <c:pt idx="593">
                  <c:v>-1.3496285481118377</c:v>
                </c:pt>
                <c:pt idx="594">
                  <c:v>-2.4398805571589719</c:v>
                </c:pt>
                <c:pt idx="595">
                  <c:v>-0.79874468016683409</c:v>
                </c:pt>
                <c:pt idx="596">
                  <c:v>-3.2229887990780526E-2</c:v>
                </c:pt>
                <c:pt idx="597">
                  <c:v>1.8128087001823587</c:v>
                </c:pt>
                <c:pt idx="598">
                  <c:v>-4.6039110547820314</c:v>
                </c:pt>
                <c:pt idx="599">
                  <c:v>-2.103995083700994</c:v>
                </c:pt>
                <c:pt idx="600">
                  <c:v>6.4829035559910153E-4</c:v>
                </c:pt>
                <c:pt idx="601">
                  <c:v>-1.7246178327554276</c:v>
                </c:pt>
                <c:pt idx="602">
                  <c:v>9.1864620671231023E-2</c:v>
                </c:pt>
                <c:pt idx="603">
                  <c:v>-4.5900354731217305</c:v>
                </c:pt>
                <c:pt idx="604">
                  <c:v>-4.0321949673129893</c:v>
                </c:pt>
                <c:pt idx="605">
                  <c:v>-1.0277966941170291</c:v>
                </c:pt>
                <c:pt idx="606">
                  <c:v>-0.40726776684965671</c:v>
                </c:pt>
                <c:pt idx="607">
                  <c:v>-1.7913709319832947</c:v>
                </c:pt>
                <c:pt idx="608">
                  <c:v>-1.5116068799956395</c:v>
                </c:pt>
                <c:pt idx="609">
                  <c:v>-1.0540409798370547</c:v>
                </c:pt>
                <c:pt idx="610">
                  <c:v>-1.3870037978406913</c:v>
                </c:pt>
                <c:pt idx="611">
                  <c:v>-0.33534731149691765</c:v>
                </c:pt>
                <c:pt idx="612">
                  <c:v>-1.2403875494397028</c:v>
                </c:pt>
                <c:pt idx="613">
                  <c:v>-1.4462603175311699</c:v>
                </c:pt>
                <c:pt idx="614">
                  <c:v>1.1169330774663422E-2</c:v>
                </c:pt>
                <c:pt idx="615">
                  <c:v>0.25649081156166176</c:v>
                </c:pt>
                <c:pt idx="616">
                  <c:v>-0.403985621131568</c:v>
                </c:pt>
                <c:pt idx="617">
                  <c:v>-0.45105873163387855</c:v>
                </c:pt>
                <c:pt idx="618">
                  <c:v>-1.0172104493106531</c:v>
                </c:pt>
                <c:pt idx="619">
                  <c:v>-1.2842987077937948</c:v>
                </c:pt>
                <c:pt idx="620">
                  <c:v>-1.5001841676930212</c:v>
                </c:pt>
                <c:pt idx="621">
                  <c:v>3.1309990902843481</c:v>
                </c:pt>
                <c:pt idx="622">
                  <c:v>1.2328967118940852</c:v>
                </c:pt>
                <c:pt idx="623">
                  <c:v>0.54121400243343487</c:v>
                </c:pt>
                <c:pt idx="624">
                  <c:v>1.4303151394332758</c:v>
                </c:pt>
                <c:pt idx="625">
                  <c:v>7.7342686244499248</c:v>
                </c:pt>
                <c:pt idx="626">
                  <c:v>-0.90626368319374251</c:v>
                </c:pt>
                <c:pt idx="627">
                  <c:v>1.9369081525141496</c:v>
                </c:pt>
                <c:pt idx="628">
                  <c:v>-3.8932272058806632</c:v>
                </c:pt>
                <c:pt idx="629">
                  <c:v>-1.7063254239641594</c:v>
                </c:pt>
                <c:pt idx="630">
                  <c:v>-0.62145247301441486</c:v>
                </c:pt>
                <c:pt idx="631">
                  <c:v>-3.1906352736370138</c:v>
                </c:pt>
                <c:pt idx="632">
                  <c:v>1.4649159516768577</c:v>
                </c:pt>
                <c:pt idx="633">
                  <c:v>-1.5981741634656998</c:v>
                </c:pt>
                <c:pt idx="634">
                  <c:v>0.33688990166947974</c:v>
                </c:pt>
                <c:pt idx="635">
                  <c:v>5.7984970713306438E-2</c:v>
                </c:pt>
                <c:pt idx="636">
                  <c:v>-2.1932215668344668</c:v>
                </c:pt>
                <c:pt idx="637">
                  <c:v>3.4459172845146213E-2</c:v>
                </c:pt>
                <c:pt idx="638">
                  <c:v>-4.3501014432650322</c:v>
                </c:pt>
                <c:pt idx="639">
                  <c:v>-2.9295856682273609</c:v>
                </c:pt>
                <c:pt idx="640">
                  <c:v>-1.9107849974015778</c:v>
                </c:pt>
                <c:pt idx="641">
                  <c:v>1.2352421620046243</c:v>
                </c:pt>
                <c:pt idx="642">
                  <c:v>2.111442914556676</c:v>
                </c:pt>
                <c:pt idx="643">
                  <c:v>0.48111802530516456</c:v>
                </c:pt>
                <c:pt idx="644">
                  <c:v>3.3477270556345218</c:v>
                </c:pt>
                <c:pt idx="645">
                  <c:v>-2.0890533755025729</c:v>
                </c:pt>
                <c:pt idx="646">
                  <c:v>-0.90929969844327729</c:v>
                </c:pt>
                <c:pt idx="647">
                  <c:v>-0.18832597243419968</c:v>
                </c:pt>
                <c:pt idx="648">
                  <c:v>0.41297326888991392</c:v>
                </c:pt>
                <c:pt idx="649">
                  <c:v>-0.78025514669315044</c:v>
                </c:pt>
                <c:pt idx="650">
                  <c:v>4.9626724627295573</c:v>
                </c:pt>
                <c:pt idx="651">
                  <c:v>3.3746232832103829</c:v>
                </c:pt>
                <c:pt idx="652">
                  <c:v>3.060602634527811</c:v>
                </c:pt>
                <c:pt idx="653">
                  <c:v>-9.8548249548195486</c:v>
                </c:pt>
                <c:pt idx="654">
                  <c:v>-4.5998758504854322</c:v>
                </c:pt>
                <c:pt idx="655">
                  <c:v>0.14979138090987476</c:v>
                </c:pt>
                <c:pt idx="656">
                  <c:v>-1.4153675266695132</c:v>
                </c:pt>
                <c:pt idx="657">
                  <c:v>0.18988904739114787</c:v>
                </c:pt>
                <c:pt idx="658">
                  <c:v>3.8112496245768455</c:v>
                </c:pt>
                <c:pt idx="659">
                  <c:v>3.4126509062940045</c:v>
                </c:pt>
                <c:pt idx="660">
                  <c:v>-2.5894324597979903</c:v>
                </c:pt>
                <c:pt idx="661">
                  <c:v>-2.9987088231055452</c:v>
                </c:pt>
                <c:pt idx="662">
                  <c:v>-1.5971497818596561</c:v>
                </c:pt>
                <c:pt idx="663">
                  <c:v>-0.26736006037401694</c:v>
                </c:pt>
                <c:pt idx="664">
                  <c:v>1.1403301153822554</c:v>
                </c:pt>
                <c:pt idx="665">
                  <c:v>4.0164651039045509</c:v>
                </c:pt>
                <c:pt idx="666">
                  <c:v>-0.35529561940415988</c:v>
                </c:pt>
                <c:pt idx="667">
                  <c:v>1.5905955646715881</c:v>
                </c:pt>
                <c:pt idx="668">
                  <c:v>-0.9335212130695254</c:v>
                </c:pt>
                <c:pt idx="669">
                  <c:v>1.1619193080181276</c:v>
                </c:pt>
                <c:pt idx="670">
                  <c:v>-0.53946700909665424</c:v>
                </c:pt>
                <c:pt idx="671">
                  <c:v>-8.7886725556160172E-2</c:v>
                </c:pt>
                <c:pt idx="672">
                  <c:v>1.4336485156826484</c:v>
                </c:pt>
                <c:pt idx="673">
                  <c:v>0.99389560541351329</c:v>
                </c:pt>
                <c:pt idx="674">
                  <c:v>-1.0969275919493953</c:v>
                </c:pt>
                <c:pt idx="675">
                  <c:v>0.50315467945654291</c:v>
                </c:pt>
                <c:pt idx="676">
                  <c:v>-0.48584672477662139</c:v>
                </c:pt>
                <c:pt idx="677">
                  <c:v>0.88376736136240197</c:v>
                </c:pt>
                <c:pt idx="678">
                  <c:v>0.65462648411727287</c:v>
                </c:pt>
                <c:pt idx="679">
                  <c:v>0.47778872152588292</c:v>
                </c:pt>
                <c:pt idx="680">
                  <c:v>-1.7683335756339602</c:v>
                </c:pt>
                <c:pt idx="681">
                  <c:v>-2.5429969938433601</c:v>
                </c:pt>
                <c:pt idx="682">
                  <c:v>1.1587208600842018</c:v>
                </c:pt>
                <c:pt idx="683">
                  <c:v>-0.23826458560998276</c:v>
                </c:pt>
                <c:pt idx="684">
                  <c:v>0.80802008929546787</c:v>
                </c:pt>
                <c:pt idx="685">
                  <c:v>2.6198288263583436</c:v>
                </c:pt>
                <c:pt idx="686">
                  <c:v>2.4558919666875738</c:v>
                </c:pt>
                <c:pt idx="687">
                  <c:v>3.9436037092451386</c:v>
                </c:pt>
                <c:pt idx="688">
                  <c:v>-3.2710957102747784</c:v>
                </c:pt>
                <c:pt idx="689">
                  <c:v>-0.66347815080888495</c:v>
                </c:pt>
                <c:pt idx="690">
                  <c:v>-3.3657104829707691</c:v>
                </c:pt>
                <c:pt idx="691">
                  <c:v>2.8176997907533803</c:v>
                </c:pt>
                <c:pt idx="692">
                  <c:v>3.1197484275759848</c:v>
                </c:pt>
                <c:pt idx="693">
                  <c:v>2.3303112957641758</c:v>
                </c:pt>
                <c:pt idx="694">
                  <c:v>-1.1564028303571945</c:v>
                </c:pt>
                <c:pt idx="695">
                  <c:v>0.16665688058884598</c:v>
                </c:pt>
                <c:pt idx="696">
                  <c:v>1.5972012794056241</c:v>
                </c:pt>
                <c:pt idx="697">
                  <c:v>3.5149776933704402</c:v>
                </c:pt>
                <c:pt idx="698">
                  <c:v>-1.9242990849448915E-2</c:v>
                </c:pt>
                <c:pt idx="699">
                  <c:v>0.89082346949788871</c:v>
                </c:pt>
                <c:pt idx="700">
                  <c:v>1.2282347553758655</c:v>
                </c:pt>
                <c:pt idx="701">
                  <c:v>4.2400320987085536</c:v>
                </c:pt>
                <c:pt idx="702">
                  <c:v>2.6910785823043</c:v>
                </c:pt>
                <c:pt idx="703">
                  <c:v>4.1638115167615695</c:v>
                </c:pt>
                <c:pt idx="704">
                  <c:v>-1.7967877781580341</c:v>
                </c:pt>
                <c:pt idx="705">
                  <c:v>-0.50560242593581961</c:v>
                </c:pt>
                <c:pt idx="706">
                  <c:v>-1.6565751164478115E-2</c:v>
                </c:pt>
                <c:pt idx="707">
                  <c:v>3.1084822299337134</c:v>
                </c:pt>
                <c:pt idx="708">
                  <c:v>0.37819878742820379</c:v>
                </c:pt>
                <c:pt idx="709">
                  <c:v>-0.70592402071505944</c:v>
                </c:pt>
                <c:pt idx="710">
                  <c:v>-0.16496674729501137</c:v>
                </c:pt>
                <c:pt idx="711">
                  <c:v>-0.94003846669193081</c:v>
                </c:pt>
                <c:pt idx="712">
                  <c:v>2.1586973244255319</c:v>
                </c:pt>
                <c:pt idx="713">
                  <c:v>-2.4575861927276321</c:v>
                </c:pt>
                <c:pt idx="714">
                  <c:v>0.53992682317283425</c:v>
                </c:pt>
                <c:pt idx="715">
                  <c:v>-1.0761334018723687</c:v>
                </c:pt>
                <c:pt idx="716">
                  <c:v>2.6671405443112235</c:v>
                </c:pt>
                <c:pt idx="717">
                  <c:v>-1.5760403164251784</c:v>
                </c:pt>
                <c:pt idx="718">
                  <c:v>0.4757613303584094</c:v>
                </c:pt>
                <c:pt idx="719">
                  <c:v>-3.1119210929347787</c:v>
                </c:pt>
                <c:pt idx="720">
                  <c:v>-0.37468857350472717</c:v>
                </c:pt>
                <c:pt idx="721">
                  <c:v>-8.5688508565998234</c:v>
                </c:pt>
                <c:pt idx="722">
                  <c:v>-0.52302848358749543</c:v>
                </c:pt>
                <c:pt idx="723">
                  <c:v>0.24634257261226367</c:v>
                </c:pt>
                <c:pt idx="724">
                  <c:v>0.50553454784702012</c:v>
                </c:pt>
                <c:pt idx="725">
                  <c:v>1.4803301950810805</c:v>
                </c:pt>
                <c:pt idx="726">
                  <c:v>0.22444148335168279</c:v>
                </c:pt>
                <c:pt idx="727">
                  <c:v>0.43652812407816555</c:v>
                </c:pt>
                <c:pt idx="728">
                  <c:v>-1.1150615870715228</c:v>
                </c:pt>
                <c:pt idx="729">
                  <c:v>-1.606716519256338</c:v>
                </c:pt>
                <c:pt idx="730">
                  <c:v>-1.331234441905508</c:v>
                </c:pt>
                <c:pt idx="731">
                  <c:v>-0.32970131352686849</c:v>
                </c:pt>
                <c:pt idx="732">
                  <c:v>-3.790240685903882</c:v>
                </c:pt>
                <c:pt idx="733">
                  <c:v>2.9126073888963333</c:v>
                </c:pt>
                <c:pt idx="734">
                  <c:v>3.2496538719907164</c:v>
                </c:pt>
                <c:pt idx="735">
                  <c:v>2.7842325094391924</c:v>
                </c:pt>
                <c:pt idx="736">
                  <c:v>2.2626389074911231</c:v>
                </c:pt>
                <c:pt idx="737">
                  <c:v>-0.78614861141383585</c:v>
                </c:pt>
                <c:pt idx="738">
                  <c:v>3.7883310382151762</c:v>
                </c:pt>
                <c:pt idx="739">
                  <c:v>5.6125909023639906</c:v>
                </c:pt>
                <c:pt idx="740">
                  <c:v>0.92427370525948049</c:v>
                </c:pt>
                <c:pt idx="741">
                  <c:v>-2.2459665190348232</c:v>
                </c:pt>
                <c:pt idx="742">
                  <c:v>-6.9771477074880295E-2</c:v>
                </c:pt>
                <c:pt idx="743">
                  <c:v>-0.72416023801062579</c:v>
                </c:pt>
                <c:pt idx="744">
                  <c:v>-0.66827740508441025</c:v>
                </c:pt>
                <c:pt idx="745">
                  <c:v>3.8804276180581212</c:v>
                </c:pt>
                <c:pt idx="746">
                  <c:v>3.9737040103688059E-2</c:v>
                </c:pt>
                <c:pt idx="747">
                  <c:v>0.54544289385697198</c:v>
                </c:pt>
                <c:pt idx="748">
                  <c:v>-0.19489159122844057</c:v>
                </c:pt>
                <c:pt idx="749">
                  <c:v>1.7442074970875865</c:v>
                </c:pt>
                <c:pt idx="750">
                  <c:v>2.3248502924440686</c:v>
                </c:pt>
                <c:pt idx="751">
                  <c:v>1.362549358828204</c:v>
                </c:pt>
                <c:pt idx="752">
                  <c:v>1.7054006742561114</c:v>
                </c:pt>
                <c:pt idx="753">
                  <c:v>0.10182482206471377</c:v>
                </c:pt>
                <c:pt idx="754">
                  <c:v>0.43148096968295135</c:v>
                </c:pt>
                <c:pt idx="755">
                  <c:v>-0.88358712747591994</c:v>
                </c:pt>
                <c:pt idx="756">
                  <c:v>0.8541269314989961</c:v>
                </c:pt>
                <c:pt idx="757">
                  <c:v>2.4597128630670966</c:v>
                </c:pt>
                <c:pt idx="758">
                  <c:v>-1.1907683487141583</c:v>
                </c:pt>
                <c:pt idx="759">
                  <c:v>-0.99855427678525643</c:v>
                </c:pt>
                <c:pt idx="760">
                  <c:v>-2.0239613353524248</c:v>
                </c:pt>
                <c:pt idx="761">
                  <c:v>-1.4765536525025595</c:v>
                </c:pt>
                <c:pt idx="762">
                  <c:v>0.94618941337571982</c:v>
                </c:pt>
                <c:pt idx="763">
                  <c:v>3.798764877308372</c:v>
                </c:pt>
                <c:pt idx="764">
                  <c:v>-7.8359625307825809E-2</c:v>
                </c:pt>
                <c:pt idx="765">
                  <c:v>-0.26566343698638661</c:v>
                </c:pt>
                <c:pt idx="766">
                  <c:v>-0.66130161422199762</c:v>
                </c:pt>
                <c:pt idx="767">
                  <c:v>-0.95207332897868469</c:v>
                </c:pt>
                <c:pt idx="768">
                  <c:v>-0.10248364526131581</c:v>
                </c:pt>
                <c:pt idx="769">
                  <c:v>-0.11614678803780976</c:v>
                </c:pt>
                <c:pt idx="770">
                  <c:v>-1.8018492066561578</c:v>
                </c:pt>
                <c:pt idx="771">
                  <c:v>-0.94772357147999742</c:v>
                </c:pt>
                <c:pt idx="772">
                  <c:v>-2.3794062435178773</c:v>
                </c:pt>
                <c:pt idx="773">
                  <c:v>1.7573396450708572</c:v>
                </c:pt>
                <c:pt idx="774">
                  <c:v>0.11725410565088623</c:v>
                </c:pt>
                <c:pt idx="775">
                  <c:v>-0.57515653006780099</c:v>
                </c:pt>
                <c:pt idx="776">
                  <c:v>4.6074213020814909</c:v>
                </c:pt>
                <c:pt idx="777">
                  <c:v>2.1240457184452737</c:v>
                </c:pt>
                <c:pt idx="778">
                  <c:v>2.3539817799098728</c:v>
                </c:pt>
                <c:pt idx="779">
                  <c:v>-1.6712117951639698</c:v>
                </c:pt>
                <c:pt idx="780">
                  <c:v>0.71506549634651151</c:v>
                </c:pt>
                <c:pt idx="781">
                  <c:v>-0.6865169459672984</c:v>
                </c:pt>
                <c:pt idx="782">
                  <c:v>2.2492183244338548E-2</c:v>
                </c:pt>
                <c:pt idx="783">
                  <c:v>2.7291317612568378</c:v>
                </c:pt>
                <c:pt idx="784">
                  <c:v>-1.8431926126278597</c:v>
                </c:pt>
                <c:pt idx="785">
                  <c:v>-4.4897262392758535</c:v>
                </c:pt>
                <c:pt idx="786">
                  <c:v>-0.35867437548010628</c:v>
                </c:pt>
                <c:pt idx="787">
                  <c:v>4.5475450731715625</c:v>
                </c:pt>
                <c:pt idx="788">
                  <c:v>0.92533085774655888</c:v>
                </c:pt>
                <c:pt idx="789">
                  <c:v>-2.4375178152620975</c:v>
                </c:pt>
                <c:pt idx="790">
                  <c:v>0.54166875242340495</c:v>
                </c:pt>
                <c:pt idx="791">
                  <c:v>-1.8891263794040896</c:v>
                </c:pt>
                <c:pt idx="792">
                  <c:v>-1.2073554540098854</c:v>
                </c:pt>
                <c:pt idx="793">
                  <c:v>0.95337036742262171</c:v>
                </c:pt>
                <c:pt idx="794">
                  <c:v>2.7311793683949759</c:v>
                </c:pt>
                <c:pt idx="795">
                  <c:v>-0.49935685436672372</c:v>
                </c:pt>
                <c:pt idx="796">
                  <c:v>-1.0638752127509861</c:v>
                </c:pt>
                <c:pt idx="797">
                  <c:v>3.4441768418533627</c:v>
                </c:pt>
                <c:pt idx="798">
                  <c:v>-0.55683621196361344</c:v>
                </c:pt>
                <c:pt idx="799">
                  <c:v>-3.3787620480726304</c:v>
                </c:pt>
                <c:pt idx="800">
                  <c:v>-1.9591534615540951</c:v>
                </c:pt>
                <c:pt idx="801">
                  <c:v>9.4756670355228181</c:v>
                </c:pt>
                <c:pt idx="802">
                  <c:v>15.469519600936678</c:v>
                </c:pt>
                <c:pt idx="803">
                  <c:v>-2.3308154467239035</c:v>
                </c:pt>
                <c:pt idx="804">
                  <c:v>1.0085734441356635</c:v>
                </c:pt>
                <c:pt idx="805">
                  <c:v>2.0683166849908616</c:v>
                </c:pt>
                <c:pt idx="806">
                  <c:v>0.33162607976018421</c:v>
                </c:pt>
                <c:pt idx="807">
                  <c:v>5.7567703653657105</c:v>
                </c:pt>
                <c:pt idx="808">
                  <c:v>0.38244249567759425</c:v>
                </c:pt>
                <c:pt idx="809">
                  <c:v>0.39271729853476245</c:v>
                </c:pt>
                <c:pt idx="810">
                  <c:v>-2.979935177090141</c:v>
                </c:pt>
                <c:pt idx="811">
                  <c:v>0.94850127656887651</c:v>
                </c:pt>
                <c:pt idx="812">
                  <c:v>-3.8918749267952677</c:v>
                </c:pt>
                <c:pt idx="813">
                  <c:v>0.3739352556151232</c:v>
                </c:pt>
                <c:pt idx="814">
                  <c:v>0.93534882264641794</c:v>
                </c:pt>
                <c:pt idx="815">
                  <c:v>0.86043170974429017</c:v>
                </c:pt>
                <c:pt idx="816">
                  <c:v>2.2734632157377064</c:v>
                </c:pt>
                <c:pt idx="817">
                  <c:v>-1.4395798313565962</c:v>
                </c:pt>
                <c:pt idx="818">
                  <c:v>-3.4500453099884965</c:v>
                </c:pt>
                <c:pt idx="819">
                  <c:v>-0.55260909728018248</c:v>
                </c:pt>
                <c:pt idx="820">
                  <c:v>0.77096686946448756</c:v>
                </c:pt>
                <c:pt idx="821">
                  <c:v>-2.0480023241424021</c:v>
                </c:pt>
                <c:pt idx="822">
                  <c:v>-2.4432375632166838</c:v>
                </c:pt>
                <c:pt idx="823">
                  <c:v>1.9955714779790412</c:v>
                </c:pt>
                <c:pt idx="824">
                  <c:v>1.2965887394767748</c:v>
                </c:pt>
                <c:pt idx="825">
                  <c:v>-1.1010138535510805</c:v>
                </c:pt>
                <c:pt idx="826">
                  <c:v>4.1650762361811644E-2</c:v>
                </c:pt>
                <c:pt idx="827">
                  <c:v>0.23983146339867289</c:v>
                </c:pt>
                <c:pt idx="828">
                  <c:v>1.663571025141735</c:v>
                </c:pt>
                <c:pt idx="829">
                  <c:v>1.2794333195670191</c:v>
                </c:pt>
                <c:pt idx="830">
                  <c:v>2.6384522911643131</c:v>
                </c:pt>
                <c:pt idx="831">
                  <c:v>2.2168623037756703</c:v>
                </c:pt>
                <c:pt idx="832">
                  <c:v>-1.2750477835929956</c:v>
                </c:pt>
                <c:pt idx="833">
                  <c:v>-3.0537897862231915</c:v>
                </c:pt>
                <c:pt idx="834">
                  <c:v>-1.3414770338112731</c:v>
                </c:pt>
                <c:pt idx="835">
                  <c:v>-2.894434143437195</c:v>
                </c:pt>
                <c:pt idx="836">
                  <c:v>-0.1568896566635658</c:v>
                </c:pt>
                <c:pt idx="837">
                  <c:v>4.7634573227446992</c:v>
                </c:pt>
                <c:pt idx="838">
                  <c:v>2.4146147740228656</c:v>
                </c:pt>
                <c:pt idx="839">
                  <c:v>3.1130544261228437</c:v>
                </c:pt>
                <c:pt idx="840">
                  <c:v>0.5237462900785772</c:v>
                </c:pt>
                <c:pt idx="841">
                  <c:v>2.8412173715871631</c:v>
                </c:pt>
                <c:pt idx="842">
                  <c:v>-3.1937951464508672</c:v>
                </c:pt>
                <c:pt idx="843">
                  <c:v>-2.1052346658488261</c:v>
                </c:pt>
                <c:pt idx="844">
                  <c:v>-1.5288710176157565</c:v>
                </c:pt>
                <c:pt idx="845">
                  <c:v>2.3159470240044442</c:v>
                </c:pt>
                <c:pt idx="846">
                  <c:v>2.9167345071336257</c:v>
                </c:pt>
                <c:pt idx="847">
                  <c:v>1.4785381782705826</c:v>
                </c:pt>
                <c:pt idx="848">
                  <c:v>4.3856581121344931</c:v>
                </c:pt>
                <c:pt idx="849">
                  <c:v>0.38395647183014603</c:v>
                </c:pt>
                <c:pt idx="850">
                  <c:v>2.887285662622773</c:v>
                </c:pt>
                <c:pt idx="851">
                  <c:v>-4.5394627079760852</c:v>
                </c:pt>
                <c:pt idx="852">
                  <c:v>1.0269681473736227</c:v>
                </c:pt>
                <c:pt idx="853">
                  <c:v>1.0491318584642357</c:v>
                </c:pt>
                <c:pt idx="854">
                  <c:v>2.6822826565050519</c:v>
                </c:pt>
                <c:pt idx="855">
                  <c:v>-0.50318249270219439</c:v>
                </c:pt>
                <c:pt idx="856">
                  <c:v>-2.5891452768561862E-2</c:v>
                </c:pt>
                <c:pt idx="857">
                  <c:v>2.964689318502991</c:v>
                </c:pt>
                <c:pt idx="858">
                  <c:v>1.6695249539544363</c:v>
                </c:pt>
                <c:pt idx="859">
                  <c:v>1.5887667465950983</c:v>
                </c:pt>
                <c:pt idx="860">
                  <c:v>-2.2296229478531728</c:v>
                </c:pt>
                <c:pt idx="861">
                  <c:v>3.1218910175762744</c:v>
                </c:pt>
                <c:pt idx="862">
                  <c:v>-2.1352428189469919</c:v>
                </c:pt>
                <c:pt idx="863">
                  <c:v>-0.7142139545741486</c:v>
                </c:pt>
                <c:pt idx="864">
                  <c:v>-1.2887533443669099</c:v>
                </c:pt>
                <c:pt idx="865">
                  <c:v>-0.93520518051364832</c:v>
                </c:pt>
                <c:pt idx="866">
                  <c:v>-3.6979079463540074</c:v>
                </c:pt>
                <c:pt idx="867">
                  <c:v>-2.4432129657858326</c:v>
                </c:pt>
                <c:pt idx="868">
                  <c:v>-2.4293049491618035</c:v>
                </c:pt>
                <c:pt idx="869">
                  <c:v>-0.41163555591570855</c:v>
                </c:pt>
                <c:pt idx="870">
                  <c:v>3.0381644463355713</c:v>
                </c:pt>
                <c:pt idx="871">
                  <c:v>-0.3629689321179228</c:v>
                </c:pt>
                <c:pt idx="872">
                  <c:v>3.2462815362176087</c:v>
                </c:pt>
                <c:pt idx="873">
                  <c:v>1.5306961568626889</c:v>
                </c:pt>
                <c:pt idx="874">
                  <c:v>0.59331504862802831</c:v>
                </c:pt>
                <c:pt idx="875">
                  <c:v>2.4011796423064453</c:v>
                </c:pt>
                <c:pt idx="876">
                  <c:v>2.3263388807700949</c:v>
                </c:pt>
                <c:pt idx="877">
                  <c:v>0.59583449157017299</c:v>
                </c:pt>
                <c:pt idx="878">
                  <c:v>-1.8894486789228466</c:v>
                </c:pt>
                <c:pt idx="879">
                  <c:v>0.228507553930001</c:v>
                </c:pt>
                <c:pt idx="880">
                  <c:v>0.48845236576522666</c:v>
                </c:pt>
                <c:pt idx="881">
                  <c:v>0.13399264853553916</c:v>
                </c:pt>
                <c:pt idx="882">
                  <c:v>-0.9755363742963965</c:v>
                </c:pt>
                <c:pt idx="883">
                  <c:v>-1.3205602080933119</c:v>
                </c:pt>
                <c:pt idx="884">
                  <c:v>2.9732243456122518</c:v>
                </c:pt>
                <c:pt idx="885">
                  <c:v>-0.2975096888525286</c:v>
                </c:pt>
                <c:pt idx="886">
                  <c:v>-2.3246800491244528</c:v>
                </c:pt>
                <c:pt idx="887">
                  <c:v>-7.1170957233761101E-2</c:v>
                </c:pt>
                <c:pt idx="888">
                  <c:v>2.0748906628408719</c:v>
                </c:pt>
                <c:pt idx="889">
                  <c:v>-1.1912604604372348</c:v>
                </c:pt>
                <c:pt idx="890">
                  <c:v>3.3647779867442296</c:v>
                </c:pt>
                <c:pt idx="891">
                  <c:v>3.2615492908443144</c:v>
                </c:pt>
                <c:pt idx="892">
                  <c:v>5.4746810800878905</c:v>
                </c:pt>
                <c:pt idx="893">
                  <c:v>-1.9008605361814261</c:v>
                </c:pt>
                <c:pt idx="894">
                  <c:v>0.57851232433517907</c:v>
                </c:pt>
                <c:pt idx="895">
                  <c:v>-0.53361694325700171</c:v>
                </c:pt>
                <c:pt idx="896">
                  <c:v>-0.65202878573869327</c:v>
                </c:pt>
                <c:pt idx="897">
                  <c:v>-5.6423558317633677</c:v>
                </c:pt>
                <c:pt idx="898">
                  <c:v>-0.16027442266897651</c:v>
                </c:pt>
                <c:pt idx="899">
                  <c:v>2.0993152557254575</c:v>
                </c:pt>
                <c:pt idx="900">
                  <c:v>0.9995814582244833</c:v>
                </c:pt>
                <c:pt idx="901">
                  <c:v>1.5180802992019409</c:v>
                </c:pt>
                <c:pt idx="902">
                  <c:v>-2.6872810846400341</c:v>
                </c:pt>
                <c:pt idx="903">
                  <c:v>1.7818128513165874</c:v>
                </c:pt>
                <c:pt idx="904">
                  <c:v>2.2014023062614569</c:v>
                </c:pt>
                <c:pt idx="905">
                  <c:v>-2.0245981045691082</c:v>
                </c:pt>
                <c:pt idx="906">
                  <c:v>0.55389894742138779</c:v>
                </c:pt>
                <c:pt idx="907">
                  <c:v>-2.3317738309615379</c:v>
                </c:pt>
                <c:pt idx="908">
                  <c:v>1.9839844778639986</c:v>
                </c:pt>
                <c:pt idx="909">
                  <c:v>-0.9065344292163644</c:v>
                </c:pt>
                <c:pt idx="910">
                  <c:v>0.35839949613884414</c:v>
                </c:pt>
                <c:pt idx="911">
                  <c:v>-1.5771978834466438</c:v>
                </c:pt>
                <c:pt idx="912">
                  <c:v>-0.12434999686880133</c:v>
                </c:pt>
                <c:pt idx="913">
                  <c:v>-1.3751853094557021</c:v>
                </c:pt>
                <c:pt idx="914">
                  <c:v>-1.2174131659170797</c:v>
                </c:pt>
                <c:pt idx="915">
                  <c:v>-1.0187165730422834</c:v>
                </c:pt>
                <c:pt idx="916">
                  <c:v>-2.495285746508074</c:v>
                </c:pt>
                <c:pt idx="917">
                  <c:v>0.53668736666546124</c:v>
                </c:pt>
                <c:pt idx="918">
                  <c:v>2.571860964052803</c:v>
                </c:pt>
                <c:pt idx="919">
                  <c:v>2.0087237984385098</c:v>
                </c:pt>
                <c:pt idx="920">
                  <c:v>-2.6965614286544763</c:v>
                </c:pt>
                <c:pt idx="921">
                  <c:v>1.0647605810435437</c:v>
                </c:pt>
                <c:pt idx="922">
                  <c:v>2.4623810527150312</c:v>
                </c:pt>
                <c:pt idx="923">
                  <c:v>0.30039092897723663</c:v>
                </c:pt>
                <c:pt idx="924">
                  <c:v>0.70872472578049894</c:v>
                </c:pt>
                <c:pt idx="925">
                  <c:v>0.60956192454669633</c:v>
                </c:pt>
                <c:pt idx="926">
                  <c:v>0.36595072759331515</c:v>
                </c:pt>
                <c:pt idx="927">
                  <c:v>1.8811690862777084</c:v>
                </c:pt>
                <c:pt idx="928">
                  <c:v>0.75402658334469663</c:v>
                </c:pt>
                <c:pt idx="929">
                  <c:v>3.010125034975573</c:v>
                </c:pt>
                <c:pt idx="930">
                  <c:v>2.6332815900084938</c:v>
                </c:pt>
                <c:pt idx="931">
                  <c:v>-2.9766808563897342</c:v>
                </c:pt>
                <c:pt idx="932">
                  <c:v>0.74206465193739746</c:v>
                </c:pt>
                <c:pt idx="933">
                  <c:v>-1.4982096799901825</c:v>
                </c:pt>
                <c:pt idx="934">
                  <c:v>0.86110074225464928</c:v>
                </c:pt>
                <c:pt idx="935">
                  <c:v>2.3188214022087692</c:v>
                </c:pt>
                <c:pt idx="936">
                  <c:v>-0.2185210184157711</c:v>
                </c:pt>
                <c:pt idx="937">
                  <c:v>0.14357640417580342</c:v>
                </c:pt>
                <c:pt idx="938">
                  <c:v>1.0321875713655828</c:v>
                </c:pt>
                <c:pt idx="939">
                  <c:v>-0.82499248999580033</c:v>
                </c:pt>
                <c:pt idx="940">
                  <c:v>5.9977047094868396E-2</c:v>
                </c:pt>
                <c:pt idx="941">
                  <c:v>0.93226789855263092</c:v>
                </c:pt>
                <c:pt idx="942">
                  <c:v>3.987882139613987</c:v>
                </c:pt>
                <c:pt idx="943">
                  <c:v>-1.4007364780624982</c:v>
                </c:pt>
                <c:pt idx="944">
                  <c:v>-1.2759999166703722</c:v>
                </c:pt>
                <c:pt idx="945">
                  <c:v>2.4953822555080336</c:v>
                </c:pt>
                <c:pt idx="946">
                  <c:v>4.966642740931519</c:v>
                </c:pt>
                <c:pt idx="947">
                  <c:v>-0.75561926892775944</c:v>
                </c:pt>
                <c:pt idx="948">
                  <c:v>-0.67085931522372988</c:v>
                </c:pt>
                <c:pt idx="949">
                  <c:v>-1.1074534684050406</c:v>
                </c:pt>
                <c:pt idx="950">
                  <c:v>0.87699378978096121</c:v>
                </c:pt>
                <c:pt idx="951">
                  <c:v>1.3375992278577513</c:v>
                </c:pt>
                <c:pt idx="952">
                  <c:v>0.23246637711810791</c:v>
                </c:pt>
                <c:pt idx="953">
                  <c:v>2.6971484509471253</c:v>
                </c:pt>
                <c:pt idx="954">
                  <c:v>0.66138398815874666</c:v>
                </c:pt>
                <c:pt idx="955">
                  <c:v>3.2912512401197915</c:v>
                </c:pt>
                <c:pt idx="956">
                  <c:v>0.92636192506469683</c:v>
                </c:pt>
                <c:pt idx="957">
                  <c:v>-1.335969400646178</c:v>
                </c:pt>
                <c:pt idx="958">
                  <c:v>-1.5050698620384324</c:v>
                </c:pt>
                <c:pt idx="959">
                  <c:v>-0.90606950494596106</c:v>
                </c:pt>
                <c:pt idx="960">
                  <c:v>0.84366238431602625</c:v>
                </c:pt>
                <c:pt idx="961">
                  <c:v>0.26432237962538352</c:v>
                </c:pt>
                <c:pt idx="962">
                  <c:v>1.9736958048875906</c:v>
                </c:pt>
                <c:pt idx="963">
                  <c:v>-7.913757158019763E-2</c:v>
                </c:pt>
                <c:pt idx="964">
                  <c:v>1.6094382806603988</c:v>
                </c:pt>
                <c:pt idx="965">
                  <c:v>9.9251914773610395E-2</c:v>
                </c:pt>
                <c:pt idx="966">
                  <c:v>1.1989056348253015</c:v>
                </c:pt>
                <c:pt idx="967">
                  <c:v>-0.41603150445308756</c:v>
                </c:pt>
                <c:pt idx="968">
                  <c:v>-0.15933454495004895</c:v>
                </c:pt>
                <c:pt idx="969">
                  <c:v>10.119753924905204</c:v>
                </c:pt>
                <c:pt idx="970">
                  <c:v>0.60596185100310151</c:v>
                </c:pt>
                <c:pt idx="971">
                  <c:v>1.1740818709906193</c:v>
                </c:pt>
                <c:pt idx="972">
                  <c:v>-0.24421720230944288</c:v>
                </c:pt>
                <c:pt idx="973">
                  <c:v>1.3389033690574905</c:v>
                </c:pt>
                <c:pt idx="974">
                  <c:v>2.2846849876610946</c:v>
                </c:pt>
                <c:pt idx="975">
                  <c:v>-4.7110363214167279</c:v>
                </c:pt>
                <c:pt idx="976">
                  <c:v>-2.5558120210012731</c:v>
                </c:pt>
                <c:pt idx="977">
                  <c:v>-2.2423770764679034</c:v>
                </c:pt>
                <c:pt idx="978">
                  <c:v>-1.8342204282584476</c:v>
                </c:pt>
                <c:pt idx="979">
                  <c:v>-1.6058399501758629</c:v>
                </c:pt>
                <c:pt idx="980">
                  <c:v>-3.5111276581116755</c:v>
                </c:pt>
                <c:pt idx="981">
                  <c:v>-0.69638978973535615</c:v>
                </c:pt>
                <c:pt idx="982">
                  <c:v>0.42319292870828917</c:v>
                </c:pt>
                <c:pt idx="983">
                  <c:v>-0.6761674908870674</c:v>
                </c:pt>
                <c:pt idx="984">
                  <c:v>-1.9723572703659755</c:v>
                </c:pt>
                <c:pt idx="985">
                  <c:v>7.9446525312313554E-2</c:v>
                </c:pt>
                <c:pt idx="986">
                  <c:v>1.5039613712353415</c:v>
                </c:pt>
                <c:pt idx="987">
                  <c:v>0.75811678438564911</c:v>
                </c:pt>
                <c:pt idx="988">
                  <c:v>-0.64745965840090491</c:v>
                </c:pt>
                <c:pt idx="989">
                  <c:v>-1.5628122441837107</c:v>
                </c:pt>
                <c:pt idx="990">
                  <c:v>-1.861566859027981</c:v>
                </c:pt>
                <c:pt idx="991">
                  <c:v>-0.318813486512731</c:v>
                </c:pt>
                <c:pt idx="992">
                  <c:v>0.6634378265397558</c:v>
                </c:pt>
                <c:pt idx="993">
                  <c:v>0.32702370772999245</c:v>
                </c:pt>
                <c:pt idx="994">
                  <c:v>0.25172126245220738</c:v>
                </c:pt>
                <c:pt idx="995">
                  <c:v>2.6759569097847731</c:v>
                </c:pt>
                <c:pt idx="996">
                  <c:v>-0.19820377180711546</c:v>
                </c:pt>
                <c:pt idx="997">
                  <c:v>-2.558181738953742</c:v>
                </c:pt>
                <c:pt idx="998">
                  <c:v>1.0000842249698962</c:v>
                </c:pt>
                <c:pt idx="999">
                  <c:v>-0.16617440161320474</c:v>
                </c:pt>
                <c:pt idx="1000">
                  <c:v>-0.97430190137853856</c:v>
                </c:pt>
                <c:pt idx="1001">
                  <c:v>2.8592555295780997</c:v>
                </c:pt>
                <c:pt idx="1002">
                  <c:v>-0.57588279430319744</c:v>
                </c:pt>
                <c:pt idx="1003">
                  <c:v>-0.1283781097833554</c:v>
                </c:pt>
                <c:pt idx="1004">
                  <c:v>-0.33268776424343116</c:v>
                </c:pt>
                <c:pt idx="1005">
                  <c:v>-1.1236456963759167</c:v>
                </c:pt>
                <c:pt idx="1006">
                  <c:v>1.051871847291082</c:v>
                </c:pt>
                <c:pt idx="1007">
                  <c:v>-0.99598781074465137</c:v>
                </c:pt>
                <c:pt idx="1008">
                  <c:v>1.0038826920869184</c:v>
                </c:pt>
                <c:pt idx="1009">
                  <c:v>2.2200232185047639</c:v>
                </c:pt>
                <c:pt idx="1010">
                  <c:v>-1.5678799916322674</c:v>
                </c:pt>
                <c:pt idx="1011">
                  <c:v>0.53461841391998632</c:v>
                </c:pt>
                <c:pt idx="1012">
                  <c:v>-1.0851419894278251</c:v>
                </c:pt>
                <c:pt idx="1013">
                  <c:v>-1.5021235413528728</c:v>
                </c:pt>
                <c:pt idx="1014">
                  <c:v>0.56426626602841168</c:v>
                </c:pt>
                <c:pt idx="1015">
                  <c:v>-0.15856808318392268</c:v>
                </c:pt>
                <c:pt idx="1016">
                  <c:v>-1.6614338556025245</c:v>
                </c:pt>
                <c:pt idx="1017">
                  <c:v>-0.39406633503575961</c:v>
                </c:pt>
                <c:pt idx="1018">
                  <c:v>-2.6421759438868406</c:v>
                </c:pt>
                <c:pt idx="1019">
                  <c:v>-2.7559740802062578</c:v>
                </c:pt>
                <c:pt idx="1020">
                  <c:v>0.19587928510884467</c:v>
                </c:pt>
                <c:pt idx="1021">
                  <c:v>-4.3420363976849785E-2</c:v>
                </c:pt>
                <c:pt idx="1022">
                  <c:v>-1.2110019941060273</c:v>
                </c:pt>
                <c:pt idx="1023">
                  <c:v>-1.7771517071057588</c:v>
                </c:pt>
                <c:pt idx="1024">
                  <c:v>-1.0915746724351436</c:v>
                </c:pt>
                <c:pt idx="1025">
                  <c:v>8.5807097982012692E-2</c:v>
                </c:pt>
                <c:pt idx="1026">
                  <c:v>-1.2710232561828292</c:v>
                </c:pt>
                <c:pt idx="1027">
                  <c:v>-0.1749546918977245</c:v>
                </c:pt>
                <c:pt idx="1028">
                  <c:v>0.98133496183484681</c:v>
                </c:pt>
                <c:pt idx="1029">
                  <c:v>2.5140415897499651</c:v>
                </c:pt>
                <c:pt idx="1030">
                  <c:v>-0.54013438639181288</c:v>
                </c:pt>
                <c:pt idx="1031">
                  <c:v>-4.1142889366439732</c:v>
                </c:pt>
                <c:pt idx="1032">
                  <c:v>-1.2651226723997553</c:v>
                </c:pt>
                <c:pt idx="1033">
                  <c:v>-0.71411552222024</c:v>
                </c:pt>
                <c:pt idx="1034">
                  <c:v>-6.1364853315838417</c:v>
                </c:pt>
                <c:pt idx="1035">
                  <c:v>8.2164811425442963E-2</c:v>
                </c:pt>
                <c:pt idx="1036">
                  <c:v>1.5475003719236469</c:v>
                </c:pt>
                <c:pt idx="1037">
                  <c:v>0.81922598517111567</c:v>
                </c:pt>
                <c:pt idx="1038">
                  <c:v>1.2379527203138139</c:v>
                </c:pt>
                <c:pt idx="1039">
                  <c:v>1.8151687166938615</c:v>
                </c:pt>
                <c:pt idx="1040">
                  <c:v>0.38889055773485381</c:v>
                </c:pt>
                <c:pt idx="1041">
                  <c:v>-2.5032624443553573</c:v>
                </c:pt>
                <c:pt idx="1042">
                  <c:v>1.1987382901129848</c:v>
                </c:pt>
                <c:pt idx="1043">
                  <c:v>0.97633769165913975</c:v>
                </c:pt>
                <c:pt idx="1044">
                  <c:v>-1.1918559123830619</c:v>
                </c:pt>
                <c:pt idx="1045">
                  <c:v>1.9159214523318582</c:v>
                </c:pt>
                <c:pt idx="1046">
                  <c:v>1.5685089090758595</c:v>
                </c:pt>
                <c:pt idx="1047">
                  <c:v>0.60179514910781506</c:v>
                </c:pt>
                <c:pt idx="1048">
                  <c:v>1.0994305223995582</c:v>
                </c:pt>
                <c:pt idx="1049">
                  <c:v>1.2770833242229713</c:v>
                </c:pt>
                <c:pt idx="1050">
                  <c:v>-0.13748470645346345</c:v>
                </c:pt>
                <c:pt idx="1051">
                  <c:v>-2.0812133544622355</c:v>
                </c:pt>
                <c:pt idx="1052">
                  <c:v>1.4100504277433004</c:v>
                </c:pt>
                <c:pt idx="1053">
                  <c:v>1.0352956523454111</c:v>
                </c:pt>
                <c:pt idx="1054">
                  <c:v>-1.3127975799209821</c:v>
                </c:pt>
                <c:pt idx="1055">
                  <c:v>-0.57101185091018181</c:v>
                </c:pt>
                <c:pt idx="1056">
                  <c:v>0.6658264727017098</c:v>
                </c:pt>
                <c:pt idx="1057">
                  <c:v>-3.2703526588795455</c:v>
                </c:pt>
                <c:pt idx="1058">
                  <c:v>0.27432581788193033</c:v>
                </c:pt>
                <c:pt idx="1059">
                  <c:v>-0.3453138829653426</c:v>
                </c:pt>
                <c:pt idx="1060">
                  <c:v>1.0092166314634028</c:v>
                </c:pt>
                <c:pt idx="1061">
                  <c:v>0.47044647787137706</c:v>
                </c:pt>
                <c:pt idx="1062">
                  <c:v>-1.0132897238031404</c:v>
                </c:pt>
                <c:pt idx="1063">
                  <c:v>1.2891598502432231</c:v>
                </c:pt>
                <c:pt idx="1064">
                  <c:v>-4.4998043257393761E-2</c:v>
                </c:pt>
                <c:pt idx="1065">
                  <c:v>0.13411969278828906</c:v>
                </c:pt>
                <c:pt idx="1066">
                  <c:v>0.31391714439313034</c:v>
                </c:pt>
                <c:pt idx="1067">
                  <c:v>2.3413547138821968</c:v>
                </c:pt>
                <c:pt idx="1068">
                  <c:v>3.598683517053118</c:v>
                </c:pt>
                <c:pt idx="1069">
                  <c:v>1.7887419774014717</c:v>
                </c:pt>
                <c:pt idx="1070">
                  <c:v>-1.1207872229108204</c:v>
                </c:pt>
                <c:pt idx="1071">
                  <c:v>-1.7392317662447283</c:v>
                </c:pt>
                <c:pt idx="1072">
                  <c:v>-1.897320614086965</c:v>
                </c:pt>
                <c:pt idx="1073">
                  <c:v>-1.5838307909056368</c:v>
                </c:pt>
                <c:pt idx="1074">
                  <c:v>-1.4134677315605728</c:v>
                </c:pt>
                <c:pt idx="1075">
                  <c:v>-1.03255380365691</c:v>
                </c:pt>
                <c:pt idx="1076">
                  <c:v>-2.2687955558589152</c:v>
                </c:pt>
                <c:pt idx="1077">
                  <c:v>-0.43053565204918698</c:v>
                </c:pt>
                <c:pt idx="1078">
                  <c:v>-0.36847762053949396</c:v>
                </c:pt>
                <c:pt idx="1079">
                  <c:v>-2.7262979467647739</c:v>
                </c:pt>
                <c:pt idx="1080">
                  <c:v>-0.27721442658632611</c:v>
                </c:pt>
                <c:pt idx="1081">
                  <c:v>-1.0772711373134314</c:v>
                </c:pt>
                <c:pt idx="1082">
                  <c:v>-0.91977734664023103</c:v>
                </c:pt>
                <c:pt idx="1083">
                  <c:v>0.73187691087763085</c:v>
                </c:pt>
                <c:pt idx="1084">
                  <c:v>-1.0362077040087172</c:v>
                </c:pt>
                <c:pt idx="1085">
                  <c:v>-1.9258023491987331</c:v>
                </c:pt>
                <c:pt idx="1086">
                  <c:v>-4.9577690940765251E-3</c:v>
                </c:pt>
                <c:pt idx="1087">
                  <c:v>0.37256525782370886</c:v>
                </c:pt>
                <c:pt idx="1088">
                  <c:v>0.10224213579476782</c:v>
                </c:pt>
                <c:pt idx="1089">
                  <c:v>-6.3427656347030847E-2</c:v>
                </c:pt>
                <c:pt idx="1090">
                  <c:v>1.3045305116349937E-2</c:v>
                </c:pt>
                <c:pt idx="1091">
                  <c:v>-1.1166332568782309</c:v>
                </c:pt>
                <c:pt idx="1092">
                  <c:v>0.71044968645001916</c:v>
                </c:pt>
                <c:pt idx="1093">
                  <c:v>5.7152658794712892</c:v>
                </c:pt>
                <c:pt idx="1094">
                  <c:v>-1.1010225072341342</c:v>
                </c:pt>
                <c:pt idx="1095">
                  <c:v>-3.5183136308471603</c:v>
                </c:pt>
                <c:pt idx="1096">
                  <c:v>-1.1792295670514932</c:v>
                </c:pt>
                <c:pt idx="1097">
                  <c:v>0.69453180615731469</c:v>
                </c:pt>
                <c:pt idx="1098">
                  <c:v>-1.3174084564017363</c:v>
                </c:pt>
                <c:pt idx="1099">
                  <c:v>0.69545967763370697</c:v>
                </c:pt>
                <c:pt idx="1100">
                  <c:v>-2.3265440708068184</c:v>
                </c:pt>
                <c:pt idx="1101">
                  <c:v>0.44026219939863154</c:v>
                </c:pt>
                <c:pt idx="1102">
                  <c:v>0.2409303968751999</c:v>
                </c:pt>
                <c:pt idx="1103">
                  <c:v>-2.1566938770141633</c:v>
                </c:pt>
                <c:pt idx="1104">
                  <c:v>1.6107161409760806</c:v>
                </c:pt>
                <c:pt idx="1105">
                  <c:v>-1.4733073032822972</c:v>
                </c:pt>
                <c:pt idx="1106">
                  <c:v>-1.6047963874947442</c:v>
                </c:pt>
                <c:pt idx="1107">
                  <c:v>1.3308417773177155</c:v>
                </c:pt>
                <c:pt idx="1108">
                  <c:v>1.0725114489709426</c:v>
                </c:pt>
                <c:pt idx="1109">
                  <c:v>0.64670523440611305</c:v>
                </c:pt>
                <c:pt idx="1110">
                  <c:v>-0.67828085339968425</c:v>
                </c:pt>
                <c:pt idx="1111">
                  <c:v>0.86850729431581897</c:v>
                </c:pt>
                <c:pt idx="1112">
                  <c:v>4.2306191945014859</c:v>
                </c:pt>
                <c:pt idx="1113">
                  <c:v>-0.28791835013380762</c:v>
                </c:pt>
                <c:pt idx="1114">
                  <c:v>0.59726340850875204</c:v>
                </c:pt>
                <c:pt idx="1115">
                  <c:v>-0.46655882465073262</c:v>
                </c:pt>
                <c:pt idx="1116">
                  <c:v>0.50050824136158667</c:v>
                </c:pt>
                <c:pt idx="1117">
                  <c:v>0.22974539470639854</c:v>
                </c:pt>
                <c:pt idx="1118">
                  <c:v>3.9683312619033728</c:v>
                </c:pt>
                <c:pt idx="1119">
                  <c:v>0.85780881568877021</c:v>
                </c:pt>
                <c:pt idx="1120">
                  <c:v>-0.45981800277725426</c:v>
                </c:pt>
                <c:pt idx="1121">
                  <c:v>-0.48494490217683506</c:v>
                </c:pt>
                <c:pt idx="1122">
                  <c:v>-2.0162394873110969</c:v>
                </c:pt>
                <c:pt idx="1123">
                  <c:v>-2.1620263427907531</c:v>
                </c:pt>
                <c:pt idx="1124">
                  <c:v>1.4082141918499786</c:v>
                </c:pt>
                <c:pt idx="1125">
                  <c:v>0.28529716063623312</c:v>
                </c:pt>
                <c:pt idx="1126">
                  <c:v>-3.7475014907245026</c:v>
                </c:pt>
                <c:pt idx="1127">
                  <c:v>-1.2077798619609155</c:v>
                </c:pt>
                <c:pt idx="1128">
                  <c:v>-1.6576538018637308</c:v>
                </c:pt>
                <c:pt idx="1129">
                  <c:v>-1.8608676826695785</c:v>
                </c:pt>
                <c:pt idx="1130">
                  <c:v>-0.19621045406708504</c:v>
                </c:pt>
                <c:pt idx="1131">
                  <c:v>2.0565639458278042</c:v>
                </c:pt>
                <c:pt idx="1132">
                  <c:v>-0.97786463856337491</c:v>
                </c:pt>
                <c:pt idx="1133">
                  <c:v>-2.1897744398583399</c:v>
                </c:pt>
                <c:pt idx="1134">
                  <c:v>-4.0331317139760898</c:v>
                </c:pt>
                <c:pt idx="1135">
                  <c:v>1.4241987740920905</c:v>
                </c:pt>
                <c:pt idx="1136">
                  <c:v>1.158077864328348</c:v>
                </c:pt>
                <c:pt idx="1137">
                  <c:v>2.2962869509143928</c:v>
                </c:pt>
                <c:pt idx="1138">
                  <c:v>1.5721002053498552</c:v>
                </c:pt>
                <c:pt idx="1139">
                  <c:v>0.20767363516968373</c:v>
                </c:pt>
                <c:pt idx="1140">
                  <c:v>-1.2230704589616863</c:v>
                </c:pt>
                <c:pt idx="1141">
                  <c:v>-0.4709051593960254</c:v>
                </c:pt>
                <c:pt idx="1142">
                  <c:v>-0.4136824690911709</c:v>
                </c:pt>
                <c:pt idx="1143">
                  <c:v>-1.0980994119576621</c:v>
                </c:pt>
                <c:pt idx="1144">
                  <c:v>-1.7439096771912261</c:v>
                </c:pt>
                <c:pt idx="1145">
                  <c:v>0.81039346790922195</c:v>
                </c:pt>
                <c:pt idx="1146">
                  <c:v>1.7697329129263295</c:v>
                </c:pt>
                <c:pt idx="1147">
                  <c:v>0.75091425283507363</c:v>
                </c:pt>
                <c:pt idx="1148">
                  <c:v>-1.5584942532557307</c:v>
                </c:pt>
                <c:pt idx="1149">
                  <c:v>-0.24809575341743084</c:v>
                </c:pt>
                <c:pt idx="1150">
                  <c:v>1.5765612775113595</c:v>
                </c:pt>
                <c:pt idx="1151">
                  <c:v>-1.2869987925654414</c:v>
                </c:pt>
                <c:pt idx="1152">
                  <c:v>-1.6609525117150667</c:v>
                </c:pt>
                <c:pt idx="1153">
                  <c:v>-2.4086643606755302</c:v>
                </c:pt>
                <c:pt idx="1154">
                  <c:v>0.21890734207516971</c:v>
                </c:pt>
                <c:pt idx="1155">
                  <c:v>0.29116934328772004</c:v>
                </c:pt>
                <c:pt idx="1156">
                  <c:v>-1.131443234406504E-2</c:v>
                </c:pt>
                <c:pt idx="1157">
                  <c:v>-1.9866096219601843</c:v>
                </c:pt>
                <c:pt idx="1158">
                  <c:v>0.58030502886653323</c:v>
                </c:pt>
                <c:pt idx="1159">
                  <c:v>2.2677171254460262</c:v>
                </c:pt>
                <c:pt idx="1160">
                  <c:v>-2.1504318641722193</c:v>
                </c:pt>
                <c:pt idx="1161">
                  <c:v>-0.13821514052445139</c:v>
                </c:pt>
                <c:pt idx="1162">
                  <c:v>0.46646835801983855</c:v>
                </c:pt>
                <c:pt idx="1163">
                  <c:v>1.7851645827013698</c:v>
                </c:pt>
                <c:pt idx="1164">
                  <c:v>-0.17807148159424457</c:v>
                </c:pt>
                <c:pt idx="1165">
                  <c:v>-0.40684973237847544</c:v>
                </c:pt>
                <c:pt idx="1166">
                  <c:v>0.28348707439664622</c:v>
                </c:pt>
                <c:pt idx="1167">
                  <c:v>-1.0737977259010165</c:v>
                </c:pt>
                <c:pt idx="1168">
                  <c:v>-2.5638421537347256</c:v>
                </c:pt>
                <c:pt idx="1169">
                  <c:v>-1.108097950187954</c:v>
                </c:pt>
                <c:pt idx="1170">
                  <c:v>0.70271951131458366</c:v>
                </c:pt>
                <c:pt idx="1171">
                  <c:v>1.2064074915033274</c:v>
                </c:pt>
                <c:pt idx="1172">
                  <c:v>2.4771288339680808</c:v>
                </c:pt>
                <c:pt idx="1173">
                  <c:v>0.9092210835684682</c:v>
                </c:pt>
                <c:pt idx="1174">
                  <c:v>-0.26939132602034022</c:v>
                </c:pt>
                <c:pt idx="1175">
                  <c:v>-0.67709336758542804</c:v>
                </c:pt>
                <c:pt idx="1176">
                  <c:v>-1.7404494377521047</c:v>
                </c:pt>
                <c:pt idx="1177">
                  <c:v>-0.27148961819020201</c:v>
                </c:pt>
                <c:pt idx="1178">
                  <c:v>-2.4774323838062458</c:v>
                </c:pt>
                <c:pt idx="1179">
                  <c:v>0.35398907932511747</c:v>
                </c:pt>
                <c:pt idx="1180">
                  <c:v>2.1077294800431048</c:v>
                </c:pt>
                <c:pt idx="1181">
                  <c:v>-1.3254621431037776</c:v>
                </c:pt>
                <c:pt idx="1182">
                  <c:v>-0.95334425844514215</c:v>
                </c:pt>
                <c:pt idx="1183">
                  <c:v>0.6298987813720629</c:v>
                </c:pt>
                <c:pt idx="1184">
                  <c:v>2.1457291478202336</c:v>
                </c:pt>
                <c:pt idx="1185">
                  <c:v>-0.89157071124593301</c:v>
                </c:pt>
                <c:pt idx="1186">
                  <c:v>-0.5355662516466424</c:v>
                </c:pt>
                <c:pt idx="1187">
                  <c:v>0.90492288748598071</c:v>
                </c:pt>
                <c:pt idx="1188">
                  <c:v>-0.69396231973200884</c:v>
                </c:pt>
                <c:pt idx="1189">
                  <c:v>1.7466701312637269</c:v>
                </c:pt>
                <c:pt idx="1190">
                  <c:v>0.5236680514170331</c:v>
                </c:pt>
                <c:pt idx="1191">
                  <c:v>5.5881464875824349E-3</c:v>
                </c:pt>
                <c:pt idx="1192">
                  <c:v>0.69752825764447834</c:v>
                </c:pt>
                <c:pt idx="1193">
                  <c:v>1.1022485307725844</c:v>
                </c:pt>
                <c:pt idx="1194">
                  <c:v>5.2965442461455723</c:v>
                </c:pt>
                <c:pt idx="1195">
                  <c:v>-0.70142593163915024</c:v>
                </c:pt>
                <c:pt idx="1196">
                  <c:v>-1.0327516548980213</c:v>
                </c:pt>
                <c:pt idx="1197">
                  <c:v>2.043635826531073</c:v>
                </c:pt>
                <c:pt idx="1198">
                  <c:v>-1.6902646434076871</c:v>
                </c:pt>
                <c:pt idx="1199">
                  <c:v>2.1766301377379733</c:v>
                </c:pt>
                <c:pt idx="1200">
                  <c:v>3.7218610314558305</c:v>
                </c:pt>
                <c:pt idx="1201">
                  <c:v>1.0393519028076668</c:v>
                </c:pt>
                <c:pt idx="1202">
                  <c:v>-0.15232366956493593</c:v>
                </c:pt>
                <c:pt idx="1203">
                  <c:v>-1.2742383921982707</c:v>
                </c:pt>
                <c:pt idx="1204">
                  <c:v>-1.2467296313891012</c:v>
                </c:pt>
                <c:pt idx="1205">
                  <c:v>1.6444847022145268</c:v>
                </c:pt>
                <c:pt idx="1206">
                  <c:v>3.1481340700813689</c:v>
                </c:pt>
                <c:pt idx="1207">
                  <c:v>-2.4871394918974374</c:v>
                </c:pt>
                <c:pt idx="1208">
                  <c:v>-1.9056518486659684</c:v>
                </c:pt>
                <c:pt idx="1209">
                  <c:v>-1.7062387061408799</c:v>
                </c:pt>
                <c:pt idx="1210">
                  <c:v>-0.44775961652476326</c:v>
                </c:pt>
                <c:pt idx="1211">
                  <c:v>1.1875571850969919</c:v>
                </c:pt>
                <c:pt idx="1212">
                  <c:v>-1.1916686600829678</c:v>
                </c:pt>
                <c:pt idx="1213">
                  <c:v>-1.9838354966890535</c:v>
                </c:pt>
                <c:pt idx="1214">
                  <c:v>0.19831642585134546</c:v>
                </c:pt>
                <c:pt idx="1215">
                  <c:v>1.3358500576694468</c:v>
                </c:pt>
                <c:pt idx="1216">
                  <c:v>0.17528465644794267</c:v>
                </c:pt>
                <c:pt idx="1217">
                  <c:v>0.3031842703054366</c:v>
                </c:pt>
                <c:pt idx="1218">
                  <c:v>1.8756303181834966</c:v>
                </c:pt>
                <c:pt idx="1219">
                  <c:v>-0.21473826740461277</c:v>
                </c:pt>
                <c:pt idx="1220">
                  <c:v>0.30627182968879652</c:v>
                </c:pt>
                <c:pt idx="1221">
                  <c:v>-0.2991940167126188</c:v>
                </c:pt>
                <c:pt idx="1222">
                  <c:v>-1.5351795429534434</c:v>
                </c:pt>
                <c:pt idx="1223">
                  <c:v>0.48044926764262641</c:v>
                </c:pt>
                <c:pt idx="1224">
                  <c:v>-0.18356185627395405</c:v>
                </c:pt>
                <c:pt idx="1225">
                  <c:v>-1.1498692225598859</c:v>
                </c:pt>
                <c:pt idx="1226">
                  <c:v>4.6836764551932362</c:v>
                </c:pt>
                <c:pt idx="1227">
                  <c:v>-1.1308258321058702</c:v>
                </c:pt>
                <c:pt idx="1228">
                  <c:v>-1.9650321932791996</c:v>
                </c:pt>
                <c:pt idx="1229">
                  <c:v>0.77435961755485039</c:v>
                </c:pt>
                <c:pt idx="1230">
                  <c:v>0.17193955426608909</c:v>
                </c:pt>
                <c:pt idx="1231">
                  <c:v>-0.134300508823614</c:v>
                </c:pt>
                <c:pt idx="1232">
                  <c:v>-0.55312704898842924</c:v>
                </c:pt>
                <c:pt idx="1233">
                  <c:v>-2.1250467273027738</c:v>
                </c:pt>
                <c:pt idx="1234">
                  <c:v>-0.94443696483763517</c:v>
                </c:pt>
                <c:pt idx="1235">
                  <c:v>-0.32686436335667679</c:v>
                </c:pt>
                <c:pt idx="1236">
                  <c:v>1.3527503650974637</c:v>
                </c:pt>
                <c:pt idx="1237">
                  <c:v>-1.9959160451359423</c:v>
                </c:pt>
                <c:pt idx="1238">
                  <c:v>-0.64516515744101355</c:v>
                </c:pt>
                <c:pt idx="1239">
                  <c:v>-1.5510886126813261</c:v>
                </c:pt>
                <c:pt idx="1240">
                  <c:v>-1.3715407378324187</c:v>
                </c:pt>
                <c:pt idx="1241">
                  <c:v>-0.78994709606126889</c:v>
                </c:pt>
                <c:pt idx="1242">
                  <c:v>-2.8299999331134416</c:v>
                </c:pt>
                <c:pt idx="1243">
                  <c:v>-3.7973646766261027E-2</c:v>
                </c:pt>
                <c:pt idx="1244">
                  <c:v>3.7644398818130753E-2</c:v>
                </c:pt>
                <c:pt idx="1245">
                  <c:v>-0.58376234741693622</c:v>
                </c:pt>
                <c:pt idx="1246">
                  <c:v>0.84037268762595829</c:v>
                </c:pt>
                <c:pt idx="1247">
                  <c:v>1.0166207136667822</c:v>
                </c:pt>
                <c:pt idx="1248">
                  <c:v>-4.1599734296166417</c:v>
                </c:pt>
                <c:pt idx="1249">
                  <c:v>0.11062916388236488</c:v>
                </c:pt>
                <c:pt idx="1250">
                  <c:v>0.42068518097406127</c:v>
                </c:pt>
                <c:pt idx="1251">
                  <c:v>-0.24719447575601805</c:v>
                </c:pt>
                <c:pt idx="1252">
                  <c:v>0.38947408728117239</c:v>
                </c:pt>
                <c:pt idx="1253">
                  <c:v>-5.1719096144039582</c:v>
                </c:pt>
                <c:pt idx="1254">
                  <c:v>0.98457042890160551</c:v>
                </c:pt>
                <c:pt idx="1255">
                  <c:v>0.91125669547588473</c:v>
                </c:pt>
                <c:pt idx="1256">
                  <c:v>-0.75034481474575898</c:v>
                </c:pt>
                <c:pt idx="1257">
                  <c:v>0.12909301591109568</c:v>
                </c:pt>
                <c:pt idx="1258">
                  <c:v>-1.2271385910274546</c:v>
                </c:pt>
                <c:pt idx="1259">
                  <c:v>-0.80138670047981009</c:v>
                </c:pt>
                <c:pt idx="1260">
                  <c:v>-1.3746784201880189</c:v>
                </c:pt>
                <c:pt idx="1261">
                  <c:v>1.3837656834541292</c:v>
                </c:pt>
                <c:pt idx="1262">
                  <c:v>3.2456318982000738</c:v>
                </c:pt>
                <c:pt idx="1263">
                  <c:v>0.93434021955977187</c:v>
                </c:pt>
                <c:pt idx="1264">
                  <c:v>1.6952293929125659</c:v>
                </c:pt>
                <c:pt idx="1265">
                  <c:v>0.13700467988951459</c:v>
                </c:pt>
                <c:pt idx="1266">
                  <c:v>-0.14610840234126954</c:v>
                </c:pt>
                <c:pt idx="1267">
                  <c:v>-2.7944665858856013</c:v>
                </c:pt>
                <c:pt idx="1268">
                  <c:v>-1.6842753651805822</c:v>
                </c:pt>
                <c:pt idx="1269">
                  <c:v>1.4166594859938613</c:v>
                </c:pt>
                <c:pt idx="1270">
                  <c:v>1.8907486882884399</c:v>
                </c:pt>
                <c:pt idx="1271">
                  <c:v>1.625949983643153</c:v>
                </c:pt>
                <c:pt idx="1272">
                  <c:v>1.4940109871072167</c:v>
                </c:pt>
                <c:pt idx="1273">
                  <c:v>0.40390081947363399</c:v>
                </c:pt>
                <c:pt idx="1274">
                  <c:v>4.9352460109155629</c:v>
                </c:pt>
                <c:pt idx="1275">
                  <c:v>1.1697565187393621</c:v>
                </c:pt>
                <c:pt idx="1276">
                  <c:v>0.20062145189132252</c:v>
                </c:pt>
                <c:pt idx="1277">
                  <c:v>9.8839198354355062E-2</c:v>
                </c:pt>
                <c:pt idx="1278">
                  <c:v>-7.5267170527640417</c:v>
                </c:pt>
                <c:pt idx="1279">
                  <c:v>5.8213172532229009</c:v>
                </c:pt>
                <c:pt idx="1280">
                  <c:v>0.86747246077956675</c:v>
                </c:pt>
                <c:pt idx="1281">
                  <c:v>-0.67156320649385748</c:v>
                </c:pt>
                <c:pt idx="1282">
                  <c:v>-0.13074507122637158</c:v>
                </c:pt>
                <c:pt idx="1283">
                  <c:v>0.11341623431769676</c:v>
                </c:pt>
                <c:pt idx="1284">
                  <c:v>-0.70107482107056285</c:v>
                </c:pt>
                <c:pt idx="1285">
                  <c:v>-0.47420126939456964</c:v>
                </c:pt>
                <c:pt idx="1286">
                  <c:v>0.66726961347896463</c:v>
                </c:pt>
                <c:pt idx="1287">
                  <c:v>-1.8834604104390564</c:v>
                </c:pt>
                <c:pt idx="1288">
                  <c:v>2.8937680522914206</c:v>
                </c:pt>
                <c:pt idx="1289">
                  <c:v>0.37176772848070527</c:v>
                </c:pt>
                <c:pt idx="1290">
                  <c:v>0.4414846549277911</c:v>
                </c:pt>
                <c:pt idx="1291">
                  <c:v>2.2093910547507818</c:v>
                </c:pt>
                <c:pt idx="1292">
                  <c:v>-0.17546084873845302</c:v>
                </c:pt>
                <c:pt idx="1293">
                  <c:v>2.3310993322562297</c:v>
                </c:pt>
                <c:pt idx="1294">
                  <c:v>-1.2494364996898071</c:v>
                </c:pt>
                <c:pt idx="1295">
                  <c:v>-1.1325907202764967</c:v>
                </c:pt>
                <c:pt idx="1296">
                  <c:v>-1.1465608818957946</c:v>
                </c:pt>
                <c:pt idx="1297">
                  <c:v>-0.72696427263575458</c:v>
                </c:pt>
                <c:pt idx="1298">
                  <c:v>-2.0652742806313853</c:v>
                </c:pt>
                <c:pt idx="1299">
                  <c:v>-0.71145563720790506</c:v>
                </c:pt>
                <c:pt idx="1300">
                  <c:v>-1.7851668554132516</c:v>
                </c:pt>
                <c:pt idx="1301">
                  <c:v>-0.21227886872833324</c:v>
                </c:pt>
                <c:pt idx="1302">
                  <c:v>0.73912819907928906</c:v>
                </c:pt>
                <c:pt idx="1303">
                  <c:v>1.0045094013959783</c:v>
                </c:pt>
                <c:pt idx="1304">
                  <c:v>-0.75097348855828727</c:v>
                </c:pt>
                <c:pt idx="1305">
                  <c:v>-0.34057419489880658</c:v>
                </c:pt>
                <c:pt idx="1306">
                  <c:v>0.88976231808382522</c:v>
                </c:pt>
                <c:pt idx="1307">
                  <c:v>2.4135800633140576</c:v>
                </c:pt>
                <c:pt idx="1308">
                  <c:v>0.70418546860106801</c:v>
                </c:pt>
                <c:pt idx="1309">
                  <c:v>-2.2487818178360897</c:v>
                </c:pt>
                <c:pt idx="1310">
                  <c:v>-4.0424915589674413</c:v>
                </c:pt>
                <c:pt idx="1311">
                  <c:v>-0.93524524636120532</c:v>
                </c:pt>
                <c:pt idx="1312">
                  <c:v>-0.22088160471659535</c:v>
                </c:pt>
                <c:pt idx="1313">
                  <c:v>-2.9016021629133633</c:v>
                </c:pt>
                <c:pt idx="1314">
                  <c:v>-0.22824111527775415</c:v>
                </c:pt>
                <c:pt idx="1315">
                  <c:v>1.2474615460608618</c:v>
                </c:pt>
                <c:pt idx="1316">
                  <c:v>-0.54736487763814523</c:v>
                </c:pt>
                <c:pt idx="1317">
                  <c:v>-0.20113846377024913</c:v>
                </c:pt>
                <c:pt idx="1318">
                  <c:v>-0.11046298828378553</c:v>
                </c:pt>
                <c:pt idx="1319">
                  <c:v>-1.1451377554164992</c:v>
                </c:pt>
                <c:pt idx="1320">
                  <c:v>-3.0070101492454882</c:v>
                </c:pt>
                <c:pt idx="1321">
                  <c:v>-0.48909477182722583</c:v>
                </c:pt>
                <c:pt idx="1322">
                  <c:v>-0.44153032645105839</c:v>
                </c:pt>
                <c:pt idx="1323">
                  <c:v>0.6757543638241259</c:v>
                </c:pt>
                <c:pt idx="1324">
                  <c:v>1.1842761886637447</c:v>
                </c:pt>
                <c:pt idx="1325">
                  <c:v>-1.4977037662154657</c:v>
                </c:pt>
                <c:pt idx="1326">
                  <c:v>-1.3964027059842579</c:v>
                </c:pt>
                <c:pt idx="1327">
                  <c:v>0.17518920543267313</c:v>
                </c:pt>
                <c:pt idx="1328">
                  <c:v>-2.9897909161972507</c:v>
                </c:pt>
                <c:pt idx="1329">
                  <c:v>3.7963708156920859</c:v>
                </c:pt>
                <c:pt idx="1330">
                  <c:v>2.6478444426740282</c:v>
                </c:pt>
                <c:pt idx="1331">
                  <c:v>4.5398965165651646</c:v>
                </c:pt>
                <c:pt idx="1332">
                  <c:v>0.72441557881994356</c:v>
                </c:pt>
                <c:pt idx="1333">
                  <c:v>-2.1031731360816508</c:v>
                </c:pt>
                <c:pt idx="1334">
                  <c:v>-1.6273647976656349</c:v>
                </c:pt>
                <c:pt idx="1335">
                  <c:v>0.39047607917420635</c:v>
                </c:pt>
                <c:pt idx="1336">
                  <c:v>-2.2377284705960108</c:v>
                </c:pt>
                <c:pt idx="1337">
                  <c:v>-1.8252373295180178</c:v>
                </c:pt>
                <c:pt idx="1338">
                  <c:v>0.23844111272001101</c:v>
                </c:pt>
                <c:pt idx="1339">
                  <c:v>-0.23922284717295383</c:v>
                </c:pt>
                <c:pt idx="1340">
                  <c:v>-5.969432557247103</c:v>
                </c:pt>
                <c:pt idx="1341">
                  <c:v>-1.5822942823283341</c:v>
                </c:pt>
                <c:pt idx="1342">
                  <c:v>0.5070725578980273</c:v>
                </c:pt>
                <c:pt idx="1343">
                  <c:v>-0.23027244067368713</c:v>
                </c:pt>
                <c:pt idx="1344">
                  <c:v>-0.39743395249205093</c:v>
                </c:pt>
                <c:pt idx="1345">
                  <c:v>-1.9211299221883138</c:v>
                </c:pt>
                <c:pt idx="1346">
                  <c:v>-0.66273848754518383</c:v>
                </c:pt>
                <c:pt idx="1347">
                  <c:v>0.91169985398079234</c:v>
                </c:pt>
                <c:pt idx="1348">
                  <c:v>7.8944231904813478E-2</c:v>
                </c:pt>
                <c:pt idx="1349">
                  <c:v>-0.20174544705179187</c:v>
                </c:pt>
                <c:pt idx="1350">
                  <c:v>1.1815304973368796</c:v>
                </c:pt>
                <c:pt idx="1351">
                  <c:v>1.8814846151542781</c:v>
                </c:pt>
                <c:pt idx="1352">
                  <c:v>-2.8466121229357526</c:v>
                </c:pt>
                <c:pt idx="1353">
                  <c:v>-0.41615693168938606</c:v>
                </c:pt>
                <c:pt idx="1354">
                  <c:v>-1.4376178772207311</c:v>
                </c:pt>
                <c:pt idx="1355">
                  <c:v>-0.51537479514117024</c:v>
                </c:pt>
                <c:pt idx="1356">
                  <c:v>-2.3120616050606912</c:v>
                </c:pt>
                <c:pt idx="1357">
                  <c:v>-1.7253868693481706</c:v>
                </c:pt>
                <c:pt idx="1358">
                  <c:v>2.1494860304436116</c:v>
                </c:pt>
                <c:pt idx="1359">
                  <c:v>-1.0716746426173813</c:v>
                </c:pt>
                <c:pt idx="1360">
                  <c:v>2.1892063397994832</c:v>
                </c:pt>
                <c:pt idx="1361">
                  <c:v>1.6755474924128748</c:v>
                </c:pt>
                <c:pt idx="1362">
                  <c:v>0.40230665738066307</c:v>
                </c:pt>
                <c:pt idx="1363">
                  <c:v>-0.79098547715999246</c:v>
                </c:pt>
                <c:pt idx="1364">
                  <c:v>-0.99075296420724612</c:v>
                </c:pt>
                <c:pt idx="1365">
                  <c:v>-1.208455784750285</c:v>
                </c:pt>
                <c:pt idx="1366">
                  <c:v>-0.63942915591871952</c:v>
                </c:pt>
                <c:pt idx="1367">
                  <c:v>-1.2395625260203218</c:v>
                </c:pt>
                <c:pt idx="1368">
                  <c:v>-0.9934198290264078</c:v>
                </c:pt>
                <c:pt idx="1369">
                  <c:v>-1.9689774023642457</c:v>
                </c:pt>
                <c:pt idx="1370">
                  <c:v>2.5112679720051432</c:v>
                </c:pt>
                <c:pt idx="1371">
                  <c:v>-1.6210387232458316</c:v>
                </c:pt>
                <c:pt idx="1372">
                  <c:v>-1.1463185645413176</c:v>
                </c:pt>
                <c:pt idx="1373">
                  <c:v>-1.2625071933908316</c:v>
                </c:pt>
                <c:pt idx="1374">
                  <c:v>-0.86695793635971086</c:v>
                </c:pt>
                <c:pt idx="1375">
                  <c:v>3.1889917378387622</c:v>
                </c:pt>
                <c:pt idx="1376">
                  <c:v>-0.81724222200924146</c:v>
                </c:pt>
                <c:pt idx="1377">
                  <c:v>1.629792855403835</c:v>
                </c:pt>
                <c:pt idx="1378">
                  <c:v>0.49897373205649842</c:v>
                </c:pt>
                <c:pt idx="1379">
                  <c:v>2.3194100249830569</c:v>
                </c:pt>
                <c:pt idx="1380">
                  <c:v>0.99949805391887026</c:v>
                </c:pt>
                <c:pt idx="1381">
                  <c:v>0.33976349684186857</c:v>
                </c:pt>
                <c:pt idx="1382">
                  <c:v>-1.2753921034084925</c:v>
                </c:pt>
                <c:pt idx="1383">
                  <c:v>-1.6062711890876642</c:v>
                </c:pt>
                <c:pt idx="1384">
                  <c:v>2.2016888889667712</c:v>
                </c:pt>
                <c:pt idx="1385">
                  <c:v>1.9621556663144446</c:v>
                </c:pt>
                <c:pt idx="1386">
                  <c:v>-0.9412200381291882</c:v>
                </c:pt>
                <c:pt idx="1387">
                  <c:v>-1.0371686786717618</c:v>
                </c:pt>
                <c:pt idx="1388">
                  <c:v>2.4114743439520083</c:v>
                </c:pt>
                <c:pt idx="1389">
                  <c:v>2.0094128733666992</c:v>
                </c:pt>
                <c:pt idx="1390">
                  <c:v>2.2575088703832051</c:v>
                </c:pt>
                <c:pt idx="1391">
                  <c:v>-1.1023930768937902</c:v>
                </c:pt>
                <c:pt idx="1392">
                  <c:v>2.3254494910134298</c:v>
                </c:pt>
                <c:pt idx="1393">
                  <c:v>-3.4900575486553294</c:v>
                </c:pt>
                <c:pt idx="1394">
                  <c:v>-2.1004985769632896</c:v>
                </c:pt>
                <c:pt idx="1395">
                  <c:v>-3.1956842955315921</c:v>
                </c:pt>
                <c:pt idx="1396">
                  <c:v>0.56306620453607081</c:v>
                </c:pt>
                <c:pt idx="1397">
                  <c:v>-0.60573361991211527</c:v>
                </c:pt>
                <c:pt idx="1398">
                  <c:v>-0.22647234787676496</c:v>
                </c:pt>
                <c:pt idx="1399">
                  <c:v>-1.2454765933262593</c:v>
                </c:pt>
                <c:pt idx="1400">
                  <c:v>1.8229470603704101</c:v>
                </c:pt>
                <c:pt idx="1401">
                  <c:v>0.90372604262910272</c:v>
                </c:pt>
                <c:pt idx="1402">
                  <c:v>-1.1011853530530971</c:v>
                </c:pt>
                <c:pt idx="1403">
                  <c:v>-2.8554595974023727</c:v>
                </c:pt>
                <c:pt idx="1404">
                  <c:v>-2.9334488052100767</c:v>
                </c:pt>
                <c:pt idx="1405">
                  <c:v>-0.53575233931368871</c:v>
                </c:pt>
                <c:pt idx="1406">
                  <c:v>-0.55955325411061096</c:v>
                </c:pt>
                <c:pt idx="1407">
                  <c:v>-0.92850849788329981</c:v>
                </c:pt>
                <c:pt idx="1408">
                  <c:v>1.6026267584032041</c:v>
                </c:pt>
                <c:pt idx="1409">
                  <c:v>1.8688597930658091</c:v>
                </c:pt>
                <c:pt idx="1410">
                  <c:v>0.57406902453222131</c:v>
                </c:pt>
                <c:pt idx="1411">
                  <c:v>1.0677456596326351E-2</c:v>
                </c:pt>
                <c:pt idx="1412">
                  <c:v>2.3345397355018207</c:v>
                </c:pt>
                <c:pt idx="1413">
                  <c:v>2.0035968802640838</c:v>
                </c:pt>
                <c:pt idx="1414">
                  <c:v>0.70295871581865299</c:v>
                </c:pt>
                <c:pt idx="1415">
                  <c:v>-0.43698668491884973</c:v>
                </c:pt>
                <c:pt idx="1416">
                  <c:v>1.0771148875140284</c:v>
                </c:pt>
                <c:pt idx="1417">
                  <c:v>-1.4866678874427492</c:v>
                </c:pt>
                <c:pt idx="1418">
                  <c:v>1.8096943893049939</c:v>
                </c:pt>
                <c:pt idx="1419">
                  <c:v>-0.76896357348570632</c:v>
                </c:pt>
                <c:pt idx="1420">
                  <c:v>1.4566414248396171</c:v>
                </c:pt>
                <c:pt idx="1421">
                  <c:v>-0.22117647577833566</c:v>
                </c:pt>
                <c:pt idx="1422">
                  <c:v>1.6761174297500787</c:v>
                </c:pt>
                <c:pt idx="1423">
                  <c:v>0.45548975321733565</c:v>
                </c:pt>
                <c:pt idx="1424">
                  <c:v>-6.1711926227005165E-2</c:v>
                </c:pt>
                <c:pt idx="1425">
                  <c:v>-0.14451531395985739</c:v>
                </c:pt>
                <c:pt idx="1426">
                  <c:v>-2.7350883175824947</c:v>
                </c:pt>
                <c:pt idx="1427">
                  <c:v>-2.6404263401140753</c:v>
                </c:pt>
                <c:pt idx="1428">
                  <c:v>-1.2420076539051905</c:v>
                </c:pt>
                <c:pt idx="1429">
                  <c:v>-0.67373301961796983</c:v>
                </c:pt>
                <c:pt idx="1430">
                  <c:v>-3.0657020549131744</c:v>
                </c:pt>
                <c:pt idx="1431">
                  <c:v>-1.1540901282454854</c:v>
                </c:pt>
                <c:pt idx="1432">
                  <c:v>3.0024499327124659</c:v>
                </c:pt>
                <c:pt idx="1433">
                  <c:v>3.2481297743178601</c:v>
                </c:pt>
                <c:pt idx="1434">
                  <c:v>-0.1308271517854962</c:v>
                </c:pt>
                <c:pt idx="1435">
                  <c:v>1.3479339693047905</c:v>
                </c:pt>
                <c:pt idx="1436">
                  <c:v>0.40324334006153606</c:v>
                </c:pt>
                <c:pt idx="1437">
                  <c:v>-0.20645434228408988</c:v>
                </c:pt>
                <c:pt idx="1438">
                  <c:v>1.0046122593566764</c:v>
                </c:pt>
                <c:pt idx="1439">
                  <c:v>-2.5129599784477392</c:v>
                </c:pt>
                <c:pt idx="1440">
                  <c:v>-0.33087161962730249</c:v>
                </c:pt>
                <c:pt idx="1441">
                  <c:v>1.3719819650410443</c:v>
                </c:pt>
                <c:pt idx="1442">
                  <c:v>0.28261179131041558</c:v>
                </c:pt>
                <c:pt idx="1443">
                  <c:v>5.2183956942809147</c:v>
                </c:pt>
                <c:pt idx="1444">
                  <c:v>0.80722248109043448</c:v>
                </c:pt>
                <c:pt idx="1445">
                  <c:v>-2.3361843540738221</c:v>
                </c:pt>
                <c:pt idx="1446">
                  <c:v>-4.3266473494795719</c:v>
                </c:pt>
                <c:pt idx="1447">
                  <c:v>-6.2017602164075925E-2</c:v>
                </c:pt>
                <c:pt idx="1448">
                  <c:v>-1.1688473941624693</c:v>
                </c:pt>
                <c:pt idx="1449">
                  <c:v>-0.18710269610608066</c:v>
                </c:pt>
                <c:pt idx="1450">
                  <c:v>-1.6022667986509305</c:v>
                </c:pt>
                <c:pt idx="1451">
                  <c:v>-1.2076345189894369</c:v>
                </c:pt>
                <c:pt idx="1452">
                  <c:v>-0.51351303271758297</c:v>
                </c:pt>
                <c:pt idx="1453">
                  <c:v>-1.9538301505440785</c:v>
                </c:pt>
                <c:pt idx="1454">
                  <c:v>0.35833243108422153</c:v>
                </c:pt>
                <c:pt idx="1455">
                  <c:v>1.0910595065060704</c:v>
                </c:pt>
                <c:pt idx="1456">
                  <c:v>-2.5617176110785067E-2</c:v>
                </c:pt>
                <c:pt idx="1457">
                  <c:v>-6.8003922611090815</c:v>
                </c:pt>
                <c:pt idx="1458">
                  <c:v>1.5134678262019889</c:v>
                </c:pt>
                <c:pt idx="1459">
                  <c:v>2.2186274445666498</c:v>
                </c:pt>
                <c:pt idx="1460">
                  <c:v>-1.8104258364208476</c:v>
                </c:pt>
                <c:pt idx="1461">
                  <c:v>-0.17470244525775058</c:v>
                </c:pt>
                <c:pt idx="1462">
                  <c:v>-0.9927747734389385</c:v>
                </c:pt>
                <c:pt idx="1463">
                  <c:v>2.2892515896504761</c:v>
                </c:pt>
                <c:pt idx="1464">
                  <c:v>1.5650944017325656</c:v>
                </c:pt>
                <c:pt idx="1465">
                  <c:v>0.11725077252589244</c:v>
                </c:pt>
                <c:pt idx="1466">
                  <c:v>4.600497472936766</c:v>
                </c:pt>
                <c:pt idx="1467">
                  <c:v>1.3161111096759441</c:v>
                </c:pt>
                <c:pt idx="1468">
                  <c:v>4.7438536474828652E-3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03-4489-AF23-4662773649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925280"/>
        <c:axId val="238908960"/>
      </c:lineChart>
      <c:dateAx>
        <c:axId val="23892528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8908960"/>
        <c:crosses val="autoZero"/>
        <c:auto val="1"/>
        <c:lblOffset val="100"/>
        <c:baseTimeUnit val="days"/>
      </c:dateAx>
      <c:valAx>
        <c:axId val="238908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89252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10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11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12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13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14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15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16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17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18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19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20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style1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1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3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3175" cap="flat" cmpd="sng" algn="ctr">
        <a:solidFill>
          <a:schemeClr val="tx1">
            <a:lumMod val="15000"/>
            <a:lumOff val="85000"/>
          </a:schemeClr>
        </a:solidFill>
        <a:round/>
        <a:tailEnd type="none" w="med" len="lg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38100" cap="flat" cmpd="dbl" algn="ctr">
        <a:solidFill>
          <a:schemeClr val="phClr"/>
        </a:solidFill>
        <a:miter lim="800000"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 cap="flat" cmpd="sng" algn="ctr">
        <a:solidFill>
          <a:schemeClr val="lt1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tx1"/>
    </cs:fontRef>
    <cs:spPr>
      <a:ln w="9525">
        <a:solidFill>
          <a:schemeClr val="tx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  <a:alpha val="32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5000"/>
            <a:lumOff val="95000"/>
            <a:alpha val="32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tx1"/>
        </a:solidFill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/>
    </cs:fontRef>
    <cs:spPr>
      <a:ln w="3175" cap="flat" cmpd="sng" algn="ctr">
        <a:solidFill>
          <a:schemeClr val="tx1">
            <a:lumMod val="15000"/>
            <a:lumOff val="85000"/>
          </a:schemeClr>
        </a:solidFill>
        <a:round/>
        <a:tailEnd type="none" w="med" len="lg"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>
        <a:solidFill>
          <a:schemeClr val="tx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2700" cap="rnd"/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3175" cap="flat" cmpd="sng" algn="ctr">
        <a:solidFill>
          <a:schemeClr val="tx1">
            <a:lumMod val="15000"/>
            <a:lumOff val="85000"/>
          </a:schemeClr>
        </a:solidFill>
        <a:round/>
        <a:tailEnd type="none" w="med" len="lg"/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15240</xdr:colOff>
      <xdr:row>12</xdr:row>
      <xdr:rowOff>0</xdr:rowOff>
    </xdr:from>
    <xdr:to>
      <xdr:col>35</xdr:col>
      <xdr:colOff>91440</xdr:colOff>
      <xdr:row>34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2B04D4-D068-4868-9C07-6B6D9285B2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26894</xdr:colOff>
      <xdr:row>1</xdr:row>
      <xdr:rowOff>17930</xdr:rowOff>
    </xdr:from>
    <xdr:to>
      <xdr:col>29</xdr:col>
      <xdr:colOff>164054</xdr:colOff>
      <xdr:row>17</xdr:row>
      <xdr:rowOff>166520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0856E2-8A82-45CD-8767-19ABF49F3F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0</xdr:colOff>
      <xdr:row>19</xdr:row>
      <xdr:rowOff>0</xdr:rowOff>
    </xdr:from>
    <xdr:to>
      <xdr:col>36</xdr:col>
      <xdr:colOff>594360</xdr:colOff>
      <xdr:row>39</xdr:row>
      <xdr:rowOff>11430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2E92CF6-44C8-466F-B5C7-283F497CA3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0</xdr:colOff>
      <xdr:row>41</xdr:row>
      <xdr:rowOff>0</xdr:rowOff>
    </xdr:from>
    <xdr:to>
      <xdr:col>36</xdr:col>
      <xdr:colOff>594360</xdr:colOff>
      <xdr:row>68</xdr:row>
      <xdr:rowOff>68580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00B9C5B-3B7D-4104-BDCC-041D3C2BE4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19050</xdr:colOff>
      <xdr:row>1</xdr:row>
      <xdr:rowOff>19049</xdr:rowOff>
    </xdr:from>
    <xdr:to>
      <xdr:col>41</xdr:col>
      <xdr:colOff>381000</xdr:colOff>
      <xdr:row>35</xdr:row>
      <xdr:rowOff>174171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F8F5658-8623-45A2-8D64-CF32C8A654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0</xdr:colOff>
      <xdr:row>37</xdr:row>
      <xdr:rowOff>0</xdr:rowOff>
    </xdr:from>
    <xdr:to>
      <xdr:col>41</xdr:col>
      <xdr:colOff>381000</xdr:colOff>
      <xdr:row>70</xdr:row>
      <xdr:rowOff>157844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75E32B4-72A5-4E0E-80EC-8C1D24D785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15240</xdr:colOff>
      <xdr:row>6</xdr:row>
      <xdr:rowOff>7620</xdr:rowOff>
    </xdr:from>
    <xdr:to>
      <xdr:col>30</xdr:col>
      <xdr:colOff>320040</xdr:colOff>
      <xdr:row>31</xdr:row>
      <xdr:rowOff>3810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4429F-28C9-47B7-A5C8-817D9895CF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0</xdr:colOff>
      <xdr:row>33</xdr:row>
      <xdr:rowOff>0</xdr:rowOff>
    </xdr:from>
    <xdr:to>
      <xdr:col>30</xdr:col>
      <xdr:colOff>297180</xdr:colOff>
      <xdr:row>56</xdr:row>
      <xdr:rowOff>148590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EF8AF62-92D0-4025-BF66-A029CD084C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2</xdr:row>
      <xdr:rowOff>0</xdr:rowOff>
    </xdr:from>
    <xdr:to>
      <xdr:col>31</xdr:col>
      <xdr:colOff>15240</xdr:colOff>
      <xdr:row>24</xdr:row>
      <xdr:rowOff>129540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B5AA1FF-8242-4B4E-9A64-7CC0DB5C15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0</xdr:colOff>
      <xdr:row>27</xdr:row>
      <xdr:rowOff>8964</xdr:rowOff>
    </xdr:from>
    <xdr:to>
      <xdr:col>33</xdr:col>
      <xdr:colOff>367553</xdr:colOff>
      <xdr:row>55</xdr:row>
      <xdr:rowOff>35858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B26A888-7171-4F07-A6BE-527B838DF1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2</xdr:row>
      <xdr:rowOff>0</xdr:rowOff>
    </xdr:from>
    <xdr:to>
      <xdr:col>29</xdr:col>
      <xdr:colOff>541020</xdr:colOff>
      <xdr:row>25</xdr:row>
      <xdr:rowOff>87630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2008D47-3C54-4D59-A0E6-E152262B0C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27</xdr:row>
      <xdr:rowOff>15240</xdr:rowOff>
    </xdr:from>
    <xdr:to>
      <xdr:col>29</xdr:col>
      <xdr:colOff>533400</xdr:colOff>
      <xdr:row>51</xdr:row>
      <xdr:rowOff>87630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A056BA2-F507-4641-B79B-3A883EE819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2</xdr:row>
      <xdr:rowOff>0</xdr:rowOff>
    </xdr:from>
    <xdr:to>
      <xdr:col>28</xdr:col>
      <xdr:colOff>83820</xdr:colOff>
      <xdr:row>24</xdr:row>
      <xdr:rowOff>144780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1D5BA0B-B21C-4C62-8818-E3A8A4ACDF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22860</xdr:colOff>
      <xdr:row>25</xdr:row>
      <xdr:rowOff>175260</xdr:rowOff>
    </xdr:from>
    <xdr:to>
      <xdr:col>28</xdr:col>
      <xdr:colOff>91440</xdr:colOff>
      <xdr:row>49</xdr:row>
      <xdr:rowOff>163830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450ADA1-10E3-4D3B-ADFB-48F96176EB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0</xdr:colOff>
      <xdr:row>2</xdr:row>
      <xdr:rowOff>0</xdr:rowOff>
    </xdr:from>
    <xdr:to>
      <xdr:col>34</xdr:col>
      <xdr:colOff>175260</xdr:colOff>
      <xdr:row>29</xdr:row>
      <xdr:rowOff>160020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21ACD9E-33DC-4266-912D-0104AD2132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0</xdr:colOff>
      <xdr:row>32</xdr:row>
      <xdr:rowOff>0</xdr:rowOff>
    </xdr:from>
    <xdr:to>
      <xdr:col>34</xdr:col>
      <xdr:colOff>402772</xdr:colOff>
      <xdr:row>53</xdr:row>
      <xdr:rowOff>141515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287BF8B-21FD-4D31-8270-87BD495175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8963</xdr:colOff>
      <xdr:row>1</xdr:row>
      <xdr:rowOff>17929</xdr:rowOff>
    </xdr:from>
    <xdr:to>
      <xdr:col>35</xdr:col>
      <xdr:colOff>636493</xdr:colOff>
      <xdr:row>21</xdr:row>
      <xdr:rowOff>134471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13D3AA-9123-DF05-E365-E8227E6A4D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0</xdr:colOff>
      <xdr:row>23</xdr:row>
      <xdr:rowOff>-1</xdr:rowOff>
    </xdr:from>
    <xdr:to>
      <xdr:col>35</xdr:col>
      <xdr:colOff>618565</xdr:colOff>
      <xdr:row>46</xdr:row>
      <xdr:rowOff>8964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CC3A164-5328-4304-9047-FB9A71C0F2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2</xdr:row>
      <xdr:rowOff>0</xdr:rowOff>
    </xdr:from>
    <xdr:to>
      <xdr:col>31</xdr:col>
      <xdr:colOff>449580</xdr:colOff>
      <xdr:row>28</xdr:row>
      <xdr:rowOff>163830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6BE4736-5FC4-4C17-B359-320C653AFC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30</xdr:row>
      <xdr:rowOff>0</xdr:rowOff>
    </xdr:from>
    <xdr:to>
      <xdr:col>31</xdr:col>
      <xdr:colOff>441960</xdr:colOff>
      <xdr:row>51</xdr:row>
      <xdr:rowOff>190500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4B45349-8791-4557-8006-9F76E9EBFC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ADMIN\Documents\YC3\TESLA-FINAL.xlsx" TargetMode="External"/><Relationship Id="rId1" Type="http://schemas.openxmlformats.org/officeDocument/2006/relationships/externalLinkPath" Target="TESLA-FINA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imple Moving Average 1"/>
      <sheetName val="Simple Moving Average 2"/>
      <sheetName val="Weighted Moving Average"/>
      <sheetName val=" Exponential Smoothing"/>
      <sheetName val="Holt Exponential  "/>
      <sheetName val="Holt Winter by Month"/>
      <sheetName val="Holt Winter by Quarter"/>
      <sheetName val="Delete"/>
      <sheetName val="Simple Moving Average "/>
      <sheetName val="Simple Moving Average span"/>
      <sheetName val=" Exponential Smoothing by Day"/>
      <sheetName val="Exponential Smoothing by Month "/>
      <sheetName val="Holt Exponential by Month"/>
      <sheetName val="Holt Exponential by Quarter"/>
      <sheetName val="Delete Holt Exponential"/>
      <sheetName val="TESLA-FINA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3">
          <cell r="I3" t="str">
            <v>Adj Close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0D87738-9FEB-4D81-952D-9987B2DAFF67}" name="Table21" displayName="Table21" ref="A1:Q1476" totalsRowShown="0" headerRowDxfId="126" headerRowBorderDxfId="125" tableBorderDxfId="124" totalsRowBorderDxfId="123">
  <tableColumns count="17">
    <tableColumn id="1" xr3:uid="{262990CA-ED45-43EA-AC60-597AE626BA12}" name="Date" dataDxfId="122"/>
    <tableColumn id="2" xr3:uid="{6A0CB59A-090B-4F89-A914-D2CBEE5AB8A0}" name="Adj Close" dataDxfId="121"/>
    <tableColumn id="3" xr3:uid="{AB854E5C-71CF-4BB0-AC4B-883A09036AD7}" name="Naive Trend " dataDxfId="120"/>
    <tableColumn id="12" xr3:uid="{8F879450-883D-4B71-A0C5-8127762A586E}" name="Erorr 1" dataDxfId="119">
      <calculatedColumnFormula>Table21[[#This Row],[Adj Close]]-Table21[[#This Row],[Naive Trend ]]</calculatedColumnFormula>
    </tableColumn>
    <tableColumn id="4" xr3:uid="{D5E93676-4F80-41C5-BA54-8CCFED8CD81D}" name="Sq Erorr 1" dataDxfId="118"/>
    <tableColumn id="10" xr3:uid="{510AB784-F960-43DB-BD09-B71973A5801D}" name="Abs Erorr 1" dataDxfId="117"/>
    <tableColumn id="11" xr3:uid="{B44DC62C-9152-43D1-A555-788C739B9B62}" name="Abs Pct Error 1" dataDxfId="116" dataCellStyle="Percent"/>
    <tableColumn id="5" xr3:uid="{E8C4BFDA-68C6-4514-A127-CEF1C121EFA1}" name="3-MA" dataDxfId="115" dataCellStyle="Currency"/>
    <tableColumn id="13" xr3:uid="{1DF196AA-4DDE-4793-9ED2-5A1FAF5D9FC1}" name="Erorr 2" dataDxfId="114" dataCellStyle="Currency">
      <calculatedColumnFormula>(Table21[[#This Row],[Adj Close]]-Table21[[#This Row],[3-MA]])</calculatedColumnFormula>
    </tableColumn>
    <tableColumn id="6" xr3:uid="{3A3D418B-226C-402B-A2F1-E3366BBC69AD}" name="Sq Erorr 2" dataDxfId="113" dataCellStyle="Currency"/>
    <tableColumn id="15" xr3:uid="{37301D06-708F-4B0E-BB61-D10296936433}" name="Abs Erorr 2" dataDxfId="112" dataCellStyle="Currency">
      <calculatedColumnFormula>ABS(Table21[[#This Row],[Erorr 2]])</calculatedColumnFormula>
    </tableColumn>
    <tableColumn id="16" xr3:uid="{51388492-6167-40D8-8FA2-E38EDBADDADB}" name="Abs Pct Erorr 2" dataDxfId="111" dataCellStyle="Currency">
      <calculatedColumnFormula>Table21[[#This Row],[Abs Erorr 2]]/Table21[[#This Row],[Adj Close]]</calculatedColumnFormula>
    </tableColumn>
    <tableColumn id="7" xr3:uid="{5651FD9B-036E-4726-B1CD-70603D2D2A97}" name="6-MA" dataDxfId="110" dataCellStyle="Currency"/>
    <tableColumn id="18" xr3:uid="{D504BB90-D5A2-4A3B-A5A9-98D7E7B06014}" name="Erorr 3" dataDxfId="109" dataCellStyle="Currency">
      <calculatedColumnFormula>Table21[[#This Row],[Adj Close]]-Table21[[#This Row],[6-MA]]</calculatedColumnFormula>
    </tableColumn>
    <tableColumn id="8" xr3:uid="{C07C6F71-CC9A-48BF-8394-1C37F05A535D}" name="Sq Erorr 3" dataDxfId="108" dataCellStyle="Currency">
      <calculatedColumnFormula>(B74-M2)^2</calculatedColumnFormula>
    </tableColumn>
    <tableColumn id="19" xr3:uid="{5F7E6CF4-F56A-4672-B720-44A88240FE58}" name="Abs Erorr 3" dataDxfId="107" dataCellStyle="Currency">
      <calculatedColumnFormula>ABS(Table21[[#This Row],[Erorr 3]])</calculatedColumnFormula>
    </tableColumn>
    <tableColumn id="20" xr3:uid="{99A5ADC7-1AB4-4F24-ADA6-FBB3D226E24C}" name="Abs Pct Erorr 3" dataDxfId="106" dataCellStyle="Currency">
      <calculatedColumnFormula>Table21[[#This Row],[Abs Erorr 3]]/Table21[[#This Row],[Adj Close]]</calculatedColumnFormula>
    </tableColumn>
  </tableColumns>
  <tableStyleInfo name="TableStyleMedium1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6467CC7-4BD0-404B-A8F4-0964C68C8ACA}" name="Table18" displayName="Table18" ref="E1:S1470" totalsRowShown="0" headerRowDxfId="105" headerRowBorderDxfId="104" tableBorderDxfId="103" totalsRowBorderDxfId="102">
  <autoFilter ref="E1:S1470" xr:uid="{76467CC7-4BD0-404B-A8F4-0964C68C8ACA}"/>
  <tableColumns count="15">
    <tableColumn id="1" xr3:uid="{FC3A0912-3EDA-4843-9EDC-B416103D5B11}" name="Index" dataDxfId="101">
      <calculatedColumnFormula>E1+1</calculatedColumnFormula>
    </tableColumn>
    <tableColumn id="2" xr3:uid="{E8329B39-8A88-4ADA-B89E-2880976791CB}" name="Date" dataDxfId="100"/>
    <tableColumn id="3" xr3:uid="{75E2F461-BE1E-4F24-93F9-46F34638196F}" name="Adj Close" dataDxfId="99" dataCellStyle="Currency"/>
    <tableColumn id="4" xr3:uid="{241137FA-F958-4CBE-AE55-5C2215B1FC84}" name="Naive Trend " dataDxfId="98">
      <calculatedColumnFormula>G1</calculatedColumnFormula>
    </tableColumn>
    <tableColumn id="5" xr3:uid="{74B154DE-9C86-4940-B633-F25E467484A0}" name="Erorr" dataDxfId="97">
      <calculatedColumnFormula>(G2-H2)</calculatedColumnFormula>
    </tableColumn>
    <tableColumn id="6" xr3:uid="{66E36182-DD80-4669-8C43-874358D58251}" name="Erorr^2" dataDxfId="96">
      <calculatedColumnFormula>I2^2</calculatedColumnFormula>
    </tableColumn>
    <tableColumn id="7" xr3:uid="{32E6DCB8-0756-4073-A81D-2266A3043A46}" name=" |Erorr|" dataDxfId="95">
      <calculatedColumnFormula>ABS(I2)</calculatedColumnFormula>
    </tableColumn>
    <tableColumn id="8" xr3:uid="{4ED46E0E-1DF0-455F-81A9-5E00758A545E}" name="Pct  |Erorr|" dataDxfId="94">
      <calculatedColumnFormula>K2/G2</calculatedColumnFormula>
    </tableColumn>
    <tableColumn id="9" xr3:uid="{56F0FCB2-4B26-48CC-9E58-91CFDE2337FB}" name="Forecast " dataDxfId="93">
      <calculatedColumnFormula>IF(E2&lt;=span,G2,AVERAGE(OFFSET(G2,-span,0,span,1)))</calculatedColumnFormula>
    </tableColumn>
    <tableColumn id="10" xr3:uid="{A572B248-8C4D-4730-94C1-9563480CBCFC}" name="ErorrMA " dataDxfId="92">
      <calculatedColumnFormula>G2-M2</calculatedColumnFormula>
    </tableColumn>
    <tableColumn id="11" xr3:uid="{6B94F14A-6DE9-430F-AC85-1FBB1D607E0D}" name="Sq Error" dataDxfId="91">
      <calculatedColumnFormula>N2^2</calculatedColumnFormula>
    </tableColumn>
    <tableColumn id="12" xr3:uid="{BBDF6C59-03EF-4909-B0CE-902B8D0401F7}" name="Abs Erorr" dataDxfId="90">
      <calculatedColumnFormula>ABS(N2)</calculatedColumnFormula>
    </tableColumn>
    <tableColumn id="13" xr3:uid="{606A8F5F-401F-4BEA-8DB4-0AAFCEA48FF9}" name="Abs Pct Error" dataDxfId="89" dataCellStyle="Percent">
      <calculatedColumnFormula>P2/G2</calculatedColumnFormula>
    </tableColumn>
    <tableColumn id="14" xr3:uid="{305C114A-6427-42B6-BAEF-8BD4BF61BC62}" name="Centered Erorr" dataDxfId="88">
      <calculatedColumnFormula>N2-AVERAGE(ErorrMA)</calculatedColumnFormula>
    </tableColumn>
    <tableColumn id="15" xr3:uid="{2CC8DC60-DA79-4B0C-B77F-A142EFC1C1CF}" name="Run starts" dataDxfId="87">
      <calculatedColumnFormula>IF(N1*N2&lt;0,1,0)</calculatedColumnFormula>
    </tableColumn>
  </tableColumns>
  <tableStyleInfo name="TableStyleMedium1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431F9733-E748-41AA-9D81-E91EBC2719B9}" name="Table8" displayName="Table8" ref="F1:Q1470" totalsRowShown="0" headerRowDxfId="86" headerRowBorderDxfId="85" tableBorderDxfId="84" totalsRowBorderDxfId="83">
  <autoFilter ref="F1:Q1470" xr:uid="{431F9733-E748-41AA-9D81-E91EBC2719B9}"/>
  <tableColumns count="12">
    <tableColumn id="1" xr3:uid="{A48EBD64-F179-4A72-BB05-31CA4883A553}" name="Date" dataDxfId="82"/>
    <tableColumn id="2" xr3:uid="{956B4DAC-5C67-4BB6-8AB9-5FC2FE4C0549}" name="Adj Close" dataDxfId="81" dataCellStyle="Currency"/>
    <tableColumn id="3" xr3:uid="{581EEDB9-4D6A-46E4-B4D1-76E13F0BD423}" name="Forecast 3 Period" dataDxfId="80"/>
    <tableColumn id="4" xr3:uid="{F37EFDD4-9AFD-466B-B8FA-3761B3C508AF}" name="Erorr " dataDxfId="79">
      <calculatedColumnFormula>(Table8[[#This Row],[Adj Close]]-Table8[[#This Row],[Forecast 3 Period]])</calculatedColumnFormula>
    </tableColumn>
    <tableColumn id="5" xr3:uid="{BAE9B0CF-22DC-4B90-AA49-2B48A91236D1}" name="Sq Erorr " dataDxfId="78">
      <calculatedColumnFormula>Table8[[#This Row],[Erorr ]]^2</calculatedColumnFormula>
    </tableColumn>
    <tableColumn id="6" xr3:uid="{83EB04B1-5285-48B8-B5A3-2EDE39B26E4D}" name="Abs Erorr " dataDxfId="77">
      <calculatedColumnFormula>ABS(Table8[[#This Row],[Erorr ]])</calculatedColumnFormula>
    </tableColumn>
    <tableColumn id="7" xr3:uid="{786B0680-0218-4681-BA1F-74348EBBAEE8}" name="Abs Pct Erorr " dataDxfId="76" dataCellStyle="Percent">
      <calculatedColumnFormula>Table8[[#This Row],[Abs Erorr ]]/Table8[[#This Row],[Adj Close]]</calculatedColumnFormula>
    </tableColumn>
    <tableColumn id="8" xr3:uid="{21769ADF-654D-43C3-8CC4-A9940F4BA8EE}" name="Forecast 6 Period " dataDxfId="75"/>
    <tableColumn id="9" xr3:uid="{49426E56-973A-4DE2-BCA8-440EFBA8F5D5}" name="Erorr 2" dataDxfId="74">
      <calculatedColumnFormula>(Table8[[#This Row],[Adj Close]]-Table8[[#This Row],[Forecast 6 Period ]])</calculatedColumnFormula>
    </tableColumn>
    <tableColumn id="10" xr3:uid="{586CB32C-7A3A-4A04-83EB-0C62107EC029}" name="Sq Erorr 3" dataDxfId="73">
      <calculatedColumnFormula>Table8[[#This Row],[Erorr 2]]^2</calculatedColumnFormula>
    </tableColumn>
    <tableColumn id="11" xr3:uid="{93B5AD6E-5802-4E2F-9457-A12A5801B44E}" name="Abs Erorr 4" dataDxfId="72">
      <calculatedColumnFormula>ABS(Table8[[#This Row],[Erorr 2]])</calculatedColumnFormula>
    </tableColumn>
    <tableColumn id="12" xr3:uid="{6D52E1F4-3C4F-438B-8C5B-6F1398B20735}" name="Abs Pct Erorr 5" dataDxfId="71" dataCellStyle="Percent">
      <calculatedColumnFormula>Table8[[#This Row],[Abs Erorr 4]]/Table8[[#This Row],[Adj Close]]</calculatedColumnFormula>
    </tableColumn>
  </tableColumns>
  <tableStyleInfo name="TableStyleMedium1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863AA0F-BF5B-4F61-BBD7-B42F249610E1}" name="Table19" displayName="Table19" ref="G4:M1474" totalsRowShown="0" headerRowDxfId="70">
  <autoFilter ref="G4:M1474" xr:uid="{E863AA0F-BF5B-4F61-BBD7-B42F249610E1}"/>
  <tableColumns count="7">
    <tableColumn id="1" xr3:uid="{6390BB3B-B52D-464C-A09B-CF43C2D4E65F}" name="Date" dataDxfId="69"/>
    <tableColumn id="2" xr3:uid="{6B162651-1FC2-4666-B433-5F7FFCEA7991}" name="Adj Close" dataDxfId="68" dataCellStyle="Currency"/>
    <tableColumn id="3" xr3:uid="{22EE538F-1579-4161-B35B-E64D648571C5}" name="Forecast" dataDxfId="67" dataCellStyle="Comma"/>
    <tableColumn id="4" xr3:uid="{8C593937-5485-4A9E-A6A7-E634930BE4F9}" name="Error" dataDxfId="66">
      <calculatedColumnFormula>H5-I5</calculatedColumnFormula>
    </tableColumn>
    <tableColumn id="5" xr3:uid="{6117A50A-88B6-425C-920E-6838AD003CB2}" name="Abs Error">
      <calculatedColumnFormula>ABS(J5)</calculatedColumnFormula>
    </tableColumn>
    <tableColumn id="6" xr3:uid="{C6551193-AF00-41C1-9B51-CC6AC41ACC44}" name="Sq Error">
      <calculatedColumnFormula>J5^2</calculatedColumnFormula>
    </tableColumn>
    <tableColumn id="7" xr3:uid="{58A616CB-0141-41DB-ABAB-F1D690643A42}" name="Abs Pct Error" dataDxfId="65" dataCellStyle="Percent">
      <calculatedColumnFormula>K5/H5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D7A21EFF-2211-4F68-9FE1-51EDC4D2F2F4}" name="Table10" displayName="Table10" ref="H3:N74" totalsRowShown="0" headerRowDxfId="64" headerRowBorderDxfId="63" tableBorderDxfId="62">
  <autoFilter ref="H3:N74" xr:uid="{D7A21EFF-2211-4F68-9FE1-51EDC4D2F2F4}"/>
  <tableColumns count="7">
    <tableColumn id="1" xr3:uid="{C81C4A68-EAA9-4AA1-9AAA-F3A5856407B8}" name="Date" dataDxfId="61"/>
    <tableColumn id="2" xr3:uid="{6DD09B15-34E0-468A-A767-E5CA97255FE8}" name="Adj Close" dataDxfId="60"/>
    <tableColumn id="3" xr3:uid="{AF675110-14C3-4B62-894A-12E73848D612}" name="Forecast" dataDxfId="59" dataCellStyle="Comma">
      <calculatedColumnFormula>alpha*I3+(1-alpha)*J3</calculatedColumnFormula>
    </tableColumn>
    <tableColumn id="4" xr3:uid="{FA7DA5F3-5D45-4DA6-A5FC-74BA8BB3DC58}" name="Error">
      <calculatedColumnFormula>I4-J4</calculatedColumnFormula>
    </tableColumn>
    <tableColumn id="5" xr3:uid="{9871B9B0-2B28-49E2-AB9C-D08CAD207C35}" name="Abs Error">
      <calculatedColumnFormula>ABS(K4)</calculatedColumnFormula>
    </tableColumn>
    <tableColumn id="6" xr3:uid="{0CFFD3E7-B193-4311-BE3B-FF1F437F61A7}" name="Sq Error">
      <calculatedColumnFormula>K4^2</calculatedColumnFormula>
    </tableColumn>
    <tableColumn id="7" xr3:uid="{662A6EFF-47CB-4E5C-ABAE-FDFF79C35203}" name="Abs Pct Error">
      <calculatedColumnFormula>L4/I4</calculatedColumnFormula>
    </tableColumn>
  </tableColumns>
  <tableStyleInfo name="TableStyleMedium11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F29791D3-50AE-4615-B3A1-F87A4ED720FD}" name="Table11" displayName="Table11" ref="D3:L85" totalsRowShown="0" headerRowDxfId="47" dataDxfId="46">
  <autoFilter ref="D3:L85" xr:uid="{F29791D3-50AE-4615-B3A1-F87A4ED720FD}"/>
  <tableColumns count="9">
    <tableColumn id="1" xr3:uid="{B35927E4-FB6B-4849-ACEA-7A90A17F39A5}" name="Date" dataDxfId="45"/>
    <tableColumn id="2" xr3:uid="{02AE1027-4ACE-44A8-A861-122FCE08F700}" name="Adj Close" dataDxfId="44"/>
    <tableColumn id="3" xr3:uid="{1A9CAE1D-4C3C-4BDC-BFBC-B03709605589}" name="Level" dataDxfId="43">
      <calculatedColumnFormula>alpha*(E4)+(1-alpha)*(E3+G3)</calculatedColumnFormula>
    </tableColumn>
    <tableColumn id="4" xr3:uid="{38D8FD04-D6A4-46B8-AB43-58DA67E68B54}" name="Trend" dataDxfId="42">
      <calculatedColumnFormula>beta*(F4-F3)+(1-beta)*G3</calculatedColumnFormula>
    </tableColumn>
    <tableColumn id="5" xr3:uid="{DEA0727D-975A-4EBF-B858-D0A088AFAFC1}" name="Holt's Forecast" dataDxfId="41">
      <calculatedColumnFormula>F3+G3</calculatedColumnFormula>
    </tableColumn>
    <tableColumn id="6" xr3:uid="{2A5B3969-1391-4B08-9EDE-FB40CD065B4C}" name="Error" dataDxfId="40">
      <calculatedColumnFormula>E4-H4</calculatedColumnFormula>
    </tableColumn>
    <tableColumn id="7" xr3:uid="{6473F1F8-DD6E-4C92-9203-B8AE9D897F33}" name="Abs Error" dataDxfId="39">
      <calculatedColumnFormula>ABS(I4)</calculatedColumnFormula>
    </tableColumn>
    <tableColumn id="8" xr3:uid="{C56EC9AC-263F-4E9C-B9E7-364AB0051673}" name="Sq Error" dataDxfId="38">
      <calculatedColumnFormula>I4^2</calculatedColumnFormula>
    </tableColumn>
    <tableColumn id="9" xr3:uid="{26A4AD01-268B-4821-B4B4-6B2F1E5016BE}" name="Abs Pct Error" dataDxfId="37">
      <calculatedColumnFormula>J4/E4</calculatedColumnFormula>
    </tableColumn>
  </tableColumns>
  <tableStyleInfo name="TableStyleMedium11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24C026A6-1842-453C-8F8B-9F58C6FA50C4}" name="Table12" displayName="Table12" ref="D3:L30" totalsRowShown="0" headerRowDxfId="36" dataDxfId="35">
  <autoFilter ref="D3:L30" xr:uid="{24C026A6-1842-453C-8F8B-9F58C6FA50C4}"/>
  <tableColumns count="9">
    <tableColumn id="1" xr3:uid="{1B47E05B-2565-4916-9A97-A1DDC8E8B0CE}" name="Date" dataDxfId="34"/>
    <tableColumn id="2" xr3:uid="{E9EEC7CC-5182-4A22-A40A-39AFE7BEFF84}" name="Adj Close" dataDxfId="33" dataCellStyle="Currency"/>
    <tableColumn id="3" xr3:uid="{950E1F37-BA99-4A3C-8674-67BCE84653F6}" name="Level" dataDxfId="32" dataCellStyle="Comma">
      <calculatedColumnFormula>alpha*(E4)+(1-alpha)*(E3+G3)</calculatedColumnFormula>
    </tableColumn>
    <tableColumn id="4" xr3:uid="{C94BE11E-DD4E-4934-B0EB-7F2C012245DE}" name="Trend" dataDxfId="31">
      <calculatedColumnFormula>beta*(F4-F3)+(1-beta)*G3</calculatedColumnFormula>
    </tableColumn>
    <tableColumn id="5" xr3:uid="{39876607-AF30-4F2E-9821-E5DF100BA8B3}" name="Holt's Forecast" dataDxfId="30" dataCellStyle="Currency">
      <calculatedColumnFormula>F3+G3</calculatedColumnFormula>
    </tableColumn>
    <tableColumn id="6" xr3:uid="{F353BFAA-D4E9-4E0E-8E44-9EFB3AAA91EA}" name="Error" dataDxfId="29">
      <calculatedColumnFormula>E4-H4</calculatedColumnFormula>
    </tableColumn>
    <tableColumn id="7" xr3:uid="{6FA9BC01-982B-496B-9BD6-0168EC70188D}" name="Abs Error" dataDxfId="28">
      <calculatedColumnFormula>ABS(I4)</calculatedColumnFormula>
    </tableColumn>
    <tableColumn id="8" xr3:uid="{F23E47E6-4B93-4EA9-AC84-A0688C606B3C}" name="Sq Error" dataDxfId="27">
      <calculatedColumnFormula>I4^2</calculatedColumnFormula>
    </tableColumn>
    <tableColumn id="9" xr3:uid="{DFCF034C-0859-441B-81C7-8D3720E27166}" name="Abs Pct Error" dataDxfId="26">
      <calculatedColumnFormula>J4/E4</calculatedColumnFormula>
    </tableColumn>
  </tableColumns>
  <tableStyleInfo name="TableStyleMedium11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6E771F2D-811F-4348-BC33-A686CA0A0ED1}" name="Table13" displayName="Table13" ref="I3:Q85" totalsRowShown="0" headerRowDxfId="25" dataDxfId="24">
  <autoFilter ref="I3:Q85" xr:uid="{6E771F2D-811F-4348-BC33-A686CA0A0ED1}"/>
  <tableColumns count="9">
    <tableColumn id="2" xr3:uid="{1806E02E-0318-4D18-B2EC-5479515694DE}" name="Adj Close" dataDxfId="23" dataCellStyle="Currency"/>
    <tableColumn id="3" xr3:uid="{7A95F9A8-18E1-425C-92D2-7BF3886680F9}" name="Level" dataDxfId="22"/>
    <tableColumn id="4" xr3:uid="{DBAE5BA6-D085-4CA8-8C80-4A4DE9E82970}" name="Trend" dataDxfId="21"/>
    <tableColumn id="5" xr3:uid="{A1BAE261-2BF4-4183-8D0D-195BBED3CE2E}" name="Seasonal" dataDxfId="20"/>
    <tableColumn id="6" xr3:uid="{94BEB493-D681-407B-A0F9-E9EA8DD03B3D}" name="Forcast " dataDxfId="19" dataCellStyle="Currency"/>
    <tableColumn id="7" xr3:uid="{5E34CC39-224C-4494-8D1F-C37A93E99449}" name="Erorr" dataDxfId="18">
      <calculatedColumnFormula>[1]!Table6[[#This Row],[Adj Close]]-[1]!Table6[[#This Row],[Forcast ]]</calculatedColumnFormula>
    </tableColumn>
    <tableColumn id="8" xr3:uid="{4D905F40-5C7B-4D25-98C8-BCB9EB96CFDE}" name="Sq Erorr" dataDxfId="17">
      <calculatedColumnFormula>[1]!Table6[[#This Row],[Erorr]]^2</calculatedColumnFormula>
    </tableColumn>
    <tableColumn id="9" xr3:uid="{C079CC62-6604-440E-85F2-3F1443CAC8F2}" name="Abs Erorr" dataDxfId="16">
      <calculatedColumnFormula>ABS([1]!Table6[[#This Row],[Erorr]])</calculatedColumnFormula>
    </tableColumn>
    <tableColumn id="10" xr3:uid="{7726CD40-E0E6-4A1D-BECA-BC322489C572}" name="Abs Pct Erorr" dataDxfId="15" dataCellStyle="Percent">
      <calculatedColumnFormula>[1]!Table6[[#This Row],[Abs Erorr]]/[1]!Table6[[#This Row],[Adj Close]]</calculatedColumnFormula>
    </tableColumn>
  </tableColumns>
  <tableStyleInfo name="TableStyleMedium11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B089246-C487-48D7-B246-D186080CD7FE}" name="Table14" displayName="Table14" ref="H3:H85" totalsRowShown="0" headerRowDxfId="14" dataDxfId="13">
  <autoFilter ref="H3:H85" xr:uid="{0B089246-C487-48D7-B246-D186080CD7FE}"/>
  <tableColumns count="1">
    <tableColumn id="1" xr3:uid="{ACD47E5A-B301-4CF0-BB90-F4F286C71262}" name="Date" dataDxfId="12"/>
  </tableColumns>
  <tableStyleInfo name="TableStyleMedium11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649A90D6-5540-4DF9-9994-C2B3C0ACD6FB}" name="Table7" displayName="Table7" ref="I1:R28" totalsRowShown="0" headerRowDxfId="11" dataDxfId="10">
  <autoFilter ref="I1:R28" xr:uid="{649A90D6-5540-4DF9-9994-C2B3C0ACD6FB}"/>
  <tableColumns count="10">
    <tableColumn id="1" xr3:uid="{EE226F7F-68DE-4F1D-A80E-2D0BE946D649}" name="Date" dataDxfId="9"/>
    <tableColumn id="2" xr3:uid="{932BB75D-97B8-4D6B-9683-A4AAF55CAC1A}" name="Adj Close" dataDxfId="8"/>
    <tableColumn id="3" xr3:uid="{1D822C3A-CED9-46E5-88CF-D43C225ACFBE}" name="Level" dataDxfId="7"/>
    <tableColumn id="4" xr3:uid="{0793F794-D47F-4471-9785-33AD98B4542E}" name="Trend" dataDxfId="6">
      <calculatedColumnFormula>K2-J1/M1</calculatedColumnFormula>
    </tableColumn>
    <tableColumn id="5" xr3:uid="{416C8365-E504-4092-97B1-710BBEE1A46A}" name="Seasonal" dataDxfId="5" dataCellStyle="Comma"/>
    <tableColumn id="6" xr3:uid="{5C4C7139-5667-44AB-918E-51E4949D1CAC}" name="Forcast " dataDxfId="4" dataCellStyle="Comma"/>
    <tableColumn id="7" xr3:uid="{A6F2AA38-2EC2-4773-AE2B-9BCFD5FD270C}" name="Erorr" dataDxfId="3">
      <calculatedColumnFormula>J2-N2</calculatedColumnFormula>
    </tableColumn>
    <tableColumn id="8" xr3:uid="{B7B3A119-C0D2-4C01-8691-96DE52E4EFFC}" name="Sq Erorr" dataDxfId="2" dataCellStyle="Comma">
      <calculatedColumnFormula>O2^2</calculatedColumnFormula>
    </tableColumn>
    <tableColumn id="9" xr3:uid="{694F5A39-AD96-4844-8C24-8BDD87980A47}" name="Abs Erorr" dataDxfId="1">
      <calculatedColumnFormula>ABS(O2)</calculatedColumnFormula>
    </tableColumn>
    <tableColumn id="10" xr3:uid="{FE66B9B2-B10C-4562-B9C1-5FB11DA8A651}" name="Abs Pct Erorr" dataDxfId="0" dataCellStyle="Currency">
      <calculatedColumnFormula>Table7[[#This Row],[Abs Erorr]]/Table7[[#This Row],[Adj Close]]</calculatedColumnFormula>
    </tableColumn>
  </tableColumns>
  <tableStyleInfo name="TableStyleMedium11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C1056EB3-C2B4-40E3-8DC4-A1491B4FC286}" name="Table9" displayName="Table9" ref="D3:L1472" totalsRowShown="0" headerRowDxfId="58" dataDxfId="57">
  <autoFilter ref="D3:L1472" xr:uid="{C1056EB3-C2B4-40E3-8DC4-A1491B4FC286}"/>
  <tableColumns count="9">
    <tableColumn id="1" xr3:uid="{92066BD4-54B2-4EDB-9598-2A23A79E537B}" name="Date" dataDxfId="56"/>
    <tableColumn id="2" xr3:uid="{E6798464-0D5D-4077-9879-7083DB53F5BC}" name="Adj Close" dataDxfId="55" dataCellStyle="Currency"/>
    <tableColumn id="3" xr3:uid="{6F82866D-2AA5-453B-8A66-34F0EE39F369}" name="Level" dataDxfId="54">
      <calculatedColumnFormula>alpha*(E4)+(1-alpha)*(E3+G3)</calculatedColumnFormula>
    </tableColumn>
    <tableColumn id="4" xr3:uid="{3F31E077-837B-4807-81EC-F865342E7D21}" name="Trend" dataDxfId="53">
      <calculatedColumnFormula>beta*(F4-F3)+(1-beta)*G3</calculatedColumnFormula>
    </tableColumn>
    <tableColumn id="5" xr3:uid="{F2B99706-9E34-470D-B7A0-B3DC8C33F33B}" name="Holt's Forecast" dataDxfId="52">
      <calculatedColumnFormula>F4+G4</calculatedColumnFormula>
    </tableColumn>
    <tableColumn id="6" xr3:uid="{0C11EC0F-6F93-433D-94A4-A87F6CA32EAE}" name="Error" dataDxfId="51">
      <calculatedColumnFormula>E4-H4</calculatedColumnFormula>
    </tableColumn>
    <tableColumn id="7" xr3:uid="{9D52F734-B1E8-478F-9E7F-0E1C9198F04A}" name="Abs Error" dataDxfId="50">
      <calculatedColumnFormula>ABS(I4)</calculatedColumnFormula>
    </tableColumn>
    <tableColumn id="8" xr3:uid="{83E9B4D5-4580-4880-A7E6-2558A252F664}" name="Sq Error" dataDxfId="49">
      <calculatedColumnFormula>I4^2</calculatedColumnFormula>
    </tableColumn>
    <tableColumn id="9" xr3:uid="{927B48F7-1B16-40C6-905E-5AE11622F564}" name="Abs Pct Error" dataDxfId="48" dataCellStyle="Percent">
      <calculatedColumnFormula>J4/E4</calculatedColumnFormula>
    </tableColumn>
  </tableColumns>
  <tableStyleInfo name="TableStyleMedium1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3.xml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4.xml"/><Relationship Id="rId4" Type="http://schemas.openxmlformats.org/officeDocument/2006/relationships/comments" Target="../comments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5.xml"/><Relationship Id="rId4" Type="http://schemas.openxmlformats.org/officeDocument/2006/relationships/comments" Target="../comments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vmlDrawing" Target="../drawings/vmlDrawing5.vml"/><Relationship Id="rId1" Type="http://schemas.openxmlformats.org/officeDocument/2006/relationships/drawing" Target="../drawings/drawing6.xml"/><Relationship Id="rId4" Type="http://schemas.openxmlformats.org/officeDocument/2006/relationships/comments" Target="../comments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vmlDrawing" Target="../drawings/vmlDrawing6.vml"/><Relationship Id="rId1" Type="http://schemas.openxmlformats.org/officeDocument/2006/relationships/drawing" Target="../drawings/drawing7.xml"/><Relationship Id="rId4" Type="http://schemas.openxmlformats.org/officeDocument/2006/relationships/comments" Target="../comments6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table" Target="../tables/table8.xml"/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10.xml"/><Relationship Id="rId4" Type="http://schemas.openxmlformats.org/officeDocument/2006/relationships/comments" Target="../comments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395A7D-50D1-4423-92A7-20BB2842DEE4}">
  <dimension ref="A1:X1485"/>
  <sheetViews>
    <sheetView zoomScale="91" zoomScaleNormal="115" workbookViewId="0">
      <selection activeCell="AK24" sqref="AK24"/>
    </sheetView>
  </sheetViews>
  <sheetFormatPr defaultRowHeight="15.6" x14ac:dyDescent="0.3"/>
  <cols>
    <col min="1" max="1" width="14.296875" bestFit="1" customWidth="1"/>
    <col min="2" max="2" width="10.09765625" customWidth="1"/>
    <col min="3" max="3" width="12.3984375" bestFit="1" customWidth="1"/>
    <col min="4" max="4" width="12.3984375" customWidth="1"/>
    <col min="5" max="5" width="12.19921875" bestFit="1" customWidth="1"/>
    <col min="6" max="6" width="10.796875" customWidth="1"/>
    <col min="7" max="7" width="14.19921875" bestFit="1" customWidth="1"/>
    <col min="8" max="8" width="9.296875" bestFit="1" customWidth="1"/>
    <col min="9" max="9" width="11.3984375" bestFit="1" customWidth="1"/>
    <col min="10" max="10" width="10.296875" bestFit="1" customWidth="1"/>
    <col min="11" max="11" width="10.796875" bestFit="1" customWidth="1"/>
    <col min="12" max="12" width="14.19921875" bestFit="1" customWidth="1"/>
    <col min="14" max="14" width="7.796875" bestFit="1" customWidth="1"/>
    <col min="15" max="15" width="10.296875" bestFit="1" customWidth="1"/>
    <col min="16" max="16" width="9.09765625" bestFit="1" customWidth="1"/>
    <col min="17" max="17" width="12" bestFit="1" customWidth="1"/>
    <col min="19" max="19" width="11.296875" bestFit="1" customWidth="1"/>
    <col min="21" max="21" width="9.69921875" bestFit="1" customWidth="1"/>
    <col min="22" max="22" width="13.5" bestFit="1" customWidth="1"/>
    <col min="23" max="24" width="10.796875" bestFit="1" customWidth="1"/>
  </cols>
  <sheetData>
    <row r="1" spans="1:24" x14ac:dyDescent="0.3">
      <c r="A1" s="68" t="s">
        <v>0</v>
      </c>
      <c r="B1" s="20" t="s">
        <v>1</v>
      </c>
      <c r="C1" s="1" t="s">
        <v>2</v>
      </c>
      <c r="D1" s="17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2" t="s">
        <v>13</v>
      </c>
      <c r="O1" s="2" t="s">
        <v>14</v>
      </c>
      <c r="P1" s="2" t="s">
        <v>15</v>
      </c>
      <c r="Q1" s="2" t="s">
        <v>16</v>
      </c>
    </row>
    <row r="2" spans="1:24" x14ac:dyDescent="0.3">
      <c r="A2" s="68">
        <v>43467</v>
      </c>
      <c r="B2" s="87">
        <v>99.704498290000004</v>
      </c>
      <c r="C2" s="3"/>
      <c r="D2" s="18"/>
      <c r="E2" s="3"/>
      <c r="F2" s="3"/>
      <c r="G2" s="4"/>
      <c r="H2" s="3"/>
      <c r="I2" s="3"/>
      <c r="J2" s="3"/>
      <c r="K2" s="3"/>
      <c r="L2" s="4"/>
      <c r="M2" s="3"/>
      <c r="N2" s="3"/>
      <c r="O2" s="3"/>
      <c r="P2" s="3"/>
      <c r="Q2" s="4"/>
    </row>
    <row r="3" spans="1:24" x14ac:dyDescent="0.3">
      <c r="A3" s="68">
        <v>43468</v>
      </c>
      <c r="B3" s="87">
        <v>99.36231995</v>
      </c>
      <c r="C3" s="6">
        <f>B2</f>
        <v>99.704498290000004</v>
      </c>
      <c r="D3" s="19">
        <f>Table21[[#This Row],[Adj Close]]-Table21[[#This Row],[Naive Trend ]]</f>
        <v>-0.3421783400000038</v>
      </c>
      <c r="E3" s="7">
        <f t="shared" ref="E3:E66" si="0">(B3-C3)^2</f>
        <v>0.1170860163651582</v>
      </c>
      <c r="F3" s="7">
        <f>ABS(Table21[[#This Row],[Erorr 1]])</f>
        <v>0.3421783400000038</v>
      </c>
      <c r="G3" s="8">
        <f>Table21[[#This Row],[Abs Erorr 1]]/Table21[[#This Row],[Adj Close]]</f>
        <v>3.4437434650498398E-3</v>
      </c>
      <c r="H3" s="3"/>
      <c r="I3" s="3"/>
      <c r="J3" s="3"/>
      <c r="K3" s="3"/>
      <c r="L3" s="4"/>
      <c r="M3" s="3"/>
      <c r="N3" s="3"/>
      <c r="O3" s="3"/>
      <c r="P3" s="3"/>
      <c r="Q3" s="4"/>
    </row>
    <row r="4" spans="1:24" x14ac:dyDescent="0.3">
      <c r="A4" s="68">
        <v>43469</v>
      </c>
      <c r="B4" s="87">
        <v>103.40219879999999</v>
      </c>
      <c r="C4" s="6">
        <f t="shared" ref="C4:C67" si="1">B3</f>
        <v>99.36231995</v>
      </c>
      <c r="D4" s="19">
        <f>Table21[[#This Row],[Adj Close]]-Table21[[#This Row],[Naive Trend ]]</f>
        <v>4.0398788499999938</v>
      </c>
      <c r="E4" s="7">
        <f t="shared" si="0"/>
        <v>16.320621122677274</v>
      </c>
      <c r="F4" s="7">
        <f>ABS(Table21[[#This Row],[Erorr 1]])</f>
        <v>4.0398788499999938</v>
      </c>
      <c r="G4" s="8">
        <f>Table21[[#This Row],[Abs Erorr 1]]/Table21[[#This Row],[Adj Close]]</f>
        <v>3.9069564253792197E-2</v>
      </c>
      <c r="H4" s="3"/>
      <c r="I4" s="3"/>
      <c r="J4" s="3"/>
      <c r="K4" s="3"/>
      <c r="L4" s="4"/>
      <c r="M4" s="3"/>
      <c r="N4" s="3"/>
      <c r="O4" s="3"/>
      <c r="P4" s="3"/>
      <c r="Q4" s="4"/>
    </row>
    <row r="5" spans="1:24" x14ac:dyDescent="0.3">
      <c r="A5" s="68">
        <v>43472</v>
      </c>
      <c r="B5" s="87">
        <v>103.7063675</v>
      </c>
      <c r="C5" s="6">
        <f t="shared" si="1"/>
        <v>103.40219879999999</v>
      </c>
      <c r="D5" s="19">
        <f>Table21[[#This Row],[Adj Close]]-Table21[[#This Row],[Naive Trend ]]</f>
        <v>0.30416870000000529</v>
      </c>
      <c r="E5" s="7">
        <f t="shared" si="0"/>
        <v>9.2518598059693216E-2</v>
      </c>
      <c r="F5" s="7">
        <f>ABS(Table21[[#This Row],[Erorr 1]])</f>
        <v>0.30416870000000529</v>
      </c>
      <c r="G5" s="8">
        <f>Table21[[#This Row],[Abs Erorr 1]]/Table21[[#This Row],[Adj Close]]</f>
        <v>2.932979983124038E-3</v>
      </c>
      <c r="H5" s="6">
        <f>AVERAGE(B2:B4)</f>
        <v>100.82300567999999</v>
      </c>
      <c r="I5" s="9">
        <f>(Table21[[#This Row],[Adj Close]]-Table21[[#This Row],[3-MA]])</f>
        <v>2.8833618200000046</v>
      </c>
      <c r="J5" s="5">
        <f t="shared" ref="J5:J68" si="2">(B5-H5)^2</f>
        <v>8.3137753850337397</v>
      </c>
      <c r="K5" s="5">
        <f>ABS(Table21[[#This Row],[Erorr 2]])</f>
        <v>2.8833618200000046</v>
      </c>
      <c r="L5" s="8">
        <f>Table21[[#This Row],[Abs Erorr 2]]/Table21[[#This Row],[Adj Close]]</f>
        <v>2.7803131953300791E-2</v>
      </c>
      <c r="M5" s="3"/>
      <c r="N5" s="3"/>
      <c r="O5" s="3"/>
      <c r="P5" s="3"/>
      <c r="Q5" s="4"/>
      <c r="S5" s="210" t="s">
        <v>130</v>
      </c>
      <c r="T5" s="211"/>
      <c r="U5" s="211"/>
      <c r="V5" s="211"/>
      <c r="W5" s="211"/>
      <c r="X5" s="211"/>
    </row>
    <row r="6" spans="1:24" x14ac:dyDescent="0.3">
      <c r="A6" s="68">
        <v>43473</v>
      </c>
      <c r="B6" s="87">
        <v>105.8166275</v>
      </c>
      <c r="C6" s="6">
        <f t="shared" si="1"/>
        <v>103.7063675</v>
      </c>
      <c r="D6" s="19">
        <f>Table21[[#This Row],[Adj Close]]-Table21[[#This Row],[Naive Trend ]]</f>
        <v>2.1102599999999967</v>
      </c>
      <c r="E6" s="7">
        <f t="shared" si="0"/>
        <v>4.453197267599986</v>
      </c>
      <c r="F6" s="7">
        <f>ABS(Table21[[#This Row],[Erorr 1]])</f>
        <v>2.1102599999999967</v>
      </c>
      <c r="G6" s="8">
        <f>Table21[[#This Row],[Abs Erorr 1]]/Table21[[#This Row],[Adj Close]]</f>
        <v>1.9942612516166202E-2</v>
      </c>
      <c r="H6" s="6">
        <f t="shared" ref="H6:H69" si="3">AVERAGE(B3:B5)</f>
        <v>102.15696208333333</v>
      </c>
      <c r="I6" s="9">
        <f>(Table21[[#This Row],[Adj Close]]-Table21[[#This Row],[3-MA]])</f>
        <v>3.6596654166666696</v>
      </c>
      <c r="J6" s="5">
        <f t="shared" si="2"/>
        <v>13.393150961946029</v>
      </c>
      <c r="K6" s="5">
        <f>ABS(Table21[[#This Row],[Erorr 2]])</f>
        <v>3.6596654166666696</v>
      </c>
      <c r="L6" s="8">
        <f>Table21[[#This Row],[Abs Erorr 2]]/Table21[[#This Row],[Adj Close]]</f>
        <v>3.4584974999951397E-2</v>
      </c>
      <c r="M6" s="3"/>
      <c r="N6" s="3"/>
      <c r="O6" s="3"/>
      <c r="P6" s="3"/>
      <c r="Q6" s="4"/>
      <c r="S6" s="213" t="s">
        <v>17</v>
      </c>
      <c r="T6" s="214"/>
      <c r="U6" s="215"/>
      <c r="V6" s="162" t="s">
        <v>2</v>
      </c>
      <c r="W6" s="162" t="s">
        <v>7</v>
      </c>
      <c r="X6" s="162" t="s">
        <v>12</v>
      </c>
    </row>
    <row r="7" spans="1:24" x14ac:dyDescent="0.3">
      <c r="A7" s="68">
        <v>43474</v>
      </c>
      <c r="B7" s="87">
        <v>106.5580597</v>
      </c>
      <c r="C7" s="6">
        <f t="shared" si="1"/>
        <v>105.8166275</v>
      </c>
      <c r="D7" s="19">
        <f>Table21[[#This Row],[Adj Close]]-Table21[[#This Row],[Naive Trend ]]</f>
        <v>0.74143220000000554</v>
      </c>
      <c r="E7" s="7">
        <f t="shared" si="0"/>
        <v>0.54972170719684821</v>
      </c>
      <c r="F7" s="7">
        <f>ABS(Table21[[#This Row],[Erorr 1]])</f>
        <v>0.74143220000000554</v>
      </c>
      <c r="G7" s="8">
        <f>Table21[[#This Row],[Abs Erorr 1]]/Table21[[#This Row],[Adj Close]]</f>
        <v>6.9580114548576516E-3</v>
      </c>
      <c r="H7" s="6">
        <f t="shared" si="3"/>
        <v>104.30839793333332</v>
      </c>
      <c r="I7" s="9">
        <f>(Table21[[#This Row],[Adj Close]]-Table21[[#This Row],[3-MA]])</f>
        <v>2.2496617666666765</v>
      </c>
      <c r="J7" s="5">
        <f t="shared" si="2"/>
        <v>5.0609780644018318</v>
      </c>
      <c r="K7" s="5">
        <f>ABS(Table21[[#This Row],[Erorr 2]])</f>
        <v>2.2496617666666765</v>
      </c>
      <c r="L7" s="8">
        <f>Table21[[#This Row],[Abs Erorr 2]]/Table21[[#This Row],[Adj Close]]</f>
        <v>2.1112075172917927E-2</v>
      </c>
      <c r="M7" s="3"/>
      <c r="N7" s="3"/>
      <c r="O7" s="3"/>
      <c r="P7" s="3"/>
      <c r="Q7" s="4"/>
      <c r="S7" s="212" t="s">
        <v>18</v>
      </c>
      <c r="T7" s="212"/>
      <c r="U7" s="212"/>
      <c r="V7" s="206">
        <f>AVERAGE(F2:F1470)</f>
        <v>1.864740422513625</v>
      </c>
      <c r="W7" s="206">
        <f>AVERAGE(K2:K1470)</f>
        <v>2.4152778696566637</v>
      </c>
      <c r="X7" s="206">
        <f>AVERAGE(P2:P1470)</f>
        <v>3.1682501409558004</v>
      </c>
    </row>
    <row r="8" spans="1:24" x14ac:dyDescent="0.3">
      <c r="A8" s="68">
        <v>43475</v>
      </c>
      <c r="B8" s="87">
        <v>107.0713654</v>
      </c>
      <c r="C8" s="6">
        <f t="shared" si="1"/>
        <v>106.5580597</v>
      </c>
      <c r="D8" s="19">
        <f>Table21[[#This Row],[Adj Close]]-Table21[[#This Row],[Naive Trend ]]</f>
        <v>0.51330570000000364</v>
      </c>
      <c r="E8" s="7">
        <f t="shared" si="0"/>
        <v>0.26348274165249375</v>
      </c>
      <c r="F8" s="7">
        <f>ABS(Table21[[#This Row],[Erorr 1]])</f>
        <v>0.51330570000000364</v>
      </c>
      <c r="G8" s="8">
        <f>Table21[[#This Row],[Abs Erorr 1]]/Table21[[#This Row],[Adj Close]]</f>
        <v>4.7940520612806499E-3</v>
      </c>
      <c r="H8" s="6">
        <f t="shared" si="3"/>
        <v>105.36035156666667</v>
      </c>
      <c r="I8" s="9">
        <f>(Table21[[#This Row],[Adj Close]]-Table21[[#This Row],[3-MA]])</f>
        <v>1.7110138333333396</v>
      </c>
      <c r="J8" s="5">
        <f t="shared" si="2"/>
        <v>2.927568337858049</v>
      </c>
      <c r="K8" s="5">
        <f>ABS(Table21[[#This Row],[Erorr 2]])</f>
        <v>1.7110138333333396</v>
      </c>
      <c r="L8" s="8">
        <f>Table21[[#This Row],[Abs Erorr 2]]/Table21[[#This Row],[Adj Close]]</f>
        <v>1.5980125283181823E-2</v>
      </c>
      <c r="M8" s="6">
        <f>AVERAGE(B2:B7)</f>
        <v>103.09167862333334</v>
      </c>
      <c r="N8" s="11">
        <f>Table21[[#This Row],[Adj Close]]-Table21[[#This Row],[6-MA]]</f>
        <v>3.9796867766666679</v>
      </c>
      <c r="O8" s="12">
        <f>(Table21[[#This Row],[Adj Close]]-M8)^2</f>
        <v>15.837906840375533</v>
      </c>
      <c r="P8" s="12">
        <f>ABS(Table21[[#This Row],[Erorr 3]])</f>
        <v>3.9796867766666679</v>
      </c>
      <c r="Q8" s="204">
        <f>Table21[[#This Row],[Abs Erorr 3]]/Table21[[#This Row],[Adj Close]]</f>
        <v>3.7168544192924508E-2</v>
      </c>
      <c r="S8" s="212" t="s">
        <v>19</v>
      </c>
      <c r="T8" s="212"/>
      <c r="U8" s="212"/>
      <c r="V8" s="206">
        <f>SQRT(AVERAGE(E2:E1470))</f>
        <v>2.6077345393328852</v>
      </c>
      <c r="W8" s="206">
        <f>SQRT(AVERAGE(J2:J1470))</f>
        <v>3.3628649954055825</v>
      </c>
      <c r="X8" s="206">
        <f>SQRT(AVERAGE(O2:O1470))</f>
        <v>4.3337933907165027</v>
      </c>
    </row>
    <row r="9" spans="1:24" x14ac:dyDescent="0.3">
      <c r="A9" s="68">
        <v>43476</v>
      </c>
      <c r="B9" s="87">
        <v>107.3185196</v>
      </c>
      <c r="C9" s="6">
        <f t="shared" si="1"/>
        <v>107.0713654</v>
      </c>
      <c r="D9" s="19">
        <f>Table21[[#This Row],[Adj Close]]-Table21[[#This Row],[Naive Trend ]]</f>
        <v>0.2471541999999971</v>
      </c>
      <c r="E9" s="7">
        <f t="shared" si="0"/>
        <v>6.1085198577638569E-2</v>
      </c>
      <c r="F9" s="7">
        <f>ABS(Table21[[#This Row],[Erorr 1]])</f>
        <v>0.2471541999999971</v>
      </c>
      <c r="G9" s="8">
        <f>Table21[[#This Row],[Abs Erorr 1]]/Table21[[#This Row],[Adj Close]]</f>
        <v>2.3029967327279186E-3</v>
      </c>
      <c r="H9" s="6">
        <f t="shared" si="3"/>
        <v>106.48201753333332</v>
      </c>
      <c r="I9" s="9">
        <f>(Table21[[#This Row],[Adj Close]]-Table21[[#This Row],[3-MA]])</f>
        <v>0.83650206666668225</v>
      </c>
      <c r="J9" s="5">
        <f t="shared" si="2"/>
        <v>0.69973570753763048</v>
      </c>
      <c r="K9" s="5">
        <f>ABS(Table21[[#This Row],[Erorr 2]])</f>
        <v>0.83650206666668225</v>
      </c>
      <c r="L9" s="8">
        <f>Table21[[#This Row],[Abs Erorr 2]]/Table21[[#This Row],[Adj Close]]</f>
        <v>7.7945732925175596E-3</v>
      </c>
      <c r="M9" s="6">
        <f t="shared" ref="M9:M72" si="4">AVERAGE(B3:B8)</f>
        <v>104.31948980833333</v>
      </c>
      <c r="N9" s="11">
        <f>Table21[[#This Row],[Adj Close]]-Table21[[#This Row],[6-MA]]</f>
        <v>2.9990297916666719</v>
      </c>
      <c r="O9" s="12">
        <f>(Table21[[#This Row],[Adj Close]]-M9)^2</f>
        <v>8.9941796913042413</v>
      </c>
      <c r="P9" s="12">
        <f>ABS(Table21[[#This Row],[Erorr 3]])</f>
        <v>2.9990297916666719</v>
      </c>
      <c r="Q9" s="204">
        <f>Table21[[#This Row],[Abs Erorr 3]]/Table21[[#This Row],[Adj Close]]</f>
        <v>2.7945128229915239E-2</v>
      </c>
      <c r="S9" s="212" t="s">
        <v>20</v>
      </c>
      <c r="T9" s="212"/>
      <c r="U9" s="212"/>
      <c r="V9" s="59">
        <f>AVERAGE(G2:G1470)</f>
        <v>1.6061475123644066E-2</v>
      </c>
      <c r="W9" s="59">
        <f>AVERAGE(L2:L1470)</f>
        <v>2.091828157370014E-2</v>
      </c>
      <c r="X9" s="59">
        <f>AVERAGE(Q2:Q1470)</f>
        <v>2.7557504361264154E-2</v>
      </c>
    </row>
    <row r="10" spans="1:24" x14ac:dyDescent="0.3">
      <c r="A10" s="68">
        <v>43479</v>
      </c>
      <c r="B10" s="87">
        <v>107.72725680000001</v>
      </c>
      <c r="C10" s="6">
        <f t="shared" si="1"/>
        <v>107.3185196</v>
      </c>
      <c r="D10" s="19">
        <f>Table21[[#This Row],[Adj Close]]-Table21[[#This Row],[Naive Trend ]]</f>
        <v>0.40873720000000446</v>
      </c>
      <c r="E10" s="7">
        <f t="shared" si="0"/>
        <v>0.16706609866384364</v>
      </c>
      <c r="F10" s="7">
        <f>ABS(Table21[[#This Row],[Erorr 1]])</f>
        <v>0.40873720000000446</v>
      </c>
      <c r="G10" s="8">
        <f>Table21[[#This Row],[Abs Erorr 1]]/Table21[[#This Row],[Adj Close]]</f>
        <v>3.7941855398661226E-3</v>
      </c>
      <c r="H10" s="6">
        <f t="shared" si="3"/>
        <v>106.98264823333334</v>
      </c>
      <c r="I10" s="9">
        <f>(Table21[[#This Row],[Adj Close]]-Table21[[#This Row],[3-MA]])</f>
        <v>0.74460856666667041</v>
      </c>
      <c r="J10" s="5">
        <f t="shared" si="2"/>
        <v>0.55444191755339334</v>
      </c>
      <c r="K10" s="5">
        <f>ABS(Table21[[#This Row],[Erorr 2]])</f>
        <v>0.74460856666667041</v>
      </c>
      <c r="L10" s="8">
        <f>Table21[[#This Row],[Abs Erorr 2]]/Table21[[#This Row],[Adj Close]]</f>
        <v>6.9119792779005432E-3</v>
      </c>
      <c r="M10" s="6">
        <f t="shared" si="4"/>
        <v>105.64552308333334</v>
      </c>
      <c r="N10" s="11">
        <f>Table21[[#This Row],[Adj Close]]-Table21[[#This Row],[6-MA]]</f>
        <v>2.0817337166666618</v>
      </c>
      <c r="O10" s="12">
        <f>(Table21[[#This Row],[Adj Close]]-M10)^2</f>
        <v>4.3336152671067936</v>
      </c>
      <c r="P10" s="12">
        <f>ABS(Table21[[#This Row],[Erorr 3]])</f>
        <v>2.0817337166666618</v>
      </c>
      <c r="Q10" s="204">
        <f>Table21[[#This Row],[Abs Erorr 3]]/Table21[[#This Row],[Adj Close]]</f>
        <v>1.9324113307103739E-2</v>
      </c>
    </row>
    <row r="11" spans="1:24" x14ac:dyDescent="0.3">
      <c r="A11" s="68">
        <v>43480</v>
      </c>
      <c r="B11" s="87">
        <v>108.2595673</v>
      </c>
      <c r="C11" s="6">
        <f t="shared" si="1"/>
        <v>107.72725680000001</v>
      </c>
      <c r="D11" s="19">
        <f>Table21[[#This Row],[Adj Close]]-Table21[[#This Row],[Naive Trend ]]</f>
        <v>0.53231049999999414</v>
      </c>
      <c r="E11" s="7">
        <f t="shared" si="0"/>
        <v>0.28335446841024375</v>
      </c>
      <c r="F11" s="7">
        <f>ABS(Table21[[#This Row],[Erorr 1]])</f>
        <v>0.53231049999999414</v>
      </c>
      <c r="G11" s="8">
        <f>Table21[[#This Row],[Abs Erorr 1]]/Table21[[#This Row],[Adj Close]]</f>
        <v>4.9169834433653251E-3</v>
      </c>
      <c r="H11" s="6">
        <f t="shared" si="3"/>
        <v>107.3723806</v>
      </c>
      <c r="I11" s="9">
        <f>(Table21[[#This Row],[Adj Close]]-Table21[[#This Row],[3-MA]])</f>
        <v>0.88718670000000088</v>
      </c>
      <c r="J11" s="5">
        <f t="shared" si="2"/>
        <v>0.78710024065689155</v>
      </c>
      <c r="K11" s="5">
        <f>ABS(Table21[[#This Row],[Erorr 2]])</f>
        <v>0.88718670000000088</v>
      </c>
      <c r="L11" s="8">
        <f>Table21[[#This Row],[Abs Erorr 2]]/Table21[[#This Row],[Adj Close]]</f>
        <v>8.1949958061581958E-3</v>
      </c>
      <c r="M11" s="6">
        <f t="shared" si="4"/>
        <v>106.36636608333332</v>
      </c>
      <c r="N11" s="11">
        <f>Table21[[#This Row],[Adj Close]]-Table21[[#This Row],[6-MA]]</f>
        <v>1.8932012166666823</v>
      </c>
      <c r="O11" s="12">
        <f>(Table21[[#This Row],[Adj Close]]-M11)^2</f>
        <v>3.5842108467882059</v>
      </c>
      <c r="P11" s="12">
        <f>ABS(Table21[[#This Row],[Erorr 3]])</f>
        <v>1.8932012166666823</v>
      </c>
      <c r="Q11" s="204">
        <f>Table21[[#This Row],[Abs Erorr 3]]/Table21[[#This Row],[Adj Close]]</f>
        <v>1.7487611154221584E-2</v>
      </c>
    </row>
    <row r="12" spans="1:24" x14ac:dyDescent="0.3">
      <c r="A12" s="68">
        <v>43481</v>
      </c>
      <c r="B12" s="87">
        <v>107.4325714</v>
      </c>
      <c r="C12" s="6">
        <f t="shared" si="1"/>
        <v>108.2595673</v>
      </c>
      <c r="D12" s="19">
        <f>Table21[[#This Row],[Adj Close]]-Table21[[#This Row],[Naive Trend ]]</f>
        <v>-0.82699590000000001</v>
      </c>
      <c r="E12" s="7">
        <f t="shared" si="0"/>
        <v>0.68392221861681002</v>
      </c>
      <c r="F12" s="7">
        <f>ABS(Table21[[#This Row],[Erorr 1]])</f>
        <v>0.82699590000000001</v>
      </c>
      <c r="G12" s="8">
        <f>Table21[[#This Row],[Abs Erorr 1]]/Table21[[#This Row],[Adj Close]]</f>
        <v>7.6978135143100559E-3</v>
      </c>
      <c r="H12" s="6">
        <f t="shared" si="3"/>
        <v>107.76844790000001</v>
      </c>
      <c r="I12" s="9">
        <f>(Table21[[#This Row],[Adj Close]]-Table21[[#This Row],[3-MA]])</f>
        <v>-0.3358765000000119</v>
      </c>
      <c r="J12" s="5">
        <f t="shared" si="2"/>
        <v>0.11281302325225799</v>
      </c>
      <c r="K12" s="5">
        <f>ABS(Table21[[#This Row],[Erorr 2]])</f>
        <v>0.3358765000000119</v>
      </c>
      <c r="L12" s="8">
        <f>Table21[[#This Row],[Abs Erorr 2]]/Table21[[#This Row],[Adj Close]]</f>
        <v>3.1263935659647806E-3</v>
      </c>
      <c r="M12" s="6">
        <f t="shared" si="4"/>
        <v>107.12523271666664</v>
      </c>
      <c r="N12" s="11">
        <f>Table21[[#This Row],[Adj Close]]-Table21[[#This Row],[6-MA]]</f>
        <v>0.30733868333335579</v>
      </c>
      <c r="O12" s="12">
        <f>(Table21[[#This Row],[Adj Close]]-M12)^2</f>
        <v>9.4457066273080745E-2</v>
      </c>
      <c r="P12" s="12">
        <f>ABS(Table21[[#This Row],[Erorr 3]])</f>
        <v>0.30733868333335579</v>
      </c>
      <c r="Q12" s="204">
        <f>Table21[[#This Row],[Abs Erorr 3]]/Table21[[#This Row],[Adj Close]]</f>
        <v>2.8607588865117287E-3</v>
      </c>
    </row>
    <row r="13" spans="1:24" x14ac:dyDescent="0.3">
      <c r="A13" s="68">
        <v>43482</v>
      </c>
      <c r="B13" s="87">
        <v>108.66831209999999</v>
      </c>
      <c r="C13" s="6">
        <f t="shared" si="1"/>
        <v>107.4325714</v>
      </c>
      <c r="D13" s="19">
        <f>Table21[[#This Row],[Adj Close]]-Table21[[#This Row],[Naive Trend ]]</f>
        <v>1.2357406999999938</v>
      </c>
      <c r="E13" s="7">
        <f t="shared" si="0"/>
        <v>1.5270550776364746</v>
      </c>
      <c r="F13" s="7">
        <f>ABS(Table21[[#This Row],[Erorr 1]])</f>
        <v>1.2357406999999938</v>
      </c>
      <c r="G13" s="8">
        <f>Table21[[#This Row],[Abs Erorr 1]]/Table21[[#This Row],[Adj Close]]</f>
        <v>1.1371674742337273E-2</v>
      </c>
      <c r="H13" s="6">
        <f t="shared" si="3"/>
        <v>107.80646516666667</v>
      </c>
      <c r="I13" s="9">
        <f>(Table21[[#This Row],[Adj Close]]-Table21[[#This Row],[3-MA]])</f>
        <v>0.86184693333332518</v>
      </c>
      <c r="J13" s="5">
        <f t="shared" si="2"/>
        <v>0.74278013649605701</v>
      </c>
      <c r="K13" s="5">
        <f>ABS(Table21[[#This Row],[Erorr 2]])</f>
        <v>0.86184693333332518</v>
      </c>
      <c r="L13" s="8">
        <f>Table21[[#This Row],[Abs Erorr 2]]/Table21[[#This Row],[Adj Close]]</f>
        <v>7.930986657271594E-3</v>
      </c>
      <c r="M13" s="6">
        <f t="shared" si="4"/>
        <v>107.39455670000001</v>
      </c>
      <c r="N13" s="11">
        <f>Table21[[#This Row],[Adj Close]]-Table21[[#This Row],[6-MA]]</f>
        <v>1.2737553999999847</v>
      </c>
      <c r="O13" s="12">
        <f>(Table21[[#This Row],[Adj Close]]-M13)^2</f>
        <v>1.622452819029121</v>
      </c>
      <c r="P13" s="12">
        <f>ABS(Table21[[#This Row],[Erorr 3]])</f>
        <v>1.2737553999999847</v>
      </c>
      <c r="Q13" s="204">
        <f>Table21[[#This Row],[Abs Erorr 3]]/Table21[[#This Row],[Adj Close]]</f>
        <v>1.1721497972912609E-2</v>
      </c>
    </row>
    <row r="14" spans="1:24" x14ac:dyDescent="0.3">
      <c r="A14" s="68">
        <v>43483</v>
      </c>
      <c r="B14" s="87">
        <v>110.4363632</v>
      </c>
      <c r="C14" s="6">
        <f t="shared" si="1"/>
        <v>108.66831209999999</v>
      </c>
      <c r="D14" s="19">
        <f>Table21[[#This Row],[Adj Close]]-Table21[[#This Row],[Naive Trend ]]</f>
        <v>1.7680511000000081</v>
      </c>
      <c r="E14" s="7">
        <f t="shared" si="0"/>
        <v>3.1260046922112386</v>
      </c>
      <c r="F14" s="7">
        <f>ABS(Table21[[#This Row],[Erorr 1]])</f>
        <v>1.7680511000000081</v>
      </c>
      <c r="G14" s="8">
        <f>Table21[[#This Row],[Abs Erorr 1]]/Table21[[#This Row],[Adj Close]]</f>
        <v>1.600968239779928E-2</v>
      </c>
      <c r="H14" s="6">
        <f t="shared" si="3"/>
        <v>108.12015026666666</v>
      </c>
      <c r="I14" s="9">
        <f>(Table21[[#This Row],[Adj Close]]-Table21[[#This Row],[3-MA]])</f>
        <v>2.3162129333333468</v>
      </c>
      <c r="J14" s="5">
        <f t="shared" si="2"/>
        <v>5.3648423525406663</v>
      </c>
      <c r="K14" s="5">
        <f>ABS(Table21[[#This Row],[Erorr 2]])</f>
        <v>2.3162129333333468</v>
      </c>
      <c r="L14" s="8">
        <f>Table21[[#This Row],[Abs Erorr 2]]/Table21[[#This Row],[Adj Close]]</f>
        <v>2.0973281500937246E-2</v>
      </c>
      <c r="M14" s="6">
        <f t="shared" si="4"/>
        <v>107.74626543333333</v>
      </c>
      <c r="N14" s="11">
        <f>Table21[[#This Row],[Adj Close]]-Table21[[#This Row],[6-MA]]</f>
        <v>2.6900977666666677</v>
      </c>
      <c r="O14" s="12">
        <f>(Table21[[#This Row],[Adj Close]]-M14)^2</f>
        <v>7.2366259942249931</v>
      </c>
      <c r="P14" s="12">
        <f>ABS(Table21[[#This Row],[Erorr 3]])</f>
        <v>2.6900977666666677</v>
      </c>
      <c r="Q14" s="204">
        <f>Table21[[#This Row],[Abs Erorr 3]]/Table21[[#This Row],[Adj Close]]</f>
        <v>2.4358804371300301E-2</v>
      </c>
    </row>
    <row r="15" spans="1:24" x14ac:dyDescent="0.3">
      <c r="A15" s="68">
        <v>43487</v>
      </c>
      <c r="B15" s="87">
        <v>110.5314178</v>
      </c>
      <c r="C15" s="6">
        <f t="shared" si="1"/>
        <v>110.4363632</v>
      </c>
      <c r="D15" s="19">
        <f>Table21[[#This Row],[Adj Close]]-Table21[[#This Row],[Naive Trend ]]</f>
        <v>9.5054599999997436E-2</v>
      </c>
      <c r="E15" s="7">
        <f t="shared" si="0"/>
        <v>9.0353769811595125E-3</v>
      </c>
      <c r="F15" s="7">
        <f>ABS(Table21[[#This Row],[Erorr 1]])</f>
        <v>9.5054599999997436E-2</v>
      </c>
      <c r="G15" s="8">
        <f>Table21[[#This Row],[Abs Erorr 1]]/Table21[[#This Row],[Adj Close]]</f>
        <v>8.5997811203320537E-4</v>
      </c>
      <c r="H15" s="6">
        <f t="shared" si="3"/>
        <v>108.8457489</v>
      </c>
      <c r="I15" s="9">
        <f>(Table21[[#This Row],[Adj Close]]-Table21[[#This Row],[3-MA]])</f>
        <v>1.685668899999996</v>
      </c>
      <c r="J15" s="5">
        <f t="shared" si="2"/>
        <v>2.8414796404271967</v>
      </c>
      <c r="K15" s="5">
        <f>ABS(Table21[[#This Row],[Erorr 2]])</f>
        <v>1.685668899999996</v>
      </c>
      <c r="L15" s="8">
        <f>Table21[[#This Row],[Abs Erorr 2]]/Table21[[#This Row],[Adj Close]]</f>
        <v>1.5250586064589466E-2</v>
      </c>
      <c r="M15" s="6">
        <f t="shared" si="4"/>
        <v>108.30709839999999</v>
      </c>
      <c r="N15" s="11">
        <f>Table21[[#This Row],[Adj Close]]-Table21[[#This Row],[6-MA]]</f>
        <v>2.224319400000013</v>
      </c>
      <c r="O15" s="12">
        <f>(Table21[[#This Row],[Adj Close]]-M15)^2</f>
        <v>4.9475967932164178</v>
      </c>
      <c r="P15" s="12">
        <f>ABS(Table21[[#This Row],[Erorr 3]])</f>
        <v>2.224319400000013</v>
      </c>
      <c r="Q15" s="204">
        <f>Table21[[#This Row],[Abs Erorr 3]]/Table21[[#This Row],[Adj Close]]</f>
        <v>2.0123865632708939E-2</v>
      </c>
    </row>
    <row r="16" spans="1:24" x14ac:dyDescent="0.3">
      <c r="A16" s="68">
        <v>43488</v>
      </c>
      <c r="B16" s="87">
        <v>112.1853943</v>
      </c>
      <c r="C16" s="6">
        <f t="shared" si="1"/>
        <v>110.5314178</v>
      </c>
      <c r="D16" s="19">
        <f>Table21[[#This Row],[Adj Close]]-Table21[[#This Row],[Naive Trend ]]</f>
        <v>1.6539764999999989</v>
      </c>
      <c r="E16" s="7">
        <f t="shared" si="0"/>
        <v>2.7356382625522464</v>
      </c>
      <c r="F16" s="7">
        <f>ABS(Table21[[#This Row],[Erorr 1]])</f>
        <v>1.6539764999999989</v>
      </c>
      <c r="G16" s="8">
        <f>Table21[[#This Row],[Abs Erorr 1]]/Table21[[#This Row],[Adj Close]]</f>
        <v>1.4743242739576473E-2</v>
      </c>
      <c r="H16" s="6">
        <f t="shared" si="3"/>
        <v>109.87869769999999</v>
      </c>
      <c r="I16" s="9">
        <f>(Table21[[#This Row],[Adj Close]]-Table21[[#This Row],[3-MA]])</f>
        <v>2.3066966000000093</v>
      </c>
      <c r="J16" s="5">
        <f t="shared" si="2"/>
        <v>5.3208492044516031</v>
      </c>
      <c r="K16" s="5">
        <f>ABS(Table21[[#This Row],[Erorr 2]])</f>
        <v>2.3066966000000093</v>
      </c>
      <c r="L16" s="8">
        <f>Table21[[#This Row],[Abs Erorr 2]]/Table21[[#This Row],[Adj Close]]</f>
        <v>2.0561469827628083E-2</v>
      </c>
      <c r="M16" s="6">
        <f t="shared" si="4"/>
        <v>108.84258143333334</v>
      </c>
      <c r="N16" s="11">
        <f>Table21[[#This Row],[Adj Close]]-Table21[[#This Row],[6-MA]]</f>
        <v>3.3428128666666623</v>
      </c>
      <c r="O16" s="12">
        <f>(Table21[[#This Row],[Adj Close]]-M16)^2</f>
        <v>11.174397861552189</v>
      </c>
      <c r="P16" s="12">
        <f>ABS(Table21[[#This Row],[Erorr 3]])</f>
        <v>3.3428128666666623</v>
      </c>
      <c r="Q16" s="204">
        <f>Table21[[#This Row],[Abs Erorr 3]]/Table21[[#This Row],[Adj Close]]</f>
        <v>2.9797219928001467E-2</v>
      </c>
    </row>
    <row r="17" spans="1:17" x14ac:dyDescent="0.3">
      <c r="A17" s="68">
        <v>43489</v>
      </c>
      <c r="B17" s="87">
        <v>108.6778183</v>
      </c>
      <c r="C17" s="6">
        <f t="shared" si="1"/>
        <v>112.1853943</v>
      </c>
      <c r="D17" s="19">
        <f>Table21[[#This Row],[Adj Close]]-Table21[[#This Row],[Naive Trend ]]</f>
        <v>-3.5075760000000002</v>
      </c>
      <c r="E17" s="7">
        <f t="shared" si="0"/>
        <v>12.303089395776002</v>
      </c>
      <c r="F17" s="7">
        <f>ABS(Table21[[#This Row],[Erorr 1]])</f>
        <v>3.5075760000000002</v>
      </c>
      <c r="G17" s="8">
        <f>Table21[[#This Row],[Abs Erorr 1]]/Table21[[#This Row],[Adj Close]]</f>
        <v>3.2274994611296869E-2</v>
      </c>
      <c r="H17" s="6">
        <f t="shared" si="3"/>
        <v>111.05105843333332</v>
      </c>
      <c r="I17" s="9">
        <f>(Table21[[#This Row],[Adj Close]]-Table21[[#This Row],[3-MA]])</f>
        <v>-2.3732401333333257</v>
      </c>
      <c r="J17" s="5">
        <f t="shared" si="2"/>
        <v>5.6322687304639816</v>
      </c>
      <c r="K17" s="5">
        <f>ABS(Table21[[#This Row],[Erorr 2]])</f>
        <v>2.3732401333333257</v>
      </c>
      <c r="L17" s="8">
        <f>Table21[[#This Row],[Abs Erorr 2]]/Table21[[#This Row],[Adj Close]]</f>
        <v>2.1837392123405606E-2</v>
      </c>
      <c r="M17" s="6">
        <f t="shared" si="4"/>
        <v>109.58560435</v>
      </c>
      <c r="N17" s="11">
        <f>Table21[[#This Row],[Adj Close]]-Table21[[#This Row],[6-MA]]</f>
        <v>-0.90778604999999857</v>
      </c>
      <c r="O17" s="12">
        <f>(Table21[[#This Row],[Adj Close]]-M17)^2</f>
        <v>0.82407551257459988</v>
      </c>
      <c r="P17" s="12">
        <f>ABS(Table21[[#This Row],[Erorr 3]])</f>
        <v>0.90778604999999857</v>
      </c>
      <c r="Q17" s="204">
        <f>Table21[[#This Row],[Abs Erorr 3]]/Table21[[#This Row],[Adj Close]]</f>
        <v>8.3530021507617867E-3</v>
      </c>
    </row>
    <row r="18" spans="1:17" x14ac:dyDescent="0.3">
      <c r="A18" s="68">
        <v>43490</v>
      </c>
      <c r="B18" s="87">
        <v>110.6454849</v>
      </c>
      <c r="C18" s="6">
        <f t="shared" si="1"/>
        <v>108.6778183</v>
      </c>
      <c r="D18" s="19">
        <f>Table21[[#This Row],[Adj Close]]-Table21[[#This Row],[Naive Trend ]]</f>
        <v>1.9676666000000012</v>
      </c>
      <c r="E18" s="7">
        <f t="shared" si="0"/>
        <v>3.8717118487555644</v>
      </c>
      <c r="F18" s="7">
        <f>ABS(Table21[[#This Row],[Erorr 1]])</f>
        <v>1.9676666000000012</v>
      </c>
      <c r="G18" s="8">
        <f>Table21[[#This Row],[Abs Erorr 1]]/Table21[[#This Row],[Adj Close]]</f>
        <v>1.778352367273146E-2</v>
      </c>
      <c r="H18" s="6">
        <f t="shared" si="3"/>
        <v>110.4648768</v>
      </c>
      <c r="I18" s="9">
        <f>(Table21[[#This Row],[Adj Close]]-Table21[[#This Row],[3-MA]])</f>
        <v>0.1806081000000006</v>
      </c>
      <c r="J18" s="5">
        <f t="shared" si="2"/>
        <v>3.2619285785610221E-2</v>
      </c>
      <c r="K18" s="5">
        <f>ABS(Table21[[#This Row],[Erorr 2]])</f>
        <v>0.1806081000000006</v>
      </c>
      <c r="L18" s="8">
        <f>Table21[[#This Row],[Abs Erorr 2]]/Table21[[#This Row],[Adj Close]]</f>
        <v>1.6323133308442902E-3</v>
      </c>
      <c r="M18" s="6">
        <f t="shared" si="4"/>
        <v>109.65531285000002</v>
      </c>
      <c r="N18" s="11">
        <f>Table21[[#This Row],[Adj Close]]-Table21[[#This Row],[6-MA]]</f>
        <v>0.99017204999998398</v>
      </c>
      <c r="O18" s="12">
        <f>(Table21[[#This Row],[Adj Close]]-M18)^2</f>
        <v>0.98044068860117073</v>
      </c>
      <c r="P18" s="12">
        <f>ABS(Table21[[#This Row],[Erorr 3]])</f>
        <v>0.99017204999998398</v>
      </c>
      <c r="Q18" s="204">
        <f>Table21[[#This Row],[Abs Erorr 3]]/Table21[[#This Row],[Adj Close]]</f>
        <v>8.9490506629790554E-3</v>
      </c>
    </row>
    <row r="19" spans="1:17" x14ac:dyDescent="0.3">
      <c r="A19" s="68">
        <v>43493</v>
      </c>
      <c r="B19" s="87">
        <v>110.55993650000001</v>
      </c>
      <c r="C19" s="6">
        <f t="shared" si="1"/>
        <v>110.6454849</v>
      </c>
      <c r="D19" s="19">
        <f>Table21[[#This Row],[Adj Close]]-Table21[[#This Row],[Naive Trend ]]</f>
        <v>-8.5548399999993308E-2</v>
      </c>
      <c r="E19" s="7">
        <f t="shared" si="0"/>
        <v>7.318528742558855E-3</v>
      </c>
      <c r="F19" s="7">
        <f>ABS(Table21[[#This Row],[Erorr 1]])</f>
        <v>8.5548399999993308E-2</v>
      </c>
      <c r="G19" s="8">
        <f>Table21[[#This Row],[Abs Erorr 1]]/Table21[[#This Row],[Adj Close]]</f>
        <v>7.7377396105860917E-4</v>
      </c>
      <c r="H19" s="6">
        <f t="shared" si="3"/>
        <v>110.50289916666667</v>
      </c>
      <c r="I19" s="9">
        <f>(Table21[[#This Row],[Adj Close]]-Table21[[#This Row],[3-MA]])</f>
        <v>5.7037333333340712E-2</v>
      </c>
      <c r="J19" s="5">
        <f t="shared" si="2"/>
        <v>3.2532573937786194E-3</v>
      </c>
      <c r="K19" s="5">
        <f>ABS(Table21[[#This Row],[Erorr 2]])</f>
        <v>5.7037333333340712E-2</v>
      </c>
      <c r="L19" s="8">
        <f>Table21[[#This Row],[Abs Erorr 2]]/Table21[[#This Row],[Adj Close]]</f>
        <v>5.1589513470225905E-4</v>
      </c>
      <c r="M19" s="6">
        <f t="shared" si="4"/>
        <v>110.19079843333333</v>
      </c>
      <c r="N19" s="11">
        <f>Table21[[#This Row],[Adj Close]]-Table21[[#This Row],[6-MA]]</f>
        <v>0.36913806666667881</v>
      </c>
      <c r="O19" s="12">
        <f>(Table21[[#This Row],[Adj Close]]-M19)^2</f>
        <v>0.13626291226241341</v>
      </c>
      <c r="P19" s="12">
        <f>ABS(Table21[[#This Row],[Erorr 3]])</f>
        <v>0.36913806666667881</v>
      </c>
      <c r="Q19" s="204">
        <f>Table21[[#This Row],[Abs Erorr 3]]/Table21[[#This Row],[Adj Close]]</f>
        <v>3.338804980832083E-3</v>
      </c>
    </row>
    <row r="20" spans="1:17" x14ac:dyDescent="0.3">
      <c r="A20" s="68">
        <v>43494</v>
      </c>
      <c r="B20" s="87">
        <v>110.8355942</v>
      </c>
      <c r="C20" s="6">
        <f t="shared" si="1"/>
        <v>110.55993650000001</v>
      </c>
      <c r="D20" s="19">
        <f>Table21[[#This Row],[Adj Close]]-Table21[[#This Row],[Naive Trend ]]</f>
        <v>0.27565769999999645</v>
      </c>
      <c r="E20" s="7">
        <f t="shared" si="0"/>
        <v>7.5987167569288042E-2</v>
      </c>
      <c r="F20" s="7">
        <f>ABS(Table21[[#This Row],[Erorr 1]])</f>
        <v>0.27565769999999645</v>
      </c>
      <c r="G20" s="8">
        <f>Table21[[#This Row],[Abs Erorr 1]]/Table21[[#This Row],[Adj Close]]</f>
        <v>2.4870864092863452E-3</v>
      </c>
      <c r="H20" s="6">
        <f t="shared" si="3"/>
        <v>109.9610799</v>
      </c>
      <c r="I20" s="9">
        <f>(Table21[[#This Row],[Adj Close]]-Table21[[#This Row],[3-MA]])</f>
        <v>0.8745143000000013</v>
      </c>
      <c r="J20" s="5">
        <f t="shared" si="2"/>
        <v>0.76477526090449233</v>
      </c>
      <c r="K20" s="5">
        <f>ABS(Table21[[#This Row],[Erorr 2]])</f>
        <v>0.8745143000000013</v>
      </c>
      <c r="L20" s="8">
        <f>Table21[[#This Row],[Abs Erorr 2]]/Table21[[#This Row],[Adj Close]]</f>
        <v>7.8901936360079652E-3</v>
      </c>
      <c r="M20" s="6">
        <f t="shared" si="4"/>
        <v>110.50606916666668</v>
      </c>
      <c r="N20" s="11">
        <f>Table21[[#This Row],[Adj Close]]-Table21[[#This Row],[6-MA]]</f>
        <v>0.32952503333332572</v>
      </c>
      <c r="O20" s="12">
        <f>(Table21[[#This Row],[Adj Close]]-M20)^2</f>
        <v>0.10858674759332942</v>
      </c>
      <c r="P20" s="12">
        <f>ABS(Table21[[#This Row],[Erorr 3]])</f>
        <v>0.32952503333332572</v>
      </c>
      <c r="Q20" s="204">
        <f>Table21[[#This Row],[Abs Erorr 3]]/Table21[[#This Row],[Adj Close]]</f>
        <v>2.973097547875335E-3</v>
      </c>
    </row>
    <row r="21" spans="1:17" x14ac:dyDescent="0.3">
      <c r="A21" s="68">
        <v>43495</v>
      </c>
      <c r="B21" s="87">
        <v>112.61315159999999</v>
      </c>
      <c r="C21" s="6">
        <f t="shared" si="1"/>
        <v>110.8355942</v>
      </c>
      <c r="D21" s="19">
        <f>Table21[[#This Row],[Adj Close]]-Table21[[#This Row],[Naive Trend ]]</f>
        <v>1.7775573999999921</v>
      </c>
      <c r="E21" s="7">
        <f t="shared" si="0"/>
        <v>3.1597103102947317</v>
      </c>
      <c r="F21" s="7">
        <f>ABS(Table21[[#This Row],[Erorr 1]])</f>
        <v>1.7775573999999921</v>
      </c>
      <c r="G21" s="8">
        <f>Table21[[#This Row],[Abs Erorr 1]]/Table21[[#This Row],[Adj Close]]</f>
        <v>1.5784634163457621E-2</v>
      </c>
      <c r="H21" s="6">
        <f t="shared" si="3"/>
        <v>110.68033853333334</v>
      </c>
      <c r="I21" s="9">
        <f>(Table21[[#This Row],[Adj Close]]-Table21[[#This Row],[3-MA]])</f>
        <v>1.9328130666666539</v>
      </c>
      <c r="J21" s="5">
        <f t="shared" si="2"/>
        <v>3.7357663506773551</v>
      </c>
      <c r="K21" s="5">
        <f>ABS(Table21[[#This Row],[Erorr 2]])</f>
        <v>1.9328130666666539</v>
      </c>
      <c r="L21" s="8">
        <f>Table21[[#This Row],[Abs Erorr 2]]/Table21[[#This Row],[Adj Close]]</f>
        <v>1.7163297884886245E-2</v>
      </c>
      <c r="M21" s="6">
        <f t="shared" si="4"/>
        <v>110.57260766666666</v>
      </c>
      <c r="N21" s="11">
        <f>Table21[[#This Row],[Adj Close]]-Table21[[#This Row],[6-MA]]</f>
        <v>2.0405439333333391</v>
      </c>
      <c r="O21" s="12">
        <f>(Table21[[#This Row],[Adj Close]]-M21)^2</f>
        <v>4.1638195438634948</v>
      </c>
      <c r="P21" s="12">
        <f>ABS(Table21[[#This Row],[Erorr 3]])</f>
        <v>2.0405439333333391</v>
      </c>
      <c r="Q21" s="204">
        <f>Table21[[#This Row],[Abs Erorr 3]]/Table21[[#This Row],[Adj Close]]</f>
        <v>1.8119943402181982E-2</v>
      </c>
    </row>
    <row r="22" spans="1:17" x14ac:dyDescent="0.3">
      <c r="A22" s="68">
        <v>43496</v>
      </c>
      <c r="B22" s="87">
        <v>113.1359558</v>
      </c>
      <c r="C22" s="6">
        <f t="shared" si="1"/>
        <v>112.61315159999999</v>
      </c>
      <c r="D22" s="19">
        <f>Table21[[#This Row],[Adj Close]]-Table21[[#This Row],[Naive Trend ]]</f>
        <v>0.52280420000001016</v>
      </c>
      <c r="E22" s="7">
        <f t="shared" si="0"/>
        <v>0.27332423153765062</v>
      </c>
      <c r="F22" s="7">
        <f>ABS(Table21[[#This Row],[Erorr 1]])</f>
        <v>0.52280420000001016</v>
      </c>
      <c r="G22" s="8">
        <f>Table21[[#This Row],[Abs Erorr 1]]/Table21[[#This Row],[Adj Close]]</f>
        <v>4.6210260593388657E-3</v>
      </c>
      <c r="H22" s="6">
        <f t="shared" si="3"/>
        <v>111.33622743333332</v>
      </c>
      <c r="I22" s="9">
        <f>(Table21[[#This Row],[Adj Close]]-Table21[[#This Row],[3-MA]])</f>
        <v>1.7997283666666846</v>
      </c>
      <c r="J22" s="5">
        <f t="shared" si="2"/>
        <v>3.2390221937847321</v>
      </c>
      <c r="K22" s="5">
        <f>ABS(Table21[[#This Row],[Erorr 2]])</f>
        <v>1.7997283666666846</v>
      </c>
      <c r="L22" s="8">
        <f>Table21[[#This Row],[Abs Erorr 2]]/Table21[[#This Row],[Adj Close]]</f>
        <v>1.5907660424491543E-2</v>
      </c>
      <c r="M22" s="6">
        <f t="shared" si="4"/>
        <v>110.91956330000001</v>
      </c>
      <c r="N22" s="11">
        <f>Table21[[#This Row],[Adj Close]]-Table21[[#This Row],[6-MA]]</f>
        <v>2.2163924999999978</v>
      </c>
      <c r="O22" s="12">
        <f>(Table21[[#This Row],[Adj Close]]-M22)^2</f>
        <v>4.91239571405624</v>
      </c>
      <c r="P22" s="12">
        <f>ABS(Table21[[#This Row],[Erorr 3]])</f>
        <v>2.2163924999999978</v>
      </c>
      <c r="Q22" s="204">
        <f>Table21[[#This Row],[Abs Erorr 3]]/Table21[[#This Row],[Adj Close]]</f>
        <v>1.9590522609081965E-2</v>
      </c>
    </row>
    <row r="23" spans="1:17" x14ac:dyDescent="0.3">
      <c r="A23" s="68">
        <v>43497</v>
      </c>
      <c r="B23" s="87">
        <v>108.6493073</v>
      </c>
      <c r="C23" s="6">
        <f t="shared" si="1"/>
        <v>113.1359558</v>
      </c>
      <c r="D23" s="19">
        <f>Table21[[#This Row],[Adj Close]]-Table21[[#This Row],[Naive Trend ]]</f>
        <v>-4.4866485000000011</v>
      </c>
      <c r="E23" s="7">
        <f t="shared" si="0"/>
        <v>20.130014762552261</v>
      </c>
      <c r="F23" s="7">
        <f>ABS(Table21[[#This Row],[Erorr 1]])</f>
        <v>4.4866485000000011</v>
      </c>
      <c r="G23" s="8">
        <f>Table21[[#This Row],[Abs Erorr 1]]/Table21[[#This Row],[Adj Close]]</f>
        <v>4.1294773169713535E-2</v>
      </c>
      <c r="H23" s="6">
        <f t="shared" si="3"/>
        <v>112.19490053333334</v>
      </c>
      <c r="I23" s="9">
        <f>(Table21[[#This Row],[Adj Close]]-Table21[[#This Row],[3-MA]])</f>
        <v>-3.5455932333333351</v>
      </c>
      <c r="J23" s="5">
        <f t="shared" si="2"/>
        <v>12.571231376259133</v>
      </c>
      <c r="K23" s="5">
        <f>ABS(Table21[[#This Row],[Erorr 2]])</f>
        <v>3.5455932333333351</v>
      </c>
      <c r="L23" s="8">
        <f>Table21[[#This Row],[Abs Erorr 2]]/Table21[[#This Row],[Adj Close]]</f>
        <v>3.2633371730050001E-2</v>
      </c>
      <c r="M23" s="6">
        <f t="shared" si="4"/>
        <v>111.07799021666666</v>
      </c>
      <c r="N23" s="11">
        <f>Table21[[#This Row],[Adj Close]]-Table21[[#This Row],[6-MA]]</f>
        <v>-2.4286829166666593</v>
      </c>
      <c r="O23" s="12">
        <f>(Table21[[#This Row],[Adj Close]]-M23)^2</f>
        <v>5.898500709708471</v>
      </c>
      <c r="P23" s="12">
        <f>ABS(Table21[[#This Row],[Erorr 3]])</f>
        <v>2.4286829166666593</v>
      </c>
      <c r="Q23" s="204">
        <f>Table21[[#This Row],[Abs Erorr 3]]/Table21[[#This Row],[Adj Close]]</f>
        <v>2.2353413721825532E-2</v>
      </c>
    </row>
    <row r="24" spans="1:17" x14ac:dyDescent="0.3">
      <c r="A24" s="68">
        <v>43500</v>
      </c>
      <c r="B24" s="87">
        <v>107.1093979</v>
      </c>
      <c r="C24" s="6">
        <f t="shared" si="1"/>
        <v>108.6493073</v>
      </c>
      <c r="D24" s="19">
        <f>Table21[[#This Row],[Adj Close]]-Table21[[#This Row],[Naive Trend ]]</f>
        <v>-1.5399093999999991</v>
      </c>
      <c r="E24" s="7">
        <f t="shared" si="0"/>
        <v>2.3713209602083571</v>
      </c>
      <c r="F24" s="7">
        <f>ABS(Table21[[#This Row],[Erorr 1]])</f>
        <v>1.5399093999999991</v>
      </c>
      <c r="G24" s="8">
        <f>Table21[[#This Row],[Abs Erorr 1]]/Table21[[#This Row],[Adj Close]]</f>
        <v>1.4376977465952118E-2</v>
      </c>
      <c r="H24" s="6">
        <f t="shared" si="3"/>
        <v>111.46613823333333</v>
      </c>
      <c r="I24" s="9">
        <f>(Table21[[#This Row],[Adj Close]]-Table21[[#This Row],[3-MA]])</f>
        <v>-4.3567403333333203</v>
      </c>
      <c r="J24" s="5">
        <f t="shared" si="2"/>
        <v>18.98118633209333</v>
      </c>
      <c r="K24" s="5">
        <f>ABS(Table21[[#This Row],[Erorr 2]])</f>
        <v>4.3567403333333203</v>
      </c>
      <c r="L24" s="8">
        <f>Table21[[#This Row],[Abs Erorr 2]]/Table21[[#This Row],[Adj Close]]</f>
        <v>4.0675612212859986E-2</v>
      </c>
      <c r="M24" s="6">
        <f t="shared" si="4"/>
        <v>111.07323838333333</v>
      </c>
      <c r="N24" s="11">
        <f>Table21[[#This Row],[Adj Close]]-Table21[[#This Row],[6-MA]]</f>
        <v>-3.9638404833333283</v>
      </c>
      <c r="O24" s="12">
        <f>(Table21[[#This Row],[Adj Close]]-M24)^2</f>
        <v>15.712031377312194</v>
      </c>
      <c r="P24" s="12">
        <f>ABS(Table21[[#This Row],[Erorr 3]])</f>
        <v>3.9638404833333283</v>
      </c>
      <c r="Q24" s="204">
        <f>Table21[[#This Row],[Abs Erorr 3]]/Table21[[#This Row],[Adj Close]]</f>
        <v>3.7007401414337782E-2</v>
      </c>
    </row>
    <row r="25" spans="1:17" x14ac:dyDescent="0.3">
      <c r="A25" s="68">
        <v>43501</v>
      </c>
      <c r="B25" s="87">
        <v>109.9515686</v>
      </c>
      <c r="C25" s="6">
        <f t="shared" si="1"/>
        <v>107.1093979</v>
      </c>
      <c r="D25" s="19">
        <f>Table21[[#This Row],[Adj Close]]-Table21[[#This Row],[Naive Trend ]]</f>
        <v>2.8421706999999969</v>
      </c>
      <c r="E25" s="7">
        <f t="shared" si="0"/>
        <v>8.0779342879384721</v>
      </c>
      <c r="F25" s="7">
        <f>ABS(Table21[[#This Row],[Erorr 1]])</f>
        <v>2.8421706999999969</v>
      </c>
      <c r="G25" s="8">
        <f>Table21[[#This Row],[Abs Erorr 1]]/Table21[[#This Row],[Adj Close]]</f>
        <v>2.5849296523815096E-2</v>
      </c>
      <c r="H25" s="6">
        <f t="shared" si="3"/>
        <v>109.63155366666668</v>
      </c>
      <c r="I25" s="9">
        <f>(Table21[[#This Row],[Adj Close]]-Table21[[#This Row],[3-MA]])</f>
        <v>0.32001493333332576</v>
      </c>
      <c r="J25" s="5">
        <f t="shared" si="2"/>
        <v>0.10240955755633292</v>
      </c>
      <c r="K25" s="5">
        <f>ABS(Table21[[#This Row],[Erorr 2]])</f>
        <v>0.32001493333332576</v>
      </c>
      <c r="L25" s="8">
        <f>Table21[[#This Row],[Abs Erorr 2]]/Table21[[#This Row],[Adj Close]]</f>
        <v>2.9105081210576357E-3</v>
      </c>
      <c r="M25" s="6">
        <f t="shared" si="4"/>
        <v>110.48389055</v>
      </c>
      <c r="N25" s="11">
        <f>Table21[[#This Row],[Adj Close]]-Table21[[#This Row],[6-MA]]</f>
        <v>-0.53232194999999649</v>
      </c>
      <c r="O25" s="12">
        <f>(Table21[[#This Row],[Adj Close]]-M25)^2</f>
        <v>0.28336665845179876</v>
      </c>
      <c r="P25" s="12">
        <f>ABS(Table21[[#This Row],[Erorr 3]])</f>
        <v>0.53232194999999649</v>
      </c>
      <c r="Q25" s="204">
        <f>Table21[[#This Row],[Abs Erorr 3]]/Table21[[#This Row],[Adj Close]]</f>
        <v>4.8414220622587508E-3</v>
      </c>
    </row>
    <row r="26" spans="1:17" x14ac:dyDescent="0.3">
      <c r="A26" s="68">
        <v>43502</v>
      </c>
      <c r="B26" s="87">
        <v>109.09606170000001</v>
      </c>
      <c r="C26" s="6">
        <f t="shared" si="1"/>
        <v>109.9515686</v>
      </c>
      <c r="D26" s="19">
        <f>Table21[[#This Row],[Adj Close]]-Table21[[#This Row],[Naive Trend ]]</f>
        <v>-0.85550689999999463</v>
      </c>
      <c r="E26" s="7">
        <f t="shared" si="0"/>
        <v>0.73189205594760076</v>
      </c>
      <c r="F26" s="7">
        <f>ABS(Table21[[#This Row],[Erorr 1]])</f>
        <v>0.85550689999999463</v>
      </c>
      <c r="G26" s="8">
        <f>Table21[[#This Row],[Abs Erorr 1]]/Table21[[#This Row],[Adj Close]]</f>
        <v>7.8417761985994268E-3</v>
      </c>
      <c r="H26" s="6">
        <f t="shared" si="3"/>
        <v>108.57009126666667</v>
      </c>
      <c r="I26" s="9">
        <f>(Table21[[#This Row],[Adj Close]]-Table21[[#This Row],[3-MA]])</f>
        <v>0.5259704333333417</v>
      </c>
      <c r="J26" s="5">
        <f t="shared" si="2"/>
        <v>0.27664489674086323</v>
      </c>
      <c r="K26" s="5">
        <f>ABS(Table21[[#This Row],[Erorr 2]])</f>
        <v>0.5259704333333417</v>
      </c>
      <c r="L26" s="8">
        <f>Table21[[#This Row],[Abs Erorr 2]]/Table21[[#This Row],[Adj Close]]</f>
        <v>4.8211679242802733E-3</v>
      </c>
      <c r="M26" s="6">
        <f t="shared" si="4"/>
        <v>110.3824959</v>
      </c>
      <c r="N26" s="11">
        <f>Table21[[#This Row],[Adj Close]]-Table21[[#This Row],[6-MA]]</f>
        <v>-1.286434199999988</v>
      </c>
      <c r="O26" s="12">
        <f>(Table21[[#This Row],[Adj Close]]-M26)^2</f>
        <v>1.654912950929609</v>
      </c>
      <c r="P26" s="12">
        <f>ABS(Table21[[#This Row],[Erorr 3]])</f>
        <v>1.286434199999988</v>
      </c>
      <c r="Q26" s="204">
        <f>Table21[[#This Row],[Abs Erorr 3]]/Table21[[#This Row],[Adj Close]]</f>
        <v>1.1791756548806636E-2</v>
      </c>
    </row>
    <row r="27" spans="1:17" x14ac:dyDescent="0.3">
      <c r="A27" s="68">
        <v>43503</v>
      </c>
      <c r="B27" s="87">
        <v>107.88885500000001</v>
      </c>
      <c r="C27" s="6">
        <f t="shared" si="1"/>
        <v>109.09606170000001</v>
      </c>
      <c r="D27" s="19">
        <f>Table21[[#This Row],[Adj Close]]-Table21[[#This Row],[Naive Trend ]]</f>
        <v>-1.2072067000000004</v>
      </c>
      <c r="E27" s="7">
        <f t="shared" si="0"/>
        <v>1.4573480165248911</v>
      </c>
      <c r="F27" s="7">
        <f>ABS(Table21[[#This Row],[Erorr 1]])</f>
        <v>1.2072067000000004</v>
      </c>
      <c r="G27" s="8">
        <f>Table21[[#This Row],[Abs Erorr 1]]/Table21[[#This Row],[Adj Close]]</f>
        <v>1.118935500798484E-2</v>
      </c>
      <c r="H27" s="6">
        <f t="shared" si="3"/>
        <v>108.7190094</v>
      </c>
      <c r="I27" s="9">
        <f>(Table21[[#This Row],[Adj Close]]-Table21[[#This Row],[3-MA]])</f>
        <v>-0.83015439999999785</v>
      </c>
      <c r="J27" s="5">
        <f t="shared" si="2"/>
        <v>0.68915632783935643</v>
      </c>
      <c r="K27" s="5">
        <f>ABS(Table21[[#This Row],[Erorr 2]])</f>
        <v>0.83015439999999785</v>
      </c>
      <c r="L27" s="8">
        <f>Table21[[#This Row],[Abs Erorr 2]]/Table21[[#This Row],[Adj Close]]</f>
        <v>7.694533415893586E-3</v>
      </c>
      <c r="M27" s="6">
        <f t="shared" si="4"/>
        <v>110.09257381666664</v>
      </c>
      <c r="N27" s="11">
        <f>Table21[[#This Row],[Adj Close]]-Table21[[#This Row],[6-MA]]</f>
        <v>-2.2037188166666368</v>
      </c>
      <c r="O27" s="12">
        <f>(Table21[[#This Row],[Adj Close]]-M27)^2</f>
        <v>4.8563766229306022</v>
      </c>
      <c r="P27" s="12">
        <f>ABS(Table21[[#This Row],[Erorr 3]])</f>
        <v>2.2037188166666368</v>
      </c>
      <c r="Q27" s="205">
        <f>Table21[[#This Row],[Abs Erorr 3]]/Table21[[#This Row],[Adj Close]]</f>
        <v>2.0425824490088774E-2</v>
      </c>
    </row>
    <row r="28" spans="1:17" x14ac:dyDescent="0.3">
      <c r="A28" s="68">
        <v>43504</v>
      </c>
      <c r="B28" s="87">
        <v>107.28050229999999</v>
      </c>
      <c r="C28" s="6">
        <f t="shared" si="1"/>
        <v>107.88885500000001</v>
      </c>
      <c r="D28" s="19">
        <f>Table21[[#This Row],[Adj Close]]-Table21[[#This Row],[Naive Trend ]]</f>
        <v>-0.60835270000001174</v>
      </c>
      <c r="E28" s="7">
        <f t="shared" si="0"/>
        <v>0.37009300759730429</v>
      </c>
      <c r="F28" s="7">
        <f>ABS(Table21[[#This Row],[Erorr 1]])</f>
        <v>0.60835270000001174</v>
      </c>
      <c r="G28" s="8">
        <f>Table21[[#This Row],[Abs Erorr 1]]/Table21[[#This Row],[Adj Close]]</f>
        <v>5.6706734863974607E-3</v>
      </c>
      <c r="H28" s="6">
        <f t="shared" si="3"/>
        <v>108.97882843333333</v>
      </c>
      <c r="I28" s="9">
        <f>(Table21[[#This Row],[Adj Close]]-Table21[[#This Row],[3-MA]])</f>
        <v>-1.6983261333333388</v>
      </c>
      <c r="J28" s="5">
        <f t="shared" si="2"/>
        <v>2.8843116551629699</v>
      </c>
      <c r="K28" s="5">
        <f>ABS(Table21[[#This Row],[Erorr 2]])</f>
        <v>1.6983261333333388</v>
      </c>
      <c r="L28" s="8">
        <f>Table21[[#This Row],[Abs Erorr 2]]/Table21[[#This Row],[Adj Close]]</f>
        <v>1.5830706390469042E-2</v>
      </c>
      <c r="M28" s="6">
        <f t="shared" si="4"/>
        <v>109.30519105000002</v>
      </c>
      <c r="N28" s="11">
        <f>Table21[[#This Row],[Adj Close]]-Table21[[#This Row],[6-MA]]</f>
        <v>-2.0246887500000241</v>
      </c>
      <c r="O28" s="12">
        <f>(Table21[[#This Row],[Adj Close]]-M28)^2</f>
        <v>4.0993645343766598</v>
      </c>
      <c r="P28" s="12">
        <f>ABS(Table21[[#This Row],[Erorr 3]])</f>
        <v>2.0246887500000241</v>
      </c>
      <c r="Q28" s="204">
        <f>Table21[[#This Row],[Abs Erorr 3]]/Table21[[#This Row],[Adj Close]]</f>
        <v>1.8872849274495094E-2</v>
      </c>
    </row>
    <row r="29" spans="1:17" x14ac:dyDescent="0.3">
      <c r="A29" s="68">
        <v>43507</v>
      </c>
      <c r="B29" s="87">
        <v>106.84323879999999</v>
      </c>
      <c r="C29" s="6">
        <f t="shared" si="1"/>
        <v>107.28050229999999</v>
      </c>
      <c r="D29" s="19">
        <f>Table21[[#This Row],[Adj Close]]-Table21[[#This Row],[Naive Trend ]]</f>
        <v>-0.43726350000000025</v>
      </c>
      <c r="E29" s="7">
        <f t="shared" si="0"/>
        <v>0.19119936843225022</v>
      </c>
      <c r="F29" s="7">
        <f>ABS(Table21[[#This Row],[Erorr 1]])</f>
        <v>0.43726350000000025</v>
      </c>
      <c r="G29" s="8">
        <f>Table21[[#This Row],[Abs Erorr 1]]/Table21[[#This Row],[Adj Close]]</f>
        <v>4.0925706194522467E-3</v>
      </c>
      <c r="H29" s="6">
        <f t="shared" si="3"/>
        <v>108.08847300000001</v>
      </c>
      <c r="I29" s="9">
        <f>(Table21[[#This Row],[Adj Close]]-Table21[[#This Row],[3-MA]])</f>
        <v>-1.2452342000000129</v>
      </c>
      <c r="J29" s="5">
        <f t="shared" si="2"/>
        <v>1.5506082128496723</v>
      </c>
      <c r="K29" s="5">
        <f>ABS(Table21[[#This Row],[Erorr 2]])</f>
        <v>1.2452342000000129</v>
      </c>
      <c r="L29" s="8">
        <f>Table21[[#This Row],[Abs Erorr 2]]/Table21[[#This Row],[Adj Close]]</f>
        <v>1.1654777728434165E-2</v>
      </c>
      <c r="M29" s="6">
        <f t="shared" si="4"/>
        <v>108.32928213333332</v>
      </c>
      <c r="N29" s="11">
        <f>Table21[[#This Row],[Adj Close]]-Table21[[#This Row],[6-MA]]</f>
        <v>-1.4860433333333276</v>
      </c>
      <c r="O29" s="12">
        <f>(Table21[[#This Row],[Adj Close]]-M29)^2</f>
        <v>2.2083247885444273</v>
      </c>
      <c r="P29" s="12">
        <f>ABS(Table21[[#This Row],[Erorr 3]])</f>
        <v>1.4860433333333276</v>
      </c>
      <c r="Q29" s="204">
        <f>Table21[[#This Row],[Abs Erorr 3]]/Table21[[#This Row],[Adj Close]]</f>
        <v>1.3908632404106114E-2</v>
      </c>
    </row>
    <row r="30" spans="1:17" x14ac:dyDescent="0.3">
      <c r="A30" s="68">
        <v>43508</v>
      </c>
      <c r="B30" s="87">
        <v>108.66831209999999</v>
      </c>
      <c r="C30" s="6">
        <f t="shared" si="1"/>
        <v>106.84323879999999</v>
      </c>
      <c r="D30" s="19">
        <f>Table21[[#This Row],[Adj Close]]-Table21[[#This Row],[Naive Trend ]]</f>
        <v>1.8250732999999997</v>
      </c>
      <c r="E30" s="7">
        <f t="shared" si="0"/>
        <v>3.330892550372889</v>
      </c>
      <c r="F30" s="7">
        <f>ABS(Table21[[#This Row],[Erorr 1]])</f>
        <v>1.8250732999999997</v>
      </c>
      <c r="G30" s="8">
        <f>Table21[[#This Row],[Abs Erorr 1]]/Table21[[#This Row],[Adj Close]]</f>
        <v>1.679489875871551E-2</v>
      </c>
      <c r="H30" s="6">
        <f t="shared" si="3"/>
        <v>107.33753203333333</v>
      </c>
      <c r="I30" s="9">
        <f>(Table21[[#This Row],[Adj Close]]-Table21[[#This Row],[3-MA]])</f>
        <v>1.3307800666666623</v>
      </c>
      <c r="J30" s="5">
        <f t="shared" si="2"/>
        <v>1.7709755858373262</v>
      </c>
      <c r="K30" s="5">
        <f>ABS(Table21[[#This Row],[Erorr 2]])</f>
        <v>1.3307800666666623</v>
      </c>
      <c r="L30" s="8">
        <f>Table21[[#This Row],[Abs Erorr 2]]/Table21[[#This Row],[Adj Close]]</f>
        <v>1.224625689816583E-2</v>
      </c>
      <c r="M30" s="6">
        <f t="shared" si="4"/>
        <v>108.02827071666667</v>
      </c>
      <c r="N30" s="11">
        <f>Table21[[#This Row],[Adj Close]]-Table21[[#This Row],[6-MA]]</f>
        <v>0.64004138333332605</v>
      </c>
      <c r="O30" s="12">
        <f>(Table21[[#This Row],[Adj Close]]-M30)^2</f>
        <v>0.40965297237923765</v>
      </c>
      <c r="P30" s="12">
        <f>ABS(Table21[[#This Row],[Erorr 3]])</f>
        <v>0.64004138333332605</v>
      </c>
      <c r="Q30" s="204">
        <f>Table21[[#This Row],[Abs Erorr 3]]/Table21[[#This Row],[Adj Close]]</f>
        <v>5.8898621959301246E-3</v>
      </c>
    </row>
    <row r="31" spans="1:17" x14ac:dyDescent="0.3">
      <c r="A31" s="68">
        <v>43509</v>
      </c>
      <c r="B31" s="87">
        <v>106.74817659999999</v>
      </c>
      <c r="C31" s="6">
        <f t="shared" si="1"/>
        <v>108.66831209999999</v>
      </c>
      <c r="D31" s="19">
        <f>Table21[[#This Row],[Adj Close]]-Table21[[#This Row],[Naive Trend ]]</f>
        <v>-1.9201355000000007</v>
      </c>
      <c r="E31" s="7">
        <f t="shared" si="0"/>
        <v>3.6869203383602525</v>
      </c>
      <c r="F31" s="7">
        <f>ABS(Table21[[#This Row],[Erorr 1]])</f>
        <v>1.9201355000000007</v>
      </c>
      <c r="G31" s="8">
        <f>Table21[[#This Row],[Abs Erorr 1]]/Table21[[#This Row],[Adj Close]]</f>
        <v>1.7987525044057762E-2</v>
      </c>
      <c r="H31" s="6">
        <f t="shared" si="3"/>
        <v>107.59735106666666</v>
      </c>
      <c r="I31" s="9">
        <f>(Table21[[#This Row],[Adj Close]]-Table21[[#This Row],[3-MA]])</f>
        <v>-0.84917446666666763</v>
      </c>
      <c r="J31" s="5">
        <f t="shared" si="2"/>
        <v>0.72109727483861941</v>
      </c>
      <c r="K31" s="5">
        <f>ABS(Table21[[#This Row],[Erorr 2]])</f>
        <v>0.84917446666666763</v>
      </c>
      <c r="L31" s="8">
        <f>Table21[[#This Row],[Abs Erorr 2]]/Table21[[#This Row],[Adj Close]]</f>
        <v>7.9549318191039498E-3</v>
      </c>
      <c r="M31" s="6">
        <f t="shared" si="4"/>
        <v>108.28808975</v>
      </c>
      <c r="N31" s="11">
        <f>Table21[[#This Row],[Adj Close]]-Table21[[#This Row],[6-MA]]</f>
        <v>-1.5399131500000038</v>
      </c>
      <c r="O31" s="12">
        <f>(Table21[[#This Row],[Adj Close]]-M31)^2</f>
        <v>2.3713325095429343</v>
      </c>
      <c r="P31" s="12">
        <f>ABS(Table21[[#This Row],[Erorr 3]])</f>
        <v>1.5399131500000038</v>
      </c>
      <c r="Q31" s="204">
        <f>Table21[[#This Row],[Abs Erorr 3]]/Table21[[#This Row],[Adj Close]]</f>
        <v>1.4425662330236037E-2</v>
      </c>
    </row>
    <row r="32" spans="1:17" x14ac:dyDescent="0.3">
      <c r="A32" s="68">
        <v>43510</v>
      </c>
      <c r="B32" s="87">
        <v>105.8831711</v>
      </c>
      <c r="C32" s="6">
        <f t="shared" si="1"/>
        <v>106.74817659999999</v>
      </c>
      <c r="D32" s="19">
        <f>Table21[[#This Row],[Adj Close]]-Table21[[#This Row],[Naive Trend ]]</f>
        <v>-0.86500549999999521</v>
      </c>
      <c r="E32" s="7">
        <f t="shared" si="0"/>
        <v>0.74823451503024174</v>
      </c>
      <c r="F32" s="7">
        <f>ABS(Table21[[#This Row],[Erorr 1]])</f>
        <v>0.86500549999999521</v>
      </c>
      <c r="G32" s="8">
        <f>Table21[[#This Row],[Abs Erorr 1]]/Table21[[#This Row],[Adj Close]]</f>
        <v>8.1694332632241615E-3</v>
      </c>
      <c r="H32" s="6">
        <f t="shared" si="3"/>
        <v>107.41990916666664</v>
      </c>
      <c r="I32" s="9">
        <f>(Table21[[#This Row],[Adj Close]]-Table21[[#This Row],[3-MA]])</f>
        <v>-1.5367380666666435</v>
      </c>
      <c r="J32" s="5">
        <f t="shared" si="2"/>
        <v>2.3615638855423331</v>
      </c>
      <c r="K32" s="5">
        <f>ABS(Table21[[#This Row],[Erorr 2]])</f>
        <v>1.5367380666666435</v>
      </c>
      <c r="L32" s="8">
        <f>Table21[[#This Row],[Abs Erorr 2]]/Table21[[#This Row],[Adj Close]]</f>
        <v>1.4513525149480941E-2</v>
      </c>
      <c r="M32" s="6">
        <f t="shared" si="4"/>
        <v>107.75419108333334</v>
      </c>
      <c r="N32" s="11">
        <f>Table21[[#This Row],[Adj Close]]-Table21[[#This Row],[6-MA]]</f>
        <v>-1.8710199833333405</v>
      </c>
      <c r="O32" s="12">
        <f>(Table21[[#This Row],[Adj Close]]-M32)^2</f>
        <v>3.5007157780326938</v>
      </c>
      <c r="P32" s="12">
        <f>ABS(Table21[[#This Row],[Erorr 3]])</f>
        <v>1.8710199833333405</v>
      </c>
      <c r="Q32" s="204">
        <f>Table21[[#This Row],[Abs Erorr 3]]/Table21[[#This Row],[Adj Close]]</f>
        <v>1.7670607745269358E-2</v>
      </c>
    </row>
    <row r="33" spans="1:17" x14ac:dyDescent="0.3">
      <c r="A33" s="68">
        <v>43511</v>
      </c>
      <c r="B33" s="87">
        <v>107.223465</v>
      </c>
      <c r="C33" s="6">
        <f t="shared" si="1"/>
        <v>105.8831711</v>
      </c>
      <c r="D33" s="19">
        <f>Table21[[#This Row],[Adj Close]]-Table21[[#This Row],[Naive Trend ]]</f>
        <v>1.340293900000006</v>
      </c>
      <c r="E33" s="7">
        <f t="shared" si="0"/>
        <v>1.7963877383772262</v>
      </c>
      <c r="F33" s="7">
        <f>ABS(Table21[[#This Row],[Erorr 1]])</f>
        <v>1.340293900000006</v>
      </c>
      <c r="G33" s="8">
        <f>Table21[[#This Row],[Abs Erorr 1]]/Table21[[#This Row],[Adj Close]]</f>
        <v>1.250000547921116E-2</v>
      </c>
      <c r="H33" s="6">
        <f t="shared" si="3"/>
        <v>107.09988659999999</v>
      </c>
      <c r="I33" s="9">
        <f>(Table21[[#This Row],[Adj Close]]-Table21[[#This Row],[3-MA]])</f>
        <v>0.12357840000001374</v>
      </c>
      <c r="J33" s="5">
        <f t="shared" si="2"/>
        <v>1.5271620946563397E-2</v>
      </c>
      <c r="K33" s="5">
        <f>ABS(Table21[[#This Row],[Erorr 2]])</f>
        <v>0.12357840000001374</v>
      </c>
      <c r="L33" s="8">
        <f>Table21[[#This Row],[Abs Erorr 2]]/Table21[[#This Row],[Adj Close]]</f>
        <v>1.1525313045984266E-3</v>
      </c>
      <c r="M33" s="6">
        <f t="shared" si="4"/>
        <v>107.21870931666666</v>
      </c>
      <c r="N33" s="11">
        <f>Table21[[#This Row],[Adj Close]]-Table21[[#This Row],[6-MA]]</f>
        <v>4.7556833333430859E-3</v>
      </c>
      <c r="O33" s="12">
        <f>(Table21[[#This Row],[Adj Close]]-M33)^2</f>
        <v>2.2616523967037206E-5</v>
      </c>
      <c r="P33" s="12">
        <f>ABS(Table21[[#This Row],[Erorr 3]])</f>
        <v>4.7556833333430859E-3</v>
      </c>
      <c r="Q33" s="204">
        <f>Table21[[#This Row],[Abs Erorr 3]]/Table21[[#This Row],[Adj Close]]</f>
        <v>4.4353009234901012E-5</v>
      </c>
    </row>
    <row r="34" spans="1:17" x14ac:dyDescent="0.3">
      <c r="A34" s="68">
        <v>43515</v>
      </c>
      <c r="B34" s="87">
        <v>108.88694</v>
      </c>
      <c r="C34" s="6">
        <f t="shared" si="1"/>
        <v>107.223465</v>
      </c>
      <c r="D34" s="19">
        <f>Table21[[#This Row],[Adj Close]]-Table21[[#This Row],[Naive Trend ]]</f>
        <v>1.6634749999999912</v>
      </c>
      <c r="E34" s="7">
        <f t="shared" si="0"/>
        <v>2.7671490756249706</v>
      </c>
      <c r="F34" s="7">
        <f>ABS(Table21[[#This Row],[Erorr 1]])</f>
        <v>1.6634749999999912</v>
      </c>
      <c r="G34" s="8">
        <f>Table21[[#This Row],[Abs Erorr 1]]/Table21[[#This Row],[Adj Close]]</f>
        <v>1.5277084653127283E-2</v>
      </c>
      <c r="H34" s="6">
        <f t="shared" si="3"/>
        <v>106.61827090000001</v>
      </c>
      <c r="I34" s="9">
        <f>(Table21[[#This Row],[Adj Close]]-Table21[[#This Row],[3-MA]])</f>
        <v>2.2686690999999826</v>
      </c>
      <c r="J34" s="5">
        <f t="shared" si="2"/>
        <v>5.1468594852947307</v>
      </c>
      <c r="K34" s="5">
        <f>ABS(Table21[[#This Row],[Erorr 2]])</f>
        <v>2.2686690999999826</v>
      </c>
      <c r="L34" s="8">
        <f>Table21[[#This Row],[Abs Erorr 2]]/Table21[[#This Row],[Adj Close]]</f>
        <v>2.0835089130064474E-2</v>
      </c>
      <c r="M34" s="6">
        <f t="shared" si="4"/>
        <v>107.10781098333335</v>
      </c>
      <c r="N34" s="11">
        <f>Table21[[#This Row],[Adj Close]]-Table21[[#This Row],[6-MA]]</f>
        <v>1.7791290166666442</v>
      </c>
      <c r="O34" s="12">
        <f>(Table21[[#This Row],[Adj Close]]-M34)^2</f>
        <v>3.1653000579452204</v>
      </c>
      <c r="P34" s="12">
        <f>ABS(Table21[[#This Row],[Erorr 3]])</f>
        <v>1.7791290166666442</v>
      </c>
      <c r="Q34" s="204">
        <f>Table21[[#This Row],[Abs Erorr 3]]/Table21[[#This Row],[Adj Close]]</f>
        <v>1.6339232387893757E-2</v>
      </c>
    </row>
    <row r="35" spans="1:17" x14ac:dyDescent="0.3">
      <c r="A35" s="68">
        <v>43516</v>
      </c>
      <c r="B35" s="87">
        <v>109.52382660000001</v>
      </c>
      <c r="C35" s="6">
        <f t="shared" si="1"/>
        <v>108.88694</v>
      </c>
      <c r="D35" s="19">
        <f>Table21[[#This Row],[Adj Close]]-Table21[[#This Row],[Naive Trend ]]</f>
        <v>0.63688660000001107</v>
      </c>
      <c r="E35" s="7">
        <f t="shared" si="0"/>
        <v>0.40562454125957409</v>
      </c>
      <c r="F35" s="7">
        <f>ABS(Table21[[#This Row],[Erorr 1]])</f>
        <v>0.63688660000001107</v>
      </c>
      <c r="G35" s="8">
        <f>Table21[[#This Row],[Abs Erorr 1]]/Table21[[#This Row],[Adj Close]]</f>
        <v>5.815050658575246E-3</v>
      </c>
      <c r="H35" s="6">
        <f t="shared" si="3"/>
        <v>107.33119203333332</v>
      </c>
      <c r="I35" s="9">
        <f>(Table21[[#This Row],[Adj Close]]-Table21[[#This Row],[3-MA]])</f>
        <v>2.1926345666666833</v>
      </c>
      <c r="J35" s="5">
        <f t="shared" si="2"/>
        <v>4.8076463429415943</v>
      </c>
      <c r="K35" s="5">
        <f>ABS(Table21[[#This Row],[Erorr 2]])</f>
        <v>2.1926345666666833</v>
      </c>
      <c r="L35" s="8">
        <f>Table21[[#This Row],[Abs Erorr 2]]/Table21[[#This Row],[Adj Close]]</f>
        <v>2.0019703791710683E-2</v>
      </c>
      <c r="M35" s="6">
        <f t="shared" si="4"/>
        <v>107.3755506</v>
      </c>
      <c r="N35" s="11">
        <f>Table21[[#This Row],[Adj Close]]-Table21[[#This Row],[6-MA]]</f>
        <v>2.1482760000000098</v>
      </c>
      <c r="O35" s="12">
        <f>(Table21[[#This Row],[Adj Close]]-M35)^2</f>
        <v>4.6150897721760424</v>
      </c>
      <c r="P35" s="12">
        <f>ABS(Table21[[#This Row],[Erorr 3]])</f>
        <v>2.1482760000000098</v>
      </c>
      <c r="Q35" s="204">
        <f>Table21[[#This Row],[Abs Erorr 3]]/Table21[[#This Row],[Adj Close]]</f>
        <v>1.9614690854857418E-2</v>
      </c>
    </row>
    <row r="36" spans="1:17" x14ac:dyDescent="0.3">
      <c r="A36" s="68">
        <v>43517</v>
      </c>
      <c r="B36" s="87">
        <v>109.41925809999999</v>
      </c>
      <c r="C36" s="6">
        <f t="shared" si="1"/>
        <v>109.52382660000001</v>
      </c>
      <c r="D36" s="19">
        <f>Table21[[#This Row],[Adj Close]]-Table21[[#This Row],[Naive Trend ]]</f>
        <v>-0.10456850000001339</v>
      </c>
      <c r="E36" s="7">
        <f t="shared" si="0"/>
        <v>1.0934571192252799E-2</v>
      </c>
      <c r="F36" s="7">
        <f>ABS(Table21[[#This Row],[Erorr 1]])</f>
        <v>0.10456850000001339</v>
      </c>
      <c r="G36" s="8">
        <f>Table21[[#This Row],[Abs Erorr 1]]/Table21[[#This Row],[Adj Close]]</f>
        <v>9.5566815034010355E-4</v>
      </c>
      <c r="H36" s="6">
        <f t="shared" si="3"/>
        <v>108.54474386666668</v>
      </c>
      <c r="I36" s="9">
        <f>(Table21[[#This Row],[Adj Close]]-Table21[[#This Row],[3-MA]])</f>
        <v>0.87451423333331491</v>
      </c>
      <c r="J36" s="5">
        <f t="shared" si="2"/>
        <v>0.76477514430255555</v>
      </c>
      <c r="K36" s="5">
        <f>ABS(Table21[[#This Row],[Erorr 2]])</f>
        <v>0.87451423333331491</v>
      </c>
      <c r="L36" s="8">
        <f>Table21[[#This Row],[Abs Erorr 2]]/Table21[[#This Row],[Adj Close]]</f>
        <v>7.9923246466730973E-3</v>
      </c>
      <c r="M36" s="6">
        <f t="shared" si="4"/>
        <v>107.82231523333333</v>
      </c>
      <c r="N36" s="11">
        <f>Table21[[#This Row],[Adj Close]]-Table21[[#This Row],[6-MA]]</f>
        <v>1.5969428666666659</v>
      </c>
      <c r="O36" s="12">
        <f>(Table21[[#This Row],[Adj Close]]-M36)^2</f>
        <v>2.5502265193975484</v>
      </c>
      <c r="P36" s="12">
        <f>ABS(Table21[[#This Row],[Erorr 3]])</f>
        <v>1.5969428666666659</v>
      </c>
      <c r="Q36" s="204">
        <f>Table21[[#This Row],[Abs Erorr 3]]/Table21[[#This Row],[Adj Close]]</f>
        <v>1.4594714809775026E-2</v>
      </c>
    </row>
    <row r="37" spans="1:17" x14ac:dyDescent="0.3">
      <c r="A37" s="68">
        <v>43518</v>
      </c>
      <c r="B37" s="87">
        <v>110.1702042</v>
      </c>
      <c r="C37" s="6">
        <f t="shared" si="1"/>
        <v>109.41925809999999</v>
      </c>
      <c r="D37" s="19">
        <f>Table21[[#This Row],[Adj Close]]-Table21[[#This Row],[Naive Trend ]]</f>
        <v>0.75094610000000728</v>
      </c>
      <c r="E37" s="7">
        <f t="shared" si="0"/>
        <v>0.56392004510522098</v>
      </c>
      <c r="F37" s="7">
        <f>ABS(Table21[[#This Row],[Erorr 1]])</f>
        <v>0.75094610000000728</v>
      </c>
      <c r="G37" s="8">
        <f>Table21[[#This Row],[Abs Erorr 1]]/Table21[[#This Row],[Adj Close]]</f>
        <v>6.8162358911195275E-3</v>
      </c>
      <c r="H37" s="6">
        <f t="shared" si="3"/>
        <v>109.27667489999999</v>
      </c>
      <c r="I37" s="9">
        <f>(Table21[[#This Row],[Adj Close]]-Table21[[#This Row],[3-MA]])</f>
        <v>0.89352930000001152</v>
      </c>
      <c r="J37" s="5">
        <f t="shared" si="2"/>
        <v>0.79839460995851064</v>
      </c>
      <c r="K37" s="5">
        <f>ABS(Table21[[#This Row],[Erorr 2]])</f>
        <v>0.89352930000001152</v>
      </c>
      <c r="L37" s="8">
        <f>Table21[[#This Row],[Abs Erorr 2]]/Table21[[#This Row],[Adj Close]]</f>
        <v>8.1104442574865578E-3</v>
      </c>
      <c r="M37" s="6">
        <f t="shared" si="4"/>
        <v>107.94747289999999</v>
      </c>
      <c r="N37" s="11">
        <f>Table21[[#This Row],[Adj Close]]-Table21[[#This Row],[6-MA]]</f>
        <v>2.2227313000000066</v>
      </c>
      <c r="O37" s="12">
        <f>(Table21[[#This Row],[Adj Close]]-M37)^2</f>
        <v>4.9405344319997191</v>
      </c>
      <c r="P37" s="12">
        <f>ABS(Table21[[#This Row],[Erorr 3]])</f>
        <v>2.2227313000000066</v>
      </c>
      <c r="Q37" s="204">
        <f>Table21[[#This Row],[Abs Erorr 3]]/Table21[[#This Row],[Adj Close]]</f>
        <v>2.0175430518082009E-2</v>
      </c>
    </row>
    <row r="38" spans="1:17" x14ac:dyDescent="0.3">
      <c r="A38" s="68">
        <v>43521</v>
      </c>
      <c r="B38" s="87">
        <v>113.50668330000001</v>
      </c>
      <c r="C38" s="6">
        <f t="shared" si="1"/>
        <v>110.1702042</v>
      </c>
      <c r="D38" s="19">
        <f>Table21[[#This Row],[Adj Close]]-Table21[[#This Row],[Naive Trend ]]</f>
        <v>3.3364791000000054</v>
      </c>
      <c r="E38" s="7">
        <f t="shared" si="0"/>
        <v>11.132092784736846</v>
      </c>
      <c r="F38" s="7">
        <f>ABS(Table21[[#This Row],[Erorr 1]])</f>
        <v>3.3364791000000054</v>
      </c>
      <c r="G38" s="8">
        <f>Table21[[#This Row],[Abs Erorr 1]]/Table21[[#This Row],[Adj Close]]</f>
        <v>2.9394560769445063E-2</v>
      </c>
      <c r="H38" s="6">
        <f t="shared" si="3"/>
        <v>109.70442963333333</v>
      </c>
      <c r="I38" s="9">
        <f>(Table21[[#This Row],[Adj Close]]-Table21[[#This Row],[3-MA]])</f>
        <v>3.8022536666666724</v>
      </c>
      <c r="J38" s="5">
        <f t="shared" si="2"/>
        <v>14.457132945680154</v>
      </c>
      <c r="K38" s="5">
        <f>ABS(Table21[[#This Row],[Erorr 2]])</f>
        <v>3.8022536666666724</v>
      </c>
      <c r="L38" s="8">
        <f>Table21[[#This Row],[Abs Erorr 2]]/Table21[[#This Row],[Adj Close]]</f>
        <v>3.3498059815713709E-2</v>
      </c>
      <c r="M38" s="6">
        <f t="shared" si="4"/>
        <v>108.51781083333333</v>
      </c>
      <c r="N38" s="11">
        <f>Table21[[#This Row],[Adj Close]]-Table21[[#This Row],[6-MA]]</f>
        <v>4.9888724666666775</v>
      </c>
      <c r="O38" s="12">
        <f>(Table21[[#This Row],[Adj Close]]-M38)^2</f>
        <v>24.888848488664859</v>
      </c>
      <c r="P38" s="12">
        <f>ABS(Table21[[#This Row],[Erorr 3]])</f>
        <v>4.9888724666666775</v>
      </c>
      <c r="Q38" s="204">
        <f>Table21[[#This Row],[Abs Erorr 3]]/Table21[[#This Row],[Adj Close]]</f>
        <v>4.3952235424596156E-2</v>
      </c>
    </row>
    <row r="39" spans="1:17" x14ac:dyDescent="0.3">
      <c r="A39" s="68">
        <v>43522</v>
      </c>
      <c r="B39" s="87">
        <v>116.1112213</v>
      </c>
      <c r="C39" s="6">
        <f t="shared" si="1"/>
        <v>113.50668330000001</v>
      </c>
      <c r="D39" s="19">
        <f>Table21[[#This Row],[Adj Close]]-Table21[[#This Row],[Naive Trend ]]</f>
        <v>2.6045379999999909</v>
      </c>
      <c r="E39" s="7">
        <f t="shared" si="0"/>
        <v>6.783618193443953</v>
      </c>
      <c r="F39" s="7">
        <f>ABS(Table21[[#This Row],[Erorr 1]])</f>
        <v>2.6045379999999909</v>
      </c>
      <c r="G39" s="8">
        <f>Table21[[#This Row],[Abs Erorr 1]]/Table21[[#This Row],[Adj Close]]</f>
        <v>2.2431406463898688E-2</v>
      </c>
      <c r="H39" s="6">
        <f t="shared" si="3"/>
        <v>111.03204853333334</v>
      </c>
      <c r="I39" s="9">
        <f>(Table21[[#This Row],[Adj Close]]-Table21[[#This Row],[3-MA]])</f>
        <v>5.0791727666666588</v>
      </c>
      <c r="J39" s="5">
        <f t="shared" si="2"/>
        <v>25.797995993648243</v>
      </c>
      <c r="K39" s="5">
        <f>ABS(Table21[[#This Row],[Erorr 2]])</f>
        <v>5.0791727666666588</v>
      </c>
      <c r="L39" s="8">
        <f>Table21[[#This Row],[Abs Erorr 2]]/Table21[[#This Row],[Adj Close]]</f>
        <v>4.3744030161765757E-2</v>
      </c>
      <c r="M39" s="6">
        <f t="shared" si="4"/>
        <v>109.78839619999998</v>
      </c>
      <c r="N39" s="11">
        <f>Table21[[#This Row],[Adj Close]]-Table21[[#This Row],[6-MA]]</f>
        <v>6.3228251000000171</v>
      </c>
      <c r="O39" s="12">
        <f>(Table21[[#This Row],[Adj Close]]-M39)^2</f>
        <v>39.978117245190226</v>
      </c>
      <c r="P39" s="12">
        <f>ABS(Table21[[#This Row],[Erorr 3]])</f>
        <v>6.3228251000000171</v>
      </c>
      <c r="Q39" s="204">
        <f>Table21[[#This Row],[Abs Erorr 3]]/Table21[[#This Row],[Adj Close]]</f>
        <v>5.44549013369134E-2</v>
      </c>
    </row>
    <row r="40" spans="1:17" x14ac:dyDescent="0.3">
      <c r="A40" s="68">
        <v>43523</v>
      </c>
      <c r="B40" s="87">
        <v>115.32225800000001</v>
      </c>
      <c r="C40" s="6">
        <f t="shared" si="1"/>
        <v>116.1112213</v>
      </c>
      <c r="D40" s="19">
        <f>Table21[[#This Row],[Adj Close]]-Table21[[#This Row],[Naive Trend ]]</f>
        <v>-0.78896329999999182</v>
      </c>
      <c r="E40" s="7">
        <f t="shared" si="0"/>
        <v>0.62246308874687706</v>
      </c>
      <c r="F40" s="7">
        <f>ABS(Table21[[#This Row],[Erorr 1]])</f>
        <v>0.78896329999999182</v>
      </c>
      <c r="G40" s="8">
        <f>Table21[[#This Row],[Abs Erorr 1]]/Table21[[#This Row],[Adj Close]]</f>
        <v>6.841379224468461E-3</v>
      </c>
      <c r="H40" s="6">
        <f t="shared" si="3"/>
        <v>113.26270293333334</v>
      </c>
      <c r="I40" s="9">
        <f>(Table21[[#This Row],[Adj Close]]-Table21[[#This Row],[3-MA]])</f>
        <v>2.0595550666666611</v>
      </c>
      <c r="J40" s="5">
        <f t="shared" si="2"/>
        <v>4.2417670726323147</v>
      </c>
      <c r="K40" s="5">
        <f>ABS(Table21[[#This Row],[Erorr 2]])</f>
        <v>2.0595550666666611</v>
      </c>
      <c r="L40" s="8">
        <f>Table21[[#This Row],[Abs Erorr 2]]/Table21[[#This Row],[Adj Close]]</f>
        <v>1.7859128865363189E-2</v>
      </c>
      <c r="M40" s="6">
        <f t="shared" si="4"/>
        <v>111.26968891666667</v>
      </c>
      <c r="N40" s="11">
        <f>Table21[[#This Row],[Adj Close]]-Table21[[#This Row],[6-MA]]</f>
        <v>4.0525690833333385</v>
      </c>
      <c r="O40" s="12">
        <f>(Table21[[#This Row],[Adj Close]]-M40)^2</f>
        <v>16.423316175189214</v>
      </c>
      <c r="P40" s="12">
        <f>ABS(Table21[[#This Row],[Erorr 3]])</f>
        <v>4.0525690833333385</v>
      </c>
      <c r="Q40" s="204">
        <f>Table21[[#This Row],[Abs Erorr 3]]/Table21[[#This Row],[Adj Close]]</f>
        <v>3.5141256801729796E-2</v>
      </c>
    </row>
    <row r="41" spans="1:17" x14ac:dyDescent="0.3">
      <c r="A41" s="68">
        <v>43524</v>
      </c>
      <c r="B41" s="87">
        <v>115.3982925</v>
      </c>
      <c r="C41" s="6">
        <f t="shared" si="1"/>
        <v>115.32225800000001</v>
      </c>
      <c r="D41" s="19">
        <f>Table21[[#This Row],[Adj Close]]-Table21[[#This Row],[Naive Trend ]]</f>
        <v>7.6034499999991567E-2</v>
      </c>
      <c r="E41" s="7">
        <f t="shared" si="0"/>
        <v>5.7812451902487178E-3</v>
      </c>
      <c r="F41" s="7">
        <f>ABS(Table21[[#This Row],[Erorr 1]])</f>
        <v>7.6034499999991567E-2</v>
      </c>
      <c r="G41" s="8">
        <f>Table21[[#This Row],[Abs Erorr 1]]/Table21[[#This Row],[Adj Close]]</f>
        <v>6.5888756542902547E-4</v>
      </c>
      <c r="H41" s="6">
        <f t="shared" si="3"/>
        <v>114.9800542</v>
      </c>
      <c r="I41" s="9">
        <f>(Table21[[#This Row],[Adj Close]]-Table21[[#This Row],[3-MA]])</f>
        <v>0.41823829999999873</v>
      </c>
      <c r="J41" s="5">
        <f t="shared" si="2"/>
        <v>0.17492327558688894</v>
      </c>
      <c r="K41" s="5">
        <f>ABS(Table21[[#This Row],[Erorr 2]])</f>
        <v>0.41823829999999873</v>
      </c>
      <c r="L41" s="8">
        <f>Table21[[#This Row],[Abs Erorr 2]]/Table21[[#This Row],[Adj Close]]</f>
        <v>3.624302326657032E-3</v>
      </c>
      <c r="M41" s="6">
        <f t="shared" si="4"/>
        <v>112.34224191666668</v>
      </c>
      <c r="N41" s="11">
        <f>Table21[[#This Row],[Adj Close]]-Table21[[#This Row],[6-MA]]</f>
        <v>3.0560505833333167</v>
      </c>
      <c r="O41" s="12">
        <f>(Table21[[#This Row],[Adj Close]]-M41)^2</f>
        <v>9.3394451678919044</v>
      </c>
      <c r="P41" s="12">
        <f>ABS(Table21[[#This Row],[Erorr 3]])</f>
        <v>3.0560505833333167</v>
      </c>
      <c r="Q41" s="204">
        <f>Table21[[#This Row],[Abs Erorr 3]]/Table21[[#This Row],[Adj Close]]</f>
        <v>2.6482632603366439E-2</v>
      </c>
    </row>
    <row r="42" spans="1:17" x14ac:dyDescent="0.3">
      <c r="A42" s="68">
        <v>43525</v>
      </c>
      <c r="B42" s="87">
        <v>117.0807877</v>
      </c>
      <c r="C42" s="6">
        <f t="shared" si="1"/>
        <v>115.3982925</v>
      </c>
      <c r="D42" s="19">
        <f>Table21[[#This Row],[Adj Close]]-Table21[[#This Row],[Naive Trend ]]</f>
        <v>1.6824952000000053</v>
      </c>
      <c r="E42" s="7">
        <f t="shared" si="0"/>
        <v>2.830790098023058</v>
      </c>
      <c r="F42" s="7">
        <f>ABS(Table21[[#This Row],[Erorr 1]])</f>
        <v>1.6824952000000053</v>
      </c>
      <c r="G42" s="8">
        <f>Table21[[#This Row],[Abs Erorr 1]]/Table21[[#This Row],[Adj Close]]</f>
        <v>1.4370378206808095E-2</v>
      </c>
      <c r="H42" s="6">
        <f t="shared" si="3"/>
        <v>115.61059059999998</v>
      </c>
      <c r="I42" s="9">
        <f>(Table21[[#This Row],[Adj Close]]-Table21[[#This Row],[3-MA]])</f>
        <v>1.4701971000000214</v>
      </c>
      <c r="J42" s="5">
        <f t="shared" si="2"/>
        <v>2.161479512848473</v>
      </c>
      <c r="K42" s="5">
        <f>ABS(Table21[[#This Row],[Erorr 2]])</f>
        <v>1.4701971000000214</v>
      </c>
      <c r="L42" s="8">
        <f>Table21[[#This Row],[Abs Erorr 2]]/Table21[[#This Row],[Adj Close]]</f>
        <v>1.2557116576352017E-2</v>
      </c>
      <c r="M42" s="6">
        <f t="shared" si="4"/>
        <v>113.32131956666667</v>
      </c>
      <c r="N42" s="11">
        <f>Table21[[#This Row],[Adj Close]]-Table21[[#This Row],[6-MA]]</f>
        <v>3.7594681333333284</v>
      </c>
      <c r="O42" s="12">
        <f>(Table21[[#This Row],[Adj Close]]-M42)^2</f>
        <v>14.13360064554878</v>
      </c>
      <c r="P42" s="12">
        <f>ABS(Table21[[#This Row],[Erorr 3]])</f>
        <v>3.7594681333333284</v>
      </c>
      <c r="Q42" s="204">
        <f>Table21[[#This Row],[Abs Erorr 3]]/Table21[[#This Row],[Adj Close]]</f>
        <v>3.2110034508533877E-2</v>
      </c>
    </row>
    <row r="43" spans="1:17" x14ac:dyDescent="0.3">
      <c r="A43" s="68">
        <v>43528</v>
      </c>
      <c r="B43" s="87">
        <v>116.1967697</v>
      </c>
      <c r="C43" s="6">
        <f t="shared" si="1"/>
        <v>117.0807877</v>
      </c>
      <c r="D43" s="19">
        <f>Table21[[#This Row],[Adj Close]]-Table21[[#This Row],[Naive Trend ]]</f>
        <v>-0.88401799999999753</v>
      </c>
      <c r="E43" s="7">
        <f t="shared" si="0"/>
        <v>0.78148782432399566</v>
      </c>
      <c r="F43" s="7">
        <f>ABS(Table21[[#This Row],[Erorr 1]])</f>
        <v>0.88401799999999753</v>
      </c>
      <c r="G43" s="8">
        <f>Table21[[#This Row],[Abs Erorr 1]]/Table21[[#This Row],[Adj Close]]</f>
        <v>7.6079395518686048E-3</v>
      </c>
      <c r="H43" s="6">
        <f t="shared" si="3"/>
        <v>115.93377940000001</v>
      </c>
      <c r="I43" s="9">
        <f>(Table21[[#This Row],[Adj Close]]-Table21[[#This Row],[3-MA]])</f>
        <v>0.26299029999999846</v>
      </c>
      <c r="J43" s="5">
        <f t="shared" si="2"/>
        <v>6.9163897894089194E-2</v>
      </c>
      <c r="K43" s="5">
        <f>ABS(Table21[[#This Row],[Erorr 2]])</f>
        <v>0.26299029999999846</v>
      </c>
      <c r="L43" s="8">
        <f>Table21[[#This Row],[Abs Erorr 2]]/Table21[[#This Row],[Adj Close]]</f>
        <v>2.2633185128897644E-3</v>
      </c>
      <c r="M43" s="6">
        <f t="shared" si="4"/>
        <v>114.59824116666668</v>
      </c>
      <c r="N43" s="11">
        <f>Table21[[#This Row],[Adj Close]]-Table21[[#This Row],[6-MA]]</f>
        <v>1.5985285333333223</v>
      </c>
      <c r="O43" s="12">
        <f>(Table21[[#This Row],[Adj Close]]-M43)^2</f>
        <v>2.5552934718807827</v>
      </c>
      <c r="P43" s="12">
        <f>ABS(Table21[[#This Row],[Erorr 3]])</f>
        <v>1.5985285333333223</v>
      </c>
      <c r="Q43" s="204">
        <f>Table21[[#This Row],[Abs Erorr 3]]/Table21[[#This Row],[Adj Close]]</f>
        <v>1.3757082382414305E-2</v>
      </c>
    </row>
    <row r="44" spans="1:17" x14ac:dyDescent="0.3">
      <c r="A44" s="68">
        <v>43529</v>
      </c>
      <c r="B44" s="87">
        <v>116.4629211</v>
      </c>
      <c r="C44" s="6">
        <f t="shared" si="1"/>
        <v>116.1967697</v>
      </c>
      <c r="D44" s="19">
        <f>Table21[[#This Row],[Adj Close]]-Table21[[#This Row],[Naive Trend ]]</f>
        <v>0.26615139999999826</v>
      </c>
      <c r="E44" s="7">
        <f t="shared" si="0"/>
        <v>7.0836567721959079E-2</v>
      </c>
      <c r="F44" s="7">
        <f>ABS(Table21[[#This Row],[Erorr 1]])</f>
        <v>0.26615139999999826</v>
      </c>
      <c r="G44" s="8">
        <f>Table21[[#This Row],[Abs Erorr 1]]/Table21[[#This Row],[Adj Close]]</f>
        <v>2.2852887209609775E-3</v>
      </c>
      <c r="H44" s="6">
        <f t="shared" si="3"/>
        <v>116.2252833</v>
      </c>
      <c r="I44" s="9">
        <f>(Table21[[#This Row],[Adj Close]]-Table21[[#This Row],[3-MA]])</f>
        <v>0.23763780000000168</v>
      </c>
      <c r="J44" s="5">
        <f t="shared" si="2"/>
        <v>5.6471723988840795E-2</v>
      </c>
      <c r="K44" s="5">
        <f>ABS(Table21[[#This Row],[Erorr 2]])</f>
        <v>0.23763780000000168</v>
      </c>
      <c r="L44" s="8">
        <f>Table21[[#This Row],[Abs Erorr 2]]/Table21[[#This Row],[Adj Close]]</f>
        <v>2.0404588666976314E-3</v>
      </c>
      <c r="M44" s="6">
        <f t="shared" si="4"/>
        <v>115.60266875000001</v>
      </c>
      <c r="N44" s="11">
        <f>Table21[[#This Row],[Adj Close]]-Table21[[#This Row],[6-MA]]</f>
        <v>0.86025234999999611</v>
      </c>
      <c r="O44" s="12">
        <f>(Table21[[#This Row],[Adj Close]]-M44)^2</f>
        <v>0.74003410568051586</v>
      </c>
      <c r="P44" s="12">
        <f>ABS(Table21[[#This Row],[Erorr 3]])</f>
        <v>0.86025234999999611</v>
      </c>
      <c r="Q44" s="204">
        <f>Table21[[#This Row],[Abs Erorr 3]]/Table21[[#This Row],[Adj Close]]</f>
        <v>7.3864912701386478E-3</v>
      </c>
    </row>
    <row r="45" spans="1:17" x14ac:dyDescent="0.3">
      <c r="A45" s="68">
        <v>43530</v>
      </c>
      <c r="B45" s="87">
        <v>117.0617752</v>
      </c>
      <c r="C45" s="6">
        <f t="shared" si="1"/>
        <v>116.4629211</v>
      </c>
      <c r="D45" s="19">
        <f>Table21[[#This Row],[Adj Close]]-Table21[[#This Row],[Naive Trend ]]</f>
        <v>0.59885409999999695</v>
      </c>
      <c r="E45" s="7">
        <f t="shared" si="0"/>
        <v>0.35862623308680636</v>
      </c>
      <c r="F45" s="7">
        <f>ABS(Table21[[#This Row],[Erorr 1]])</f>
        <v>0.59885409999999695</v>
      </c>
      <c r="G45" s="8">
        <f>Table21[[#This Row],[Abs Erorr 1]]/Table21[[#This Row],[Adj Close]]</f>
        <v>5.1157100511832745E-3</v>
      </c>
      <c r="H45" s="6">
        <f t="shared" si="3"/>
        <v>116.58015949999999</v>
      </c>
      <c r="I45" s="9">
        <f>(Table21[[#This Row],[Adj Close]]-Table21[[#This Row],[3-MA]])</f>
        <v>0.48161570000000609</v>
      </c>
      <c r="J45" s="5">
        <f t="shared" si="2"/>
        <v>0.23195368248649587</v>
      </c>
      <c r="K45" s="5">
        <f>ABS(Table21[[#This Row],[Erorr 2]])</f>
        <v>0.48161570000000609</v>
      </c>
      <c r="L45" s="8">
        <f>Table21[[#This Row],[Abs Erorr 2]]/Table21[[#This Row],[Adj Close]]</f>
        <v>4.1142012341532138E-3</v>
      </c>
      <c r="M45" s="6">
        <f t="shared" si="4"/>
        <v>116.09537504999999</v>
      </c>
      <c r="N45" s="11">
        <f>Table21[[#This Row],[Adj Close]]-Table21[[#This Row],[6-MA]]</f>
        <v>0.96640015000001256</v>
      </c>
      <c r="O45" s="12">
        <f>(Table21[[#This Row],[Adj Close]]-M45)^2</f>
        <v>0.93392924992004678</v>
      </c>
      <c r="P45" s="12">
        <f>ABS(Table21[[#This Row],[Erorr 3]])</f>
        <v>0.96640015000001256</v>
      </c>
      <c r="Q45" s="204">
        <f>Table21[[#This Row],[Abs Erorr 3]]/Table21[[#This Row],[Adj Close]]</f>
        <v>8.2554715093711706E-3</v>
      </c>
    </row>
    <row r="46" spans="1:17" x14ac:dyDescent="0.3">
      <c r="A46" s="68">
        <v>43531</v>
      </c>
      <c r="B46" s="87">
        <v>114.6948776</v>
      </c>
      <c r="C46" s="6">
        <f t="shared" si="1"/>
        <v>117.0617752</v>
      </c>
      <c r="D46" s="19">
        <f>Table21[[#This Row],[Adj Close]]-Table21[[#This Row],[Naive Trend ]]</f>
        <v>-2.3668976000000015</v>
      </c>
      <c r="E46" s="7">
        <f t="shared" si="0"/>
        <v>5.6022042488857666</v>
      </c>
      <c r="F46" s="7">
        <f>ABS(Table21[[#This Row],[Erorr 1]])</f>
        <v>2.3668976000000015</v>
      </c>
      <c r="G46" s="8">
        <f>Table21[[#This Row],[Abs Erorr 1]]/Table21[[#This Row],[Adj Close]]</f>
        <v>2.0636471737252211E-2</v>
      </c>
      <c r="H46" s="6">
        <f t="shared" si="3"/>
        <v>116.57382200000001</v>
      </c>
      <c r="I46" s="9">
        <f>(Table21[[#This Row],[Adj Close]]-Table21[[#This Row],[3-MA]])</f>
        <v>-1.8789444000000088</v>
      </c>
      <c r="J46" s="5">
        <f t="shared" si="2"/>
        <v>3.5304320582913933</v>
      </c>
      <c r="K46" s="5">
        <f>ABS(Table21[[#This Row],[Erorr 2]])</f>
        <v>1.8789444000000088</v>
      </c>
      <c r="L46" s="8">
        <f>Table21[[#This Row],[Abs Erorr 2]]/Table21[[#This Row],[Adj Close]]</f>
        <v>1.6382112604477892E-2</v>
      </c>
      <c r="M46" s="6">
        <f t="shared" si="4"/>
        <v>116.25380070000001</v>
      </c>
      <c r="N46" s="11">
        <f>Table21[[#This Row],[Adj Close]]-Table21[[#This Row],[6-MA]]</f>
        <v>-1.5589231000000154</v>
      </c>
      <c r="O46" s="12">
        <f>(Table21[[#This Row],[Adj Close]]-M46)^2</f>
        <v>2.4302412317136581</v>
      </c>
      <c r="P46" s="12">
        <f>ABS(Table21[[#This Row],[Erorr 3]])</f>
        <v>1.5589231000000154</v>
      </c>
      <c r="Q46" s="204">
        <f>Table21[[#This Row],[Abs Erorr 3]]/Table21[[#This Row],[Adj Close]]</f>
        <v>1.359191563407724E-2</v>
      </c>
    </row>
    <row r="47" spans="1:17" x14ac:dyDescent="0.3">
      <c r="A47" s="68">
        <v>43532</v>
      </c>
      <c r="B47" s="87">
        <v>112.81276699999999</v>
      </c>
      <c r="C47" s="6">
        <f t="shared" si="1"/>
        <v>114.6948776</v>
      </c>
      <c r="D47" s="19">
        <f>Table21[[#This Row],[Adj Close]]-Table21[[#This Row],[Naive Trend ]]</f>
        <v>-1.8821106000000043</v>
      </c>
      <c r="E47" s="7">
        <f t="shared" si="0"/>
        <v>3.5423403106323761</v>
      </c>
      <c r="F47" s="7">
        <f>ABS(Table21[[#This Row],[Erorr 1]])</f>
        <v>1.8821106000000043</v>
      </c>
      <c r="G47" s="8">
        <f>Table21[[#This Row],[Abs Erorr 1]]/Table21[[#This Row],[Adj Close]]</f>
        <v>1.6683489378467285E-2</v>
      </c>
      <c r="H47" s="6">
        <f t="shared" si="3"/>
        <v>116.0731913</v>
      </c>
      <c r="I47" s="9">
        <f>(Table21[[#This Row],[Adj Close]]-Table21[[#This Row],[3-MA]])</f>
        <v>-3.260424300000011</v>
      </c>
      <c r="J47" s="5">
        <f t="shared" si="2"/>
        <v>10.630366616030562</v>
      </c>
      <c r="K47" s="5">
        <f>ABS(Table21[[#This Row],[Erorr 2]])</f>
        <v>3.260424300000011</v>
      </c>
      <c r="L47" s="8">
        <f>Table21[[#This Row],[Abs Erorr 2]]/Table21[[#This Row],[Adj Close]]</f>
        <v>2.890119963106668E-2</v>
      </c>
      <c r="M47" s="6">
        <f t="shared" si="4"/>
        <v>116.1492373</v>
      </c>
      <c r="N47" s="11">
        <f>Table21[[#This Row],[Adj Close]]-Table21[[#This Row],[6-MA]]</f>
        <v>-3.336470300000002</v>
      </c>
      <c r="O47" s="12">
        <f>(Table21[[#This Row],[Adj Close]]-M47)^2</f>
        <v>11.132034062782104</v>
      </c>
      <c r="P47" s="12">
        <f>ABS(Table21[[#This Row],[Erorr 3]])</f>
        <v>3.336470300000002</v>
      </c>
      <c r="Q47" s="204">
        <f>Table21[[#This Row],[Abs Erorr 3]]/Table21[[#This Row],[Adj Close]]</f>
        <v>2.9575290002416148E-2</v>
      </c>
    </row>
    <row r="48" spans="1:17" x14ac:dyDescent="0.3">
      <c r="A48" s="68">
        <v>43535</v>
      </c>
      <c r="B48" s="87">
        <v>113.96294399999999</v>
      </c>
      <c r="C48" s="6">
        <f t="shared" si="1"/>
        <v>112.81276699999999</v>
      </c>
      <c r="D48" s="19">
        <f>Table21[[#This Row],[Adj Close]]-Table21[[#This Row],[Naive Trend ]]</f>
        <v>1.1501769999999993</v>
      </c>
      <c r="E48" s="7">
        <f t="shared" si="0"/>
        <v>1.3229071313289984</v>
      </c>
      <c r="F48" s="7">
        <f>ABS(Table21[[#This Row],[Erorr 1]])</f>
        <v>1.1501769999999993</v>
      </c>
      <c r="G48" s="8">
        <f>Table21[[#This Row],[Abs Erorr 1]]/Table21[[#This Row],[Adj Close]]</f>
        <v>1.0092552540587224E-2</v>
      </c>
      <c r="H48" s="6">
        <f t="shared" si="3"/>
        <v>114.85647326666667</v>
      </c>
      <c r="I48" s="9">
        <f>(Table21[[#This Row],[Adj Close]]-Table21[[#This Row],[3-MA]])</f>
        <v>-0.89352926666667543</v>
      </c>
      <c r="J48" s="5">
        <f t="shared" si="2"/>
        <v>0.79839455038988671</v>
      </c>
      <c r="K48" s="5">
        <f>ABS(Table21[[#This Row],[Erorr 2]])</f>
        <v>0.89352926666667543</v>
      </c>
      <c r="L48" s="8">
        <f>Table21[[#This Row],[Abs Erorr 2]]/Table21[[#This Row],[Adj Close]]</f>
        <v>7.840524606548209E-3</v>
      </c>
      <c r="M48" s="6">
        <f t="shared" si="4"/>
        <v>115.71831638333333</v>
      </c>
      <c r="N48" s="11">
        <f>Table21[[#This Row],[Adj Close]]-Table21[[#This Row],[6-MA]]</f>
        <v>-1.7553723833333379</v>
      </c>
      <c r="O48" s="12">
        <f>(Table21[[#This Row],[Adj Close]]-M48)^2</f>
        <v>3.0813322041693629</v>
      </c>
      <c r="P48" s="12">
        <f>ABS(Table21[[#This Row],[Erorr 3]])</f>
        <v>1.7553723833333379</v>
      </c>
      <c r="Q48" s="204">
        <f>Table21[[#This Row],[Abs Erorr 3]]/Table21[[#This Row],[Adj Close]]</f>
        <v>1.5403010151557142E-2</v>
      </c>
    </row>
    <row r="49" spans="1:17" x14ac:dyDescent="0.3">
      <c r="A49" s="68">
        <v>43536</v>
      </c>
      <c r="B49" s="87">
        <v>113.4401321</v>
      </c>
      <c r="C49" s="6">
        <f t="shared" si="1"/>
        <v>113.96294399999999</v>
      </c>
      <c r="D49" s="19">
        <f>Table21[[#This Row],[Adj Close]]-Table21[[#This Row],[Naive Trend ]]</f>
        <v>-0.52281189999999356</v>
      </c>
      <c r="E49" s="7">
        <f t="shared" si="0"/>
        <v>0.27333228278160326</v>
      </c>
      <c r="F49" s="7">
        <f>ABS(Table21[[#This Row],[Erorr 1]])</f>
        <v>0.52281189999999356</v>
      </c>
      <c r="G49" s="8">
        <f>Table21[[#This Row],[Abs Erorr 1]]/Table21[[#This Row],[Adj Close]]</f>
        <v>4.6087032016070223E-3</v>
      </c>
      <c r="H49" s="6">
        <f t="shared" si="3"/>
        <v>113.82352953333333</v>
      </c>
      <c r="I49" s="9">
        <f>(Table21[[#This Row],[Adj Close]]-Table21[[#This Row],[3-MA]])</f>
        <v>-0.38339743333332876</v>
      </c>
      <c r="J49" s="5">
        <f t="shared" si="2"/>
        <v>0.14699359188658428</v>
      </c>
      <c r="K49" s="5">
        <f>ABS(Table21[[#This Row],[Erorr 2]])</f>
        <v>0.38339743333332876</v>
      </c>
      <c r="L49" s="8">
        <f>Table21[[#This Row],[Abs Erorr 2]]/Table21[[#This Row],[Adj Close]]</f>
        <v>3.3797336642322966E-3</v>
      </c>
      <c r="M49" s="6">
        <f t="shared" si="4"/>
        <v>115.19867576666667</v>
      </c>
      <c r="N49" s="11">
        <f>Table21[[#This Row],[Adj Close]]-Table21[[#This Row],[6-MA]]</f>
        <v>-1.7585436666666681</v>
      </c>
      <c r="O49" s="12">
        <f>(Table21[[#This Row],[Adj Close]]-M49)^2</f>
        <v>3.0924758275734492</v>
      </c>
      <c r="P49" s="12">
        <f>ABS(Table21[[#This Row],[Erorr 3]])</f>
        <v>1.7585436666666681</v>
      </c>
      <c r="Q49" s="204">
        <f>Table21[[#This Row],[Abs Erorr 3]]/Table21[[#This Row],[Adj Close]]</f>
        <v>1.5501953621814127E-2</v>
      </c>
    </row>
    <row r="50" spans="1:17" x14ac:dyDescent="0.3">
      <c r="A50" s="68">
        <v>43537</v>
      </c>
      <c r="B50" s="87">
        <v>110.27477260000001</v>
      </c>
      <c r="C50" s="6">
        <f t="shared" si="1"/>
        <v>113.4401321</v>
      </c>
      <c r="D50" s="19">
        <f>Table21[[#This Row],[Adj Close]]-Table21[[#This Row],[Naive Trend ]]</f>
        <v>-3.1653594999999939</v>
      </c>
      <c r="E50" s="7">
        <f t="shared" si="0"/>
        <v>10.019500764240211</v>
      </c>
      <c r="F50" s="7">
        <f>ABS(Table21[[#This Row],[Erorr 1]])</f>
        <v>3.1653594999999939</v>
      </c>
      <c r="G50" s="8">
        <f>Table21[[#This Row],[Abs Erorr 1]]/Table21[[#This Row],[Adj Close]]</f>
        <v>2.8704294059002156E-2</v>
      </c>
      <c r="H50" s="6">
        <f t="shared" si="3"/>
        <v>113.40528103333334</v>
      </c>
      <c r="I50" s="9">
        <f>(Table21[[#This Row],[Adj Close]]-Table21[[#This Row],[3-MA]])</f>
        <v>-3.1305084333333326</v>
      </c>
      <c r="J50" s="5">
        <f t="shared" si="2"/>
        <v>9.8000830511711161</v>
      </c>
      <c r="K50" s="5">
        <f>ABS(Table21[[#This Row],[Erorr 2]])</f>
        <v>3.1305084333333326</v>
      </c>
      <c r="L50" s="8">
        <f>Table21[[#This Row],[Abs Erorr 2]]/Table21[[#This Row],[Adj Close]]</f>
        <v>2.8388255622966777E-2</v>
      </c>
      <c r="M50" s="6">
        <f t="shared" si="4"/>
        <v>114.73923616666667</v>
      </c>
      <c r="N50" s="11">
        <f>Table21[[#This Row],[Adj Close]]-Table21[[#This Row],[6-MA]]</f>
        <v>-4.4644635666666659</v>
      </c>
      <c r="O50" s="12">
        <f>(Table21[[#This Row],[Adj Close]]-M50)^2</f>
        <v>19.931434938094046</v>
      </c>
      <c r="P50" s="12">
        <f>ABS(Table21[[#This Row],[Erorr 3]])</f>
        <v>4.4644635666666659</v>
      </c>
      <c r="Q50" s="204">
        <f>Table21[[#This Row],[Abs Erorr 3]]/Table21[[#This Row],[Adj Close]]</f>
        <v>4.0484903857935191E-2</v>
      </c>
    </row>
    <row r="51" spans="1:17" x14ac:dyDescent="0.3">
      <c r="A51" s="68">
        <v>43538</v>
      </c>
      <c r="B51" s="87">
        <v>114.4001999</v>
      </c>
      <c r="C51" s="6">
        <f t="shared" si="1"/>
        <v>110.27477260000001</v>
      </c>
      <c r="D51" s="19">
        <f>Table21[[#This Row],[Adj Close]]-Table21[[#This Row],[Naive Trend ]]</f>
        <v>4.1254272999999984</v>
      </c>
      <c r="E51" s="7">
        <f t="shared" si="0"/>
        <v>17.019150407585276</v>
      </c>
      <c r="F51" s="7">
        <f>ABS(Table21[[#This Row],[Erorr 1]])</f>
        <v>4.1254272999999984</v>
      </c>
      <c r="G51" s="8">
        <f>Table21[[#This Row],[Abs Erorr 1]]/Table21[[#This Row],[Adj Close]]</f>
        <v>3.6061364434731187E-2</v>
      </c>
      <c r="H51" s="6">
        <f t="shared" si="3"/>
        <v>112.55928290000001</v>
      </c>
      <c r="I51" s="9">
        <f>(Table21[[#This Row],[Adj Close]]-Table21[[#This Row],[3-MA]])</f>
        <v>1.8409169999999904</v>
      </c>
      <c r="J51" s="5">
        <f t="shared" si="2"/>
        <v>3.3889754008889645</v>
      </c>
      <c r="K51" s="5">
        <f>ABS(Table21[[#This Row],[Erorr 2]])</f>
        <v>1.8409169999999904</v>
      </c>
      <c r="L51" s="8">
        <f>Table21[[#This Row],[Abs Erorr 2]]/Table21[[#This Row],[Adj Close]]</f>
        <v>1.6091903699549309E-2</v>
      </c>
      <c r="M51" s="6">
        <f t="shared" si="4"/>
        <v>113.70787808333334</v>
      </c>
      <c r="N51" s="11">
        <f>Table21[[#This Row],[Adj Close]]-Table21[[#This Row],[6-MA]]</f>
        <v>0.69232181666666293</v>
      </c>
      <c r="O51" s="12">
        <f>(Table21[[#This Row],[Adj Close]]-M51)^2</f>
        <v>0.47930949783262844</v>
      </c>
      <c r="P51" s="12">
        <f>ABS(Table21[[#This Row],[Erorr 3]])</f>
        <v>0.69232181666666293</v>
      </c>
      <c r="Q51" s="204">
        <f>Table21[[#This Row],[Abs Erorr 3]]/Table21[[#This Row],[Adj Close]]</f>
        <v>6.051753557002857E-3</v>
      </c>
    </row>
    <row r="52" spans="1:17" x14ac:dyDescent="0.3">
      <c r="A52" s="68">
        <v>43539</v>
      </c>
      <c r="B52" s="87">
        <v>114.45724490000001</v>
      </c>
      <c r="C52" s="6">
        <f t="shared" si="1"/>
        <v>114.4001999</v>
      </c>
      <c r="D52" s="19">
        <f>Table21[[#This Row],[Adj Close]]-Table21[[#This Row],[Naive Trend ]]</f>
        <v>5.7045000000002233E-2</v>
      </c>
      <c r="E52" s="7">
        <f t="shared" si="0"/>
        <v>3.2541320250002548E-3</v>
      </c>
      <c r="F52" s="7">
        <f>ABS(Table21[[#This Row],[Erorr 1]])</f>
        <v>5.7045000000002233E-2</v>
      </c>
      <c r="G52" s="8">
        <f>Table21[[#This Row],[Abs Erorr 1]]/Table21[[#This Row],[Adj Close]]</f>
        <v>4.9839571142780697E-4</v>
      </c>
      <c r="H52" s="6">
        <f t="shared" si="3"/>
        <v>112.70503486666667</v>
      </c>
      <c r="I52" s="9">
        <f>(Table21[[#This Row],[Adj Close]]-Table21[[#This Row],[3-MA]])</f>
        <v>1.7522100333333412</v>
      </c>
      <c r="J52" s="5">
        <f t="shared" si="2"/>
        <v>3.0702400009140289</v>
      </c>
      <c r="K52" s="5">
        <f>ABS(Table21[[#This Row],[Erorr 2]])</f>
        <v>1.7522100333333412</v>
      </c>
      <c r="L52" s="8">
        <f>Table21[[#This Row],[Abs Erorr 2]]/Table21[[#This Row],[Adj Close]]</f>
        <v>1.5308860831520339E-2</v>
      </c>
      <c r="M52" s="6">
        <f t="shared" si="4"/>
        <v>113.26428219999998</v>
      </c>
      <c r="N52" s="11">
        <f>Table21[[#This Row],[Adj Close]]-Table21[[#This Row],[6-MA]]</f>
        <v>1.1929627000000238</v>
      </c>
      <c r="O52" s="12">
        <f>(Table21[[#This Row],[Adj Close]]-M52)^2</f>
        <v>1.4231600035913468</v>
      </c>
      <c r="P52" s="12">
        <f>ABS(Table21[[#This Row],[Erorr 3]])</f>
        <v>1.1929627000000238</v>
      </c>
      <c r="Q52" s="204">
        <f>Table21[[#This Row],[Abs Erorr 3]]/Table21[[#This Row],[Adj Close]]</f>
        <v>1.0422780148537576E-2</v>
      </c>
    </row>
    <row r="53" spans="1:17" x14ac:dyDescent="0.3">
      <c r="A53" s="68">
        <v>43542</v>
      </c>
      <c r="B53" s="87">
        <v>112.2519302</v>
      </c>
      <c r="C53" s="6">
        <f t="shared" si="1"/>
        <v>114.45724490000001</v>
      </c>
      <c r="D53" s="19">
        <f>Table21[[#This Row],[Adj Close]]-Table21[[#This Row],[Naive Trend ]]</f>
        <v>-2.2053147000000024</v>
      </c>
      <c r="E53" s="7">
        <f t="shared" si="0"/>
        <v>4.8634129260361005</v>
      </c>
      <c r="F53" s="7">
        <f>ABS(Table21[[#This Row],[Erorr 1]])</f>
        <v>2.2053147000000024</v>
      </c>
      <c r="G53" s="8">
        <f>Table21[[#This Row],[Abs Erorr 1]]/Table21[[#This Row],[Adj Close]]</f>
        <v>1.9646118298997432E-2</v>
      </c>
      <c r="H53" s="6">
        <f t="shared" si="3"/>
        <v>113.04407246666669</v>
      </c>
      <c r="I53" s="9">
        <f>(Table21[[#This Row],[Adj Close]]-Table21[[#This Row],[3-MA]])</f>
        <v>-0.79214226666668708</v>
      </c>
      <c r="J53" s="5">
        <f t="shared" si="2"/>
        <v>0.62748937063983679</v>
      </c>
      <c r="K53" s="5">
        <f>ABS(Table21[[#This Row],[Erorr 2]])</f>
        <v>0.79214226666668708</v>
      </c>
      <c r="L53" s="8">
        <f>Table21[[#This Row],[Abs Erorr 2]]/Table21[[#This Row],[Adj Close]]</f>
        <v>7.0568253503999617E-3</v>
      </c>
      <c r="M53" s="6">
        <f t="shared" si="4"/>
        <v>113.22467675</v>
      </c>
      <c r="N53" s="11">
        <f>Table21[[#This Row],[Adj Close]]-Table21[[#This Row],[6-MA]]</f>
        <v>-0.97274654999999655</v>
      </c>
      <c r="O53" s="12">
        <f>(Table21[[#This Row],[Adj Close]]-M53)^2</f>
        <v>0.94623585053689574</v>
      </c>
      <c r="P53" s="12">
        <f>ABS(Table21[[#This Row],[Erorr 3]])</f>
        <v>0.97274654999999655</v>
      </c>
      <c r="Q53" s="204">
        <f>Table21[[#This Row],[Abs Erorr 3]]/Table21[[#This Row],[Adj Close]]</f>
        <v>8.6657445289969413E-3</v>
      </c>
    </row>
    <row r="54" spans="1:17" x14ac:dyDescent="0.3">
      <c r="A54" s="68">
        <v>43543</v>
      </c>
      <c r="B54" s="87">
        <v>113.2120056</v>
      </c>
      <c r="C54" s="6">
        <f t="shared" si="1"/>
        <v>112.2519302</v>
      </c>
      <c r="D54" s="19">
        <f>Table21[[#This Row],[Adj Close]]-Table21[[#This Row],[Naive Trend ]]</f>
        <v>0.96007539999999381</v>
      </c>
      <c r="E54" s="7">
        <f t="shared" si="0"/>
        <v>0.92174477368514807</v>
      </c>
      <c r="F54" s="7">
        <f>ABS(Table21[[#This Row],[Erorr 1]])</f>
        <v>0.96007539999999381</v>
      </c>
      <c r="G54" s="8">
        <f>Table21[[#This Row],[Abs Erorr 1]]/Table21[[#This Row],[Adj Close]]</f>
        <v>8.4803320541120587E-3</v>
      </c>
      <c r="H54" s="6">
        <f t="shared" si="3"/>
        <v>113.703125</v>
      </c>
      <c r="I54" s="9">
        <f>(Table21[[#This Row],[Adj Close]]-Table21[[#This Row],[3-MA]])</f>
        <v>-0.49111940000000232</v>
      </c>
      <c r="J54" s="5">
        <f t="shared" si="2"/>
        <v>0.24119826505636227</v>
      </c>
      <c r="K54" s="5">
        <f>ABS(Table21[[#This Row],[Erorr 2]])</f>
        <v>0.49111940000000232</v>
      </c>
      <c r="L54" s="8">
        <f>Table21[[#This Row],[Abs Erorr 2]]/Table21[[#This Row],[Adj Close]]</f>
        <v>4.3380505220905856E-3</v>
      </c>
      <c r="M54" s="6">
        <f t="shared" si="4"/>
        <v>113.13120395000003</v>
      </c>
      <c r="N54" s="11">
        <f>Table21[[#This Row],[Adj Close]]-Table21[[#This Row],[6-MA]]</f>
        <v>8.0801649999969527E-2</v>
      </c>
      <c r="O54" s="12">
        <f>(Table21[[#This Row],[Adj Close]]-M54)^2</f>
        <v>6.5289066427175755E-3</v>
      </c>
      <c r="P54" s="12">
        <f>ABS(Table21[[#This Row],[Erorr 3]])</f>
        <v>8.0801649999969527E-2</v>
      </c>
      <c r="Q54" s="204">
        <f>Table21[[#This Row],[Abs Erorr 3]]/Table21[[#This Row],[Adj Close]]</f>
        <v>7.1371980004892276E-4</v>
      </c>
    </row>
    <row r="55" spans="1:17" x14ac:dyDescent="0.3">
      <c r="A55" s="68">
        <v>43544</v>
      </c>
      <c r="B55" s="87">
        <v>113.9914551</v>
      </c>
      <c r="C55" s="6">
        <f t="shared" si="1"/>
        <v>113.2120056</v>
      </c>
      <c r="D55" s="19">
        <f>Table21[[#This Row],[Adj Close]]-Table21[[#This Row],[Naive Trend ]]</f>
        <v>0.77944949999999835</v>
      </c>
      <c r="E55" s="7">
        <f t="shared" si="0"/>
        <v>0.60754152305024745</v>
      </c>
      <c r="F55" s="7">
        <f>ABS(Table21[[#This Row],[Erorr 1]])</f>
        <v>0.77944949999999835</v>
      </c>
      <c r="G55" s="8">
        <f>Table21[[#This Row],[Abs Erorr 1]]/Table21[[#This Row],[Adj Close]]</f>
        <v>6.8377888440516836E-3</v>
      </c>
      <c r="H55" s="6">
        <f t="shared" si="3"/>
        <v>113.30706023333335</v>
      </c>
      <c r="I55" s="9">
        <f>(Table21[[#This Row],[Adj Close]]-Table21[[#This Row],[3-MA]])</f>
        <v>0.68439486666665061</v>
      </c>
      <c r="J55" s="5">
        <f t="shared" si="2"/>
        <v>0.46839633351966248</v>
      </c>
      <c r="K55" s="5">
        <f>ABS(Table21[[#This Row],[Erorr 2]])</f>
        <v>0.68439486666665061</v>
      </c>
      <c r="L55" s="8">
        <f>Table21[[#This Row],[Abs Erorr 2]]/Table21[[#This Row],[Adj Close]]</f>
        <v>6.0039137676263475E-3</v>
      </c>
      <c r="M55" s="6">
        <f t="shared" si="4"/>
        <v>113.00604755000001</v>
      </c>
      <c r="N55" s="11">
        <f>Table21[[#This Row],[Adj Close]]-Table21[[#This Row],[6-MA]]</f>
        <v>0.98540754999999081</v>
      </c>
      <c r="O55" s="12">
        <f>(Table21[[#This Row],[Adj Close]]-M55)^2</f>
        <v>0.97102803959698436</v>
      </c>
      <c r="P55" s="12">
        <f>ABS(Table21[[#This Row],[Erorr 3]])</f>
        <v>0.98540754999999081</v>
      </c>
      <c r="Q55" s="204">
        <f>Table21[[#This Row],[Abs Erorr 3]]/Table21[[#This Row],[Adj Close]]</f>
        <v>8.6445738334994804E-3</v>
      </c>
    </row>
    <row r="56" spans="1:17" x14ac:dyDescent="0.3">
      <c r="A56" s="68">
        <v>43545</v>
      </c>
      <c r="B56" s="87">
        <v>112.93633269999999</v>
      </c>
      <c r="C56" s="6">
        <f t="shared" si="1"/>
        <v>113.9914551</v>
      </c>
      <c r="D56" s="19">
        <f>Table21[[#This Row],[Adj Close]]-Table21[[#This Row],[Naive Trend ]]</f>
        <v>-1.0551224000000019</v>
      </c>
      <c r="E56" s="7">
        <f t="shared" si="0"/>
        <v>1.1132832789817639</v>
      </c>
      <c r="F56" s="7">
        <f>ABS(Table21[[#This Row],[Erorr 1]])</f>
        <v>1.0551224000000019</v>
      </c>
      <c r="G56" s="8">
        <f>Table21[[#This Row],[Abs Erorr 1]]/Table21[[#This Row],[Adj Close]]</f>
        <v>9.3426302658754738E-3</v>
      </c>
      <c r="H56" s="6">
        <f t="shared" si="3"/>
        <v>113.15179696666667</v>
      </c>
      <c r="I56" s="9">
        <f>(Table21[[#This Row],[Adj Close]]-Table21[[#This Row],[3-MA]])</f>
        <v>-0.21546426666667173</v>
      </c>
      <c r="J56" s="5">
        <f t="shared" si="2"/>
        <v>4.6424850210206627E-2</v>
      </c>
      <c r="K56" s="5">
        <f>ABS(Table21[[#This Row],[Erorr 2]])</f>
        <v>0.21546426666667173</v>
      </c>
      <c r="L56" s="8">
        <f>Table21[[#This Row],[Abs Erorr 2]]/Table21[[#This Row],[Adj Close]]</f>
        <v>1.9078383502944376E-3</v>
      </c>
      <c r="M56" s="6">
        <f t="shared" si="4"/>
        <v>113.09793471666667</v>
      </c>
      <c r="N56" s="11">
        <f>Table21[[#This Row],[Adj Close]]-Table21[[#This Row],[6-MA]]</f>
        <v>-0.16160201666667717</v>
      </c>
      <c r="O56" s="12">
        <f>(Table21[[#This Row],[Adj Close]]-M56)^2</f>
        <v>2.6115211790737006E-2</v>
      </c>
      <c r="P56" s="12">
        <f>ABS(Table21[[#This Row],[Erorr 3]])</f>
        <v>0.16160201666667717</v>
      </c>
      <c r="Q56" s="204">
        <f>Table21[[#This Row],[Abs Erorr 3]]/Table21[[#This Row],[Adj Close]]</f>
        <v>1.4309125575730438E-3</v>
      </c>
    </row>
    <row r="57" spans="1:17" x14ac:dyDescent="0.3">
      <c r="A57" s="68">
        <v>43546</v>
      </c>
      <c r="B57" s="87">
        <v>112.6986847</v>
      </c>
      <c r="C57" s="6">
        <f t="shared" si="1"/>
        <v>112.93633269999999</v>
      </c>
      <c r="D57" s="19">
        <f>Table21[[#This Row],[Adj Close]]-Table21[[#This Row],[Naive Trend ]]</f>
        <v>-0.23764799999999298</v>
      </c>
      <c r="E57" s="7">
        <f t="shared" si="0"/>
        <v>5.6476571903996658E-2</v>
      </c>
      <c r="F57" s="7">
        <f>ABS(Table21[[#This Row],[Erorr 1]])</f>
        <v>0.23764799999999298</v>
      </c>
      <c r="G57" s="8">
        <f>Table21[[#This Row],[Abs Erorr 1]]/Table21[[#This Row],[Adj Close]]</f>
        <v>2.1087025162059674E-3</v>
      </c>
      <c r="H57" s="6">
        <f t="shared" si="3"/>
        <v>113.37993113333333</v>
      </c>
      <c r="I57" s="9">
        <f>(Table21[[#This Row],[Adj Close]]-Table21[[#This Row],[3-MA]])</f>
        <v>-0.68124643333332813</v>
      </c>
      <c r="J57" s="5">
        <f t="shared" si="2"/>
        <v>0.46409670292938071</v>
      </c>
      <c r="K57" s="5">
        <f>ABS(Table21[[#This Row],[Erorr 2]])</f>
        <v>0.68124643333332813</v>
      </c>
      <c r="L57" s="8">
        <f>Table21[[#This Row],[Abs Erorr 2]]/Table21[[#This Row],[Adj Close]]</f>
        <v>6.0448481288560068E-3</v>
      </c>
      <c r="M57" s="6">
        <f t="shared" si="4"/>
        <v>113.54152806666667</v>
      </c>
      <c r="N57" s="11">
        <f>Table21[[#This Row],[Adj Close]]-Table21[[#This Row],[6-MA]]</f>
        <v>-0.84284336666667059</v>
      </c>
      <c r="O57" s="12">
        <f>(Table21[[#This Row],[Adj Close]]-M57)^2</f>
        <v>0.71038494073400771</v>
      </c>
      <c r="P57" s="12">
        <f>ABS(Table21[[#This Row],[Erorr 3]])</f>
        <v>0.84284336666667059</v>
      </c>
      <c r="Q57" s="204">
        <f>Table21[[#This Row],[Abs Erorr 3]]/Table21[[#This Row],[Adj Close]]</f>
        <v>7.4787329498147244E-3</v>
      </c>
    </row>
    <row r="58" spans="1:17" x14ac:dyDescent="0.3">
      <c r="A58" s="68">
        <v>43549</v>
      </c>
      <c r="B58" s="87">
        <v>114.3716965</v>
      </c>
      <c r="C58" s="6">
        <f t="shared" si="1"/>
        <v>112.6986847</v>
      </c>
      <c r="D58" s="19">
        <f>Table21[[#This Row],[Adj Close]]-Table21[[#This Row],[Naive Trend ]]</f>
        <v>1.6730117999999976</v>
      </c>
      <c r="E58" s="7">
        <f t="shared" si="0"/>
        <v>2.7989684829392321</v>
      </c>
      <c r="F58" s="7">
        <f>ABS(Table21[[#This Row],[Erorr 1]])</f>
        <v>1.6730117999999976</v>
      </c>
      <c r="G58" s="8">
        <f>Table21[[#This Row],[Abs Erorr 1]]/Table21[[#This Row],[Adj Close]]</f>
        <v>1.4627848070785569E-2</v>
      </c>
      <c r="H58" s="6">
        <f t="shared" si="3"/>
        <v>113.20882416666666</v>
      </c>
      <c r="I58" s="9">
        <f>(Table21[[#This Row],[Adj Close]]-Table21[[#This Row],[3-MA]])</f>
        <v>1.1628723333333397</v>
      </c>
      <c r="J58" s="5">
        <f t="shared" si="2"/>
        <v>1.3522720636321259</v>
      </c>
      <c r="K58" s="5">
        <f>ABS(Table21[[#This Row],[Erorr 2]])</f>
        <v>1.1628723333333397</v>
      </c>
      <c r="L58" s="8">
        <f>Table21[[#This Row],[Abs Erorr 2]]/Table21[[#This Row],[Adj Close]]</f>
        <v>1.0167483467671915E-2</v>
      </c>
      <c r="M58" s="6">
        <f t="shared" si="4"/>
        <v>113.2579422</v>
      </c>
      <c r="N58" s="11">
        <f>Table21[[#This Row],[Adj Close]]-Table21[[#This Row],[6-MA]]</f>
        <v>1.1137542999999965</v>
      </c>
      <c r="O58" s="12">
        <f>(Table21[[#This Row],[Adj Close]]-M58)^2</f>
        <v>1.2404486407684823</v>
      </c>
      <c r="P58" s="12">
        <f>ABS(Table21[[#This Row],[Erorr 3]])</f>
        <v>1.1137542999999965</v>
      </c>
      <c r="Q58" s="204">
        <f>Table21[[#This Row],[Abs Erorr 3]]/Table21[[#This Row],[Adj Close]]</f>
        <v>9.7380237775872864E-3</v>
      </c>
    </row>
    <row r="59" spans="1:17" x14ac:dyDescent="0.3">
      <c r="A59" s="68">
        <v>43550</v>
      </c>
      <c r="B59" s="87">
        <v>114.83745570000001</v>
      </c>
      <c r="C59" s="6">
        <f t="shared" si="1"/>
        <v>114.3716965</v>
      </c>
      <c r="D59" s="19">
        <f>Table21[[#This Row],[Adj Close]]-Table21[[#This Row],[Naive Trend ]]</f>
        <v>0.46575920000000792</v>
      </c>
      <c r="E59" s="7">
        <f t="shared" si="0"/>
        <v>0.21693163238464738</v>
      </c>
      <c r="F59" s="7">
        <f>ABS(Table21[[#This Row],[Erorr 1]])</f>
        <v>0.46575920000000792</v>
      </c>
      <c r="G59" s="8">
        <f>Table21[[#This Row],[Abs Erorr 1]]/Table21[[#This Row],[Adj Close]]</f>
        <v>4.0558126019158043E-3</v>
      </c>
      <c r="H59" s="6">
        <f t="shared" si="3"/>
        <v>113.33557129999998</v>
      </c>
      <c r="I59" s="9">
        <f>(Table21[[#This Row],[Adj Close]]-Table21[[#This Row],[3-MA]])</f>
        <v>1.5018844000000229</v>
      </c>
      <c r="J59" s="5">
        <f t="shared" si="2"/>
        <v>2.2556567509634289</v>
      </c>
      <c r="K59" s="5">
        <f>ABS(Table21[[#This Row],[Erorr 2]])</f>
        <v>1.5018844000000229</v>
      </c>
      <c r="L59" s="8">
        <f>Table21[[#This Row],[Abs Erorr 2]]/Table21[[#This Row],[Adj Close]]</f>
        <v>1.307834966253108E-2</v>
      </c>
      <c r="M59" s="6">
        <f t="shared" si="4"/>
        <v>113.24368413333333</v>
      </c>
      <c r="N59" s="11">
        <f>Table21[[#This Row],[Adj Close]]-Table21[[#This Row],[6-MA]]</f>
        <v>1.5937715666666747</v>
      </c>
      <c r="O59" s="12">
        <f>(Table21[[#This Row],[Adj Close]]-M59)^2</f>
        <v>2.540107806715147</v>
      </c>
      <c r="P59" s="12">
        <f>ABS(Table21[[#This Row],[Erorr 3]])</f>
        <v>1.5937715666666747</v>
      </c>
      <c r="Q59" s="204">
        <f>Table21[[#This Row],[Abs Erorr 3]]/Table21[[#This Row],[Adj Close]]</f>
        <v>1.3878499457792104E-2</v>
      </c>
    </row>
    <row r="60" spans="1:17" x14ac:dyDescent="0.3">
      <c r="A60" s="68">
        <v>43551</v>
      </c>
      <c r="B60" s="87">
        <v>114.73290249999999</v>
      </c>
      <c r="C60" s="6">
        <f t="shared" si="1"/>
        <v>114.83745570000001</v>
      </c>
      <c r="D60" s="19">
        <f>Table21[[#This Row],[Adj Close]]-Table21[[#This Row],[Naive Trend ]]</f>
        <v>-0.10455320000001223</v>
      </c>
      <c r="E60" s="7">
        <f t="shared" si="0"/>
        <v>1.0931371630242557E-2</v>
      </c>
      <c r="F60" s="7">
        <f>ABS(Table21[[#This Row],[Erorr 1]])</f>
        <v>0.10455320000001223</v>
      </c>
      <c r="G60" s="8">
        <f>Table21[[#This Row],[Abs Erorr 1]]/Table21[[#This Row],[Adj Close]]</f>
        <v>9.1127477577770011E-4</v>
      </c>
      <c r="H60" s="6">
        <f t="shared" si="3"/>
        <v>113.96927896666666</v>
      </c>
      <c r="I60" s="9">
        <f>(Table21[[#This Row],[Adj Close]]-Table21[[#This Row],[3-MA]])</f>
        <v>0.76362353333333033</v>
      </c>
      <c r="J60" s="5">
        <f t="shared" si="2"/>
        <v>0.58312090066047984</v>
      </c>
      <c r="K60" s="5">
        <f>ABS(Table21[[#This Row],[Erorr 2]])</f>
        <v>0.76362353333333033</v>
      </c>
      <c r="L60" s="8">
        <f>Table21[[#This Row],[Abs Erorr 2]]/Table21[[#This Row],[Adj Close]]</f>
        <v>6.6556629937373924E-3</v>
      </c>
      <c r="M60" s="6">
        <f t="shared" si="4"/>
        <v>113.67460504999998</v>
      </c>
      <c r="N60" s="11">
        <f>Table21[[#This Row],[Adj Close]]-Table21[[#This Row],[6-MA]]</f>
        <v>1.058297450000012</v>
      </c>
      <c r="O60" s="12">
        <f>(Table21[[#This Row],[Adj Close]]-M60)^2</f>
        <v>1.1199934926765278</v>
      </c>
      <c r="P60" s="12">
        <f>ABS(Table21[[#This Row],[Erorr 3]])</f>
        <v>1.058297450000012</v>
      </c>
      <c r="Q60" s="204">
        <f>Table21[[#This Row],[Abs Erorr 3]]/Table21[[#This Row],[Adj Close]]</f>
        <v>9.2240100872547168E-3</v>
      </c>
    </row>
    <row r="61" spans="1:17" x14ac:dyDescent="0.3">
      <c r="A61" s="68">
        <v>43552</v>
      </c>
      <c r="B61" s="87">
        <v>114.8089447</v>
      </c>
      <c r="C61" s="6">
        <f t="shared" si="1"/>
        <v>114.73290249999999</v>
      </c>
      <c r="D61" s="19">
        <f>Table21[[#This Row],[Adj Close]]-Table21[[#This Row],[Naive Trend ]]</f>
        <v>7.604220000000339E-2</v>
      </c>
      <c r="E61" s="7">
        <f t="shared" si="0"/>
        <v>5.7824161808405156E-3</v>
      </c>
      <c r="F61" s="7">
        <f>ABS(Table21[[#This Row],[Erorr 1]])</f>
        <v>7.604220000000339E-2</v>
      </c>
      <c r="G61" s="8">
        <f>Table21[[#This Row],[Abs Erorr 1]]/Table21[[#This Row],[Adj Close]]</f>
        <v>6.6233689542835237E-4</v>
      </c>
      <c r="H61" s="6">
        <f t="shared" si="3"/>
        <v>114.64735156666666</v>
      </c>
      <c r="I61" s="9">
        <f>(Table21[[#This Row],[Adj Close]]-Table21[[#This Row],[3-MA]])</f>
        <v>0.16159313333334069</v>
      </c>
      <c r="J61" s="5">
        <f t="shared" si="2"/>
        <v>2.6112340740486822E-2</v>
      </c>
      <c r="K61" s="5">
        <f>ABS(Table21[[#This Row],[Erorr 2]])</f>
        <v>0.16159313333334069</v>
      </c>
      <c r="L61" s="8">
        <f>Table21[[#This Row],[Abs Erorr 2]]/Table21[[#This Row],[Adj Close]]</f>
        <v>1.4074960252930598E-3</v>
      </c>
      <c r="M61" s="6">
        <f t="shared" si="4"/>
        <v>113.92808786666666</v>
      </c>
      <c r="N61" s="11">
        <f>Table21[[#This Row],[Adj Close]]-Table21[[#This Row],[6-MA]]</f>
        <v>0.88085683333333975</v>
      </c>
      <c r="O61" s="12">
        <f>(Table21[[#This Row],[Adj Close]]-M61)^2</f>
        <v>0.77590876083003912</v>
      </c>
      <c r="P61" s="12">
        <f>ABS(Table21[[#This Row],[Erorr 3]])</f>
        <v>0.88085683333333975</v>
      </c>
      <c r="Q61" s="204">
        <f>Table21[[#This Row],[Abs Erorr 3]]/Table21[[#This Row],[Adj Close]]</f>
        <v>7.6723711348018319E-3</v>
      </c>
    </row>
    <row r="62" spans="1:17" x14ac:dyDescent="0.3">
      <c r="A62" s="68">
        <v>43553</v>
      </c>
      <c r="B62" s="87">
        <v>115.8260574</v>
      </c>
      <c r="C62" s="6">
        <f t="shared" si="1"/>
        <v>114.8089447</v>
      </c>
      <c r="D62" s="19">
        <f>Table21[[#This Row],[Adj Close]]-Table21[[#This Row],[Naive Trend ]]</f>
        <v>1.0171126999999984</v>
      </c>
      <c r="E62" s="7">
        <f t="shared" si="0"/>
        <v>1.0345182445012868</v>
      </c>
      <c r="F62" s="7">
        <f>ABS(Table21[[#This Row],[Erorr 1]])</f>
        <v>1.0171126999999984</v>
      </c>
      <c r="G62" s="8">
        <f>Table21[[#This Row],[Abs Erorr 1]]/Table21[[#This Row],[Adj Close]]</f>
        <v>8.7813806567502012E-3</v>
      </c>
      <c r="H62" s="6">
        <f t="shared" si="3"/>
        <v>114.79310096666666</v>
      </c>
      <c r="I62" s="9">
        <f>(Table21[[#This Row],[Adj Close]]-Table21[[#This Row],[3-MA]])</f>
        <v>1.0329564333333394</v>
      </c>
      <c r="J62" s="5">
        <f t="shared" si="2"/>
        <v>1.0669989931647337</v>
      </c>
      <c r="K62" s="5">
        <f>ABS(Table21[[#This Row],[Erorr 2]])</f>
        <v>1.0329564333333394</v>
      </c>
      <c r="L62" s="8">
        <f>Table21[[#This Row],[Abs Erorr 2]]/Table21[[#This Row],[Adj Close]]</f>
        <v>8.9181696806451029E-3</v>
      </c>
      <c r="M62" s="6">
        <f t="shared" si="4"/>
        <v>114.06433613333333</v>
      </c>
      <c r="N62" s="11">
        <f>Table21[[#This Row],[Adj Close]]-Table21[[#This Row],[6-MA]]</f>
        <v>1.7617212666666688</v>
      </c>
      <c r="O62" s="12">
        <f>(Table21[[#This Row],[Adj Close]]-M62)^2</f>
        <v>3.1036618214256122</v>
      </c>
      <c r="P62" s="12">
        <f>ABS(Table21[[#This Row],[Erorr 3]])</f>
        <v>1.7617212666666688</v>
      </c>
      <c r="Q62" s="204">
        <f>Table21[[#This Row],[Abs Erorr 3]]/Table21[[#This Row],[Adj Close]]</f>
        <v>1.5210059862286816E-2</v>
      </c>
    </row>
    <row r="63" spans="1:17" x14ac:dyDescent="0.3">
      <c r="A63" s="68">
        <v>43556</v>
      </c>
      <c r="B63" s="87">
        <v>116.91919710000001</v>
      </c>
      <c r="C63" s="6">
        <f t="shared" si="1"/>
        <v>115.8260574</v>
      </c>
      <c r="D63" s="19">
        <f>Table21[[#This Row],[Adj Close]]-Table21[[#This Row],[Naive Trend ]]</f>
        <v>1.0931397000000089</v>
      </c>
      <c r="E63" s="7">
        <f t="shared" si="0"/>
        <v>1.1949544037161095</v>
      </c>
      <c r="F63" s="7">
        <f>ABS(Table21[[#This Row],[Erorr 1]])</f>
        <v>1.0931397000000089</v>
      </c>
      <c r="G63" s="8">
        <f>Table21[[#This Row],[Abs Erorr 1]]/Table21[[#This Row],[Adj Close]]</f>
        <v>9.3495313610908199E-3</v>
      </c>
      <c r="H63" s="6">
        <f t="shared" si="3"/>
        <v>115.12263486666666</v>
      </c>
      <c r="I63" s="9">
        <f>(Table21[[#This Row],[Adj Close]]-Table21[[#This Row],[3-MA]])</f>
        <v>1.7965622333333471</v>
      </c>
      <c r="J63" s="5">
        <f t="shared" si="2"/>
        <v>3.227635858239704</v>
      </c>
      <c r="K63" s="5">
        <f>ABS(Table21[[#This Row],[Erorr 2]])</f>
        <v>1.7965622333333471</v>
      </c>
      <c r="L63" s="8">
        <f>Table21[[#This Row],[Abs Erorr 2]]/Table21[[#This Row],[Adj Close]]</f>
        <v>1.5365844770527824E-2</v>
      </c>
      <c r="M63" s="6">
        <f t="shared" si="4"/>
        <v>114.54595691666667</v>
      </c>
      <c r="N63" s="11">
        <f>Table21[[#This Row],[Adj Close]]-Table21[[#This Row],[6-MA]]</f>
        <v>2.373240183333337</v>
      </c>
      <c r="O63" s="12">
        <f>(Table21[[#This Row],[Adj Close]]-M63)^2</f>
        <v>5.6322689677880513</v>
      </c>
      <c r="P63" s="12">
        <f>ABS(Table21[[#This Row],[Erorr 3]])</f>
        <v>2.373240183333337</v>
      </c>
      <c r="Q63" s="204">
        <f>Table21[[#This Row],[Abs Erorr 3]]/Table21[[#This Row],[Adj Close]]</f>
        <v>2.0298122482859036E-2</v>
      </c>
    </row>
    <row r="64" spans="1:17" x14ac:dyDescent="0.3">
      <c r="A64" s="68">
        <v>43557</v>
      </c>
      <c r="B64" s="87">
        <v>118.373558</v>
      </c>
      <c r="C64" s="6">
        <f t="shared" si="1"/>
        <v>116.91919710000001</v>
      </c>
      <c r="D64" s="19">
        <f>Table21[[#This Row],[Adj Close]]-Table21[[#This Row],[Naive Trend ]]</f>
        <v>1.4543608999999975</v>
      </c>
      <c r="E64" s="7">
        <f t="shared" si="0"/>
        <v>2.1151656274488029</v>
      </c>
      <c r="F64" s="7">
        <f>ABS(Table21[[#This Row],[Erorr 1]])</f>
        <v>1.4543608999999975</v>
      </c>
      <c r="G64" s="8">
        <f>Table21[[#This Row],[Abs Erorr 1]]/Table21[[#This Row],[Adj Close]]</f>
        <v>1.2286197395536573E-2</v>
      </c>
      <c r="H64" s="6">
        <f t="shared" si="3"/>
        <v>115.85139973333334</v>
      </c>
      <c r="I64" s="9">
        <f>(Table21[[#This Row],[Adj Close]]-Table21[[#This Row],[3-MA]])</f>
        <v>2.5221582666666649</v>
      </c>
      <c r="J64" s="5">
        <f t="shared" si="2"/>
        <v>6.3612823221149952</v>
      </c>
      <c r="K64" s="5">
        <f>ABS(Table21[[#This Row],[Erorr 2]])</f>
        <v>2.5221582666666649</v>
      </c>
      <c r="L64" s="8">
        <f>Table21[[#This Row],[Abs Erorr 2]]/Table21[[#This Row],[Adj Close]]</f>
        <v>2.1306770779557584E-2</v>
      </c>
      <c r="M64" s="6">
        <f t="shared" si="4"/>
        <v>115.24937564999999</v>
      </c>
      <c r="N64" s="11">
        <f>Table21[[#This Row],[Adj Close]]-Table21[[#This Row],[6-MA]]</f>
        <v>3.1241823500000123</v>
      </c>
      <c r="O64" s="12">
        <f>(Table21[[#This Row],[Adj Close]]-M64)^2</f>
        <v>9.7605153560515987</v>
      </c>
      <c r="P64" s="12">
        <f>ABS(Table21[[#This Row],[Erorr 3]])</f>
        <v>3.1241823500000123</v>
      </c>
      <c r="Q64" s="204">
        <f>Table21[[#This Row],[Abs Erorr 3]]/Table21[[#This Row],[Adj Close]]</f>
        <v>2.6392569445281119E-2</v>
      </c>
    </row>
    <row r="65" spans="1:17" x14ac:dyDescent="0.3">
      <c r="A65" s="68">
        <v>43558</v>
      </c>
      <c r="B65" s="87">
        <v>119.44769290000001</v>
      </c>
      <c r="C65" s="6">
        <f t="shared" si="1"/>
        <v>118.373558</v>
      </c>
      <c r="D65" s="19">
        <f>Table21[[#This Row],[Adj Close]]-Table21[[#This Row],[Naive Trend ]]</f>
        <v>1.0741349000000042</v>
      </c>
      <c r="E65" s="7">
        <f t="shared" si="0"/>
        <v>1.1537657833980191</v>
      </c>
      <c r="F65" s="7">
        <f>ABS(Table21[[#This Row],[Erorr 1]])</f>
        <v>1.0741349000000042</v>
      </c>
      <c r="G65" s="8">
        <f>Table21[[#This Row],[Abs Erorr 1]]/Table21[[#This Row],[Adj Close]]</f>
        <v>8.992512738603126E-3</v>
      </c>
      <c r="H65" s="6">
        <f t="shared" si="3"/>
        <v>117.03960416666666</v>
      </c>
      <c r="I65" s="9">
        <f>(Table21[[#This Row],[Adj Close]]-Table21[[#This Row],[3-MA]])</f>
        <v>2.4080887333333436</v>
      </c>
      <c r="J65" s="5">
        <f t="shared" si="2"/>
        <v>5.798891347606987</v>
      </c>
      <c r="K65" s="5">
        <f>ABS(Table21[[#This Row],[Erorr 2]])</f>
        <v>2.4080887333333436</v>
      </c>
      <c r="L65" s="8">
        <f>Table21[[#This Row],[Abs Erorr 2]]/Table21[[#This Row],[Adj Close]]</f>
        <v>2.0160194599567218E-2</v>
      </c>
      <c r="M65" s="6">
        <f t="shared" si="4"/>
        <v>115.91635256666666</v>
      </c>
      <c r="N65" s="11">
        <f>Table21[[#This Row],[Adj Close]]-Table21[[#This Row],[6-MA]]</f>
        <v>3.5313403333333468</v>
      </c>
      <c r="O65" s="12">
        <f>(Table21[[#This Row],[Adj Close]]-M65)^2</f>
        <v>12.470364549826874</v>
      </c>
      <c r="P65" s="12">
        <f>ABS(Table21[[#This Row],[Erorr 3]])</f>
        <v>3.5313403333333468</v>
      </c>
      <c r="Q65" s="204">
        <f>Table21[[#This Row],[Abs Erorr 3]]/Table21[[#This Row],[Adj Close]]</f>
        <v>2.9563905736461039E-2</v>
      </c>
    </row>
    <row r="66" spans="1:17" x14ac:dyDescent="0.3">
      <c r="A66" s="68">
        <v>43559</v>
      </c>
      <c r="B66" s="87">
        <v>120.91155240000001</v>
      </c>
      <c r="C66" s="6">
        <f t="shared" si="1"/>
        <v>119.44769290000001</v>
      </c>
      <c r="D66" s="19">
        <f>Table21[[#This Row],[Adj Close]]-Table21[[#This Row],[Naive Trend ]]</f>
        <v>1.4638594999999981</v>
      </c>
      <c r="E66" s="7">
        <f t="shared" si="0"/>
        <v>2.1428846357402445</v>
      </c>
      <c r="F66" s="7">
        <f>ABS(Table21[[#This Row],[Erorr 1]])</f>
        <v>1.4638594999999981</v>
      </c>
      <c r="G66" s="8">
        <f>Table21[[#This Row],[Abs Erorr 1]]/Table21[[#This Row],[Adj Close]]</f>
        <v>1.2106862172749658E-2</v>
      </c>
      <c r="H66" s="6">
        <f t="shared" si="3"/>
        <v>118.24681600000001</v>
      </c>
      <c r="I66" s="9">
        <f>(Table21[[#This Row],[Adj Close]]-Table21[[#This Row],[3-MA]])</f>
        <v>2.6647363999999953</v>
      </c>
      <c r="J66" s="5">
        <f t="shared" si="2"/>
        <v>7.1008200814849349</v>
      </c>
      <c r="K66" s="5">
        <f>ABS(Table21[[#This Row],[Erorr 2]])</f>
        <v>2.6647363999999953</v>
      </c>
      <c r="L66" s="8">
        <f>Table21[[#This Row],[Abs Erorr 2]]/Table21[[#This Row],[Adj Close]]</f>
        <v>2.2038724564419663E-2</v>
      </c>
      <c r="M66" s="6">
        <f t="shared" si="4"/>
        <v>116.68472543333333</v>
      </c>
      <c r="N66" s="11">
        <f>Table21[[#This Row],[Adj Close]]-Table21[[#This Row],[6-MA]]</f>
        <v>4.2268269666666782</v>
      </c>
      <c r="O66" s="12">
        <f>(Table21[[#This Row],[Adj Close]]-M66)^2</f>
        <v>17.866066206140633</v>
      </c>
      <c r="P66" s="12">
        <f>ABS(Table21[[#This Row],[Erorr 3]])</f>
        <v>4.2268269666666782</v>
      </c>
      <c r="Q66" s="204">
        <f>Table21[[#This Row],[Abs Erorr 3]]/Table21[[#This Row],[Adj Close]]</f>
        <v>3.4958007591230612E-2</v>
      </c>
    </row>
    <row r="67" spans="1:17" x14ac:dyDescent="0.3">
      <c r="A67" s="68">
        <v>43560</v>
      </c>
      <c r="B67" s="87">
        <v>121.47238919999999</v>
      </c>
      <c r="C67" s="6">
        <f t="shared" si="1"/>
        <v>120.91155240000001</v>
      </c>
      <c r="D67" s="19">
        <f>Table21[[#This Row],[Adj Close]]-Table21[[#This Row],[Naive Trend ]]</f>
        <v>0.56083679999998992</v>
      </c>
      <c r="E67" s="7">
        <f t="shared" ref="E67:E130" si="5">(B67-C67)^2</f>
        <v>0.31453791623422872</v>
      </c>
      <c r="F67" s="7">
        <f>ABS(Table21[[#This Row],[Erorr 1]])</f>
        <v>0.56083679999998992</v>
      </c>
      <c r="G67" s="8">
        <f>Table21[[#This Row],[Abs Erorr 1]]/Table21[[#This Row],[Adj Close]]</f>
        <v>4.6169899488565421E-3</v>
      </c>
      <c r="H67" s="6">
        <f t="shared" si="3"/>
        <v>119.5776011</v>
      </c>
      <c r="I67" s="9">
        <f>(Table21[[#This Row],[Adj Close]]-Table21[[#This Row],[3-MA]])</f>
        <v>1.8947880999999995</v>
      </c>
      <c r="J67" s="5">
        <f t="shared" si="2"/>
        <v>3.5902219439016081</v>
      </c>
      <c r="K67" s="5">
        <f>ABS(Table21[[#This Row],[Erorr 2]])</f>
        <v>1.8947880999999995</v>
      </c>
      <c r="L67" s="8">
        <f>Table21[[#This Row],[Abs Erorr 2]]/Table21[[#This Row],[Adj Close]]</f>
        <v>1.5598508537444652E-2</v>
      </c>
      <c r="M67" s="6">
        <f t="shared" si="4"/>
        <v>117.71450041666668</v>
      </c>
      <c r="N67" s="11">
        <f>Table21[[#This Row],[Adj Close]]-Table21[[#This Row],[6-MA]]</f>
        <v>3.7578887833333141</v>
      </c>
      <c r="O67" s="12">
        <f>(Table21[[#This Row],[Adj Close]]-M67)^2</f>
        <v>14.121728107902335</v>
      </c>
      <c r="P67" s="12">
        <f>ABS(Table21[[#This Row],[Erorr 3]])</f>
        <v>3.7578887833333141</v>
      </c>
      <c r="Q67" s="204">
        <f>Table21[[#This Row],[Abs Erorr 3]]/Table21[[#This Row],[Adj Close]]</f>
        <v>3.093615601110869E-2</v>
      </c>
    </row>
    <row r="68" spans="1:17" x14ac:dyDescent="0.3">
      <c r="A68" s="68">
        <v>43563</v>
      </c>
      <c r="B68" s="87">
        <v>120.15110780000001</v>
      </c>
      <c r="C68" s="6">
        <f t="shared" ref="C68:C131" si="6">B67</f>
        <v>121.47238919999999</v>
      </c>
      <c r="D68" s="19">
        <f>Table21[[#This Row],[Adj Close]]-Table21[[#This Row],[Naive Trend ]]</f>
        <v>-1.3212813999999895</v>
      </c>
      <c r="E68" s="7">
        <f t="shared" si="5"/>
        <v>1.7457845379859322</v>
      </c>
      <c r="F68" s="7">
        <f>ABS(Table21[[#This Row],[Erorr 1]])</f>
        <v>1.3212813999999895</v>
      </c>
      <c r="G68" s="8">
        <f>Table21[[#This Row],[Abs Erorr 1]]/Table21[[#This Row],[Adj Close]]</f>
        <v>1.0996830775787399E-2</v>
      </c>
      <c r="H68" s="6">
        <f t="shared" si="3"/>
        <v>120.61054483333334</v>
      </c>
      <c r="I68" s="9">
        <f>(Table21[[#This Row],[Adj Close]]-Table21[[#This Row],[3-MA]])</f>
        <v>-0.45943703333333019</v>
      </c>
      <c r="J68" s="5">
        <f t="shared" si="2"/>
        <v>0.21108238759813155</v>
      </c>
      <c r="K68" s="5">
        <f>ABS(Table21[[#This Row],[Erorr 2]])</f>
        <v>0.45943703333333019</v>
      </c>
      <c r="L68" s="8">
        <f>Table21[[#This Row],[Abs Erorr 2]]/Table21[[#This Row],[Adj Close]]</f>
        <v>3.8238268605737332E-3</v>
      </c>
      <c r="M68" s="6">
        <f t="shared" si="4"/>
        <v>118.82507449999999</v>
      </c>
      <c r="N68" s="11">
        <f>Table21[[#This Row],[Adj Close]]-Table21[[#This Row],[6-MA]]</f>
        <v>1.3260333000000202</v>
      </c>
      <c r="O68" s="12">
        <f>(Table21[[#This Row],[Adj Close]]-M68)^2</f>
        <v>1.7583643127089434</v>
      </c>
      <c r="P68" s="12">
        <f>ABS(Table21[[#This Row],[Erorr 3]])</f>
        <v>1.3260333000000202</v>
      </c>
      <c r="Q68" s="204">
        <f>Table21[[#This Row],[Abs Erorr 3]]/Table21[[#This Row],[Adj Close]]</f>
        <v>1.10363801406417E-2</v>
      </c>
    </row>
    <row r="69" spans="1:17" x14ac:dyDescent="0.3">
      <c r="A69" s="68">
        <v>43564</v>
      </c>
      <c r="B69" s="87">
        <v>120.15110780000001</v>
      </c>
      <c r="C69" s="6">
        <f t="shared" si="6"/>
        <v>120.15110780000001</v>
      </c>
      <c r="D69" s="19">
        <f>Table21[[#This Row],[Adj Close]]-Table21[[#This Row],[Naive Trend ]]</f>
        <v>0</v>
      </c>
      <c r="E69" s="7">
        <f t="shared" si="5"/>
        <v>0</v>
      </c>
      <c r="F69" s="7">
        <f>ABS(Table21[[#This Row],[Erorr 1]])</f>
        <v>0</v>
      </c>
      <c r="G69" s="8">
        <f>Table21[[#This Row],[Abs Erorr 1]]/Table21[[#This Row],[Adj Close]]</f>
        <v>0</v>
      </c>
      <c r="H69" s="6">
        <f t="shared" si="3"/>
        <v>120.84501646666668</v>
      </c>
      <c r="I69" s="9">
        <f>(Table21[[#This Row],[Adj Close]]-Table21[[#This Row],[3-MA]])</f>
        <v>-0.6939086666666725</v>
      </c>
      <c r="J69" s="5">
        <f t="shared" ref="J69:J132" si="7">(B69-H69)^2</f>
        <v>0.48150923767511922</v>
      </c>
      <c r="K69" s="5">
        <f>ABS(Table21[[#This Row],[Erorr 2]])</f>
        <v>0.6939086666666725</v>
      </c>
      <c r="L69" s="8">
        <f>Table21[[#This Row],[Abs Erorr 2]]/Table21[[#This Row],[Adj Close]]</f>
        <v>5.7752997818524693E-3</v>
      </c>
      <c r="M69" s="6">
        <f t="shared" si="4"/>
        <v>119.54591623333333</v>
      </c>
      <c r="N69" s="11">
        <f>Table21[[#This Row],[Adj Close]]-Table21[[#This Row],[6-MA]]</f>
        <v>0.60519156666667584</v>
      </c>
      <c r="O69" s="12">
        <f>(Table21[[#This Row],[Adj Close]]-M69)^2</f>
        <v>0.36625683236446555</v>
      </c>
      <c r="P69" s="12">
        <f>ABS(Table21[[#This Row],[Erorr 3]])</f>
        <v>0.60519156666667584</v>
      </c>
      <c r="Q69" s="204">
        <f>Table21[[#This Row],[Abs Erorr 3]]/Table21[[#This Row],[Adj Close]]</f>
        <v>5.0369204058780702E-3</v>
      </c>
    </row>
    <row r="70" spans="1:17" x14ac:dyDescent="0.3">
      <c r="A70" s="68">
        <v>43565</v>
      </c>
      <c r="B70" s="87">
        <v>121.47238919999999</v>
      </c>
      <c r="C70" s="6">
        <f t="shared" si="6"/>
        <v>120.15110780000001</v>
      </c>
      <c r="D70" s="19">
        <f>Table21[[#This Row],[Adj Close]]-Table21[[#This Row],[Naive Trend ]]</f>
        <v>1.3212813999999895</v>
      </c>
      <c r="E70" s="7">
        <f t="shared" si="5"/>
        <v>1.7457845379859322</v>
      </c>
      <c r="F70" s="7">
        <f>ABS(Table21[[#This Row],[Erorr 1]])</f>
        <v>1.3212813999999895</v>
      </c>
      <c r="G70" s="8">
        <f>Table21[[#This Row],[Abs Erorr 1]]/Table21[[#This Row],[Adj Close]]</f>
        <v>1.087721587351465E-2</v>
      </c>
      <c r="H70" s="6">
        <f t="shared" ref="H70:H133" si="8">AVERAGE(B67:B69)</f>
        <v>120.59153493333334</v>
      </c>
      <c r="I70" s="9">
        <f>(Table21[[#This Row],[Adj Close]]-Table21[[#This Row],[3-MA]])</f>
        <v>0.88085426666665967</v>
      </c>
      <c r="J70" s="5">
        <f t="shared" si="7"/>
        <v>0.77590423910485873</v>
      </c>
      <c r="K70" s="5">
        <f>ABS(Table21[[#This Row],[Erorr 2]])</f>
        <v>0.88085426666665967</v>
      </c>
      <c r="L70" s="8">
        <f>Table21[[#This Row],[Abs Erorr 2]]/Table21[[#This Row],[Adj Close]]</f>
        <v>7.2514772490097669E-3</v>
      </c>
      <c r="M70" s="6">
        <f t="shared" si="4"/>
        <v>120.08456801666667</v>
      </c>
      <c r="N70" s="11">
        <f>Table21[[#This Row],[Adj Close]]-Table21[[#This Row],[6-MA]]</f>
        <v>1.3878211833333296</v>
      </c>
      <c r="O70" s="12">
        <f>(Table21[[#This Row],[Adj Close]]-M70)^2</f>
        <v>1.9260476369087232</v>
      </c>
      <c r="P70" s="12">
        <f>ABS(Table21[[#This Row],[Erorr 3]])</f>
        <v>1.3878211833333296</v>
      </c>
      <c r="Q70" s="204">
        <f>Table21[[#This Row],[Abs Erorr 3]]/Table21[[#This Row],[Adj Close]]</f>
        <v>1.1424992893227209E-2</v>
      </c>
    </row>
    <row r="71" spans="1:17" x14ac:dyDescent="0.3">
      <c r="A71" s="68">
        <v>43566</v>
      </c>
      <c r="B71" s="87">
        <v>120.49331669999999</v>
      </c>
      <c r="C71" s="6">
        <f t="shared" si="6"/>
        <v>121.47238919999999</v>
      </c>
      <c r="D71" s="19">
        <f>Table21[[#This Row],[Adj Close]]-Table21[[#This Row],[Naive Trend ]]</f>
        <v>-0.9790725000000009</v>
      </c>
      <c r="E71" s="7">
        <f t="shared" si="5"/>
        <v>0.95858296025625178</v>
      </c>
      <c r="F71" s="7">
        <f>ABS(Table21[[#This Row],[Erorr 1]])</f>
        <v>0.9790725000000009</v>
      </c>
      <c r="G71" s="8">
        <f>Table21[[#This Row],[Abs Erorr 1]]/Table21[[#This Row],[Adj Close]]</f>
        <v>8.1255336545981299E-3</v>
      </c>
      <c r="H71" s="6">
        <f t="shared" si="8"/>
        <v>120.59153493333334</v>
      </c>
      <c r="I71" s="9">
        <f>(Table21[[#This Row],[Adj Close]]-Table21[[#This Row],[3-MA]])</f>
        <v>-9.8218233333341232E-2</v>
      </c>
      <c r="J71" s="5">
        <f t="shared" si="7"/>
        <v>9.646821359122662E-3</v>
      </c>
      <c r="K71" s="5">
        <f>ABS(Table21[[#This Row],[Erorr 2]])</f>
        <v>9.8218233333341232E-2</v>
      </c>
      <c r="L71" s="8">
        <f>Table21[[#This Row],[Abs Erorr 2]]/Table21[[#This Row],[Adj Close]]</f>
        <v>8.1513428315598219E-4</v>
      </c>
      <c r="M71" s="6">
        <f t="shared" si="4"/>
        <v>120.60103988333333</v>
      </c>
      <c r="N71" s="11">
        <f>Table21[[#This Row],[Adj Close]]-Table21[[#This Row],[6-MA]]</f>
        <v>-0.1077231833333343</v>
      </c>
      <c r="O71" s="12">
        <f>(Table21[[#This Row],[Adj Close]]-M71)^2</f>
        <v>1.1604284227467154E-2</v>
      </c>
      <c r="P71" s="12">
        <f>ABS(Table21[[#This Row],[Erorr 3]])</f>
        <v>0.1077231833333343</v>
      </c>
      <c r="Q71" s="204">
        <f>Table21[[#This Row],[Abs Erorr 3]]/Table21[[#This Row],[Adj Close]]</f>
        <v>8.9401791139619537E-4</v>
      </c>
    </row>
    <row r="72" spans="1:17" x14ac:dyDescent="0.3">
      <c r="A72" s="68">
        <v>43567</v>
      </c>
      <c r="B72" s="87">
        <v>120.87353520000001</v>
      </c>
      <c r="C72" s="6">
        <f t="shared" si="6"/>
        <v>120.49331669999999</v>
      </c>
      <c r="D72" s="19">
        <f>Table21[[#This Row],[Adj Close]]-Table21[[#This Row],[Naive Trend ]]</f>
        <v>0.38021850000001223</v>
      </c>
      <c r="E72" s="7">
        <f t="shared" si="5"/>
        <v>0.14456610774225931</v>
      </c>
      <c r="F72" s="7">
        <f>ABS(Table21[[#This Row],[Erorr 1]])</f>
        <v>0.38021850000001223</v>
      </c>
      <c r="G72" s="8">
        <f>Table21[[#This Row],[Abs Erorr 1]]/Table21[[#This Row],[Adj Close]]</f>
        <v>3.1455893084527918E-3</v>
      </c>
      <c r="H72" s="6">
        <f t="shared" si="8"/>
        <v>120.70560456666665</v>
      </c>
      <c r="I72" s="9">
        <f>(Table21[[#This Row],[Adj Close]]-Table21[[#This Row],[3-MA]])</f>
        <v>0.16793063333335567</v>
      </c>
      <c r="J72" s="5">
        <f t="shared" si="7"/>
        <v>2.8200697611741946E-2</v>
      </c>
      <c r="K72" s="5">
        <f>ABS(Table21[[#This Row],[Erorr 2]])</f>
        <v>0.16793063333335567</v>
      </c>
      <c r="L72" s="8">
        <f>Table21[[#This Row],[Abs Erorr 2]]/Table21[[#This Row],[Adj Close]]</f>
        <v>1.3893085285831507E-3</v>
      </c>
      <c r="M72" s="6">
        <f t="shared" si="4"/>
        <v>120.77531051666666</v>
      </c>
      <c r="N72" s="11">
        <f>Table21[[#This Row],[Adj Close]]-Table21[[#This Row],[6-MA]]</f>
        <v>9.8224683333342E-2</v>
      </c>
      <c r="O72" s="12">
        <f>(Table21[[#This Row],[Adj Close]]-M72)^2</f>
        <v>9.6480884159353131E-3</v>
      </c>
      <c r="P72" s="12">
        <f>ABS(Table21[[#This Row],[Erorr 3]])</f>
        <v>9.8224683333342E-2</v>
      </c>
      <c r="Q72" s="204">
        <f>Table21[[#This Row],[Abs Erorr 3]]/Table21[[#This Row],[Adj Close]]</f>
        <v>8.1262356702662233E-4</v>
      </c>
    </row>
    <row r="73" spans="1:17" x14ac:dyDescent="0.3">
      <c r="A73" s="68">
        <v>43570</v>
      </c>
      <c r="B73" s="87">
        <v>121.8716354</v>
      </c>
      <c r="C73" s="6">
        <f t="shared" si="6"/>
        <v>120.87353520000001</v>
      </c>
      <c r="D73" s="19">
        <f>Table21[[#This Row],[Adj Close]]-Table21[[#This Row],[Naive Trend ]]</f>
        <v>0.99810019999999611</v>
      </c>
      <c r="E73" s="7">
        <f t="shared" si="5"/>
        <v>0.99620400924003227</v>
      </c>
      <c r="F73" s="7">
        <f>ABS(Table21[[#This Row],[Erorr 1]])</f>
        <v>0.99810019999999611</v>
      </c>
      <c r="G73" s="8">
        <f>Table21[[#This Row],[Abs Erorr 1]]/Table21[[#This Row],[Adj Close]]</f>
        <v>8.1897661972294838E-3</v>
      </c>
      <c r="H73" s="6">
        <f t="shared" si="8"/>
        <v>120.94641369999999</v>
      </c>
      <c r="I73" s="9">
        <f>(Table21[[#This Row],[Adj Close]]-Table21[[#This Row],[3-MA]])</f>
        <v>0.9252217000000087</v>
      </c>
      <c r="J73" s="5">
        <f t="shared" si="7"/>
        <v>0.85603519415090612</v>
      </c>
      <c r="K73" s="5">
        <f>ABS(Table21[[#This Row],[Erorr 2]])</f>
        <v>0.9252217000000087</v>
      </c>
      <c r="L73" s="8">
        <f>Table21[[#This Row],[Abs Erorr 2]]/Table21[[#This Row],[Adj Close]]</f>
        <v>7.5917722525286526E-3</v>
      </c>
      <c r="M73" s="6">
        <f t="shared" ref="M73:M136" si="9">AVERAGE(B67:B72)</f>
        <v>120.76897431666667</v>
      </c>
      <c r="N73" s="11">
        <f>Table21[[#This Row],[Adj Close]]-Table21[[#This Row],[6-MA]]</f>
        <v>1.1026610833333308</v>
      </c>
      <c r="O73" s="12">
        <f>(Table21[[#This Row],[Adj Close]]-M73)^2</f>
        <v>1.2158614646978347</v>
      </c>
      <c r="P73" s="12">
        <f>ABS(Table21[[#This Row],[Erorr 3]])</f>
        <v>1.1026610833333308</v>
      </c>
      <c r="Q73" s="204">
        <f>Table21[[#This Row],[Abs Erorr 3]]/Table21[[#This Row],[Adj Close]]</f>
        <v>9.0477253358768883E-3</v>
      </c>
    </row>
    <row r="74" spans="1:17" x14ac:dyDescent="0.3">
      <c r="A74" s="68">
        <v>43571</v>
      </c>
      <c r="B74" s="87">
        <v>123.09785460000001</v>
      </c>
      <c r="C74" s="6">
        <f t="shared" si="6"/>
        <v>121.8716354</v>
      </c>
      <c r="D74" s="19">
        <f>Table21[[#This Row],[Adj Close]]-Table21[[#This Row],[Naive Trend ]]</f>
        <v>1.2262192000000027</v>
      </c>
      <c r="E74" s="7">
        <f t="shared" si="5"/>
        <v>1.5036135264486468</v>
      </c>
      <c r="F74" s="7">
        <f>ABS(Table21[[#This Row],[Erorr 1]])</f>
        <v>1.2262192000000027</v>
      </c>
      <c r="G74" s="8">
        <f>Table21[[#This Row],[Abs Erorr 1]]/Table21[[#This Row],[Adj Close]]</f>
        <v>9.961336889132125E-3</v>
      </c>
      <c r="H74" s="6">
        <f t="shared" si="8"/>
        <v>121.07949576666665</v>
      </c>
      <c r="I74" s="9">
        <f>(Table21[[#This Row],[Adj Close]]-Table21[[#This Row],[3-MA]])</f>
        <v>2.0183588333333518</v>
      </c>
      <c r="J74" s="5">
        <f t="shared" si="7"/>
        <v>4.0737723800947689</v>
      </c>
      <c r="K74" s="5">
        <f>ABS(Table21[[#This Row],[Erorr 2]])</f>
        <v>2.0183588333333518</v>
      </c>
      <c r="L74" s="8">
        <f>Table21[[#This Row],[Abs Erorr 2]]/Table21[[#This Row],[Adj Close]]</f>
        <v>1.6396377011540147E-2</v>
      </c>
      <c r="M74" s="6">
        <f t="shared" si="9"/>
        <v>120.83551534999999</v>
      </c>
      <c r="N74" s="11">
        <f>Table21[[#This Row],[Adj Close]]-Table21[[#This Row],[6-MA]]</f>
        <v>2.2623392500000108</v>
      </c>
      <c r="O74" s="12">
        <f>(Table21[[#This Row],[Adj Close]]-M74)^2</f>
        <v>5.1181788820906116</v>
      </c>
      <c r="P74" s="12">
        <f>ABS(Table21[[#This Row],[Erorr 3]])</f>
        <v>2.2623392500000108</v>
      </c>
      <c r="Q74" s="204">
        <f>Table21[[#This Row],[Abs Erorr 3]]/Table21[[#This Row],[Adj Close]]</f>
        <v>1.8378380820294252E-2</v>
      </c>
    </row>
    <row r="75" spans="1:17" x14ac:dyDescent="0.3">
      <c r="A75" s="68">
        <v>43572</v>
      </c>
      <c r="B75" s="87">
        <v>123.38301850000001</v>
      </c>
      <c r="C75" s="6">
        <f t="shared" si="6"/>
        <v>123.09785460000001</v>
      </c>
      <c r="D75" s="19">
        <f>Table21[[#This Row],[Adj Close]]-Table21[[#This Row],[Naive Trend ]]</f>
        <v>0.28516390000000058</v>
      </c>
      <c r="E75" s="7">
        <f t="shared" si="5"/>
        <v>8.1318449863210338E-2</v>
      </c>
      <c r="F75" s="7">
        <f>ABS(Table21[[#This Row],[Erorr 1]])</f>
        <v>0.28516390000000058</v>
      </c>
      <c r="G75" s="8">
        <f>Table21[[#This Row],[Abs Erorr 1]]/Table21[[#This Row],[Adj Close]]</f>
        <v>2.3112086530773322E-3</v>
      </c>
      <c r="H75" s="6">
        <f t="shared" si="8"/>
        <v>121.94767506666666</v>
      </c>
      <c r="I75" s="9">
        <f>(Table21[[#This Row],[Adj Close]]-Table21[[#This Row],[3-MA]])</f>
        <v>1.4353434333333439</v>
      </c>
      <c r="J75" s="5">
        <f t="shared" si="7"/>
        <v>2.0602107716131517</v>
      </c>
      <c r="K75" s="5">
        <f>ABS(Table21[[#This Row],[Erorr 2]])</f>
        <v>1.4353434333333439</v>
      </c>
      <c r="L75" s="8">
        <f>Table21[[#This Row],[Abs Erorr 2]]/Table21[[#This Row],[Adj Close]]</f>
        <v>1.1633233250273772E-2</v>
      </c>
      <c r="M75" s="6">
        <f t="shared" si="9"/>
        <v>121.32663981666666</v>
      </c>
      <c r="N75" s="11">
        <f>Table21[[#This Row],[Adj Close]]-Table21[[#This Row],[6-MA]]</f>
        <v>2.0563786833333495</v>
      </c>
      <c r="O75" s="12">
        <f>(Table21[[#This Row],[Adj Close]]-M75)^2</f>
        <v>4.2286932892677997</v>
      </c>
      <c r="P75" s="12">
        <f>ABS(Table21[[#This Row],[Erorr 3]])</f>
        <v>2.0563786833333495</v>
      </c>
      <c r="Q75" s="204">
        <f>Table21[[#This Row],[Abs Erorr 3]]/Table21[[#This Row],[Adj Close]]</f>
        <v>1.6666626480153341E-2</v>
      </c>
    </row>
    <row r="76" spans="1:17" x14ac:dyDescent="0.3">
      <c r="A76" s="68">
        <v>43573</v>
      </c>
      <c r="B76" s="87">
        <v>123.8487854</v>
      </c>
      <c r="C76" s="6">
        <f t="shared" si="6"/>
        <v>123.38301850000001</v>
      </c>
      <c r="D76" s="19">
        <f>Table21[[#This Row],[Adj Close]]-Table21[[#This Row],[Naive Trend ]]</f>
        <v>0.46576689999999132</v>
      </c>
      <c r="E76" s="7">
        <f t="shared" si="5"/>
        <v>0.21693880513560193</v>
      </c>
      <c r="F76" s="7">
        <f>ABS(Table21[[#This Row],[Erorr 1]])</f>
        <v>0.46576689999999132</v>
      </c>
      <c r="G76" s="8">
        <f>Table21[[#This Row],[Abs Erorr 1]]/Table21[[#This Row],[Adj Close]]</f>
        <v>3.7607708343338452E-3</v>
      </c>
      <c r="H76" s="6">
        <f t="shared" si="8"/>
        <v>122.7841695</v>
      </c>
      <c r="I76" s="9">
        <f>(Table21[[#This Row],[Adj Close]]-Table21[[#This Row],[3-MA]])</f>
        <v>1.0646158999999926</v>
      </c>
      <c r="J76" s="5">
        <f t="shared" si="7"/>
        <v>1.1334070145327944</v>
      </c>
      <c r="K76" s="5">
        <f>ABS(Table21[[#This Row],[Erorr 2]])</f>
        <v>1.0646158999999926</v>
      </c>
      <c r="L76" s="8">
        <f>Table21[[#This Row],[Abs Erorr 2]]/Table21[[#This Row],[Adj Close]]</f>
        <v>8.596094798681753E-3</v>
      </c>
      <c r="M76" s="6">
        <f t="shared" si="9"/>
        <v>121.86529159999999</v>
      </c>
      <c r="N76" s="11">
        <f>Table21[[#This Row],[Adj Close]]-Table21[[#This Row],[6-MA]]</f>
        <v>1.9834938000000051</v>
      </c>
      <c r="O76" s="12">
        <f>(Table21[[#This Row],[Adj Close]]-M76)^2</f>
        <v>3.9342476546384599</v>
      </c>
      <c r="P76" s="12">
        <f>ABS(Table21[[#This Row],[Erorr 3]])</f>
        <v>1.9834938000000051</v>
      </c>
      <c r="Q76" s="204">
        <f>Table21[[#This Row],[Abs Erorr 3]]/Table21[[#This Row],[Adj Close]]</f>
        <v>1.601544814181121E-2</v>
      </c>
    </row>
    <row r="77" spans="1:17" x14ac:dyDescent="0.3">
      <c r="A77" s="68">
        <v>43577</v>
      </c>
      <c r="B77" s="87">
        <v>124.47615810000001</v>
      </c>
      <c r="C77" s="6">
        <f t="shared" si="6"/>
        <v>123.8487854</v>
      </c>
      <c r="D77" s="19">
        <f>Table21[[#This Row],[Adj Close]]-Table21[[#This Row],[Naive Trend ]]</f>
        <v>0.62737270000000933</v>
      </c>
      <c r="E77" s="7">
        <f t="shared" si="5"/>
        <v>0.39359650470530172</v>
      </c>
      <c r="F77" s="7">
        <f>ABS(Table21[[#This Row],[Erorr 1]])</f>
        <v>0.62737270000000933</v>
      </c>
      <c r="G77" s="8">
        <f>Table21[[#This Row],[Abs Erorr 1]]/Table21[[#This Row],[Adj Close]]</f>
        <v>5.0401033384722474E-3</v>
      </c>
      <c r="H77" s="6">
        <f t="shared" si="8"/>
        <v>123.4432195</v>
      </c>
      <c r="I77" s="9">
        <f>(Table21[[#This Row],[Adj Close]]-Table21[[#This Row],[3-MA]])</f>
        <v>1.0329386000000085</v>
      </c>
      <c r="J77" s="5">
        <f t="shared" si="7"/>
        <v>1.0669621513699774</v>
      </c>
      <c r="K77" s="5">
        <f>ABS(Table21[[#This Row],[Erorr 2]])</f>
        <v>1.0329386000000085</v>
      </c>
      <c r="L77" s="8">
        <f>Table21[[#This Row],[Abs Erorr 2]]/Table21[[#This Row],[Adj Close]]</f>
        <v>8.2982847138500203E-3</v>
      </c>
      <c r="M77" s="6">
        <f t="shared" si="9"/>
        <v>122.26135763333333</v>
      </c>
      <c r="N77" s="11">
        <f>Table21[[#This Row],[Adj Close]]-Table21[[#This Row],[6-MA]]</f>
        <v>2.2148004666666736</v>
      </c>
      <c r="O77" s="12">
        <f>(Table21[[#This Row],[Adj Close]]-M77)^2</f>
        <v>4.9053411071469153</v>
      </c>
      <c r="P77" s="12">
        <f>ABS(Table21[[#This Row],[Erorr 3]])</f>
        <v>2.2148004666666736</v>
      </c>
      <c r="Q77" s="204">
        <f>Table21[[#This Row],[Abs Erorr 3]]/Table21[[#This Row],[Adj Close]]</f>
        <v>1.779296935632747E-2</v>
      </c>
    </row>
    <row r="78" spans="1:17" x14ac:dyDescent="0.3">
      <c r="A78" s="68">
        <v>43578</v>
      </c>
      <c r="B78" s="87">
        <v>123.4305573</v>
      </c>
      <c r="C78" s="6">
        <f t="shared" si="6"/>
        <v>124.47615810000001</v>
      </c>
      <c r="D78" s="19">
        <f>Table21[[#This Row],[Adj Close]]-Table21[[#This Row],[Naive Trend ]]</f>
        <v>-1.0456008000000026</v>
      </c>
      <c r="E78" s="7">
        <f t="shared" si="5"/>
        <v>1.0932810329606453</v>
      </c>
      <c r="F78" s="7">
        <f>ABS(Table21[[#This Row],[Erorr 1]])</f>
        <v>1.0456008000000026</v>
      </c>
      <c r="G78" s="8">
        <f>Table21[[#This Row],[Abs Erorr 1]]/Table21[[#This Row],[Adj Close]]</f>
        <v>8.4711664831801144E-3</v>
      </c>
      <c r="H78" s="6">
        <f t="shared" si="8"/>
        <v>123.902654</v>
      </c>
      <c r="I78" s="9">
        <f>(Table21[[#This Row],[Adj Close]]-Table21[[#This Row],[3-MA]])</f>
        <v>-0.47209669999999448</v>
      </c>
      <c r="J78" s="5">
        <f t="shared" si="7"/>
        <v>0.22287529415088481</v>
      </c>
      <c r="K78" s="5">
        <f>ABS(Table21[[#This Row],[Erorr 2]])</f>
        <v>0.47209669999999448</v>
      </c>
      <c r="L78" s="8">
        <f>Table21[[#This Row],[Abs Erorr 2]]/Table21[[#This Row],[Adj Close]]</f>
        <v>3.8247959851024221E-3</v>
      </c>
      <c r="M78" s="6">
        <f t="shared" si="9"/>
        <v>122.92516453333333</v>
      </c>
      <c r="N78" s="11">
        <f>Table21[[#This Row],[Adj Close]]-Table21[[#This Row],[6-MA]]</f>
        <v>0.50539276666667377</v>
      </c>
      <c r="O78" s="12">
        <f>(Table21[[#This Row],[Adj Close]]-M78)^2</f>
        <v>0.25542184859899497</v>
      </c>
      <c r="P78" s="12">
        <f>ABS(Table21[[#This Row],[Erorr 3]])</f>
        <v>0.50539276666667377</v>
      </c>
      <c r="Q78" s="204">
        <f>Table21[[#This Row],[Abs Erorr 3]]/Table21[[#This Row],[Adj Close]]</f>
        <v>4.094551444325965E-3</v>
      </c>
    </row>
    <row r="79" spans="1:17" x14ac:dyDescent="0.3">
      <c r="A79" s="68">
        <v>43579</v>
      </c>
      <c r="B79" s="87">
        <v>122.2328339</v>
      </c>
      <c r="C79" s="6">
        <f t="shared" si="6"/>
        <v>123.4305573</v>
      </c>
      <c r="D79" s="19">
        <f>Table21[[#This Row],[Adj Close]]-Table21[[#This Row],[Naive Trend ]]</f>
        <v>-1.197723400000001</v>
      </c>
      <c r="E79" s="7">
        <f t="shared" si="5"/>
        <v>1.4345413429075624</v>
      </c>
      <c r="F79" s="7">
        <f>ABS(Table21[[#This Row],[Erorr 1]])</f>
        <v>1.197723400000001</v>
      </c>
      <c r="G79" s="8">
        <f>Table21[[#This Row],[Abs Erorr 1]]/Table21[[#This Row],[Adj Close]]</f>
        <v>9.798704339783788E-3</v>
      </c>
      <c r="H79" s="6">
        <f t="shared" si="8"/>
        <v>123.91850026666668</v>
      </c>
      <c r="I79" s="9">
        <f>(Table21[[#This Row],[Adj Close]]-Table21[[#This Row],[3-MA]])</f>
        <v>-1.6856663666666805</v>
      </c>
      <c r="J79" s="5">
        <f t="shared" si="7"/>
        <v>2.8414710997112476</v>
      </c>
      <c r="K79" s="5">
        <f>ABS(Table21[[#This Row],[Erorr 2]])</f>
        <v>1.6856663666666805</v>
      </c>
      <c r="L79" s="8">
        <f>Table21[[#This Row],[Abs Erorr 2]]/Table21[[#This Row],[Adj Close]]</f>
        <v>1.3790618386920018E-2</v>
      </c>
      <c r="M79" s="6">
        <f t="shared" si="9"/>
        <v>123.35133488333334</v>
      </c>
      <c r="N79" s="11">
        <f>Table21[[#This Row],[Adj Close]]-Table21[[#This Row],[6-MA]]</f>
        <v>-1.1185009833333339</v>
      </c>
      <c r="O79" s="12">
        <f>(Table21[[#This Row],[Adj Close]]-M79)^2</f>
        <v>1.251044449717635</v>
      </c>
      <c r="P79" s="12">
        <f>ABS(Table21[[#This Row],[Erorr 3]])</f>
        <v>1.1185009833333339</v>
      </c>
      <c r="Q79" s="204">
        <f>Table21[[#This Row],[Abs Erorr 3]]/Table21[[#This Row],[Adj Close]]</f>
        <v>9.1505772029174381E-3</v>
      </c>
    </row>
    <row r="80" spans="1:17" x14ac:dyDescent="0.3">
      <c r="A80" s="68">
        <v>43580</v>
      </c>
      <c r="B80" s="87">
        <v>121.3298035</v>
      </c>
      <c r="C80" s="6">
        <f t="shared" si="6"/>
        <v>122.2328339</v>
      </c>
      <c r="D80" s="19">
        <f>Table21[[#This Row],[Adj Close]]-Table21[[#This Row],[Naive Trend ]]</f>
        <v>-0.90303040000000578</v>
      </c>
      <c r="E80" s="7">
        <f t="shared" si="5"/>
        <v>0.8154639033241704</v>
      </c>
      <c r="F80" s="7">
        <f>ABS(Table21[[#This Row],[Erorr 1]])</f>
        <v>0.90303040000000578</v>
      </c>
      <c r="G80" s="8">
        <f>Table21[[#This Row],[Abs Erorr 1]]/Table21[[#This Row],[Adj Close]]</f>
        <v>7.4427747672071833E-3</v>
      </c>
      <c r="H80" s="6">
        <f t="shared" si="8"/>
        <v>123.37984976666667</v>
      </c>
      <c r="I80" s="9">
        <f>(Table21[[#This Row],[Adj Close]]-Table21[[#This Row],[3-MA]])</f>
        <v>-2.0500462666666692</v>
      </c>
      <c r="J80" s="5">
        <f t="shared" si="7"/>
        <v>4.2026896954739481</v>
      </c>
      <c r="K80" s="5">
        <f>ABS(Table21[[#This Row],[Erorr 2]])</f>
        <v>2.0500462666666692</v>
      </c>
      <c r="L80" s="8">
        <f>Table21[[#This Row],[Abs Erorr 2]]/Table21[[#This Row],[Adj Close]]</f>
        <v>1.689647726715942E-2</v>
      </c>
      <c r="M80" s="6">
        <f t="shared" si="9"/>
        <v>123.41153463333335</v>
      </c>
      <c r="N80" s="11">
        <f>Table21[[#This Row],[Adj Close]]-Table21[[#This Row],[6-MA]]</f>
        <v>-2.0817311333333492</v>
      </c>
      <c r="O80" s="12">
        <f>(Table21[[#This Row],[Adj Close]]-M80)^2</f>
        <v>4.3336045114893507</v>
      </c>
      <c r="P80" s="12">
        <f>ABS(Table21[[#This Row],[Erorr 3]])</f>
        <v>2.0817311333333492</v>
      </c>
      <c r="Q80" s="204">
        <f>Table21[[#This Row],[Abs Erorr 3]]/Table21[[#This Row],[Adj Close]]</f>
        <v>1.7157623875434277E-2</v>
      </c>
    </row>
    <row r="81" spans="1:17" x14ac:dyDescent="0.3">
      <c r="A81" s="68">
        <v>43581</v>
      </c>
      <c r="B81" s="87">
        <v>121.6435013</v>
      </c>
      <c r="C81" s="6">
        <f t="shared" si="6"/>
        <v>121.3298035</v>
      </c>
      <c r="D81" s="19">
        <f>Table21[[#This Row],[Adj Close]]-Table21[[#This Row],[Naive Trend ]]</f>
        <v>0.31369779999999992</v>
      </c>
      <c r="E81" s="7">
        <f t="shared" si="5"/>
        <v>9.8406309724839949E-2</v>
      </c>
      <c r="F81" s="7">
        <f>ABS(Table21[[#This Row],[Erorr 1]])</f>
        <v>0.31369779999999992</v>
      </c>
      <c r="G81" s="8">
        <f>Table21[[#This Row],[Abs Erorr 1]]/Table21[[#This Row],[Adj Close]]</f>
        <v>2.5788290919574173E-3</v>
      </c>
      <c r="H81" s="6">
        <f t="shared" si="8"/>
        <v>122.3310649</v>
      </c>
      <c r="I81" s="9">
        <f>(Table21[[#This Row],[Adj Close]]-Table21[[#This Row],[3-MA]])</f>
        <v>-0.68756360000000427</v>
      </c>
      <c r="J81" s="5">
        <f t="shared" si="7"/>
        <v>0.47274370404496585</v>
      </c>
      <c r="K81" s="5">
        <f>ABS(Table21[[#This Row],[Erorr 2]])</f>
        <v>0.68756360000000427</v>
      </c>
      <c r="L81" s="8">
        <f>Table21[[#This Row],[Abs Erorr 2]]/Table21[[#This Row],[Adj Close]]</f>
        <v>5.6522838676298795E-3</v>
      </c>
      <c r="M81" s="6">
        <f t="shared" si="9"/>
        <v>123.11685944999999</v>
      </c>
      <c r="N81" s="11">
        <f>Table21[[#This Row],[Adj Close]]-Table21[[#This Row],[6-MA]]</f>
        <v>-1.4733581499999957</v>
      </c>
      <c r="O81" s="12">
        <f>(Table21[[#This Row],[Adj Close]]-M81)^2</f>
        <v>2.17078423817141</v>
      </c>
      <c r="P81" s="12">
        <f>ABS(Table21[[#This Row],[Erorr 3]])</f>
        <v>1.4733581499999957</v>
      </c>
      <c r="Q81" s="204">
        <f>Table21[[#This Row],[Abs Erorr 3]]/Table21[[#This Row],[Adj Close]]</f>
        <v>1.2112099160697175E-2</v>
      </c>
    </row>
    <row r="82" spans="1:17" x14ac:dyDescent="0.3">
      <c r="A82" s="68">
        <v>43584</v>
      </c>
      <c r="B82" s="87">
        <v>121.3298035</v>
      </c>
      <c r="C82" s="6">
        <f t="shared" si="6"/>
        <v>121.6435013</v>
      </c>
      <c r="D82" s="19">
        <f>Table21[[#This Row],[Adj Close]]-Table21[[#This Row],[Naive Trend ]]</f>
        <v>-0.31369779999999992</v>
      </c>
      <c r="E82" s="7">
        <f t="shared" si="5"/>
        <v>9.8406309724839949E-2</v>
      </c>
      <c r="F82" s="7">
        <f>ABS(Table21[[#This Row],[Erorr 1]])</f>
        <v>0.31369779999999992</v>
      </c>
      <c r="G82" s="8">
        <f>Table21[[#This Row],[Abs Erorr 1]]/Table21[[#This Row],[Adj Close]]</f>
        <v>2.5854966459250874E-3</v>
      </c>
      <c r="H82" s="6">
        <f t="shared" si="8"/>
        <v>121.73537956666667</v>
      </c>
      <c r="I82" s="9">
        <f>(Table21[[#This Row],[Adj Close]]-Table21[[#This Row],[3-MA]])</f>
        <v>-0.40557606666666857</v>
      </c>
      <c r="J82" s="5">
        <f t="shared" si="7"/>
        <v>0.16449194585280599</v>
      </c>
      <c r="K82" s="5">
        <f>ABS(Table21[[#This Row],[Erorr 2]])</f>
        <v>0.40557606666666857</v>
      </c>
      <c r="L82" s="8">
        <f>Table21[[#This Row],[Abs Erorr 2]]/Table21[[#This Row],[Adj Close]]</f>
        <v>3.3427571377107569E-3</v>
      </c>
      <c r="M82" s="6">
        <f t="shared" si="9"/>
        <v>122.82693991666667</v>
      </c>
      <c r="N82" s="11">
        <f>Table21[[#This Row],[Adj Close]]-Table21[[#This Row],[6-MA]]</f>
        <v>-1.4971364166666774</v>
      </c>
      <c r="O82" s="12">
        <f>(Table21[[#This Row],[Adj Close]]-M82)^2</f>
        <v>2.2414174501095392</v>
      </c>
      <c r="P82" s="12">
        <f>ABS(Table21[[#This Row],[Erorr 3]])</f>
        <v>1.4971364166666774</v>
      </c>
      <c r="Q82" s="204">
        <f>Table21[[#This Row],[Abs Erorr 3]]/Table21[[#This Row],[Adj Close]]</f>
        <v>1.2339395379196155E-2</v>
      </c>
    </row>
    <row r="83" spans="1:17" x14ac:dyDescent="0.3">
      <c r="A83" s="68">
        <v>43585</v>
      </c>
      <c r="B83" s="87">
        <v>122.18530269999999</v>
      </c>
      <c r="C83" s="6">
        <f t="shared" si="6"/>
        <v>121.3298035</v>
      </c>
      <c r="D83" s="19">
        <f>Table21[[#This Row],[Adj Close]]-Table21[[#This Row],[Naive Trend ]]</f>
        <v>0.85549919999999702</v>
      </c>
      <c r="E83" s="7">
        <f t="shared" si="5"/>
        <v>0.73187888120063493</v>
      </c>
      <c r="F83" s="7">
        <f>ABS(Table21[[#This Row],[Erorr 1]])</f>
        <v>0.85549919999999702</v>
      </c>
      <c r="G83" s="8">
        <f>Table21[[#This Row],[Abs Erorr 1]]/Table21[[#This Row],[Adj Close]]</f>
        <v>7.0016538904068785E-3</v>
      </c>
      <c r="H83" s="6">
        <f t="shared" si="8"/>
        <v>121.43436943333332</v>
      </c>
      <c r="I83" s="9">
        <f>(Table21[[#This Row],[Adj Close]]-Table21[[#This Row],[3-MA]])</f>
        <v>0.75093326666667792</v>
      </c>
      <c r="J83" s="5">
        <f t="shared" si="7"/>
        <v>0.563900770986688</v>
      </c>
      <c r="K83" s="5">
        <f>ABS(Table21[[#This Row],[Erorr 2]])</f>
        <v>0.75093326666667792</v>
      </c>
      <c r="L83" s="8">
        <f>Table21[[#This Row],[Abs Erorr 2]]/Table21[[#This Row],[Adj Close]]</f>
        <v>6.1458559259818238E-3</v>
      </c>
      <c r="M83" s="6">
        <f t="shared" si="9"/>
        <v>122.40710960000001</v>
      </c>
      <c r="N83" s="11">
        <f>Table21[[#This Row],[Adj Close]]-Table21[[#This Row],[6-MA]]</f>
        <v>-0.22180690000001846</v>
      </c>
      <c r="O83" s="12">
        <f>(Table21[[#This Row],[Adj Close]]-M83)^2</f>
        <v>4.9198300887618188E-2</v>
      </c>
      <c r="P83" s="12">
        <f>ABS(Table21[[#This Row],[Erorr 3]])</f>
        <v>0.22180690000001846</v>
      </c>
      <c r="Q83" s="204">
        <f>Table21[[#This Row],[Abs Erorr 3]]/Table21[[#This Row],[Adj Close]]</f>
        <v>1.8153320824896436E-3</v>
      </c>
    </row>
    <row r="84" spans="1:17" x14ac:dyDescent="0.3">
      <c r="A84" s="68">
        <v>43586</v>
      </c>
      <c r="B84" s="87">
        <v>121.130188</v>
      </c>
      <c r="C84" s="6">
        <f t="shared" si="6"/>
        <v>122.18530269999999</v>
      </c>
      <c r="D84" s="19">
        <f>Table21[[#This Row],[Adj Close]]-Table21[[#This Row],[Naive Trend ]]</f>
        <v>-1.0551146999999901</v>
      </c>
      <c r="E84" s="7">
        <f t="shared" si="5"/>
        <v>1.113267030156069</v>
      </c>
      <c r="F84" s="7">
        <f>ABS(Table21[[#This Row],[Erorr 1]])</f>
        <v>1.0551146999999901</v>
      </c>
      <c r="G84" s="8">
        <f>Table21[[#This Row],[Abs Erorr 1]]/Table21[[#This Row],[Adj Close]]</f>
        <v>8.7105841856696363E-3</v>
      </c>
      <c r="H84" s="6">
        <f t="shared" si="8"/>
        <v>121.71953583333334</v>
      </c>
      <c r="I84" s="9">
        <f>(Table21[[#This Row],[Adj Close]]-Table21[[#This Row],[3-MA]])</f>
        <v>-0.58934783333333485</v>
      </c>
      <c r="J84" s="5">
        <f t="shared" si="7"/>
        <v>0.34733086865469626</v>
      </c>
      <c r="K84" s="5">
        <f>ABS(Table21[[#This Row],[Erorr 2]])</f>
        <v>0.58934783333333485</v>
      </c>
      <c r="L84" s="8">
        <f>Table21[[#This Row],[Abs Erorr 2]]/Table21[[#This Row],[Adj Close]]</f>
        <v>4.8654083929378106E-3</v>
      </c>
      <c r="M84" s="6">
        <f t="shared" si="9"/>
        <v>122.02530036666667</v>
      </c>
      <c r="N84" s="11">
        <f>Table21[[#This Row],[Adj Close]]-Table21[[#This Row],[6-MA]]</f>
        <v>-0.89511236666666605</v>
      </c>
      <c r="O84" s="12">
        <f>(Table21[[#This Row],[Adj Close]]-M84)^2</f>
        <v>0.80122614895959998</v>
      </c>
      <c r="P84" s="12">
        <f>ABS(Table21[[#This Row],[Erorr 3]])</f>
        <v>0.89511236666666605</v>
      </c>
      <c r="Q84" s="204">
        <f>Table21[[#This Row],[Abs Erorr 3]]/Table21[[#This Row],[Adj Close]]</f>
        <v>7.3896720664436352E-3</v>
      </c>
    </row>
    <row r="85" spans="1:17" x14ac:dyDescent="0.3">
      <c r="A85" s="68">
        <v>43587</v>
      </c>
      <c r="B85" s="87">
        <v>121.4818954</v>
      </c>
      <c r="C85" s="6">
        <f t="shared" si="6"/>
        <v>121.130188</v>
      </c>
      <c r="D85" s="19">
        <f>Table21[[#This Row],[Adj Close]]-Table21[[#This Row],[Naive Trend ]]</f>
        <v>0.35170739999999512</v>
      </c>
      <c r="E85" s="7">
        <f t="shared" si="5"/>
        <v>0.12369809521475657</v>
      </c>
      <c r="F85" s="7">
        <f>ABS(Table21[[#This Row],[Erorr 1]])</f>
        <v>0.35170739999999512</v>
      </c>
      <c r="G85" s="8">
        <f>Table21[[#This Row],[Abs Erorr 1]]/Table21[[#This Row],[Adj Close]]</f>
        <v>2.8951425135567577E-3</v>
      </c>
      <c r="H85" s="6">
        <f t="shared" si="8"/>
        <v>121.54843139999998</v>
      </c>
      <c r="I85" s="9">
        <f>(Table21[[#This Row],[Adj Close]]-Table21[[#This Row],[3-MA]])</f>
        <v>-6.6535999999985052E-2</v>
      </c>
      <c r="J85" s="5">
        <f t="shared" si="7"/>
        <v>4.4270392959980106E-3</v>
      </c>
      <c r="K85" s="5">
        <f>ABS(Table21[[#This Row],[Erorr 2]])</f>
        <v>6.6535999999985052E-2</v>
      </c>
      <c r="L85" s="8">
        <f>Table21[[#This Row],[Abs Erorr 2]]/Table21[[#This Row],[Adj Close]]</f>
        <v>5.4770301188423055E-4</v>
      </c>
      <c r="M85" s="6">
        <f t="shared" si="9"/>
        <v>121.64190548333333</v>
      </c>
      <c r="N85" s="11">
        <f>Table21[[#This Row],[Adj Close]]-Table21[[#This Row],[6-MA]]</f>
        <v>-0.16001008333333289</v>
      </c>
      <c r="O85" s="12">
        <f>(Table21[[#This Row],[Adj Close]]-M85)^2</f>
        <v>2.5603226768340134E-2</v>
      </c>
      <c r="P85" s="12">
        <f>ABS(Table21[[#This Row],[Erorr 3]])</f>
        <v>0.16001008333333289</v>
      </c>
      <c r="Q85" s="204">
        <f>Table21[[#This Row],[Abs Erorr 3]]/Table21[[#This Row],[Adj Close]]</f>
        <v>1.317151685907371E-3</v>
      </c>
    </row>
    <row r="86" spans="1:17" x14ac:dyDescent="0.3">
      <c r="A86" s="68">
        <v>43588</v>
      </c>
      <c r="B86" s="87">
        <v>132.66050720000001</v>
      </c>
      <c r="C86" s="6">
        <f t="shared" si="6"/>
        <v>121.4818954</v>
      </c>
      <c r="D86" s="19">
        <f>Table21[[#This Row],[Adj Close]]-Table21[[#This Row],[Naive Trend ]]</f>
        <v>11.178611800000013</v>
      </c>
      <c r="E86" s="7">
        <f t="shared" si="5"/>
        <v>124.96136177509953</v>
      </c>
      <c r="F86" s="7">
        <f>ABS(Table21[[#This Row],[Erorr 1]])</f>
        <v>11.178611800000013</v>
      </c>
      <c r="G86" s="8">
        <f>Table21[[#This Row],[Abs Erorr 1]]/Table21[[#This Row],[Adj Close]]</f>
        <v>8.426480522305746E-2</v>
      </c>
      <c r="H86" s="6">
        <f t="shared" si="8"/>
        <v>121.59912869999999</v>
      </c>
      <c r="I86" s="9">
        <f>(Table21[[#This Row],[Adj Close]]-Table21[[#This Row],[3-MA]])</f>
        <v>11.061378500000018</v>
      </c>
      <c r="J86" s="5">
        <f t="shared" si="7"/>
        <v>122.35409432026265</v>
      </c>
      <c r="K86" s="5">
        <f>ABS(Table21[[#This Row],[Erorr 2]])</f>
        <v>11.061378500000018</v>
      </c>
      <c r="L86" s="8">
        <f>Table21[[#This Row],[Abs Erorr 2]]/Table21[[#This Row],[Adj Close]]</f>
        <v>8.3381096103633895E-2</v>
      </c>
      <c r="M86" s="6">
        <f t="shared" si="9"/>
        <v>121.51674906666665</v>
      </c>
      <c r="N86" s="11">
        <f>Table21[[#This Row],[Adj Close]]-Table21[[#This Row],[6-MA]]</f>
        <v>11.143758133333364</v>
      </c>
      <c r="O86" s="12">
        <f>(Table21[[#This Row],[Adj Close]]-M86)^2</f>
        <v>124.18334533423349</v>
      </c>
      <c r="P86" s="12">
        <f>ABS(Table21[[#This Row],[Erorr 3]])</f>
        <v>11.143758133333364</v>
      </c>
      <c r="Q86" s="204">
        <f>Table21[[#This Row],[Abs Erorr 3]]/Table21[[#This Row],[Adj Close]]</f>
        <v>8.4002076944670115E-2</v>
      </c>
    </row>
    <row r="87" spans="1:17" x14ac:dyDescent="0.3">
      <c r="A87" s="68">
        <v>43591</v>
      </c>
      <c r="B87" s="87">
        <v>135.44564819999999</v>
      </c>
      <c r="C87" s="6">
        <f t="shared" si="6"/>
        <v>132.66050720000001</v>
      </c>
      <c r="D87" s="19">
        <f>Table21[[#This Row],[Adj Close]]-Table21[[#This Row],[Naive Trend ]]</f>
        <v>2.7851409999999817</v>
      </c>
      <c r="E87" s="7">
        <f t="shared" si="5"/>
        <v>7.7570103898808975</v>
      </c>
      <c r="F87" s="7">
        <f>ABS(Table21[[#This Row],[Erorr 1]])</f>
        <v>2.7851409999999817</v>
      </c>
      <c r="G87" s="8">
        <f>Table21[[#This Row],[Abs Erorr 1]]/Table21[[#This Row],[Adj Close]]</f>
        <v>2.0562794279572739E-2</v>
      </c>
      <c r="H87" s="6">
        <f t="shared" si="8"/>
        <v>125.09086353333335</v>
      </c>
      <c r="I87" s="9">
        <f>(Table21[[#This Row],[Adj Close]]-Table21[[#This Row],[3-MA]])</f>
        <v>10.354784666666646</v>
      </c>
      <c r="J87" s="5">
        <f t="shared" si="7"/>
        <v>107.22156549303467</v>
      </c>
      <c r="K87" s="5">
        <f>ABS(Table21[[#This Row],[Erorr 2]])</f>
        <v>10.354784666666646</v>
      </c>
      <c r="L87" s="8">
        <f>Table21[[#This Row],[Abs Erorr 2]]/Table21[[#This Row],[Adj Close]]</f>
        <v>7.6449740573257097E-2</v>
      </c>
      <c r="M87" s="6">
        <f t="shared" si="9"/>
        <v>123.40519968333332</v>
      </c>
      <c r="N87" s="11">
        <f>Table21[[#This Row],[Adj Close]]-Table21[[#This Row],[6-MA]]</f>
        <v>12.040448516666672</v>
      </c>
      <c r="O87" s="12">
        <f>(Table21[[#This Row],[Adj Close]]-M87)^2</f>
        <v>144.97240048250066</v>
      </c>
      <c r="P87" s="12">
        <f>ABS(Table21[[#This Row],[Erorr 3]])</f>
        <v>12.040448516666672</v>
      </c>
      <c r="Q87" s="204">
        <f>Table21[[#This Row],[Abs Erorr 3]]/Table21[[#This Row],[Adj Close]]</f>
        <v>8.8895056258194882E-2</v>
      </c>
    </row>
    <row r="88" spans="1:17" x14ac:dyDescent="0.3">
      <c r="A88" s="68">
        <v>43592</v>
      </c>
      <c r="B88" s="87">
        <v>132.58445739999999</v>
      </c>
      <c r="C88" s="6">
        <f t="shared" si="6"/>
        <v>135.44564819999999</v>
      </c>
      <c r="D88" s="19">
        <f>Table21[[#This Row],[Adj Close]]-Table21[[#This Row],[Naive Trend ]]</f>
        <v>-2.8611908000000028</v>
      </c>
      <c r="E88" s="7">
        <f t="shared" si="5"/>
        <v>8.1864127940046565</v>
      </c>
      <c r="F88" s="7">
        <f>ABS(Table21[[#This Row],[Erorr 1]])</f>
        <v>2.8611908000000028</v>
      </c>
      <c r="G88" s="8">
        <f>Table21[[#This Row],[Abs Erorr 1]]/Table21[[#This Row],[Adj Close]]</f>
        <v>2.1580137341196397E-2</v>
      </c>
      <c r="H88" s="6">
        <f t="shared" si="8"/>
        <v>129.8626836</v>
      </c>
      <c r="I88" s="9">
        <f>(Table21[[#This Row],[Adj Close]]-Table21[[#This Row],[3-MA]])</f>
        <v>2.721773799999994</v>
      </c>
      <c r="J88" s="5">
        <f t="shared" si="7"/>
        <v>7.4080526183664075</v>
      </c>
      <c r="K88" s="5">
        <f>ABS(Table21[[#This Row],[Erorr 2]])</f>
        <v>2.721773799999994</v>
      </c>
      <c r="L88" s="8">
        <f>Table21[[#This Row],[Abs Erorr 2]]/Table21[[#This Row],[Adj Close]]</f>
        <v>2.0528603830149959E-2</v>
      </c>
      <c r="M88" s="6">
        <f t="shared" si="9"/>
        <v>125.70555749999998</v>
      </c>
      <c r="N88" s="11">
        <f>Table21[[#This Row],[Adj Close]]-Table21[[#This Row],[6-MA]]</f>
        <v>6.8788999000000075</v>
      </c>
      <c r="O88" s="12">
        <f>(Table21[[#This Row],[Adj Close]]-M88)^2</f>
        <v>47.319263834220116</v>
      </c>
      <c r="P88" s="12">
        <f>ABS(Table21[[#This Row],[Erorr 3]])</f>
        <v>6.8788999000000075</v>
      </c>
      <c r="Q88" s="204">
        <f>Table21[[#This Row],[Abs Erorr 3]]/Table21[[#This Row],[Adj Close]]</f>
        <v>5.1883154593654564E-2</v>
      </c>
    </row>
    <row r="89" spans="1:17" x14ac:dyDescent="0.3">
      <c r="A89" s="68">
        <v>43593</v>
      </c>
      <c r="B89" s="87">
        <v>137.15666200000001</v>
      </c>
      <c r="C89" s="6">
        <f t="shared" si="6"/>
        <v>132.58445739999999</v>
      </c>
      <c r="D89" s="19">
        <f>Table21[[#This Row],[Adj Close]]-Table21[[#This Row],[Naive Trend ]]</f>
        <v>4.5722046000000205</v>
      </c>
      <c r="E89" s="7">
        <f t="shared" si="5"/>
        <v>20.905054904261348</v>
      </c>
      <c r="F89" s="7">
        <f>ABS(Table21[[#This Row],[Erorr 1]])</f>
        <v>4.5722046000000205</v>
      </c>
      <c r="G89" s="8">
        <f>Table21[[#This Row],[Abs Erorr 1]]/Table21[[#This Row],[Adj Close]]</f>
        <v>3.3335636295960744E-2</v>
      </c>
      <c r="H89" s="6">
        <f t="shared" si="8"/>
        <v>133.56353760000002</v>
      </c>
      <c r="I89" s="9">
        <f>(Table21[[#This Row],[Adj Close]]-Table21[[#This Row],[3-MA]])</f>
        <v>3.5931243999999936</v>
      </c>
      <c r="J89" s="5">
        <f t="shared" si="7"/>
        <v>12.910542953875314</v>
      </c>
      <c r="K89" s="5">
        <f>ABS(Table21[[#This Row],[Erorr 2]])</f>
        <v>3.5931243999999936</v>
      </c>
      <c r="L89" s="8">
        <f>Table21[[#This Row],[Abs Erorr 2]]/Table21[[#This Row],[Adj Close]]</f>
        <v>2.6197228392741093E-2</v>
      </c>
      <c r="M89" s="6">
        <f t="shared" si="9"/>
        <v>127.58133315000002</v>
      </c>
      <c r="N89" s="11">
        <f>Table21[[#This Row],[Adj Close]]-Table21[[#This Row],[6-MA]]</f>
        <v>9.5753288499999911</v>
      </c>
      <c r="O89" s="12">
        <f>(Table21[[#This Row],[Adj Close]]-M89)^2</f>
        <v>91.686922585642151</v>
      </c>
      <c r="P89" s="12">
        <f>ABS(Table21[[#This Row],[Erorr 3]])</f>
        <v>9.5753288499999911</v>
      </c>
      <c r="Q89" s="204">
        <f>Table21[[#This Row],[Abs Erorr 3]]/Table21[[#This Row],[Adj Close]]</f>
        <v>6.9813078784317389E-2</v>
      </c>
    </row>
    <row r="90" spans="1:17" x14ac:dyDescent="0.3">
      <c r="A90" s="68">
        <v>43594</v>
      </c>
      <c r="B90" s="87">
        <v>135.02742000000001</v>
      </c>
      <c r="C90" s="6">
        <f t="shared" si="6"/>
        <v>137.15666200000001</v>
      </c>
      <c r="D90" s="19">
        <f>Table21[[#This Row],[Adj Close]]-Table21[[#This Row],[Naive Trend ]]</f>
        <v>-2.129242000000005</v>
      </c>
      <c r="E90" s="7">
        <f t="shared" si="5"/>
        <v>4.5336714945640209</v>
      </c>
      <c r="F90" s="7">
        <f>ABS(Table21[[#This Row],[Erorr 1]])</f>
        <v>2.129242000000005</v>
      </c>
      <c r="G90" s="8">
        <f>Table21[[#This Row],[Abs Erorr 1]]/Table21[[#This Row],[Adj Close]]</f>
        <v>1.5768960111953594E-2</v>
      </c>
      <c r="H90" s="6">
        <f t="shared" si="8"/>
        <v>135.06225586666665</v>
      </c>
      <c r="I90" s="9">
        <f>(Table21[[#This Row],[Adj Close]]-Table21[[#This Row],[3-MA]])</f>
        <v>-3.4835866666639959E-2</v>
      </c>
      <c r="J90" s="5">
        <f t="shared" si="7"/>
        <v>1.213537606415917E-3</v>
      </c>
      <c r="K90" s="5">
        <f>ABS(Table21[[#This Row],[Erorr 2]])</f>
        <v>3.4835866666639959E-2</v>
      </c>
      <c r="L90" s="8">
        <f>Table21[[#This Row],[Abs Erorr 2]]/Table21[[#This Row],[Adj Close]]</f>
        <v>2.5799105593989692E-4</v>
      </c>
      <c r="M90" s="6">
        <f t="shared" si="9"/>
        <v>130.07655969999999</v>
      </c>
      <c r="N90" s="11">
        <f>Table21[[#This Row],[Adj Close]]-Table21[[#This Row],[6-MA]]</f>
        <v>4.9508603000000164</v>
      </c>
      <c r="O90" s="12">
        <f>(Table21[[#This Row],[Adj Close]]-M90)^2</f>
        <v>24.511017710116253</v>
      </c>
      <c r="P90" s="12">
        <f>ABS(Table21[[#This Row],[Erorr 3]])</f>
        <v>4.9508603000000164</v>
      </c>
      <c r="Q90" s="204">
        <f>Table21[[#This Row],[Abs Erorr 3]]/Table21[[#This Row],[Adj Close]]</f>
        <v>3.6665592070114474E-2</v>
      </c>
    </row>
    <row r="91" spans="1:17" x14ac:dyDescent="0.3">
      <c r="A91" s="68">
        <v>43595</v>
      </c>
      <c r="B91" s="87">
        <v>137.46556090000001</v>
      </c>
      <c r="C91" s="6">
        <f t="shared" si="6"/>
        <v>135.02742000000001</v>
      </c>
      <c r="D91" s="19">
        <f>Table21[[#This Row],[Adj Close]]-Table21[[#This Row],[Naive Trend ]]</f>
        <v>2.4381409000000076</v>
      </c>
      <c r="E91" s="7">
        <f t="shared" si="5"/>
        <v>5.9445310482528475</v>
      </c>
      <c r="F91" s="7">
        <f>ABS(Table21[[#This Row],[Erorr 1]])</f>
        <v>2.4381409000000076</v>
      </c>
      <c r="G91" s="8">
        <f>Table21[[#This Row],[Abs Erorr 1]]/Table21[[#This Row],[Adj Close]]</f>
        <v>1.7736376180603117E-2</v>
      </c>
      <c r="H91" s="6">
        <f t="shared" si="8"/>
        <v>134.92284646666667</v>
      </c>
      <c r="I91" s="9">
        <f>(Table21[[#This Row],[Adj Close]]-Table21[[#This Row],[3-MA]])</f>
        <v>2.5427144333333445</v>
      </c>
      <c r="J91" s="5">
        <f t="shared" si="7"/>
        <v>6.465396689481711</v>
      </c>
      <c r="K91" s="5">
        <f>ABS(Table21[[#This Row],[Erorr 2]])</f>
        <v>2.5427144333333445</v>
      </c>
      <c r="L91" s="8">
        <f>Table21[[#This Row],[Abs Erorr 2]]/Table21[[#This Row],[Adj Close]]</f>
        <v>1.8497101504449207E-2</v>
      </c>
      <c r="M91" s="6">
        <f t="shared" si="9"/>
        <v>132.39276503333335</v>
      </c>
      <c r="N91" s="11">
        <f>Table21[[#This Row],[Adj Close]]-Table21[[#This Row],[6-MA]]</f>
        <v>5.0727958666666666</v>
      </c>
      <c r="O91" s="12">
        <f>(Table21[[#This Row],[Adj Close]]-M91)^2</f>
        <v>25.733257904870417</v>
      </c>
      <c r="P91" s="12">
        <f>ABS(Table21[[#This Row],[Erorr 3]])</f>
        <v>5.0727958666666666</v>
      </c>
      <c r="Q91" s="204">
        <f>Table21[[#This Row],[Abs Erorr 3]]/Table21[[#This Row],[Adj Close]]</f>
        <v>3.690230362757474E-2</v>
      </c>
    </row>
    <row r="92" spans="1:17" x14ac:dyDescent="0.3">
      <c r="A92" s="68">
        <v>43598</v>
      </c>
      <c r="B92" s="87">
        <v>132.60079959999999</v>
      </c>
      <c r="C92" s="6">
        <f t="shared" si="6"/>
        <v>137.46556090000001</v>
      </c>
      <c r="D92" s="19">
        <f>Table21[[#This Row],[Adj Close]]-Table21[[#This Row],[Naive Trend ]]</f>
        <v>-4.8647613000000263</v>
      </c>
      <c r="E92" s="7">
        <f t="shared" si="5"/>
        <v>23.665902505977947</v>
      </c>
      <c r="F92" s="7">
        <f>ABS(Table21[[#This Row],[Erorr 1]])</f>
        <v>4.8647613000000263</v>
      </c>
      <c r="G92" s="8">
        <f>Table21[[#This Row],[Abs Erorr 1]]/Table21[[#This Row],[Adj Close]]</f>
        <v>3.6687269719903159E-2</v>
      </c>
      <c r="H92" s="6">
        <f t="shared" si="8"/>
        <v>136.54988096666668</v>
      </c>
      <c r="I92" s="9">
        <f>(Table21[[#This Row],[Adj Close]]-Table21[[#This Row],[3-MA]])</f>
        <v>-3.9490813666666895</v>
      </c>
      <c r="J92" s="5">
        <f t="shared" si="7"/>
        <v>15.595243640554049</v>
      </c>
      <c r="K92" s="5">
        <f>ABS(Table21[[#This Row],[Erorr 2]])</f>
        <v>3.9490813666666895</v>
      </c>
      <c r="L92" s="8">
        <f>Table21[[#This Row],[Abs Erorr 2]]/Table21[[#This Row],[Adj Close]]</f>
        <v>2.9781731170395519E-2</v>
      </c>
      <c r="M92" s="6">
        <f t="shared" si="9"/>
        <v>135.05670928333333</v>
      </c>
      <c r="N92" s="11">
        <f>Table21[[#This Row],[Adj Close]]-Table21[[#This Row],[6-MA]]</f>
        <v>-2.4559096833333456</v>
      </c>
      <c r="O92" s="12">
        <f>(Table21[[#This Row],[Adj Close]]-M92)^2</f>
        <v>6.0314923726904937</v>
      </c>
      <c r="P92" s="12">
        <f>ABS(Table21[[#This Row],[Erorr 3]])</f>
        <v>2.4559096833333456</v>
      </c>
      <c r="Q92" s="204">
        <f>Table21[[#This Row],[Abs Erorr 3]]/Table21[[#This Row],[Adj Close]]</f>
        <v>1.8521077480239765E-2</v>
      </c>
    </row>
    <row r="93" spans="1:17" x14ac:dyDescent="0.3">
      <c r="A93" s="68">
        <v>43599</v>
      </c>
      <c r="B93" s="87">
        <v>135.12471009999999</v>
      </c>
      <c r="C93" s="6">
        <f t="shared" si="6"/>
        <v>132.60079959999999</v>
      </c>
      <c r="D93" s="19">
        <f>Table21[[#This Row],[Adj Close]]-Table21[[#This Row],[Naive Trend ]]</f>
        <v>2.5239104999999995</v>
      </c>
      <c r="E93" s="7">
        <f t="shared" si="5"/>
        <v>6.3701242120102473</v>
      </c>
      <c r="F93" s="7">
        <f>ABS(Table21[[#This Row],[Erorr 1]])</f>
        <v>2.5239104999999995</v>
      </c>
      <c r="G93" s="8">
        <f>Table21[[#This Row],[Abs Erorr 1]]/Table21[[#This Row],[Adj Close]]</f>
        <v>1.8678378648377205E-2</v>
      </c>
      <c r="H93" s="6">
        <f t="shared" si="8"/>
        <v>135.03126016666667</v>
      </c>
      <c r="I93" s="9">
        <f>(Table21[[#This Row],[Adj Close]]-Table21[[#This Row],[3-MA]])</f>
        <v>9.3449933333317858E-2</v>
      </c>
      <c r="J93" s="5">
        <f t="shared" si="7"/>
        <v>8.7328900400015525E-3</v>
      </c>
      <c r="K93" s="5">
        <f>ABS(Table21[[#This Row],[Erorr 2]])</f>
        <v>9.3449933333317858E-2</v>
      </c>
      <c r="L93" s="8">
        <f>Table21[[#This Row],[Abs Erorr 2]]/Table21[[#This Row],[Adj Close]]</f>
        <v>6.9158285900602174E-4</v>
      </c>
      <c r="M93" s="6">
        <f t="shared" si="9"/>
        <v>135.04675801666664</v>
      </c>
      <c r="N93" s="11">
        <f>Table21[[#This Row],[Adj Close]]-Table21[[#This Row],[6-MA]]</f>
        <v>7.795208333334358E-2</v>
      </c>
      <c r="O93" s="12">
        <f>(Table21[[#This Row],[Adj Close]]-M93)^2</f>
        <v>6.0765272960085423E-3</v>
      </c>
      <c r="P93" s="12">
        <f>ABS(Table21[[#This Row],[Erorr 3]])</f>
        <v>7.795208333334358E-2</v>
      </c>
      <c r="Q93" s="204">
        <f>Table21[[#This Row],[Abs Erorr 3]]/Table21[[#This Row],[Adj Close]]</f>
        <v>5.7688992098968873E-4</v>
      </c>
    </row>
    <row r="94" spans="1:17" x14ac:dyDescent="0.3">
      <c r="A94" s="68">
        <v>43600</v>
      </c>
      <c r="B94" s="87">
        <v>136.82012940000001</v>
      </c>
      <c r="C94" s="6">
        <f t="shared" si="6"/>
        <v>135.12471009999999</v>
      </c>
      <c r="D94" s="19">
        <f>Table21[[#This Row],[Adj Close]]-Table21[[#This Row],[Naive Trend ]]</f>
        <v>1.6954193000000259</v>
      </c>
      <c r="E94" s="7">
        <f t="shared" si="5"/>
        <v>2.8744466028125779</v>
      </c>
      <c r="F94" s="7">
        <f>ABS(Table21[[#This Row],[Erorr 1]])</f>
        <v>1.6954193000000259</v>
      </c>
      <c r="G94" s="8">
        <f>Table21[[#This Row],[Abs Erorr 1]]/Table21[[#This Row],[Adj Close]]</f>
        <v>1.2391592578043752E-2</v>
      </c>
      <c r="H94" s="6">
        <f t="shared" si="8"/>
        <v>135.0636902</v>
      </c>
      <c r="I94" s="9">
        <f>(Table21[[#This Row],[Adj Close]]-Table21[[#This Row],[3-MA]])</f>
        <v>1.7564392000000169</v>
      </c>
      <c r="J94" s="5">
        <f t="shared" si="7"/>
        <v>3.0850786632966991</v>
      </c>
      <c r="K94" s="5">
        <f>ABS(Table21[[#This Row],[Erorr 2]])</f>
        <v>1.7564392000000169</v>
      </c>
      <c r="L94" s="8">
        <f>Table21[[#This Row],[Abs Erorr 2]]/Table21[[#This Row],[Adj Close]]</f>
        <v>1.2837578854095257E-2</v>
      </c>
      <c r="M94" s="6">
        <f t="shared" si="9"/>
        <v>134.99326833333333</v>
      </c>
      <c r="N94" s="11">
        <f>Table21[[#This Row],[Adj Close]]-Table21[[#This Row],[6-MA]]</f>
        <v>1.8268610666666802</v>
      </c>
      <c r="O94" s="12">
        <f>(Table21[[#This Row],[Adj Close]]-M94)^2</f>
        <v>3.3374213569025208</v>
      </c>
      <c r="P94" s="12">
        <f>ABS(Table21[[#This Row],[Erorr 3]])</f>
        <v>1.8268610666666802</v>
      </c>
      <c r="Q94" s="204">
        <f>Table21[[#This Row],[Abs Erorr 3]]/Table21[[#This Row],[Adj Close]]</f>
        <v>1.3352282845207425E-2</v>
      </c>
    </row>
    <row r="95" spans="1:17" x14ac:dyDescent="0.3">
      <c r="A95" s="68">
        <v>43601</v>
      </c>
      <c r="B95" s="87">
        <v>134.91279599999999</v>
      </c>
      <c r="C95" s="6">
        <f t="shared" si="6"/>
        <v>136.82012940000001</v>
      </c>
      <c r="D95" s="19">
        <f>Table21[[#This Row],[Adj Close]]-Table21[[#This Row],[Naive Trend ]]</f>
        <v>-1.9073334000000273</v>
      </c>
      <c r="E95" s="7">
        <f t="shared" si="5"/>
        <v>3.6379206987556638</v>
      </c>
      <c r="F95" s="7">
        <f>ABS(Table21[[#This Row],[Erorr 1]])</f>
        <v>1.9073334000000273</v>
      </c>
      <c r="G95" s="8">
        <f>Table21[[#This Row],[Abs Erorr 1]]/Table21[[#This Row],[Adj Close]]</f>
        <v>1.4137527770160715E-2</v>
      </c>
      <c r="H95" s="6">
        <f t="shared" si="8"/>
        <v>134.84854636666668</v>
      </c>
      <c r="I95" s="9">
        <f>(Table21[[#This Row],[Adj Close]]-Table21[[#This Row],[3-MA]])</f>
        <v>6.4249633333304246E-2</v>
      </c>
      <c r="J95" s="5">
        <f t="shared" si="7"/>
        <v>4.1280153834640397E-3</v>
      </c>
      <c r="K95" s="5">
        <f>ABS(Table21[[#This Row],[Erorr 2]])</f>
        <v>6.4249633333304246E-2</v>
      </c>
      <c r="L95" s="8">
        <f>Table21[[#This Row],[Abs Erorr 2]]/Table21[[#This Row],[Adj Close]]</f>
        <v>4.7623083382916659E-4</v>
      </c>
      <c r="M95" s="6">
        <f t="shared" si="9"/>
        <v>135.69921366666668</v>
      </c>
      <c r="N95" s="11">
        <f>Table21[[#This Row],[Adj Close]]-Table21[[#This Row],[6-MA]]</f>
        <v>-0.78641766666669355</v>
      </c>
      <c r="O95" s="12">
        <f>(Table21[[#This Row],[Adj Close]]-M95)^2</f>
        <v>0.61845274644548676</v>
      </c>
      <c r="P95" s="12">
        <f>ABS(Table21[[#This Row],[Erorr 3]])</f>
        <v>0.78641766666669355</v>
      </c>
      <c r="Q95" s="204">
        <f>Table21[[#This Row],[Abs Erorr 3]]/Table21[[#This Row],[Adj Close]]</f>
        <v>5.8290813768820983E-3</v>
      </c>
    </row>
    <row r="96" spans="1:17" x14ac:dyDescent="0.3">
      <c r="A96" s="68">
        <v>43602</v>
      </c>
      <c r="B96" s="87">
        <v>137.36924740000001</v>
      </c>
      <c r="C96" s="6">
        <f t="shared" si="6"/>
        <v>134.91279599999999</v>
      </c>
      <c r="D96" s="19">
        <f>Table21[[#This Row],[Adj Close]]-Table21[[#This Row],[Naive Trend ]]</f>
        <v>2.4564514000000202</v>
      </c>
      <c r="E96" s="7">
        <f t="shared" si="5"/>
        <v>6.0341534805620594</v>
      </c>
      <c r="F96" s="7">
        <f>ABS(Table21[[#This Row],[Erorr 1]])</f>
        <v>2.4564514000000202</v>
      </c>
      <c r="G96" s="8">
        <f>Table21[[#This Row],[Abs Erorr 1]]/Table21[[#This Row],[Adj Close]]</f>
        <v>1.7882105685904922E-2</v>
      </c>
      <c r="H96" s="6">
        <f t="shared" si="8"/>
        <v>135.61921183333334</v>
      </c>
      <c r="I96" s="9">
        <f>(Table21[[#This Row],[Adj Close]]-Table21[[#This Row],[3-MA]])</f>
        <v>1.7500355666666678</v>
      </c>
      <c r="J96" s="5">
        <f t="shared" si="7"/>
        <v>3.062624484598325</v>
      </c>
      <c r="K96" s="5">
        <f>ABS(Table21[[#This Row],[Erorr 2]])</f>
        <v>1.7500355666666678</v>
      </c>
      <c r="L96" s="8">
        <f>Table21[[#This Row],[Abs Erorr 2]]/Table21[[#This Row],[Adj Close]]</f>
        <v>1.2739645879916699E-2</v>
      </c>
      <c r="M96" s="6">
        <f t="shared" si="9"/>
        <v>135.32523599999999</v>
      </c>
      <c r="N96" s="11">
        <f>Table21[[#This Row],[Adj Close]]-Table21[[#This Row],[6-MA]]</f>
        <v>2.0440114000000165</v>
      </c>
      <c r="O96" s="12">
        <f>(Table21[[#This Row],[Adj Close]]-M96)^2</f>
        <v>4.1779826033300269</v>
      </c>
      <c r="P96" s="12">
        <f>ABS(Table21[[#This Row],[Erorr 3]])</f>
        <v>2.0440114000000165</v>
      </c>
      <c r="Q96" s="204">
        <f>Table21[[#This Row],[Abs Erorr 3]]/Table21[[#This Row],[Adj Close]]</f>
        <v>1.4879686965512314E-2</v>
      </c>
    </row>
    <row r="97" spans="1:17" x14ac:dyDescent="0.3">
      <c r="A97" s="68">
        <v>43605</v>
      </c>
      <c r="B97" s="87">
        <v>135.07653809999999</v>
      </c>
      <c r="C97" s="6">
        <f t="shared" si="6"/>
        <v>137.36924740000001</v>
      </c>
      <c r="D97" s="19">
        <f>Table21[[#This Row],[Adj Close]]-Table21[[#This Row],[Naive Trend ]]</f>
        <v>-2.2927093000000127</v>
      </c>
      <c r="E97" s="7">
        <f t="shared" si="5"/>
        <v>5.256515934306548</v>
      </c>
      <c r="F97" s="7">
        <f>ABS(Table21[[#This Row],[Erorr 1]])</f>
        <v>2.2927093000000127</v>
      </c>
      <c r="G97" s="8">
        <f>Table21[[#This Row],[Abs Erorr 1]]/Table21[[#This Row],[Adj Close]]</f>
        <v>1.697340879659406E-2</v>
      </c>
      <c r="H97" s="6">
        <f t="shared" si="8"/>
        <v>136.36739093333333</v>
      </c>
      <c r="I97" s="9">
        <f>(Table21[[#This Row],[Adj Close]]-Table21[[#This Row],[3-MA]])</f>
        <v>-1.2908528333333322</v>
      </c>
      <c r="J97" s="5">
        <f t="shared" si="7"/>
        <v>1.6663010373246916</v>
      </c>
      <c r="K97" s="5">
        <f>ABS(Table21[[#This Row],[Erorr 2]])</f>
        <v>1.2908528333333322</v>
      </c>
      <c r="L97" s="8">
        <f>Table21[[#This Row],[Abs Erorr 2]]/Table21[[#This Row],[Adj Close]]</f>
        <v>9.5564548180653453E-3</v>
      </c>
      <c r="M97" s="6">
        <f t="shared" si="9"/>
        <v>135.71554056666665</v>
      </c>
      <c r="N97" s="11">
        <f>Table21[[#This Row],[Adj Close]]-Table21[[#This Row],[6-MA]]</f>
        <v>-0.63900246666665339</v>
      </c>
      <c r="O97" s="12">
        <f>(Table21[[#This Row],[Adj Close]]-M97)^2</f>
        <v>0.40832415240606745</v>
      </c>
      <c r="P97" s="12">
        <f>ABS(Table21[[#This Row],[Erorr 3]])</f>
        <v>0.63900246666665339</v>
      </c>
      <c r="Q97" s="204">
        <f>Table21[[#This Row],[Abs Erorr 3]]/Table21[[#This Row],[Adj Close]]</f>
        <v>4.7306695570890813E-3</v>
      </c>
    </row>
    <row r="98" spans="1:17" x14ac:dyDescent="0.3">
      <c r="A98" s="68">
        <v>43606</v>
      </c>
      <c r="B98" s="87">
        <v>138.61192320000001</v>
      </c>
      <c r="C98" s="6">
        <f t="shared" si="6"/>
        <v>135.07653809999999</v>
      </c>
      <c r="D98" s="19">
        <f>Table21[[#This Row],[Adj Close]]-Table21[[#This Row],[Naive Trend ]]</f>
        <v>3.5353851000000134</v>
      </c>
      <c r="E98" s="7">
        <f t="shared" si="5"/>
        <v>12.498947805302105</v>
      </c>
      <c r="F98" s="7">
        <f>ABS(Table21[[#This Row],[Erorr 1]])</f>
        <v>3.5353851000000134</v>
      </c>
      <c r="G98" s="8">
        <f>Table21[[#This Row],[Abs Erorr 1]]/Table21[[#This Row],[Adj Close]]</f>
        <v>2.5505634857247356E-2</v>
      </c>
      <c r="H98" s="6">
        <f t="shared" si="8"/>
        <v>135.78619383333333</v>
      </c>
      <c r="I98" s="9">
        <f>(Table21[[#This Row],[Adj Close]]-Table21[[#This Row],[3-MA]])</f>
        <v>2.8257293666666783</v>
      </c>
      <c r="J98" s="5">
        <f t="shared" si="7"/>
        <v>7.984746453642467</v>
      </c>
      <c r="K98" s="5">
        <f>ABS(Table21[[#This Row],[Erorr 2]])</f>
        <v>2.8257293666666783</v>
      </c>
      <c r="L98" s="8">
        <f>Table21[[#This Row],[Abs Erorr 2]]/Table21[[#This Row],[Adj Close]]</f>
        <v>2.0385904050905471E-2</v>
      </c>
      <c r="M98" s="6">
        <f t="shared" si="9"/>
        <v>135.31737010000001</v>
      </c>
      <c r="N98" s="11">
        <f>Table21[[#This Row],[Adj Close]]-Table21[[#This Row],[6-MA]]</f>
        <v>3.2945531000000017</v>
      </c>
      <c r="O98" s="12">
        <f>(Table21[[#This Row],[Adj Close]]-M98)^2</f>
        <v>10.854080128719621</v>
      </c>
      <c r="P98" s="12">
        <f>ABS(Table21[[#This Row],[Erorr 3]])</f>
        <v>3.2945531000000017</v>
      </c>
      <c r="Q98" s="204">
        <f>Table21[[#This Row],[Abs Erorr 3]]/Table21[[#This Row],[Adj Close]]</f>
        <v>2.3768179705914372E-2</v>
      </c>
    </row>
    <row r="99" spans="1:17" x14ac:dyDescent="0.3">
      <c r="A99" s="68">
        <v>43607</v>
      </c>
      <c r="B99" s="87">
        <v>141.22251890000001</v>
      </c>
      <c r="C99" s="6">
        <f t="shared" si="6"/>
        <v>138.61192320000001</v>
      </c>
      <c r="D99" s="19">
        <f>Table21[[#This Row],[Adj Close]]-Table21[[#This Row],[Naive Trend ]]</f>
        <v>2.6105957000000046</v>
      </c>
      <c r="E99" s="7">
        <f t="shared" si="5"/>
        <v>6.8152099088585141</v>
      </c>
      <c r="F99" s="7">
        <f>ABS(Table21[[#This Row],[Erorr 1]])</f>
        <v>2.6105957000000046</v>
      </c>
      <c r="G99" s="8">
        <f>Table21[[#This Row],[Abs Erorr 1]]/Table21[[#This Row],[Adj Close]]</f>
        <v>1.8485689961730348E-2</v>
      </c>
      <c r="H99" s="6">
        <f t="shared" si="8"/>
        <v>137.01923623333334</v>
      </c>
      <c r="I99" s="9">
        <f>(Table21[[#This Row],[Adj Close]]-Table21[[#This Row],[3-MA]])</f>
        <v>4.2032826666666665</v>
      </c>
      <c r="J99" s="5">
        <f t="shared" si="7"/>
        <v>17.667585175900442</v>
      </c>
      <c r="K99" s="5">
        <f>ABS(Table21[[#This Row],[Erorr 2]])</f>
        <v>4.2032826666666665</v>
      </c>
      <c r="L99" s="8">
        <f>Table21[[#This Row],[Abs Erorr 2]]/Table21[[#This Row],[Adj Close]]</f>
        <v>2.9763544082109315E-2</v>
      </c>
      <c r="M99" s="6">
        <f t="shared" si="9"/>
        <v>136.31922403333331</v>
      </c>
      <c r="N99" s="11">
        <f>Table21[[#This Row],[Adj Close]]-Table21[[#This Row],[6-MA]]</f>
        <v>4.9032948666666982</v>
      </c>
      <c r="O99" s="12">
        <f>(Table21[[#This Row],[Adj Close]]-M99)^2</f>
        <v>24.042300549479993</v>
      </c>
      <c r="P99" s="12">
        <f>ABS(Table21[[#This Row],[Erorr 3]])</f>
        <v>4.9032948666666982</v>
      </c>
      <c r="Q99" s="204">
        <f>Table21[[#This Row],[Abs Erorr 3]]/Table21[[#This Row],[Adj Close]]</f>
        <v>3.472034704421844E-2</v>
      </c>
    </row>
    <row r="100" spans="1:17" x14ac:dyDescent="0.3">
      <c r="A100" s="68">
        <v>43608</v>
      </c>
      <c r="B100" s="87">
        <v>139.7100983</v>
      </c>
      <c r="C100" s="6">
        <f t="shared" si="6"/>
        <v>141.22251890000001</v>
      </c>
      <c r="D100" s="19">
        <f>Table21[[#This Row],[Adj Close]]-Table21[[#This Row],[Naive Trend ]]</f>
        <v>-1.5124206000000129</v>
      </c>
      <c r="E100" s="7">
        <f t="shared" si="5"/>
        <v>2.2874160713043992</v>
      </c>
      <c r="F100" s="7">
        <f>ABS(Table21[[#This Row],[Erorr 1]])</f>
        <v>1.5124206000000129</v>
      </c>
      <c r="G100" s="8">
        <f>Table21[[#This Row],[Abs Erorr 1]]/Table21[[#This Row],[Adj Close]]</f>
        <v>1.0825420770604475E-2</v>
      </c>
      <c r="H100" s="6">
        <f t="shared" si="8"/>
        <v>138.30366006666665</v>
      </c>
      <c r="I100" s="9">
        <f>(Table21[[#This Row],[Adj Close]]-Table21[[#This Row],[3-MA]])</f>
        <v>1.4064382333333469</v>
      </c>
      <c r="J100" s="5">
        <f t="shared" si="7"/>
        <v>1.978068504181826</v>
      </c>
      <c r="K100" s="5">
        <f>ABS(Table21[[#This Row],[Erorr 2]])</f>
        <v>1.4064382333333469</v>
      </c>
      <c r="L100" s="8">
        <f>Table21[[#This Row],[Abs Erorr 2]]/Table21[[#This Row],[Adj Close]]</f>
        <v>1.0066833038176647E-2</v>
      </c>
      <c r="M100" s="6">
        <f t="shared" si="9"/>
        <v>137.33552549999999</v>
      </c>
      <c r="N100" s="11">
        <f>Table21[[#This Row],[Adj Close]]-Table21[[#This Row],[6-MA]]</f>
        <v>2.3745728000000099</v>
      </c>
      <c r="O100" s="12">
        <f>(Table21[[#This Row],[Adj Close]]-M100)^2</f>
        <v>5.6385959824998872</v>
      </c>
      <c r="P100" s="12">
        <f>ABS(Table21[[#This Row],[Erorr 3]])</f>
        <v>2.3745728000000099</v>
      </c>
      <c r="Q100" s="204">
        <f>Table21[[#This Row],[Abs Erorr 3]]/Table21[[#This Row],[Adj Close]]</f>
        <v>1.6996429240934904E-2</v>
      </c>
    </row>
    <row r="101" spans="1:17" x14ac:dyDescent="0.3">
      <c r="A101" s="68">
        <v>43609</v>
      </c>
      <c r="B101" s="87">
        <v>140.2303009</v>
      </c>
      <c r="C101" s="6">
        <f t="shared" si="6"/>
        <v>139.7100983</v>
      </c>
      <c r="D101" s="19">
        <f>Table21[[#This Row],[Adj Close]]-Table21[[#This Row],[Naive Trend ]]</f>
        <v>0.52020260000000462</v>
      </c>
      <c r="E101" s="7">
        <f t="shared" si="5"/>
        <v>0.2706107450467648</v>
      </c>
      <c r="F101" s="7">
        <f>ABS(Table21[[#This Row],[Erorr 1]])</f>
        <v>0.52020260000000462</v>
      </c>
      <c r="G101" s="8">
        <f>Table21[[#This Row],[Abs Erorr 1]]/Table21[[#This Row],[Adj Close]]</f>
        <v>3.7096304911373446E-3</v>
      </c>
      <c r="H101" s="6">
        <f t="shared" si="8"/>
        <v>139.84818013333336</v>
      </c>
      <c r="I101" s="9">
        <f>(Table21[[#This Row],[Adj Close]]-Table21[[#This Row],[3-MA]])</f>
        <v>0.3821207666666453</v>
      </c>
      <c r="J101" s="5">
        <f t="shared" si="7"/>
        <v>0.14601628031790478</v>
      </c>
      <c r="K101" s="5">
        <f>ABS(Table21[[#This Row],[Erorr 2]])</f>
        <v>0.3821207666666453</v>
      </c>
      <c r="L101" s="8">
        <f>Table21[[#This Row],[Abs Erorr 2]]/Table21[[#This Row],[Adj Close]]</f>
        <v>2.724951484908675E-3</v>
      </c>
      <c r="M101" s="6">
        <f t="shared" si="9"/>
        <v>137.81718698333336</v>
      </c>
      <c r="N101" s="11">
        <f>Table21[[#This Row],[Adj Close]]-Table21[[#This Row],[6-MA]]</f>
        <v>2.4131139166666458</v>
      </c>
      <c r="O101" s="12">
        <f>(Table21[[#This Row],[Adj Close]]-M101)^2</f>
        <v>5.8231187748102391</v>
      </c>
      <c r="P101" s="12">
        <f>ABS(Table21[[#This Row],[Erorr 3]])</f>
        <v>2.4131139166666458</v>
      </c>
      <c r="Q101" s="204">
        <f>Table21[[#This Row],[Abs Erorr 3]]/Table21[[#This Row],[Adj Close]]</f>
        <v>1.7208220343101651E-2</v>
      </c>
    </row>
    <row r="102" spans="1:17" x14ac:dyDescent="0.3">
      <c r="A102" s="68">
        <v>43613</v>
      </c>
      <c r="B102" s="87">
        <v>141.61747740000001</v>
      </c>
      <c r="C102" s="6">
        <f t="shared" si="6"/>
        <v>140.2303009</v>
      </c>
      <c r="D102" s="19">
        <f>Table21[[#This Row],[Adj Close]]-Table21[[#This Row],[Naive Trend ]]</f>
        <v>1.3871765000000096</v>
      </c>
      <c r="E102" s="7">
        <f t="shared" si="5"/>
        <v>1.9242586421522765</v>
      </c>
      <c r="F102" s="7">
        <f>ABS(Table21[[#This Row],[Erorr 1]])</f>
        <v>1.3871765000000096</v>
      </c>
      <c r="G102" s="8">
        <f>Table21[[#This Row],[Abs Erorr 1]]/Table21[[#This Row],[Adj Close]]</f>
        <v>9.7952352030810114E-3</v>
      </c>
      <c r="H102" s="6">
        <f t="shared" si="8"/>
        <v>140.38763936666666</v>
      </c>
      <c r="I102" s="9">
        <f>(Table21[[#This Row],[Adj Close]]-Table21[[#This Row],[3-MA]])</f>
        <v>1.2298380333333512</v>
      </c>
      <c r="J102" s="5">
        <f t="shared" si="7"/>
        <v>1.5125015882332451</v>
      </c>
      <c r="K102" s="5">
        <f>ABS(Table21[[#This Row],[Erorr 2]])</f>
        <v>1.2298380333333512</v>
      </c>
      <c r="L102" s="8">
        <f>Table21[[#This Row],[Abs Erorr 2]]/Table21[[#This Row],[Adj Close]]</f>
        <v>8.6842249693493776E-3</v>
      </c>
      <c r="M102" s="6">
        <f t="shared" si="9"/>
        <v>138.70343779999999</v>
      </c>
      <c r="N102" s="11">
        <f>Table21[[#This Row],[Adj Close]]-Table21[[#This Row],[6-MA]]</f>
        <v>2.9140396000000237</v>
      </c>
      <c r="O102" s="12">
        <f>(Table21[[#This Row],[Adj Close]]-M102)^2</f>
        <v>8.4916267903682989</v>
      </c>
      <c r="P102" s="12">
        <f>ABS(Table21[[#This Row],[Erorr 3]])</f>
        <v>2.9140396000000237</v>
      </c>
      <c r="Q102" s="204">
        <f>Table21[[#This Row],[Abs Erorr 3]]/Table21[[#This Row],[Adj Close]]</f>
        <v>2.0576835949204838E-2</v>
      </c>
    </row>
    <row r="103" spans="1:17" x14ac:dyDescent="0.3">
      <c r="A103" s="68">
        <v>43614</v>
      </c>
      <c r="B103" s="87">
        <v>138.77566530000001</v>
      </c>
      <c r="C103" s="6">
        <f t="shared" si="6"/>
        <v>141.61747740000001</v>
      </c>
      <c r="D103" s="19">
        <f>Table21[[#This Row],[Adj Close]]-Table21[[#This Row],[Naive Trend ]]</f>
        <v>-2.8418120999999985</v>
      </c>
      <c r="E103" s="7">
        <f t="shared" si="5"/>
        <v>8.0758960117064014</v>
      </c>
      <c r="F103" s="7">
        <f>ABS(Table21[[#This Row],[Erorr 1]])</f>
        <v>2.8418120999999985</v>
      </c>
      <c r="G103" s="8">
        <f>Table21[[#This Row],[Abs Erorr 1]]/Table21[[#This Row],[Adj Close]]</f>
        <v>2.0477740775781374E-2</v>
      </c>
      <c r="H103" s="6">
        <f t="shared" si="8"/>
        <v>140.5192922</v>
      </c>
      <c r="I103" s="9">
        <f>(Table21[[#This Row],[Adj Close]]-Table21[[#This Row],[3-MA]])</f>
        <v>-1.7436268999999811</v>
      </c>
      <c r="J103" s="5">
        <f t="shared" si="7"/>
        <v>3.0402347664035441</v>
      </c>
      <c r="K103" s="5">
        <f>ABS(Table21[[#This Row],[Erorr 2]])</f>
        <v>1.7436268999999811</v>
      </c>
      <c r="L103" s="8">
        <f>Table21[[#This Row],[Abs Erorr 2]]/Table21[[#This Row],[Adj Close]]</f>
        <v>1.2564356266861873E-2</v>
      </c>
      <c r="M103" s="6">
        <f t="shared" si="9"/>
        <v>139.41147613333331</v>
      </c>
      <c r="N103" s="11">
        <f>Table21[[#This Row],[Adj Close]]-Table21[[#This Row],[6-MA]]</f>
        <v>-0.63581083333329502</v>
      </c>
      <c r="O103" s="12">
        <f>(Table21[[#This Row],[Adj Close]]-M103)^2</f>
        <v>0.40425541578397906</v>
      </c>
      <c r="P103" s="12">
        <f>ABS(Table21[[#This Row],[Erorr 3]])</f>
        <v>0.63581083333329502</v>
      </c>
      <c r="Q103" s="204">
        <f>Table21[[#This Row],[Abs Erorr 3]]/Table21[[#This Row],[Adj Close]]</f>
        <v>4.5815729433458172E-3</v>
      </c>
    </row>
    <row r="104" spans="1:17" x14ac:dyDescent="0.3">
      <c r="A104" s="68">
        <v>43615</v>
      </c>
      <c r="B104" s="87">
        <v>138.90092469999999</v>
      </c>
      <c r="C104" s="6">
        <f t="shared" si="6"/>
        <v>138.77566530000001</v>
      </c>
      <c r="D104" s="19">
        <f>Table21[[#This Row],[Adj Close]]-Table21[[#This Row],[Naive Trend ]]</f>
        <v>0.12525939999997604</v>
      </c>
      <c r="E104" s="7">
        <f t="shared" si="5"/>
        <v>1.5689917288353998E-2</v>
      </c>
      <c r="F104" s="7">
        <f>ABS(Table21[[#This Row],[Erorr 1]])</f>
        <v>0.12525939999997604</v>
      </c>
      <c r="G104" s="8">
        <f>Table21[[#This Row],[Abs Erorr 1]]/Table21[[#This Row],[Adj Close]]</f>
        <v>9.0178953286677475E-4</v>
      </c>
      <c r="H104" s="6">
        <f t="shared" si="8"/>
        <v>140.20781453333333</v>
      </c>
      <c r="I104" s="9">
        <f>(Table21[[#This Row],[Adj Close]]-Table21[[#This Row],[3-MA]])</f>
        <v>-1.3068898333333436</v>
      </c>
      <c r="J104" s="5">
        <f t="shared" si="7"/>
        <v>1.7079610364700546</v>
      </c>
      <c r="K104" s="5">
        <f>ABS(Table21[[#This Row],[Erorr 2]])</f>
        <v>1.3068898333333436</v>
      </c>
      <c r="L104" s="8">
        <f>Table21[[#This Row],[Abs Erorr 2]]/Table21[[#This Row],[Adj Close]]</f>
        <v>9.4087914544556204E-3</v>
      </c>
      <c r="M104" s="6">
        <f t="shared" si="9"/>
        <v>140.02799733333333</v>
      </c>
      <c r="N104" s="11">
        <f>Table21[[#This Row],[Adj Close]]-Table21[[#This Row],[6-MA]]</f>
        <v>-1.1270726333333414</v>
      </c>
      <c r="O104" s="12">
        <f>(Table21[[#This Row],[Adj Close]]-M104)^2</f>
        <v>1.2702927208089527</v>
      </c>
      <c r="P104" s="12">
        <f>ABS(Table21[[#This Row],[Erorr 3]])</f>
        <v>1.1270726333333414</v>
      </c>
      <c r="Q104" s="204">
        <f>Table21[[#This Row],[Abs Erorr 3]]/Table21[[#This Row],[Adj Close]]</f>
        <v>8.1142197992389708E-3</v>
      </c>
    </row>
    <row r="105" spans="1:17" x14ac:dyDescent="0.3">
      <c r="A105" s="68">
        <v>43616</v>
      </c>
      <c r="B105" s="87">
        <v>137.6293335</v>
      </c>
      <c r="C105" s="6">
        <f t="shared" si="6"/>
        <v>138.90092469999999</v>
      </c>
      <c r="D105" s="19">
        <f>Table21[[#This Row],[Adj Close]]-Table21[[#This Row],[Naive Trend ]]</f>
        <v>-1.2715911999999889</v>
      </c>
      <c r="E105" s="7">
        <f t="shared" si="5"/>
        <v>1.6169441799174118</v>
      </c>
      <c r="F105" s="7">
        <f>ABS(Table21[[#This Row],[Erorr 1]])</f>
        <v>1.2715911999999889</v>
      </c>
      <c r="G105" s="8">
        <f>Table21[[#This Row],[Abs Erorr 1]]/Table21[[#This Row],[Adj Close]]</f>
        <v>9.2392454984895275E-3</v>
      </c>
      <c r="H105" s="6">
        <f t="shared" si="8"/>
        <v>139.76468913333335</v>
      </c>
      <c r="I105" s="9">
        <f>(Table21[[#This Row],[Adj Close]]-Table21[[#This Row],[3-MA]])</f>
        <v>-2.1353556333333472</v>
      </c>
      <c r="J105" s="5">
        <f t="shared" si="7"/>
        <v>4.5597436808084604</v>
      </c>
      <c r="K105" s="5">
        <f>ABS(Table21[[#This Row],[Erorr 2]])</f>
        <v>2.1353556333333472</v>
      </c>
      <c r="L105" s="8">
        <f>Table21[[#This Row],[Abs Erorr 2]]/Table21[[#This Row],[Adj Close]]</f>
        <v>1.5515265380060473E-2</v>
      </c>
      <c r="M105" s="6">
        <f t="shared" si="9"/>
        <v>140.07616425000001</v>
      </c>
      <c r="N105" s="11">
        <f>Table21[[#This Row],[Adj Close]]-Table21[[#This Row],[6-MA]]</f>
        <v>-2.4468307500000037</v>
      </c>
      <c r="O105" s="12">
        <f>(Table21[[#This Row],[Adj Close]]-M105)^2</f>
        <v>5.9869807191455804</v>
      </c>
      <c r="P105" s="12">
        <f>ABS(Table21[[#This Row],[Erorr 3]])</f>
        <v>2.4468307500000037</v>
      </c>
      <c r="Q105" s="204">
        <f>Table21[[#This Row],[Abs Erorr 3]]/Table21[[#This Row],[Adj Close]]</f>
        <v>1.7778410225317291E-2</v>
      </c>
    </row>
    <row r="106" spans="1:17" x14ac:dyDescent="0.3">
      <c r="A106" s="68">
        <v>43619</v>
      </c>
      <c r="B106" s="87">
        <v>139.81607059999999</v>
      </c>
      <c r="C106" s="6">
        <f t="shared" si="6"/>
        <v>137.6293335</v>
      </c>
      <c r="D106" s="19">
        <f>Table21[[#This Row],[Adj Close]]-Table21[[#This Row],[Naive Trend ]]</f>
        <v>2.1867370999999878</v>
      </c>
      <c r="E106" s="7">
        <f t="shared" si="5"/>
        <v>4.7818191445163567</v>
      </c>
      <c r="F106" s="7">
        <f>ABS(Table21[[#This Row],[Erorr 1]])</f>
        <v>2.1867370999999878</v>
      </c>
      <c r="G106" s="8">
        <f>Table21[[#This Row],[Abs Erorr 1]]/Table21[[#This Row],[Adj Close]]</f>
        <v>1.5640098385084983E-2</v>
      </c>
      <c r="H106" s="6">
        <f t="shared" si="8"/>
        <v>138.43530783333335</v>
      </c>
      <c r="I106" s="9">
        <f>(Table21[[#This Row],[Adj Close]]-Table21[[#This Row],[3-MA]])</f>
        <v>1.3807627666666349</v>
      </c>
      <c r="J106" s="5">
        <f t="shared" si="7"/>
        <v>1.9065058178129</v>
      </c>
      <c r="K106" s="5">
        <f>ABS(Table21[[#This Row],[Erorr 2]])</f>
        <v>1.3807627666666349</v>
      </c>
      <c r="L106" s="8">
        <f>Table21[[#This Row],[Abs Erorr 2]]/Table21[[#This Row],[Adj Close]]</f>
        <v>9.8755655250594276E-3</v>
      </c>
      <c r="M106" s="6">
        <f t="shared" si="9"/>
        <v>139.47730001666667</v>
      </c>
      <c r="N106" s="11">
        <f>Table21[[#This Row],[Adj Close]]-Table21[[#This Row],[6-MA]]</f>
        <v>0.33877058333331433</v>
      </c>
      <c r="O106" s="12">
        <f>(Table21[[#This Row],[Adj Close]]-M106)^2</f>
        <v>0.11476550813199407</v>
      </c>
      <c r="P106" s="12">
        <f>ABS(Table21[[#This Row],[Erorr 3]])</f>
        <v>0.33877058333331433</v>
      </c>
      <c r="Q106" s="204">
        <f>Table21[[#This Row],[Abs Erorr 3]]/Table21[[#This Row],[Adj Close]]</f>
        <v>2.4229731380629601E-3</v>
      </c>
    </row>
    <row r="107" spans="1:17" x14ac:dyDescent="0.3">
      <c r="A107" s="68">
        <v>43620</v>
      </c>
      <c r="B107" s="87">
        <v>140.26884459999999</v>
      </c>
      <c r="C107" s="6">
        <f t="shared" si="6"/>
        <v>139.81607059999999</v>
      </c>
      <c r="D107" s="19">
        <f>Table21[[#This Row],[Adj Close]]-Table21[[#This Row],[Naive Trend ]]</f>
        <v>0.45277400000000512</v>
      </c>
      <c r="E107" s="7">
        <f t="shared" si="5"/>
        <v>0.20500429507600462</v>
      </c>
      <c r="F107" s="7">
        <f>ABS(Table21[[#This Row],[Erorr 1]])</f>
        <v>0.45277400000000512</v>
      </c>
      <c r="G107" s="8">
        <f>Table21[[#This Row],[Abs Erorr 1]]/Table21[[#This Row],[Adj Close]]</f>
        <v>3.2279014009929698E-3</v>
      </c>
      <c r="H107" s="6">
        <f t="shared" si="8"/>
        <v>138.78210959999998</v>
      </c>
      <c r="I107" s="9">
        <f>(Table21[[#This Row],[Adj Close]]-Table21[[#This Row],[3-MA]])</f>
        <v>1.4867350000000101</v>
      </c>
      <c r="J107" s="5">
        <f t="shared" si="7"/>
        <v>2.2103809602250299</v>
      </c>
      <c r="K107" s="5">
        <f>ABS(Table21[[#This Row],[Erorr 2]])</f>
        <v>1.4867350000000101</v>
      </c>
      <c r="L107" s="8">
        <f>Table21[[#This Row],[Abs Erorr 2]]/Table21[[#This Row],[Adj Close]]</f>
        <v>1.0599181908425088E-2</v>
      </c>
      <c r="M107" s="6">
        <f t="shared" si="9"/>
        <v>139.49496206666666</v>
      </c>
      <c r="N107" s="11">
        <f>Table21[[#This Row],[Adj Close]]-Table21[[#This Row],[6-MA]]</f>
        <v>0.77388253333333523</v>
      </c>
      <c r="O107" s="12">
        <f>(Table21[[#This Row],[Adj Close]]-M107)^2</f>
        <v>0.59889417539842071</v>
      </c>
      <c r="P107" s="12">
        <f>ABS(Table21[[#This Row],[Erorr 3]])</f>
        <v>0.77388253333333523</v>
      </c>
      <c r="Q107" s="204">
        <f>Table21[[#This Row],[Abs Erorr 3]]/Table21[[#This Row],[Adj Close]]</f>
        <v>5.5171377189296052E-3</v>
      </c>
    </row>
    <row r="108" spans="1:17" x14ac:dyDescent="0.3">
      <c r="A108" s="68">
        <v>43621</v>
      </c>
      <c r="B108" s="87">
        <v>139.29588319999999</v>
      </c>
      <c r="C108" s="6">
        <f t="shared" si="6"/>
        <v>140.26884459999999</v>
      </c>
      <c r="D108" s="19">
        <f>Table21[[#This Row],[Adj Close]]-Table21[[#This Row],[Naive Trend ]]</f>
        <v>-0.97296140000000264</v>
      </c>
      <c r="E108" s="7">
        <f t="shared" si="5"/>
        <v>0.94665388588996513</v>
      </c>
      <c r="F108" s="7">
        <f>ABS(Table21[[#This Row],[Erorr 1]])</f>
        <v>0.97296140000000264</v>
      </c>
      <c r="G108" s="8">
        <f>Table21[[#This Row],[Abs Erorr 1]]/Table21[[#This Row],[Adj Close]]</f>
        <v>6.9848539500843099E-3</v>
      </c>
      <c r="H108" s="6">
        <f t="shared" si="8"/>
        <v>139.23808289999999</v>
      </c>
      <c r="I108" s="9">
        <f>(Table21[[#This Row],[Adj Close]]-Table21[[#This Row],[3-MA]])</f>
        <v>5.7800299999996696E-2</v>
      </c>
      <c r="J108" s="5">
        <f t="shared" si="7"/>
        <v>3.3408746800896181E-3</v>
      </c>
      <c r="K108" s="5">
        <f>ABS(Table21[[#This Row],[Erorr 2]])</f>
        <v>5.7800299999996696E-2</v>
      </c>
      <c r="L108" s="8">
        <f>Table21[[#This Row],[Abs Erorr 2]]/Table21[[#This Row],[Adj Close]]</f>
        <v>4.1494621859719614E-4</v>
      </c>
      <c r="M108" s="6">
        <f t="shared" si="9"/>
        <v>139.50138601666666</v>
      </c>
      <c r="N108" s="11">
        <f>Table21[[#This Row],[Adj Close]]-Table21[[#This Row],[6-MA]]</f>
        <v>-0.20550281666666592</v>
      </c>
      <c r="O108" s="12">
        <f>(Table21[[#This Row],[Adj Close]]-M108)^2</f>
        <v>4.2231407657933304E-2</v>
      </c>
      <c r="P108" s="12">
        <f>ABS(Table21[[#This Row],[Erorr 3]])</f>
        <v>0.20550281666666592</v>
      </c>
      <c r="Q108" s="204">
        <f>Table21[[#This Row],[Abs Erorr 3]]/Table21[[#This Row],[Adj Close]]</f>
        <v>1.475297129719236E-3</v>
      </c>
    </row>
    <row r="109" spans="1:17" x14ac:dyDescent="0.3">
      <c r="A109" s="68">
        <v>43622</v>
      </c>
      <c r="B109" s="87">
        <v>142.1087799</v>
      </c>
      <c r="C109" s="6">
        <f t="shared" si="6"/>
        <v>139.29588319999999</v>
      </c>
      <c r="D109" s="19">
        <f>Table21[[#This Row],[Adj Close]]-Table21[[#This Row],[Naive Trend ]]</f>
        <v>2.8128967000000102</v>
      </c>
      <c r="E109" s="7">
        <f t="shared" si="5"/>
        <v>7.9123878448709473</v>
      </c>
      <c r="F109" s="7">
        <f>ABS(Table21[[#This Row],[Erorr 1]])</f>
        <v>2.8128967000000102</v>
      </c>
      <c r="G109" s="8">
        <f>Table21[[#This Row],[Abs Erorr 1]]/Table21[[#This Row],[Adj Close]]</f>
        <v>1.9793968409125791E-2</v>
      </c>
      <c r="H109" s="6">
        <f t="shared" si="8"/>
        <v>139.79359946666665</v>
      </c>
      <c r="I109" s="9">
        <f>(Table21[[#This Row],[Adj Close]]-Table21[[#This Row],[3-MA]])</f>
        <v>2.315180433333353</v>
      </c>
      <c r="J109" s="5">
        <f t="shared" si="7"/>
        <v>5.3600604388896125</v>
      </c>
      <c r="K109" s="5">
        <f>ABS(Table21[[#This Row],[Erorr 2]])</f>
        <v>2.315180433333353</v>
      </c>
      <c r="L109" s="8">
        <f>Table21[[#This Row],[Abs Erorr 2]]/Table21[[#This Row],[Adj Close]]</f>
        <v>1.629160728114416E-2</v>
      </c>
      <c r="M109" s="6">
        <f t="shared" si="9"/>
        <v>139.11445365</v>
      </c>
      <c r="N109" s="11">
        <f>Table21[[#This Row],[Adj Close]]-Table21[[#This Row],[6-MA]]</f>
        <v>2.9943262500000003</v>
      </c>
      <c r="O109" s="12">
        <f>(Table21[[#This Row],[Adj Close]]-M109)^2</f>
        <v>8.9659896914390647</v>
      </c>
      <c r="P109" s="12">
        <f>ABS(Table21[[#This Row],[Erorr 3]])</f>
        <v>2.9943262500000003</v>
      </c>
      <c r="Q109" s="204">
        <f>Table21[[#This Row],[Abs Erorr 3]]/Table21[[#This Row],[Adj Close]]</f>
        <v>2.1070663277153366E-2</v>
      </c>
    </row>
    <row r="110" spans="1:17" x14ac:dyDescent="0.3">
      <c r="A110" s="68">
        <v>43623</v>
      </c>
      <c r="B110" s="87">
        <v>144.6423035</v>
      </c>
      <c r="C110" s="6">
        <f t="shared" si="6"/>
        <v>142.1087799</v>
      </c>
      <c r="D110" s="19">
        <f>Table21[[#This Row],[Adj Close]]-Table21[[#This Row],[Naive Trend ]]</f>
        <v>2.5335235999999952</v>
      </c>
      <c r="E110" s="7">
        <f t="shared" si="5"/>
        <v>6.418741831756936</v>
      </c>
      <c r="F110" s="7">
        <f>ABS(Table21[[#This Row],[Erorr 1]])</f>
        <v>2.5335235999999952</v>
      </c>
      <c r="G110" s="8">
        <f>Table21[[#This Row],[Abs Erorr 1]]/Table21[[#This Row],[Adj Close]]</f>
        <v>1.7515785760422401E-2</v>
      </c>
      <c r="H110" s="6">
        <f t="shared" si="8"/>
        <v>140.55783590000001</v>
      </c>
      <c r="I110" s="9">
        <f>(Table21[[#This Row],[Adj Close]]-Table21[[#This Row],[3-MA]])</f>
        <v>4.0844675999999822</v>
      </c>
      <c r="J110" s="5">
        <f t="shared" si="7"/>
        <v>16.682875575449614</v>
      </c>
      <c r="K110" s="5">
        <f>ABS(Table21[[#This Row],[Erorr 2]])</f>
        <v>4.0844675999999822</v>
      </c>
      <c r="L110" s="8">
        <f>Table21[[#This Row],[Abs Erorr 2]]/Table21[[#This Row],[Adj Close]]</f>
        <v>2.8238402605362145E-2</v>
      </c>
      <c r="M110" s="6">
        <f t="shared" si="9"/>
        <v>139.66997274999997</v>
      </c>
      <c r="N110" s="11">
        <f>Table21[[#This Row],[Adj Close]]-Table21[[#This Row],[6-MA]]</f>
        <v>4.972330750000026</v>
      </c>
      <c r="O110" s="12">
        <f>(Table21[[#This Row],[Adj Close]]-M110)^2</f>
        <v>24.724073087395823</v>
      </c>
      <c r="P110" s="12">
        <f>ABS(Table21[[#This Row],[Erorr 3]])</f>
        <v>4.972330750000026</v>
      </c>
      <c r="Q110" s="204">
        <f>Table21[[#This Row],[Abs Erorr 3]]/Table21[[#This Row],[Adj Close]]</f>
        <v>3.4376739236595649E-2</v>
      </c>
    </row>
    <row r="111" spans="1:17" x14ac:dyDescent="0.3">
      <c r="A111" s="68">
        <v>43626</v>
      </c>
      <c r="B111" s="87">
        <v>145.13360599999999</v>
      </c>
      <c r="C111" s="6">
        <f t="shared" si="6"/>
        <v>144.6423035</v>
      </c>
      <c r="D111" s="19">
        <f>Table21[[#This Row],[Adj Close]]-Table21[[#This Row],[Naive Trend ]]</f>
        <v>0.4913024999999891</v>
      </c>
      <c r="E111" s="7">
        <f t="shared" si="5"/>
        <v>0.24137814650623929</v>
      </c>
      <c r="F111" s="7">
        <f>ABS(Table21[[#This Row],[Erorr 1]])</f>
        <v>0.4913024999999891</v>
      </c>
      <c r="G111" s="8">
        <f>Table21[[#This Row],[Abs Erorr 1]]/Table21[[#This Row],[Adj Close]]</f>
        <v>3.3851739341471962E-3</v>
      </c>
      <c r="H111" s="6">
        <f t="shared" si="8"/>
        <v>142.01565553333333</v>
      </c>
      <c r="I111" s="9">
        <f>(Table21[[#This Row],[Adj Close]]-Table21[[#This Row],[3-MA]])</f>
        <v>3.117950466666656</v>
      </c>
      <c r="J111" s="5">
        <f t="shared" si="7"/>
        <v>9.721615112586818</v>
      </c>
      <c r="K111" s="5">
        <f>ABS(Table21[[#This Row],[Erorr 2]])</f>
        <v>3.117950466666656</v>
      </c>
      <c r="L111" s="8">
        <f>Table21[[#This Row],[Abs Erorr 2]]/Table21[[#This Row],[Adj Close]]</f>
        <v>2.1483311498969138E-2</v>
      </c>
      <c r="M111" s="6">
        <f t="shared" si="9"/>
        <v>140.62686921666668</v>
      </c>
      <c r="N111" s="11">
        <f>Table21[[#This Row],[Adj Close]]-Table21[[#This Row],[6-MA]]</f>
        <v>4.5067367833333094</v>
      </c>
      <c r="O111" s="12">
        <f>(Table21[[#This Row],[Adj Close]]-M111)^2</f>
        <v>20.310676434249466</v>
      </c>
      <c r="P111" s="12">
        <f>ABS(Table21[[#This Row],[Erorr 3]])</f>
        <v>4.5067367833333094</v>
      </c>
      <c r="Q111" s="204">
        <f>Table21[[#This Row],[Abs Erorr 3]]/Table21[[#This Row],[Adj Close]]</f>
        <v>3.1052331073020467E-2</v>
      </c>
    </row>
    <row r="112" spans="1:17" x14ac:dyDescent="0.3">
      <c r="A112" s="68">
        <v>43627</v>
      </c>
      <c r="B112" s="87">
        <v>141.4440918</v>
      </c>
      <c r="C112" s="6">
        <f t="shared" si="6"/>
        <v>145.13360599999999</v>
      </c>
      <c r="D112" s="19">
        <f>Table21[[#This Row],[Adj Close]]-Table21[[#This Row],[Naive Trend ]]</f>
        <v>-3.6895141999999908</v>
      </c>
      <c r="E112" s="7">
        <f t="shared" si="5"/>
        <v>13.612515032001571</v>
      </c>
      <c r="F112" s="7">
        <f>ABS(Table21[[#This Row],[Erorr 1]])</f>
        <v>3.6895141999999908</v>
      </c>
      <c r="G112" s="8">
        <f>Table21[[#This Row],[Abs Erorr 1]]/Table21[[#This Row],[Adj Close]]</f>
        <v>2.608461161613532E-2</v>
      </c>
      <c r="H112" s="6">
        <f t="shared" si="8"/>
        <v>143.96156313333333</v>
      </c>
      <c r="I112" s="9">
        <f>(Table21[[#This Row],[Adj Close]]-Table21[[#This Row],[3-MA]])</f>
        <v>-2.517471333333333</v>
      </c>
      <c r="J112" s="5">
        <f t="shared" si="7"/>
        <v>6.3376619141551096</v>
      </c>
      <c r="K112" s="5">
        <f>ABS(Table21[[#This Row],[Erorr 2]])</f>
        <v>2.517471333333333</v>
      </c>
      <c r="L112" s="8">
        <f>Table21[[#This Row],[Abs Erorr 2]]/Table21[[#This Row],[Adj Close]]</f>
        <v>1.7798349166064872E-2</v>
      </c>
      <c r="M112" s="6">
        <f t="shared" si="9"/>
        <v>141.8775813</v>
      </c>
      <c r="N112" s="11">
        <f>Table21[[#This Row],[Adj Close]]-Table21[[#This Row],[6-MA]]</f>
        <v>-0.43348950000000741</v>
      </c>
      <c r="O112" s="12">
        <f>(Table21[[#This Row],[Adj Close]]-M112)^2</f>
        <v>0.18791314661025643</v>
      </c>
      <c r="P112" s="12">
        <f>ABS(Table21[[#This Row],[Erorr 3]])</f>
        <v>0.43348950000000741</v>
      </c>
      <c r="Q112" s="204">
        <f>Table21[[#This Row],[Abs Erorr 3]]/Table21[[#This Row],[Adj Close]]</f>
        <v>3.0647409480556854E-3</v>
      </c>
    </row>
    <row r="113" spans="1:17" x14ac:dyDescent="0.3">
      <c r="A113" s="68">
        <v>43628</v>
      </c>
      <c r="B113" s="87">
        <v>139.85458370000001</v>
      </c>
      <c r="C113" s="6">
        <f t="shared" si="6"/>
        <v>141.4440918</v>
      </c>
      <c r="D113" s="19">
        <f>Table21[[#This Row],[Adj Close]]-Table21[[#This Row],[Naive Trend ]]</f>
        <v>-1.5895080999999891</v>
      </c>
      <c r="E113" s="7">
        <f t="shared" si="5"/>
        <v>2.5265359999655752</v>
      </c>
      <c r="F113" s="7">
        <f>ABS(Table21[[#This Row],[Erorr 1]])</f>
        <v>1.5895080999999891</v>
      </c>
      <c r="G113" s="8">
        <f>Table21[[#This Row],[Abs Erorr 1]]/Table21[[#This Row],[Adj Close]]</f>
        <v>1.1365434424442029E-2</v>
      </c>
      <c r="H113" s="6">
        <f t="shared" si="8"/>
        <v>143.74000043333334</v>
      </c>
      <c r="I113" s="9">
        <f>(Table21[[#This Row],[Adj Close]]-Table21[[#This Row],[3-MA]])</f>
        <v>-3.8854167333333294</v>
      </c>
      <c r="J113" s="5">
        <f t="shared" si="7"/>
        <v>15.09646319166664</v>
      </c>
      <c r="K113" s="5">
        <f>ABS(Table21[[#This Row],[Erorr 2]])</f>
        <v>3.8854167333333294</v>
      </c>
      <c r="L113" s="8">
        <f>Table21[[#This Row],[Abs Erorr 2]]/Table21[[#This Row],[Adj Close]]</f>
        <v>2.7781833319584857E-2</v>
      </c>
      <c r="M113" s="6">
        <f t="shared" si="9"/>
        <v>142.14891816666668</v>
      </c>
      <c r="N113" s="11">
        <f>Table21[[#This Row],[Adj Close]]-Table21[[#This Row],[6-MA]]</f>
        <v>-2.294334466666669</v>
      </c>
      <c r="O113" s="12">
        <f>(Table21[[#This Row],[Adj Close]]-M113)^2</f>
        <v>5.263970644934628</v>
      </c>
      <c r="P113" s="12">
        <f>ABS(Table21[[#This Row],[Erorr 3]])</f>
        <v>2.294334466666669</v>
      </c>
      <c r="Q113" s="204">
        <f>Table21[[#This Row],[Abs Erorr 3]]/Table21[[#This Row],[Adj Close]]</f>
        <v>1.6405143156324513E-2</v>
      </c>
    </row>
    <row r="114" spans="1:17" x14ac:dyDescent="0.3">
      <c r="A114" s="68">
        <v>43629</v>
      </c>
      <c r="B114" s="87">
        <v>140.92387389999999</v>
      </c>
      <c r="C114" s="6">
        <f t="shared" si="6"/>
        <v>139.85458370000001</v>
      </c>
      <c r="D114" s="19">
        <f>Table21[[#This Row],[Adj Close]]-Table21[[#This Row],[Naive Trend ]]</f>
        <v>1.0692901999999833</v>
      </c>
      <c r="E114" s="7">
        <f t="shared" si="5"/>
        <v>1.1433815318160043</v>
      </c>
      <c r="F114" s="7">
        <f>ABS(Table21[[#This Row],[Erorr 1]])</f>
        <v>1.0692901999999833</v>
      </c>
      <c r="G114" s="8">
        <f>Table21[[#This Row],[Abs Erorr 1]]/Table21[[#This Row],[Adj Close]]</f>
        <v>7.5877150578386376E-3</v>
      </c>
      <c r="H114" s="6">
        <f t="shared" si="8"/>
        <v>142.14409383333336</v>
      </c>
      <c r="I114" s="9">
        <f>(Table21[[#This Row],[Adj Close]]-Table21[[#This Row],[3-MA]])</f>
        <v>-1.2202199333333681</v>
      </c>
      <c r="J114" s="5">
        <f t="shared" si="7"/>
        <v>1.4889366857040893</v>
      </c>
      <c r="K114" s="5">
        <f>ABS(Table21[[#This Row],[Erorr 2]])</f>
        <v>1.2202199333333681</v>
      </c>
      <c r="L114" s="8">
        <f>Table21[[#This Row],[Abs Erorr 2]]/Table21[[#This Row],[Adj Close]]</f>
        <v>8.6587169339329955E-3</v>
      </c>
      <c r="M114" s="6">
        <f t="shared" si="9"/>
        <v>142.07987468333334</v>
      </c>
      <c r="N114" s="11">
        <f>Table21[[#This Row],[Adj Close]]-Table21[[#This Row],[6-MA]]</f>
        <v>-1.1560007833333543</v>
      </c>
      <c r="O114" s="12">
        <f>(Table21[[#This Row],[Adj Close]]-M114)^2</f>
        <v>1.3363378110673287</v>
      </c>
      <c r="P114" s="12">
        <f>ABS(Table21[[#This Row],[Erorr 3]])</f>
        <v>1.1560007833333543</v>
      </c>
      <c r="Q114" s="204">
        <f>Table21[[#This Row],[Abs Erorr 3]]/Table21[[#This Row],[Adj Close]]</f>
        <v>8.2030159357786032E-3</v>
      </c>
    </row>
    <row r="115" spans="1:17" x14ac:dyDescent="0.3">
      <c r="A115" s="68">
        <v>43630</v>
      </c>
      <c r="B115" s="87">
        <v>140.96240230000001</v>
      </c>
      <c r="C115" s="6">
        <f t="shared" si="6"/>
        <v>140.92387389999999</v>
      </c>
      <c r="D115" s="19">
        <f>Table21[[#This Row],[Adj Close]]-Table21[[#This Row],[Naive Trend ]]</f>
        <v>3.8528400000018337E-2</v>
      </c>
      <c r="E115" s="7">
        <f t="shared" si="5"/>
        <v>1.484437606561413E-3</v>
      </c>
      <c r="F115" s="7">
        <f>ABS(Table21[[#This Row],[Erorr 1]])</f>
        <v>3.8528400000018337E-2</v>
      </c>
      <c r="G115" s="8">
        <f>Table21[[#This Row],[Abs Erorr 1]]/Table21[[#This Row],[Adj Close]]</f>
        <v>2.7332394575697676E-4</v>
      </c>
      <c r="H115" s="6">
        <f t="shared" si="8"/>
        <v>140.74084980000001</v>
      </c>
      <c r="I115" s="9">
        <f>(Table21[[#This Row],[Adj Close]]-Table21[[#This Row],[3-MA]])</f>
        <v>0.22155250000000137</v>
      </c>
      <c r="J115" s="5">
        <f t="shared" si="7"/>
        <v>4.908551025625061E-2</v>
      </c>
      <c r="K115" s="5">
        <f>ABS(Table21[[#This Row],[Erorr 2]])</f>
        <v>0.22155250000000137</v>
      </c>
      <c r="L115" s="8">
        <f>Table21[[#This Row],[Abs Erorr 2]]/Table21[[#This Row],[Adj Close]]</f>
        <v>1.571713424183048E-3</v>
      </c>
      <c r="M115" s="6">
        <f t="shared" si="9"/>
        <v>142.35120646666667</v>
      </c>
      <c r="N115" s="11">
        <f>Table21[[#This Row],[Adj Close]]-Table21[[#This Row],[6-MA]]</f>
        <v>-1.3888041666666595</v>
      </c>
      <c r="O115" s="12">
        <f>(Table21[[#This Row],[Adj Close]]-M115)^2</f>
        <v>1.9287770133506745</v>
      </c>
      <c r="P115" s="12">
        <f>ABS(Table21[[#This Row],[Erorr 3]])</f>
        <v>1.3888041666666595</v>
      </c>
      <c r="Q115" s="204">
        <f>Table21[[#This Row],[Abs Erorr 3]]/Table21[[#This Row],[Adj Close]]</f>
        <v>9.8523020607365133E-3</v>
      </c>
    </row>
    <row r="116" spans="1:17" x14ac:dyDescent="0.3">
      <c r="A116" s="68">
        <v>43633</v>
      </c>
      <c r="B116" s="87">
        <v>142.368866</v>
      </c>
      <c r="C116" s="6">
        <f t="shared" si="6"/>
        <v>140.96240230000001</v>
      </c>
      <c r="D116" s="19">
        <f>Table21[[#This Row],[Adj Close]]-Table21[[#This Row],[Naive Trend ]]</f>
        <v>1.4064636999999891</v>
      </c>
      <c r="E116" s="7">
        <f t="shared" si="5"/>
        <v>1.9781401394176594</v>
      </c>
      <c r="F116" s="7">
        <f>ABS(Table21[[#This Row],[Erorr 1]])</f>
        <v>1.4064636999999891</v>
      </c>
      <c r="G116" s="8">
        <f>Table21[[#This Row],[Abs Erorr 1]]/Table21[[#This Row],[Adj Close]]</f>
        <v>9.8790117496615378E-3</v>
      </c>
      <c r="H116" s="6">
        <f t="shared" si="8"/>
        <v>140.58028663333334</v>
      </c>
      <c r="I116" s="9">
        <f>(Table21[[#This Row],[Adj Close]]-Table21[[#This Row],[3-MA]])</f>
        <v>1.788579366666653</v>
      </c>
      <c r="J116" s="5">
        <f t="shared" si="7"/>
        <v>3.1990161508656856</v>
      </c>
      <c r="K116" s="5">
        <f>ABS(Table21[[#This Row],[Erorr 2]])</f>
        <v>1.788579366666653</v>
      </c>
      <c r="L116" s="8">
        <f>Table21[[#This Row],[Abs Erorr 2]]/Table21[[#This Row],[Adj Close]]</f>
        <v>1.2562995105029867E-2</v>
      </c>
      <c r="M116" s="6">
        <f t="shared" si="9"/>
        <v>142.16014353333335</v>
      </c>
      <c r="N116" s="11">
        <f>Table21[[#This Row],[Adj Close]]-Table21[[#This Row],[6-MA]]</f>
        <v>0.20872246666664296</v>
      </c>
      <c r="O116" s="12">
        <f>(Table21[[#This Row],[Adj Close]]-M116)^2</f>
        <v>4.356506809140788E-2</v>
      </c>
      <c r="P116" s="12">
        <f>ABS(Table21[[#This Row],[Erorr 3]])</f>
        <v>0.20872246666664296</v>
      </c>
      <c r="Q116" s="204">
        <f>Table21[[#This Row],[Abs Erorr 3]]/Table21[[#This Row],[Adj Close]]</f>
        <v>1.4660681968671646E-3</v>
      </c>
    </row>
    <row r="117" spans="1:17" x14ac:dyDescent="0.3">
      <c r="A117" s="68">
        <v>43634</v>
      </c>
      <c r="B117" s="87">
        <v>147.6574707</v>
      </c>
      <c r="C117" s="6">
        <f t="shared" si="6"/>
        <v>142.368866</v>
      </c>
      <c r="D117" s="19">
        <f>Table21[[#This Row],[Adj Close]]-Table21[[#This Row],[Naive Trend ]]</f>
        <v>5.2886047000000076</v>
      </c>
      <c r="E117" s="7">
        <f t="shared" si="5"/>
        <v>27.969339672862169</v>
      </c>
      <c r="F117" s="7">
        <f>ABS(Table21[[#This Row],[Erorr 1]])</f>
        <v>5.2886047000000076</v>
      </c>
      <c r="G117" s="8">
        <f>Table21[[#This Row],[Abs Erorr 1]]/Table21[[#This Row],[Adj Close]]</f>
        <v>3.5816709272672158E-2</v>
      </c>
      <c r="H117" s="6">
        <f t="shared" si="8"/>
        <v>141.41838073333335</v>
      </c>
      <c r="I117" s="9">
        <f>(Table21[[#This Row],[Adj Close]]-Table21[[#This Row],[3-MA]])</f>
        <v>6.2390899666666542</v>
      </c>
      <c r="J117" s="5">
        <f t="shared" si="7"/>
        <v>38.926243612160512</v>
      </c>
      <c r="K117" s="5">
        <f>ABS(Table21[[#This Row],[Erorr 2]])</f>
        <v>6.2390899666666542</v>
      </c>
      <c r="L117" s="8">
        <f>Table21[[#This Row],[Abs Erorr 2]]/Table21[[#This Row],[Adj Close]]</f>
        <v>4.2253804952021669E-2</v>
      </c>
      <c r="M117" s="6">
        <f t="shared" si="9"/>
        <v>141.78123728333335</v>
      </c>
      <c r="N117" s="11">
        <f>Table21[[#This Row],[Adj Close]]-Table21[[#This Row],[6-MA]]</f>
        <v>5.8762334166666506</v>
      </c>
      <c r="O117" s="12">
        <f>(Table21[[#This Row],[Adj Close]]-M117)^2</f>
        <v>34.53011916714982</v>
      </c>
      <c r="P117" s="12">
        <f>ABS(Table21[[#This Row],[Erorr 3]])</f>
        <v>5.8762334166666506</v>
      </c>
      <c r="Q117" s="204">
        <f>Table21[[#This Row],[Abs Erorr 3]]/Table21[[#This Row],[Adj Close]]</f>
        <v>3.9796384082763855E-2</v>
      </c>
    </row>
    <row r="118" spans="1:17" x14ac:dyDescent="0.3">
      <c r="A118" s="68">
        <v>43635</v>
      </c>
      <c r="B118" s="87">
        <v>145.1721191</v>
      </c>
      <c r="C118" s="6">
        <f t="shared" si="6"/>
        <v>147.6574707</v>
      </c>
      <c r="D118" s="19">
        <f>Table21[[#This Row],[Adj Close]]-Table21[[#This Row],[Naive Trend ]]</f>
        <v>-2.4853516000000013</v>
      </c>
      <c r="E118" s="7">
        <f t="shared" si="5"/>
        <v>6.1769725756225666</v>
      </c>
      <c r="F118" s="7">
        <f>ABS(Table21[[#This Row],[Erorr 1]])</f>
        <v>2.4853516000000013</v>
      </c>
      <c r="G118" s="8">
        <f>Table21[[#This Row],[Abs Erorr 1]]/Table21[[#This Row],[Adj Close]]</f>
        <v>1.7120033897748629E-2</v>
      </c>
      <c r="H118" s="6">
        <f t="shared" si="8"/>
        <v>143.662913</v>
      </c>
      <c r="I118" s="9">
        <f>(Table21[[#This Row],[Adj Close]]-Table21[[#This Row],[3-MA]])</f>
        <v>1.5092061000000001</v>
      </c>
      <c r="J118" s="5">
        <f t="shared" si="7"/>
        <v>2.2777030522772104</v>
      </c>
      <c r="K118" s="5">
        <f>ABS(Table21[[#This Row],[Erorr 2]])</f>
        <v>1.5092061000000001</v>
      </c>
      <c r="L118" s="8">
        <f>Table21[[#This Row],[Abs Erorr 2]]/Table21[[#This Row],[Adj Close]]</f>
        <v>1.0395977611654221E-2</v>
      </c>
      <c r="M118" s="6">
        <f t="shared" si="9"/>
        <v>142.20188140000002</v>
      </c>
      <c r="N118" s="11">
        <f>Table21[[#This Row],[Adj Close]]-Table21[[#This Row],[6-MA]]</f>
        <v>2.9702376999999842</v>
      </c>
      <c r="O118" s="12">
        <f>(Table21[[#This Row],[Adj Close]]-M118)^2</f>
        <v>8.822311994501197</v>
      </c>
      <c r="P118" s="12">
        <f>ABS(Table21[[#This Row],[Erorr 3]])</f>
        <v>2.9702376999999842</v>
      </c>
      <c r="Q118" s="204">
        <f>Table21[[#This Row],[Abs Erorr 3]]/Table21[[#This Row],[Adj Close]]</f>
        <v>2.0460111200512082E-2</v>
      </c>
    </row>
    <row r="119" spans="1:17" x14ac:dyDescent="0.3">
      <c r="A119" s="68">
        <v>43636</v>
      </c>
      <c r="B119" s="87">
        <v>146.7230682</v>
      </c>
      <c r="C119" s="6">
        <f t="shared" si="6"/>
        <v>145.1721191</v>
      </c>
      <c r="D119" s="19">
        <f>Table21[[#This Row],[Adj Close]]-Table21[[#This Row],[Naive Trend ]]</f>
        <v>1.5509490999999969</v>
      </c>
      <c r="E119" s="7">
        <f t="shared" si="5"/>
        <v>2.4054431107908001</v>
      </c>
      <c r="F119" s="7">
        <f>ABS(Table21[[#This Row],[Erorr 1]])</f>
        <v>1.5509490999999969</v>
      </c>
      <c r="G119" s="8">
        <f>Table21[[#This Row],[Abs Erorr 1]]/Table21[[#This Row],[Adj Close]]</f>
        <v>1.0570587972478051E-2</v>
      </c>
      <c r="H119" s="6">
        <f t="shared" si="8"/>
        <v>145.06615193333334</v>
      </c>
      <c r="I119" s="9">
        <f>(Table21[[#This Row],[Adj Close]]-Table21[[#This Row],[3-MA]])</f>
        <v>1.6569162666666557</v>
      </c>
      <c r="J119" s="5">
        <f t="shared" si="7"/>
        <v>2.7453715147445683</v>
      </c>
      <c r="K119" s="5">
        <f>ABS(Table21[[#This Row],[Erorr 2]])</f>
        <v>1.6569162666666557</v>
      </c>
      <c r="L119" s="8">
        <f>Table21[[#This Row],[Abs Erorr 2]]/Table21[[#This Row],[Adj Close]]</f>
        <v>1.1292813645418681E-2</v>
      </c>
      <c r="M119" s="6">
        <f t="shared" si="9"/>
        <v>142.82321928333334</v>
      </c>
      <c r="N119" s="11">
        <f>Table21[[#This Row],[Adj Close]]-Table21[[#This Row],[6-MA]]</f>
        <v>3.8998489166666559</v>
      </c>
      <c r="O119" s="12">
        <f>(Table21[[#This Row],[Adj Close]]-M119)^2</f>
        <v>15.208821572826089</v>
      </c>
      <c r="P119" s="12">
        <f>ABS(Table21[[#This Row],[Erorr 3]])</f>
        <v>3.8998489166666559</v>
      </c>
      <c r="Q119" s="204">
        <f>Table21[[#This Row],[Abs Erorr 3]]/Table21[[#This Row],[Adj Close]]</f>
        <v>2.657965761287601E-2</v>
      </c>
    </row>
    <row r="120" spans="1:17" x14ac:dyDescent="0.3">
      <c r="A120" s="68">
        <v>43637</v>
      </c>
      <c r="B120" s="87">
        <v>146.90609739999999</v>
      </c>
      <c r="C120" s="6">
        <f t="shared" si="6"/>
        <v>146.7230682</v>
      </c>
      <c r="D120" s="19">
        <f>Table21[[#This Row],[Adj Close]]-Table21[[#This Row],[Naive Trend ]]</f>
        <v>0.1830291999999929</v>
      </c>
      <c r="E120" s="7">
        <f t="shared" si="5"/>
        <v>3.3499688052637401E-2</v>
      </c>
      <c r="F120" s="7">
        <f>ABS(Table21[[#This Row],[Erorr 1]])</f>
        <v>0.1830291999999929</v>
      </c>
      <c r="G120" s="8">
        <f>Table21[[#This Row],[Abs Erorr 1]]/Table21[[#This Row],[Adj Close]]</f>
        <v>1.2458924662714027E-3</v>
      </c>
      <c r="H120" s="6">
        <f t="shared" si="8"/>
        <v>146.51755266666666</v>
      </c>
      <c r="I120" s="9">
        <f>(Table21[[#This Row],[Adj Close]]-Table21[[#This Row],[3-MA]])</f>
        <v>0.38854473333333317</v>
      </c>
      <c r="J120" s="5">
        <f t="shared" si="7"/>
        <v>0.15096700980107097</v>
      </c>
      <c r="K120" s="5">
        <f>ABS(Table21[[#This Row],[Erorr 2]])</f>
        <v>0.38854473333333317</v>
      </c>
      <c r="L120" s="8">
        <f>Table21[[#This Row],[Abs Erorr 2]]/Table21[[#This Row],[Adj Close]]</f>
        <v>2.6448509640508168E-3</v>
      </c>
      <c r="M120" s="6">
        <f t="shared" si="9"/>
        <v>143.96796670000001</v>
      </c>
      <c r="N120" s="11">
        <f>Table21[[#This Row],[Adj Close]]-Table21[[#This Row],[6-MA]]</f>
        <v>2.9381306999999879</v>
      </c>
      <c r="O120" s="12">
        <f>(Table21[[#This Row],[Adj Close]]-M120)^2</f>
        <v>8.6326120102824184</v>
      </c>
      <c r="P120" s="12">
        <f>ABS(Table21[[#This Row],[Erorr 3]])</f>
        <v>2.9381306999999879</v>
      </c>
      <c r="Q120" s="204">
        <f>Table21[[#This Row],[Abs Erorr 3]]/Table21[[#This Row],[Adj Close]]</f>
        <v>2.0000059575471289E-2</v>
      </c>
    </row>
    <row r="121" spans="1:17" x14ac:dyDescent="0.3">
      <c r="A121" s="68">
        <v>43640</v>
      </c>
      <c r="B121" s="87">
        <v>145.34553529999999</v>
      </c>
      <c r="C121" s="6">
        <f t="shared" si="6"/>
        <v>146.90609739999999</v>
      </c>
      <c r="D121" s="19">
        <f>Table21[[#This Row],[Adj Close]]-Table21[[#This Row],[Naive Trend ]]</f>
        <v>-1.5605620999999985</v>
      </c>
      <c r="E121" s="7">
        <f t="shared" si="5"/>
        <v>2.4353540679564052</v>
      </c>
      <c r="F121" s="7">
        <f>ABS(Table21[[#This Row],[Erorr 1]])</f>
        <v>1.5605620999999985</v>
      </c>
      <c r="G121" s="8">
        <f>Table21[[#This Row],[Abs Erorr 1]]/Table21[[#This Row],[Adj Close]]</f>
        <v>1.073691115987103E-2</v>
      </c>
      <c r="H121" s="6">
        <f t="shared" si="8"/>
        <v>146.26709489999999</v>
      </c>
      <c r="I121" s="9">
        <f>(Table21[[#This Row],[Adj Close]]-Table21[[#This Row],[3-MA]])</f>
        <v>-0.92155959999999482</v>
      </c>
      <c r="J121" s="5">
        <f t="shared" si="7"/>
        <v>0.8492720963521504</v>
      </c>
      <c r="K121" s="5">
        <f>ABS(Table21[[#This Row],[Erorr 2]])</f>
        <v>0.92155959999999482</v>
      </c>
      <c r="L121" s="8">
        <f>Table21[[#This Row],[Abs Erorr 2]]/Table21[[#This Row],[Adj Close]]</f>
        <v>6.3404740854120676E-3</v>
      </c>
      <c r="M121" s="6">
        <f t="shared" si="9"/>
        <v>144.96500395000001</v>
      </c>
      <c r="N121" s="11">
        <f>Table21[[#This Row],[Adj Close]]-Table21[[#This Row],[6-MA]]</f>
        <v>0.38053134999998406</v>
      </c>
      <c r="O121" s="12">
        <f>(Table21[[#This Row],[Adj Close]]-M121)^2</f>
        <v>0.14480410833281038</v>
      </c>
      <c r="P121" s="12">
        <f>ABS(Table21[[#This Row],[Erorr 3]])</f>
        <v>0.38053134999998406</v>
      </c>
      <c r="Q121" s="204">
        <f>Table21[[#This Row],[Abs Erorr 3]]/Table21[[#This Row],[Adj Close]]</f>
        <v>2.6181151640781363E-3</v>
      </c>
    </row>
    <row r="122" spans="1:17" x14ac:dyDescent="0.3">
      <c r="A122" s="68">
        <v>43641</v>
      </c>
      <c r="B122" s="87">
        <v>143.4092407</v>
      </c>
      <c r="C122" s="6">
        <f t="shared" si="6"/>
        <v>145.34553529999999</v>
      </c>
      <c r="D122" s="19">
        <f>Table21[[#This Row],[Adj Close]]-Table21[[#This Row],[Naive Trend ]]</f>
        <v>-1.9362945999999965</v>
      </c>
      <c r="E122" s="7">
        <f t="shared" si="5"/>
        <v>3.7492367779891467</v>
      </c>
      <c r="F122" s="7">
        <f>ABS(Table21[[#This Row],[Erorr 1]])</f>
        <v>1.9362945999999965</v>
      </c>
      <c r="G122" s="8">
        <f>Table21[[#This Row],[Abs Erorr 1]]/Table21[[#This Row],[Adj Close]]</f>
        <v>1.3501881681742958E-2</v>
      </c>
      <c r="H122" s="6">
        <f t="shared" si="8"/>
        <v>146.3249003</v>
      </c>
      <c r="I122" s="9">
        <f>(Table21[[#This Row],[Adj Close]]-Table21[[#This Row],[3-MA]])</f>
        <v>-2.9156595999999979</v>
      </c>
      <c r="J122" s="5">
        <f t="shared" si="7"/>
        <v>8.5010709030721472</v>
      </c>
      <c r="K122" s="5">
        <f>ABS(Table21[[#This Row],[Erorr 2]])</f>
        <v>2.9156595999999979</v>
      </c>
      <c r="L122" s="8">
        <f>Table21[[#This Row],[Abs Erorr 2]]/Table21[[#This Row],[Adj Close]]</f>
        <v>2.0331044120785152E-2</v>
      </c>
      <c r="M122" s="6">
        <f t="shared" si="9"/>
        <v>145.69552611666668</v>
      </c>
      <c r="N122" s="11">
        <f>Table21[[#This Row],[Adj Close]]-Table21[[#This Row],[6-MA]]</f>
        <v>-2.2862854166666864</v>
      </c>
      <c r="O122" s="12">
        <f>(Table21[[#This Row],[Adj Close]]-M122)^2</f>
        <v>5.2271010064627639</v>
      </c>
      <c r="P122" s="12">
        <f>ABS(Table21[[#This Row],[Erorr 3]])</f>
        <v>2.2862854166666864</v>
      </c>
      <c r="Q122" s="204">
        <f>Table21[[#This Row],[Abs Erorr 3]]/Table21[[#This Row],[Adj Close]]</f>
        <v>1.5942385619692401E-2</v>
      </c>
    </row>
    <row r="123" spans="1:17" x14ac:dyDescent="0.3">
      <c r="A123" s="68">
        <v>43642</v>
      </c>
      <c r="B123" s="87">
        <v>148.4185181</v>
      </c>
      <c r="C123" s="6">
        <f t="shared" si="6"/>
        <v>143.4092407</v>
      </c>
      <c r="D123" s="19">
        <f>Table21[[#This Row],[Adj Close]]-Table21[[#This Row],[Naive Trend ]]</f>
        <v>5.009277400000002</v>
      </c>
      <c r="E123" s="7">
        <f t="shared" si="5"/>
        <v>25.092860070150781</v>
      </c>
      <c r="F123" s="7">
        <f>ABS(Table21[[#This Row],[Erorr 1]])</f>
        <v>5.009277400000002</v>
      </c>
      <c r="G123" s="8">
        <f>Table21[[#This Row],[Abs Erorr 1]]/Table21[[#This Row],[Adj Close]]</f>
        <v>3.3751026921215448E-2</v>
      </c>
      <c r="H123" s="6">
        <f t="shared" si="8"/>
        <v>145.22029113333332</v>
      </c>
      <c r="I123" s="9">
        <f>(Table21[[#This Row],[Adj Close]]-Table21[[#This Row],[3-MA]])</f>
        <v>3.1982269666666809</v>
      </c>
      <c r="J123" s="5">
        <f t="shared" si="7"/>
        <v>10.228655730313958</v>
      </c>
      <c r="K123" s="5">
        <f>ABS(Table21[[#This Row],[Erorr 2]])</f>
        <v>3.1982269666666809</v>
      </c>
      <c r="L123" s="8">
        <f>Table21[[#This Row],[Abs Erorr 2]]/Table21[[#This Row],[Adj Close]]</f>
        <v>2.1548705697976383E-2</v>
      </c>
      <c r="M123" s="6">
        <f t="shared" si="9"/>
        <v>145.8689219</v>
      </c>
      <c r="N123" s="11">
        <f>Table21[[#This Row],[Adj Close]]-Table21[[#This Row],[6-MA]]</f>
        <v>2.5495961999999963</v>
      </c>
      <c r="O123" s="12">
        <f>(Table21[[#This Row],[Adj Close]]-M123)^2</f>
        <v>6.5004407830544215</v>
      </c>
      <c r="P123" s="12">
        <f>ABS(Table21[[#This Row],[Erorr 3]])</f>
        <v>2.5495961999999963</v>
      </c>
      <c r="Q123" s="204">
        <f>Table21[[#This Row],[Abs Erorr 3]]/Table21[[#This Row],[Adj Close]]</f>
        <v>1.7178423775139392E-2</v>
      </c>
    </row>
    <row r="124" spans="1:17" x14ac:dyDescent="0.3">
      <c r="A124" s="68">
        <v>43643</v>
      </c>
      <c r="B124" s="87">
        <v>145.57672120000001</v>
      </c>
      <c r="C124" s="6">
        <f t="shared" si="6"/>
        <v>148.4185181</v>
      </c>
      <c r="D124" s="19">
        <f>Table21[[#This Row],[Adj Close]]-Table21[[#This Row],[Naive Trend ]]</f>
        <v>-2.8417968999999914</v>
      </c>
      <c r="E124" s="7">
        <f t="shared" si="5"/>
        <v>8.0758096208495616</v>
      </c>
      <c r="F124" s="7">
        <f>ABS(Table21[[#This Row],[Erorr 1]])</f>
        <v>2.8417968999999914</v>
      </c>
      <c r="G124" s="8">
        <f>Table21[[#This Row],[Abs Erorr 1]]/Table21[[#This Row],[Adj Close]]</f>
        <v>1.9520956898704978E-2</v>
      </c>
      <c r="H124" s="6">
        <f t="shared" si="8"/>
        <v>145.72443136666666</v>
      </c>
      <c r="I124" s="9">
        <f>(Table21[[#This Row],[Adj Close]]-Table21[[#This Row],[3-MA]])</f>
        <v>-0.1477101666666556</v>
      </c>
      <c r="J124" s="5">
        <f t="shared" si="7"/>
        <v>2.1818293336691174E-2</v>
      </c>
      <c r="K124" s="5">
        <f>ABS(Table21[[#This Row],[Erorr 2]])</f>
        <v>0.1477101666666556</v>
      </c>
      <c r="L124" s="8">
        <f>Table21[[#This Row],[Abs Erorr 2]]/Table21[[#This Row],[Adj Close]]</f>
        <v>1.014655127887683E-3</v>
      </c>
      <c r="M124" s="6">
        <f t="shared" si="9"/>
        <v>145.99576313333333</v>
      </c>
      <c r="N124" s="11">
        <f>Table21[[#This Row],[Adj Close]]-Table21[[#This Row],[6-MA]]</f>
        <v>-0.41904193333331818</v>
      </c>
      <c r="O124" s="12">
        <f>(Table21[[#This Row],[Adj Close]]-M124)^2</f>
        <v>0.17559614189172509</v>
      </c>
      <c r="P124" s="12">
        <f>ABS(Table21[[#This Row],[Erorr 3]])</f>
        <v>0.41904193333331818</v>
      </c>
      <c r="Q124" s="204">
        <f>Table21[[#This Row],[Abs Erorr 3]]/Table21[[#This Row],[Adj Close]]</f>
        <v>2.8784954756442072E-3</v>
      </c>
    </row>
    <row r="125" spans="1:17" x14ac:dyDescent="0.3">
      <c r="A125" s="68">
        <v>43644</v>
      </c>
      <c r="B125" s="87">
        <v>148.55339050000001</v>
      </c>
      <c r="C125" s="6">
        <f t="shared" si="6"/>
        <v>145.57672120000001</v>
      </c>
      <c r="D125" s="19">
        <f>Table21[[#This Row],[Adj Close]]-Table21[[#This Row],[Naive Trend ]]</f>
        <v>2.9766692999999975</v>
      </c>
      <c r="E125" s="7">
        <f t="shared" si="5"/>
        <v>8.8605601215624752</v>
      </c>
      <c r="F125" s="7">
        <f>ABS(Table21[[#This Row],[Erorr 1]])</f>
        <v>2.9766692999999975</v>
      </c>
      <c r="G125" s="8">
        <f>Table21[[#This Row],[Abs Erorr 1]]/Table21[[#This Row],[Adj Close]]</f>
        <v>2.0037706914538565E-2</v>
      </c>
      <c r="H125" s="6">
        <f t="shared" si="8"/>
        <v>145.80149333333333</v>
      </c>
      <c r="I125" s="9">
        <f>(Table21[[#This Row],[Adj Close]]-Table21[[#This Row],[3-MA]])</f>
        <v>2.7518971666666801</v>
      </c>
      <c r="J125" s="5">
        <f t="shared" si="7"/>
        <v>7.5729380159081012</v>
      </c>
      <c r="K125" s="5">
        <f>ABS(Table21[[#This Row],[Erorr 2]])</f>
        <v>2.7518971666666801</v>
      </c>
      <c r="L125" s="8">
        <f>Table21[[#This Row],[Abs Erorr 2]]/Table21[[#This Row],[Adj Close]]</f>
        <v>1.8524633853218449E-2</v>
      </c>
      <c r="M125" s="6">
        <f t="shared" si="9"/>
        <v>146.06319681666665</v>
      </c>
      <c r="N125" s="11">
        <f>Table21[[#This Row],[Adj Close]]-Table21[[#This Row],[6-MA]]</f>
        <v>2.4901936833333593</v>
      </c>
      <c r="O125" s="12">
        <f>(Table21[[#This Row],[Adj Close]]-M125)^2</f>
        <v>6.2010645805133633</v>
      </c>
      <c r="P125" s="12">
        <f>ABS(Table21[[#This Row],[Erorr 3]])</f>
        <v>2.4901936833333593</v>
      </c>
      <c r="Q125" s="204">
        <f>Table21[[#This Row],[Abs Erorr 3]]/Table21[[#This Row],[Adj Close]]</f>
        <v>1.6762954214319056E-2</v>
      </c>
    </row>
    <row r="126" spans="1:17" x14ac:dyDescent="0.3">
      <c r="A126" s="68">
        <v>43647</v>
      </c>
      <c r="B126" s="87">
        <v>149.3529053</v>
      </c>
      <c r="C126" s="6">
        <f t="shared" si="6"/>
        <v>148.55339050000001</v>
      </c>
      <c r="D126" s="19">
        <f>Table21[[#This Row],[Adj Close]]-Table21[[#This Row],[Naive Trend ]]</f>
        <v>0.79951479999999719</v>
      </c>
      <c r="E126" s="7">
        <f t="shared" si="5"/>
        <v>0.63922391541903556</v>
      </c>
      <c r="F126" s="7">
        <f>ABS(Table21[[#This Row],[Erorr 1]])</f>
        <v>0.79951479999999719</v>
      </c>
      <c r="G126" s="8">
        <f>Table21[[#This Row],[Abs Erorr 1]]/Table21[[#This Row],[Adj Close]]</f>
        <v>5.3531921484489342E-3</v>
      </c>
      <c r="H126" s="6">
        <f t="shared" si="8"/>
        <v>147.51620993333333</v>
      </c>
      <c r="I126" s="9">
        <f>(Table21[[#This Row],[Adj Close]]-Table21[[#This Row],[3-MA]])</f>
        <v>1.8366953666666745</v>
      </c>
      <c r="J126" s="5">
        <f t="shared" si="7"/>
        <v>3.3734498699348299</v>
      </c>
      <c r="K126" s="5">
        <f>ABS(Table21[[#This Row],[Erorr 2]])</f>
        <v>1.8366953666666745</v>
      </c>
      <c r="L126" s="8">
        <f>Table21[[#This Row],[Abs Erorr 2]]/Table21[[#This Row],[Adj Close]]</f>
        <v>1.2297687567425409E-2</v>
      </c>
      <c r="M126" s="6">
        <f t="shared" si="9"/>
        <v>146.36825053333334</v>
      </c>
      <c r="N126" s="11">
        <f>Table21[[#This Row],[Adj Close]]-Table21[[#This Row],[6-MA]]</f>
        <v>2.9846547666666652</v>
      </c>
      <c r="O126" s="12">
        <f>(Table21[[#This Row],[Adj Close]]-M126)^2</f>
        <v>8.9081640761860452</v>
      </c>
      <c r="P126" s="12">
        <f>ABS(Table21[[#This Row],[Erorr 3]])</f>
        <v>2.9846547666666652</v>
      </c>
      <c r="Q126" s="204">
        <f>Table21[[#This Row],[Abs Erorr 3]]/Table21[[#This Row],[Adj Close]]</f>
        <v>1.9983908318833791E-2</v>
      </c>
    </row>
    <row r="127" spans="1:17" x14ac:dyDescent="0.3">
      <c r="A127" s="68">
        <v>43648</v>
      </c>
      <c r="B127" s="87">
        <v>148.85200499999999</v>
      </c>
      <c r="C127" s="6">
        <f t="shared" si="6"/>
        <v>149.3529053</v>
      </c>
      <c r="D127" s="19">
        <f>Table21[[#This Row],[Adj Close]]-Table21[[#This Row],[Naive Trend ]]</f>
        <v>-0.50090030000001207</v>
      </c>
      <c r="E127" s="7">
        <f t="shared" si="5"/>
        <v>0.25090111054010211</v>
      </c>
      <c r="F127" s="7">
        <f>ABS(Table21[[#This Row],[Erorr 1]])</f>
        <v>0.50090030000001207</v>
      </c>
      <c r="G127" s="8">
        <f>Table21[[#This Row],[Abs Erorr 1]]/Table21[[#This Row],[Adj Close]]</f>
        <v>3.3650893718227852E-3</v>
      </c>
      <c r="H127" s="6">
        <f t="shared" si="8"/>
        <v>147.82767233333334</v>
      </c>
      <c r="I127" s="9">
        <f>(Table21[[#This Row],[Adj Close]]-Table21[[#This Row],[3-MA]])</f>
        <v>1.0243326666666519</v>
      </c>
      <c r="J127" s="5">
        <f t="shared" si="7"/>
        <v>1.0492574120004141</v>
      </c>
      <c r="K127" s="5">
        <f>ABS(Table21[[#This Row],[Erorr 2]])</f>
        <v>1.0243326666666519</v>
      </c>
      <c r="L127" s="8">
        <f>Table21[[#This Row],[Abs Erorr 2]]/Table21[[#This Row],[Adj Close]]</f>
        <v>6.8815510188569642E-3</v>
      </c>
      <c r="M127" s="6">
        <f t="shared" si="9"/>
        <v>146.77605185000002</v>
      </c>
      <c r="N127" s="11">
        <f>Table21[[#This Row],[Adj Close]]-Table21[[#This Row],[6-MA]]</f>
        <v>2.0759531499999753</v>
      </c>
      <c r="O127" s="12">
        <f>(Table21[[#This Row],[Adj Close]]-M127)^2</f>
        <v>4.3095814809948196</v>
      </c>
      <c r="P127" s="12">
        <f>ABS(Table21[[#This Row],[Erorr 3]])</f>
        <v>2.0759531499999753</v>
      </c>
      <c r="Q127" s="204">
        <f>Table21[[#This Row],[Abs Erorr 3]]/Table21[[#This Row],[Adj Close]]</f>
        <v>1.3946423832181335E-2</v>
      </c>
    </row>
    <row r="128" spans="1:17" x14ac:dyDescent="0.3">
      <c r="A128" s="68">
        <v>43649</v>
      </c>
      <c r="B128" s="87">
        <v>151.84791559999999</v>
      </c>
      <c r="C128" s="6">
        <f t="shared" si="6"/>
        <v>148.85200499999999</v>
      </c>
      <c r="D128" s="19">
        <f>Table21[[#This Row],[Adj Close]]-Table21[[#This Row],[Naive Trend ]]</f>
        <v>2.995910600000002</v>
      </c>
      <c r="E128" s="7">
        <f t="shared" si="5"/>
        <v>8.9754803231923717</v>
      </c>
      <c r="F128" s="7">
        <f>ABS(Table21[[#This Row],[Erorr 1]])</f>
        <v>2.995910600000002</v>
      </c>
      <c r="G128" s="8">
        <f>Table21[[#This Row],[Abs Erorr 1]]/Table21[[#This Row],[Adj Close]]</f>
        <v>1.972967879185035E-2</v>
      </c>
      <c r="H128" s="6">
        <f t="shared" si="8"/>
        <v>148.91943360000002</v>
      </c>
      <c r="I128" s="9">
        <f>(Table21[[#This Row],[Adj Close]]-Table21[[#This Row],[3-MA]])</f>
        <v>2.9284819999999741</v>
      </c>
      <c r="J128" s="5">
        <f t="shared" si="7"/>
        <v>8.5760068243238479</v>
      </c>
      <c r="K128" s="5">
        <f>ABS(Table21[[#This Row],[Erorr 2]])</f>
        <v>2.9284819999999741</v>
      </c>
      <c r="L128" s="8">
        <f>Table21[[#This Row],[Abs Erorr 2]]/Table21[[#This Row],[Adj Close]]</f>
        <v>1.9285625281246693E-2</v>
      </c>
      <c r="M128" s="6">
        <f t="shared" si="9"/>
        <v>147.36046346666666</v>
      </c>
      <c r="N128" s="11">
        <f>Table21[[#This Row],[Adj Close]]-Table21[[#This Row],[6-MA]]</f>
        <v>4.4874521333333348</v>
      </c>
      <c r="O128" s="12">
        <f>(Table21[[#This Row],[Adj Close]]-M128)^2</f>
        <v>20.137226648957899</v>
      </c>
      <c r="P128" s="12">
        <f>ABS(Table21[[#This Row],[Erorr 3]])</f>
        <v>4.4874521333333348</v>
      </c>
      <c r="Q128" s="204">
        <f>Table21[[#This Row],[Abs Erorr 3]]/Table21[[#This Row],[Adj Close]]</f>
        <v>2.9552280092894043E-2</v>
      </c>
    </row>
    <row r="129" spans="1:17" x14ac:dyDescent="0.3">
      <c r="A129" s="68">
        <v>43651</v>
      </c>
      <c r="B129" s="87">
        <v>150.3162537</v>
      </c>
      <c r="C129" s="6">
        <f t="shared" si="6"/>
        <v>151.84791559999999</v>
      </c>
      <c r="D129" s="19">
        <f>Table21[[#This Row],[Adj Close]]-Table21[[#This Row],[Naive Trend ]]</f>
        <v>-1.5316618999999889</v>
      </c>
      <c r="E129" s="7">
        <f t="shared" si="5"/>
        <v>2.3459881759115762</v>
      </c>
      <c r="F129" s="7">
        <f>ABS(Table21[[#This Row],[Erorr 1]])</f>
        <v>1.5316618999999889</v>
      </c>
      <c r="G129" s="8">
        <f>Table21[[#This Row],[Abs Erorr 1]]/Table21[[#This Row],[Adj Close]]</f>
        <v>1.0189596017053935E-2</v>
      </c>
      <c r="H129" s="6">
        <f t="shared" si="8"/>
        <v>150.01760863333334</v>
      </c>
      <c r="I129" s="9">
        <f>(Table21[[#This Row],[Adj Close]]-Table21[[#This Row],[3-MA]])</f>
        <v>0.29864506666666557</v>
      </c>
      <c r="J129" s="5">
        <f t="shared" si="7"/>
        <v>8.9188875844337129E-2</v>
      </c>
      <c r="K129" s="5">
        <f>ABS(Table21[[#This Row],[Erorr 2]])</f>
        <v>0.29864506666666557</v>
      </c>
      <c r="L129" s="8">
        <f>Table21[[#This Row],[Abs Erorr 2]]/Table21[[#This Row],[Adj Close]]</f>
        <v>1.9867782712486904E-3</v>
      </c>
      <c r="M129" s="6">
        <f t="shared" si="9"/>
        <v>148.76690928333332</v>
      </c>
      <c r="N129" s="11">
        <f>Table21[[#This Row],[Adj Close]]-Table21[[#This Row],[6-MA]]</f>
        <v>1.5493444166666848</v>
      </c>
      <c r="O129" s="12">
        <f>(Table21[[#This Row],[Adj Close]]-M129)^2</f>
        <v>2.4004681214562296</v>
      </c>
      <c r="P129" s="12">
        <f>ABS(Table21[[#This Row],[Erorr 3]])</f>
        <v>1.5493444166666848</v>
      </c>
      <c r="Q129" s="204">
        <f>Table21[[#This Row],[Abs Erorr 3]]/Table21[[#This Row],[Adj Close]]</f>
        <v>1.0307231443905289E-2</v>
      </c>
    </row>
    <row r="130" spans="1:17" x14ac:dyDescent="0.3">
      <c r="A130" s="68">
        <v>43654</v>
      </c>
      <c r="B130" s="87">
        <v>151.52040099999999</v>
      </c>
      <c r="C130" s="6">
        <f t="shared" si="6"/>
        <v>150.3162537</v>
      </c>
      <c r="D130" s="19">
        <f>Table21[[#This Row],[Adj Close]]-Table21[[#This Row],[Naive Trend ]]</f>
        <v>1.2041472999999883</v>
      </c>
      <c r="E130" s="7">
        <f t="shared" si="5"/>
        <v>1.4499707200972618</v>
      </c>
      <c r="F130" s="7">
        <f>ABS(Table21[[#This Row],[Erorr 1]])</f>
        <v>1.2041472999999883</v>
      </c>
      <c r="G130" s="8">
        <f>Table21[[#This Row],[Abs Erorr 1]]/Table21[[#This Row],[Adj Close]]</f>
        <v>7.9470968401145429E-3</v>
      </c>
      <c r="H130" s="6">
        <f t="shared" si="8"/>
        <v>150.33872476666667</v>
      </c>
      <c r="I130" s="9">
        <f>(Table21[[#This Row],[Adj Close]]-Table21[[#This Row],[3-MA]])</f>
        <v>1.1816762333333202</v>
      </c>
      <c r="J130" s="5">
        <f t="shared" si="7"/>
        <v>1.3963587204248233</v>
      </c>
      <c r="K130" s="5">
        <f>ABS(Table21[[#This Row],[Erorr 2]])</f>
        <v>1.1816762333333202</v>
      </c>
      <c r="L130" s="8">
        <f>Table21[[#This Row],[Abs Erorr 2]]/Table21[[#This Row],[Adj Close]]</f>
        <v>7.7987929383404962E-3</v>
      </c>
      <c r="M130" s="6">
        <f t="shared" si="9"/>
        <v>149.08319854999999</v>
      </c>
      <c r="N130" s="11">
        <f>Table21[[#This Row],[Adj Close]]-Table21[[#This Row],[6-MA]]</f>
        <v>2.4372024500000009</v>
      </c>
      <c r="O130" s="12">
        <f>(Table21[[#This Row],[Adj Close]]-M130)^2</f>
        <v>5.939955782286007</v>
      </c>
      <c r="P130" s="12">
        <f>ABS(Table21[[#This Row],[Erorr 3]])</f>
        <v>2.4372024500000009</v>
      </c>
      <c r="Q130" s="204">
        <f>Table21[[#This Row],[Abs Erorr 3]]/Table21[[#This Row],[Adj Close]]</f>
        <v>1.6084978880170738E-2</v>
      </c>
    </row>
    <row r="131" spans="1:17" x14ac:dyDescent="0.3">
      <c r="A131" s="68">
        <v>43655</v>
      </c>
      <c r="B131" s="87">
        <v>152.1369019</v>
      </c>
      <c r="C131" s="6">
        <f t="shared" si="6"/>
        <v>151.52040099999999</v>
      </c>
      <c r="D131" s="19">
        <f>Table21[[#This Row],[Adj Close]]-Table21[[#This Row],[Naive Trend ]]</f>
        <v>0.61650090000000546</v>
      </c>
      <c r="E131" s="7">
        <f t="shared" ref="E131:E194" si="10">(B131-C131)^2</f>
        <v>0.38007335970081674</v>
      </c>
      <c r="F131" s="7">
        <f>ABS(Table21[[#This Row],[Erorr 1]])</f>
        <v>0.61650090000000546</v>
      </c>
      <c r="G131" s="8">
        <f>Table21[[#This Row],[Abs Erorr 1]]/Table21[[#This Row],[Adj Close]]</f>
        <v>4.0522772075721192E-3</v>
      </c>
      <c r="H131" s="6">
        <f t="shared" si="8"/>
        <v>151.22819010000001</v>
      </c>
      <c r="I131" s="9">
        <f>(Table21[[#This Row],[Adj Close]]-Table21[[#This Row],[3-MA]])</f>
        <v>0.90871179999999185</v>
      </c>
      <c r="J131" s="5">
        <f t="shared" si="7"/>
        <v>0.82575713545922524</v>
      </c>
      <c r="K131" s="5">
        <f>ABS(Table21[[#This Row],[Erorr 2]])</f>
        <v>0.90871179999999185</v>
      </c>
      <c r="L131" s="8">
        <f>Table21[[#This Row],[Abs Erorr 2]]/Table21[[#This Row],[Adj Close]]</f>
        <v>5.9729874123326809E-3</v>
      </c>
      <c r="M131" s="6">
        <f t="shared" si="9"/>
        <v>150.07381185</v>
      </c>
      <c r="N131" s="11">
        <f>Table21[[#This Row],[Adj Close]]-Table21[[#This Row],[6-MA]]</f>
        <v>2.0630900499999996</v>
      </c>
      <c r="O131" s="12">
        <f>(Table21[[#This Row],[Adj Close]]-M131)^2</f>
        <v>4.2563405544090003</v>
      </c>
      <c r="P131" s="12">
        <f>ABS(Table21[[#This Row],[Erorr 3]])</f>
        <v>2.0630900499999996</v>
      </c>
      <c r="Q131" s="204">
        <f>Table21[[#This Row],[Abs Erorr 3]]/Table21[[#This Row],[Adj Close]]</f>
        <v>1.3560747091827034E-2</v>
      </c>
    </row>
    <row r="132" spans="1:17" x14ac:dyDescent="0.3">
      <c r="A132" s="68">
        <v>43656</v>
      </c>
      <c r="B132" s="87">
        <v>151.2795563</v>
      </c>
      <c r="C132" s="6">
        <f t="shared" ref="C132:C195" si="11">B131</f>
        <v>152.1369019</v>
      </c>
      <c r="D132" s="19">
        <f>Table21[[#This Row],[Adj Close]]-Table21[[#This Row],[Naive Trend ]]</f>
        <v>-0.85734560000000215</v>
      </c>
      <c r="E132" s="7">
        <f t="shared" si="10"/>
        <v>0.73504147783936369</v>
      </c>
      <c r="F132" s="7">
        <f>ABS(Table21[[#This Row],[Erorr 1]])</f>
        <v>0.85734560000000215</v>
      </c>
      <c r="G132" s="8">
        <f>Table21[[#This Row],[Abs Erorr 1]]/Table21[[#This Row],[Adj Close]]</f>
        <v>5.6672931952537874E-3</v>
      </c>
      <c r="H132" s="6">
        <f t="shared" si="8"/>
        <v>151.32451886666666</v>
      </c>
      <c r="I132" s="9">
        <f>(Table21[[#This Row],[Adj Close]]-Table21[[#This Row],[3-MA]])</f>
        <v>-4.496256666666909E-2</v>
      </c>
      <c r="J132" s="5">
        <f t="shared" si="7"/>
        <v>2.0216324012546625E-3</v>
      </c>
      <c r="K132" s="5">
        <f>ABS(Table21[[#This Row],[Erorr 2]])</f>
        <v>4.496256666666909E-2</v>
      </c>
      <c r="L132" s="8">
        <f>Table21[[#This Row],[Abs Erorr 2]]/Table21[[#This Row],[Adj Close]]</f>
        <v>2.9721508818749152E-4</v>
      </c>
      <c r="M132" s="6">
        <f t="shared" si="9"/>
        <v>150.67106375</v>
      </c>
      <c r="N132" s="11">
        <f>Table21[[#This Row],[Adj Close]]-Table21[[#This Row],[6-MA]]</f>
        <v>0.60849254999999403</v>
      </c>
      <c r="O132" s="12">
        <f>(Table21[[#This Row],[Adj Close]]-M132)^2</f>
        <v>0.37026318340549524</v>
      </c>
      <c r="P132" s="12">
        <f>ABS(Table21[[#This Row],[Erorr 3]])</f>
        <v>0.60849254999999403</v>
      </c>
      <c r="Q132" s="204">
        <f>Table21[[#This Row],[Abs Erorr 3]]/Table21[[#This Row],[Adj Close]]</f>
        <v>4.0223052267108882E-3</v>
      </c>
    </row>
    <row r="133" spans="1:17" x14ac:dyDescent="0.3">
      <c r="A133" s="68">
        <v>43657</v>
      </c>
      <c r="B133" s="87">
        <v>151.1543274</v>
      </c>
      <c r="C133" s="6">
        <f t="shared" si="11"/>
        <v>151.2795563</v>
      </c>
      <c r="D133" s="19">
        <f>Table21[[#This Row],[Adj Close]]-Table21[[#This Row],[Naive Trend ]]</f>
        <v>-0.1252288999999962</v>
      </c>
      <c r="E133" s="7">
        <f t="shared" si="10"/>
        <v>1.5682277395209047E-2</v>
      </c>
      <c r="F133" s="7">
        <f>ABS(Table21[[#This Row],[Erorr 1]])</f>
        <v>0.1252288999999962</v>
      </c>
      <c r="G133" s="8">
        <f>Table21[[#This Row],[Abs Erorr 1]]/Table21[[#This Row],[Adj Close]]</f>
        <v>8.2848372358273743E-4</v>
      </c>
      <c r="H133" s="6">
        <f t="shared" si="8"/>
        <v>151.64561973333332</v>
      </c>
      <c r="I133" s="9">
        <f>(Table21[[#This Row],[Adj Close]]-Table21[[#This Row],[3-MA]])</f>
        <v>-0.49129233333331968</v>
      </c>
      <c r="J133" s="5">
        <f t="shared" ref="J133:J196" si="12">(B133-H133)^2</f>
        <v>0.24136815679209769</v>
      </c>
      <c r="K133" s="5">
        <f>ABS(Table21[[#This Row],[Erorr 2]])</f>
        <v>0.49129233333331968</v>
      </c>
      <c r="L133" s="8">
        <f>Table21[[#This Row],[Abs Erorr 2]]/Table21[[#This Row],[Adj Close]]</f>
        <v>3.2502697195907052E-3</v>
      </c>
      <c r="M133" s="6">
        <f t="shared" si="9"/>
        <v>150.99217224999998</v>
      </c>
      <c r="N133" s="11">
        <f>Table21[[#This Row],[Adj Close]]-Table21[[#This Row],[6-MA]]</f>
        <v>0.16215515000001801</v>
      </c>
      <c r="O133" s="12">
        <f>(Table21[[#This Row],[Adj Close]]-M133)^2</f>
        <v>2.629429267152834E-2</v>
      </c>
      <c r="P133" s="12">
        <f>ABS(Table21[[#This Row],[Erorr 3]])</f>
        <v>0.16215515000001801</v>
      </c>
      <c r="Q133" s="204">
        <f>Table21[[#This Row],[Abs Erorr 3]]/Table21[[#This Row],[Adj Close]]</f>
        <v>1.072778747319E-3</v>
      </c>
    </row>
    <row r="134" spans="1:17" x14ac:dyDescent="0.3">
      <c r="A134" s="68">
        <v>43658</v>
      </c>
      <c r="B134" s="87">
        <v>149.9887085</v>
      </c>
      <c r="C134" s="6">
        <f t="shared" si="11"/>
        <v>151.1543274</v>
      </c>
      <c r="D134" s="19">
        <f>Table21[[#This Row],[Adj Close]]-Table21[[#This Row],[Naive Trend ]]</f>
        <v>-1.1656188999999983</v>
      </c>
      <c r="E134" s="7">
        <f t="shared" si="10"/>
        <v>1.3586674200372062</v>
      </c>
      <c r="F134" s="7">
        <f>ABS(Table21[[#This Row],[Erorr 1]])</f>
        <v>1.1656188999999983</v>
      </c>
      <c r="G134" s="8">
        <f>Table21[[#This Row],[Abs Erorr 1]]/Table21[[#This Row],[Adj Close]]</f>
        <v>7.7713776700730668E-3</v>
      </c>
      <c r="H134" s="6">
        <f t="shared" ref="H134:H197" si="13">AVERAGE(B131:B133)</f>
        <v>151.52359519999999</v>
      </c>
      <c r="I134" s="9">
        <f>(Table21[[#This Row],[Adj Close]]-Table21[[#This Row],[3-MA]])</f>
        <v>-1.5348866999999871</v>
      </c>
      <c r="J134" s="5">
        <f t="shared" si="12"/>
        <v>2.3558771818368505</v>
      </c>
      <c r="K134" s="5">
        <f>ABS(Table21[[#This Row],[Erorr 2]])</f>
        <v>1.5348866999999871</v>
      </c>
      <c r="L134" s="8">
        <f>Table21[[#This Row],[Abs Erorr 2]]/Table21[[#This Row],[Adj Close]]</f>
        <v>1.0233348332351212E-2</v>
      </c>
      <c r="M134" s="6">
        <f t="shared" si="9"/>
        <v>151.37589265</v>
      </c>
      <c r="N134" s="11">
        <f>Table21[[#This Row],[Adj Close]]-Table21[[#This Row],[6-MA]]</f>
        <v>-1.387184149999996</v>
      </c>
      <c r="O134" s="12">
        <f>(Table21[[#This Row],[Adj Close]]-M134)^2</f>
        <v>1.9242798660112113</v>
      </c>
      <c r="P134" s="12">
        <f>ABS(Table21[[#This Row],[Erorr 3]])</f>
        <v>1.387184149999996</v>
      </c>
      <c r="Q134" s="204">
        <f>Table21[[#This Row],[Abs Erorr 3]]/Table21[[#This Row],[Adj Close]]</f>
        <v>9.2485905364002516E-3</v>
      </c>
    </row>
    <row r="135" spans="1:17" x14ac:dyDescent="0.3">
      <c r="A135" s="68">
        <v>43661</v>
      </c>
      <c r="B135" s="87">
        <v>151.18324279999999</v>
      </c>
      <c r="C135" s="6">
        <f t="shared" si="11"/>
        <v>149.9887085</v>
      </c>
      <c r="D135" s="19">
        <f>Table21[[#This Row],[Adj Close]]-Table21[[#This Row],[Naive Trend ]]</f>
        <v>1.1945342999999866</v>
      </c>
      <c r="E135" s="7">
        <f t="shared" si="10"/>
        <v>1.426912193876458</v>
      </c>
      <c r="F135" s="7">
        <f>ABS(Table21[[#This Row],[Erorr 1]])</f>
        <v>1.1945342999999866</v>
      </c>
      <c r="G135" s="8">
        <f>Table21[[#This Row],[Abs Erorr 1]]/Table21[[#This Row],[Adj Close]]</f>
        <v>7.9012348053694916E-3</v>
      </c>
      <c r="H135" s="6">
        <f t="shared" si="13"/>
        <v>150.80753073333335</v>
      </c>
      <c r="I135" s="9">
        <f>(Table21[[#This Row],[Adj Close]]-Table21[[#This Row],[3-MA]])</f>
        <v>0.3757120666666367</v>
      </c>
      <c r="J135" s="5">
        <f t="shared" si="12"/>
        <v>0.14115955703891525</v>
      </c>
      <c r="K135" s="5">
        <f>ABS(Table21[[#This Row],[Erorr 2]])</f>
        <v>0.3757120666666367</v>
      </c>
      <c r="L135" s="8">
        <f>Table21[[#This Row],[Abs Erorr 2]]/Table21[[#This Row],[Adj Close]]</f>
        <v>2.4851435893835498E-3</v>
      </c>
      <c r="M135" s="6">
        <f t="shared" si="9"/>
        <v>151.06602480000001</v>
      </c>
      <c r="N135" s="11">
        <f>Table21[[#This Row],[Adj Close]]-Table21[[#This Row],[6-MA]]</f>
        <v>0.11721799999997984</v>
      </c>
      <c r="O135" s="12">
        <f>(Table21[[#This Row],[Adj Close]]-M135)^2</f>
        <v>1.3740059523995273E-2</v>
      </c>
      <c r="P135" s="12">
        <f>ABS(Table21[[#This Row],[Erorr 3]])</f>
        <v>0.11721799999997984</v>
      </c>
      <c r="Q135" s="204">
        <f>Table21[[#This Row],[Abs Erorr 3]]/Table21[[#This Row],[Adj Close]]</f>
        <v>7.7533725186095719E-4</v>
      </c>
    </row>
    <row r="136" spans="1:17" x14ac:dyDescent="0.3">
      <c r="A136" s="68">
        <v>43662</v>
      </c>
      <c r="B136" s="87">
        <v>152.01168820000001</v>
      </c>
      <c r="C136" s="6">
        <f t="shared" si="11"/>
        <v>151.18324279999999</v>
      </c>
      <c r="D136" s="19">
        <f>Table21[[#This Row],[Adj Close]]-Table21[[#This Row],[Naive Trend ]]</f>
        <v>0.82844540000002098</v>
      </c>
      <c r="E136" s="7">
        <f t="shared" si="10"/>
        <v>0.68632178078119477</v>
      </c>
      <c r="F136" s="7">
        <f>ABS(Table21[[#This Row],[Erorr 1]])</f>
        <v>0.82844540000002098</v>
      </c>
      <c r="G136" s="8">
        <f>Table21[[#This Row],[Abs Erorr 1]]/Table21[[#This Row],[Adj Close]]</f>
        <v>5.4498796099813392E-3</v>
      </c>
      <c r="H136" s="6">
        <f t="shared" si="13"/>
        <v>150.77542623333332</v>
      </c>
      <c r="I136" s="9">
        <f>(Table21[[#This Row],[Adj Close]]-Table21[[#This Row],[3-MA]])</f>
        <v>1.2362619666666887</v>
      </c>
      <c r="J136" s="5">
        <f t="shared" si="12"/>
        <v>1.528343650226589</v>
      </c>
      <c r="K136" s="5">
        <f>ABS(Table21[[#This Row],[Erorr 2]])</f>
        <v>1.2362619666666887</v>
      </c>
      <c r="L136" s="8">
        <f>Table21[[#This Row],[Abs Erorr 2]]/Table21[[#This Row],[Adj Close]]</f>
        <v>8.1326770415190257E-3</v>
      </c>
      <c r="M136" s="6">
        <f t="shared" si="9"/>
        <v>151.21052298333333</v>
      </c>
      <c r="N136" s="11">
        <f>Table21[[#This Row],[Adj Close]]-Table21[[#This Row],[6-MA]]</f>
        <v>0.80116521666667495</v>
      </c>
      <c r="O136" s="12">
        <f>(Table21[[#This Row],[Adj Close]]-M136)^2</f>
        <v>0.64186570439656021</v>
      </c>
      <c r="P136" s="12">
        <f>ABS(Table21[[#This Row],[Erorr 3]])</f>
        <v>0.80116521666667495</v>
      </c>
      <c r="Q136" s="204">
        <f>Table21[[#This Row],[Abs Erorr 3]]/Table21[[#This Row],[Adj Close]]</f>
        <v>5.2704185194798392E-3</v>
      </c>
    </row>
    <row r="137" spans="1:17" x14ac:dyDescent="0.3">
      <c r="A137" s="68">
        <v>43663</v>
      </c>
      <c r="B137" s="87">
        <v>151.64562989999999</v>
      </c>
      <c r="C137" s="6">
        <f t="shared" si="11"/>
        <v>152.01168820000001</v>
      </c>
      <c r="D137" s="19">
        <f>Table21[[#This Row],[Adj Close]]-Table21[[#This Row],[Naive Trend ]]</f>
        <v>-0.36605830000002015</v>
      </c>
      <c r="E137" s="7">
        <f t="shared" si="10"/>
        <v>0.13399867899890475</v>
      </c>
      <c r="F137" s="7">
        <f>ABS(Table21[[#This Row],[Erorr 1]])</f>
        <v>0.36605830000002015</v>
      </c>
      <c r="G137" s="8">
        <f>Table21[[#This Row],[Abs Erorr 1]]/Table21[[#This Row],[Adj Close]]</f>
        <v>2.4139060271068198E-3</v>
      </c>
      <c r="H137" s="6">
        <f t="shared" si="13"/>
        <v>151.06121316666668</v>
      </c>
      <c r="I137" s="9">
        <f>(Table21[[#This Row],[Adj Close]]-Table21[[#This Row],[3-MA]])</f>
        <v>0.58441673333331323</v>
      </c>
      <c r="J137" s="5">
        <f t="shared" si="12"/>
        <v>0.34154291819998095</v>
      </c>
      <c r="K137" s="5">
        <f>ABS(Table21[[#This Row],[Erorr 2]])</f>
        <v>0.58441673333331323</v>
      </c>
      <c r="L137" s="8">
        <f>Table21[[#This Row],[Abs Erorr 2]]/Table21[[#This Row],[Adj Close]]</f>
        <v>3.8538316845575862E-3</v>
      </c>
      <c r="M137" s="6">
        <f t="shared" ref="M137:M200" si="14">AVERAGE(B131:B136)</f>
        <v>151.29240418333333</v>
      </c>
      <c r="N137" s="11">
        <f>Table21[[#This Row],[Adj Close]]-Table21[[#This Row],[6-MA]]</f>
        <v>0.35322571666665681</v>
      </c>
      <c r="O137" s="12">
        <f>(Table21[[#This Row],[Adj Close]]-M137)^2</f>
        <v>0.12476840691467331</v>
      </c>
      <c r="P137" s="12">
        <f>ABS(Table21[[#This Row],[Erorr 3]])</f>
        <v>0.35322571666665681</v>
      </c>
      <c r="Q137" s="204">
        <f>Table21[[#This Row],[Abs Erorr 3]]/Table21[[#This Row],[Adj Close]]</f>
        <v>2.3292838501154647E-3</v>
      </c>
    </row>
    <row r="138" spans="1:17" x14ac:dyDescent="0.3">
      <c r="A138" s="68">
        <v>43664</v>
      </c>
      <c r="B138" s="87">
        <v>153.350708</v>
      </c>
      <c r="C138" s="6">
        <f t="shared" si="11"/>
        <v>151.64562989999999</v>
      </c>
      <c r="D138" s="19">
        <f>Table21[[#This Row],[Adj Close]]-Table21[[#This Row],[Naive Trend ]]</f>
        <v>1.7050781000000086</v>
      </c>
      <c r="E138" s="7">
        <f t="shared" si="10"/>
        <v>2.9072913270996392</v>
      </c>
      <c r="F138" s="7">
        <f>ABS(Table21[[#This Row],[Erorr 1]])</f>
        <v>1.7050781000000086</v>
      </c>
      <c r="G138" s="8">
        <f>Table21[[#This Row],[Abs Erorr 1]]/Table21[[#This Row],[Adj Close]]</f>
        <v>1.1118814658488624E-2</v>
      </c>
      <c r="H138" s="6">
        <f t="shared" si="13"/>
        <v>151.6135203</v>
      </c>
      <c r="I138" s="9">
        <f>(Table21[[#This Row],[Adj Close]]-Table21[[#This Row],[3-MA]])</f>
        <v>1.7371876999999927</v>
      </c>
      <c r="J138" s="5">
        <f t="shared" si="12"/>
        <v>3.0178211050312647</v>
      </c>
      <c r="K138" s="5">
        <f>ABS(Table21[[#This Row],[Erorr 2]])</f>
        <v>1.7371876999999927</v>
      </c>
      <c r="L138" s="8">
        <f>Table21[[#This Row],[Abs Erorr 2]]/Table21[[#This Row],[Adj Close]]</f>
        <v>1.132820136702592E-2</v>
      </c>
      <c r="M138" s="6">
        <f t="shared" si="14"/>
        <v>151.21052551666668</v>
      </c>
      <c r="N138" s="11">
        <f>Table21[[#This Row],[Adj Close]]-Table21[[#This Row],[6-MA]]</f>
        <v>2.1401824833333194</v>
      </c>
      <c r="O138" s="12">
        <f>(Table21[[#This Row],[Adj Close]]-M138)^2</f>
        <v>4.580381061966774</v>
      </c>
      <c r="P138" s="12">
        <f>ABS(Table21[[#This Row],[Erorr 3]])</f>
        <v>2.1401824833333194</v>
      </c>
      <c r="Q138" s="204">
        <f>Table21[[#This Row],[Abs Erorr 3]]/Table21[[#This Row],[Adj Close]]</f>
        <v>1.395613043621109E-2</v>
      </c>
    </row>
    <row r="139" spans="1:17" x14ac:dyDescent="0.3">
      <c r="A139" s="68">
        <v>43665</v>
      </c>
      <c r="B139" s="87">
        <v>150.92314150000001</v>
      </c>
      <c r="C139" s="6">
        <f t="shared" si="11"/>
        <v>153.350708</v>
      </c>
      <c r="D139" s="19">
        <f>Table21[[#This Row],[Adj Close]]-Table21[[#This Row],[Naive Trend ]]</f>
        <v>-2.4275664999999833</v>
      </c>
      <c r="E139" s="7">
        <f t="shared" si="10"/>
        <v>5.8930791119221686</v>
      </c>
      <c r="F139" s="7">
        <f>ABS(Table21[[#This Row],[Erorr 1]])</f>
        <v>2.4275664999999833</v>
      </c>
      <c r="G139" s="8">
        <f>Table21[[#This Row],[Abs Erorr 1]]/Table21[[#This Row],[Adj Close]]</f>
        <v>1.608478644078571E-2</v>
      </c>
      <c r="H139" s="6">
        <f t="shared" si="13"/>
        <v>152.33600870000001</v>
      </c>
      <c r="I139" s="9">
        <f>(Table21[[#This Row],[Adj Close]]-Table21[[#This Row],[3-MA]])</f>
        <v>-1.4128671999999938</v>
      </c>
      <c r="J139" s="5">
        <f t="shared" si="12"/>
        <v>1.9961937248358224</v>
      </c>
      <c r="K139" s="5">
        <f>ABS(Table21[[#This Row],[Erorr 2]])</f>
        <v>1.4128671999999938</v>
      </c>
      <c r="L139" s="8">
        <f>Table21[[#This Row],[Abs Erorr 2]]/Table21[[#This Row],[Adj Close]]</f>
        <v>9.3615013970537696E-3</v>
      </c>
      <c r="M139" s="6">
        <f t="shared" si="14"/>
        <v>151.55571746666666</v>
      </c>
      <c r="N139" s="11">
        <f>Table21[[#This Row],[Adj Close]]-Table21[[#This Row],[6-MA]]</f>
        <v>-0.63257596666664995</v>
      </c>
      <c r="O139" s="12">
        <f>(Table21[[#This Row],[Adj Close]]-M139)^2</f>
        <v>0.40015235360424661</v>
      </c>
      <c r="P139" s="12">
        <f>ABS(Table21[[#This Row],[Erorr 3]])</f>
        <v>0.63257596666664995</v>
      </c>
      <c r="Q139" s="204">
        <f>Table21[[#This Row],[Abs Erorr 3]]/Table21[[#This Row],[Adj Close]]</f>
        <v>4.1913782099920697E-3</v>
      </c>
    </row>
    <row r="140" spans="1:17" x14ac:dyDescent="0.3">
      <c r="A140" s="68">
        <v>43668</v>
      </c>
      <c r="B140" s="87">
        <v>153.4277649</v>
      </c>
      <c r="C140" s="6">
        <f t="shared" si="11"/>
        <v>150.92314150000001</v>
      </c>
      <c r="D140" s="19">
        <f>Table21[[#This Row],[Adj Close]]-Table21[[#This Row],[Naive Trend ]]</f>
        <v>2.5046233999999856</v>
      </c>
      <c r="E140" s="7">
        <f t="shared" si="10"/>
        <v>6.2731383758274877</v>
      </c>
      <c r="F140" s="7">
        <f>ABS(Table21[[#This Row],[Erorr 1]])</f>
        <v>2.5046233999999856</v>
      </c>
      <c r="G140" s="8">
        <f>Table21[[#This Row],[Abs Erorr 1]]/Table21[[#This Row],[Adj Close]]</f>
        <v>1.6324446892858214E-2</v>
      </c>
      <c r="H140" s="6">
        <f t="shared" si="13"/>
        <v>151.97315979999999</v>
      </c>
      <c r="I140" s="9">
        <f>(Table21[[#This Row],[Adj Close]]-Table21[[#This Row],[3-MA]])</f>
        <v>1.4546051000000091</v>
      </c>
      <c r="J140" s="5">
        <f t="shared" si="12"/>
        <v>2.1158759969460363</v>
      </c>
      <c r="K140" s="5">
        <f>ABS(Table21[[#This Row],[Erorr 2]])</f>
        <v>1.4546051000000091</v>
      </c>
      <c r="L140" s="8">
        <f>Table21[[#This Row],[Abs Erorr 2]]/Table21[[#This Row],[Adj Close]]</f>
        <v>9.4807162246551713E-3</v>
      </c>
      <c r="M140" s="6">
        <f t="shared" si="14"/>
        <v>151.51718648333335</v>
      </c>
      <c r="N140" s="11">
        <f>Table21[[#This Row],[Adj Close]]-Table21[[#This Row],[6-MA]]</f>
        <v>1.9105784166666524</v>
      </c>
      <c r="O140" s="12">
        <f>(Table21[[#This Row],[Adj Close]]-M140)^2</f>
        <v>3.6503098862324523</v>
      </c>
      <c r="P140" s="12">
        <f>ABS(Table21[[#This Row],[Erorr 3]])</f>
        <v>1.9105784166666524</v>
      </c>
      <c r="Q140" s="204">
        <f>Table21[[#This Row],[Abs Erorr 3]]/Table21[[#This Row],[Adj Close]]</f>
        <v>1.2452624972487314E-2</v>
      </c>
    </row>
    <row r="141" spans="1:17" x14ac:dyDescent="0.3">
      <c r="A141" s="68">
        <v>43669</v>
      </c>
      <c r="B141" s="87">
        <v>152.99427800000001</v>
      </c>
      <c r="C141" s="6">
        <f t="shared" si="11"/>
        <v>153.4277649</v>
      </c>
      <c r="D141" s="19">
        <f>Table21[[#This Row],[Adj Close]]-Table21[[#This Row],[Naive Trend ]]</f>
        <v>-0.43348689999999124</v>
      </c>
      <c r="E141" s="7">
        <f t="shared" si="10"/>
        <v>0.18791089247160239</v>
      </c>
      <c r="F141" s="7">
        <f>ABS(Table21[[#This Row],[Erorr 1]])</f>
        <v>0.43348689999999124</v>
      </c>
      <c r="G141" s="8">
        <f>Table21[[#This Row],[Abs Erorr 1]]/Table21[[#This Row],[Adj Close]]</f>
        <v>2.8333536761420007E-3</v>
      </c>
      <c r="H141" s="6">
        <f t="shared" si="13"/>
        <v>152.56720479999998</v>
      </c>
      <c r="I141" s="9">
        <f>(Table21[[#This Row],[Adj Close]]-Table21[[#This Row],[3-MA]])</f>
        <v>0.42707320000002369</v>
      </c>
      <c r="J141" s="5">
        <f t="shared" si="12"/>
        <v>0.18239151815826024</v>
      </c>
      <c r="K141" s="5">
        <f>ABS(Table21[[#This Row],[Erorr 2]])</f>
        <v>0.42707320000002369</v>
      </c>
      <c r="L141" s="8">
        <f>Table21[[#This Row],[Abs Erorr 2]]/Table21[[#This Row],[Adj Close]]</f>
        <v>2.7914325005019055E-3</v>
      </c>
      <c r="M141" s="6">
        <f t="shared" si="14"/>
        <v>152.09036255000001</v>
      </c>
      <c r="N141" s="11">
        <f>Table21[[#This Row],[Adj Close]]-Table21[[#This Row],[6-MA]]</f>
        <v>0.90391544999999951</v>
      </c>
      <c r="O141" s="12">
        <f>(Table21[[#This Row],[Adj Close]]-M141)^2</f>
        <v>0.81706314074870157</v>
      </c>
      <c r="P141" s="12">
        <f>ABS(Table21[[#This Row],[Erorr 3]])</f>
        <v>0.90391544999999951</v>
      </c>
      <c r="Q141" s="204">
        <f>Table21[[#This Row],[Abs Erorr 3]]/Table21[[#This Row],[Adj Close]]</f>
        <v>5.9081650752977801E-3</v>
      </c>
    </row>
    <row r="142" spans="1:17" x14ac:dyDescent="0.3">
      <c r="A142" s="68">
        <v>43670</v>
      </c>
      <c r="B142" s="87">
        <v>152.03096009999999</v>
      </c>
      <c r="C142" s="6">
        <f t="shared" si="11"/>
        <v>152.99427800000001</v>
      </c>
      <c r="D142" s="19">
        <f>Table21[[#This Row],[Adj Close]]-Table21[[#This Row],[Naive Trend ]]</f>
        <v>-0.96331790000002115</v>
      </c>
      <c r="E142" s="7">
        <f t="shared" si="10"/>
        <v>0.92798137646045076</v>
      </c>
      <c r="F142" s="7">
        <f>ABS(Table21[[#This Row],[Erorr 1]])</f>
        <v>0.96331790000002115</v>
      </c>
      <c r="G142" s="8">
        <f>Table21[[#This Row],[Abs Erorr 1]]/Table21[[#This Row],[Adj Close]]</f>
        <v>6.3363271491963776E-3</v>
      </c>
      <c r="H142" s="6">
        <f t="shared" si="13"/>
        <v>152.44839479999999</v>
      </c>
      <c r="I142" s="9">
        <f>(Table21[[#This Row],[Adj Close]]-Table21[[#This Row],[3-MA]])</f>
        <v>-0.41743470000000116</v>
      </c>
      <c r="J142" s="5">
        <f t="shared" si="12"/>
        <v>0.17425172876409098</v>
      </c>
      <c r="K142" s="5">
        <f>ABS(Table21[[#This Row],[Erorr 2]])</f>
        <v>0.41743470000000116</v>
      </c>
      <c r="L142" s="8">
        <f>Table21[[#This Row],[Abs Erorr 2]]/Table21[[#This Row],[Adj Close]]</f>
        <v>2.745721659097785E-3</v>
      </c>
      <c r="M142" s="6">
        <f t="shared" si="14"/>
        <v>152.39220175</v>
      </c>
      <c r="N142" s="11">
        <f>Table21[[#This Row],[Adj Close]]-Table21[[#This Row],[6-MA]]</f>
        <v>-0.36124165000001085</v>
      </c>
      <c r="O142" s="12">
        <f>(Table21[[#This Row],[Adj Close]]-M142)^2</f>
        <v>0.13049552969473033</v>
      </c>
      <c r="P142" s="12">
        <f>ABS(Table21[[#This Row],[Erorr 3]])</f>
        <v>0.36124165000001085</v>
      </c>
      <c r="Q142" s="204">
        <f>Table21[[#This Row],[Abs Erorr 3]]/Table21[[#This Row],[Adj Close]]</f>
        <v>2.3761058258291619E-3</v>
      </c>
    </row>
    <row r="143" spans="1:17" x14ac:dyDescent="0.3">
      <c r="A143" s="68">
        <v>43671</v>
      </c>
      <c r="B143" s="87">
        <v>151.8575439</v>
      </c>
      <c r="C143" s="6">
        <f t="shared" si="11"/>
        <v>152.03096009999999</v>
      </c>
      <c r="D143" s="19">
        <f>Table21[[#This Row],[Adj Close]]-Table21[[#This Row],[Naive Trend ]]</f>
        <v>-0.17341619999999125</v>
      </c>
      <c r="E143" s="7">
        <f t="shared" si="10"/>
        <v>3.0073178422436966E-2</v>
      </c>
      <c r="F143" s="7">
        <f>ABS(Table21[[#This Row],[Erorr 1]])</f>
        <v>0.17341619999999125</v>
      </c>
      <c r="G143" s="8">
        <f>Table21[[#This Row],[Abs Erorr 1]]/Table21[[#This Row],[Adj Close]]</f>
        <v>1.1419663162350886E-3</v>
      </c>
      <c r="H143" s="6">
        <f t="shared" si="13"/>
        <v>152.81766766666667</v>
      </c>
      <c r="I143" s="9">
        <f>(Table21[[#This Row],[Adj Close]]-Table21[[#This Row],[3-MA]])</f>
        <v>-0.9601237666666691</v>
      </c>
      <c r="J143" s="5">
        <f t="shared" si="12"/>
        <v>0.9218376473181924</v>
      </c>
      <c r="K143" s="5">
        <f>ABS(Table21[[#This Row],[Erorr 2]])</f>
        <v>0.9601237666666691</v>
      </c>
      <c r="L143" s="8">
        <f>Table21[[#This Row],[Abs Erorr 2]]/Table21[[#This Row],[Adj Close]]</f>
        <v>6.3225292732175496E-3</v>
      </c>
      <c r="M143" s="6">
        <f t="shared" si="14"/>
        <v>152.39541373333336</v>
      </c>
      <c r="N143" s="11">
        <f>Table21[[#This Row],[Adj Close]]-Table21[[#This Row],[6-MA]]</f>
        <v>-0.53786983333336025</v>
      </c>
      <c r="O143" s="12">
        <f>(Table21[[#This Row],[Adj Close]]-M143)^2</f>
        <v>0.28930395761005673</v>
      </c>
      <c r="P143" s="12">
        <f>ABS(Table21[[#This Row],[Erorr 3]])</f>
        <v>0.53786983333336025</v>
      </c>
      <c r="Q143" s="204">
        <f>Table21[[#This Row],[Abs Erorr 3]]/Table21[[#This Row],[Adj Close]]</f>
        <v>3.5419368674074825E-3</v>
      </c>
    </row>
    <row r="144" spans="1:17" x14ac:dyDescent="0.3">
      <c r="A144" s="68">
        <v>43672</v>
      </c>
      <c r="B144" s="87">
        <v>155.73008730000001</v>
      </c>
      <c r="C144" s="6">
        <f t="shared" si="11"/>
        <v>151.8575439</v>
      </c>
      <c r="D144" s="19">
        <f>Table21[[#This Row],[Adj Close]]-Table21[[#This Row],[Naive Trend ]]</f>
        <v>3.8725434000000121</v>
      </c>
      <c r="E144" s="7">
        <f t="shared" si="10"/>
        <v>14.996592384883654</v>
      </c>
      <c r="F144" s="7">
        <f>ABS(Table21[[#This Row],[Erorr 1]])</f>
        <v>3.8725434000000121</v>
      </c>
      <c r="G144" s="8">
        <f>Table21[[#This Row],[Abs Erorr 1]]/Table21[[#This Row],[Adj Close]]</f>
        <v>2.4867021313228353E-2</v>
      </c>
      <c r="H144" s="6">
        <f t="shared" si="13"/>
        <v>152.29426066666667</v>
      </c>
      <c r="I144" s="9">
        <f>(Table21[[#This Row],[Adj Close]]-Table21[[#This Row],[3-MA]])</f>
        <v>3.4358266333333347</v>
      </c>
      <c r="J144" s="5">
        <f t="shared" si="12"/>
        <v>11.804904654322677</v>
      </c>
      <c r="K144" s="5">
        <f>ABS(Table21[[#This Row],[Erorr 2]])</f>
        <v>3.4358266333333347</v>
      </c>
      <c r="L144" s="8">
        <f>Table21[[#This Row],[Abs Erorr 2]]/Table21[[#This Row],[Adj Close]]</f>
        <v>2.2062702801383033E-2</v>
      </c>
      <c r="M144" s="6">
        <f t="shared" si="14"/>
        <v>152.43073273333334</v>
      </c>
      <c r="N144" s="11">
        <f>Table21[[#This Row],[Adj Close]]-Table21[[#This Row],[6-MA]]</f>
        <v>3.2993545666666648</v>
      </c>
      <c r="O144" s="12">
        <f>(Table21[[#This Row],[Adj Close]]-M144)^2</f>
        <v>10.885740556584176</v>
      </c>
      <c r="P144" s="12">
        <f>ABS(Table21[[#This Row],[Erorr 3]])</f>
        <v>3.2993545666666648</v>
      </c>
      <c r="Q144" s="204">
        <f>Table21[[#This Row],[Abs Erorr 3]]/Table21[[#This Row],[Adj Close]]</f>
        <v>2.1186365614184462E-2</v>
      </c>
    </row>
    <row r="145" spans="1:17" x14ac:dyDescent="0.3">
      <c r="A145" s="68">
        <v>43675</v>
      </c>
      <c r="B145" s="87">
        <v>155.17137149999999</v>
      </c>
      <c r="C145" s="6">
        <f t="shared" si="11"/>
        <v>155.73008730000001</v>
      </c>
      <c r="D145" s="19">
        <f>Table21[[#This Row],[Adj Close]]-Table21[[#This Row],[Naive Trend ]]</f>
        <v>-0.55871580000001586</v>
      </c>
      <c r="E145" s="7">
        <f t="shared" si="10"/>
        <v>0.31216334516965771</v>
      </c>
      <c r="F145" s="7">
        <f>ABS(Table21[[#This Row],[Erorr 1]])</f>
        <v>0.55871580000001586</v>
      </c>
      <c r="G145" s="8">
        <f>Table21[[#This Row],[Abs Erorr 1]]/Table21[[#This Row],[Adj Close]]</f>
        <v>3.6006371188129628E-3</v>
      </c>
      <c r="H145" s="6">
        <f t="shared" si="13"/>
        <v>153.20619710000003</v>
      </c>
      <c r="I145" s="9">
        <f>(Table21[[#This Row],[Adj Close]]-Table21[[#This Row],[3-MA]])</f>
        <v>1.9651743999999667</v>
      </c>
      <c r="J145" s="5">
        <f t="shared" si="12"/>
        <v>3.861910422415229</v>
      </c>
      <c r="K145" s="5">
        <f>ABS(Table21[[#This Row],[Erorr 2]])</f>
        <v>1.9651743999999667</v>
      </c>
      <c r="L145" s="8">
        <f>Table21[[#This Row],[Abs Erorr 2]]/Table21[[#This Row],[Adj Close]]</f>
        <v>1.2664542312174941E-2</v>
      </c>
      <c r="M145" s="6">
        <f t="shared" si="14"/>
        <v>152.82729595000001</v>
      </c>
      <c r="N145" s="11">
        <f>Table21[[#This Row],[Adj Close]]-Table21[[#This Row],[6-MA]]</f>
        <v>2.3440755499999852</v>
      </c>
      <c r="O145" s="12">
        <f>(Table21[[#This Row],[Adj Close]]-M145)^2</f>
        <v>5.4946901841077329</v>
      </c>
      <c r="P145" s="12">
        <f>ABS(Table21[[#This Row],[Erorr 3]])</f>
        <v>2.3440755499999852</v>
      </c>
      <c r="Q145" s="204">
        <f>Table21[[#This Row],[Abs Erorr 3]]/Table21[[#This Row],[Adj Close]]</f>
        <v>1.5106366125016722E-2</v>
      </c>
    </row>
    <row r="146" spans="1:17" x14ac:dyDescent="0.3">
      <c r="A146" s="68">
        <v>43676</v>
      </c>
      <c r="B146" s="87">
        <v>149.83457949999999</v>
      </c>
      <c r="C146" s="6">
        <f t="shared" si="11"/>
        <v>155.17137149999999</v>
      </c>
      <c r="D146" s="19">
        <f>Table21[[#This Row],[Adj Close]]-Table21[[#This Row],[Naive Trend ]]</f>
        <v>-5.3367920000000026</v>
      </c>
      <c r="E146" s="7">
        <f t="shared" si="10"/>
        <v>28.481348851264027</v>
      </c>
      <c r="F146" s="7">
        <f>ABS(Table21[[#This Row],[Erorr 1]])</f>
        <v>5.3367920000000026</v>
      </c>
      <c r="G146" s="8">
        <f>Table21[[#This Row],[Abs Erorr 1]]/Table21[[#This Row],[Adj Close]]</f>
        <v>3.5617892864310427E-2</v>
      </c>
      <c r="H146" s="6">
        <f t="shared" si="13"/>
        <v>154.25300089999999</v>
      </c>
      <c r="I146" s="9">
        <f>(Table21[[#This Row],[Adj Close]]-Table21[[#This Row],[3-MA]])</f>
        <v>-4.4184213999999997</v>
      </c>
      <c r="J146" s="5">
        <f t="shared" si="12"/>
        <v>19.522447667977957</v>
      </c>
      <c r="K146" s="5">
        <f>ABS(Table21[[#This Row],[Erorr 2]])</f>
        <v>4.4184213999999997</v>
      </c>
      <c r="L146" s="8">
        <f>Table21[[#This Row],[Abs Erorr 2]]/Table21[[#This Row],[Adj Close]]</f>
        <v>2.948866286236683E-2</v>
      </c>
      <c r="M146" s="6">
        <f t="shared" si="14"/>
        <v>153.53533428333333</v>
      </c>
      <c r="N146" s="11">
        <f>Table21[[#This Row],[Adj Close]]-Table21[[#This Row],[6-MA]]</f>
        <v>-3.7007547833333376</v>
      </c>
      <c r="O146" s="12">
        <f>(Table21[[#This Row],[Adj Close]]-M146)^2</f>
        <v>13.695585966364579</v>
      </c>
      <c r="P146" s="12">
        <f>ABS(Table21[[#This Row],[Erorr 3]])</f>
        <v>3.7007547833333376</v>
      </c>
      <c r="Q146" s="204">
        <f>Table21[[#This Row],[Abs Erorr 3]]/Table21[[#This Row],[Adj Close]]</f>
        <v>2.469893662519564E-2</v>
      </c>
    </row>
    <row r="147" spans="1:17" x14ac:dyDescent="0.3">
      <c r="A147" s="68">
        <v>43677</v>
      </c>
      <c r="B147" s="87">
        <v>153.6108093</v>
      </c>
      <c r="C147" s="6">
        <f t="shared" si="11"/>
        <v>149.83457949999999</v>
      </c>
      <c r="D147" s="19">
        <f>Table21[[#This Row],[Adj Close]]-Table21[[#This Row],[Naive Trend ]]</f>
        <v>3.7762298000000101</v>
      </c>
      <c r="E147" s="7">
        <f t="shared" si="10"/>
        <v>14.259911502408116</v>
      </c>
      <c r="F147" s="7">
        <f>ABS(Table21[[#This Row],[Erorr 1]])</f>
        <v>3.7762298000000101</v>
      </c>
      <c r="G147" s="8">
        <f>Table21[[#This Row],[Abs Erorr 1]]/Table21[[#This Row],[Adj Close]]</f>
        <v>2.4583099439474211E-2</v>
      </c>
      <c r="H147" s="6">
        <f t="shared" si="13"/>
        <v>153.57867943333335</v>
      </c>
      <c r="I147" s="9">
        <f>(Table21[[#This Row],[Adj Close]]-Table21[[#This Row],[3-MA]])</f>
        <v>3.2129866666650742E-2</v>
      </c>
      <c r="J147" s="5">
        <f t="shared" si="12"/>
        <v>1.0323283320167545E-3</v>
      </c>
      <c r="K147" s="5">
        <f>ABS(Table21[[#This Row],[Erorr 2]])</f>
        <v>3.2129866666650742E-2</v>
      </c>
      <c r="L147" s="8">
        <f>Table21[[#This Row],[Abs Erorr 2]]/Table21[[#This Row],[Adj Close]]</f>
        <v>2.0916409992933186E-4</v>
      </c>
      <c r="M147" s="6">
        <f t="shared" si="14"/>
        <v>152.93647005</v>
      </c>
      <c r="N147" s="11">
        <f>Table21[[#This Row],[Adj Close]]-Table21[[#This Row],[6-MA]]</f>
        <v>0.67433925000000272</v>
      </c>
      <c r="O147" s="12">
        <f>(Table21[[#This Row],[Adj Close]]-M147)^2</f>
        <v>0.45473342409056616</v>
      </c>
      <c r="P147" s="12">
        <f>ABS(Table21[[#This Row],[Erorr 3]])</f>
        <v>0.67433925000000272</v>
      </c>
      <c r="Q147" s="204">
        <f>Table21[[#This Row],[Abs Erorr 3]]/Table21[[#This Row],[Adj Close]]</f>
        <v>4.3899205601021637E-3</v>
      </c>
    </row>
    <row r="148" spans="1:17" x14ac:dyDescent="0.3">
      <c r="A148" s="68">
        <v>43678</v>
      </c>
      <c r="B148" s="87">
        <v>157.43516539999999</v>
      </c>
      <c r="C148" s="6">
        <f t="shared" si="11"/>
        <v>153.6108093</v>
      </c>
      <c r="D148" s="19">
        <f>Table21[[#This Row],[Adj Close]]-Table21[[#This Row],[Naive Trend ]]</f>
        <v>3.8243560999999886</v>
      </c>
      <c r="E148" s="7">
        <f t="shared" si="10"/>
        <v>14.625699579607122</v>
      </c>
      <c r="F148" s="7">
        <f>ABS(Table21[[#This Row],[Erorr 1]])</f>
        <v>3.8243560999999886</v>
      </c>
      <c r="G148" s="8">
        <f>Table21[[#This Row],[Abs Erorr 1]]/Table21[[#This Row],[Adj Close]]</f>
        <v>2.4291625637025492E-2</v>
      </c>
      <c r="H148" s="6">
        <f t="shared" si="13"/>
        <v>152.87225343333333</v>
      </c>
      <c r="I148" s="9">
        <f>(Table21[[#This Row],[Adj Close]]-Table21[[#This Row],[3-MA]])</f>
        <v>4.5629119666666611</v>
      </c>
      <c r="J148" s="5">
        <f t="shared" si="12"/>
        <v>20.820165615549818</v>
      </c>
      <c r="K148" s="5">
        <f>ABS(Table21[[#This Row],[Erorr 2]])</f>
        <v>4.5629119666666611</v>
      </c>
      <c r="L148" s="8">
        <f>Table21[[#This Row],[Abs Erorr 2]]/Table21[[#This Row],[Adj Close]]</f>
        <v>2.8982800348788286E-2</v>
      </c>
      <c r="M148" s="6">
        <f t="shared" si="14"/>
        <v>153.03922526666668</v>
      </c>
      <c r="N148" s="11">
        <f>Table21[[#This Row],[Adj Close]]-Table21[[#This Row],[6-MA]]</f>
        <v>4.3959401333333119</v>
      </c>
      <c r="O148" s="12">
        <f>(Table21[[#This Row],[Adj Close]]-M148)^2</f>
        <v>19.324289655850496</v>
      </c>
      <c r="P148" s="12">
        <f>ABS(Table21[[#This Row],[Erorr 3]])</f>
        <v>4.3959401333333119</v>
      </c>
      <c r="Q148" s="204">
        <f>Table21[[#This Row],[Abs Erorr 3]]/Table21[[#This Row],[Adj Close]]</f>
        <v>2.7922225140516874E-2</v>
      </c>
    </row>
    <row r="149" spans="1:17" x14ac:dyDescent="0.3">
      <c r="A149" s="68">
        <v>43679</v>
      </c>
      <c r="B149" s="87">
        <v>150.7015839</v>
      </c>
      <c r="C149" s="6">
        <f t="shared" si="11"/>
        <v>157.43516539999999</v>
      </c>
      <c r="D149" s="19">
        <f>Table21[[#This Row],[Adj Close]]-Table21[[#This Row],[Naive Trend ]]</f>
        <v>-6.7335814999999855</v>
      </c>
      <c r="E149" s="7">
        <f t="shared" si="10"/>
        <v>45.341119817142051</v>
      </c>
      <c r="F149" s="7">
        <f>ABS(Table21[[#This Row],[Erorr 1]])</f>
        <v>6.7335814999999855</v>
      </c>
      <c r="G149" s="8">
        <f>Table21[[#This Row],[Abs Erorr 1]]/Table21[[#This Row],[Adj Close]]</f>
        <v>4.4681557590450685E-2</v>
      </c>
      <c r="H149" s="6">
        <f t="shared" si="13"/>
        <v>153.62685139999999</v>
      </c>
      <c r="I149" s="9">
        <f>(Table21[[#This Row],[Adj Close]]-Table21[[#This Row],[3-MA]])</f>
        <v>-2.9252674999999897</v>
      </c>
      <c r="J149" s="5">
        <f t="shared" si="12"/>
        <v>8.5571899465561891</v>
      </c>
      <c r="K149" s="5">
        <f>ABS(Table21[[#This Row],[Erorr 2]])</f>
        <v>2.9252674999999897</v>
      </c>
      <c r="L149" s="8">
        <f>Table21[[#This Row],[Abs Erorr 2]]/Table21[[#This Row],[Adj Close]]</f>
        <v>1.9410993728779181E-2</v>
      </c>
      <c r="M149" s="6">
        <f t="shared" si="14"/>
        <v>153.93992614999999</v>
      </c>
      <c r="N149" s="11">
        <f>Table21[[#This Row],[Adj Close]]-Table21[[#This Row],[6-MA]]</f>
        <v>-3.2383422499999881</v>
      </c>
      <c r="O149" s="12">
        <f>(Table21[[#This Row],[Adj Close]]-M149)^2</f>
        <v>10.486860528134985</v>
      </c>
      <c r="P149" s="12">
        <f>ABS(Table21[[#This Row],[Erorr 3]])</f>
        <v>3.2383422499999881</v>
      </c>
      <c r="Q149" s="204">
        <f>Table21[[#This Row],[Abs Erorr 3]]/Table21[[#This Row],[Adj Close]]</f>
        <v>2.148844203355442E-2</v>
      </c>
    </row>
    <row r="150" spans="1:17" x14ac:dyDescent="0.3">
      <c r="A150" s="68">
        <v>43682</v>
      </c>
      <c r="B150" s="87">
        <v>143.83311459999999</v>
      </c>
      <c r="C150" s="6">
        <f t="shared" si="11"/>
        <v>150.7015839</v>
      </c>
      <c r="D150" s="19">
        <f>Table21[[#This Row],[Adj Close]]-Table21[[#This Row],[Naive Trend ]]</f>
        <v>-6.8684693000000152</v>
      </c>
      <c r="E150" s="7">
        <f t="shared" si="10"/>
        <v>47.175870525042697</v>
      </c>
      <c r="F150" s="7">
        <f>ABS(Table21[[#This Row],[Erorr 1]])</f>
        <v>6.8684693000000152</v>
      </c>
      <c r="G150" s="8">
        <f>Table21[[#This Row],[Abs Erorr 1]]/Table21[[#This Row],[Adj Close]]</f>
        <v>4.7753045737076845E-2</v>
      </c>
      <c r="H150" s="6">
        <f t="shared" si="13"/>
        <v>153.91585286666665</v>
      </c>
      <c r="I150" s="9">
        <f>(Table21[[#This Row],[Adj Close]]-Table21[[#This Row],[3-MA]])</f>
        <v>-10.082738266666667</v>
      </c>
      <c r="J150" s="5">
        <f t="shared" si="12"/>
        <v>101.66161095410433</v>
      </c>
      <c r="K150" s="5">
        <f>ABS(Table21[[#This Row],[Erorr 2]])</f>
        <v>10.082738266666667</v>
      </c>
      <c r="L150" s="8">
        <f>Table21[[#This Row],[Abs Erorr 2]]/Table21[[#This Row],[Adj Close]]</f>
        <v>7.0100256778188874E-2</v>
      </c>
      <c r="M150" s="6">
        <f t="shared" si="14"/>
        <v>153.74726615</v>
      </c>
      <c r="N150" s="11">
        <f>Table21[[#This Row],[Adj Close]]-Table21[[#This Row],[6-MA]]</f>
        <v>-9.9141515500000139</v>
      </c>
      <c r="O150" s="12">
        <f>(Table21[[#This Row],[Adj Close]]-M150)^2</f>
        <v>98.290400956367677</v>
      </c>
      <c r="P150" s="12">
        <f>ABS(Table21[[#This Row],[Erorr 3]])</f>
        <v>9.9141515500000139</v>
      </c>
      <c r="Q150" s="204">
        <f>Table21[[#This Row],[Abs Erorr 3]]/Table21[[#This Row],[Adj Close]]</f>
        <v>6.8928157313225658E-2</v>
      </c>
    </row>
    <row r="151" spans="1:17" x14ac:dyDescent="0.3">
      <c r="A151" s="68">
        <v>43683</v>
      </c>
      <c r="B151" s="87">
        <v>147.38775630000001</v>
      </c>
      <c r="C151" s="6">
        <f t="shared" si="11"/>
        <v>143.83311459999999</v>
      </c>
      <c r="D151" s="19">
        <f>Table21[[#This Row],[Adj Close]]-Table21[[#This Row],[Naive Trend ]]</f>
        <v>3.554641700000019</v>
      </c>
      <c r="E151" s="7">
        <f t="shared" si="10"/>
        <v>12.635477615379026</v>
      </c>
      <c r="F151" s="7">
        <f>ABS(Table21[[#This Row],[Erorr 1]])</f>
        <v>3.554641700000019</v>
      </c>
      <c r="G151" s="8">
        <f>Table21[[#This Row],[Abs Erorr 1]]/Table21[[#This Row],[Adj Close]]</f>
        <v>2.411761864916875E-2</v>
      </c>
      <c r="H151" s="6">
        <f t="shared" si="13"/>
        <v>150.65662130000001</v>
      </c>
      <c r="I151" s="9">
        <f>(Table21[[#This Row],[Adj Close]]-Table21[[#This Row],[3-MA]])</f>
        <v>-3.2688650000000052</v>
      </c>
      <c r="J151" s="5">
        <f t="shared" si="12"/>
        <v>10.685478388225034</v>
      </c>
      <c r="K151" s="5">
        <f>ABS(Table21[[#This Row],[Erorr 2]])</f>
        <v>3.2688650000000052</v>
      </c>
      <c r="L151" s="8">
        <f>Table21[[#This Row],[Abs Erorr 2]]/Table21[[#This Row],[Adj Close]]</f>
        <v>2.2178674009708126E-2</v>
      </c>
      <c r="M151" s="6">
        <f t="shared" si="14"/>
        <v>151.76443736666667</v>
      </c>
      <c r="N151" s="11">
        <f>Table21[[#This Row],[Adj Close]]-Table21[[#This Row],[6-MA]]</f>
        <v>-4.3766810666666629</v>
      </c>
      <c r="O151" s="12">
        <f>(Table21[[#This Row],[Adj Close]]-M151)^2</f>
        <v>19.155337159318439</v>
      </c>
      <c r="P151" s="12">
        <f>ABS(Table21[[#This Row],[Erorr 3]])</f>
        <v>4.3766810666666629</v>
      </c>
      <c r="Q151" s="204">
        <f>Table21[[#This Row],[Abs Erorr 3]]/Table21[[#This Row],[Adj Close]]</f>
        <v>2.9695011149760361E-2</v>
      </c>
    </row>
    <row r="152" spans="1:17" x14ac:dyDescent="0.3">
      <c r="A152" s="68">
        <v>43684</v>
      </c>
      <c r="B152" s="87">
        <v>149.42036440000001</v>
      </c>
      <c r="C152" s="6">
        <f t="shared" si="11"/>
        <v>147.38775630000001</v>
      </c>
      <c r="D152" s="19">
        <f>Table21[[#This Row],[Adj Close]]-Table21[[#This Row],[Naive Trend ]]</f>
        <v>2.0326081000000045</v>
      </c>
      <c r="E152" s="7">
        <f t="shared" si="10"/>
        <v>4.1314956881856277</v>
      </c>
      <c r="F152" s="7">
        <f>ABS(Table21[[#This Row],[Erorr 1]])</f>
        <v>2.0326081000000045</v>
      </c>
      <c r="G152" s="8">
        <f>Table21[[#This Row],[Abs Erorr 1]]/Table21[[#This Row],[Adj Close]]</f>
        <v>1.3603286996133201E-2</v>
      </c>
      <c r="H152" s="6">
        <f t="shared" si="13"/>
        <v>147.30748493333331</v>
      </c>
      <c r="I152" s="9">
        <f>(Table21[[#This Row],[Adj Close]]-Table21[[#This Row],[3-MA]])</f>
        <v>2.1128794666666977</v>
      </c>
      <c r="J152" s="5">
        <f t="shared" si="12"/>
        <v>4.4642596406617487</v>
      </c>
      <c r="K152" s="5">
        <f>ABS(Table21[[#This Row],[Erorr 2]])</f>
        <v>2.1128794666666977</v>
      </c>
      <c r="L152" s="8">
        <f>Table21[[#This Row],[Abs Erorr 2]]/Table21[[#This Row],[Adj Close]]</f>
        <v>1.4140505379912576E-2</v>
      </c>
      <c r="M152" s="6">
        <f t="shared" si="14"/>
        <v>150.46716816666668</v>
      </c>
      <c r="N152" s="11">
        <f>Table21[[#This Row],[Adj Close]]-Table21[[#This Row],[6-MA]]</f>
        <v>-1.0468037666666703</v>
      </c>
      <c r="O152" s="12">
        <f>(Table21[[#This Row],[Adj Close]]-M152)^2</f>
        <v>1.0957981259075287</v>
      </c>
      <c r="P152" s="12">
        <f>ABS(Table21[[#This Row],[Erorr 3]])</f>
        <v>1.0468037666666703</v>
      </c>
      <c r="Q152" s="204">
        <f>Table21[[#This Row],[Abs Erorr 3]]/Table21[[#This Row],[Adj Close]]</f>
        <v>7.0057637114601373E-3</v>
      </c>
    </row>
    <row r="153" spans="1:17" x14ac:dyDescent="0.3">
      <c r="A153" s="68">
        <v>43685</v>
      </c>
      <c r="B153" s="87">
        <v>144.1221161</v>
      </c>
      <c r="C153" s="6">
        <f t="shared" si="11"/>
        <v>149.42036440000001</v>
      </c>
      <c r="D153" s="19">
        <f>Table21[[#This Row],[Adj Close]]-Table21[[#This Row],[Naive Trend ]]</f>
        <v>-5.2982483000000116</v>
      </c>
      <c r="E153" s="7">
        <f t="shared" si="10"/>
        <v>28.071435048453012</v>
      </c>
      <c r="F153" s="7">
        <f>ABS(Table21[[#This Row],[Erorr 1]])</f>
        <v>5.2982483000000116</v>
      </c>
      <c r="G153" s="8">
        <f>Table21[[#This Row],[Abs Erorr 1]]/Table21[[#This Row],[Adj Close]]</f>
        <v>3.6762215566719755E-2</v>
      </c>
      <c r="H153" s="6">
        <f t="shared" si="13"/>
        <v>146.8804117666667</v>
      </c>
      <c r="I153" s="9">
        <f>(Table21[[#This Row],[Adj Close]]-Table21[[#This Row],[3-MA]])</f>
        <v>-2.7582956666666973</v>
      </c>
      <c r="J153" s="5">
        <f t="shared" si="12"/>
        <v>7.6081949847522807</v>
      </c>
      <c r="K153" s="5">
        <f>ABS(Table21[[#This Row],[Erorr 2]])</f>
        <v>2.7582956666666973</v>
      </c>
      <c r="L153" s="8">
        <f>Table21[[#This Row],[Abs Erorr 2]]/Table21[[#This Row],[Adj Close]]</f>
        <v>1.9138600940003109E-2</v>
      </c>
      <c r="M153" s="6">
        <f t="shared" si="14"/>
        <v>150.39813231666668</v>
      </c>
      <c r="N153" s="11">
        <f>Table21[[#This Row],[Adj Close]]-Table21[[#This Row],[6-MA]]</f>
        <v>-6.276016216666676</v>
      </c>
      <c r="O153" s="12">
        <f>(Table21[[#This Row],[Adj Close]]-M153)^2</f>
        <v>39.388379551863096</v>
      </c>
      <c r="P153" s="12">
        <f>ABS(Table21[[#This Row],[Erorr 3]])</f>
        <v>6.276016216666676</v>
      </c>
      <c r="Q153" s="204">
        <f>Table21[[#This Row],[Abs Erorr 3]]/Table21[[#This Row],[Adj Close]]</f>
        <v>4.3546517262569362E-2</v>
      </c>
    </row>
    <row r="154" spans="1:17" x14ac:dyDescent="0.3">
      <c r="A154" s="68">
        <v>43686</v>
      </c>
      <c r="B154" s="87">
        <v>140.4133301</v>
      </c>
      <c r="C154" s="6">
        <f t="shared" si="11"/>
        <v>144.1221161</v>
      </c>
      <c r="D154" s="19">
        <f>Table21[[#This Row],[Adj Close]]-Table21[[#This Row],[Naive Trend ]]</f>
        <v>-3.7087860000000035</v>
      </c>
      <c r="E154" s="7">
        <f t="shared" si="10"/>
        <v>13.755093593796026</v>
      </c>
      <c r="F154" s="7">
        <f>ABS(Table21[[#This Row],[Erorr 1]])</f>
        <v>3.7087860000000035</v>
      </c>
      <c r="G154" s="8">
        <f>Table21[[#This Row],[Abs Erorr 1]]/Table21[[#This Row],[Adj Close]]</f>
        <v>2.6413346919118497E-2</v>
      </c>
      <c r="H154" s="6">
        <f t="shared" si="13"/>
        <v>146.97674559999999</v>
      </c>
      <c r="I154" s="9">
        <f>(Table21[[#This Row],[Adj Close]]-Table21[[#This Row],[3-MA]])</f>
        <v>-6.5634154999999907</v>
      </c>
      <c r="J154" s="5">
        <f t="shared" si="12"/>
        <v>43.078423025640127</v>
      </c>
      <c r="K154" s="5">
        <f>ABS(Table21[[#This Row],[Erorr 2]])</f>
        <v>6.5634154999999907</v>
      </c>
      <c r="L154" s="8">
        <f>Table21[[#This Row],[Abs Erorr 2]]/Table21[[#This Row],[Adj Close]]</f>
        <v>4.6743535640993893E-2</v>
      </c>
      <c r="M154" s="6">
        <f t="shared" si="14"/>
        <v>148.81668345</v>
      </c>
      <c r="N154" s="11">
        <f>Table21[[#This Row],[Adj Close]]-Table21[[#This Row],[6-MA]]</f>
        <v>-8.4033533500000033</v>
      </c>
      <c r="O154" s="12">
        <f>(Table21[[#This Row],[Adj Close]]-M154)^2</f>
        <v>70.616347524956282</v>
      </c>
      <c r="P154" s="12">
        <f>ABS(Table21[[#This Row],[Erorr 3]])</f>
        <v>8.4033533500000033</v>
      </c>
      <c r="Q154" s="204">
        <f>Table21[[#This Row],[Abs Erorr 3]]/Table21[[#This Row],[Adj Close]]</f>
        <v>5.9847261965906492E-2</v>
      </c>
    </row>
    <row r="155" spans="1:17" x14ac:dyDescent="0.3">
      <c r="A155" s="68">
        <v>43689</v>
      </c>
      <c r="B155" s="87">
        <v>141.70417789999999</v>
      </c>
      <c r="C155" s="6">
        <f t="shared" si="11"/>
        <v>140.4133301</v>
      </c>
      <c r="D155" s="19">
        <f>Table21[[#This Row],[Adj Close]]-Table21[[#This Row],[Naive Trend ]]</f>
        <v>1.2908477999999945</v>
      </c>
      <c r="E155" s="7">
        <f t="shared" si="10"/>
        <v>1.6662880427648259</v>
      </c>
      <c r="F155" s="7">
        <f>ABS(Table21[[#This Row],[Erorr 1]])</f>
        <v>1.2908477999999945</v>
      </c>
      <c r="G155" s="8">
        <f>Table21[[#This Row],[Abs Erorr 1]]/Table21[[#This Row],[Adj Close]]</f>
        <v>9.1094547749392407E-3</v>
      </c>
      <c r="H155" s="6">
        <f t="shared" si="13"/>
        <v>144.65193686666666</v>
      </c>
      <c r="I155" s="9">
        <f>(Table21[[#This Row],[Adj Close]]-Table21[[#This Row],[3-MA]])</f>
        <v>-2.9477589666666688</v>
      </c>
      <c r="J155" s="5">
        <f t="shared" si="12"/>
        <v>8.6892829255637469</v>
      </c>
      <c r="K155" s="5">
        <f>ABS(Table21[[#This Row],[Erorr 2]])</f>
        <v>2.9477589666666688</v>
      </c>
      <c r="L155" s="8">
        <f>Table21[[#This Row],[Abs Erorr 2]]/Table21[[#This Row],[Adj Close]]</f>
        <v>2.0802202238150588E-2</v>
      </c>
      <c r="M155" s="6">
        <f t="shared" si="14"/>
        <v>145.97971089999999</v>
      </c>
      <c r="N155" s="11">
        <f>Table21[[#This Row],[Adj Close]]-Table21[[#This Row],[6-MA]]</f>
        <v>-4.2755329999999958</v>
      </c>
      <c r="O155" s="12">
        <f>(Table21[[#This Row],[Adj Close]]-M155)^2</f>
        <v>18.280182434088964</v>
      </c>
      <c r="P155" s="12">
        <f>ABS(Table21[[#This Row],[Erorr 3]])</f>
        <v>4.2755329999999958</v>
      </c>
      <c r="Q155" s="204">
        <f>Table21[[#This Row],[Abs Erorr 3]]/Table21[[#This Row],[Adj Close]]</f>
        <v>3.0172243778283096E-2</v>
      </c>
    </row>
    <row r="156" spans="1:17" x14ac:dyDescent="0.3">
      <c r="A156" s="68">
        <v>43690</v>
      </c>
      <c r="B156" s="87">
        <v>141.3188629</v>
      </c>
      <c r="C156" s="6">
        <f t="shared" si="11"/>
        <v>141.70417789999999</v>
      </c>
      <c r="D156" s="19">
        <f>Table21[[#This Row],[Adj Close]]-Table21[[#This Row],[Naive Trend ]]</f>
        <v>-0.38531499999999141</v>
      </c>
      <c r="E156" s="7">
        <f t="shared" si="10"/>
        <v>0.14846764922499339</v>
      </c>
      <c r="F156" s="7">
        <f>ABS(Table21[[#This Row],[Erorr 1]])</f>
        <v>0.38531499999999141</v>
      </c>
      <c r="G156" s="8">
        <f>Table21[[#This Row],[Abs Erorr 1]]/Table21[[#This Row],[Adj Close]]</f>
        <v>2.7265645370543909E-3</v>
      </c>
      <c r="H156" s="6">
        <f t="shared" si="13"/>
        <v>142.0798747</v>
      </c>
      <c r="I156" s="9">
        <f>(Table21[[#This Row],[Adj Close]]-Table21[[#This Row],[3-MA]])</f>
        <v>-0.76101180000000568</v>
      </c>
      <c r="J156" s="5">
        <f t="shared" si="12"/>
        <v>0.57913895973924867</v>
      </c>
      <c r="K156" s="5">
        <f>ABS(Table21[[#This Row],[Erorr 2]])</f>
        <v>0.76101180000000568</v>
      </c>
      <c r="L156" s="8">
        <f>Table21[[#This Row],[Abs Erorr 2]]/Table21[[#This Row],[Adj Close]]</f>
        <v>5.3850688038617504E-3</v>
      </c>
      <c r="M156" s="6">
        <f t="shared" si="14"/>
        <v>144.48014323333334</v>
      </c>
      <c r="N156" s="11">
        <f>Table21[[#This Row],[Adj Close]]-Table21[[#This Row],[6-MA]]</f>
        <v>-3.1612803333333375</v>
      </c>
      <c r="O156" s="12">
        <f>(Table21[[#This Row],[Adj Close]]-M156)^2</f>
        <v>9.9936933459201374</v>
      </c>
      <c r="P156" s="12">
        <f>ABS(Table21[[#This Row],[Erorr 3]])</f>
        <v>3.1612803333333375</v>
      </c>
      <c r="Q156" s="204">
        <f>Table21[[#This Row],[Abs Erorr 3]]/Table21[[#This Row],[Adj Close]]</f>
        <v>2.2369839867522296E-2</v>
      </c>
    </row>
    <row r="157" spans="1:17" x14ac:dyDescent="0.3">
      <c r="A157" s="68">
        <v>43691</v>
      </c>
      <c r="B157" s="87">
        <v>136.69491579999999</v>
      </c>
      <c r="C157" s="6">
        <f t="shared" si="11"/>
        <v>141.3188629</v>
      </c>
      <c r="D157" s="19">
        <f>Table21[[#This Row],[Adj Close]]-Table21[[#This Row],[Naive Trend ]]</f>
        <v>-4.6239471000000094</v>
      </c>
      <c r="E157" s="7">
        <f t="shared" si="10"/>
        <v>21.380886783598498</v>
      </c>
      <c r="F157" s="7">
        <f>ABS(Table21[[#This Row],[Erorr 1]])</f>
        <v>4.6239471000000094</v>
      </c>
      <c r="G157" s="8">
        <f>Table21[[#This Row],[Abs Erorr 1]]/Table21[[#This Row],[Adj Close]]</f>
        <v>3.3826767242502005E-2</v>
      </c>
      <c r="H157" s="6">
        <f t="shared" si="13"/>
        <v>141.14545696666667</v>
      </c>
      <c r="I157" s="9">
        <f>(Table21[[#This Row],[Adj Close]]-Table21[[#This Row],[3-MA]])</f>
        <v>-4.4505411666666816</v>
      </c>
      <c r="J157" s="5">
        <f t="shared" si="12"/>
        <v>19.807316676194826</v>
      </c>
      <c r="K157" s="5">
        <f>ABS(Table21[[#This Row],[Erorr 2]])</f>
        <v>4.4505411666666816</v>
      </c>
      <c r="L157" s="8">
        <f>Table21[[#This Row],[Abs Erorr 2]]/Table21[[#This Row],[Adj Close]]</f>
        <v>3.2558205553001859E-2</v>
      </c>
      <c r="M157" s="6">
        <f t="shared" si="14"/>
        <v>144.06110128333333</v>
      </c>
      <c r="N157" s="11">
        <f>Table21[[#This Row],[Adj Close]]-Table21[[#This Row],[6-MA]]</f>
        <v>-7.3661854833333393</v>
      </c>
      <c r="O157" s="12">
        <f>(Table21[[#This Row],[Adj Close]]-M157)^2</f>
        <v>54.260688574870819</v>
      </c>
      <c r="P157" s="12">
        <f>ABS(Table21[[#This Row],[Erorr 3]])</f>
        <v>7.3661854833333393</v>
      </c>
      <c r="Q157" s="204">
        <f>Table21[[#This Row],[Abs Erorr 3]]/Table21[[#This Row],[Adj Close]]</f>
        <v>5.388777951413274E-2</v>
      </c>
    </row>
    <row r="158" spans="1:17" x14ac:dyDescent="0.3">
      <c r="A158" s="68">
        <v>43692</v>
      </c>
      <c r="B158" s="87">
        <v>137.72566219999999</v>
      </c>
      <c r="C158" s="6">
        <f t="shared" si="11"/>
        <v>136.69491579999999</v>
      </c>
      <c r="D158" s="19">
        <f>Table21[[#This Row],[Adj Close]]-Table21[[#This Row],[Naive Trend ]]</f>
        <v>1.0307463999999982</v>
      </c>
      <c r="E158" s="7">
        <f t="shared" si="10"/>
        <v>1.0624381411129562</v>
      </c>
      <c r="F158" s="7">
        <f>ABS(Table21[[#This Row],[Erorr 1]])</f>
        <v>1.0307463999999982</v>
      </c>
      <c r="G158" s="8">
        <f>Table21[[#This Row],[Abs Erorr 1]]/Table21[[#This Row],[Adj Close]]</f>
        <v>7.484054776249232E-3</v>
      </c>
      <c r="H158" s="6">
        <f t="shared" si="13"/>
        <v>139.90598553333334</v>
      </c>
      <c r="I158" s="9">
        <f>(Table21[[#This Row],[Adj Close]]-Table21[[#This Row],[3-MA]])</f>
        <v>-2.180323333333348</v>
      </c>
      <c r="J158" s="5">
        <f t="shared" si="12"/>
        <v>4.7538098378778422</v>
      </c>
      <c r="K158" s="5">
        <f>ABS(Table21[[#This Row],[Erorr 2]])</f>
        <v>2.180323333333348</v>
      </c>
      <c r="L158" s="8">
        <f>Table21[[#This Row],[Abs Erorr 2]]/Table21[[#This Row],[Adj Close]]</f>
        <v>1.5830915593400198E-2</v>
      </c>
      <c r="M158" s="6">
        <f t="shared" si="14"/>
        <v>142.2789612</v>
      </c>
      <c r="N158" s="11">
        <f>Table21[[#This Row],[Adj Close]]-Table21[[#This Row],[6-MA]]</f>
        <v>-4.5532990000000098</v>
      </c>
      <c r="O158" s="12">
        <f>(Table21[[#This Row],[Adj Close]]-M158)^2</f>
        <v>20.73253178340109</v>
      </c>
      <c r="P158" s="12">
        <f>ABS(Table21[[#This Row],[Erorr 3]])</f>
        <v>4.5532990000000098</v>
      </c>
      <c r="Q158" s="204">
        <f>Table21[[#This Row],[Abs Erorr 3]]/Table21[[#This Row],[Adj Close]]</f>
        <v>3.306064336352859E-2</v>
      </c>
    </row>
    <row r="159" spans="1:17" x14ac:dyDescent="0.3">
      <c r="A159" s="68">
        <v>43693</v>
      </c>
      <c r="B159" s="87">
        <v>137.66786189999999</v>
      </c>
      <c r="C159" s="6">
        <f t="shared" si="11"/>
        <v>137.72566219999999</v>
      </c>
      <c r="D159" s="19">
        <f>Table21[[#This Row],[Adj Close]]-Table21[[#This Row],[Naive Trend ]]</f>
        <v>-5.7800299999996696E-2</v>
      </c>
      <c r="E159" s="7">
        <f t="shared" si="10"/>
        <v>3.3408746800896181E-3</v>
      </c>
      <c r="F159" s="7">
        <f>ABS(Table21[[#This Row],[Erorr 1]])</f>
        <v>5.7800299999996696E-2</v>
      </c>
      <c r="G159" s="8">
        <f>Table21[[#This Row],[Abs Erorr 1]]/Table21[[#This Row],[Adj Close]]</f>
        <v>4.1985325552583962E-4</v>
      </c>
      <c r="H159" s="6">
        <f t="shared" si="13"/>
        <v>138.57981363333332</v>
      </c>
      <c r="I159" s="9">
        <f>(Table21[[#This Row],[Adj Close]]-Table21[[#This Row],[3-MA]])</f>
        <v>-0.91195173333332491</v>
      </c>
      <c r="J159" s="5">
        <f t="shared" si="12"/>
        <v>0.83165596392965579</v>
      </c>
      <c r="K159" s="5">
        <f>ABS(Table21[[#This Row],[Erorr 2]])</f>
        <v>0.91195173333332491</v>
      </c>
      <c r="L159" s="8">
        <f>Table21[[#This Row],[Abs Erorr 2]]/Table21[[#This Row],[Adj Close]]</f>
        <v>6.6242892186104694E-3</v>
      </c>
      <c r="M159" s="6">
        <f t="shared" si="14"/>
        <v>140.32984416666667</v>
      </c>
      <c r="N159" s="11">
        <f>Table21[[#This Row],[Adj Close]]-Table21[[#This Row],[6-MA]]</f>
        <v>-2.6619822666666835</v>
      </c>
      <c r="O159" s="12">
        <f>(Table21[[#This Row],[Adj Close]]-M159)^2</f>
        <v>7.0861495880478937</v>
      </c>
      <c r="P159" s="12">
        <f>ABS(Table21[[#This Row],[Erorr 3]])</f>
        <v>2.6619822666666835</v>
      </c>
      <c r="Q159" s="204">
        <f>Table21[[#This Row],[Abs Erorr 3]]/Table21[[#This Row],[Adj Close]]</f>
        <v>1.9336265050737187E-2</v>
      </c>
    </row>
    <row r="160" spans="1:17" x14ac:dyDescent="0.3">
      <c r="A160" s="68">
        <v>43696</v>
      </c>
      <c r="B160" s="87">
        <v>138.56376650000001</v>
      </c>
      <c r="C160" s="6">
        <f t="shared" si="11"/>
        <v>137.66786189999999</v>
      </c>
      <c r="D160" s="19">
        <f>Table21[[#This Row],[Adj Close]]-Table21[[#This Row],[Naive Trend ]]</f>
        <v>0.89590460000002281</v>
      </c>
      <c r="E160" s="7">
        <f t="shared" si="10"/>
        <v>0.80264505230120087</v>
      </c>
      <c r="F160" s="7">
        <f>ABS(Table21[[#This Row],[Erorr 1]])</f>
        <v>0.89590460000002281</v>
      </c>
      <c r="G160" s="8">
        <f>Table21[[#This Row],[Abs Erorr 1]]/Table21[[#This Row],[Adj Close]]</f>
        <v>6.4656484348671536E-3</v>
      </c>
      <c r="H160" s="6">
        <f t="shared" si="13"/>
        <v>137.3628133</v>
      </c>
      <c r="I160" s="9">
        <f>(Table21[[#This Row],[Adj Close]]-Table21[[#This Row],[3-MA]])</f>
        <v>1.2009532000000149</v>
      </c>
      <c r="J160" s="5">
        <f t="shared" si="12"/>
        <v>1.4422885885902759</v>
      </c>
      <c r="K160" s="5">
        <f>ABS(Table21[[#This Row],[Erorr 2]])</f>
        <v>1.2009532000000149</v>
      </c>
      <c r="L160" s="8">
        <f>Table21[[#This Row],[Abs Erorr 2]]/Table21[[#This Row],[Adj Close]]</f>
        <v>8.6671518127360864E-3</v>
      </c>
      <c r="M160" s="6">
        <f t="shared" si="14"/>
        <v>139.25413513333331</v>
      </c>
      <c r="N160" s="11">
        <f>Table21[[#This Row],[Adj Close]]-Table21[[#This Row],[6-MA]]</f>
        <v>-0.69036863333329279</v>
      </c>
      <c r="O160" s="12">
        <f>(Table21[[#This Row],[Adj Close]]-M160)^2</f>
        <v>0.47660884989047847</v>
      </c>
      <c r="P160" s="12">
        <f>ABS(Table21[[#This Row],[Erorr 3]])</f>
        <v>0.69036863333329279</v>
      </c>
      <c r="Q160" s="204">
        <f>Table21[[#This Row],[Abs Erorr 3]]/Table21[[#This Row],[Adj Close]]</f>
        <v>4.9823171726014878E-3</v>
      </c>
    </row>
    <row r="161" spans="1:17" x14ac:dyDescent="0.3">
      <c r="A161" s="68">
        <v>43697</v>
      </c>
      <c r="B161" s="87">
        <v>139.64268490000001</v>
      </c>
      <c r="C161" s="6">
        <f t="shared" si="11"/>
        <v>138.56376650000001</v>
      </c>
      <c r="D161" s="19">
        <f>Table21[[#This Row],[Adj Close]]-Table21[[#This Row],[Naive Trend ]]</f>
        <v>1.0789183999999921</v>
      </c>
      <c r="E161" s="7">
        <f t="shared" si="10"/>
        <v>1.1640649138585428</v>
      </c>
      <c r="F161" s="7">
        <f>ABS(Table21[[#This Row],[Erorr 1]])</f>
        <v>1.0789183999999921</v>
      </c>
      <c r="G161" s="8">
        <f>Table21[[#This Row],[Abs Erorr 1]]/Table21[[#This Row],[Adj Close]]</f>
        <v>7.7262794021227821E-3</v>
      </c>
      <c r="H161" s="6">
        <f t="shared" si="13"/>
        <v>137.98576353333331</v>
      </c>
      <c r="I161" s="9">
        <f>(Table21[[#This Row],[Adj Close]]-Table21[[#This Row],[3-MA]])</f>
        <v>1.656921366666694</v>
      </c>
      <c r="J161" s="5">
        <f t="shared" si="12"/>
        <v>2.7453884153166248</v>
      </c>
      <c r="K161" s="5">
        <f>ABS(Table21[[#This Row],[Erorr 2]])</f>
        <v>1.656921366666694</v>
      </c>
      <c r="L161" s="8">
        <f>Table21[[#This Row],[Abs Erorr 2]]/Table21[[#This Row],[Adj Close]]</f>
        <v>1.1865436187031477E-2</v>
      </c>
      <c r="M161" s="6">
        <f t="shared" si="14"/>
        <v>138.94587453333332</v>
      </c>
      <c r="N161" s="11">
        <f>Table21[[#This Row],[Adj Close]]-Table21[[#This Row],[6-MA]]</f>
        <v>0.69681036666668206</v>
      </c>
      <c r="O161" s="12">
        <f>(Table21[[#This Row],[Adj Close]]-M161)^2</f>
        <v>0.48554468709415588</v>
      </c>
      <c r="P161" s="12">
        <f>ABS(Table21[[#This Row],[Erorr 3]])</f>
        <v>0.69681036666668206</v>
      </c>
      <c r="Q161" s="204">
        <f>Table21[[#This Row],[Abs Erorr 3]]/Table21[[#This Row],[Adj Close]]</f>
        <v>4.9899525146317354E-3</v>
      </c>
    </row>
    <row r="162" spans="1:17" x14ac:dyDescent="0.3">
      <c r="A162" s="68">
        <v>43698</v>
      </c>
      <c r="B162" s="87">
        <v>141.7908783</v>
      </c>
      <c r="C162" s="6">
        <f t="shared" si="11"/>
        <v>139.64268490000001</v>
      </c>
      <c r="D162" s="19">
        <f>Table21[[#This Row],[Adj Close]]-Table21[[#This Row],[Naive Trend ]]</f>
        <v>2.1481933999999967</v>
      </c>
      <c r="E162" s="7">
        <f t="shared" si="10"/>
        <v>4.6147348838035462</v>
      </c>
      <c r="F162" s="7">
        <f>ABS(Table21[[#This Row],[Erorr 1]])</f>
        <v>2.1481933999999967</v>
      </c>
      <c r="G162" s="8">
        <f>Table21[[#This Row],[Abs Erorr 1]]/Table21[[#This Row],[Adj Close]]</f>
        <v>1.5150434398571581E-2</v>
      </c>
      <c r="H162" s="6">
        <f t="shared" si="13"/>
        <v>138.6247711</v>
      </c>
      <c r="I162" s="9">
        <f>(Table21[[#This Row],[Adj Close]]-Table21[[#This Row],[3-MA]])</f>
        <v>3.166107199999999</v>
      </c>
      <c r="J162" s="5">
        <f t="shared" si="12"/>
        <v>10.024234801891835</v>
      </c>
      <c r="K162" s="5">
        <f>ABS(Table21[[#This Row],[Erorr 2]])</f>
        <v>3.166107199999999</v>
      </c>
      <c r="L162" s="8">
        <f>Table21[[#This Row],[Abs Erorr 2]]/Table21[[#This Row],[Adj Close]]</f>
        <v>2.2329413837899888E-2</v>
      </c>
      <c r="M162" s="6">
        <f t="shared" si="14"/>
        <v>138.60229236666669</v>
      </c>
      <c r="N162" s="11">
        <f>Table21[[#This Row],[Adj Close]]-Table21[[#This Row],[6-MA]]</f>
        <v>3.1885859333333144</v>
      </c>
      <c r="O162" s="12">
        <f>(Table21[[#This Row],[Adj Close]]-M162)^2</f>
        <v>10.167080254251085</v>
      </c>
      <c r="P162" s="12">
        <f>ABS(Table21[[#This Row],[Erorr 3]])</f>
        <v>3.1885859333333144</v>
      </c>
      <c r="Q162" s="204">
        <f>Table21[[#This Row],[Abs Erorr 3]]/Table21[[#This Row],[Adj Close]]</f>
        <v>2.2487948248595582E-2</v>
      </c>
    </row>
    <row r="163" spans="1:17" x14ac:dyDescent="0.3">
      <c r="A163" s="68">
        <v>43699</v>
      </c>
      <c r="B163" s="87">
        <v>140.51928710000001</v>
      </c>
      <c r="C163" s="6">
        <f t="shared" si="11"/>
        <v>141.7908783</v>
      </c>
      <c r="D163" s="19">
        <f>Table21[[#This Row],[Adj Close]]-Table21[[#This Row],[Naive Trend ]]</f>
        <v>-1.2715911999999889</v>
      </c>
      <c r="E163" s="7">
        <f t="shared" si="10"/>
        <v>1.6169441799174118</v>
      </c>
      <c r="F163" s="7">
        <f>ABS(Table21[[#This Row],[Erorr 1]])</f>
        <v>1.2715911999999889</v>
      </c>
      <c r="G163" s="8">
        <f>Table21[[#This Row],[Abs Erorr 1]]/Table21[[#This Row],[Adj Close]]</f>
        <v>9.0492289438891468E-3</v>
      </c>
      <c r="H163" s="6">
        <f t="shared" si="13"/>
        <v>139.99910990000001</v>
      </c>
      <c r="I163" s="9">
        <f>(Table21[[#This Row],[Adj Close]]-Table21[[#This Row],[3-MA]])</f>
        <v>0.52017720000000622</v>
      </c>
      <c r="J163" s="5">
        <f t="shared" si="12"/>
        <v>0.27058431939984645</v>
      </c>
      <c r="K163" s="5">
        <f>ABS(Table21[[#This Row],[Erorr 2]])</f>
        <v>0.52017720000000622</v>
      </c>
      <c r="L163" s="8">
        <f>Table21[[#This Row],[Abs Erorr 2]]/Table21[[#This Row],[Adj Close]]</f>
        <v>3.7018206591798611E-3</v>
      </c>
      <c r="M163" s="6">
        <f t="shared" si="14"/>
        <v>138.68096160000002</v>
      </c>
      <c r="N163" s="11">
        <f>Table21[[#This Row],[Adj Close]]-Table21[[#This Row],[6-MA]]</f>
        <v>1.8383254999999963</v>
      </c>
      <c r="O163" s="12">
        <f>(Table21[[#This Row],[Adj Close]]-M163)^2</f>
        <v>3.3794406439502365</v>
      </c>
      <c r="P163" s="12">
        <f>ABS(Table21[[#This Row],[Erorr 3]])</f>
        <v>1.8383254999999963</v>
      </c>
      <c r="Q163" s="204">
        <f>Table21[[#This Row],[Abs Erorr 3]]/Table21[[#This Row],[Adj Close]]</f>
        <v>1.3082371380746893E-2</v>
      </c>
    </row>
    <row r="164" spans="1:17" x14ac:dyDescent="0.3">
      <c r="A164" s="68">
        <v>43700</v>
      </c>
      <c r="B164" s="87">
        <v>138.2555084</v>
      </c>
      <c r="C164" s="6">
        <f t="shared" si="11"/>
        <v>140.51928710000001</v>
      </c>
      <c r="D164" s="19">
        <f>Table21[[#This Row],[Adj Close]]-Table21[[#This Row],[Naive Trend ]]</f>
        <v>-2.2637787000000174</v>
      </c>
      <c r="E164" s="7">
        <f t="shared" si="10"/>
        <v>5.1246940025737686</v>
      </c>
      <c r="F164" s="7">
        <f>ABS(Table21[[#This Row],[Erorr 1]])</f>
        <v>2.2637787000000174</v>
      </c>
      <c r="G164" s="8">
        <f>Table21[[#This Row],[Abs Erorr 1]]/Table21[[#This Row],[Adj Close]]</f>
        <v>1.6373877078737917E-2</v>
      </c>
      <c r="H164" s="6">
        <f t="shared" si="13"/>
        <v>140.65095010000002</v>
      </c>
      <c r="I164" s="9">
        <f>(Table21[[#This Row],[Adj Close]]-Table21[[#This Row],[3-MA]])</f>
        <v>-2.3954417000000205</v>
      </c>
      <c r="J164" s="5">
        <f t="shared" si="12"/>
        <v>5.7381409380989883</v>
      </c>
      <c r="K164" s="5">
        <f>ABS(Table21[[#This Row],[Erorr 2]])</f>
        <v>2.3954417000000205</v>
      </c>
      <c r="L164" s="8">
        <f>Table21[[#This Row],[Abs Erorr 2]]/Table21[[#This Row],[Adj Close]]</f>
        <v>1.7326193565246912E-2</v>
      </c>
      <c r="M164" s="6">
        <f t="shared" si="14"/>
        <v>139.31835681666669</v>
      </c>
      <c r="N164" s="11">
        <f>Table21[[#This Row],[Adj Close]]-Table21[[#This Row],[6-MA]]</f>
        <v>-1.0628484166666965</v>
      </c>
      <c r="O164" s="12">
        <f>(Table21[[#This Row],[Adj Close]]-M164)^2</f>
        <v>1.1296467568109037</v>
      </c>
      <c r="P164" s="12">
        <f>ABS(Table21[[#This Row],[Erorr 3]])</f>
        <v>1.0628484166666965</v>
      </c>
      <c r="Q164" s="204">
        <f>Table21[[#This Row],[Abs Erorr 3]]/Table21[[#This Row],[Adj Close]]</f>
        <v>7.6875665133838275E-3</v>
      </c>
    </row>
    <row r="165" spans="1:17" x14ac:dyDescent="0.3">
      <c r="A165" s="68">
        <v>43703</v>
      </c>
      <c r="B165" s="87">
        <v>140.04728700000001</v>
      </c>
      <c r="C165" s="6">
        <f t="shared" si="11"/>
        <v>138.2555084</v>
      </c>
      <c r="D165" s="19">
        <f>Table21[[#This Row],[Adj Close]]-Table21[[#This Row],[Naive Trend ]]</f>
        <v>1.7917786000000149</v>
      </c>
      <c r="E165" s="7">
        <f t="shared" si="10"/>
        <v>3.2104705514180134</v>
      </c>
      <c r="F165" s="7">
        <f>ABS(Table21[[#This Row],[Erorr 1]])</f>
        <v>1.7917786000000149</v>
      </c>
      <c r="G165" s="8">
        <f>Table21[[#This Row],[Abs Erorr 1]]/Table21[[#This Row],[Adj Close]]</f>
        <v>1.2794097182332527E-2</v>
      </c>
      <c r="H165" s="6">
        <f t="shared" si="13"/>
        <v>140.18855793333333</v>
      </c>
      <c r="I165" s="9">
        <f>(Table21[[#This Row],[Adj Close]]-Table21[[#This Row],[3-MA]])</f>
        <v>-0.14127093333331686</v>
      </c>
      <c r="J165" s="5">
        <f t="shared" si="12"/>
        <v>1.9957476604866457E-2</v>
      </c>
      <c r="K165" s="5">
        <f>ABS(Table21[[#This Row],[Erorr 2]])</f>
        <v>0.14127093333331686</v>
      </c>
      <c r="L165" s="8">
        <f>Table21[[#This Row],[Abs Erorr 2]]/Table21[[#This Row],[Adj Close]]</f>
        <v>1.0087373797774237E-3</v>
      </c>
      <c r="M165" s="6">
        <f t="shared" si="14"/>
        <v>139.40666451666667</v>
      </c>
      <c r="N165" s="11">
        <f>Table21[[#This Row],[Adj Close]]-Table21[[#This Row],[6-MA]]</f>
        <v>0.64062248333334537</v>
      </c>
      <c r="O165" s="12">
        <f>(Table21[[#This Row],[Adj Close]]-M165)^2</f>
        <v>0.41039716615218236</v>
      </c>
      <c r="P165" s="12">
        <f>ABS(Table21[[#This Row],[Erorr 3]])</f>
        <v>0.64062248333334537</v>
      </c>
      <c r="Q165" s="204">
        <f>Table21[[#This Row],[Abs Erorr 3]]/Table21[[#This Row],[Adj Close]]</f>
        <v>4.5743298357028891E-3</v>
      </c>
    </row>
    <row r="166" spans="1:17" x14ac:dyDescent="0.3">
      <c r="A166" s="68">
        <v>43704</v>
      </c>
      <c r="B166" s="87">
        <v>140.692688</v>
      </c>
      <c r="C166" s="6">
        <f t="shared" si="11"/>
        <v>140.04728700000001</v>
      </c>
      <c r="D166" s="19">
        <f>Table21[[#This Row],[Adj Close]]-Table21[[#This Row],[Naive Trend ]]</f>
        <v>0.64540099999999256</v>
      </c>
      <c r="E166" s="7">
        <f t="shared" si="10"/>
        <v>0.41654245080099039</v>
      </c>
      <c r="F166" s="7">
        <f>ABS(Table21[[#This Row],[Erorr 1]])</f>
        <v>0.64540099999999256</v>
      </c>
      <c r="G166" s="8">
        <f>Table21[[#This Row],[Abs Erorr 1]]/Table21[[#This Row],[Adj Close]]</f>
        <v>4.5873101806114657E-3</v>
      </c>
      <c r="H166" s="6">
        <f t="shared" si="13"/>
        <v>139.60736083333333</v>
      </c>
      <c r="I166" s="9">
        <f>(Table21[[#This Row],[Adj Close]]-Table21[[#This Row],[3-MA]])</f>
        <v>1.0853271666666728</v>
      </c>
      <c r="J166" s="5">
        <f t="shared" si="12"/>
        <v>1.1779350587047079</v>
      </c>
      <c r="K166" s="5">
        <f>ABS(Table21[[#This Row],[Erorr 2]])</f>
        <v>1.0853271666666728</v>
      </c>
      <c r="L166" s="8">
        <f>Table21[[#This Row],[Abs Erorr 2]]/Table21[[#This Row],[Adj Close]]</f>
        <v>7.7141689599865542E-3</v>
      </c>
      <c r="M166" s="6">
        <f t="shared" si="14"/>
        <v>139.80323536666668</v>
      </c>
      <c r="N166" s="11">
        <f>Table21[[#This Row],[Adj Close]]-Table21[[#This Row],[6-MA]]</f>
        <v>0.88945263333332036</v>
      </c>
      <c r="O166" s="12">
        <f>(Table21[[#This Row],[Adj Close]]-M166)^2</f>
        <v>0.79112598694357805</v>
      </c>
      <c r="P166" s="12">
        <f>ABS(Table21[[#This Row],[Erorr 3]])</f>
        <v>0.88945263333332036</v>
      </c>
      <c r="Q166" s="204">
        <f>Table21[[#This Row],[Abs Erorr 3]]/Table21[[#This Row],[Adj Close]]</f>
        <v>6.3219535142673535E-3</v>
      </c>
    </row>
    <row r="167" spans="1:17" x14ac:dyDescent="0.3">
      <c r="A167" s="68">
        <v>43705</v>
      </c>
      <c r="B167" s="87">
        <v>141.66564940000001</v>
      </c>
      <c r="C167" s="6">
        <f t="shared" si="11"/>
        <v>140.692688</v>
      </c>
      <c r="D167" s="19">
        <f>Table21[[#This Row],[Adj Close]]-Table21[[#This Row],[Naive Trend ]]</f>
        <v>0.97296140000000264</v>
      </c>
      <c r="E167" s="7">
        <f t="shared" si="10"/>
        <v>0.94665388588996513</v>
      </c>
      <c r="F167" s="7">
        <f>ABS(Table21[[#This Row],[Erorr 1]])</f>
        <v>0.97296140000000264</v>
      </c>
      <c r="G167" s="8">
        <f>Table21[[#This Row],[Abs Erorr 1]]/Table21[[#This Row],[Adj Close]]</f>
        <v>6.8680121407046092E-3</v>
      </c>
      <c r="H167" s="6">
        <f t="shared" si="13"/>
        <v>139.66516113333333</v>
      </c>
      <c r="I167" s="9">
        <f>(Table21[[#This Row],[Adj Close]]-Table21[[#This Row],[3-MA]])</f>
        <v>2.0004882666666788</v>
      </c>
      <c r="J167" s="5">
        <f t="shared" si="12"/>
        <v>4.0019533050710532</v>
      </c>
      <c r="K167" s="5">
        <f>ABS(Table21[[#This Row],[Erorr 2]])</f>
        <v>2.0004882666666788</v>
      </c>
      <c r="L167" s="8">
        <f>Table21[[#This Row],[Abs Erorr 2]]/Table21[[#This Row],[Adj Close]]</f>
        <v>1.412119504720725E-2</v>
      </c>
      <c r="M167" s="6">
        <f t="shared" si="14"/>
        <v>140.15805561666664</v>
      </c>
      <c r="N167" s="11">
        <f>Table21[[#This Row],[Adj Close]]-Table21[[#This Row],[6-MA]]</f>
        <v>1.5075937833333626</v>
      </c>
      <c r="O167" s="12">
        <f>(Table21[[#This Row],[Adj Close]]-M167)^2</f>
        <v>2.2728390155454017</v>
      </c>
      <c r="P167" s="12">
        <f>ABS(Table21[[#This Row],[Erorr 3]])</f>
        <v>1.5075937833333626</v>
      </c>
      <c r="Q167" s="204">
        <f>Table21[[#This Row],[Abs Erorr 3]]/Table21[[#This Row],[Adj Close]]</f>
        <v>1.064191488704927E-2</v>
      </c>
    </row>
    <row r="168" spans="1:17" x14ac:dyDescent="0.3">
      <c r="A168" s="68">
        <v>43706</v>
      </c>
      <c r="B168" s="87">
        <v>142.320694</v>
      </c>
      <c r="C168" s="6">
        <f t="shared" si="11"/>
        <v>141.66564940000001</v>
      </c>
      <c r="D168" s="19">
        <f>Table21[[#This Row],[Adj Close]]-Table21[[#This Row],[Naive Trend ]]</f>
        <v>0.65504459999999654</v>
      </c>
      <c r="E168" s="7">
        <f t="shared" si="10"/>
        <v>0.42908342798915544</v>
      </c>
      <c r="F168" s="7">
        <f>ABS(Table21[[#This Row],[Erorr 1]])</f>
        <v>0.65504459999999654</v>
      </c>
      <c r="G168" s="8">
        <f>Table21[[#This Row],[Abs Erorr 1]]/Table21[[#This Row],[Adj Close]]</f>
        <v>4.602595600046726E-3</v>
      </c>
      <c r="H168" s="6">
        <f t="shared" si="13"/>
        <v>140.80187480000001</v>
      </c>
      <c r="I168" s="9">
        <f>(Table21[[#This Row],[Adj Close]]-Table21[[#This Row],[3-MA]])</f>
        <v>1.5188191999999958</v>
      </c>
      <c r="J168" s="5">
        <f t="shared" si="12"/>
        <v>2.3068117622886275</v>
      </c>
      <c r="K168" s="5">
        <f>ABS(Table21[[#This Row],[Erorr 2]])</f>
        <v>1.5188191999999958</v>
      </c>
      <c r="L168" s="8">
        <f>Table21[[#This Row],[Abs Erorr 2]]/Table21[[#This Row],[Adj Close]]</f>
        <v>1.0671808556526543E-2</v>
      </c>
      <c r="M168" s="6">
        <f t="shared" si="14"/>
        <v>140.49521636666665</v>
      </c>
      <c r="N168" s="11">
        <f>Table21[[#This Row],[Adj Close]]-Table21[[#This Row],[6-MA]]</f>
        <v>1.8254776333333496</v>
      </c>
      <c r="O168" s="12">
        <f>(Table21[[#This Row],[Adj Close]]-M168)^2</f>
        <v>3.332368589800327</v>
      </c>
      <c r="P168" s="12">
        <f>ABS(Table21[[#This Row],[Erorr 3]])</f>
        <v>1.8254776333333496</v>
      </c>
      <c r="Q168" s="204">
        <f>Table21[[#This Row],[Abs Erorr 3]]/Table21[[#This Row],[Adj Close]]</f>
        <v>1.282650879522376E-2</v>
      </c>
    </row>
    <row r="169" spans="1:17" x14ac:dyDescent="0.3">
      <c r="A169" s="68">
        <v>43707</v>
      </c>
      <c r="B169" s="87">
        <v>143.0046692</v>
      </c>
      <c r="C169" s="6">
        <f t="shared" si="11"/>
        <v>142.320694</v>
      </c>
      <c r="D169" s="19">
        <f>Table21[[#This Row],[Adj Close]]-Table21[[#This Row],[Naive Trend ]]</f>
        <v>0.6839751999999919</v>
      </c>
      <c r="E169" s="7">
        <f t="shared" si="10"/>
        <v>0.46782207421502892</v>
      </c>
      <c r="F169" s="7">
        <f>ABS(Table21[[#This Row],[Erorr 1]])</f>
        <v>0.6839751999999919</v>
      </c>
      <c r="G169" s="8">
        <f>Table21[[#This Row],[Abs Erorr 1]]/Table21[[#This Row],[Adj Close]]</f>
        <v>4.7828871870149534E-3</v>
      </c>
      <c r="H169" s="6">
        <f t="shared" si="13"/>
        <v>141.55967713333334</v>
      </c>
      <c r="I169" s="9">
        <f>(Table21[[#This Row],[Adj Close]]-Table21[[#This Row],[3-MA]])</f>
        <v>1.4449920666666571</v>
      </c>
      <c r="J169" s="5">
        <f t="shared" si="12"/>
        <v>2.0880020727295769</v>
      </c>
      <c r="K169" s="5">
        <f>ABS(Table21[[#This Row],[Erorr 2]])</f>
        <v>1.4449920666666571</v>
      </c>
      <c r="L169" s="8">
        <f>Table21[[#This Row],[Abs Erorr 2]]/Table21[[#This Row],[Adj Close]]</f>
        <v>1.0104509697132722E-2</v>
      </c>
      <c r="M169" s="6">
        <f t="shared" si="14"/>
        <v>140.58351898333333</v>
      </c>
      <c r="N169" s="11">
        <f>Table21[[#This Row],[Adj Close]]-Table21[[#This Row],[6-MA]]</f>
        <v>2.4211502166666605</v>
      </c>
      <c r="O169" s="12">
        <f>(Table21[[#This Row],[Adj Close]]-M169)^2</f>
        <v>5.8619683716650171</v>
      </c>
      <c r="P169" s="12">
        <f>ABS(Table21[[#This Row],[Erorr 3]])</f>
        <v>2.4211502166666605</v>
      </c>
      <c r="Q169" s="204">
        <f>Table21[[#This Row],[Abs Erorr 3]]/Table21[[#This Row],[Adj Close]]</f>
        <v>1.6930567583639852E-2</v>
      </c>
    </row>
    <row r="170" spans="1:17" x14ac:dyDescent="0.3">
      <c r="A170" s="68">
        <v>43711</v>
      </c>
      <c r="B170" s="87">
        <v>143.42852780000001</v>
      </c>
      <c r="C170" s="6">
        <f t="shared" si="11"/>
        <v>143.0046692</v>
      </c>
      <c r="D170" s="19">
        <f>Table21[[#This Row],[Adj Close]]-Table21[[#This Row],[Naive Trend ]]</f>
        <v>0.42385860000001685</v>
      </c>
      <c r="E170" s="7">
        <f t="shared" si="10"/>
        <v>0.17965611279397428</v>
      </c>
      <c r="F170" s="7">
        <f>ABS(Table21[[#This Row],[Erorr 1]])</f>
        <v>0.42385860000001685</v>
      </c>
      <c r="G170" s="8">
        <f>Table21[[#This Row],[Abs Erorr 1]]/Table21[[#This Row],[Adj Close]]</f>
        <v>2.9551903411506454E-3</v>
      </c>
      <c r="H170" s="6">
        <f t="shared" si="13"/>
        <v>142.33033753333333</v>
      </c>
      <c r="I170" s="9">
        <f>(Table21[[#This Row],[Adj Close]]-Table21[[#This Row],[3-MA]])</f>
        <v>1.098190266666677</v>
      </c>
      <c r="J170" s="5">
        <f t="shared" si="12"/>
        <v>1.2060218618014271</v>
      </c>
      <c r="K170" s="5">
        <f>ABS(Table21[[#This Row],[Erorr 2]])</f>
        <v>1.098190266666677</v>
      </c>
      <c r="L170" s="8">
        <f>Table21[[#This Row],[Abs Erorr 2]]/Table21[[#This Row],[Adj Close]]</f>
        <v>7.6567073755230784E-3</v>
      </c>
      <c r="M170" s="6">
        <f t="shared" si="14"/>
        <v>140.99774933333333</v>
      </c>
      <c r="N170" s="11">
        <f>Table21[[#This Row],[Adj Close]]-Table21[[#This Row],[6-MA]]</f>
        <v>2.4307784666666805</v>
      </c>
      <c r="O170" s="12">
        <f>(Table21[[#This Row],[Adj Close]]-M170)^2</f>
        <v>5.9086839540104181</v>
      </c>
      <c r="P170" s="12">
        <f>ABS(Table21[[#This Row],[Erorr 3]])</f>
        <v>2.4307784666666805</v>
      </c>
      <c r="Q170" s="204">
        <f>Table21[[#This Row],[Abs Erorr 3]]/Table21[[#This Row],[Adj Close]]</f>
        <v>1.6947663787333946E-2</v>
      </c>
    </row>
    <row r="171" spans="1:17" x14ac:dyDescent="0.3">
      <c r="A171" s="68">
        <v>43712</v>
      </c>
      <c r="B171" s="87">
        <v>145.13360599999999</v>
      </c>
      <c r="C171" s="6">
        <f t="shared" si="11"/>
        <v>143.42852780000001</v>
      </c>
      <c r="D171" s="19">
        <f>Table21[[#This Row],[Adj Close]]-Table21[[#This Row],[Naive Trend ]]</f>
        <v>1.7050781999999742</v>
      </c>
      <c r="E171" s="7">
        <f t="shared" si="10"/>
        <v>2.9072916681151519</v>
      </c>
      <c r="F171" s="7">
        <f>ABS(Table21[[#This Row],[Erorr 1]])</f>
        <v>1.7050781999999742</v>
      </c>
      <c r="G171" s="8">
        <f>Table21[[#This Row],[Abs Erorr 1]]/Table21[[#This Row],[Adj Close]]</f>
        <v>1.1748334841208137E-2</v>
      </c>
      <c r="H171" s="6">
        <f t="shared" si="13"/>
        <v>142.91796366666665</v>
      </c>
      <c r="I171" s="9">
        <f>(Table21[[#This Row],[Adj Close]]-Table21[[#This Row],[3-MA]])</f>
        <v>2.215642333333335</v>
      </c>
      <c r="J171" s="5">
        <f t="shared" si="12"/>
        <v>4.9090709492587852</v>
      </c>
      <c r="K171" s="5">
        <f>ABS(Table21[[#This Row],[Erorr 2]])</f>
        <v>2.215642333333335</v>
      </c>
      <c r="L171" s="8">
        <f>Table21[[#This Row],[Abs Erorr 2]]/Table21[[#This Row],[Adj Close]]</f>
        <v>1.5266225338143499E-2</v>
      </c>
      <c r="M171" s="6">
        <f t="shared" si="14"/>
        <v>141.85991923333333</v>
      </c>
      <c r="N171" s="11">
        <f>Table21[[#This Row],[Adj Close]]-Table21[[#This Row],[6-MA]]</f>
        <v>3.2736867666666569</v>
      </c>
      <c r="O171" s="12">
        <f>(Table21[[#This Row],[Adj Close]]-M171)^2</f>
        <v>10.717025046248391</v>
      </c>
      <c r="P171" s="12">
        <f>ABS(Table21[[#This Row],[Erorr 3]])</f>
        <v>3.2736867666666569</v>
      </c>
      <c r="Q171" s="204">
        <f>Table21[[#This Row],[Abs Erorr 3]]/Table21[[#This Row],[Adj Close]]</f>
        <v>2.255636621243089E-2</v>
      </c>
    </row>
    <row r="172" spans="1:17" x14ac:dyDescent="0.3">
      <c r="A172" s="68">
        <v>43713</v>
      </c>
      <c r="B172" s="87">
        <v>145.9331512</v>
      </c>
      <c r="C172" s="6">
        <f t="shared" si="11"/>
        <v>145.13360599999999</v>
      </c>
      <c r="D172" s="19">
        <f>Table21[[#This Row],[Adj Close]]-Table21[[#This Row],[Naive Trend ]]</f>
        <v>0.79954520000001139</v>
      </c>
      <c r="E172" s="7">
        <f t="shared" si="10"/>
        <v>0.63927252684305824</v>
      </c>
      <c r="F172" s="7">
        <f>ABS(Table21[[#This Row],[Erorr 1]])</f>
        <v>0.79954520000001139</v>
      </c>
      <c r="G172" s="8">
        <f>Table21[[#This Row],[Abs Erorr 1]]/Table21[[#This Row],[Adj Close]]</f>
        <v>5.4788455770700267E-3</v>
      </c>
      <c r="H172" s="6">
        <f t="shared" si="13"/>
        <v>143.85560100000001</v>
      </c>
      <c r="I172" s="9">
        <f>(Table21[[#This Row],[Adj Close]]-Table21[[#This Row],[3-MA]])</f>
        <v>2.0775501999999904</v>
      </c>
      <c r="J172" s="5">
        <f t="shared" si="12"/>
        <v>4.3162148335200001</v>
      </c>
      <c r="K172" s="5">
        <f>ABS(Table21[[#This Row],[Erorr 2]])</f>
        <v>2.0775501999999904</v>
      </c>
      <c r="L172" s="8">
        <f>Table21[[#This Row],[Abs Erorr 2]]/Table21[[#This Row],[Adj Close]]</f>
        <v>1.4236314250164635E-2</v>
      </c>
      <c r="M172" s="6">
        <f t="shared" si="14"/>
        <v>142.70763906666664</v>
      </c>
      <c r="N172" s="11">
        <f>Table21[[#This Row],[Adj Close]]-Table21[[#This Row],[6-MA]]</f>
        <v>3.2255121333333534</v>
      </c>
      <c r="O172" s="12">
        <f>(Table21[[#This Row],[Adj Close]]-M172)^2</f>
        <v>10.403928522280681</v>
      </c>
      <c r="P172" s="12">
        <f>ABS(Table21[[#This Row],[Erorr 3]])</f>
        <v>3.2255121333333534</v>
      </c>
      <c r="Q172" s="204">
        <f>Table21[[#This Row],[Abs Erorr 3]]/Table21[[#This Row],[Adj Close]]</f>
        <v>2.2102668974185447E-2</v>
      </c>
    </row>
    <row r="173" spans="1:17" x14ac:dyDescent="0.3">
      <c r="A173" s="68">
        <v>43714</v>
      </c>
      <c r="B173" s="87">
        <v>148.18730160000001</v>
      </c>
      <c r="C173" s="6">
        <f t="shared" si="11"/>
        <v>145.9331512</v>
      </c>
      <c r="D173" s="19">
        <f>Table21[[#This Row],[Adj Close]]-Table21[[#This Row],[Naive Trend ]]</f>
        <v>2.2541504000000145</v>
      </c>
      <c r="E173" s="7">
        <f t="shared" si="10"/>
        <v>5.0811940258202259</v>
      </c>
      <c r="F173" s="7">
        <f>ABS(Table21[[#This Row],[Erorr 1]])</f>
        <v>2.2541504000000145</v>
      </c>
      <c r="G173" s="8">
        <f>Table21[[#This Row],[Abs Erorr 1]]/Table21[[#This Row],[Adj Close]]</f>
        <v>1.5211495017870103E-2</v>
      </c>
      <c r="H173" s="6">
        <f t="shared" si="13"/>
        <v>144.83176166666667</v>
      </c>
      <c r="I173" s="9">
        <f>(Table21[[#This Row],[Adj Close]]-Table21[[#This Row],[3-MA]])</f>
        <v>3.3555399333333469</v>
      </c>
      <c r="J173" s="5">
        <f t="shared" si="12"/>
        <v>11.259648244194763</v>
      </c>
      <c r="K173" s="5">
        <f>ABS(Table21[[#This Row],[Erorr 2]])</f>
        <v>3.3555399333333469</v>
      </c>
      <c r="L173" s="8">
        <f>Table21[[#This Row],[Abs Erorr 2]]/Table21[[#This Row],[Adj Close]]</f>
        <v>2.2643910086107853E-2</v>
      </c>
      <c r="M173" s="6">
        <f t="shared" si="14"/>
        <v>143.5810496</v>
      </c>
      <c r="N173" s="11">
        <f>Table21[[#This Row],[Adj Close]]-Table21[[#This Row],[6-MA]]</f>
        <v>4.606252000000012</v>
      </c>
      <c r="O173" s="12">
        <f>(Table21[[#This Row],[Adj Close]]-M173)^2</f>
        <v>21.217557487504109</v>
      </c>
      <c r="P173" s="12">
        <f>ABS(Table21[[#This Row],[Erorr 3]])</f>
        <v>4.606252000000012</v>
      </c>
      <c r="Q173" s="204">
        <f>Table21[[#This Row],[Abs Erorr 3]]/Table21[[#This Row],[Adj Close]]</f>
        <v>3.1083985943907703E-2</v>
      </c>
    </row>
    <row r="174" spans="1:17" x14ac:dyDescent="0.3">
      <c r="A174" s="68">
        <v>43717</v>
      </c>
      <c r="B174" s="87">
        <v>147.8308868</v>
      </c>
      <c r="C174" s="6">
        <f t="shared" si="11"/>
        <v>148.18730160000001</v>
      </c>
      <c r="D174" s="19">
        <f>Table21[[#This Row],[Adj Close]]-Table21[[#This Row],[Naive Trend ]]</f>
        <v>-0.35641480000001025</v>
      </c>
      <c r="E174" s="7">
        <f t="shared" si="10"/>
        <v>0.1270315096590473</v>
      </c>
      <c r="F174" s="7">
        <f>ABS(Table21[[#This Row],[Erorr 1]])</f>
        <v>0.35641480000001025</v>
      </c>
      <c r="G174" s="8">
        <f>Table21[[#This Row],[Abs Erorr 1]]/Table21[[#This Row],[Adj Close]]</f>
        <v>2.410963011283311E-3</v>
      </c>
      <c r="H174" s="6">
        <f t="shared" si="13"/>
        <v>146.41801960000001</v>
      </c>
      <c r="I174" s="9">
        <f>(Table21[[#This Row],[Adj Close]]-Table21[[#This Row],[3-MA]])</f>
        <v>1.4128671999999938</v>
      </c>
      <c r="J174" s="5">
        <f t="shared" si="12"/>
        <v>1.9961937248358224</v>
      </c>
      <c r="K174" s="5">
        <f>ABS(Table21[[#This Row],[Erorr 2]])</f>
        <v>1.4128671999999938</v>
      </c>
      <c r="L174" s="8">
        <f>Table21[[#This Row],[Abs Erorr 2]]/Table21[[#This Row],[Adj Close]]</f>
        <v>9.557320737116716E-3</v>
      </c>
      <c r="M174" s="6">
        <f t="shared" si="14"/>
        <v>144.66799163333334</v>
      </c>
      <c r="N174" s="11">
        <f>Table21[[#This Row],[Adj Close]]-Table21[[#This Row],[6-MA]]</f>
        <v>3.162895166666658</v>
      </c>
      <c r="O174" s="12">
        <f>(Table21[[#This Row],[Adj Close]]-M174)^2</f>
        <v>10.003905835323307</v>
      </c>
      <c r="P174" s="12">
        <f>ABS(Table21[[#This Row],[Erorr 3]])</f>
        <v>3.162895166666658</v>
      </c>
      <c r="Q174" s="204">
        <f>Table21[[#This Row],[Abs Erorr 3]]/Table21[[#This Row],[Adj Close]]</f>
        <v>2.1395360841917496E-2</v>
      </c>
    </row>
    <row r="175" spans="1:17" x14ac:dyDescent="0.3">
      <c r="A175" s="68">
        <v>43718</v>
      </c>
      <c r="B175" s="87">
        <v>144.02577210000001</v>
      </c>
      <c r="C175" s="6">
        <f t="shared" si="11"/>
        <v>147.8308868</v>
      </c>
      <c r="D175" s="19">
        <f>Table21[[#This Row],[Adj Close]]-Table21[[#This Row],[Naive Trend ]]</f>
        <v>-3.8051146999999901</v>
      </c>
      <c r="E175" s="7">
        <f t="shared" si="10"/>
        <v>14.478897880156014</v>
      </c>
      <c r="F175" s="7">
        <f>ABS(Table21[[#This Row],[Erorr 1]])</f>
        <v>3.8051146999999901</v>
      </c>
      <c r="G175" s="8">
        <f>Table21[[#This Row],[Abs Erorr 1]]/Table21[[#This Row],[Adj Close]]</f>
        <v>2.6419679231839299E-2</v>
      </c>
      <c r="H175" s="6">
        <f t="shared" si="13"/>
        <v>147.31711319999999</v>
      </c>
      <c r="I175" s="9">
        <f>(Table21[[#This Row],[Adj Close]]-Table21[[#This Row],[3-MA]])</f>
        <v>-3.2913410999999826</v>
      </c>
      <c r="J175" s="5">
        <f t="shared" si="12"/>
        <v>10.832926236549095</v>
      </c>
      <c r="K175" s="5">
        <f>ABS(Table21[[#This Row],[Erorr 2]])</f>
        <v>3.2913410999999826</v>
      </c>
      <c r="L175" s="8">
        <f>Table21[[#This Row],[Abs Erorr 2]]/Table21[[#This Row],[Adj Close]]</f>
        <v>2.2852445447851776E-2</v>
      </c>
      <c r="M175" s="6">
        <f t="shared" si="14"/>
        <v>145.58635710000001</v>
      </c>
      <c r="N175" s="11">
        <f>Table21[[#This Row],[Adj Close]]-Table21[[#This Row],[6-MA]]</f>
        <v>-1.5605850000000032</v>
      </c>
      <c r="O175" s="12">
        <f>(Table21[[#This Row],[Adj Close]]-M175)^2</f>
        <v>2.4354255422250102</v>
      </c>
      <c r="P175" s="12">
        <f>ABS(Table21[[#This Row],[Erorr 3]])</f>
        <v>1.5605850000000032</v>
      </c>
      <c r="Q175" s="204">
        <f>Table21[[#This Row],[Abs Erorr 3]]/Table21[[#This Row],[Adj Close]]</f>
        <v>1.0835456580065805E-2</v>
      </c>
    </row>
    <row r="176" spans="1:17" x14ac:dyDescent="0.3">
      <c r="A176" s="68">
        <v>43719</v>
      </c>
      <c r="B176" s="87">
        <v>144.08358759999999</v>
      </c>
      <c r="C176" s="6">
        <f t="shared" si="11"/>
        <v>144.02577210000001</v>
      </c>
      <c r="D176" s="19">
        <f>Table21[[#This Row],[Adj Close]]-Table21[[#This Row],[Naive Trend ]]</f>
        <v>5.7815499999975373E-2</v>
      </c>
      <c r="E176" s="7">
        <f t="shared" si="10"/>
        <v>3.3426320402471523E-3</v>
      </c>
      <c r="F176" s="7">
        <f>ABS(Table21[[#This Row],[Erorr 1]])</f>
        <v>5.7815499999975373E-2</v>
      </c>
      <c r="G176" s="8">
        <f>Table21[[#This Row],[Abs Erorr 1]]/Table21[[#This Row],[Adj Close]]</f>
        <v>4.0126360651485734E-4</v>
      </c>
      <c r="H176" s="6">
        <f t="shared" si="13"/>
        <v>146.68132016666667</v>
      </c>
      <c r="I176" s="9">
        <f>(Table21[[#This Row],[Adj Close]]-Table21[[#This Row],[3-MA]])</f>
        <v>-2.5977325666666786</v>
      </c>
      <c r="J176" s="5">
        <f t="shared" si="12"/>
        <v>6.7482144879206496</v>
      </c>
      <c r="K176" s="5">
        <f>ABS(Table21[[#This Row],[Erorr 2]])</f>
        <v>2.5977325666666786</v>
      </c>
      <c r="L176" s="8">
        <f>Table21[[#This Row],[Abs Erorr 2]]/Table21[[#This Row],[Adj Close]]</f>
        <v>1.8029344007441127E-2</v>
      </c>
      <c r="M176" s="6">
        <f t="shared" si="14"/>
        <v>145.75654091666667</v>
      </c>
      <c r="N176" s="11">
        <f>Table21[[#This Row],[Adj Close]]-Table21[[#This Row],[6-MA]]</f>
        <v>-1.6729533166666783</v>
      </c>
      <c r="O176" s="12">
        <f>(Table21[[#This Row],[Adj Close]]-M176)^2</f>
        <v>2.7987727997460392</v>
      </c>
      <c r="P176" s="12">
        <f>ABS(Table21[[#This Row],[Erorr 3]])</f>
        <v>1.6729533166666783</v>
      </c>
      <c r="Q176" s="204">
        <f>Table21[[#This Row],[Abs Erorr 3]]/Table21[[#This Row],[Adj Close]]</f>
        <v>1.1610991539932189E-2</v>
      </c>
    </row>
    <row r="177" spans="1:17" x14ac:dyDescent="0.3">
      <c r="A177" s="68">
        <v>43720</v>
      </c>
      <c r="B177" s="87">
        <v>147.3781433</v>
      </c>
      <c r="C177" s="6">
        <f t="shared" si="11"/>
        <v>144.08358759999999</v>
      </c>
      <c r="D177" s="19">
        <f>Table21[[#This Row],[Adj Close]]-Table21[[#This Row],[Naive Trend ]]</f>
        <v>3.2945557000000179</v>
      </c>
      <c r="E177" s="7">
        <f t="shared" si="10"/>
        <v>10.854097260402607</v>
      </c>
      <c r="F177" s="7">
        <f>ABS(Table21[[#This Row],[Erorr 1]])</f>
        <v>3.2945557000000179</v>
      </c>
      <c r="G177" s="8">
        <f>Table21[[#This Row],[Abs Erorr 1]]/Table21[[#This Row],[Adj Close]]</f>
        <v>2.2354438902746156E-2</v>
      </c>
      <c r="H177" s="6">
        <f t="shared" si="13"/>
        <v>145.31341549999999</v>
      </c>
      <c r="I177" s="9">
        <f>(Table21[[#This Row],[Adj Close]]-Table21[[#This Row],[3-MA]])</f>
        <v>2.0647278000000142</v>
      </c>
      <c r="J177" s="5">
        <f t="shared" si="12"/>
        <v>4.2631008880928984</v>
      </c>
      <c r="K177" s="5">
        <f>ABS(Table21[[#This Row],[Erorr 2]])</f>
        <v>2.0647278000000142</v>
      </c>
      <c r="L177" s="8">
        <f>Table21[[#This Row],[Abs Erorr 2]]/Table21[[#This Row],[Adj Close]]</f>
        <v>1.400972867324767E-2</v>
      </c>
      <c r="M177" s="6">
        <f t="shared" si="14"/>
        <v>145.86571755</v>
      </c>
      <c r="N177" s="11">
        <f>Table21[[#This Row],[Adj Close]]-Table21[[#This Row],[6-MA]]</f>
        <v>1.5124257500000056</v>
      </c>
      <c r="O177" s="12">
        <f>(Table21[[#This Row],[Adj Close]]-M177)^2</f>
        <v>2.2874316492630795</v>
      </c>
      <c r="P177" s="12">
        <f>ABS(Table21[[#This Row],[Erorr 3]])</f>
        <v>1.5124257500000056</v>
      </c>
      <c r="Q177" s="204">
        <f>Table21[[#This Row],[Abs Erorr 3]]/Table21[[#This Row],[Adj Close]]</f>
        <v>1.0262211995175852E-2</v>
      </c>
    </row>
    <row r="178" spans="1:17" x14ac:dyDescent="0.3">
      <c r="A178" s="68">
        <v>43721</v>
      </c>
      <c r="B178" s="87">
        <v>145.78863530000001</v>
      </c>
      <c r="C178" s="6">
        <f t="shared" si="11"/>
        <v>147.3781433</v>
      </c>
      <c r="D178" s="19">
        <f>Table21[[#This Row],[Adj Close]]-Table21[[#This Row],[Naive Trend ]]</f>
        <v>-1.589507999999995</v>
      </c>
      <c r="E178" s="7">
        <f t="shared" si="10"/>
        <v>2.5265356820639844</v>
      </c>
      <c r="F178" s="7">
        <f>ABS(Table21[[#This Row],[Erorr 1]])</f>
        <v>1.589507999999995</v>
      </c>
      <c r="G178" s="8">
        <f>Table21[[#This Row],[Abs Erorr 1]]/Table21[[#This Row],[Adj Close]]</f>
        <v>1.0902825153203111E-2</v>
      </c>
      <c r="H178" s="6">
        <f t="shared" si="13"/>
        <v>145.16250100000002</v>
      </c>
      <c r="I178" s="9">
        <f>(Table21[[#This Row],[Adj Close]]-Table21[[#This Row],[3-MA]])</f>
        <v>0.62613429999998971</v>
      </c>
      <c r="J178" s="5">
        <f t="shared" si="12"/>
        <v>0.3920441616364771</v>
      </c>
      <c r="K178" s="5">
        <f>ABS(Table21[[#This Row],[Erorr 2]])</f>
        <v>0.62613429999998971</v>
      </c>
      <c r="L178" s="8">
        <f>Table21[[#This Row],[Abs Erorr 2]]/Table21[[#This Row],[Adj Close]]</f>
        <v>4.2948087051610509E-3</v>
      </c>
      <c r="M178" s="6">
        <f t="shared" si="14"/>
        <v>146.23980710000001</v>
      </c>
      <c r="N178" s="11">
        <f>Table21[[#This Row],[Adj Close]]-Table21[[#This Row],[6-MA]]</f>
        <v>-0.45117179999999735</v>
      </c>
      <c r="O178" s="12">
        <f>(Table21[[#This Row],[Adj Close]]-M178)^2</f>
        <v>0.20355599311523762</v>
      </c>
      <c r="P178" s="12">
        <f>ABS(Table21[[#This Row],[Erorr 3]])</f>
        <v>0.45117179999999735</v>
      </c>
      <c r="Q178" s="204">
        <f>Table21[[#This Row],[Abs Erorr 3]]/Table21[[#This Row],[Adj Close]]</f>
        <v>3.0946980131310504E-3</v>
      </c>
    </row>
    <row r="179" spans="1:17" x14ac:dyDescent="0.3">
      <c r="A179" s="68">
        <v>43724</v>
      </c>
      <c r="B179" s="87">
        <v>142.368866</v>
      </c>
      <c r="C179" s="6">
        <f t="shared" si="11"/>
        <v>145.78863530000001</v>
      </c>
      <c r="D179" s="19">
        <f>Table21[[#This Row],[Adj Close]]-Table21[[#This Row],[Naive Trend ]]</f>
        <v>-3.4197693000000129</v>
      </c>
      <c r="E179" s="7">
        <f t="shared" si="10"/>
        <v>11.694822065222578</v>
      </c>
      <c r="F179" s="7">
        <f>ABS(Table21[[#This Row],[Erorr 1]])</f>
        <v>3.4197693000000129</v>
      </c>
      <c r="G179" s="8">
        <f>Table21[[#This Row],[Abs Erorr 1]]/Table21[[#This Row],[Adj Close]]</f>
        <v>2.4020485630615426E-2</v>
      </c>
      <c r="H179" s="6">
        <f t="shared" si="13"/>
        <v>145.75012206666668</v>
      </c>
      <c r="I179" s="9">
        <f>(Table21[[#This Row],[Adj Close]]-Table21[[#This Row],[3-MA]])</f>
        <v>-3.3812560666666798</v>
      </c>
      <c r="J179" s="5">
        <f t="shared" si="12"/>
        <v>11.432892588370226</v>
      </c>
      <c r="K179" s="5">
        <f>ABS(Table21[[#This Row],[Erorr 2]])</f>
        <v>3.3812560666666798</v>
      </c>
      <c r="L179" s="8">
        <f>Table21[[#This Row],[Abs Erorr 2]]/Table21[[#This Row],[Adj Close]]</f>
        <v>2.3749968386112451E-2</v>
      </c>
      <c r="M179" s="6">
        <f t="shared" si="14"/>
        <v>146.21572111666669</v>
      </c>
      <c r="N179" s="11">
        <f>Table21[[#This Row],[Adj Close]]-Table21[[#This Row],[6-MA]]</f>
        <v>-3.8468551166666884</v>
      </c>
      <c r="O179" s="12">
        <f>(Table21[[#This Row],[Adj Close]]-M179)^2</f>
        <v>14.798294288624682</v>
      </c>
      <c r="P179" s="12">
        <f>ABS(Table21[[#This Row],[Erorr 3]])</f>
        <v>3.8468551166666884</v>
      </c>
      <c r="Q179" s="204">
        <f>Table21[[#This Row],[Abs Erorr 3]]/Table21[[#This Row],[Adj Close]]</f>
        <v>2.7020339662371749E-2</v>
      </c>
    </row>
    <row r="180" spans="1:17" x14ac:dyDescent="0.3">
      <c r="A180" s="68">
        <v>43725</v>
      </c>
      <c r="B180" s="87">
        <v>144.7097321</v>
      </c>
      <c r="C180" s="6">
        <f t="shared" si="11"/>
        <v>142.368866</v>
      </c>
      <c r="D180" s="19">
        <f>Table21[[#This Row],[Adj Close]]-Table21[[#This Row],[Naive Trend ]]</f>
        <v>2.3408660999999995</v>
      </c>
      <c r="E180" s="7">
        <f t="shared" si="10"/>
        <v>5.4796540981292079</v>
      </c>
      <c r="F180" s="7">
        <f>ABS(Table21[[#This Row],[Erorr 1]])</f>
        <v>2.3408660999999995</v>
      </c>
      <c r="G180" s="8">
        <f>Table21[[#This Row],[Abs Erorr 1]]/Table21[[#This Row],[Adj Close]]</f>
        <v>1.6176286598211451E-2</v>
      </c>
      <c r="H180" s="6">
        <f t="shared" si="13"/>
        <v>145.17854820000002</v>
      </c>
      <c r="I180" s="9">
        <f>(Table21[[#This Row],[Adj Close]]-Table21[[#This Row],[3-MA]])</f>
        <v>-0.46881610000002638</v>
      </c>
      <c r="J180" s="5">
        <f t="shared" si="12"/>
        <v>0.21978853561923473</v>
      </c>
      <c r="K180" s="5">
        <f>ABS(Table21[[#This Row],[Erorr 2]])</f>
        <v>0.46881610000002638</v>
      </c>
      <c r="L180" s="8">
        <f>Table21[[#This Row],[Abs Erorr 2]]/Table21[[#This Row],[Adj Close]]</f>
        <v>3.2396998681198334E-3</v>
      </c>
      <c r="M180" s="6">
        <f t="shared" si="14"/>
        <v>145.24598184999999</v>
      </c>
      <c r="N180" s="11">
        <f>Table21[[#This Row],[Adj Close]]-Table21[[#This Row],[6-MA]]</f>
        <v>-0.53624974999999608</v>
      </c>
      <c r="O180" s="12">
        <f>(Table21[[#This Row],[Adj Close]]-M180)^2</f>
        <v>0.2875637943750583</v>
      </c>
      <c r="P180" s="12">
        <f>ABS(Table21[[#This Row],[Erorr 3]])</f>
        <v>0.53624974999999608</v>
      </c>
      <c r="Q180" s="204">
        <f>Table21[[#This Row],[Abs Erorr 3]]/Table21[[#This Row],[Adj Close]]</f>
        <v>3.7056923692556274E-3</v>
      </c>
    </row>
    <row r="181" spans="1:17" x14ac:dyDescent="0.3">
      <c r="A181" s="68">
        <v>43726</v>
      </c>
      <c r="B181" s="87">
        <v>145.9331512</v>
      </c>
      <c r="C181" s="6">
        <f t="shared" si="11"/>
        <v>144.7097321</v>
      </c>
      <c r="D181" s="19">
        <f>Table21[[#This Row],[Adj Close]]-Table21[[#This Row],[Naive Trend ]]</f>
        <v>1.223419100000001</v>
      </c>
      <c r="E181" s="7">
        <f t="shared" si="10"/>
        <v>1.4967542942448124</v>
      </c>
      <c r="F181" s="7">
        <f>ABS(Table21[[#This Row],[Erorr 1]])</f>
        <v>1.223419100000001</v>
      </c>
      <c r="G181" s="8">
        <f>Table21[[#This Row],[Abs Erorr 1]]/Table21[[#This Row],[Adj Close]]</f>
        <v>8.3834213812276053E-3</v>
      </c>
      <c r="H181" s="6">
        <f t="shared" si="13"/>
        <v>144.2890778</v>
      </c>
      <c r="I181" s="9">
        <f>(Table21[[#This Row],[Adj Close]]-Table21[[#This Row],[3-MA]])</f>
        <v>1.6440733999999964</v>
      </c>
      <c r="J181" s="5">
        <f t="shared" si="12"/>
        <v>2.702977344587548</v>
      </c>
      <c r="K181" s="5">
        <f>ABS(Table21[[#This Row],[Erorr 2]])</f>
        <v>1.6440733999999964</v>
      </c>
      <c r="L181" s="8">
        <f>Table21[[#This Row],[Abs Erorr 2]]/Table21[[#This Row],[Adj Close]]</f>
        <v>1.1265935029024416E-2</v>
      </c>
      <c r="M181" s="6">
        <f t="shared" si="14"/>
        <v>144.72578940000002</v>
      </c>
      <c r="N181" s="11">
        <f>Table21[[#This Row],[Adj Close]]-Table21[[#This Row],[6-MA]]</f>
        <v>1.2073617999999726</v>
      </c>
      <c r="O181" s="12">
        <f>(Table21[[#This Row],[Adj Close]]-M181)^2</f>
        <v>1.4577225160991738</v>
      </c>
      <c r="P181" s="12">
        <f>ABS(Table21[[#This Row],[Erorr 3]])</f>
        <v>1.2073617999999726</v>
      </c>
      <c r="Q181" s="204">
        <f>Table21[[#This Row],[Abs Erorr 3]]/Table21[[#This Row],[Adj Close]]</f>
        <v>8.2733894942438047E-3</v>
      </c>
    </row>
    <row r="182" spans="1:17" x14ac:dyDescent="0.3">
      <c r="A182" s="68">
        <v>43727</v>
      </c>
      <c r="B182" s="87">
        <v>145.9524078</v>
      </c>
      <c r="C182" s="6">
        <f t="shared" si="11"/>
        <v>145.9331512</v>
      </c>
      <c r="D182" s="19">
        <f>Table21[[#This Row],[Adj Close]]-Table21[[#This Row],[Naive Trend ]]</f>
        <v>1.9256600000005619E-2</v>
      </c>
      <c r="E182" s="7">
        <f t="shared" si="10"/>
        <v>3.708166435602164E-4</v>
      </c>
      <c r="F182" s="7">
        <f>ABS(Table21[[#This Row],[Erorr 1]])</f>
        <v>1.9256600000005619E-2</v>
      </c>
      <c r="G182" s="8">
        <f>Table21[[#This Row],[Abs Erorr 1]]/Table21[[#This Row],[Adj Close]]</f>
        <v>1.3193752874836518E-4</v>
      </c>
      <c r="H182" s="6">
        <f t="shared" si="13"/>
        <v>144.33724976666667</v>
      </c>
      <c r="I182" s="9">
        <f>(Table21[[#This Row],[Adj Close]]-Table21[[#This Row],[3-MA]])</f>
        <v>1.61515803333333</v>
      </c>
      <c r="J182" s="5">
        <f t="shared" si="12"/>
        <v>2.6087354726411904</v>
      </c>
      <c r="K182" s="5">
        <f>ABS(Table21[[#This Row],[Erorr 2]])</f>
        <v>1.61515803333333</v>
      </c>
      <c r="L182" s="8">
        <f>Table21[[#This Row],[Abs Erorr 2]]/Table21[[#This Row],[Adj Close]]</f>
        <v>1.1066333592431012E-2</v>
      </c>
      <c r="M182" s="6">
        <f t="shared" si="14"/>
        <v>145.04368591666667</v>
      </c>
      <c r="N182" s="11">
        <f>Table21[[#This Row],[Adj Close]]-Table21[[#This Row],[6-MA]]</f>
        <v>0.90872188333332815</v>
      </c>
      <c r="O182" s="12">
        <f>(Table21[[#This Row],[Adj Close]]-M182)^2</f>
        <v>0.82577546124887091</v>
      </c>
      <c r="P182" s="12">
        <f>ABS(Table21[[#This Row],[Erorr 3]])</f>
        <v>0.90872188333332815</v>
      </c>
      <c r="Q182" s="204">
        <f>Table21[[#This Row],[Abs Erorr 3]]/Table21[[#This Row],[Adj Close]]</f>
        <v>6.2261520521028919E-3</v>
      </c>
    </row>
    <row r="183" spans="1:17" x14ac:dyDescent="0.3">
      <c r="A183" s="68">
        <v>43728</v>
      </c>
      <c r="B183" s="87">
        <v>145.3744202</v>
      </c>
      <c r="C183" s="6">
        <f t="shared" si="11"/>
        <v>145.9524078</v>
      </c>
      <c r="D183" s="19">
        <f>Table21[[#This Row],[Adj Close]]-Table21[[#This Row],[Naive Trend ]]</f>
        <v>-0.57798760000000016</v>
      </c>
      <c r="E183" s="7">
        <f t="shared" si="10"/>
        <v>0.33406966575376018</v>
      </c>
      <c r="F183" s="7">
        <f>ABS(Table21[[#This Row],[Erorr 1]])</f>
        <v>0.57798760000000016</v>
      </c>
      <c r="G183" s="8">
        <f>Table21[[#This Row],[Abs Erorr 1]]/Table21[[#This Row],[Adj Close]]</f>
        <v>3.9758548938996913E-3</v>
      </c>
      <c r="H183" s="6">
        <f t="shared" si="13"/>
        <v>145.5317637</v>
      </c>
      <c r="I183" s="9">
        <f>(Table21[[#This Row],[Adj Close]]-Table21[[#This Row],[3-MA]])</f>
        <v>-0.15734349999999608</v>
      </c>
      <c r="J183" s="5">
        <f t="shared" si="12"/>
        <v>2.4756976992248769E-2</v>
      </c>
      <c r="K183" s="5">
        <f>ABS(Table21[[#This Row],[Erorr 2]])</f>
        <v>0.15734349999999608</v>
      </c>
      <c r="L183" s="8">
        <f>Table21[[#This Row],[Abs Erorr 2]]/Table21[[#This Row],[Adj Close]]</f>
        <v>1.0823327775514393E-3</v>
      </c>
      <c r="M183" s="6">
        <f t="shared" si="14"/>
        <v>145.35515595000001</v>
      </c>
      <c r="N183" s="11">
        <f>Table21[[#This Row],[Adj Close]]-Table21[[#This Row],[6-MA]]</f>
        <v>1.9264249999991989E-2</v>
      </c>
      <c r="O183" s="12">
        <f>(Table21[[#This Row],[Adj Close]]-M183)^2</f>
        <v>3.7111132806219138E-4</v>
      </c>
      <c r="P183" s="12">
        <f>ABS(Table21[[#This Row],[Erorr 3]])</f>
        <v>1.9264249999991989E-2</v>
      </c>
      <c r="Q183" s="204">
        <f>Table21[[#This Row],[Abs Erorr 3]]/Table21[[#This Row],[Adj Close]]</f>
        <v>1.3251471595545521E-4</v>
      </c>
    </row>
    <row r="184" spans="1:17" x14ac:dyDescent="0.3">
      <c r="A184" s="68">
        <v>43731</v>
      </c>
      <c r="B184" s="87">
        <v>144.9023895</v>
      </c>
      <c r="C184" s="6">
        <f t="shared" si="11"/>
        <v>145.3744202</v>
      </c>
      <c r="D184" s="19">
        <f>Table21[[#This Row],[Adj Close]]-Table21[[#This Row],[Naive Trend ]]</f>
        <v>-0.4720307000000048</v>
      </c>
      <c r="E184" s="7">
        <f t="shared" si="10"/>
        <v>0.22281298174249453</v>
      </c>
      <c r="F184" s="7">
        <f>ABS(Table21[[#This Row],[Erorr 1]])</f>
        <v>0.4720307000000048</v>
      </c>
      <c r="G184" s="8">
        <f>Table21[[#This Row],[Abs Erorr 1]]/Table21[[#This Row],[Adj Close]]</f>
        <v>3.2575770601768082E-3</v>
      </c>
      <c r="H184" s="6">
        <f t="shared" si="13"/>
        <v>145.75332639999999</v>
      </c>
      <c r="I184" s="9">
        <f>(Table21[[#This Row],[Adj Close]]-Table21[[#This Row],[3-MA]])</f>
        <v>-0.85093689999999356</v>
      </c>
      <c r="J184" s="5">
        <f t="shared" si="12"/>
        <v>0.72409360778159904</v>
      </c>
      <c r="K184" s="5">
        <f>ABS(Table21[[#This Row],[Erorr 2]])</f>
        <v>0.85093689999999356</v>
      </c>
      <c r="L184" s="8">
        <f>Table21[[#This Row],[Abs Erorr 2]]/Table21[[#This Row],[Adj Close]]</f>
        <v>5.872483559009864E-3</v>
      </c>
      <c r="M184" s="6">
        <f t="shared" si="14"/>
        <v>145.02120210000001</v>
      </c>
      <c r="N184" s="11">
        <f>Table21[[#This Row],[Adj Close]]-Table21[[#This Row],[6-MA]]</f>
        <v>-0.11881260000001248</v>
      </c>
      <c r="O184" s="12">
        <f>(Table21[[#This Row],[Adj Close]]-M184)^2</f>
        <v>1.4116433918762966E-2</v>
      </c>
      <c r="P184" s="12">
        <f>ABS(Table21[[#This Row],[Erorr 3]])</f>
        <v>0.11881260000001248</v>
      </c>
      <c r="Q184" s="204">
        <f>Table21[[#This Row],[Abs Erorr 3]]/Table21[[#This Row],[Adj Close]]</f>
        <v>8.1994921139663115E-4</v>
      </c>
    </row>
    <row r="185" spans="1:17" x14ac:dyDescent="0.3">
      <c r="A185" s="68">
        <v>43732</v>
      </c>
      <c r="B185" s="87">
        <v>145.13360599999999</v>
      </c>
      <c r="C185" s="6">
        <f t="shared" si="11"/>
        <v>144.9023895</v>
      </c>
      <c r="D185" s="19">
        <f>Table21[[#This Row],[Adj Close]]-Table21[[#This Row],[Naive Trend ]]</f>
        <v>0.23121649999998795</v>
      </c>
      <c r="E185" s="7">
        <f t="shared" si="10"/>
        <v>5.3461069872244422E-2</v>
      </c>
      <c r="F185" s="7">
        <f>ABS(Table21[[#This Row],[Erorr 1]])</f>
        <v>0.23121649999998795</v>
      </c>
      <c r="G185" s="8">
        <f>Table21[[#This Row],[Abs Erorr 1]]/Table21[[#This Row],[Adj Close]]</f>
        <v>1.5931286100614628E-3</v>
      </c>
      <c r="H185" s="6">
        <f t="shared" si="13"/>
        <v>145.40973916666667</v>
      </c>
      <c r="I185" s="9">
        <f>(Table21[[#This Row],[Adj Close]]-Table21[[#This Row],[3-MA]])</f>
        <v>-0.27613316666668197</v>
      </c>
      <c r="J185" s="5">
        <f t="shared" si="12"/>
        <v>7.6249525733369558E-2</v>
      </c>
      <c r="K185" s="5">
        <f>ABS(Table21[[#This Row],[Erorr 2]])</f>
        <v>0.27613316666668197</v>
      </c>
      <c r="L185" s="8">
        <f>Table21[[#This Row],[Abs Erorr 2]]/Table21[[#This Row],[Adj Close]]</f>
        <v>1.9026135591689356E-3</v>
      </c>
      <c r="M185" s="6">
        <f t="shared" si="14"/>
        <v>144.87349446666667</v>
      </c>
      <c r="N185" s="11">
        <f>Table21[[#This Row],[Adj Close]]-Table21[[#This Row],[6-MA]]</f>
        <v>0.26011153333331549</v>
      </c>
      <c r="O185" s="12">
        <f>(Table21[[#This Row],[Adj Close]]-M185)^2</f>
        <v>6.7658009773008496E-2</v>
      </c>
      <c r="P185" s="12">
        <f>ABS(Table21[[#This Row],[Erorr 3]])</f>
        <v>0.26011153333331549</v>
      </c>
      <c r="Q185" s="204">
        <f>Table21[[#This Row],[Abs Erorr 3]]/Table21[[#This Row],[Adj Close]]</f>
        <v>1.7922212539342233E-3</v>
      </c>
    </row>
    <row r="186" spans="1:17" x14ac:dyDescent="0.3">
      <c r="A186" s="68">
        <v>43733</v>
      </c>
      <c r="B186" s="87">
        <v>142.4266815</v>
      </c>
      <c r="C186" s="6">
        <f t="shared" si="11"/>
        <v>145.13360599999999</v>
      </c>
      <c r="D186" s="19">
        <f>Table21[[#This Row],[Adj Close]]-Table21[[#This Row],[Naive Trend ]]</f>
        <v>-2.7069244999999853</v>
      </c>
      <c r="E186" s="7">
        <f t="shared" si="10"/>
        <v>7.3274402487001709</v>
      </c>
      <c r="F186" s="7">
        <f>ABS(Table21[[#This Row],[Erorr 1]])</f>
        <v>2.7069244999999853</v>
      </c>
      <c r="G186" s="8">
        <f>Table21[[#This Row],[Abs Erorr 1]]/Table21[[#This Row],[Adj Close]]</f>
        <v>1.9005740156910034E-2</v>
      </c>
      <c r="H186" s="6">
        <f t="shared" si="13"/>
        <v>145.13680523333332</v>
      </c>
      <c r="I186" s="9">
        <f>(Table21[[#This Row],[Adj Close]]-Table21[[#This Row],[3-MA]])</f>
        <v>-2.7101237333333188</v>
      </c>
      <c r="J186" s="5">
        <f t="shared" si="12"/>
        <v>7.3447706499765255</v>
      </c>
      <c r="K186" s="5">
        <f>ABS(Table21[[#This Row],[Erorr 2]])</f>
        <v>2.7101237333333188</v>
      </c>
      <c r="L186" s="8">
        <f>Table21[[#This Row],[Abs Erorr 2]]/Table21[[#This Row],[Adj Close]]</f>
        <v>1.9028202474360947E-2</v>
      </c>
      <c r="M186" s="6">
        <f t="shared" si="14"/>
        <v>145.33428446666667</v>
      </c>
      <c r="N186" s="11">
        <f>Table21[[#This Row],[Adj Close]]-Table21[[#This Row],[6-MA]]</f>
        <v>-2.9076029666666727</v>
      </c>
      <c r="O186" s="12">
        <f>(Table21[[#This Row],[Adj Close]]-M186)^2</f>
        <v>8.4541550117688367</v>
      </c>
      <c r="P186" s="12">
        <f>ABS(Table21[[#This Row],[Erorr 3]])</f>
        <v>2.9076029666666727</v>
      </c>
      <c r="Q186" s="204">
        <f>Table21[[#This Row],[Abs Erorr 3]]/Table21[[#This Row],[Adj Close]]</f>
        <v>2.0414735048549681E-2</v>
      </c>
    </row>
    <row r="187" spans="1:17" x14ac:dyDescent="0.3">
      <c r="A187" s="68">
        <v>43734</v>
      </c>
      <c r="B187" s="87">
        <v>147.20472720000001</v>
      </c>
      <c r="C187" s="6">
        <f t="shared" si="11"/>
        <v>142.4266815</v>
      </c>
      <c r="D187" s="19">
        <f>Table21[[#This Row],[Adj Close]]-Table21[[#This Row],[Naive Trend ]]</f>
        <v>4.7780457000000069</v>
      </c>
      <c r="E187" s="7">
        <f t="shared" si="10"/>
        <v>22.829720711288555</v>
      </c>
      <c r="F187" s="7">
        <f>ABS(Table21[[#This Row],[Erorr 1]])</f>
        <v>4.7780457000000069</v>
      </c>
      <c r="G187" s="8">
        <f>Table21[[#This Row],[Abs Erorr 1]]/Table21[[#This Row],[Adj Close]]</f>
        <v>3.2458507215656907E-2</v>
      </c>
      <c r="H187" s="6">
        <f t="shared" si="13"/>
        <v>144.15422566666666</v>
      </c>
      <c r="I187" s="9">
        <f>(Table21[[#This Row],[Adj Close]]-Table21[[#This Row],[3-MA]])</f>
        <v>3.0505015333333461</v>
      </c>
      <c r="J187" s="5">
        <f t="shared" si="12"/>
        <v>9.3055596048690958</v>
      </c>
      <c r="K187" s="5">
        <f>ABS(Table21[[#This Row],[Erorr 2]])</f>
        <v>3.0505015333333461</v>
      </c>
      <c r="L187" s="8">
        <f>Table21[[#This Row],[Abs Erorr 2]]/Table21[[#This Row],[Adj Close]]</f>
        <v>2.0722850355130076E-2</v>
      </c>
      <c r="M187" s="6">
        <f t="shared" si="14"/>
        <v>144.95377603333333</v>
      </c>
      <c r="N187" s="11">
        <f>Table21[[#This Row],[Adj Close]]-Table21[[#This Row],[6-MA]]</f>
        <v>2.250951166666681</v>
      </c>
      <c r="O187" s="12">
        <f>(Table21[[#This Row],[Adj Close]]-M187)^2</f>
        <v>5.0667811547180923</v>
      </c>
      <c r="P187" s="12">
        <f>ABS(Table21[[#This Row],[Erorr 3]])</f>
        <v>2.250951166666681</v>
      </c>
      <c r="Q187" s="204">
        <f>Table21[[#This Row],[Abs Erorr 3]]/Table21[[#This Row],[Adj Close]]</f>
        <v>1.5291296750330726E-2</v>
      </c>
    </row>
    <row r="188" spans="1:17" x14ac:dyDescent="0.3">
      <c r="A188" s="68">
        <v>43735</v>
      </c>
      <c r="B188" s="87">
        <v>150.1717529</v>
      </c>
      <c r="C188" s="6">
        <f t="shared" si="11"/>
        <v>147.20472720000001</v>
      </c>
      <c r="D188" s="19">
        <f>Table21[[#This Row],[Adj Close]]-Table21[[#This Row],[Naive Trend ]]</f>
        <v>2.9670256999999935</v>
      </c>
      <c r="E188" s="7">
        <f t="shared" si="10"/>
        <v>8.8032415044604519</v>
      </c>
      <c r="F188" s="7">
        <f>ABS(Table21[[#This Row],[Erorr 1]])</f>
        <v>2.9670256999999935</v>
      </c>
      <c r="G188" s="8">
        <f>Table21[[#This Row],[Abs Erorr 1]]/Table21[[#This Row],[Adj Close]]</f>
        <v>1.9757548558254817E-2</v>
      </c>
      <c r="H188" s="6">
        <f t="shared" si="13"/>
        <v>144.92167156666665</v>
      </c>
      <c r="I188" s="9">
        <f>(Table21[[#This Row],[Adj Close]]-Table21[[#This Row],[3-MA]])</f>
        <v>5.2500813333333554</v>
      </c>
      <c r="J188" s="5">
        <f t="shared" si="12"/>
        <v>27.563354006615342</v>
      </c>
      <c r="K188" s="5">
        <f>ABS(Table21[[#This Row],[Erorr 2]])</f>
        <v>5.2500813333333554</v>
      </c>
      <c r="L188" s="8">
        <f>Table21[[#This Row],[Abs Erorr 2]]/Table21[[#This Row],[Adj Close]]</f>
        <v>3.4960511760353537E-2</v>
      </c>
      <c r="M188" s="6">
        <f t="shared" si="14"/>
        <v>145.16570536666666</v>
      </c>
      <c r="N188" s="11">
        <f>Table21[[#This Row],[Adj Close]]-Table21[[#This Row],[6-MA]]</f>
        <v>5.0060475333333443</v>
      </c>
      <c r="O188" s="12">
        <f>(Table21[[#This Row],[Adj Close]]-M188)^2</f>
        <v>25.060511905992861</v>
      </c>
      <c r="P188" s="12">
        <f>ABS(Table21[[#This Row],[Erorr 3]])</f>
        <v>5.0060475333333443</v>
      </c>
      <c r="Q188" s="204">
        <f>Table21[[#This Row],[Abs Erorr 3]]/Table21[[#This Row],[Adj Close]]</f>
        <v>3.333548045261809E-2</v>
      </c>
    </row>
    <row r="189" spans="1:17" x14ac:dyDescent="0.3">
      <c r="A189" s="68">
        <v>43738</v>
      </c>
      <c r="B189" s="87">
        <v>149.9887085</v>
      </c>
      <c r="C189" s="6">
        <f t="shared" si="11"/>
        <v>150.1717529</v>
      </c>
      <c r="D189" s="19">
        <f>Table21[[#This Row],[Adj Close]]-Table21[[#This Row],[Naive Trend ]]</f>
        <v>-0.1830444</v>
      </c>
      <c r="E189" s="7">
        <f t="shared" si="10"/>
        <v>3.3505252371359998E-2</v>
      </c>
      <c r="F189" s="7">
        <f>ABS(Table21[[#This Row],[Erorr 1]])</f>
        <v>0.1830444</v>
      </c>
      <c r="G189" s="8">
        <f>Table21[[#This Row],[Abs Erorr 1]]/Table21[[#This Row],[Adj Close]]</f>
        <v>1.2203878667306478E-3</v>
      </c>
      <c r="H189" s="6">
        <f t="shared" si="13"/>
        <v>146.60105386666666</v>
      </c>
      <c r="I189" s="9">
        <f>(Table21[[#This Row],[Adj Close]]-Table21[[#This Row],[3-MA]])</f>
        <v>3.3876546333333408</v>
      </c>
      <c r="J189" s="5">
        <f t="shared" si="12"/>
        <v>11.476203914744852</v>
      </c>
      <c r="K189" s="5">
        <f>ABS(Table21[[#This Row],[Erorr 2]])</f>
        <v>3.3876546333333408</v>
      </c>
      <c r="L189" s="8">
        <f>Table21[[#This Row],[Abs Erorr 2]]/Table21[[#This Row],[Adj Close]]</f>
        <v>2.258606442586537E-2</v>
      </c>
      <c r="M189" s="6">
        <f t="shared" si="14"/>
        <v>145.86892954999999</v>
      </c>
      <c r="N189" s="11">
        <f>Table21[[#This Row],[Adj Close]]-Table21[[#This Row],[6-MA]]</f>
        <v>4.1197789500000113</v>
      </c>
      <c r="O189" s="12">
        <f>(Table21[[#This Row],[Adj Close]]-M189)^2</f>
        <v>16.972578596863194</v>
      </c>
      <c r="P189" s="12">
        <f>ABS(Table21[[#This Row],[Erorr 3]])</f>
        <v>4.1197789500000113</v>
      </c>
      <c r="Q189" s="204">
        <f>Table21[[#This Row],[Abs Erorr 3]]/Table21[[#This Row],[Adj Close]]</f>
        <v>2.7467260643823807E-2</v>
      </c>
    </row>
    <row r="190" spans="1:17" x14ac:dyDescent="0.3">
      <c r="A190" s="68">
        <v>43739</v>
      </c>
      <c r="B190" s="87">
        <v>149.02539060000001</v>
      </c>
      <c r="C190" s="6">
        <f t="shared" si="11"/>
        <v>149.9887085</v>
      </c>
      <c r="D190" s="19">
        <f>Table21[[#This Row],[Adj Close]]-Table21[[#This Row],[Naive Trend ]]</f>
        <v>-0.96331789999999273</v>
      </c>
      <c r="E190" s="7">
        <f t="shared" si="10"/>
        <v>0.92798137646039602</v>
      </c>
      <c r="F190" s="7">
        <f>ABS(Table21[[#This Row],[Erorr 1]])</f>
        <v>0.96331789999999273</v>
      </c>
      <c r="G190" s="8">
        <f>Table21[[#This Row],[Abs Erorr 1]]/Table21[[#This Row],[Adj Close]]</f>
        <v>6.4641192760610871E-3</v>
      </c>
      <c r="H190" s="6">
        <f t="shared" si="13"/>
        <v>149.12172953333334</v>
      </c>
      <c r="I190" s="9">
        <f>(Table21[[#This Row],[Adj Close]]-Table21[[#This Row],[3-MA]])</f>
        <v>-9.6338933333328214E-2</v>
      </c>
      <c r="J190" s="5">
        <f t="shared" si="12"/>
        <v>9.2811900758034572E-3</v>
      </c>
      <c r="K190" s="5">
        <f>ABS(Table21[[#This Row],[Erorr 2]])</f>
        <v>9.6338933333328214E-2</v>
      </c>
      <c r="L190" s="8">
        <f>Table21[[#This Row],[Abs Erorr 2]]/Table21[[#This Row],[Adj Close]]</f>
        <v>6.4645986127231264E-4</v>
      </c>
      <c r="M190" s="6">
        <f t="shared" si="14"/>
        <v>146.6379776</v>
      </c>
      <c r="N190" s="11">
        <f>Table21[[#This Row],[Adj Close]]-Table21[[#This Row],[6-MA]]</f>
        <v>2.3874130000000093</v>
      </c>
      <c r="O190" s="12">
        <f>(Table21[[#This Row],[Adj Close]]-M190)^2</f>
        <v>5.6997408325690442</v>
      </c>
      <c r="P190" s="12">
        <f>ABS(Table21[[#This Row],[Erorr 3]])</f>
        <v>2.3874130000000093</v>
      </c>
      <c r="Q190" s="204">
        <f>Table21[[#This Row],[Abs Erorr 3]]/Table21[[#This Row],[Adj Close]]</f>
        <v>1.6020176094744012E-2</v>
      </c>
    </row>
    <row r="191" spans="1:17" x14ac:dyDescent="0.3">
      <c r="A191" s="68">
        <v>43740</v>
      </c>
      <c r="B191" s="87">
        <v>142.21473689999999</v>
      </c>
      <c r="C191" s="6">
        <f t="shared" si="11"/>
        <v>149.02539060000001</v>
      </c>
      <c r="D191" s="19">
        <f>Table21[[#This Row],[Adj Close]]-Table21[[#This Row],[Naive Trend ]]</f>
        <v>-6.8106537000000174</v>
      </c>
      <c r="E191" s="7">
        <f t="shared" si="10"/>
        <v>46.385003821323927</v>
      </c>
      <c r="F191" s="7">
        <f>ABS(Table21[[#This Row],[Erorr 1]])</f>
        <v>6.8106537000000174</v>
      </c>
      <c r="G191" s="8">
        <f>Table21[[#This Row],[Abs Erorr 1]]/Table21[[#This Row],[Adj Close]]</f>
        <v>4.7889929331226835E-2</v>
      </c>
      <c r="H191" s="6">
        <f t="shared" si="13"/>
        <v>149.72861733333335</v>
      </c>
      <c r="I191" s="9">
        <f>(Table21[[#This Row],[Adj Close]]-Table21[[#This Row],[3-MA]])</f>
        <v>-7.5138804333333553</v>
      </c>
      <c r="J191" s="5">
        <f t="shared" si="12"/>
        <v>56.458399166429849</v>
      </c>
      <c r="K191" s="5">
        <f>ABS(Table21[[#This Row],[Erorr 2]])</f>
        <v>7.5138804333333553</v>
      </c>
      <c r="L191" s="8">
        <f>Table21[[#This Row],[Abs Erorr 2]]/Table21[[#This Row],[Adj Close]]</f>
        <v>5.2834752551817687E-2</v>
      </c>
      <c r="M191" s="6">
        <f t="shared" si="14"/>
        <v>147.32514445000001</v>
      </c>
      <c r="N191" s="11">
        <f>Table21[[#This Row],[Adj Close]]-Table21[[#This Row],[6-MA]]</f>
        <v>-5.1104075500000192</v>
      </c>
      <c r="O191" s="12">
        <f>(Table21[[#This Row],[Adj Close]]-M191)^2</f>
        <v>26.116265327097199</v>
      </c>
      <c r="P191" s="12">
        <f>ABS(Table21[[#This Row],[Erorr 3]])</f>
        <v>5.1104075500000192</v>
      </c>
      <c r="Q191" s="204">
        <f>Table21[[#This Row],[Abs Erorr 3]]/Table21[[#This Row],[Adj Close]]</f>
        <v>3.5934444357854867E-2</v>
      </c>
    </row>
    <row r="192" spans="1:17" x14ac:dyDescent="0.3">
      <c r="A192" s="68">
        <v>43741</v>
      </c>
      <c r="B192" s="87">
        <v>143.37071230000001</v>
      </c>
      <c r="C192" s="6">
        <f t="shared" si="11"/>
        <v>142.21473689999999</v>
      </c>
      <c r="D192" s="19">
        <f>Table21[[#This Row],[Adj Close]]-Table21[[#This Row],[Naive Trend ]]</f>
        <v>1.1559754000000169</v>
      </c>
      <c r="E192" s="7">
        <f t="shared" si="10"/>
        <v>1.3362791254051989</v>
      </c>
      <c r="F192" s="7">
        <f>ABS(Table21[[#This Row],[Erorr 1]])</f>
        <v>1.1559754000000169</v>
      </c>
      <c r="G192" s="8">
        <f>Table21[[#This Row],[Abs Erorr 1]]/Table21[[#This Row],[Adj Close]]</f>
        <v>8.0628419951012317E-3</v>
      </c>
      <c r="H192" s="6">
        <f t="shared" si="13"/>
        <v>147.07627866666667</v>
      </c>
      <c r="I192" s="9">
        <f>(Table21[[#This Row],[Adj Close]]-Table21[[#This Row],[3-MA]])</f>
        <v>-3.705566366666659</v>
      </c>
      <c r="J192" s="5">
        <f t="shared" si="12"/>
        <v>13.731222097771145</v>
      </c>
      <c r="K192" s="5">
        <f>ABS(Table21[[#This Row],[Erorr 2]])</f>
        <v>3.705566366666659</v>
      </c>
      <c r="L192" s="8">
        <f>Table21[[#This Row],[Abs Erorr 2]]/Table21[[#This Row],[Adj Close]]</f>
        <v>2.5846048381993416E-2</v>
      </c>
      <c r="M192" s="6">
        <f t="shared" si="14"/>
        <v>146.83866626666668</v>
      </c>
      <c r="N192" s="11">
        <f>Table21[[#This Row],[Adj Close]]-Table21[[#This Row],[6-MA]]</f>
        <v>-3.4679539666666699</v>
      </c>
      <c r="O192" s="12">
        <f>(Table21[[#This Row],[Adj Close]]-M192)^2</f>
        <v>12.02670471491909</v>
      </c>
      <c r="P192" s="12">
        <f>ABS(Table21[[#This Row],[Erorr 3]])</f>
        <v>3.4679539666666699</v>
      </c>
      <c r="Q192" s="204">
        <f>Table21[[#This Row],[Abs Erorr 3]]/Table21[[#This Row],[Adj Close]]</f>
        <v>2.418871965572755E-2</v>
      </c>
    </row>
    <row r="193" spans="1:17" x14ac:dyDescent="0.3">
      <c r="A193" s="68">
        <v>43742</v>
      </c>
      <c r="B193" s="87">
        <v>144.46888730000001</v>
      </c>
      <c r="C193" s="6">
        <f t="shared" si="11"/>
        <v>143.37071230000001</v>
      </c>
      <c r="D193" s="19">
        <f>Table21[[#This Row],[Adj Close]]-Table21[[#This Row],[Naive Trend ]]</f>
        <v>1.0981749999999977</v>
      </c>
      <c r="E193" s="7">
        <f t="shared" si="10"/>
        <v>1.205988330624995</v>
      </c>
      <c r="F193" s="7">
        <f>ABS(Table21[[#This Row],[Erorr 1]])</f>
        <v>1.0981749999999977</v>
      </c>
      <c r="G193" s="8">
        <f>Table21[[#This Row],[Abs Erorr 1]]/Table21[[#This Row],[Adj Close]]</f>
        <v>7.6014636820698877E-3</v>
      </c>
      <c r="H193" s="6">
        <f t="shared" si="13"/>
        <v>144.87027993333334</v>
      </c>
      <c r="I193" s="9">
        <f>(Table21[[#This Row],[Adj Close]]-Table21[[#This Row],[3-MA]])</f>
        <v>-0.4013926333333302</v>
      </c>
      <c r="J193" s="5">
        <f t="shared" si="12"/>
        <v>0.16111604609426525</v>
      </c>
      <c r="K193" s="5">
        <f>ABS(Table21[[#This Row],[Erorr 2]])</f>
        <v>0.4013926333333302</v>
      </c>
      <c r="L193" s="8">
        <f>Table21[[#This Row],[Abs Erorr 2]]/Table21[[#This Row],[Adj Close]]</f>
        <v>2.778401916391933E-3</v>
      </c>
      <c r="M193" s="6">
        <f t="shared" si="14"/>
        <v>146.99600473333334</v>
      </c>
      <c r="N193" s="11">
        <f>Table21[[#This Row],[Adj Close]]-Table21[[#This Row],[6-MA]]</f>
        <v>-2.5271174333333306</v>
      </c>
      <c r="O193" s="12">
        <f>(Table21[[#This Row],[Adj Close]]-M193)^2</f>
        <v>6.3863225218572408</v>
      </c>
      <c r="P193" s="12">
        <f>ABS(Table21[[#This Row],[Erorr 3]])</f>
        <v>2.5271174333333306</v>
      </c>
      <c r="Q193" s="204">
        <f>Table21[[#This Row],[Abs Erorr 3]]/Table21[[#This Row],[Adj Close]]</f>
        <v>1.7492468313164134E-2</v>
      </c>
    </row>
    <row r="194" spans="1:17" x14ac:dyDescent="0.3">
      <c r="A194" s="68">
        <v>43745</v>
      </c>
      <c r="B194" s="87">
        <v>144.3340302</v>
      </c>
      <c r="C194" s="6">
        <f t="shared" si="11"/>
        <v>144.46888730000001</v>
      </c>
      <c r="D194" s="19">
        <f>Table21[[#This Row],[Adj Close]]-Table21[[#This Row],[Naive Trend ]]</f>
        <v>-0.13485710000000495</v>
      </c>
      <c r="E194" s="7">
        <f t="shared" si="10"/>
        <v>1.8186437420411334E-2</v>
      </c>
      <c r="F194" s="7">
        <f>ABS(Table21[[#This Row],[Erorr 1]])</f>
        <v>0.13485710000000495</v>
      </c>
      <c r="G194" s="8">
        <f>Table21[[#This Row],[Abs Erorr 1]]/Table21[[#This Row],[Adj Close]]</f>
        <v>9.3434029253625691E-4</v>
      </c>
      <c r="H194" s="6">
        <f t="shared" si="13"/>
        <v>143.35144549999998</v>
      </c>
      <c r="I194" s="9">
        <f>(Table21[[#This Row],[Adj Close]]-Table21[[#This Row],[3-MA]])</f>
        <v>0.98258470000001807</v>
      </c>
      <c r="J194" s="5">
        <f t="shared" si="12"/>
        <v>0.9654726926741255</v>
      </c>
      <c r="K194" s="5">
        <f>ABS(Table21[[#This Row],[Erorr 2]])</f>
        <v>0.98258470000001807</v>
      </c>
      <c r="L194" s="8">
        <f>Table21[[#This Row],[Abs Erorr 2]]/Table21[[#This Row],[Adj Close]]</f>
        <v>6.8077133205417693E-3</v>
      </c>
      <c r="M194" s="6">
        <f t="shared" si="14"/>
        <v>146.54003141666666</v>
      </c>
      <c r="N194" s="11">
        <f>Table21[[#This Row],[Adj Close]]-Table21[[#This Row],[6-MA]]</f>
        <v>-2.2060012166666638</v>
      </c>
      <c r="O194" s="12">
        <f>(Table21[[#This Row],[Adj Close]]-M194)^2</f>
        <v>4.8664413679348009</v>
      </c>
      <c r="P194" s="12">
        <f>ABS(Table21[[#This Row],[Erorr 3]])</f>
        <v>2.2060012166666638</v>
      </c>
      <c r="Q194" s="204">
        <f>Table21[[#This Row],[Abs Erorr 3]]/Table21[[#This Row],[Adj Close]]</f>
        <v>1.5283999300856936E-2</v>
      </c>
    </row>
    <row r="195" spans="1:17" x14ac:dyDescent="0.3">
      <c r="A195" s="68">
        <v>43746</v>
      </c>
      <c r="B195" s="87">
        <v>142.71566770000001</v>
      </c>
      <c r="C195" s="6">
        <f t="shared" si="11"/>
        <v>144.3340302</v>
      </c>
      <c r="D195" s="19">
        <f>Table21[[#This Row],[Adj Close]]-Table21[[#This Row],[Naive Trend ]]</f>
        <v>-1.6183624999999893</v>
      </c>
      <c r="E195" s="7">
        <f t="shared" ref="E195:E258" si="15">(B195-C195)^2</f>
        <v>2.6190971814062154</v>
      </c>
      <c r="F195" s="7">
        <f>ABS(Table21[[#This Row],[Erorr 1]])</f>
        <v>1.6183624999999893</v>
      </c>
      <c r="G195" s="8">
        <f>Table21[[#This Row],[Abs Erorr 1]]/Table21[[#This Row],[Adj Close]]</f>
        <v>1.1339767567790241E-2</v>
      </c>
      <c r="H195" s="6">
        <f t="shared" si="13"/>
        <v>144.05787660000001</v>
      </c>
      <c r="I195" s="9">
        <f>(Table21[[#This Row],[Adj Close]]-Table21[[#This Row],[3-MA]])</f>
        <v>-1.3422089000000028</v>
      </c>
      <c r="J195" s="5">
        <f t="shared" si="12"/>
        <v>1.8015247312392175</v>
      </c>
      <c r="K195" s="5">
        <f>ABS(Table21[[#This Row],[Erorr 2]])</f>
        <v>1.3422089000000028</v>
      </c>
      <c r="L195" s="8">
        <f>Table21[[#This Row],[Abs Erorr 2]]/Table21[[#This Row],[Adj Close]]</f>
        <v>9.4047760952317826E-3</v>
      </c>
      <c r="M195" s="6">
        <f t="shared" si="14"/>
        <v>145.56707763333335</v>
      </c>
      <c r="N195" s="11">
        <f>Table21[[#This Row],[Adj Close]]-Table21[[#This Row],[6-MA]]</f>
        <v>-2.8514099333333434</v>
      </c>
      <c r="O195" s="12">
        <f>(Table21[[#This Row],[Adj Close]]-M195)^2</f>
        <v>8.1305386079120616</v>
      </c>
      <c r="P195" s="12">
        <f>ABS(Table21[[#This Row],[Erorr 3]])</f>
        <v>2.8514099333333434</v>
      </c>
      <c r="Q195" s="204">
        <f>Table21[[#This Row],[Abs Erorr 3]]/Table21[[#This Row],[Adj Close]]</f>
        <v>1.997965590804816E-2</v>
      </c>
    </row>
    <row r="196" spans="1:17" x14ac:dyDescent="0.3">
      <c r="A196" s="68">
        <v>43747</v>
      </c>
      <c r="B196" s="87">
        <v>148.11987300000001</v>
      </c>
      <c r="C196" s="6">
        <f t="shared" ref="C196:C259" si="16">B195</f>
        <v>142.71566770000001</v>
      </c>
      <c r="D196" s="19">
        <f>Table21[[#This Row],[Adj Close]]-Table21[[#This Row],[Naive Trend ]]</f>
        <v>5.404205300000001</v>
      </c>
      <c r="E196" s="7">
        <f t="shared" si="15"/>
        <v>29.205434924548101</v>
      </c>
      <c r="F196" s="7">
        <f>ABS(Table21[[#This Row],[Erorr 1]])</f>
        <v>5.404205300000001</v>
      </c>
      <c r="G196" s="8">
        <f>Table21[[#This Row],[Abs Erorr 1]]/Table21[[#This Row],[Adj Close]]</f>
        <v>3.6485349268426663E-2</v>
      </c>
      <c r="H196" s="6">
        <f t="shared" si="13"/>
        <v>143.83952840000003</v>
      </c>
      <c r="I196" s="9">
        <f>(Table21[[#This Row],[Adj Close]]-Table21[[#This Row],[3-MA]])</f>
        <v>4.2803445999999781</v>
      </c>
      <c r="J196" s="5">
        <f t="shared" si="12"/>
        <v>18.321349894748973</v>
      </c>
      <c r="K196" s="5">
        <f>ABS(Table21[[#This Row],[Erorr 2]])</f>
        <v>4.2803445999999781</v>
      </c>
      <c r="L196" s="8">
        <f>Table21[[#This Row],[Abs Erorr 2]]/Table21[[#This Row],[Adj Close]]</f>
        <v>2.8897841412542785E-2</v>
      </c>
      <c r="M196" s="6">
        <f t="shared" si="14"/>
        <v>144.35490416666667</v>
      </c>
      <c r="N196" s="11">
        <f>Table21[[#This Row],[Adj Close]]-Table21[[#This Row],[6-MA]]</f>
        <v>3.7649688333333415</v>
      </c>
      <c r="O196" s="12">
        <f>(Table21[[#This Row],[Adj Close]]-M196)^2</f>
        <v>14.174990315971423</v>
      </c>
      <c r="P196" s="12">
        <f>ABS(Table21[[#This Row],[Erorr 3]])</f>
        <v>3.7649688333333415</v>
      </c>
      <c r="Q196" s="204">
        <f>Table21[[#This Row],[Abs Erorr 3]]/Table21[[#This Row],[Adj Close]]</f>
        <v>2.5418390909188408E-2</v>
      </c>
    </row>
    <row r="197" spans="1:17" x14ac:dyDescent="0.3">
      <c r="A197" s="68">
        <v>43748</v>
      </c>
      <c r="B197" s="87">
        <v>147.9561157</v>
      </c>
      <c r="C197" s="6">
        <f t="shared" si="16"/>
        <v>148.11987300000001</v>
      </c>
      <c r="D197" s="19">
        <f>Table21[[#This Row],[Adj Close]]-Table21[[#This Row],[Naive Trend ]]</f>
        <v>-0.16375730000001454</v>
      </c>
      <c r="E197" s="7">
        <f t="shared" si="15"/>
        <v>2.6816453303294761E-2</v>
      </c>
      <c r="F197" s="7">
        <f>ABS(Table21[[#This Row],[Erorr 1]])</f>
        <v>0.16375730000001454</v>
      </c>
      <c r="G197" s="8">
        <f>Table21[[#This Row],[Abs Erorr 1]]/Table21[[#This Row],[Adj Close]]</f>
        <v>1.1067964255837418E-3</v>
      </c>
      <c r="H197" s="6">
        <f t="shared" si="13"/>
        <v>145.05652363333334</v>
      </c>
      <c r="I197" s="9">
        <f>(Table21[[#This Row],[Adj Close]]-Table21[[#This Row],[3-MA]])</f>
        <v>2.8995920666666564</v>
      </c>
      <c r="J197" s="5">
        <f t="shared" ref="J197:J260" si="17">(B197-H197)^2</f>
        <v>8.4076341530762111</v>
      </c>
      <c r="K197" s="5">
        <f>ABS(Table21[[#This Row],[Erorr 2]])</f>
        <v>2.8995920666666564</v>
      </c>
      <c r="L197" s="8">
        <f>Table21[[#This Row],[Abs Erorr 2]]/Table21[[#This Row],[Adj Close]]</f>
        <v>1.9597649295862506E-2</v>
      </c>
      <c r="M197" s="6">
        <f t="shared" si="14"/>
        <v>144.20398456666666</v>
      </c>
      <c r="N197" s="11">
        <f>Table21[[#This Row],[Adj Close]]-Table21[[#This Row],[6-MA]]</f>
        <v>3.7521311333333358</v>
      </c>
      <c r="O197" s="12">
        <f>(Table21[[#This Row],[Adj Close]]-M197)^2</f>
        <v>14.078488041729303</v>
      </c>
      <c r="P197" s="12">
        <f>ABS(Table21[[#This Row],[Erorr 3]])</f>
        <v>3.7521311333333358</v>
      </c>
      <c r="Q197" s="204">
        <f>Table21[[#This Row],[Abs Erorr 3]]/Table21[[#This Row],[Adj Close]]</f>
        <v>2.5359756949427242E-2</v>
      </c>
    </row>
    <row r="198" spans="1:17" x14ac:dyDescent="0.3">
      <c r="A198" s="68">
        <v>43749</v>
      </c>
      <c r="B198" s="87">
        <v>148.6111755</v>
      </c>
      <c r="C198" s="6">
        <f t="shared" si="16"/>
        <v>147.9561157</v>
      </c>
      <c r="D198" s="19">
        <f>Table21[[#This Row],[Adj Close]]-Table21[[#This Row],[Naive Trend ]]</f>
        <v>0.65505980000000363</v>
      </c>
      <c r="E198" s="7">
        <f t="shared" si="15"/>
        <v>0.42910334157604474</v>
      </c>
      <c r="F198" s="7">
        <f>ABS(Table21[[#This Row],[Erorr 1]])</f>
        <v>0.65505980000000363</v>
      </c>
      <c r="G198" s="8">
        <f>Table21[[#This Row],[Abs Erorr 1]]/Table21[[#This Row],[Adj Close]]</f>
        <v>4.4078771182319574E-3</v>
      </c>
      <c r="H198" s="6">
        <f t="shared" ref="H198:H261" si="18">AVERAGE(B195:B197)</f>
        <v>146.26388546666666</v>
      </c>
      <c r="I198" s="9">
        <f>(Table21[[#This Row],[Adj Close]]-Table21[[#This Row],[3-MA]])</f>
        <v>2.3472900333333371</v>
      </c>
      <c r="J198" s="5">
        <f t="shared" si="17"/>
        <v>5.5097705005860185</v>
      </c>
      <c r="K198" s="5">
        <f>ABS(Table21[[#This Row],[Erorr 2]])</f>
        <v>2.3472900333333371</v>
      </c>
      <c r="L198" s="8">
        <f>Table21[[#This Row],[Abs Erorr 2]]/Table21[[#This Row],[Adj Close]]</f>
        <v>1.579484197898251E-2</v>
      </c>
      <c r="M198" s="6">
        <f t="shared" si="14"/>
        <v>145.16088103333334</v>
      </c>
      <c r="N198" s="11">
        <f>Table21[[#This Row],[Adj Close]]-Table21[[#This Row],[6-MA]]</f>
        <v>3.4502944666666622</v>
      </c>
      <c r="O198" s="12">
        <f>(Table21[[#This Row],[Adj Close]]-M198)^2</f>
        <v>11.904531906710586</v>
      </c>
      <c r="P198" s="12">
        <f>ABS(Table21[[#This Row],[Erorr 3]])</f>
        <v>3.4502944666666622</v>
      </c>
      <c r="Q198" s="204">
        <f>Table21[[#This Row],[Abs Erorr 3]]/Table21[[#This Row],[Adj Close]]</f>
        <v>2.3216924669751112E-2</v>
      </c>
    </row>
    <row r="199" spans="1:17" x14ac:dyDescent="0.3">
      <c r="A199" s="68">
        <v>43752</v>
      </c>
      <c r="B199" s="87">
        <v>149.1409912</v>
      </c>
      <c r="C199" s="6">
        <f t="shared" si="16"/>
        <v>148.6111755</v>
      </c>
      <c r="D199" s="19">
        <f>Table21[[#This Row],[Adj Close]]-Table21[[#This Row],[Naive Trend ]]</f>
        <v>0.52981570000000033</v>
      </c>
      <c r="E199" s="7">
        <f t="shared" si="15"/>
        <v>0.28070467596649035</v>
      </c>
      <c r="F199" s="7">
        <f>ABS(Table21[[#This Row],[Erorr 1]])</f>
        <v>0.52981570000000033</v>
      </c>
      <c r="G199" s="8">
        <f>Table21[[#This Row],[Abs Erorr 1]]/Table21[[#This Row],[Adj Close]]</f>
        <v>3.5524485638526474E-3</v>
      </c>
      <c r="H199" s="6">
        <f t="shared" si="18"/>
        <v>148.22905473333336</v>
      </c>
      <c r="I199" s="9">
        <f>(Table21[[#This Row],[Adj Close]]-Table21[[#This Row],[3-MA]])</f>
        <v>0.91193646666664563</v>
      </c>
      <c r="J199" s="5">
        <f t="shared" si="17"/>
        <v>0.83162811923644608</v>
      </c>
      <c r="K199" s="5">
        <f>ABS(Table21[[#This Row],[Erorr 2]])</f>
        <v>0.91193646666664563</v>
      </c>
      <c r="L199" s="8">
        <f>Table21[[#This Row],[Abs Erorr 2]]/Table21[[#This Row],[Adj Close]]</f>
        <v>6.1145930393055187E-3</v>
      </c>
      <c r="M199" s="6">
        <f t="shared" si="14"/>
        <v>146.03429156666667</v>
      </c>
      <c r="N199" s="11">
        <f>Table21[[#This Row],[Adj Close]]-Table21[[#This Row],[6-MA]]</f>
        <v>3.106699633333335</v>
      </c>
      <c r="O199" s="12">
        <f>(Table21[[#This Row],[Adj Close]]-M199)^2</f>
        <v>9.6515826117534775</v>
      </c>
      <c r="P199" s="12">
        <f>ABS(Table21[[#This Row],[Erorr 3]])</f>
        <v>3.106699633333335</v>
      </c>
      <c r="Q199" s="204">
        <f>Table21[[#This Row],[Abs Erorr 3]]/Table21[[#This Row],[Adj Close]]</f>
        <v>2.0830622140409476E-2</v>
      </c>
    </row>
    <row r="200" spans="1:17" x14ac:dyDescent="0.3">
      <c r="A200" s="68">
        <v>43753</v>
      </c>
      <c r="B200" s="87">
        <v>152.35848999999999</v>
      </c>
      <c r="C200" s="6">
        <f t="shared" si="16"/>
        <v>149.1409912</v>
      </c>
      <c r="D200" s="19">
        <f>Table21[[#This Row],[Adj Close]]-Table21[[#This Row],[Naive Trend ]]</f>
        <v>3.2174987999999871</v>
      </c>
      <c r="E200" s="7">
        <f t="shared" si="15"/>
        <v>10.352298528001358</v>
      </c>
      <c r="F200" s="7">
        <f>ABS(Table21[[#This Row],[Erorr 1]])</f>
        <v>3.2174987999999871</v>
      </c>
      <c r="G200" s="8">
        <f>Table21[[#This Row],[Abs Erorr 1]]/Table21[[#This Row],[Adj Close]]</f>
        <v>2.111794885864245E-2</v>
      </c>
      <c r="H200" s="6">
        <f t="shared" si="18"/>
        <v>148.56942746666667</v>
      </c>
      <c r="I200" s="9">
        <f>(Table21[[#This Row],[Adj Close]]-Table21[[#This Row],[3-MA]])</f>
        <v>3.7890625333333219</v>
      </c>
      <c r="J200" s="5">
        <f t="shared" si="17"/>
        <v>14.356994881510332</v>
      </c>
      <c r="K200" s="5">
        <f>ABS(Table21[[#This Row],[Erorr 2]])</f>
        <v>3.7890625333333219</v>
      </c>
      <c r="L200" s="8">
        <f>Table21[[#This Row],[Abs Erorr 2]]/Table21[[#This Row],[Adj Close]]</f>
        <v>2.486938885606783E-2</v>
      </c>
      <c r="M200" s="6">
        <f t="shared" si="14"/>
        <v>146.81297555</v>
      </c>
      <c r="N200" s="11">
        <f>Table21[[#This Row],[Adj Close]]-Table21[[#This Row],[6-MA]]</f>
        <v>5.5455144499999847</v>
      </c>
      <c r="O200" s="12">
        <f>(Table21[[#This Row],[Adj Close]]-M200)^2</f>
        <v>30.752730515158632</v>
      </c>
      <c r="P200" s="12">
        <f>ABS(Table21[[#This Row],[Erorr 3]])</f>
        <v>5.5455144499999847</v>
      </c>
      <c r="Q200" s="204">
        <f>Table21[[#This Row],[Abs Erorr 3]]/Table21[[#This Row],[Adj Close]]</f>
        <v>3.6397803955657379E-2</v>
      </c>
    </row>
    <row r="201" spans="1:17" x14ac:dyDescent="0.3">
      <c r="A201" s="68">
        <v>43754</v>
      </c>
      <c r="B201" s="87">
        <v>150.25845340000001</v>
      </c>
      <c r="C201" s="6">
        <f t="shared" si="16"/>
        <v>152.35848999999999</v>
      </c>
      <c r="D201" s="19">
        <f>Table21[[#This Row],[Adj Close]]-Table21[[#This Row],[Naive Trend ]]</f>
        <v>-2.1000365999999815</v>
      </c>
      <c r="E201" s="7">
        <f t="shared" si="15"/>
        <v>4.4101537213394826</v>
      </c>
      <c r="F201" s="7">
        <f>ABS(Table21[[#This Row],[Erorr 1]])</f>
        <v>2.1000365999999815</v>
      </c>
      <c r="G201" s="8">
        <f>Table21[[#This Row],[Abs Erorr 1]]/Table21[[#This Row],[Adj Close]]</f>
        <v>1.3976162754780367E-2</v>
      </c>
      <c r="H201" s="6">
        <f t="shared" si="18"/>
        <v>150.03688556666665</v>
      </c>
      <c r="I201" s="9">
        <f>(Table21[[#This Row],[Adj Close]]-Table21[[#This Row],[3-MA]])</f>
        <v>0.22156783333335284</v>
      </c>
      <c r="J201" s="5">
        <f t="shared" si="17"/>
        <v>4.9092304768036422E-2</v>
      </c>
      <c r="K201" s="5">
        <f>ABS(Table21[[#This Row],[Erorr 2]])</f>
        <v>0.22156783333335284</v>
      </c>
      <c r="L201" s="8">
        <f>Table21[[#This Row],[Abs Erorr 2]]/Table21[[#This Row],[Adj Close]]</f>
        <v>1.4745781573002189E-3</v>
      </c>
      <c r="M201" s="6">
        <f t="shared" ref="M201:M264" si="19">AVERAGE(B195:B200)</f>
        <v>148.15038551666666</v>
      </c>
      <c r="N201" s="11">
        <f>Table21[[#This Row],[Adj Close]]-Table21[[#This Row],[6-MA]]</f>
        <v>2.1080678833333479</v>
      </c>
      <c r="O201" s="12">
        <f>(Table21[[#This Row],[Adj Close]]-M201)^2</f>
        <v>4.4439502007415417</v>
      </c>
      <c r="P201" s="12">
        <f>ABS(Table21[[#This Row],[Erorr 3]])</f>
        <v>2.1080678833333479</v>
      </c>
      <c r="Q201" s="204">
        <f>Table21[[#This Row],[Abs Erorr 3]]/Table21[[#This Row],[Adj Close]]</f>
        <v>1.4029612548463431E-2</v>
      </c>
    </row>
    <row r="202" spans="1:17" x14ac:dyDescent="0.3">
      <c r="A202" s="68">
        <v>43755</v>
      </c>
      <c r="B202" s="87">
        <v>151.52040099999999</v>
      </c>
      <c r="C202" s="6">
        <f t="shared" si="16"/>
        <v>150.25845340000001</v>
      </c>
      <c r="D202" s="19">
        <f>Table21[[#This Row],[Adj Close]]-Table21[[#This Row],[Naive Trend ]]</f>
        <v>1.261947599999985</v>
      </c>
      <c r="E202" s="7">
        <f t="shared" si="15"/>
        <v>1.592511745145722</v>
      </c>
      <c r="F202" s="7">
        <f>ABS(Table21[[#This Row],[Erorr 1]])</f>
        <v>1.261947599999985</v>
      </c>
      <c r="G202" s="8">
        <f>Table21[[#This Row],[Abs Erorr 1]]/Table21[[#This Row],[Adj Close]]</f>
        <v>8.3285656035188629E-3</v>
      </c>
      <c r="H202" s="6">
        <f t="shared" si="18"/>
        <v>150.5859782</v>
      </c>
      <c r="I202" s="9">
        <f>(Table21[[#This Row],[Adj Close]]-Table21[[#This Row],[3-MA]])</f>
        <v>0.934422799999993</v>
      </c>
      <c r="J202" s="5">
        <f t="shared" si="17"/>
        <v>0.8731459691598269</v>
      </c>
      <c r="K202" s="5">
        <f>ABS(Table21[[#This Row],[Erorr 2]])</f>
        <v>0.934422799999993</v>
      </c>
      <c r="L202" s="8">
        <f>Table21[[#This Row],[Abs Erorr 2]]/Table21[[#This Row],[Adj Close]]</f>
        <v>6.1669768152210281E-3</v>
      </c>
      <c r="M202" s="6">
        <f t="shared" si="19"/>
        <v>149.40751646666666</v>
      </c>
      <c r="N202" s="11">
        <f>Table21[[#This Row],[Adj Close]]-Table21[[#This Row],[6-MA]]</f>
        <v>2.1128845333333288</v>
      </c>
      <c r="O202" s="12">
        <f>(Table21[[#This Row],[Adj Close]]-M202)^2</f>
        <v>4.4642810511991984</v>
      </c>
      <c r="P202" s="12">
        <f>ABS(Table21[[#This Row],[Erorr 3]])</f>
        <v>2.1128845333333288</v>
      </c>
      <c r="Q202" s="204">
        <f>Table21[[#This Row],[Abs Erorr 3]]/Table21[[#This Row],[Adj Close]]</f>
        <v>1.3944554788588033E-2</v>
      </c>
    </row>
    <row r="203" spans="1:17" x14ac:dyDescent="0.3">
      <c r="A203" s="68">
        <v>43756</v>
      </c>
      <c r="B203" s="87">
        <v>151.77085880000001</v>
      </c>
      <c r="C203" s="6">
        <f t="shared" si="16"/>
        <v>151.52040099999999</v>
      </c>
      <c r="D203" s="19">
        <f>Table21[[#This Row],[Adj Close]]-Table21[[#This Row],[Naive Trend ]]</f>
        <v>0.25045780000002082</v>
      </c>
      <c r="E203" s="7">
        <f t="shared" si="15"/>
        <v>6.2729109580850428E-2</v>
      </c>
      <c r="F203" s="7">
        <f>ABS(Table21[[#This Row],[Erorr 1]])</f>
        <v>0.25045780000002082</v>
      </c>
      <c r="G203" s="8">
        <f>Table21[[#This Row],[Abs Erorr 1]]/Table21[[#This Row],[Adj Close]]</f>
        <v>1.6502364286550429E-3</v>
      </c>
      <c r="H203" s="6">
        <f t="shared" si="18"/>
        <v>151.3791148</v>
      </c>
      <c r="I203" s="9">
        <f>(Table21[[#This Row],[Adj Close]]-Table21[[#This Row],[3-MA]])</f>
        <v>0.39174400000001697</v>
      </c>
      <c r="J203" s="5">
        <f t="shared" si="17"/>
        <v>0.15346336153601328</v>
      </c>
      <c r="K203" s="5">
        <f>ABS(Table21[[#This Row],[Erorr 2]])</f>
        <v>0.39174400000001697</v>
      </c>
      <c r="L203" s="8">
        <f>Table21[[#This Row],[Abs Erorr 2]]/Table21[[#This Row],[Adj Close]]</f>
        <v>2.5811542683318923E-3</v>
      </c>
      <c r="M203" s="6">
        <f t="shared" si="19"/>
        <v>149.97427113333333</v>
      </c>
      <c r="N203" s="11">
        <f>Table21[[#This Row],[Adj Close]]-Table21[[#This Row],[6-MA]]</f>
        <v>1.7965876666666816</v>
      </c>
      <c r="O203" s="12">
        <f>(Table21[[#This Row],[Adj Close]]-M203)^2</f>
        <v>3.2277272440188312</v>
      </c>
      <c r="P203" s="12">
        <f>ABS(Table21[[#This Row],[Erorr 3]])</f>
        <v>1.7965876666666816</v>
      </c>
      <c r="Q203" s="204">
        <f>Table21[[#This Row],[Abs Erorr 3]]/Table21[[#This Row],[Adj Close]]</f>
        <v>1.1837500827706205E-2</v>
      </c>
    </row>
    <row r="204" spans="1:17" x14ac:dyDescent="0.3">
      <c r="A204" s="68">
        <v>43759</v>
      </c>
      <c r="B204" s="87">
        <v>152.3970032</v>
      </c>
      <c r="C204" s="6">
        <f t="shared" si="16"/>
        <v>151.77085880000001</v>
      </c>
      <c r="D204" s="19">
        <f>Table21[[#This Row],[Adj Close]]-Table21[[#This Row],[Naive Trend ]]</f>
        <v>0.62614439999998694</v>
      </c>
      <c r="E204" s="7">
        <f t="shared" si="15"/>
        <v>0.39205680965134365</v>
      </c>
      <c r="F204" s="7">
        <f>ABS(Table21[[#This Row],[Erorr 1]])</f>
        <v>0.62614439999998694</v>
      </c>
      <c r="G204" s="8">
        <f>Table21[[#This Row],[Abs Erorr 1]]/Table21[[#This Row],[Adj Close]]</f>
        <v>4.1086398475845285E-3</v>
      </c>
      <c r="H204" s="6">
        <f t="shared" si="18"/>
        <v>151.18323773333336</v>
      </c>
      <c r="I204" s="9">
        <f>(Table21[[#This Row],[Adj Close]]-Table21[[#This Row],[3-MA]])</f>
        <v>1.2137654666666435</v>
      </c>
      <c r="J204" s="5">
        <f t="shared" si="17"/>
        <v>1.4732266080724949</v>
      </c>
      <c r="K204" s="5">
        <f>ABS(Table21[[#This Row],[Erorr 2]])</f>
        <v>1.2137654666666435</v>
      </c>
      <c r="L204" s="8">
        <f>Table21[[#This Row],[Abs Erorr 2]]/Table21[[#This Row],[Adj Close]]</f>
        <v>7.9644969466607166E-3</v>
      </c>
      <c r="M204" s="6">
        <f t="shared" si="19"/>
        <v>150.61006165000001</v>
      </c>
      <c r="N204" s="11">
        <f>Table21[[#This Row],[Adj Close]]-Table21[[#This Row],[6-MA]]</f>
        <v>1.7869415499999945</v>
      </c>
      <c r="O204" s="12">
        <f>(Table21[[#This Row],[Adj Close]]-M204)^2</f>
        <v>3.1931601031163832</v>
      </c>
      <c r="P204" s="12">
        <f>ABS(Table21[[#This Row],[Erorr 3]])</f>
        <v>1.7869415499999945</v>
      </c>
      <c r="Q204" s="204">
        <f>Table21[[#This Row],[Abs Erorr 3]]/Table21[[#This Row],[Adj Close]]</f>
        <v>1.172556882667096E-2</v>
      </c>
    </row>
    <row r="205" spans="1:17" x14ac:dyDescent="0.3">
      <c r="A205" s="68">
        <v>43760</v>
      </c>
      <c r="B205" s="87">
        <v>149.62266539999999</v>
      </c>
      <c r="C205" s="6">
        <f t="shared" si="16"/>
        <v>152.3970032</v>
      </c>
      <c r="D205" s="19">
        <f>Table21[[#This Row],[Adj Close]]-Table21[[#This Row],[Naive Trend ]]</f>
        <v>-2.7743378000000121</v>
      </c>
      <c r="E205" s="7">
        <f t="shared" si="15"/>
        <v>7.6969502285089071</v>
      </c>
      <c r="F205" s="7">
        <f>ABS(Table21[[#This Row],[Erorr 1]])</f>
        <v>2.7743378000000121</v>
      </c>
      <c r="G205" s="8">
        <f>Table21[[#This Row],[Abs Erorr 1]]/Table21[[#This Row],[Adj Close]]</f>
        <v>1.8542229498339176E-2</v>
      </c>
      <c r="H205" s="6">
        <f t="shared" si="18"/>
        <v>151.89608766666666</v>
      </c>
      <c r="I205" s="9">
        <f>(Table21[[#This Row],[Adj Close]]-Table21[[#This Row],[3-MA]])</f>
        <v>-2.273422266666671</v>
      </c>
      <c r="J205" s="5">
        <f t="shared" si="17"/>
        <v>5.1684488025758242</v>
      </c>
      <c r="K205" s="5">
        <f>ABS(Table21[[#This Row],[Erorr 2]])</f>
        <v>2.273422266666671</v>
      </c>
      <c r="L205" s="8">
        <f>Table21[[#This Row],[Abs Erorr 2]]/Table21[[#This Row],[Adj Close]]</f>
        <v>1.5194370856774426E-2</v>
      </c>
      <c r="M205" s="6">
        <f t="shared" si="19"/>
        <v>151.24103293333334</v>
      </c>
      <c r="N205" s="11">
        <f>Table21[[#This Row],[Adj Close]]-Table21[[#This Row],[6-MA]]</f>
        <v>-1.6183675333333554</v>
      </c>
      <c r="O205" s="12">
        <f>(Table21[[#This Row],[Adj Close]]-M205)^2</f>
        <v>2.6191134729474892</v>
      </c>
      <c r="P205" s="12">
        <f>ABS(Table21[[#This Row],[Erorr 3]])</f>
        <v>1.6183675333333554</v>
      </c>
      <c r="Q205" s="204">
        <f>Table21[[#This Row],[Abs Erorr 3]]/Table21[[#This Row],[Adj Close]]</f>
        <v>1.0816326049310945E-2</v>
      </c>
    </row>
    <row r="206" spans="1:17" x14ac:dyDescent="0.3">
      <c r="A206" s="68">
        <v>43761</v>
      </c>
      <c r="B206" s="87">
        <v>147.66711430000001</v>
      </c>
      <c r="C206" s="6">
        <f t="shared" si="16"/>
        <v>149.62266539999999</v>
      </c>
      <c r="D206" s="19">
        <f>Table21[[#This Row],[Adj Close]]-Table21[[#This Row],[Naive Trend ]]</f>
        <v>-1.9555510999999797</v>
      </c>
      <c r="E206" s="7">
        <f t="shared" si="15"/>
        <v>3.8241801047111306</v>
      </c>
      <c r="F206" s="7">
        <f>ABS(Table21[[#This Row],[Erorr 1]])</f>
        <v>1.9555510999999797</v>
      </c>
      <c r="G206" s="8">
        <f>Table21[[#This Row],[Abs Erorr 1]]/Table21[[#This Row],[Adj Close]]</f>
        <v>1.3242969562113124E-2</v>
      </c>
      <c r="H206" s="6">
        <f t="shared" si="18"/>
        <v>151.26350913333332</v>
      </c>
      <c r="I206" s="9">
        <f>(Table21[[#This Row],[Adj Close]]-Table21[[#This Row],[3-MA]])</f>
        <v>-3.5963948333333065</v>
      </c>
      <c r="J206" s="5">
        <f t="shared" si="17"/>
        <v>12.934055797226501</v>
      </c>
      <c r="K206" s="5">
        <f>ABS(Table21[[#This Row],[Erorr 2]])</f>
        <v>3.5963948333333065</v>
      </c>
      <c r="L206" s="8">
        <f>Table21[[#This Row],[Abs Erorr 2]]/Table21[[#This Row],[Adj Close]]</f>
        <v>2.4354744456012614E-2</v>
      </c>
      <c r="M206" s="6">
        <f t="shared" si="19"/>
        <v>151.32131196666666</v>
      </c>
      <c r="N206" s="11">
        <f>Table21[[#This Row],[Adj Close]]-Table21[[#This Row],[6-MA]]</f>
        <v>-3.6541976666666471</v>
      </c>
      <c r="O206" s="12">
        <f>(Table21[[#This Row],[Adj Close]]-M206)^2</f>
        <v>13.353160587071969</v>
      </c>
      <c r="P206" s="12">
        <f>ABS(Table21[[#This Row],[Erorr 3]])</f>
        <v>3.6541976666666471</v>
      </c>
      <c r="Q206" s="204">
        <f>Table21[[#This Row],[Abs Erorr 3]]/Table21[[#This Row],[Adj Close]]</f>
        <v>2.4746184578665169E-2</v>
      </c>
    </row>
    <row r="207" spans="1:17" x14ac:dyDescent="0.3">
      <c r="A207" s="68">
        <v>43762</v>
      </c>
      <c r="B207" s="87">
        <v>146.2221375</v>
      </c>
      <c r="C207" s="6">
        <f t="shared" si="16"/>
        <v>147.66711430000001</v>
      </c>
      <c r="D207" s="19">
        <f>Table21[[#This Row],[Adj Close]]-Table21[[#This Row],[Naive Trend ]]</f>
        <v>-1.4449768000000063</v>
      </c>
      <c r="E207" s="7">
        <f t="shared" si="15"/>
        <v>2.0879579525382583</v>
      </c>
      <c r="F207" s="7">
        <f>ABS(Table21[[#This Row],[Erorr 1]])</f>
        <v>1.4449768000000063</v>
      </c>
      <c r="G207" s="8">
        <f>Table21[[#This Row],[Abs Erorr 1]]/Table21[[#This Row],[Adj Close]]</f>
        <v>9.8820659081119387E-3</v>
      </c>
      <c r="H207" s="6">
        <f t="shared" si="18"/>
        <v>149.8955943</v>
      </c>
      <c r="I207" s="9">
        <f>(Table21[[#This Row],[Adj Close]]-Table21[[#This Row],[3-MA]])</f>
        <v>-3.6734567999999967</v>
      </c>
      <c r="J207" s="5">
        <f t="shared" si="17"/>
        <v>13.494284861466216</v>
      </c>
      <c r="K207" s="5">
        <f>ABS(Table21[[#This Row],[Erorr 2]])</f>
        <v>3.6734567999999967</v>
      </c>
      <c r="L207" s="8">
        <f>Table21[[#This Row],[Abs Erorr 2]]/Table21[[#This Row],[Adj Close]]</f>
        <v>2.5122439480136833E-2</v>
      </c>
      <c r="M207" s="6">
        <f t="shared" si="19"/>
        <v>150.53941601666665</v>
      </c>
      <c r="N207" s="11">
        <f>Table21[[#This Row],[Adj Close]]-Table21[[#This Row],[6-MA]]</f>
        <v>-4.3172785166666472</v>
      </c>
      <c r="O207" s="12">
        <f>(Table21[[#This Row],[Adj Close]]-M207)^2</f>
        <v>18.638893790471364</v>
      </c>
      <c r="P207" s="12">
        <f>ABS(Table21[[#This Row],[Erorr 3]])</f>
        <v>4.3172785166666472</v>
      </c>
      <c r="Q207" s="204">
        <f>Table21[[#This Row],[Abs Erorr 3]]/Table21[[#This Row],[Adj Close]]</f>
        <v>2.9525478087520415E-2</v>
      </c>
    </row>
    <row r="208" spans="1:17" x14ac:dyDescent="0.3">
      <c r="A208" s="68">
        <v>43763</v>
      </c>
      <c r="B208" s="87">
        <v>146.8001251</v>
      </c>
      <c r="C208" s="6">
        <f t="shared" si="16"/>
        <v>146.2221375</v>
      </c>
      <c r="D208" s="19">
        <f>Table21[[#This Row],[Adj Close]]-Table21[[#This Row],[Naive Trend ]]</f>
        <v>0.57798760000000016</v>
      </c>
      <c r="E208" s="7">
        <f t="shared" si="15"/>
        <v>0.33406966575376018</v>
      </c>
      <c r="F208" s="7">
        <f>ABS(Table21[[#This Row],[Erorr 1]])</f>
        <v>0.57798760000000016</v>
      </c>
      <c r="G208" s="8">
        <f>Table21[[#This Row],[Abs Erorr 1]]/Table21[[#This Row],[Adj Close]]</f>
        <v>3.9372418763694919E-3</v>
      </c>
      <c r="H208" s="6">
        <f t="shared" si="18"/>
        <v>147.83730573333332</v>
      </c>
      <c r="I208" s="9">
        <f>(Table21[[#This Row],[Adj Close]]-Table21[[#This Row],[3-MA]])</f>
        <v>-1.0371806333333211</v>
      </c>
      <c r="J208" s="5">
        <f t="shared" si="17"/>
        <v>1.075743666161709</v>
      </c>
      <c r="K208" s="5">
        <f>ABS(Table21[[#This Row],[Erorr 2]])</f>
        <v>1.0371806333333211</v>
      </c>
      <c r="L208" s="8">
        <f>Table21[[#This Row],[Abs Erorr 2]]/Table21[[#This Row],[Adj Close]]</f>
        <v>7.0652571489758292E-3</v>
      </c>
      <c r="M208" s="6">
        <f t="shared" si="19"/>
        <v>149.86669670000001</v>
      </c>
      <c r="N208" s="11">
        <f>Table21[[#This Row],[Adj Close]]-Table21[[#This Row],[6-MA]]</f>
        <v>-3.0665716000000032</v>
      </c>
      <c r="O208" s="12">
        <f>(Table21[[#This Row],[Adj Close]]-M208)^2</f>
        <v>9.4038613779265798</v>
      </c>
      <c r="P208" s="12">
        <f>ABS(Table21[[#This Row],[Erorr 3]])</f>
        <v>3.0665716000000032</v>
      </c>
      <c r="Q208" s="204">
        <f>Table21[[#This Row],[Abs Erorr 3]]/Table21[[#This Row],[Adj Close]]</f>
        <v>2.0889434514521427E-2</v>
      </c>
    </row>
    <row r="209" spans="1:17" x14ac:dyDescent="0.3">
      <c r="A209" s="68">
        <v>43766</v>
      </c>
      <c r="B209" s="87">
        <v>149.08319090000001</v>
      </c>
      <c r="C209" s="6">
        <f t="shared" si="16"/>
        <v>146.8001251</v>
      </c>
      <c r="D209" s="19">
        <f>Table21[[#This Row],[Adj Close]]-Table21[[#This Row],[Naive Trend ]]</f>
        <v>2.2830658000000028</v>
      </c>
      <c r="E209" s="7">
        <f t="shared" si="15"/>
        <v>5.2123894471296532</v>
      </c>
      <c r="F209" s="7">
        <f>ABS(Table21[[#This Row],[Erorr 1]])</f>
        <v>2.2830658000000028</v>
      </c>
      <c r="G209" s="8">
        <f>Table21[[#This Row],[Abs Erorr 1]]/Table21[[#This Row],[Adj Close]]</f>
        <v>1.5314039002099215E-2</v>
      </c>
      <c r="H209" s="6">
        <f t="shared" si="18"/>
        <v>146.89645896666667</v>
      </c>
      <c r="I209" s="9">
        <f>(Table21[[#This Row],[Adj Close]]-Table21[[#This Row],[3-MA]])</f>
        <v>2.1867319333333342</v>
      </c>
      <c r="J209" s="5">
        <f t="shared" si="17"/>
        <v>4.7817965482597415</v>
      </c>
      <c r="K209" s="5">
        <f>ABS(Table21[[#This Row],[Erorr 2]])</f>
        <v>2.1867319333333342</v>
      </c>
      <c r="L209" s="8">
        <f>Table21[[#This Row],[Abs Erorr 2]]/Table21[[#This Row],[Adj Close]]</f>
        <v>1.4667863762052964E-2</v>
      </c>
      <c r="M209" s="6">
        <f t="shared" si="19"/>
        <v>149.07998405000001</v>
      </c>
      <c r="N209" s="11">
        <f>Table21[[#This Row],[Adj Close]]-Table21[[#This Row],[6-MA]]</f>
        <v>3.2068499999979849E-3</v>
      </c>
      <c r="O209" s="12">
        <f>(Table21[[#This Row],[Adj Close]]-M209)^2</f>
        <v>1.0283886922487076E-5</v>
      </c>
      <c r="P209" s="12">
        <f>ABS(Table21[[#This Row],[Erorr 3]])</f>
        <v>3.2068499999979849E-3</v>
      </c>
      <c r="Q209" s="204">
        <f>Table21[[#This Row],[Abs Erorr 3]]/Table21[[#This Row],[Adj Close]]</f>
        <v>2.1510473317874128E-5</v>
      </c>
    </row>
    <row r="210" spans="1:17" x14ac:dyDescent="0.3">
      <c r="A210" s="68">
        <v>43767</v>
      </c>
      <c r="B210" s="87">
        <v>147.92721560000001</v>
      </c>
      <c r="C210" s="6">
        <f t="shared" si="16"/>
        <v>149.08319090000001</v>
      </c>
      <c r="D210" s="19">
        <f>Table21[[#This Row],[Adj Close]]-Table21[[#This Row],[Naive Trend ]]</f>
        <v>-1.1559752999999944</v>
      </c>
      <c r="E210" s="7">
        <f t="shared" si="15"/>
        <v>1.336278894210077</v>
      </c>
      <c r="F210" s="7">
        <f>ABS(Table21[[#This Row],[Erorr 1]])</f>
        <v>1.1559752999999944</v>
      </c>
      <c r="G210" s="8">
        <f>Table21[[#This Row],[Abs Erorr 1]]/Table21[[#This Row],[Adj Close]]</f>
        <v>7.8144869780134921E-3</v>
      </c>
      <c r="H210" s="6">
        <f t="shared" si="18"/>
        <v>147.36848449999999</v>
      </c>
      <c r="I210" s="9">
        <f>(Table21[[#This Row],[Adj Close]]-Table21[[#This Row],[3-MA]])</f>
        <v>0.55873110000001702</v>
      </c>
      <c r="J210" s="5">
        <f t="shared" si="17"/>
        <v>0.31218044210722901</v>
      </c>
      <c r="K210" s="5">
        <f>ABS(Table21[[#This Row],[Erorr 2]])</f>
        <v>0.55873110000001702</v>
      </c>
      <c r="L210" s="8">
        <f>Table21[[#This Row],[Abs Erorr 2]]/Table21[[#This Row],[Adj Close]]</f>
        <v>3.7770676459620792E-3</v>
      </c>
      <c r="M210" s="6">
        <f t="shared" si="19"/>
        <v>148.6320394</v>
      </c>
      <c r="N210" s="11">
        <f>Table21[[#This Row],[Adj Close]]-Table21[[#This Row],[6-MA]]</f>
        <v>-0.70482379999998557</v>
      </c>
      <c r="O210" s="12">
        <f>(Table21[[#This Row],[Adj Close]]-M210)^2</f>
        <v>0.49677658904641964</v>
      </c>
      <c r="P210" s="12">
        <f>ABS(Table21[[#This Row],[Erorr 3]])</f>
        <v>0.70482379999998557</v>
      </c>
      <c r="Q210" s="204">
        <f>Table21[[#This Row],[Abs Erorr 3]]/Table21[[#This Row],[Adj Close]]</f>
        <v>4.7646661714085929E-3</v>
      </c>
    </row>
    <row r="211" spans="1:17" x14ac:dyDescent="0.3">
      <c r="A211" s="68">
        <v>43768</v>
      </c>
      <c r="B211" s="87">
        <v>149.33367920000001</v>
      </c>
      <c r="C211" s="6">
        <f t="shared" si="16"/>
        <v>147.92721560000001</v>
      </c>
      <c r="D211" s="19">
        <f>Table21[[#This Row],[Adj Close]]-Table21[[#This Row],[Naive Trend ]]</f>
        <v>1.406463599999995</v>
      </c>
      <c r="E211" s="7">
        <f t="shared" si="15"/>
        <v>1.9781398581249461</v>
      </c>
      <c r="F211" s="7">
        <f>ABS(Table21[[#This Row],[Erorr 1]])</f>
        <v>1.406463599999995</v>
      </c>
      <c r="G211" s="8">
        <f>Table21[[#This Row],[Abs Erorr 1]]/Table21[[#This Row],[Adj Close]]</f>
        <v>9.4182612223485274E-3</v>
      </c>
      <c r="H211" s="6">
        <f t="shared" si="18"/>
        <v>147.93684386666669</v>
      </c>
      <c r="I211" s="9">
        <f>(Table21[[#This Row],[Adj Close]]-Table21[[#This Row],[3-MA]])</f>
        <v>1.3968353333333141</v>
      </c>
      <c r="J211" s="5">
        <f t="shared" si="17"/>
        <v>1.9511489484483908</v>
      </c>
      <c r="K211" s="5">
        <f>ABS(Table21[[#This Row],[Erorr 2]])</f>
        <v>1.3968353333333141</v>
      </c>
      <c r="L211" s="8">
        <f>Table21[[#This Row],[Abs Erorr 2]]/Table21[[#This Row],[Adj Close]]</f>
        <v>9.3537863716767929E-3</v>
      </c>
      <c r="M211" s="6">
        <f t="shared" si="19"/>
        <v>147.88707480000002</v>
      </c>
      <c r="N211" s="11">
        <f>Table21[[#This Row],[Adj Close]]-Table21[[#This Row],[6-MA]]</f>
        <v>1.446604399999984</v>
      </c>
      <c r="O211" s="12">
        <f>(Table21[[#This Row],[Adj Close]]-M211)^2</f>
        <v>2.092664290099314</v>
      </c>
      <c r="P211" s="12">
        <f>ABS(Table21[[#This Row],[Erorr 3]])</f>
        <v>1.446604399999984</v>
      </c>
      <c r="Q211" s="204">
        <f>Table21[[#This Row],[Abs Erorr 3]]/Table21[[#This Row],[Adj Close]]</f>
        <v>9.6870605997898956E-3</v>
      </c>
    </row>
    <row r="212" spans="1:17" x14ac:dyDescent="0.3">
      <c r="A212" s="68">
        <v>43769</v>
      </c>
      <c r="B212" s="87">
        <v>148.68824770000001</v>
      </c>
      <c r="C212" s="6">
        <f t="shared" si="16"/>
        <v>149.33367920000001</v>
      </c>
      <c r="D212" s="19">
        <f>Table21[[#This Row],[Adj Close]]-Table21[[#This Row],[Naive Trend ]]</f>
        <v>-0.64543150000000082</v>
      </c>
      <c r="E212" s="7">
        <f t="shared" si="15"/>
        <v>0.41658182119225107</v>
      </c>
      <c r="F212" s="7">
        <f>ABS(Table21[[#This Row],[Erorr 1]])</f>
        <v>0.64543150000000082</v>
      </c>
      <c r="G212" s="8">
        <f>Table21[[#This Row],[Abs Erorr 1]]/Table21[[#This Row],[Adj Close]]</f>
        <v>4.3408373559035551E-3</v>
      </c>
      <c r="H212" s="6">
        <f t="shared" si="18"/>
        <v>148.78136190000001</v>
      </c>
      <c r="I212" s="9">
        <f>(Table21[[#This Row],[Adj Close]]-Table21[[#This Row],[3-MA]])</f>
        <v>-9.3114200000002256E-2</v>
      </c>
      <c r="J212" s="5">
        <f t="shared" si="17"/>
        <v>8.67025424164042E-3</v>
      </c>
      <c r="K212" s="5">
        <f>ABS(Table21[[#This Row],[Erorr 2]])</f>
        <v>9.3114200000002256E-2</v>
      </c>
      <c r="L212" s="8">
        <f>Table21[[#This Row],[Abs Erorr 2]]/Table21[[#This Row],[Adj Close]]</f>
        <v>6.2623779243046562E-4</v>
      </c>
      <c r="M212" s="6">
        <f t="shared" si="19"/>
        <v>147.83891043333335</v>
      </c>
      <c r="N212" s="11">
        <f>Table21[[#This Row],[Adj Close]]-Table21[[#This Row],[6-MA]]</f>
        <v>0.84933726666665166</v>
      </c>
      <c r="O212" s="12">
        <f>(Table21[[#This Row],[Adj Close]]-M212)^2</f>
        <v>0.72137379254877898</v>
      </c>
      <c r="P212" s="12">
        <f>ABS(Table21[[#This Row],[Erorr 3]])</f>
        <v>0.84933726666665166</v>
      </c>
      <c r="Q212" s="204">
        <f>Table21[[#This Row],[Abs Erorr 3]]/Table21[[#This Row],[Adj Close]]</f>
        <v>5.7122017362146345E-3</v>
      </c>
    </row>
    <row r="213" spans="1:17" x14ac:dyDescent="0.3">
      <c r="A213" s="68">
        <v>43770</v>
      </c>
      <c r="B213" s="87">
        <v>150.8171692</v>
      </c>
      <c r="C213" s="6">
        <f t="shared" si="16"/>
        <v>148.68824770000001</v>
      </c>
      <c r="D213" s="19">
        <f>Table21[[#This Row],[Adj Close]]-Table21[[#This Row],[Naive Trend ]]</f>
        <v>2.1289214999999899</v>
      </c>
      <c r="E213" s="7">
        <f t="shared" si="15"/>
        <v>4.5323067531622074</v>
      </c>
      <c r="F213" s="7">
        <f>ABS(Table21[[#This Row],[Erorr 1]])</f>
        <v>2.1289214999999899</v>
      </c>
      <c r="G213" s="8">
        <f>Table21[[#This Row],[Abs Erorr 1]]/Table21[[#This Row],[Adj Close]]</f>
        <v>1.4115909423925124E-2</v>
      </c>
      <c r="H213" s="6">
        <f t="shared" si="18"/>
        <v>148.64971416666666</v>
      </c>
      <c r="I213" s="9">
        <f>(Table21[[#This Row],[Adj Close]]-Table21[[#This Row],[3-MA]])</f>
        <v>2.16745503333334</v>
      </c>
      <c r="J213" s="5">
        <f t="shared" si="17"/>
        <v>4.69786132152203</v>
      </c>
      <c r="K213" s="5">
        <f>ABS(Table21[[#This Row],[Erorr 2]])</f>
        <v>2.16745503333334</v>
      </c>
      <c r="L213" s="8">
        <f>Table21[[#This Row],[Abs Erorr 2]]/Table21[[#This Row],[Adj Close]]</f>
        <v>1.4371407743763302E-2</v>
      </c>
      <c r="M213" s="6">
        <f t="shared" si="19"/>
        <v>148.00909933333335</v>
      </c>
      <c r="N213" s="11">
        <f>Table21[[#This Row],[Adj Close]]-Table21[[#This Row],[6-MA]]</f>
        <v>2.8080698666666422</v>
      </c>
      <c r="O213" s="12">
        <f>(Table21[[#This Row],[Adj Close]]-M213)^2</f>
        <v>7.8852563760812133</v>
      </c>
      <c r="P213" s="12">
        <f>ABS(Table21[[#This Row],[Erorr 3]])</f>
        <v>2.8080698666666422</v>
      </c>
      <c r="Q213" s="204">
        <f>Table21[[#This Row],[Abs Erorr 3]]/Table21[[#This Row],[Adj Close]]</f>
        <v>1.8619033108510583E-2</v>
      </c>
    </row>
    <row r="214" spans="1:17" x14ac:dyDescent="0.3">
      <c r="A214" s="68">
        <v>43773</v>
      </c>
      <c r="B214" s="87">
        <v>153.44703670000001</v>
      </c>
      <c r="C214" s="6">
        <f t="shared" si="16"/>
        <v>150.8171692</v>
      </c>
      <c r="D214" s="19">
        <f>Table21[[#This Row],[Adj Close]]-Table21[[#This Row],[Naive Trend ]]</f>
        <v>2.6298675000000173</v>
      </c>
      <c r="E214" s="7">
        <f t="shared" si="15"/>
        <v>6.9162030675563413</v>
      </c>
      <c r="F214" s="7">
        <f>ABS(Table21[[#This Row],[Erorr 1]])</f>
        <v>2.6298675000000173</v>
      </c>
      <c r="G214" s="8">
        <f>Table21[[#This Row],[Abs Erorr 1]]/Table21[[#This Row],[Adj Close]]</f>
        <v>1.7138600761261995E-2</v>
      </c>
      <c r="H214" s="6">
        <f t="shared" si="18"/>
        <v>149.61303203333333</v>
      </c>
      <c r="I214" s="9">
        <f>(Table21[[#This Row],[Adj Close]]-Table21[[#This Row],[3-MA]])</f>
        <v>3.8340046666666865</v>
      </c>
      <c r="J214" s="5">
        <f t="shared" si="17"/>
        <v>14.69959178402193</v>
      </c>
      <c r="K214" s="5">
        <f>ABS(Table21[[#This Row],[Erorr 2]])</f>
        <v>3.8340046666666865</v>
      </c>
      <c r="L214" s="8">
        <f>Table21[[#This Row],[Abs Erorr 2]]/Table21[[#This Row],[Adj Close]]</f>
        <v>2.4985850161202142E-2</v>
      </c>
      <c r="M214" s="6">
        <f t="shared" si="19"/>
        <v>148.77493795000001</v>
      </c>
      <c r="N214" s="11">
        <f>Table21[[#This Row],[Adj Close]]-Table21[[#This Row],[6-MA]]</f>
        <v>4.6720987500000035</v>
      </c>
      <c r="O214" s="12">
        <f>(Table21[[#This Row],[Adj Close]]-M214)^2</f>
        <v>21.828506729751595</v>
      </c>
      <c r="P214" s="12">
        <f>ABS(Table21[[#This Row],[Erorr 3]])</f>
        <v>4.6720987500000035</v>
      </c>
      <c r="Q214" s="204">
        <f>Table21[[#This Row],[Abs Erorr 3]]/Table21[[#This Row],[Adj Close]]</f>
        <v>3.0447630990322039E-2</v>
      </c>
    </row>
    <row r="215" spans="1:17" x14ac:dyDescent="0.3">
      <c r="A215" s="68">
        <v>43774</v>
      </c>
      <c r="B215" s="87">
        <v>149.47814940000001</v>
      </c>
      <c r="C215" s="6">
        <f t="shared" si="16"/>
        <v>153.44703670000001</v>
      </c>
      <c r="D215" s="19">
        <f>Table21[[#This Row],[Adj Close]]-Table21[[#This Row],[Naive Trend ]]</f>
        <v>-3.9688873000000058</v>
      </c>
      <c r="E215" s="7">
        <f t="shared" si="15"/>
        <v>15.752066400101336</v>
      </c>
      <c r="F215" s="7">
        <f>ABS(Table21[[#This Row],[Erorr 1]])</f>
        <v>3.9688873000000058</v>
      </c>
      <c r="G215" s="8">
        <f>Table21[[#This Row],[Abs Erorr 1]]/Table21[[#This Row],[Adj Close]]</f>
        <v>2.6551621865342719E-2</v>
      </c>
      <c r="H215" s="6">
        <f t="shared" si="18"/>
        <v>150.98415120000001</v>
      </c>
      <c r="I215" s="9">
        <f>(Table21[[#This Row],[Adj Close]]-Table21[[#This Row],[3-MA]])</f>
        <v>-1.5060018000000071</v>
      </c>
      <c r="J215" s="5">
        <f t="shared" si="17"/>
        <v>2.2680414216032614</v>
      </c>
      <c r="K215" s="5">
        <f>ABS(Table21[[#This Row],[Erorr 2]])</f>
        <v>1.5060018000000071</v>
      </c>
      <c r="L215" s="8">
        <f>Table21[[#This Row],[Abs Erorr 2]]/Table21[[#This Row],[Adj Close]]</f>
        <v>1.0075063185121337E-2</v>
      </c>
      <c r="M215" s="6">
        <f t="shared" si="19"/>
        <v>149.88275655000001</v>
      </c>
      <c r="N215" s="11">
        <f>Table21[[#This Row],[Adj Close]]-Table21[[#This Row],[6-MA]]</f>
        <v>-0.40460715000000391</v>
      </c>
      <c r="O215" s="12">
        <f>(Table21[[#This Row],[Adj Close]]-M215)^2</f>
        <v>0.16370694583112566</v>
      </c>
      <c r="P215" s="12">
        <f>ABS(Table21[[#This Row],[Erorr 3]])</f>
        <v>0.40460715000000391</v>
      </c>
      <c r="Q215" s="204">
        <f>Table21[[#This Row],[Abs Erorr 3]]/Table21[[#This Row],[Adj Close]]</f>
        <v>2.7067979609333047E-3</v>
      </c>
    </row>
    <row r="216" spans="1:17" x14ac:dyDescent="0.3">
      <c r="A216" s="68">
        <v>43775</v>
      </c>
      <c r="B216" s="87">
        <v>142.8986969</v>
      </c>
      <c r="C216" s="6">
        <f t="shared" si="16"/>
        <v>149.47814940000001</v>
      </c>
      <c r="D216" s="19">
        <f>Table21[[#This Row],[Adj Close]]-Table21[[#This Row],[Naive Trend ]]</f>
        <v>-6.5794525000000021</v>
      </c>
      <c r="E216" s="7">
        <f t="shared" si="15"/>
        <v>43.289195199756278</v>
      </c>
      <c r="F216" s="7">
        <f>ABS(Table21[[#This Row],[Erorr 1]])</f>
        <v>6.5794525000000021</v>
      </c>
      <c r="G216" s="8">
        <f>Table21[[#This Row],[Abs Erorr 1]]/Table21[[#This Row],[Adj Close]]</f>
        <v>4.6042774655980799E-2</v>
      </c>
      <c r="H216" s="6">
        <f t="shared" si="18"/>
        <v>151.24745176666667</v>
      </c>
      <c r="I216" s="9">
        <f>(Table21[[#This Row],[Adj Close]]-Table21[[#This Row],[3-MA]])</f>
        <v>-8.3487548666666669</v>
      </c>
      <c r="J216" s="5">
        <f t="shared" si="17"/>
        <v>69.701707823690356</v>
      </c>
      <c r="K216" s="5">
        <f>ABS(Table21[[#This Row],[Erorr 2]])</f>
        <v>8.3487548666666669</v>
      </c>
      <c r="L216" s="8">
        <f>Table21[[#This Row],[Abs Erorr 2]]/Table21[[#This Row],[Adj Close]]</f>
        <v>5.8424289708597525E-2</v>
      </c>
      <c r="M216" s="6">
        <f t="shared" si="19"/>
        <v>149.94858296666666</v>
      </c>
      <c r="N216" s="11">
        <f>Table21[[#This Row],[Adj Close]]-Table21[[#This Row],[6-MA]]</f>
        <v>-7.0498860666666587</v>
      </c>
      <c r="O216" s="12">
        <f>(Table21[[#This Row],[Adj Close]]-M216)^2</f>
        <v>49.700893552980695</v>
      </c>
      <c r="P216" s="12">
        <f>ABS(Table21[[#This Row],[Erorr 3]])</f>
        <v>7.0498860666666587</v>
      </c>
      <c r="Q216" s="204">
        <f>Table21[[#This Row],[Abs Erorr 3]]/Table21[[#This Row],[Adj Close]]</f>
        <v>4.9334852028777729E-2</v>
      </c>
    </row>
    <row r="217" spans="1:17" x14ac:dyDescent="0.3">
      <c r="A217" s="68">
        <v>43776</v>
      </c>
      <c r="B217" s="87">
        <v>145.9427795</v>
      </c>
      <c r="C217" s="6">
        <f t="shared" si="16"/>
        <v>142.8986969</v>
      </c>
      <c r="D217" s="19">
        <f>Table21[[#This Row],[Adj Close]]-Table21[[#This Row],[Naive Trend ]]</f>
        <v>3.0440825999999959</v>
      </c>
      <c r="E217" s="7">
        <f t="shared" si="15"/>
        <v>9.2664388756227343</v>
      </c>
      <c r="F217" s="7">
        <f>ABS(Table21[[#This Row],[Erorr 1]])</f>
        <v>3.0440825999999959</v>
      </c>
      <c r="G217" s="8">
        <f>Table21[[#This Row],[Abs Erorr 1]]/Table21[[#This Row],[Adj Close]]</f>
        <v>2.0858055536759158E-2</v>
      </c>
      <c r="H217" s="6">
        <f t="shared" si="18"/>
        <v>148.60796100000002</v>
      </c>
      <c r="I217" s="9">
        <f>(Table21[[#This Row],[Adj Close]]-Table21[[#This Row],[3-MA]])</f>
        <v>-2.665181500000017</v>
      </c>
      <c r="J217" s="5">
        <f t="shared" si="17"/>
        <v>7.1031924279423402</v>
      </c>
      <c r="K217" s="5">
        <f>ABS(Table21[[#This Row],[Erorr 2]])</f>
        <v>2.665181500000017</v>
      </c>
      <c r="L217" s="8">
        <f>Table21[[#This Row],[Abs Erorr 2]]/Table21[[#This Row],[Adj Close]]</f>
        <v>1.8261825005189906E-2</v>
      </c>
      <c r="M217" s="6">
        <f t="shared" si="19"/>
        <v>149.11049651666667</v>
      </c>
      <c r="N217" s="11">
        <f>Table21[[#This Row],[Adj Close]]-Table21[[#This Row],[6-MA]]</f>
        <v>-3.1677170166666713</v>
      </c>
      <c r="O217" s="12">
        <f>(Table21[[#This Row],[Adj Close]]-M217)^2</f>
        <v>10.034431097679596</v>
      </c>
      <c r="P217" s="12">
        <f>ABS(Table21[[#This Row],[Erorr 3]])</f>
        <v>3.1677170166666713</v>
      </c>
      <c r="Q217" s="204">
        <f>Table21[[#This Row],[Abs Erorr 3]]/Table21[[#This Row],[Adj Close]]</f>
        <v>2.1705198623181432E-2</v>
      </c>
    </row>
    <row r="218" spans="1:17" x14ac:dyDescent="0.3">
      <c r="A218" s="68">
        <v>43777</v>
      </c>
      <c r="B218" s="87">
        <v>145.04690550000001</v>
      </c>
      <c r="C218" s="6">
        <f t="shared" si="16"/>
        <v>145.9427795</v>
      </c>
      <c r="D218" s="19">
        <f>Table21[[#This Row],[Adj Close]]-Table21[[#This Row],[Naive Trend ]]</f>
        <v>-0.89587399999999207</v>
      </c>
      <c r="E218" s="7">
        <f t="shared" si="15"/>
        <v>0.80259022387598578</v>
      </c>
      <c r="F218" s="7">
        <f>ABS(Table21[[#This Row],[Erorr 1]])</f>
        <v>0.89587399999999207</v>
      </c>
      <c r="G218" s="8">
        <f>Table21[[#This Row],[Abs Erorr 1]]/Table21[[#This Row],[Adj Close]]</f>
        <v>6.1764433850675432E-3</v>
      </c>
      <c r="H218" s="6">
        <f t="shared" si="18"/>
        <v>146.10654193333335</v>
      </c>
      <c r="I218" s="9">
        <f>(Table21[[#This Row],[Adj Close]]-Table21[[#This Row],[3-MA]])</f>
        <v>-1.0596364333333383</v>
      </c>
      <c r="J218" s="5">
        <f t="shared" si="17"/>
        <v>1.1228293708473984</v>
      </c>
      <c r="K218" s="5">
        <f>ABS(Table21[[#This Row],[Erorr 2]])</f>
        <v>1.0596364333333383</v>
      </c>
      <c r="L218" s="8">
        <f>Table21[[#This Row],[Abs Erorr 2]]/Table21[[#This Row],[Adj Close]]</f>
        <v>7.3054742511093305E-3</v>
      </c>
      <c r="M218" s="6">
        <f t="shared" si="19"/>
        <v>148.54534656666667</v>
      </c>
      <c r="N218" s="11">
        <f>Table21[[#This Row],[Adj Close]]-Table21[[#This Row],[6-MA]]</f>
        <v>-3.4984410666666577</v>
      </c>
      <c r="O218" s="12">
        <f>(Table21[[#This Row],[Adj Close]]-M218)^2</f>
        <v>12.239089896939742</v>
      </c>
      <c r="P218" s="12">
        <f>ABS(Table21[[#This Row],[Erorr 3]])</f>
        <v>3.4984410666666577</v>
      </c>
      <c r="Q218" s="204">
        <f>Table21[[#This Row],[Abs Erorr 3]]/Table21[[#This Row],[Adj Close]]</f>
        <v>2.4119377484179815E-2</v>
      </c>
    </row>
    <row r="219" spans="1:17" x14ac:dyDescent="0.3">
      <c r="A219" s="68">
        <v>43780</v>
      </c>
      <c r="B219" s="87">
        <v>143.84275819999999</v>
      </c>
      <c r="C219" s="6">
        <f t="shared" si="16"/>
        <v>145.04690550000001</v>
      </c>
      <c r="D219" s="19">
        <f>Table21[[#This Row],[Adj Close]]-Table21[[#This Row],[Naive Trend ]]</f>
        <v>-1.2041473000000167</v>
      </c>
      <c r="E219" s="7">
        <f t="shared" si="15"/>
        <v>1.4499707200973302</v>
      </c>
      <c r="F219" s="7">
        <f>ABS(Table21[[#This Row],[Erorr 1]])</f>
        <v>1.2041473000000167</v>
      </c>
      <c r="G219" s="8">
        <f>Table21[[#This Row],[Abs Erorr 1]]/Table21[[#This Row],[Adj Close]]</f>
        <v>8.3712750997569293E-3</v>
      </c>
      <c r="H219" s="6">
        <f t="shared" si="18"/>
        <v>144.62946063333334</v>
      </c>
      <c r="I219" s="9">
        <f>(Table21[[#This Row],[Adj Close]]-Table21[[#This Row],[3-MA]])</f>
        <v>-0.78670243333334611</v>
      </c>
      <c r="J219" s="5">
        <f t="shared" si="17"/>
        <v>0.61890071861260787</v>
      </c>
      <c r="K219" s="5">
        <f>ABS(Table21[[#This Row],[Erorr 2]])</f>
        <v>0.78670243333334611</v>
      </c>
      <c r="L219" s="8">
        <f>Table21[[#This Row],[Abs Erorr 2]]/Table21[[#This Row],[Adj Close]]</f>
        <v>5.4691834554472978E-3</v>
      </c>
      <c r="M219" s="6">
        <f t="shared" si="19"/>
        <v>147.93845619999999</v>
      </c>
      <c r="N219" s="11">
        <f>Table21[[#This Row],[Adj Close]]-Table21[[#This Row],[6-MA]]</f>
        <v>-4.0956979999999987</v>
      </c>
      <c r="O219" s="12">
        <f>(Table21[[#This Row],[Adj Close]]-M219)^2</f>
        <v>16.774742107203991</v>
      </c>
      <c r="P219" s="12">
        <f>ABS(Table21[[#This Row],[Erorr 3]])</f>
        <v>4.0956979999999987</v>
      </c>
      <c r="Q219" s="204">
        <f>Table21[[#This Row],[Abs Erorr 3]]/Table21[[#This Row],[Adj Close]]</f>
        <v>2.8473438991661375E-2</v>
      </c>
    </row>
    <row r="220" spans="1:17" x14ac:dyDescent="0.3">
      <c r="A220" s="68">
        <v>43781</v>
      </c>
      <c r="B220" s="87">
        <v>142.74456789999999</v>
      </c>
      <c r="C220" s="6">
        <f t="shared" si="16"/>
        <v>143.84275819999999</v>
      </c>
      <c r="D220" s="19">
        <f>Table21[[#This Row],[Adj Close]]-Table21[[#This Row],[Naive Trend ]]</f>
        <v>-1.0981902999999988</v>
      </c>
      <c r="E220" s="7">
        <f t="shared" si="15"/>
        <v>1.2060219350140875</v>
      </c>
      <c r="F220" s="7">
        <f>ABS(Table21[[#This Row],[Erorr 1]])</f>
        <v>1.0981902999999988</v>
      </c>
      <c r="G220" s="8">
        <f>Table21[[#This Row],[Abs Erorr 1]]/Table21[[#This Row],[Adj Close]]</f>
        <v>7.6933946850386518E-3</v>
      </c>
      <c r="H220" s="6">
        <f t="shared" si="18"/>
        <v>144.94414773333332</v>
      </c>
      <c r="I220" s="9">
        <f>(Table21[[#This Row],[Adj Close]]-Table21[[#This Row],[3-MA]])</f>
        <v>-2.1995798333333312</v>
      </c>
      <c r="J220" s="5">
        <f t="shared" si="17"/>
        <v>4.8381514432066846</v>
      </c>
      <c r="K220" s="5">
        <f>ABS(Table21[[#This Row],[Erorr 2]])</f>
        <v>2.1995798333333312</v>
      </c>
      <c r="L220" s="8">
        <f>Table21[[#This Row],[Abs Erorr 2]]/Table21[[#This Row],[Adj Close]]</f>
        <v>1.5409201664852504E-2</v>
      </c>
      <c r="M220" s="6">
        <f t="shared" si="19"/>
        <v>146.77605436666667</v>
      </c>
      <c r="N220" s="11">
        <f>Table21[[#This Row],[Adj Close]]-Table21[[#This Row],[6-MA]]</f>
        <v>-4.0314864666666779</v>
      </c>
      <c r="O220" s="12">
        <f>(Table21[[#This Row],[Adj Close]]-M220)^2</f>
        <v>16.252883130916576</v>
      </c>
      <c r="P220" s="12">
        <f>ABS(Table21[[#This Row],[Erorr 3]])</f>
        <v>4.0314864666666779</v>
      </c>
      <c r="Q220" s="204">
        <f>Table21[[#This Row],[Abs Erorr 3]]/Table21[[#This Row],[Adj Close]]</f>
        <v>2.824266118127132E-2</v>
      </c>
    </row>
    <row r="221" spans="1:17" x14ac:dyDescent="0.3">
      <c r="A221" s="68">
        <v>43782</v>
      </c>
      <c r="B221" s="87">
        <v>140.70231630000001</v>
      </c>
      <c r="C221" s="6">
        <f t="shared" si="16"/>
        <v>142.74456789999999</v>
      </c>
      <c r="D221" s="19">
        <f>Table21[[#This Row],[Adj Close]]-Table21[[#This Row],[Naive Trend ]]</f>
        <v>-2.042251599999986</v>
      </c>
      <c r="E221" s="7">
        <f t="shared" si="15"/>
        <v>4.170791597702503</v>
      </c>
      <c r="F221" s="7">
        <f>ABS(Table21[[#This Row],[Erorr 1]])</f>
        <v>2.042251599999986</v>
      </c>
      <c r="G221" s="8">
        <f>Table21[[#This Row],[Abs Erorr 1]]/Table21[[#This Row],[Adj Close]]</f>
        <v>1.4514697793926694E-2</v>
      </c>
      <c r="H221" s="6">
        <f t="shared" si="18"/>
        <v>143.87807720000001</v>
      </c>
      <c r="I221" s="9">
        <f>(Table21[[#This Row],[Adj Close]]-Table21[[#This Row],[3-MA]])</f>
        <v>-3.1757609000000002</v>
      </c>
      <c r="J221" s="5">
        <f t="shared" si="17"/>
        <v>10.085457293968812</v>
      </c>
      <c r="K221" s="5">
        <f>ABS(Table21[[#This Row],[Erorr 2]])</f>
        <v>3.1757609000000002</v>
      </c>
      <c r="L221" s="8">
        <f>Table21[[#This Row],[Abs Erorr 2]]/Table21[[#This Row],[Adj Close]]</f>
        <v>2.2570779099533561E-2</v>
      </c>
      <c r="M221" s="6">
        <f t="shared" si="19"/>
        <v>144.99230956666668</v>
      </c>
      <c r="N221" s="11">
        <f>Table21[[#This Row],[Adj Close]]-Table21[[#This Row],[6-MA]]</f>
        <v>-4.28999326666667</v>
      </c>
      <c r="O221" s="12">
        <f>(Table21[[#This Row],[Adj Close]]-M221)^2</f>
        <v>18.404042228045366</v>
      </c>
      <c r="P221" s="12">
        <f>ABS(Table21[[#This Row],[Erorr 3]])</f>
        <v>4.28999326666667</v>
      </c>
      <c r="Q221" s="204">
        <f>Table21[[#This Row],[Abs Erorr 3]]/Table21[[#This Row],[Adj Close]]</f>
        <v>3.0489855316380956E-2</v>
      </c>
    </row>
    <row r="222" spans="1:17" x14ac:dyDescent="0.3">
      <c r="A222" s="68">
        <v>43783</v>
      </c>
      <c r="B222" s="87">
        <v>140.74086</v>
      </c>
      <c r="C222" s="6">
        <f t="shared" si="16"/>
        <v>140.70231630000001</v>
      </c>
      <c r="D222" s="19">
        <f>Table21[[#This Row],[Adj Close]]-Table21[[#This Row],[Naive Trend ]]</f>
        <v>3.8543699999991077E-2</v>
      </c>
      <c r="E222" s="7">
        <f t="shared" si="15"/>
        <v>1.4856168096893121E-3</v>
      </c>
      <c r="F222" s="7">
        <f>ABS(Table21[[#This Row],[Erorr 1]])</f>
        <v>3.8543699999991077E-2</v>
      </c>
      <c r="G222" s="8">
        <f>Table21[[#This Row],[Abs Erorr 1]]/Table21[[#This Row],[Adj Close]]</f>
        <v>2.7386289951611122E-4</v>
      </c>
      <c r="H222" s="6">
        <f t="shared" si="18"/>
        <v>142.42988080000001</v>
      </c>
      <c r="I222" s="9">
        <f>(Table21[[#This Row],[Adj Close]]-Table21[[#This Row],[3-MA]])</f>
        <v>-1.6890208000000086</v>
      </c>
      <c r="J222" s="5">
        <f t="shared" si="17"/>
        <v>2.8527912628326693</v>
      </c>
      <c r="K222" s="5">
        <f>ABS(Table21[[#This Row],[Erorr 2]])</f>
        <v>1.6890208000000086</v>
      </c>
      <c r="L222" s="8">
        <f>Table21[[#This Row],[Abs Erorr 2]]/Table21[[#This Row],[Adj Close]]</f>
        <v>1.2000927093951314E-2</v>
      </c>
      <c r="M222" s="6">
        <f t="shared" si="19"/>
        <v>143.52967071666666</v>
      </c>
      <c r="N222" s="11">
        <f>Table21[[#This Row],[Adj Close]]-Table21[[#This Row],[6-MA]]</f>
        <v>-2.78881071666666</v>
      </c>
      <c r="O222" s="12">
        <f>(Table21[[#This Row],[Adj Close]]-M222)^2</f>
        <v>7.7774652133948097</v>
      </c>
      <c r="P222" s="12">
        <f>ABS(Table21[[#This Row],[Erorr 3]])</f>
        <v>2.78881071666666</v>
      </c>
      <c r="Q222" s="204">
        <f>Table21[[#This Row],[Abs Erorr 3]]/Table21[[#This Row],[Adj Close]]</f>
        <v>1.9815217248684285E-2</v>
      </c>
    </row>
    <row r="223" spans="1:17" x14ac:dyDescent="0.3">
      <c r="A223" s="68">
        <v>43784</v>
      </c>
      <c r="B223" s="87">
        <v>142.53262330000001</v>
      </c>
      <c r="C223" s="6">
        <f t="shared" si="16"/>
        <v>140.74086</v>
      </c>
      <c r="D223" s="19">
        <f>Table21[[#This Row],[Adj Close]]-Table21[[#This Row],[Naive Trend ]]</f>
        <v>1.7917633000000137</v>
      </c>
      <c r="E223" s="7">
        <f t="shared" si="15"/>
        <v>3.210415723226939</v>
      </c>
      <c r="F223" s="7">
        <f>ABS(Table21[[#This Row],[Erorr 1]])</f>
        <v>1.7917633000000137</v>
      </c>
      <c r="G223" s="8">
        <f>Table21[[#This Row],[Abs Erorr 1]]/Table21[[#This Row],[Adj Close]]</f>
        <v>1.2570899619441816E-2</v>
      </c>
      <c r="H223" s="6">
        <f t="shared" si="18"/>
        <v>141.39591473333334</v>
      </c>
      <c r="I223" s="9">
        <f>(Table21[[#This Row],[Adj Close]]-Table21[[#This Row],[3-MA]])</f>
        <v>1.1367085666666696</v>
      </c>
      <c r="J223" s="5">
        <f t="shared" si="17"/>
        <v>1.2921063655333946</v>
      </c>
      <c r="K223" s="5">
        <f>ABS(Table21[[#This Row],[Erorr 2]])</f>
        <v>1.1367085666666696</v>
      </c>
      <c r="L223" s="8">
        <f>Table21[[#This Row],[Abs Erorr 2]]/Table21[[#This Row],[Adj Close]]</f>
        <v>7.975076444598557E-3</v>
      </c>
      <c r="M223" s="6">
        <f t="shared" si="19"/>
        <v>143.17003123333333</v>
      </c>
      <c r="N223" s="11">
        <f>Table21[[#This Row],[Adj Close]]-Table21[[#This Row],[6-MA]]</f>
        <v>-0.63740793333332135</v>
      </c>
      <c r="O223" s="12">
        <f>(Table21[[#This Row],[Adj Close]]-M223)^2</f>
        <v>0.40628887347625586</v>
      </c>
      <c r="P223" s="12">
        <f>ABS(Table21[[#This Row],[Erorr 3]])</f>
        <v>0.63740793333332135</v>
      </c>
      <c r="Q223" s="204">
        <f>Table21[[#This Row],[Abs Erorr 3]]/Table21[[#This Row],[Adj Close]]</f>
        <v>4.4720143260937326E-3</v>
      </c>
    </row>
    <row r="224" spans="1:17" x14ac:dyDescent="0.3">
      <c r="A224" s="68">
        <v>43787</v>
      </c>
      <c r="B224" s="87">
        <v>144.69046019999999</v>
      </c>
      <c r="C224" s="6">
        <f t="shared" si="16"/>
        <v>142.53262330000001</v>
      </c>
      <c r="D224" s="19">
        <f>Table21[[#This Row],[Adj Close]]-Table21[[#This Row],[Naive Trend ]]</f>
        <v>2.1578368999999782</v>
      </c>
      <c r="E224" s="7">
        <f t="shared" si="15"/>
        <v>4.6562600870015158</v>
      </c>
      <c r="F224" s="7">
        <f>ABS(Table21[[#This Row],[Erorr 1]])</f>
        <v>2.1578368999999782</v>
      </c>
      <c r="G224" s="8">
        <f>Table21[[#This Row],[Abs Erorr 1]]/Table21[[#This Row],[Adj Close]]</f>
        <v>1.4913470432102326E-2</v>
      </c>
      <c r="H224" s="6">
        <f t="shared" si="18"/>
        <v>141.32526653333335</v>
      </c>
      <c r="I224" s="9">
        <f>(Table21[[#This Row],[Adj Close]]-Table21[[#This Row],[3-MA]])</f>
        <v>3.3651936666666415</v>
      </c>
      <c r="J224" s="5">
        <f t="shared" si="17"/>
        <v>11.324528414173276</v>
      </c>
      <c r="K224" s="5">
        <f>ABS(Table21[[#This Row],[Erorr 2]])</f>
        <v>3.3651936666666415</v>
      </c>
      <c r="L224" s="8">
        <f>Table21[[#This Row],[Abs Erorr 2]]/Table21[[#This Row],[Adj Close]]</f>
        <v>2.3257882116174525E-2</v>
      </c>
      <c r="M224" s="6">
        <f t="shared" si="19"/>
        <v>142.60167186666669</v>
      </c>
      <c r="N224" s="11">
        <f>Table21[[#This Row],[Adj Close]]-Table21[[#This Row],[6-MA]]</f>
        <v>2.0887883333332979</v>
      </c>
      <c r="O224" s="12">
        <f>(Table21[[#This Row],[Adj Close]]-M224)^2</f>
        <v>4.363036701469297</v>
      </c>
      <c r="P224" s="12">
        <f>ABS(Table21[[#This Row],[Erorr 3]])</f>
        <v>2.0887883333332979</v>
      </c>
      <c r="Q224" s="204">
        <f>Table21[[#This Row],[Abs Erorr 3]]/Table21[[#This Row],[Adj Close]]</f>
        <v>1.4436254680827244E-2</v>
      </c>
    </row>
    <row r="225" spans="1:17" x14ac:dyDescent="0.3">
      <c r="A225" s="68">
        <v>43788</v>
      </c>
      <c r="B225" s="87">
        <v>144.8927612</v>
      </c>
      <c r="C225" s="6">
        <f t="shared" si="16"/>
        <v>144.69046019999999</v>
      </c>
      <c r="D225" s="19">
        <f>Table21[[#This Row],[Adj Close]]-Table21[[#This Row],[Naive Trend ]]</f>
        <v>0.20230100000000562</v>
      </c>
      <c r="E225" s="7">
        <f t="shared" si="15"/>
        <v>4.0925694601002274E-2</v>
      </c>
      <c r="F225" s="7">
        <f>ABS(Table21[[#This Row],[Erorr 1]])</f>
        <v>0.20230100000000562</v>
      </c>
      <c r="G225" s="8">
        <f>Table21[[#This Row],[Abs Erorr 1]]/Table21[[#This Row],[Adj Close]]</f>
        <v>1.3962119178663676E-3</v>
      </c>
      <c r="H225" s="6">
        <f t="shared" si="18"/>
        <v>142.65464783333334</v>
      </c>
      <c r="I225" s="9">
        <f>(Table21[[#This Row],[Adj Close]]-Table21[[#This Row],[3-MA]])</f>
        <v>2.2381133666666528</v>
      </c>
      <c r="J225" s="5">
        <f t="shared" si="17"/>
        <v>5.0091514420519392</v>
      </c>
      <c r="K225" s="5">
        <f>ABS(Table21[[#This Row],[Erorr 2]])</f>
        <v>2.2381133666666528</v>
      </c>
      <c r="L225" s="8">
        <f>Table21[[#This Row],[Abs Erorr 2]]/Table21[[#This Row],[Adj Close]]</f>
        <v>1.5446688627717677E-2</v>
      </c>
      <c r="M225" s="6">
        <f t="shared" si="19"/>
        <v>142.54226431666666</v>
      </c>
      <c r="N225" s="11">
        <f>Table21[[#This Row],[Adj Close]]-Table21[[#This Row],[6-MA]]</f>
        <v>2.3504968833333351</v>
      </c>
      <c r="O225" s="12">
        <f>(Table21[[#This Row],[Adj Close]]-M225)^2</f>
        <v>5.5248355985597222</v>
      </c>
      <c r="P225" s="12">
        <f>ABS(Table21[[#This Row],[Erorr 3]])</f>
        <v>2.3504968833333351</v>
      </c>
      <c r="Q225" s="204">
        <f>Table21[[#This Row],[Abs Erorr 3]]/Table21[[#This Row],[Adj Close]]</f>
        <v>1.6222321003938014E-2</v>
      </c>
    </row>
    <row r="226" spans="1:17" x14ac:dyDescent="0.3">
      <c r="A226" s="68">
        <v>43789</v>
      </c>
      <c r="B226" s="87">
        <v>145.39369199999999</v>
      </c>
      <c r="C226" s="6">
        <f t="shared" si="16"/>
        <v>144.8927612</v>
      </c>
      <c r="D226" s="19">
        <f>Table21[[#This Row],[Adj Close]]-Table21[[#This Row],[Naive Trend ]]</f>
        <v>0.5009307999999919</v>
      </c>
      <c r="E226" s="7">
        <f t="shared" si="15"/>
        <v>0.2509316663886319</v>
      </c>
      <c r="F226" s="7">
        <f>ABS(Table21[[#This Row],[Erorr 1]])</f>
        <v>0.5009307999999919</v>
      </c>
      <c r="G226" s="8">
        <f>Table21[[#This Row],[Abs Erorr 1]]/Table21[[#This Row],[Adj Close]]</f>
        <v>3.4453406685620992E-3</v>
      </c>
      <c r="H226" s="6">
        <f t="shared" si="18"/>
        <v>144.0386149</v>
      </c>
      <c r="I226" s="9">
        <f>(Table21[[#This Row],[Adj Close]]-Table21[[#This Row],[3-MA]])</f>
        <v>1.3550770999999884</v>
      </c>
      <c r="J226" s="5">
        <f t="shared" si="17"/>
        <v>1.8362339469443785</v>
      </c>
      <c r="K226" s="5">
        <f>ABS(Table21[[#This Row],[Erorr 2]])</f>
        <v>1.3550770999999884</v>
      </c>
      <c r="L226" s="8">
        <f>Table21[[#This Row],[Abs Erorr 2]]/Table21[[#This Row],[Adj Close]]</f>
        <v>9.3200542703048526E-3</v>
      </c>
      <c r="M226" s="6">
        <f t="shared" si="19"/>
        <v>142.71726481666667</v>
      </c>
      <c r="N226" s="11">
        <f>Table21[[#This Row],[Adj Close]]-Table21[[#This Row],[6-MA]]</f>
        <v>2.6764271833333169</v>
      </c>
      <c r="O226" s="12">
        <f>(Table21[[#This Row],[Adj Close]]-M226)^2</f>
        <v>7.1632624676855121</v>
      </c>
      <c r="P226" s="12">
        <f>ABS(Table21[[#This Row],[Erorr 3]])</f>
        <v>2.6764271833333169</v>
      </c>
      <c r="Q226" s="204">
        <f>Table21[[#This Row],[Abs Erorr 3]]/Table21[[#This Row],[Adj Close]]</f>
        <v>1.8408138252196782E-2</v>
      </c>
    </row>
    <row r="227" spans="1:17" x14ac:dyDescent="0.3">
      <c r="A227" s="68">
        <v>43790</v>
      </c>
      <c r="B227" s="87">
        <v>145.7019501</v>
      </c>
      <c r="C227" s="6">
        <f t="shared" si="16"/>
        <v>145.39369199999999</v>
      </c>
      <c r="D227" s="19">
        <f>Table21[[#This Row],[Adj Close]]-Table21[[#This Row],[Naive Trend ]]</f>
        <v>0.30825810000001752</v>
      </c>
      <c r="E227" s="7">
        <f t="shared" si="15"/>
        <v>9.5023056215620808E-2</v>
      </c>
      <c r="F227" s="7">
        <f>ABS(Table21[[#This Row],[Erorr 1]])</f>
        <v>0.30825810000001752</v>
      </c>
      <c r="G227" s="8">
        <f>Table21[[#This Row],[Abs Erorr 1]]/Table21[[#This Row],[Adj Close]]</f>
        <v>2.1156758697357856E-3</v>
      </c>
      <c r="H227" s="6">
        <f t="shared" si="18"/>
        <v>144.99230446666664</v>
      </c>
      <c r="I227" s="9">
        <f>(Table21[[#This Row],[Adj Close]]-Table21[[#This Row],[3-MA]])</f>
        <v>0.70964563333336628</v>
      </c>
      <c r="J227" s="5">
        <f t="shared" si="17"/>
        <v>0.50359692490911456</v>
      </c>
      <c r="K227" s="5">
        <f>ABS(Table21[[#This Row],[Erorr 2]])</f>
        <v>0.70964563333336628</v>
      </c>
      <c r="L227" s="8">
        <f>Table21[[#This Row],[Abs Erorr 2]]/Table21[[#This Row],[Adj Close]]</f>
        <v>4.8705294119008929E-3</v>
      </c>
      <c r="M227" s="6">
        <f t="shared" si="19"/>
        <v>143.15878549999999</v>
      </c>
      <c r="N227" s="11">
        <f>Table21[[#This Row],[Adj Close]]-Table21[[#This Row],[6-MA]]</f>
        <v>2.5431646000000114</v>
      </c>
      <c r="O227" s="12">
        <f>(Table21[[#This Row],[Adj Close]]-M227)^2</f>
        <v>6.4676861826932184</v>
      </c>
      <c r="P227" s="12">
        <f>ABS(Table21[[#This Row],[Erorr 3]])</f>
        <v>2.5431646000000114</v>
      </c>
      <c r="Q227" s="204">
        <f>Table21[[#This Row],[Abs Erorr 3]]/Table21[[#This Row],[Adj Close]]</f>
        <v>1.7454568029148233E-2</v>
      </c>
    </row>
    <row r="228" spans="1:17" x14ac:dyDescent="0.3">
      <c r="A228" s="68">
        <v>43791</v>
      </c>
      <c r="B228" s="87">
        <v>145.1624908</v>
      </c>
      <c r="C228" s="6">
        <f t="shared" si="16"/>
        <v>145.7019501</v>
      </c>
      <c r="D228" s="19">
        <f>Table21[[#This Row],[Adj Close]]-Table21[[#This Row],[Naive Trend ]]</f>
        <v>-0.5394593000000043</v>
      </c>
      <c r="E228" s="7">
        <f t="shared" si="15"/>
        <v>0.29101633635649465</v>
      </c>
      <c r="F228" s="7">
        <f>ABS(Table21[[#This Row],[Erorr 1]])</f>
        <v>0.5394593000000043</v>
      </c>
      <c r="G228" s="8">
        <f>Table21[[#This Row],[Abs Erorr 1]]/Table21[[#This Row],[Adj Close]]</f>
        <v>3.7162444446014169E-3</v>
      </c>
      <c r="H228" s="6">
        <f t="shared" si="18"/>
        <v>145.32946776666665</v>
      </c>
      <c r="I228" s="9">
        <f>(Table21[[#This Row],[Adj Close]]-Table21[[#This Row],[3-MA]])</f>
        <v>-0.16697696666665252</v>
      </c>
      <c r="J228" s="5">
        <f t="shared" si="17"/>
        <v>2.7881307397196384E-2</v>
      </c>
      <c r="K228" s="5">
        <f>ABS(Table21[[#This Row],[Erorr 2]])</f>
        <v>0.16697696666665252</v>
      </c>
      <c r="L228" s="8">
        <f>Table21[[#This Row],[Abs Erorr 2]]/Table21[[#This Row],[Adj Close]]</f>
        <v>1.1502762576367457E-3</v>
      </c>
      <c r="M228" s="6">
        <f t="shared" si="19"/>
        <v>143.9920578</v>
      </c>
      <c r="N228" s="11">
        <f>Table21[[#This Row],[Adj Close]]-Table21[[#This Row],[6-MA]]</f>
        <v>1.1704330000000027</v>
      </c>
      <c r="O228" s="12">
        <f>(Table21[[#This Row],[Adj Close]]-M228)^2</f>
        <v>1.3699134074890065</v>
      </c>
      <c r="P228" s="12">
        <f>ABS(Table21[[#This Row],[Erorr 3]])</f>
        <v>1.1704330000000027</v>
      </c>
      <c r="Q228" s="204">
        <f>Table21[[#This Row],[Abs Erorr 3]]/Table21[[#This Row],[Adj Close]]</f>
        <v>8.0629162089302115E-3</v>
      </c>
    </row>
    <row r="229" spans="1:17" x14ac:dyDescent="0.3">
      <c r="A229" s="68">
        <v>43794</v>
      </c>
      <c r="B229" s="87">
        <v>145.6923218</v>
      </c>
      <c r="C229" s="6">
        <f t="shared" si="16"/>
        <v>145.1624908</v>
      </c>
      <c r="D229" s="19">
        <f>Table21[[#This Row],[Adj Close]]-Table21[[#This Row],[Naive Trend ]]</f>
        <v>0.5298310000000015</v>
      </c>
      <c r="E229" s="7">
        <f t="shared" si="15"/>
        <v>0.28072088856100158</v>
      </c>
      <c r="F229" s="7">
        <f>ABS(Table21[[#This Row],[Erorr 1]])</f>
        <v>0.5298310000000015</v>
      </c>
      <c r="G229" s="8">
        <f>Table21[[#This Row],[Abs Erorr 1]]/Table21[[#This Row],[Adj Close]]</f>
        <v>3.6366432592606366E-3</v>
      </c>
      <c r="H229" s="6">
        <f t="shared" si="18"/>
        <v>145.41937763333331</v>
      </c>
      <c r="I229" s="9">
        <f>(Table21[[#This Row],[Adj Close]]-Table21[[#This Row],[3-MA]])</f>
        <v>0.27294416666669008</v>
      </c>
      <c r="J229" s="5">
        <f t="shared" si="17"/>
        <v>7.4498518117373888E-2</v>
      </c>
      <c r="K229" s="5">
        <f>ABS(Table21[[#This Row],[Erorr 2]])</f>
        <v>0.27294416666669008</v>
      </c>
      <c r="L229" s="8">
        <f>Table21[[#This Row],[Abs Erorr 2]]/Table21[[#This Row],[Adj Close]]</f>
        <v>1.8734286288702008E-3</v>
      </c>
      <c r="M229" s="6">
        <f t="shared" si="19"/>
        <v>144.72899626666666</v>
      </c>
      <c r="N229" s="11">
        <f>Table21[[#This Row],[Adj Close]]-Table21[[#This Row],[6-MA]]</f>
        <v>0.96332553333334658</v>
      </c>
      <c r="O229" s="12">
        <f>(Table21[[#This Row],[Adj Close]]-M229)^2</f>
        <v>0.92799608317197668</v>
      </c>
      <c r="P229" s="12">
        <f>ABS(Table21[[#This Row],[Erorr 3]])</f>
        <v>0.96332553333334658</v>
      </c>
      <c r="Q229" s="204">
        <f>Table21[[#This Row],[Abs Erorr 3]]/Table21[[#This Row],[Adj Close]]</f>
        <v>6.6120542347849831E-3</v>
      </c>
    </row>
    <row r="230" spans="1:17" x14ac:dyDescent="0.3">
      <c r="A230" s="68">
        <v>43795</v>
      </c>
      <c r="B230" s="87">
        <v>147.45520020000001</v>
      </c>
      <c r="C230" s="6">
        <f t="shared" si="16"/>
        <v>145.6923218</v>
      </c>
      <c r="D230" s="19">
        <f>Table21[[#This Row],[Adj Close]]-Table21[[#This Row],[Naive Trend ]]</f>
        <v>1.7628784000000053</v>
      </c>
      <c r="E230" s="7">
        <f t="shared" si="15"/>
        <v>3.1077402531865785</v>
      </c>
      <c r="F230" s="7">
        <f>ABS(Table21[[#This Row],[Erorr 1]])</f>
        <v>1.7628784000000053</v>
      </c>
      <c r="G230" s="8">
        <f>Table21[[#This Row],[Abs Erorr 1]]/Table21[[#This Row],[Adj Close]]</f>
        <v>1.1955349133899213E-2</v>
      </c>
      <c r="H230" s="6">
        <f t="shared" si="18"/>
        <v>145.51892089999998</v>
      </c>
      <c r="I230" s="9">
        <f>(Table21[[#This Row],[Adj Close]]-Table21[[#This Row],[3-MA]])</f>
        <v>1.9362793000000238</v>
      </c>
      <c r="J230" s="5">
        <f t="shared" si="17"/>
        <v>3.7491775276085821</v>
      </c>
      <c r="K230" s="5">
        <f>ABS(Table21[[#This Row],[Erorr 2]])</f>
        <v>1.9362793000000238</v>
      </c>
      <c r="L230" s="8">
        <f>Table21[[#This Row],[Abs Erorr 2]]/Table21[[#This Row],[Adj Close]]</f>
        <v>1.3131305626208928E-2</v>
      </c>
      <c r="M230" s="6">
        <f t="shared" si="19"/>
        <v>145.25561268333331</v>
      </c>
      <c r="N230" s="11">
        <f>Table21[[#This Row],[Adj Close]]-Table21[[#This Row],[6-MA]]</f>
        <v>2.1995875166666963</v>
      </c>
      <c r="O230" s="12">
        <f>(Table21[[#This Row],[Adj Close]]-M230)^2</f>
        <v>4.838185243475964</v>
      </c>
      <c r="P230" s="12">
        <f>ABS(Table21[[#This Row],[Erorr 3]])</f>
        <v>2.1995875166666963</v>
      </c>
      <c r="Q230" s="204">
        <f>Table21[[#This Row],[Abs Erorr 3]]/Table21[[#This Row],[Adj Close]]</f>
        <v>1.4916988439087252E-2</v>
      </c>
    </row>
    <row r="231" spans="1:17" x14ac:dyDescent="0.3">
      <c r="A231" s="68">
        <v>43796</v>
      </c>
      <c r="B231" s="87">
        <v>149.77677919999999</v>
      </c>
      <c r="C231" s="6">
        <f t="shared" si="16"/>
        <v>147.45520020000001</v>
      </c>
      <c r="D231" s="19">
        <f>Table21[[#This Row],[Adj Close]]-Table21[[#This Row],[Naive Trend ]]</f>
        <v>2.3215789999999856</v>
      </c>
      <c r="E231" s="7">
        <f t="shared" si="15"/>
        <v>5.3897290532409334</v>
      </c>
      <c r="F231" s="7">
        <f>ABS(Table21[[#This Row],[Erorr 1]])</f>
        <v>2.3215789999999856</v>
      </c>
      <c r="G231" s="8">
        <f>Table21[[#This Row],[Abs Erorr 1]]/Table21[[#This Row],[Adj Close]]</f>
        <v>1.5500259869388256E-2</v>
      </c>
      <c r="H231" s="6">
        <f t="shared" si="18"/>
        <v>146.1033376</v>
      </c>
      <c r="I231" s="9">
        <f>(Table21[[#This Row],[Adj Close]]-Table21[[#This Row],[3-MA]])</f>
        <v>3.6734415999999896</v>
      </c>
      <c r="J231" s="5">
        <f t="shared" si="17"/>
        <v>13.494173188610484</v>
      </c>
      <c r="K231" s="5">
        <f>ABS(Table21[[#This Row],[Erorr 2]])</f>
        <v>3.6734415999999896</v>
      </c>
      <c r="L231" s="8">
        <f>Table21[[#This Row],[Abs Erorr 2]]/Table21[[#This Row],[Adj Close]]</f>
        <v>2.4526108917689891E-2</v>
      </c>
      <c r="M231" s="6">
        <f t="shared" si="19"/>
        <v>145.71640268333331</v>
      </c>
      <c r="N231" s="11">
        <f>Table21[[#This Row],[Adj Close]]-Table21[[#This Row],[6-MA]]</f>
        <v>4.060376516666679</v>
      </c>
      <c r="O231" s="12">
        <f>(Table21[[#This Row],[Adj Close]]-M231)^2</f>
        <v>16.486657457098232</v>
      </c>
      <c r="P231" s="12">
        <f>ABS(Table21[[#This Row],[Erorr 3]])</f>
        <v>4.060376516666679</v>
      </c>
      <c r="Q231" s="204">
        <f>Table21[[#This Row],[Abs Erorr 3]]/Table21[[#This Row],[Adj Close]]</f>
        <v>2.7109519501983516E-2</v>
      </c>
    </row>
    <row r="232" spans="1:17" x14ac:dyDescent="0.3">
      <c r="A232" s="68">
        <v>43798</v>
      </c>
      <c r="B232" s="87">
        <v>150.32588200000001</v>
      </c>
      <c r="C232" s="6">
        <f t="shared" si="16"/>
        <v>149.77677919999999</v>
      </c>
      <c r="D232" s="19">
        <f>Table21[[#This Row],[Adj Close]]-Table21[[#This Row],[Naive Trend ]]</f>
        <v>0.54910280000001421</v>
      </c>
      <c r="E232" s="7">
        <f t="shared" si="15"/>
        <v>0.30151388496785558</v>
      </c>
      <c r="F232" s="7">
        <f>ABS(Table21[[#This Row],[Erorr 1]])</f>
        <v>0.54910280000001421</v>
      </c>
      <c r="G232" s="8">
        <f>Table21[[#This Row],[Abs Erorr 1]]/Table21[[#This Row],[Adj Close]]</f>
        <v>3.652749564443029E-3</v>
      </c>
      <c r="H232" s="6">
        <f t="shared" si="18"/>
        <v>147.64143373333332</v>
      </c>
      <c r="I232" s="9">
        <f>(Table21[[#This Row],[Adj Close]]-Table21[[#This Row],[3-MA]])</f>
        <v>2.684448266666692</v>
      </c>
      <c r="J232" s="5">
        <f t="shared" si="17"/>
        <v>7.2062624964098072</v>
      </c>
      <c r="K232" s="5">
        <f>ABS(Table21[[#This Row],[Erorr 2]])</f>
        <v>2.684448266666692</v>
      </c>
      <c r="L232" s="8">
        <f>Table21[[#This Row],[Abs Erorr 2]]/Table21[[#This Row],[Adj Close]]</f>
        <v>1.7857525470342438E-2</v>
      </c>
      <c r="M232" s="6">
        <f t="shared" si="19"/>
        <v>146.53040568333333</v>
      </c>
      <c r="N232" s="11">
        <f>Table21[[#This Row],[Adj Close]]-Table21[[#This Row],[6-MA]]</f>
        <v>3.7954763166666794</v>
      </c>
      <c r="O232" s="12">
        <f>(Table21[[#This Row],[Adj Close]]-M232)^2</f>
        <v>14.405640470377664</v>
      </c>
      <c r="P232" s="12">
        <f>ABS(Table21[[#This Row],[Erorr 3]])</f>
        <v>3.7954763166666794</v>
      </c>
      <c r="Q232" s="204">
        <f>Table21[[#This Row],[Abs Erorr 3]]/Table21[[#This Row],[Adj Close]]</f>
        <v>2.5248322286023105E-2</v>
      </c>
    </row>
    <row r="233" spans="1:17" x14ac:dyDescent="0.3">
      <c r="A233" s="68">
        <v>43801</v>
      </c>
      <c r="B233" s="87">
        <v>146.80976870000001</v>
      </c>
      <c r="C233" s="6">
        <f t="shared" si="16"/>
        <v>150.32588200000001</v>
      </c>
      <c r="D233" s="19">
        <f>Table21[[#This Row],[Adj Close]]-Table21[[#This Row],[Naive Trend ]]</f>
        <v>-3.5161133000000007</v>
      </c>
      <c r="E233" s="7">
        <f t="shared" si="15"/>
        <v>12.363052738436895</v>
      </c>
      <c r="F233" s="7">
        <f>ABS(Table21[[#This Row],[Erorr 1]])</f>
        <v>3.5161133000000007</v>
      </c>
      <c r="G233" s="8">
        <f>Table21[[#This Row],[Abs Erorr 1]]/Table21[[#This Row],[Adj Close]]</f>
        <v>2.3950131732616786E-2</v>
      </c>
      <c r="H233" s="6">
        <f t="shared" si="18"/>
        <v>149.18595379999999</v>
      </c>
      <c r="I233" s="9">
        <f>(Table21[[#This Row],[Adj Close]]-Table21[[#This Row],[3-MA]])</f>
        <v>-2.3761850999999865</v>
      </c>
      <c r="J233" s="5">
        <f t="shared" si="17"/>
        <v>5.6462556294619457</v>
      </c>
      <c r="K233" s="5">
        <f>ABS(Table21[[#This Row],[Erorr 2]])</f>
        <v>2.3761850999999865</v>
      </c>
      <c r="L233" s="8">
        <f>Table21[[#This Row],[Abs Erorr 2]]/Table21[[#This Row],[Adj Close]]</f>
        <v>1.6185469952313781E-2</v>
      </c>
      <c r="M233" s="6">
        <f t="shared" si="19"/>
        <v>147.35243734999997</v>
      </c>
      <c r="N233" s="11">
        <f>Table21[[#This Row],[Adj Close]]-Table21[[#This Row],[6-MA]]</f>
        <v>-0.54266864999996756</v>
      </c>
      <c r="O233" s="12">
        <f>(Table21[[#This Row],[Adj Close]]-M233)^2</f>
        <v>0.29448926369278727</v>
      </c>
      <c r="P233" s="12">
        <f>ABS(Table21[[#This Row],[Erorr 3]])</f>
        <v>0.54266864999996756</v>
      </c>
      <c r="Q233" s="204">
        <f>Table21[[#This Row],[Abs Erorr 3]]/Table21[[#This Row],[Adj Close]]</f>
        <v>3.6964069544233777E-3</v>
      </c>
    </row>
    <row r="234" spans="1:17" x14ac:dyDescent="0.3">
      <c r="A234" s="68">
        <v>43802</v>
      </c>
      <c r="B234" s="87">
        <v>149.3529053</v>
      </c>
      <c r="C234" s="6">
        <f t="shared" si="16"/>
        <v>146.80976870000001</v>
      </c>
      <c r="D234" s="19">
        <f>Table21[[#This Row],[Adj Close]]-Table21[[#This Row],[Naive Trend ]]</f>
        <v>2.5431365999999969</v>
      </c>
      <c r="E234" s="7">
        <f t="shared" si="15"/>
        <v>6.4675437662595439</v>
      </c>
      <c r="F234" s="7">
        <f>ABS(Table21[[#This Row],[Erorr 1]])</f>
        <v>2.5431365999999969</v>
      </c>
      <c r="G234" s="8">
        <f>Table21[[#This Row],[Abs Erorr 1]]/Table21[[#This Row],[Adj Close]]</f>
        <v>1.7027700900037308E-2</v>
      </c>
      <c r="H234" s="6">
        <f t="shared" si="18"/>
        <v>148.97080996666668</v>
      </c>
      <c r="I234" s="9">
        <f>(Table21[[#This Row],[Adj Close]]-Table21[[#This Row],[3-MA]])</f>
        <v>0.38209533333332502</v>
      </c>
      <c r="J234" s="5">
        <f t="shared" si="17"/>
        <v>0.14599684375510474</v>
      </c>
      <c r="K234" s="5">
        <f>ABS(Table21[[#This Row],[Erorr 2]])</f>
        <v>0.38209533333332502</v>
      </c>
      <c r="L234" s="8">
        <f>Table21[[#This Row],[Abs Erorr 2]]/Table21[[#This Row],[Adj Close]]</f>
        <v>2.5583388054341719E-3</v>
      </c>
      <c r="M234" s="6">
        <f t="shared" si="19"/>
        <v>147.53707378333331</v>
      </c>
      <c r="N234" s="11">
        <f>Table21[[#This Row],[Adj Close]]-Table21[[#This Row],[6-MA]]</f>
        <v>1.815831516666691</v>
      </c>
      <c r="O234" s="12">
        <f>(Table21[[#This Row],[Adj Close]]-M234)^2</f>
        <v>3.2972440969200552</v>
      </c>
      <c r="P234" s="12">
        <f>ABS(Table21[[#This Row],[Erorr 3]])</f>
        <v>1.815831516666691</v>
      </c>
      <c r="Q234" s="204">
        <f>Table21[[#This Row],[Abs Erorr 3]]/Table21[[#This Row],[Adj Close]]</f>
        <v>1.2157992594916671E-2</v>
      </c>
    </row>
    <row r="235" spans="1:17" x14ac:dyDescent="0.3">
      <c r="A235" s="68">
        <v>43803</v>
      </c>
      <c r="B235" s="87">
        <v>148.13916019999999</v>
      </c>
      <c r="C235" s="6">
        <f t="shared" si="16"/>
        <v>149.3529053</v>
      </c>
      <c r="D235" s="19">
        <f>Table21[[#This Row],[Adj Close]]-Table21[[#This Row],[Naive Trend ]]</f>
        <v>-1.2137451000000112</v>
      </c>
      <c r="E235" s="7">
        <f t="shared" si="15"/>
        <v>1.4731771677740373</v>
      </c>
      <c r="F235" s="7">
        <f>ABS(Table21[[#This Row],[Erorr 1]])</f>
        <v>1.2137451000000112</v>
      </c>
      <c r="G235" s="8">
        <f>Table21[[#This Row],[Abs Erorr 1]]/Table21[[#This Row],[Adj Close]]</f>
        <v>8.1932765000244101E-3</v>
      </c>
      <c r="H235" s="6">
        <f t="shared" si="18"/>
        <v>148.82951866666667</v>
      </c>
      <c r="I235" s="9">
        <f>(Table21[[#This Row],[Adj Close]]-Table21[[#This Row],[3-MA]])</f>
        <v>-0.69035846666668021</v>
      </c>
      <c r="J235" s="5">
        <f t="shared" si="17"/>
        <v>0.47659481249836982</v>
      </c>
      <c r="K235" s="5">
        <f>ABS(Table21[[#This Row],[Erorr 2]])</f>
        <v>0.69035846666668021</v>
      </c>
      <c r="L235" s="8">
        <f>Table21[[#This Row],[Abs Erorr 2]]/Table21[[#This Row],[Adj Close]]</f>
        <v>4.6602023781871027E-3</v>
      </c>
      <c r="M235" s="6">
        <f t="shared" si="19"/>
        <v>148.23547619999999</v>
      </c>
      <c r="N235" s="11">
        <f>Table21[[#This Row],[Adj Close]]-Table21[[#This Row],[6-MA]]</f>
        <v>-9.6316000000001623E-2</v>
      </c>
      <c r="O235" s="12">
        <f>(Table21[[#This Row],[Adj Close]]-M235)^2</f>
        <v>9.2767718560003119E-3</v>
      </c>
      <c r="P235" s="12">
        <f>ABS(Table21[[#This Row],[Erorr 3]])</f>
        <v>9.6316000000001623E-2</v>
      </c>
      <c r="Q235" s="204">
        <f>Table21[[#This Row],[Abs Erorr 3]]/Table21[[#This Row],[Adj Close]]</f>
        <v>6.5017244508452151E-4</v>
      </c>
    </row>
    <row r="236" spans="1:17" x14ac:dyDescent="0.3">
      <c r="A236" s="68">
        <v>43804</v>
      </c>
      <c r="B236" s="87">
        <v>147.81161499999999</v>
      </c>
      <c r="C236" s="6">
        <f t="shared" si="16"/>
        <v>148.13916019999999</v>
      </c>
      <c r="D236" s="19">
        <f>Table21[[#This Row],[Adj Close]]-Table21[[#This Row],[Naive Trend ]]</f>
        <v>-0.32754520000000298</v>
      </c>
      <c r="E236" s="7">
        <f t="shared" si="15"/>
        <v>0.10728585804304196</v>
      </c>
      <c r="F236" s="7">
        <f>ABS(Table21[[#This Row],[Erorr 1]])</f>
        <v>0.32754520000000298</v>
      </c>
      <c r="G236" s="8">
        <f>Table21[[#This Row],[Abs Erorr 1]]/Table21[[#This Row],[Adj Close]]</f>
        <v>2.2159638807816491E-3</v>
      </c>
      <c r="H236" s="6">
        <f t="shared" si="18"/>
        <v>148.10061140000002</v>
      </c>
      <c r="I236" s="9">
        <f>(Table21[[#This Row],[Adj Close]]-Table21[[#This Row],[3-MA]])</f>
        <v>-0.28899640000003046</v>
      </c>
      <c r="J236" s="5">
        <f t="shared" si="17"/>
        <v>8.3518919212977605E-2</v>
      </c>
      <c r="K236" s="5">
        <f>ABS(Table21[[#This Row],[Erorr 2]])</f>
        <v>0.28899640000003046</v>
      </c>
      <c r="L236" s="8">
        <f>Table21[[#This Row],[Abs Erorr 2]]/Table21[[#This Row],[Adj Close]]</f>
        <v>1.9551670550384723E-3</v>
      </c>
      <c r="M236" s="6">
        <f t="shared" si="19"/>
        <v>148.64328259999999</v>
      </c>
      <c r="N236" s="11">
        <f>Table21[[#This Row],[Adj Close]]-Table21[[#This Row],[6-MA]]</f>
        <v>-0.83166760000000295</v>
      </c>
      <c r="O236" s="12">
        <f>(Table21[[#This Row],[Adj Close]]-M236)^2</f>
        <v>0.69167099688976486</v>
      </c>
      <c r="P236" s="12">
        <f>ABS(Table21[[#This Row],[Erorr 3]])</f>
        <v>0.83166760000000295</v>
      </c>
      <c r="Q236" s="204">
        <f>Table21[[#This Row],[Abs Erorr 3]]/Table21[[#This Row],[Adj Close]]</f>
        <v>5.6265375356327916E-3</v>
      </c>
    </row>
    <row r="237" spans="1:17" x14ac:dyDescent="0.3">
      <c r="A237" s="68">
        <v>43805</v>
      </c>
      <c r="B237" s="87">
        <v>148.60153199999999</v>
      </c>
      <c r="C237" s="6">
        <f t="shared" si="16"/>
        <v>147.81161499999999</v>
      </c>
      <c r="D237" s="19">
        <f>Table21[[#This Row],[Adj Close]]-Table21[[#This Row],[Naive Trend ]]</f>
        <v>0.78991700000000264</v>
      </c>
      <c r="E237" s="7">
        <f t="shared" si="15"/>
        <v>0.62396886688900421</v>
      </c>
      <c r="F237" s="7">
        <f>ABS(Table21[[#This Row],[Erorr 1]])</f>
        <v>0.78991700000000264</v>
      </c>
      <c r="G237" s="8">
        <f>Table21[[#This Row],[Abs Erorr 1]]/Table21[[#This Row],[Adj Close]]</f>
        <v>5.3156719810937255E-3</v>
      </c>
      <c r="H237" s="6">
        <f t="shared" si="18"/>
        <v>148.43456016666664</v>
      </c>
      <c r="I237" s="9">
        <f>(Table21[[#This Row],[Adj Close]]-Table21[[#This Row],[3-MA]])</f>
        <v>0.1669718333333492</v>
      </c>
      <c r="J237" s="5">
        <f t="shared" si="17"/>
        <v>2.7879593126699742E-2</v>
      </c>
      <c r="K237" s="5">
        <f>ABS(Table21[[#This Row],[Erorr 2]])</f>
        <v>0.1669718333333492</v>
      </c>
      <c r="L237" s="8">
        <f>Table21[[#This Row],[Abs Erorr 2]]/Table21[[#This Row],[Adj Close]]</f>
        <v>1.1236212109397984E-3</v>
      </c>
      <c r="M237" s="6">
        <f t="shared" si="19"/>
        <v>148.70268506666665</v>
      </c>
      <c r="N237" s="11">
        <f>Table21[[#This Row],[Adj Close]]-Table21[[#This Row],[6-MA]]</f>
        <v>-0.10115306666665447</v>
      </c>
      <c r="O237" s="12">
        <f>(Table21[[#This Row],[Adj Close]]-M237)^2</f>
        <v>1.0231942896068644E-2</v>
      </c>
      <c r="P237" s="12">
        <f>ABS(Table21[[#This Row],[Erorr 3]])</f>
        <v>0.10115306666665447</v>
      </c>
      <c r="Q237" s="204">
        <f>Table21[[#This Row],[Abs Erorr 3]]/Table21[[#This Row],[Adj Close]]</f>
        <v>6.8070002580225401E-4</v>
      </c>
    </row>
    <row r="238" spans="1:17" x14ac:dyDescent="0.3">
      <c r="A238" s="68">
        <v>43808</v>
      </c>
      <c r="B238" s="87">
        <v>145.89462280000001</v>
      </c>
      <c r="C238" s="6">
        <f t="shared" si="16"/>
        <v>148.60153199999999</v>
      </c>
      <c r="D238" s="19">
        <f>Table21[[#This Row],[Adj Close]]-Table21[[#This Row],[Naive Trend ]]</f>
        <v>-2.7069091999999841</v>
      </c>
      <c r="E238" s="7">
        <f t="shared" si="15"/>
        <v>7.3273574170445546</v>
      </c>
      <c r="F238" s="7">
        <f>ABS(Table21[[#This Row],[Erorr 1]])</f>
        <v>2.7069091999999841</v>
      </c>
      <c r="G238" s="8">
        <f>Table21[[#This Row],[Abs Erorr 1]]/Table21[[#This Row],[Adj Close]]</f>
        <v>1.8553865441022846E-2</v>
      </c>
      <c r="H238" s="6">
        <f t="shared" si="18"/>
        <v>148.1841024</v>
      </c>
      <c r="I238" s="9">
        <f>(Table21[[#This Row],[Adj Close]]-Table21[[#This Row],[3-MA]])</f>
        <v>-2.2894795999999928</v>
      </c>
      <c r="J238" s="5">
        <f t="shared" si="17"/>
        <v>5.241716838816127</v>
      </c>
      <c r="K238" s="5">
        <f>ABS(Table21[[#This Row],[Erorr 2]])</f>
        <v>2.2894795999999928</v>
      </c>
      <c r="L238" s="8">
        <f>Table21[[#This Row],[Abs Erorr 2]]/Table21[[#This Row],[Adj Close]]</f>
        <v>1.569269350754984E-2</v>
      </c>
      <c r="M238" s="6">
        <f t="shared" si="19"/>
        <v>148.50681053333332</v>
      </c>
      <c r="N238" s="11">
        <f>Table21[[#This Row],[Adj Close]]-Table21[[#This Row],[6-MA]]</f>
        <v>-2.6121877333333146</v>
      </c>
      <c r="O238" s="12">
        <f>(Table21[[#This Row],[Adj Close]]-M238)^2</f>
        <v>6.8235247541770399</v>
      </c>
      <c r="P238" s="12">
        <f>ABS(Table21[[#This Row],[Erorr 3]])</f>
        <v>2.6121877333333146</v>
      </c>
      <c r="Q238" s="204">
        <f>Table21[[#This Row],[Abs Erorr 3]]/Table21[[#This Row],[Adj Close]]</f>
        <v>1.7904619671379105E-2</v>
      </c>
    </row>
    <row r="239" spans="1:17" x14ac:dyDescent="0.3">
      <c r="A239" s="68">
        <v>43809</v>
      </c>
      <c r="B239" s="87">
        <v>146.9157257</v>
      </c>
      <c r="C239" s="6">
        <f t="shared" si="16"/>
        <v>145.89462280000001</v>
      </c>
      <c r="D239" s="19">
        <f>Table21[[#This Row],[Adj Close]]-Table21[[#This Row],[Naive Trend ]]</f>
        <v>1.0211028999999883</v>
      </c>
      <c r="E239" s="7">
        <f t="shared" si="15"/>
        <v>1.042651132388386</v>
      </c>
      <c r="F239" s="7">
        <f>ABS(Table21[[#This Row],[Erorr 1]])</f>
        <v>1.0211028999999883</v>
      </c>
      <c r="G239" s="8">
        <f>Table21[[#This Row],[Abs Erorr 1]]/Table21[[#This Row],[Adj Close]]</f>
        <v>6.9502627791191473E-3</v>
      </c>
      <c r="H239" s="6">
        <f t="shared" si="18"/>
        <v>147.43592326666666</v>
      </c>
      <c r="I239" s="9">
        <f>(Table21[[#This Row],[Adj Close]]-Table21[[#This Row],[3-MA]])</f>
        <v>-0.52019756666666694</v>
      </c>
      <c r="J239" s="5">
        <f t="shared" si="17"/>
        <v>0.2706055083659214</v>
      </c>
      <c r="K239" s="5">
        <f>ABS(Table21[[#This Row],[Erorr 2]])</f>
        <v>0.52019756666666694</v>
      </c>
      <c r="L239" s="8">
        <f>Table21[[#This Row],[Abs Erorr 2]]/Table21[[#This Row],[Adj Close]]</f>
        <v>3.5407888719067664E-3</v>
      </c>
      <c r="M239" s="6">
        <f t="shared" si="19"/>
        <v>147.76826733333334</v>
      </c>
      <c r="N239" s="11">
        <f>Table21[[#This Row],[Adj Close]]-Table21[[#This Row],[6-MA]]</f>
        <v>-0.85254163333334532</v>
      </c>
      <c r="O239" s="12">
        <f>(Table21[[#This Row],[Adj Close]]-M239)^2</f>
        <v>0.72682723656668824</v>
      </c>
      <c r="P239" s="12">
        <f>ABS(Table21[[#This Row],[Erorr 3]])</f>
        <v>0.85254163333334532</v>
      </c>
      <c r="Q239" s="204">
        <f>Table21[[#This Row],[Abs Erorr 3]]/Table21[[#This Row],[Adj Close]]</f>
        <v>5.8029297358828981E-3</v>
      </c>
    </row>
    <row r="240" spans="1:17" x14ac:dyDescent="0.3">
      <c r="A240" s="68">
        <v>43810</v>
      </c>
      <c r="B240" s="87">
        <v>149.4685211</v>
      </c>
      <c r="C240" s="6">
        <f t="shared" si="16"/>
        <v>146.9157257</v>
      </c>
      <c r="D240" s="19">
        <f>Table21[[#This Row],[Adj Close]]-Table21[[#This Row],[Naive Trend ]]</f>
        <v>2.5527954000000079</v>
      </c>
      <c r="E240" s="7">
        <f t="shared" si="15"/>
        <v>6.5167643542612002</v>
      </c>
      <c r="F240" s="7">
        <f>ABS(Table21[[#This Row],[Erorr 1]])</f>
        <v>2.5527954000000079</v>
      </c>
      <c r="G240" s="8">
        <f>Table21[[#This Row],[Abs Erorr 1]]/Table21[[#This Row],[Adj Close]]</f>
        <v>1.7079150721589685E-2</v>
      </c>
      <c r="H240" s="6">
        <f t="shared" si="18"/>
        <v>147.1372935</v>
      </c>
      <c r="I240" s="9">
        <f>(Table21[[#This Row],[Adj Close]]-Table21[[#This Row],[3-MA]])</f>
        <v>2.3312276000000054</v>
      </c>
      <c r="J240" s="5">
        <f t="shared" si="17"/>
        <v>5.4346221230017848</v>
      </c>
      <c r="K240" s="5">
        <f>ABS(Table21[[#This Row],[Erorr 2]])</f>
        <v>2.3312276000000054</v>
      </c>
      <c r="L240" s="8">
        <f>Table21[[#This Row],[Abs Erorr 2]]/Table21[[#This Row],[Adj Close]]</f>
        <v>1.5596779728892396E-2</v>
      </c>
      <c r="M240" s="6">
        <f t="shared" si="19"/>
        <v>147.78592683333332</v>
      </c>
      <c r="N240" s="11">
        <f>Table21[[#This Row],[Adj Close]]-Table21[[#This Row],[6-MA]]</f>
        <v>1.6825942666666833</v>
      </c>
      <c r="O240" s="12">
        <f>(Table21[[#This Row],[Adj Close]]-M240)^2</f>
        <v>2.8311234662195939</v>
      </c>
      <c r="P240" s="12">
        <f>ABS(Table21[[#This Row],[Erorr 3]])</f>
        <v>1.6825942666666833</v>
      </c>
      <c r="Q240" s="204">
        <f>Table21[[#This Row],[Abs Erorr 3]]/Table21[[#This Row],[Adj Close]]</f>
        <v>1.1257181473957082E-2</v>
      </c>
    </row>
    <row r="241" spans="1:17" x14ac:dyDescent="0.3">
      <c r="A241" s="68">
        <v>43811</v>
      </c>
      <c r="B241" s="87">
        <v>149.36254880000001</v>
      </c>
      <c r="C241" s="6">
        <f t="shared" si="16"/>
        <v>149.4685211</v>
      </c>
      <c r="D241" s="19">
        <f>Table21[[#This Row],[Adj Close]]-Table21[[#This Row],[Naive Trend ]]</f>
        <v>-0.10597229999999058</v>
      </c>
      <c r="E241" s="7">
        <f t="shared" si="15"/>
        <v>1.1230128367288005E-2</v>
      </c>
      <c r="F241" s="7">
        <f>ABS(Table21[[#This Row],[Erorr 1]])</f>
        <v>0.10597229999999058</v>
      </c>
      <c r="G241" s="8">
        <f>Table21[[#This Row],[Abs Erorr 1]]/Table21[[#This Row],[Adj Close]]</f>
        <v>7.0949713198781848E-4</v>
      </c>
      <c r="H241" s="6">
        <f t="shared" si="18"/>
        <v>147.42628986666668</v>
      </c>
      <c r="I241" s="9">
        <f>(Table21[[#This Row],[Adj Close]]-Table21[[#This Row],[3-MA]])</f>
        <v>1.9362589333333347</v>
      </c>
      <c r="J241" s="5">
        <f t="shared" si="17"/>
        <v>3.749098656913143</v>
      </c>
      <c r="K241" s="5">
        <f>ABS(Table21[[#This Row],[Erorr 2]])</f>
        <v>1.9362589333333347</v>
      </c>
      <c r="L241" s="8">
        <f>Table21[[#This Row],[Abs Erorr 2]]/Table21[[#This Row],[Adj Close]]</f>
        <v>1.2963483476209497E-2</v>
      </c>
      <c r="M241" s="6">
        <f t="shared" si="19"/>
        <v>147.80519613333334</v>
      </c>
      <c r="N241" s="11">
        <f>Table21[[#This Row],[Adj Close]]-Table21[[#This Row],[6-MA]]</f>
        <v>1.5573526666666737</v>
      </c>
      <c r="O241" s="12">
        <f>(Table21[[#This Row],[Adj Close]]-M241)^2</f>
        <v>2.4253473283737996</v>
      </c>
      <c r="P241" s="12">
        <f>ABS(Table21[[#This Row],[Erorr 3]])</f>
        <v>1.5573526666666737</v>
      </c>
      <c r="Q241" s="204">
        <f>Table21[[#This Row],[Abs Erorr 3]]/Table21[[#This Row],[Adj Close]]</f>
        <v>1.042666102834122E-2</v>
      </c>
    </row>
    <row r="242" spans="1:17" x14ac:dyDescent="0.3">
      <c r="A242" s="68">
        <v>43812</v>
      </c>
      <c r="B242" s="87">
        <v>149.3818359</v>
      </c>
      <c r="C242" s="6">
        <f t="shared" si="16"/>
        <v>149.36254880000001</v>
      </c>
      <c r="D242" s="19">
        <f>Table21[[#This Row],[Adj Close]]-Table21[[#This Row],[Naive Trend ]]</f>
        <v>1.9287099999985458E-2</v>
      </c>
      <c r="E242" s="7">
        <f t="shared" si="15"/>
        <v>3.7199222640943902E-4</v>
      </c>
      <c r="F242" s="7">
        <f>ABS(Table21[[#This Row],[Erorr 1]])</f>
        <v>1.9287099999985458E-2</v>
      </c>
      <c r="G242" s="8">
        <f>Table21[[#This Row],[Abs Erorr 1]]/Table21[[#This Row],[Adj Close]]</f>
        <v>1.291127524560398E-4</v>
      </c>
      <c r="H242" s="6">
        <f t="shared" si="18"/>
        <v>148.58226520000002</v>
      </c>
      <c r="I242" s="9">
        <f>(Table21[[#This Row],[Adj Close]]-Table21[[#This Row],[3-MA]])</f>
        <v>0.79957069999997543</v>
      </c>
      <c r="J242" s="5">
        <f t="shared" si="17"/>
        <v>0.63931330429845068</v>
      </c>
      <c r="K242" s="5">
        <f>ABS(Table21[[#This Row],[Erorr 2]])</f>
        <v>0.79957069999997543</v>
      </c>
      <c r="L242" s="8">
        <f>Table21[[#This Row],[Abs Erorr 2]]/Table21[[#This Row],[Adj Close]]</f>
        <v>5.3525296109978755E-3</v>
      </c>
      <c r="M242" s="6">
        <f t="shared" si="19"/>
        <v>148.00909423333331</v>
      </c>
      <c r="N242" s="11">
        <f>Table21[[#This Row],[Adj Close]]-Table21[[#This Row],[6-MA]]</f>
        <v>1.3727416666666841</v>
      </c>
      <c r="O242" s="12">
        <f>(Table21[[#This Row],[Adj Close]]-M242)^2</f>
        <v>1.8844196834028255</v>
      </c>
      <c r="P242" s="12">
        <f>ABS(Table21[[#This Row],[Erorr 3]])</f>
        <v>1.3727416666666841</v>
      </c>
      <c r="Q242" s="204">
        <f>Table21[[#This Row],[Abs Erorr 3]]/Table21[[#This Row],[Adj Close]]</f>
        <v>9.1894818295420629E-3</v>
      </c>
    </row>
    <row r="243" spans="1:17" x14ac:dyDescent="0.3">
      <c r="A243" s="68">
        <v>43815</v>
      </c>
      <c r="B243" s="87">
        <v>153.360321</v>
      </c>
      <c r="C243" s="6">
        <f t="shared" si="16"/>
        <v>149.3818359</v>
      </c>
      <c r="D243" s="19">
        <f>Table21[[#This Row],[Adj Close]]-Table21[[#This Row],[Naive Trend ]]</f>
        <v>3.9784851000000003</v>
      </c>
      <c r="E243" s="7">
        <f t="shared" si="15"/>
        <v>15.828343690922013</v>
      </c>
      <c r="F243" s="7">
        <f>ABS(Table21[[#This Row],[Erorr 1]])</f>
        <v>3.9784851000000003</v>
      </c>
      <c r="G243" s="8">
        <f>Table21[[#This Row],[Abs Erorr 1]]/Table21[[#This Row],[Adj Close]]</f>
        <v>2.5942075981961465E-2</v>
      </c>
      <c r="H243" s="6">
        <f t="shared" si="18"/>
        <v>149.40430193333333</v>
      </c>
      <c r="I243" s="9">
        <f>(Table21[[#This Row],[Adj Close]]-Table21[[#This Row],[3-MA]])</f>
        <v>3.9560190666666699</v>
      </c>
      <c r="J243" s="5">
        <f t="shared" si="17"/>
        <v>15.65008685583023</v>
      </c>
      <c r="K243" s="5">
        <f>ABS(Table21[[#This Row],[Erorr 2]])</f>
        <v>3.9560190666666699</v>
      </c>
      <c r="L243" s="8">
        <f>Table21[[#This Row],[Abs Erorr 2]]/Table21[[#This Row],[Adj Close]]</f>
        <v>2.5795584156782445E-2</v>
      </c>
      <c r="M243" s="6">
        <f t="shared" si="19"/>
        <v>148.27079771666669</v>
      </c>
      <c r="N243" s="11">
        <f>Table21[[#This Row],[Adj Close]]-Table21[[#This Row],[6-MA]]</f>
        <v>5.0895232833333068</v>
      </c>
      <c r="O243" s="12">
        <f>(Table21[[#This Row],[Adj Close]]-M243)^2</f>
        <v>25.903247251591843</v>
      </c>
      <c r="P243" s="12">
        <f>ABS(Table21[[#This Row],[Erorr 3]])</f>
        <v>5.0895232833333068</v>
      </c>
      <c r="Q243" s="204">
        <f>Table21[[#This Row],[Abs Erorr 3]]/Table21[[#This Row],[Adj Close]]</f>
        <v>3.3186702076173323E-2</v>
      </c>
    </row>
    <row r="244" spans="1:17" x14ac:dyDescent="0.3">
      <c r="A244" s="68">
        <v>43816</v>
      </c>
      <c r="B244" s="87">
        <v>153.93832399999999</v>
      </c>
      <c r="C244" s="6">
        <f t="shared" si="16"/>
        <v>153.360321</v>
      </c>
      <c r="D244" s="19">
        <f>Table21[[#This Row],[Adj Close]]-Table21[[#This Row],[Naive Trend ]]</f>
        <v>0.57800299999999538</v>
      </c>
      <c r="E244" s="7">
        <f t="shared" si="15"/>
        <v>0.33408746800899464</v>
      </c>
      <c r="F244" s="7">
        <f>ABS(Table21[[#This Row],[Erorr 1]])</f>
        <v>0.57800299999999538</v>
      </c>
      <c r="G244" s="8">
        <f>Table21[[#This Row],[Abs Erorr 1]]/Table21[[#This Row],[Adj Close]]</f>
        <v>3.7547699947674848E-3</v>
      </c>
      <c r="H244" s="6">
        <f t="shared" si="18"/>
        <v>150.70156856666668</v>
      </c>
      <c r="I244" s="9">
        <f>(Table21[[#This Row],[Adj Close]]-Table21[[#This Row],[3-MA]])</f>
        <v>3.2367554333333146</v>
      </c>
      <c r="J244" s="5">
        <f t="shared" si="17"/>
        <v>10.476585735212733</v>
      </c>
      <c r="K244" s="5">
        <f>ABS(Table21[[#This Row],[Erorr 2]])</f>
        <v>3.2367554333333146</v>
      </c>
      <c r="L244" s="8">
        <f>Table21[[#This Row],[Abs Erorr 2]]/Table21[[#This Row],[Adj Close]]</f>
        <v>2.1026313326194944E-2</v>
      </c>
      <c r="M244" s="6">
        <f t="shared" si="19"/>
        <v>149.06392921666665</v>
      </c>
      <c r="N244" s="11">
        <f>Table21[[#This Row],[Adj Close]]-Table21[[#This Row],[6-MA]]</f>
        <v>4.8743947833333436</v>
      </c>
      <c r="O244" s="12">
        <f>(Table21[[#This Row],[Adj Close]]-M244)^2</f>
        <v>23.759724503787314</v>
      </c>
      <c r="P244" s="12">
        <f>ABS(Table21[[#This Row],[Erorr 3]])</f>
        <v>4.8743947833333436</v>
      </c>
      <c r="Q244" s="204">
        <f>Table21[[#This Row],[Abs Erorr 3]]/Table21[[#This Row],[Adj Close]]</f>
        <v>3.166459564242978E-2</v>
      </c>
    </row>
    <row r="245" spans="1:17" x14ac:dyDescent="0.3">
      <c r="A245" s="68">
        <v>43817</v>
      </c>
      <c r="B245" s="87">
        <v>154.76676939999999</v>
      </c>
      <c r="C245" s="6">
        <f t="shared" si="16"/>
        <v>153.93832399999999</v>
      </c>
      <c r="D245" s="19">
        <f>Table21[[#This Row],[Adj Close]]-Table21[[#This Row],[Naive Trend ]]</f>
        <v>0.82844539999999256</v>
      </c>
      <c r="E245" s="7">
        <f t="shared" si="15"/>
        <v>0.68632178078114769</v>
      </c>
      <c r="F245" s="7">
        <f>ABS(Table21[[#This Row],[Erorr 1]])</f>
        <v>0.82844539999999256</v>
      </c>
      <c r="G245" s="8">
        <f>Table21[[#This Row],[Abs Erorr 1]]/Table21[[#This Row],[Adj Close]]</f>
        <v>5.3528635585772758E-3</v>
      </c>
      <c r="H245" s="6">
        <f t="shared" si="18"/>
        <v>152.22682696666666</v>
      </c>
      <c r="I245" s="9">
        <f>(Table21[[#This Row],[Adj Close]]-Table21[[#This Row],[3-MA]])</f>
        <v>2.5399424333333229</v>
      </c>
      <c r="J245" s="5">
        <f t="shared" si="17"/>
        <v>6.4513075646472018</v>
      </c>
      <c r="K245" s="5">
        <f>ABS(Table21[[#This Row],[Erorr 2]])</f>
        <v>2.5399424333333229</v>
      </c>
      <c r="L245" s="8">
        <f>Table21[[#This Row],[Abs Erorr 2]]/Table21[[#This Row],[Adj Close]]</f>
        <v>1.6411419862158879E-2</v>
      </c>
      <c r="M245" s="6">
        <f t="shared" si="19"/>
        <v>150.40454608333332</v>
      </c>
      <c r="N245" s="11">
        <f>Table21[[#This Row],[Adj Close]]-Table21[[#This Row],[6-MA]]</f>
        <v>4.3622233166666717</v>
      </c>
      <c r="O245" s="12">
        <f>(Table21[[#This Row],[Adj Close]]-M245)^2</f>
        <v>19.028992264470379</v>
      </c>
      <c r="P245" s="12">
        <f>ABS(Table21[[#This Row],[Erorr 3]])</f>
        <v>4.3622233166666717</v>
      </c>
      <c r="Q245" s="204">
        <f>Table21[[#This Row],[Abs Erorr 3]]/Table21[[#This Row],[Adj Close]]</f>
        <v>2.8185787773293614E-2</v>
      </c>
    </row>
    <row r="246" spans="1:17" x14ac:dyDescent="0.3">
      <c r="A246" s="68">
        <v>43818</v>
      </c>
      <c r="B246" s="87">
        <v>154.28512570000001</v>
      </c>
      <c r="C246" s="6">
        <f t="shared" si="16"/>
        <v>154.76676939999999</v>
      </c>
      <c r="D246" s="19">
        <f>Table21[[#This Row],[Adj Close]]-Table21[[#This Row],[Naive Trend ]]</f>
        <v>-0.48164369999997803</v>
      </c>
      <c r="E246" s="7">
        <f t="shared" si="15"/>
        <v>0.23198065374966884</v>
      </c>
      <c r="F246" s="7">
        <f>ABS(Table21[[#This Row],[Erorr 1]])</f>
        <v>0.48164369999997803</v>
      </c>
      <c r="G246" s="8">
        <f>Table21[[#This Row],[Abs Erorr 1]]/Table21[[#This Row],[Adj Close]]</f>
        <v>3.1217766315108754E-3</v>
      </c>
      <c r="H246" s="6">
        <f t="shared" si="18"/>
        <v>154.02180479999998</v>
      </c>
      <c r="I246" s="9">
        <f>(Table21[[#This Row],[Adj Close]]-Table21[[#This Row],[3-MA]])</f>
        <v>0.26332090000002495</v>
      </c>
      <c r="J246" s="5">
        <f t="shared" si="17"/>
        <v>6.9337896376823138E-2</v>
      </c>
      <c r="K246" s="5">
        <f>ABS(Table21[[#This Row],[Erorr 2]])</f>
        <v>0.26332090000002495</v>
      </c>
      <c r="L246" s="8">
        <f>Table21[[#This Row],[Abs Erorr 2]]/Table21[[#This Row],[Adj Close]]</f>
        <v>1.7067160480008926E-3</v>
      </c>
      <c r="M246" s="6">
        <f t="shared" si="19"/>
        <v>151.71305336666663</v>
      </c>
      <c r="N246" s="11">
        <f>Table21[[#This Row],[Adj Close]]-Table21[[#This Row],[6-MA]]</f>
        <v>2.5720723333333808</v>
      </c>
      <c r="O246" s="12">
        <f>(Table21[[#This Row],[Adj Close]]-M246)^2</f>
        <v>6.6155560878990221</v>
      </c>
      <c r="P246" s="12">
        <f>ABS(Table21[[#This Row],[Erorr 3]])</f>
        <v>2.5720723333333808</v>
      </c>
      <c r="Q246" s="204">
        <f>Table21[[#This Row],[Abs Erorr 3]]/Table21[[#This Row],[Adj Close]]</f>
        <v>1.6670902795481734E-2</v>
      </c>
    </row>
    <row r="247" spans="1:17" x14ac:dyDescent="0.3">
      <c r="A247" s="68">
        <v>43819</v>
      </c>
      <c r="B247" s="87">
        <v>155.4507294</v>
      </c>
      <c r="C247" s="6">
        <f t="shared" si="16"/>
        <v>154.28512570000001</v>
      </c>
      <c r="D247" s="19">
        <f>Table21[[#This Row],[Adj Close]]-Table21[[#This Row],[Naive Trend ]]</f>
        <v>1.1656036999999912</v>
      </c>
      <c r="E247" s="7">
        <f t="shared" si="15"/>
        <v>1.3586319854536697</v>
      </c>
      <c r="F247" s="7">
        <f>ABS(Table21[[#This Row],[Erorr 1]])</f>
        <v>1.1656036999999912</v>
      </c>
      <c r="G247" s="8">
        <f>Table21[[#This Row],[Abs Erorr 1]]/Table21[[#This Row],[Adj Close]]</f>
        <v>7.4982195612649932E-3</v>
      </c>
      <c r="H247" s="6">
        <f t="shared" si="18"/>
        <v>154.33007303333332</v>
      </c>
      <c r="I247" s="9">
        <f>(Table21[[#This Row],[Adj Close]]-Table21[[#This Row],[3-MA]])</f>
        <v>1.1206563666666796</v>
      </c>
      <c r="J247" s="5">
        <f t="shared" si="17"/>
        <v>1.2558706921505634</v>
      </c>
      <c r="K247" s="5">
        <f>ABS(Table21[[#This Row],[Erorr 2]])</f>
        <v>1.1206563666666796</v>
      </c>
      <c r="L247" s="8">
        <f>Table21[[#This Row],[Abs Erorr 2]]/Table21[[#This Row],[Adj Close]]</f>
        <v>7.2090775707011872E-3</v>
      </c>
      <c r="M247" s="6">
        <f t="shared" si="19"/>
        <v>152.5158208</v>
      </c>
      <c r="N247" s="11">
        <f>Table21[[#This Row],[Adj Close]]-Table21[[#This Row],[6-MA]]</f>
        <v>2.9349086</v>
      </c>
      <c r="O247" s="12">
        <f>(Table21[[#This Row],[Adj Close]]-M247)^2</f>
        <v>8.6136884903539599</v>
      </c>
      <c r="P247" s="12">
        <f>ABS(Table21[[#This Row],[Erorr 3]])</f>
        <v>2.9349086</v>
      </c>
      <c r="Q247" s="204">
        <f>Table21[[#This Row],[Abs Erorr 3]]/Table21[[#This Row],[Adj Close]]</f>
        <v>1.8879992466603376E-2</v>
      </c>
    </row>
    <row r="248" spans="1:17" x14ac:dyDescent="0.3">
      <c r="A248" s="68">
        <v>43822</v>
      </c>
      <c r="B248" s="87">
        <v>155.21955869999999</v>
      </c>
      <c r="C248" s="6">
        <f t="shared" si="16"/>
        <v>155.4507294</v>
      </c>
      <c r="D248" s="19">
        <f>Table21[[#This Row],[Adj Close]]-Table21[[#This Row],[Naive Trend ]]</f>
        <v>-0.23117070000000695</v>
      </c>
      <c r="E248" s="7">
        <f t="shared" si="15"/>
        <v>5.3439892538493211E-2</v>
      </c>
      <c r="F248" s="7">
        <f>ABS(Table21[[#This Row],[Erorr 1]])</f>
        <v>0.23117070000000695</v>
      </c>
      <c r="G248" s="8">
        <f>Table21[[#This Row],[Abs Erorr 1]]/Table21[[#This Row],[Adj Close]]</f>
        <v>1.4893142458084244E-3</v>
      </c>
      <c r="H248" s="6">
        <f t="shared" si="18"/>
        <v>154.83420816666668</v>
      </c>
      <c r="I248" s="9">
        <f>(Table21[[#This Row],[Adj Close]]-Table21[[#This Row],[3-MA]])</f>
        <v>0.38535053333330893</v>
      </c>
      <c r="J248" s="5">
        <f t="shared" si="17"/>
        <v>0.14849503354026564</v>
      </c>
      <c r="K248" s="5">
        <f>ABS(Table21[[#This Row],[Erorr 2]])</f>
        <v>0.38535053333330893</v>
      </c>
      <c r="L248" s="8">
        <f>Table21[[#This Row],[Abs Erorr 2]]/Table21[[#This Row],[Adj Close]]</f>
        <v>2.4826158285766917E-3</v>
      </c>
      <c r="M248" s="6">
        <f t="shared" si="19"/>
        <v>153.53051756666665</v>
      </c>
      <c r="N248" s="11">
        <f>Table21[[#This Row],[Adj Close]]-Table21[[#This Row],[6-MA]]</f>
        <v>1.6890411333333475</v>
      </c>
      <c r="O248" s="12">
        <f>(Table21[[#This Row],[Adj Close]]-M248)^2</f>
        <v>2.8528599500919989</v>
      </c>
      <c r="P248" s="12">
        <f>ABS(Table21[[#This Row],[Erorr 3]])</f>
        <v>1.6890411333333475</v>
      </c>
      <c r="Q248" s="204">
        <f>Table21[[#This Row],[Abs Erorr 3]]/Table21[[#This Row],[Adj Close]]</f>
        <v>1.0881625662896228E-2</v>
      </c>
    </row>
    <row r="249" spans="1:17" x14ac:dyDescent="0.3">
      <c r="A249" s="68">
        <v>43823</v>
      </c>
      <c r="B249" s="87">
        <v>155.34475710000001</v>
      </c>
      <c r="C249" s="6">
        <f t="shared" si="16"/>
        <v>155.21955869999999</v>
      </c>
      <c r="D249" s="19">
        <f>Table21[[#This Row],[Adj Close]]-Table21[[#This Row],[Naive Trend ]]</f>
        <v>0.12519840000001636</v>
      </c>
      <c r="E249" s="7">
        <f t="shared" si="15"/>
        <v>1.5674639362564097E-2</v>
      </c>
      <c r="F249" s="7">
        <f>ABS(Table21[[#This Row],[Erorr 1]])</f>
        <v>0.12519840000001636</v>
      </c>
      <c r="G249" s="8">
        <f>Table21[[#This Row],[Abs Erorr 1]]/Table21[[#This Row],[Adj Close]]</f>
        <v>8.0593901163605061E-4</v>
      </c>
      <c r="H249" s="6">
        <f t="shared" si="18"/>
        <v>154.98513793333333</v>
      </c>
      <c r="I249" s="9">
        <f>(Table21[[#This Row],[Adj Close]]-Table21[[#This Row],[3-MA]])</f>
        <v>0.35961916666667548</v>
      </c>
      <c r="J249" s="5">
        <f t="shared" si="17"/>
        <v>0.12932594503403411</v>
      </c>
      <c r="K249" s="5">
        <f>ABS(Table21[[#This Row],[Erorr 2]])</f>
        <v>0.35961916666667548</v>
      </c>
      <c r="L249" s="8">
        <f>Table21[[#This Row],[Abs Erorr 2]]/Table21[[#This Row],[Adj Close]]</f>
        <v>2.3149745983070289E-3</v>
      </c>
      <c r="M249" s="6">
        <f t="shared" si="19"/>
        <v>154.50347136666667</v>
      </c>
      <c r="N249" s="11">
        <f>Table21[[#This Row],[Adj Close]]-Table21[[#This Row],[6-MA]]</f>
        <v>0.84128573333333634</v>
      </c>
      <c r="O249" s="12">
        <f>(Table21[[#This Row],[Adj Close]]-M249)^2</f>
        <v>0.70776168511020954</v>
      </c>
      <c r="P249" s="12">
        <f>ABS(Table21[[#This Row],[Erorr 3]])</f>
        <v>0.84128573333333634</v>
      </c>
      <c r="Q249" s="204">
        <f>Table21[[#This Row],[Abs Erorr 3]]/Table21[[#This Row],[Adj Close]]</f>
        <v>5.4156042922760238E-3</v>
      </c>
    </row>
    <row r="250" spans="1:17" x14ac:dyDescent="0.3">
      <c r="A250" s="68">
        <v>43825</v>
      </c>
      <c r="B250" s="87">
        <v>156.25027470000001</v>
      </c>
      <c r="C250" s="6">
        <f t="shared" si="16"/>
        <v>155.34475710000001</v>
      </c>
      <c r="D250" s="19">
        <f>Table21[[#This Row],[Adj Close]]-Table21[[#This Row],[Naive Trend ]]</f>
        <v>0.90551759999999604</v>
      </c>
      <c r="E250" s="7">
        <f t="shared" si="15"/>
        <v>0.81996212390975287</v>
      </c>
      <c r="F250" s="7">
        <f>ABS(Table21[[#This Row],[Erorr 1]])</f>
        <v>0.90551759999999604</v>
      </c>
      <c r="G250" s="8">
        <f>Table21[[#This Row],[Abs Erorr 1]]/Table21[[#This Row],[Adj Close]]</f>
        <v>5.7953024513946409E-3</v>
      </c>
      <c r="H250" s="6">
        <f t="shared" si="18"/>
        <v>155.3383484</v>
      </c>
      <c r="I250" s="9">
        <f>(Table21[[#This Row],[Adj Close]]-Table21[[#This Row],[3-MA]])</f>
        <v>0.91192630000000463</v>
      </c>
      <c r="J250" s="5">
        <f t="shared" si="17"/>
        <v>0.83160957663169843</v>
      </c>
      <c r="K250" s="5">
        <f>ABS(Table21[[#This Row],[Erorr 2]])</f>
        <v>0.91192630000000463</v>
      </c>
      <c r="L250" s="8">
        <f>Table21[[#This Row],[Abs Erorr 2]]/Table21[[#This Row],[Adj Close]]</f>
        <v>5.8363180592859755E-3</v>
      </c>
      <c r="M250" s="6">
        <f t="shared" si="19"/>
        <v>154.83421071666666</v>
      </c>
      <c r="N250" s="11">
        <f>Table21[[#This Row],[Adj Close]]-Table21[[#This Row],[6-MA]]</f>
        <v>1.4160639833333448</v>
      </c>
      <c r="O250" s="12">
        <f>(Table21[[#This Row],[Adj Close]]-M250)^2</f>
        <v>2.0052372048938993</v>
      </c>
      <c r="P250" s="12">
        <f>ABS(Table21[[#This Row],[Erorr 3]])</f>
        <v>1.4160639833333448</v>
      </c>
      <c r="Q250" s="204">
        <f>Table21[[#This Row],[Abs Erorr 3]]/Table21[[#This Row],[Adj Close]]</f>
        <v>9.0627935602173044E-3</v>
      </c>
    </row>
    <row r="251" spans="1:17" x14ac:dyDescent="0.3">
      <c r="A251" s="68">
        <v>43826</v>
      </c>
      <c r="B251" s="87">
        <v>157.29066470000001</v>
      </c>
      <c r="C251" s="6">
        <f t="shared" si="16"/>
        <v>156.25027470000001</v>
      </c>
      <c r="D251" s="19">
        <f>Table21[[#This Row],[Adj Close]]-Table21[[#This Row],[Naive Trend ]]</f>
        <v>1.0403900000000021</v>
      </c>
      <c r="E251" s="7">
        <f t="shared" si="15"/>
        <v>1.0824113521000045</v>
      </c>
      <c r="F251" s="7">
        <f>ABS(Table21[[#This Row],[Erorr 1]])</f>
        <v>1.0403900000000021</v>
      </c>
      <c r="G251" s="8">
        <f>Table21[[#This Row],[Abs Erorr 1]]/Table21[[#This Row],[Adj Close]]</f>
        <v>6.6144421347848889E-3</v>
      </c>
      <c r="H251" s="6">
        <f t="shared" si="18"/>
        <v>155.60486349999999</v>
      </c>
      <c r="I251" s="9">
        <f>(Table21[[#This Row],[Adj Close]]-Table21[[#This Row],[3-MA]])</f>
        <v>1.6858012000000144</v>
      </c>
      <c r="J251" s="5">
        <f t="shared" si="17"/>
        <v>2.8419256859214888</v>
      </c>
      <c r="K251" s="5">
        <f>ABS(Table21[[#This Row],[Erorr 2]])</f>
        <v>1.6858012000000144</v>
      </c>
      <c r="L251" s="8">
        <f>Table21[[#This Row],[Abs Erorr 2]]/Table21[[#This Row],[Adj Close]]</f>
        <v>1.0717744776623189E-2</v>
      </c>
      <c r="M251" s="6">
        <f t="shared" si="19"/>
        <v>155.21953583333334</v>
      </c>
      <c r="N251" s="11">
        <f>Table21[[#This Row],[Adj Close]]-Table21[[#This Row],[6-MA]]</f>
        <v>2.071128866666669</v>
      </c>
      <c r="O251" s="12">
        <f>(Table21[[#This Row],[Adj Close]]-M251)^2</f>
        <v>4.2895747823399608</v>
      </c>
      <c r="P251" s="12">
        <f>ABS(Table21[[#This Row],[Erorr 3]])</f>
        <v>2.071128866666669</v>
      </c>
      <c r="Q251" s="204">
        <f>Table21[[#This Row],[Abs Erorr 3]]/Table21[[#This Row],[Adj Close]]</f>
        <v>1.3167525680032738E-2</v>
      </c>
    </row>
    <row r="252" spans="1:17" x14ac:dyDescent="0.3">
      <c r="A252" s="68">
        <v>43829</v>
      </c>
      <c r="B252" s="87">
        <v>156.308075</v>
      </c>
      <c r="C252" s="6">
        <f t="shared" si="16"/>
        <v>157.29066470000001</v>
      </c>
      <c r="D252" s="19">
        <f>Table21[[#This Row],[Adj Close]]-Table21[[#This Row],[Naive Trend ]]</f>
        <v>-0.98258970000000545</v>
      </c>
      <c r="E252" s="7">
        <f t="shared" si="15"/>
        <v>0.96548251854610068</v>
      </c>
      <c r="F252" s="7">
        <f>ABS(Table21[[#This Row],[Erorr 1]])</f>
        <v>0.98258970000000545</v>
      </c>
      <c r="G252" s="8">
        <f>Table21[[#This Row],[Abs Erorr 1]]/Table21[[#This Row],[Adj Close]]</f>
        <v>6.2862376112047024E-3</v>
      </c>
      <c r="H252" s="6">
        <f t="shared" si="18"/>
        <v>156.29523216666666</v>
      </c>
      <c r="I252" s="9">
        <f>(Table21[[#This Row],[Adj Close]]-Table21[[#This Row],[3-MA]])</f>
        <v>1.2842833333337467E-2</v>
      </c>
      <c r="J252" s="5">
        <f t="shared" si="17"/>
        <v>1.6493836802788394E-4</v>
      </c>
      <c r="K252" s="5">
        <f>ABS(Table21[[#This Row],[Erorr 2]])</f>
        <v>1.2842833333337467E-2</v>
      </c>
      <c r="L252" s="8">
        <f>Table21[[#This Row],[Abs Erorr 2]]/Table21[[#This Row],[Adj Close]]</f>
        <v>8.2163594768456239E-5</v>
      </c>
      <c r="M252" s="6">
        <f t="shared" si="19"/>
        <v>155.64018504999999</v>
      </c>
      <c r="N252" s="11">
        <f>Table21[[#This Row],[Adj Close]]-Table21[[#This Row],[6-MA]]</f>
        <v>0.66788995000001705</v>
      </c>
      <c r="O252" s="12">
        <f>(Table21[[#This Row],[Adj Close]]-M252)^2</f>
        <v>0.4460769853110253</v>
      </c>
      <c r="P252" s="12">
        <f>ABS(Table21[[#This Row],[Erorr 3]])</f>
        <v>0.66788995000001705</v>
      </c>
      <c r="Q252" s="204">
        <f>Table21[[#This Row],[Abs Erorr 3]]/Table21[[#This Row],[Adj Close]]</f>
        <v>4.2729075257309452E-3</v>
      </c>
    </row>
    <row r="253" spans="1:17" x14ac:dyDescent="0.3">
      <c r="A253" s="68">
        <v>43830</v>
      </c>
      <c r="B253" s="87">
        <v>156.82829280000001</v>
      </c>
      <c r="C253" s="6">
        <f t="shared" si="16"/>
        <v>156.308075</v>
      </c>
      <c r="D253" s="19">
        <f>Table21[[#This Row],[Adj Close]]-Table21[[#This Row],[Naive Trend ]]</f>
        <v>0.52021780000001172</v>
      </c>
      <c r="E253" s="7">
        <f t="shared" si="15"/>
        <v>0.27062655943685221</v>
      </c>
      <c r="F253" s="7">
        <f>ABS(Table21[[#This Row],[Erorr 1]])</f>
        <v>0.52021780000001172</v>
      </c>
      <c r="G253" s="8">
        <f>Table21[[#This Row],[Abs Erorr 1]]/Table21[[#This Row],[Adj Close]]</f>
        <v>3.3171170246904052E-3</v>
      </c>
      <c r="H253" s="6">
        <f t="shared" si="18"/>
        <v>156.61633813333333</v>
      </c>
      <c r="I253" s="9">
        <f>(Table21[[#This Row],[Adj Close]]-Table21[[#This Row],[3-MA]])</f>
        <v>0.21195466666668494</v>
      </c>
      <c r="J253" s="5">
        <f t="shared" si="17"/>
        <v>4.4924780721785525E-2</v>
      </c>
      <c r="K253" s="5">
        <f>ABS(Table21[[#This Row],[Erorr 2]])</f>
        <v>0.21195466666668494</v>
      </c>
      <c r="L253" s="8">
        <f>Table21[[#This Row],[Abs Erorr 2]]/Table21[[#This Row],[Adj Close]]</f>
        <v>1.3515078362613211E-3</v>
      </c>
      <c r="M253" s="6">
        <f t="shared" si="19"/>
        <v>155.97734326666668</v>
      </c>
      <c r="N253" s="11">
        <f>Table21[[#This Row],[Adj Close]]-Table21[[#This Row],[6-MA]]</f>
        <v>0.85094953333333478</v>
      </c>
      <c r="O253" s="12">
        <f>(Table21[[#This Row],[Adj Close]]-M253)^2</f>
        <v>0.7241151082802203</v>
      </c>
      <c r="P253" s="12">
        <f>ABS(Table21[[#This Row],[Erorr 3]])</f>
        <v>0.85094953333333478</v>
      </c>
      <c r="Q253" s="204">
        <f>Table21[[#This Row],[Abs Erorr 3]]/Table21[[#This Row],[Adj Close]]</f>
        <v>5.4259950047312808E-3</v>
      </c>
    </row>
    <row r="254" spans="1:17" x14ac:dyDescent="0.3">
      <c r="A254" s="68">
        <v>43832</v>
      </c>
      <c r="B254" s="87">
        <v>157.33885190000001</v>
      </c>
      <c r="C254" s="6">
        <f t="shared" si="16"/>
        <v>156.82829280000001</v>
      </c>
      <c r="D254" s="19">
        <f>Table21[[#This Row],[Adj Close]]-Table21[[#This Row],[Naive Trend ]]</f>
        <v>0.51055909999999471</v>
      </c>
      <c r="E254" s="7">
        <f t="shared" si="15"/>
        <v>0.26067059459280462</v>
      </c>
      <c r="F254" s="7">
        <f>ABS(Table21[[#This Row],[Erorr 1]])</f>
        <v>0.51055909999999471</v>
      </c>
      <c r="G254" s="8">
        <f>Table21[[#This Row],[Abs Erorr 1]]/Table21[[#This Row],[Adj Close]]</f>
        <v>3.2449652062066093E-3</v>
      </c>
      <c r="H254" s="6">
        <f t="shared" si="18"/>
        <v>156.80901083333333</v>
      </c>
      <c r="I254" s="9">
        <f>(Table21[[#This Row],[Adj Close]]-Table21[[#This Row],[3-MA]])</f>
        <v>0.52984106666667685</v>
      </c>
      <c r="J254" s="5">
        <f t="shared" si="17"/>
        <v>0.28073155592648191</v>
      </c>
      <c r="K254" s="5">
        <f>ABS(Table21[[#This Row],[Erorr 2]])</f>
        <v>0.52984106666667685</v>
      </c>
      <c r="L254" s="8">
        <f>Table21[[#This Row],[Abs Erorr 2]]/Table21[[#This Row],[Adj Close]]</f>
        <v>3.3675157805487764E-3</v>
      </c>
      <c r="M254" s="6">
        <f t="shared" si="19"/>
        <v>156.20693716666668</v>
      </c>
      <c r="N254" s="11">
        <f>Table21[[#This Row],[Adj Close]]-Table21[[#This Row],[6-MA]]</f>
        <v>1.1319147333333319</v>
      </c>
      <c r="O254" s="12">
        <f>(Table21[[#This Row],[Adj Close]]-M254)^2</f>
        <v>1.281230963537068</v>
      </c>
      <c r="P254" s="12">
        <f>ABS(Table21[[#This Row],[Erorr 3]])</f>
        <v>1.1319147333333319</v>
      </c>
      <c r="Q254" s="204">
        <f>Table21[[#This Row],[Abs Erorr 3]]/Table21[[#This Row],[Adj Close]]</f>
        <v>7.1941209667192941E-3</v>
      </c>
    </row>
    <row r="255" spans="1:17" x14ac:dyDescent="0.3">
      <c r="A255" s="68">
        <v>43833</v>
      </c>
      <c r="B255" s="87">
        <v>156.70304870000001</v>
      </c>
      <c r="C255" s="6">
        <f t="shared" si="16"/>
        <v>157.33885190000001</v>
      </c>
      <c r="D255" s="19">
        <f>Table21[[#This Row],[Adj Close]]-Table21[[#This Row],[Naive Trend ]]</f>
        <v>-0.63580319999999801</v>
      </c>
      <c r="E255" s="7">
        <f t="shared" si="15"/>
        <v>0.4042457091302375</v>
      </c>
      <c r="F255" s="7">
        <f>ABS(Table21[[#This Row],[Erorr 1]])</f>
        <v>0.63580319999999801</v>
      </c>
      <c r="G255" s="8">
        <f>Table21[[#This Row],[Abs Erorr 1]]/Table21[[#This Row],[Adj Close]]</f>
        <v>4.057376070692861E-3</v>
      </c>
      <c r="H255" s="6">
        <f t="shared" si="18"/>
        <v>156.82507323333334</v>
      </c>
      <c r="I255" s="9">
        <f>(Table21[[#This Row],[Adj Close]]-Table21[[#This Row],[3-MA]])</f>
        <v>-0.12202453333333096</v>
      </c>
      <c r="J255" s="5">
        <f t="shared" si="17"/>
        <v>1.4889986735217201E-2</v>
      </c>
      <c r="K255" s="5">
        <f>ABS(Table21[[#This Row],[Erorr 2]])</f>
        <v>0.12202453333333096</v>
      </c>
      <c r="L255" s="8">
        <f>Table21[[#This Row],[Abs Erorr 2]]/Table21[[#This Row],[Adj Close]]</f>
        <v>7.7869916600627664E-4</v>
      </c>
      <c r="M255" s="6">
        <f t="shared" si="19"/>
        <v>156.5601527</v>
      </c>
      <c r="N255" s="11">
        <f>Table21[[#This Row],[Adj Close]]-Table21[[#This Row],[6-MA]]</f>
        <v>0.14289600000000746</v>
      </c>
      <c r="O255" s="12">
        <f>(Table21[[#This Row],[Adj Close]]-M255)^2</f>
        <v>2.0419266816002132E-2</v>
      </c>
      <c r="P255" s="12">
        <f>ABS(Table21[[#This Row],[Erorr 3]])</f>
        <v>0.14289600000000746</v>
      </c>
      <c r="Q255" s="204">
        <f>Table21[[#This Row],[Abs Erorr 3]]/Table21[[#This Row],[Adj Close]]</f>
        <v>9.1189036324095115E-4</v>
      </c>
    </row>
    <row r="256" spans="1:17" x14ac:dyDescent="0.3">
      <c r="A256" s="68">
        <v>43836</v>
      </c>
      <c r="B256" s="87">
        <v>156.97276310000001</v>
      </c>
      <c r="C256" s="6">
        <f t="shared" si="16"/>
        <v>156.70304870000001</v>
      </c>
      <c r="D256" s="19">
        <f>Table21[[#This Row],[Adj Close]]-Table21[[#This Row],[Naive Trend ]]</f>
        <v>0.26971439999999802</v>
      </c>
      <c r="E256" s="7">
        <f t="shared" si="15"/>
        <v>7.2745857567358935E-2</v>
      </c>
      <c r="F256" s="7">
        <f>ABS(Table21[[#This Row],[Erorr 1]])</f>
        <v>0.26971439999999802</v>
      </c>
      <c r="G256" s="8">
        <f>Table21[[#This Row],[Abs Erorr 1]]/Table21[[#This Row],[Adj Close]]</f>
        <v>1.7182241980933698E-3</v>
      </c>
      <c r="H256" s="6">
        <f t="shared" si="18"/>
        <v>156.95673113333334</v>
      </c>
      <c r="I256" s="9">
        <f>(Table21[[#This Row],[Adj Close]]-Table21[[#This Row],[3-MA]])</f>
        <v>1.6031966666673725E-2</v>
      </c>
      <c r="J256" s="5">
        <f t="shared" si="17"/>
        <v>2.570239552013374E-4</v>
      </c>
      <c r="K256" s="5">
        <f>ABS(Table21[[#This Row],[Erorr 2]])</f>
        <v>1.6031966666673725E-2</v>
      </c>
      <c r="L256" s="8">
        <f>Table21[[#This Row],[Abs Erorr 2]]/Table21[[#This Row],[Adj Close]]</f>
        <v>1.0213215560498548E-4</v>
      </c>
      <c r="M256" s="6">
        <f t="shared" si="19"/>
        <v>156.78653463333333</v>
      </c>
      <c r="N256" s="11">
        <f>Table21[[#This Row],[Adj Close]]-Table21[[#This Row],[6-MA]]</f>
        <v>0.1862284666666767</v>
      </c>
      <c r="O256" s="12">
        <f>(Table21[[#This Row],[Adj Close]]-M256)^2</f>
        <v>3.4681041797021514E-2</v>
      </c>
      <c r="P256" s="12">
        <f>ABS(Table21[[#This Row],[Erorr 3]])</f>
        <v>0.1862284666666767</v>
      </c>
      <c r="Q256" s="204">
        <f>Table21[[#This Row],[Abs Erorr 3]]/Table21[[#This Row],[Adj Close]]</f>
        <v>1.1863743938051166E-3</v>
      </c>
    </row>
    <row r="257" spans="1:17" x14ac:dyDescent="0.3">
      <c r="A257" s="68">
        <v>43837</v>
      </c>
      <c r="B257" s="87">
        <v>158.46592709999999</v>
      </c>
      <c r="C257" s="6">
        <f t="shared" si="16"/>
        <v>156.97276310000001</v>
      </c>
      <c r="D257" s="19">
        <f>Table21[[#This Row],[Adj Close]]-Table21[[#This Row],[Naive Trend ]]</f>
        <v>1.4931639999999788</v>
      </c>
      <c r="E257" s="7">
        <f t="shared" si="15"/>
        <v>2.2295387308959369</v>
      </c>
      <c r="F257" s="7">
        <f>ABS(Table21[[#This Row],[Erorr 1]])</f>
        <v>1.4931639999999788</v>
      </c>
      <c r="G257" s="8">
        <f>Table21[[#This Row],[Abs Erorr 1]]/Table21[[#This Row],[Adj Close]]</f>
        <v>9.4226186494824025E-3</v>
      </c>
      <c r="H257" s="6">
        <f t="shared" si="18"/>
        <v>157.0048879</v>
      </c>
      <c r="I257" s="9">
        <f>(Table21[[#This Row],[Adj Close]]-Table21[[#This Row],[3-MA]])</f>
        <v>1.4610391999999877</v>
      </c>
      <c r="J257" s="5">
        <f t="shared" si="17"/>
        <v>2.134635543936604</v>
      </c>
      <c r="K257" s="5">
        <f>ABS(Table21[[#This Row],[Erorr 2]])</f>
        <v>1.4610391999999877</v>
      </c>
      <c r="L257" s="8">
        <f>Table21[[#This Row],[Abs Erorr 2]]/Table21[[#This Row],[Adj Close]]</f>
        <v>9.2198949435861894E-3</v>
      </c>
      <c r="M257" s="6">
        <f t="shared" si="19"/>
        <v>156.90694936666668</v>
      </c>
      <c r="N257" s="11">
        <f>Table21[[#This Row],[Adj Close]]-Table21[[#This Row],[6-MA]]</f>
        <v>1.5589777333333075</v>
      </c>
      <c r="O257" s="12">
        <f>(Table21[[#This Row],[Adj Close]]-M257)^2</f>
        <v>2.430411573029057</v>
      </c>
      <c r="P257" s="12">
        <f>ABS(Table21[[#This Row],[Erorr 3]])</f>
        <v>1.5589777333333075</v>
      </c>
      <c r="Q257" s="204">
        <f>Table21[[#This Row],[Abs Erorr 3]]/Table21[[#This Row],[Adj Close]]</f>
        <v>9.8379365322459125E-3</v>
      </c>
    </row>
    <row r="258" spans="1:17" x14ac:dyDescent="0.3">
      <c r="A258" s="68">
        <v>43838</v>
      </c>
      <c r="B258" s="87">
        <v>162.61782840000001</v>
      </c>
      <c r="C258" s="6">
        <f t="shared" si="16"/>
        <v>158.46592709999999</v>
      </c>
      <c r="D258" s="19">
        <f>Table21[[#This Row],[Adj Close]]-Table21[[#This Row],[Naive Trend ]]</f>
        <v>4.15190130000002</v>
      </c>
      <c r="E258" s="7">
        <f t="shared" si="15"/>
        <v>17.238284404941854</v>
      </c>
      <c r="F258" s="7">
        <f>ABS(Table21[[#This Row],[Erorr 1]])</f>
        <v>4.15190130000002</v>
      </c>
      <c r="G258" s="8">
        <f>Table21[[#This Row],[Abs Erorr 1]]/Table21[[#This Row],[Adj Close]]</f>
        <v>2.5531648902525989E-2</v>
      </c>
      <c r="H258" s="6">
        <f t="shared" si="18"/>
        <v>157.38057963333333</v>
      </c>
      <c r="I258" s="9">
        <f>(Table21[[#This Row],[Adj Close]]-Table21[[#This Row],[3-MA]])</f>
        <v>5.2372487666666814</v>
      </c>
      <c r="J258" s="5">
        <f t="shared" si="17"/>
        <v>27.428774643951677</v>
      </c>
      <c r="K258" s="5">
        <f>ABS(Table21[[#This Row],[Erorr 2]])</f>
        <v>5.2372487666666814</v>
      </c>
      <c r="L258" s="8">
        <f>Table21[[#This Row],[Abs Erorr 2]]/Table21[[#This Row],[Adj Close]]</f>
        <v>3.2205870771957017E-2</v>
      </c>
      <c r="M258" s="6">
        <f t="shared" si="19"/>
        <v>157.10282643333335</v>
      </c>
      <c r="N258" s="11">
        <f>Table21[[#This Row],[Adj Close]]-Table21[[#This Row],[6-MA]]</f>
        <v>5.5150019666666594</v>
      </c>
      <c r="O258" s="12">
        <f>(Table21[[#This Row],[Adj Close]]-M258)^2</f>
        <v>30.415246692337121</v>
      </c>
      <c r="P258" s="12">
        <f>ABS(Table21[[#This Row],[Erorr 3]])</f>
        <v>5.5150019666666594</v>
      </c>
      <c r="Q258" s="204">
        <f>Table21[[#This Row],[Abs Erorr 3]]/Table21[[#This Row],[Adj Close]]</f>
        <v>3.3913882757683284E-2</v>
      </c>
    </row>
    <row r="259" spans="1:17" x14ac:dyDescent="0.3">
      <c r="A259" s="68">
        <v>43839</v>
      </c>
      <c r="B259" s="87">
        <v>166.24954220000001</v>
      </c>
      <c r="C259" s="6">
        <f t="shared" si="16"/>
        <v>162.61782840000001</v>
      </c>
      <c r="D259" s="19">
        <f>Table21[[#This Row],[Adj Close]]-Table21[[#This Row],[Naive Trend ]]</f>
        <v>3.6317138</v>
      </c>
      <c r="E259" s="7">
        <f t="shared" ref="E259:E322" si="20">(B259-C259)^2</f>
        <v>13.189345125110441</v>
      </c>
      <c r="F259" s="7">
        <f>ABS(Table21[[#This Row],[Erorr 1]])</f>
        <v>3.6317138</v>
      </c>
      <c r="G259" s="8">
        <f>Table21[[#This Row],[Abs Erorr 1]]/Table21[[#This Row],[Adj Close]]</f>
        <v>2.1844955191702174E-2</v>
      </c>
      <c r="H259" s="6">
        <f t="shared" si="18"/>
        <v>159.35217286666668</v>
      </c>
      <c r="I259" s="9">
        <f>(Table21[[#This Row],[Adj Close]]-Table21[[#This Row],[3-MA]])</f>
        <v>6.8973693333333301</v>
      </c>
      <c r="J259" s="5">
        <f t="shared" si="17"/>
        <v>47.573703720407067</v>
      </c>
      <c r="K259" s="5">
        <f>ABS(Table21[[#This Row],[Erorr 2]])</f>
        <v>6.8973693333333301</v>
      </c>
      <c r="L259" s="8">
        <f>Table21[[#This Row],[Abs Erorr 2]]/Table21[[#This Row],[Adj Close]]</f>
        <v>4.1488050084587419E-2</v>
      </c>
      <c r="M259" s="6">
        <f t="shared" si="19"/>
        <v>158.15445199999999</v>
      </c>
      <c r="N259" s="11">
        <f>Table21[[#This Row],[Adj Close]]-Table21[[#This Row],[6-MA]]</f>
        <v>8.0950902000000156</v>
      </c>
      <c r="O259" s="12">
        <f>(Table21[[#This Row],[Adj Close]]-M259)^2</f>
        <v>65.530485346136288</v>
      </c>
      <c r="P259" s="12">
        <f>ABS(Table21[[#This Row],[Erorr 3]])</f>
        <v>8.0950902000000156</v>
      </c>
      <c r="Q259" s="204">
        <f>Table21[[#This Row],[Abs Erorr 3]]/Table21[[#This Row],[Adj Close]]</f>
        <v>4.8692405963208812E-2</v>
      </c>
    </row>
    <row r="260" spans="1:17" x14ac:dyDescent="0.3">
      <c r="A260" s="68">
        <v>43840</v>
      </c>
      <c r="B260" s="87">
        <v>165.18025209999999</v>
      </c>
      <c r="C260" s="6">
        <f t="shared" ref="C260:C323" si="21">B259</f>
        <v>166.24954220000001</v>
      </c>
      <c r="D260" s="19">
        <f>Table21[[#This Row],[Adj Close]]-Table21[[#This Row],[Naive Trend ]]</f>
        <v>-1.0692901000000177</v>
      </c>
      <c r="E260" s="7">
        <f t="shared" si="20"/>
        <v>1.1433813179580479</v>
      </c>
      <c r="F260" s="7">
        <f>ABS(Table21[[#This Row],[Erorr 1]])</f>
        <v>1.0692901000000177</v>
      </c>
      <c r="G260" s="8">
        <f>Table21[[#This Row],[Abs Erorr 1]]/Table21[[#This Row],[Adj Close]]</f>
        <v>6.4734741980698174E-3</v>
      </c>
      <c r="H260" s="6">
        <f t="shared" si="18"/>
        <v>162.44443256666668</v>
      </c>
      <c r="I260" s="9">
        <f>(Table21[[#This Row],[Adj Close]]-Table21[[#This Row],[3-MA]])</f>
        <v>2.7358195333333128</v>
      </c>
      <c r="J260" s="5">
        <f t="shared" si="17"/>
        <v>7.4847085189681053</v>
      </c>
      <c r="K260" s="5">
        <f>ABS(Table21[[#This Row],[Erorr 2]])</f>
        <v>2.7358195333333128</v>
      </c>
      <c r="L260" s="8">
        <f>Table21[[#This Row],[Abs Erorr 2]]/Table21[[#This Row],[Adj Close]]</f>
        <v>1.6562630814227416E-2</v>
      </c>
      <c r="M260" s="6">
        <f t="shared" si="19"/>
        <v>159.72466023333334</v>
      </c>
      <c r="N260" s="11">
        <f>Table21[[#This Row],[Adj Close]]-Table21[[#This Row],[6-MA]]</f>
        <v>5.4555918666666514</v>
      </c>
      <c r="O260" s="12">
        <f>(Table21[[#This Row],[Adj Close]]-M260)^2</f>
        <v>29.763482615639319</v>
      </c>
      <c r="P260" s="12">
        <f>ABS(Table21[[#This Row],[Erorr 3]])</f>
        <v>5.4555918666666514</v>
      </c>
      <c r="Q260" s="204">
        <f>Table21[[#This Row],[Abs Erorr 3]]/Table21[[#This Row],[Adj Close]]</f>
        <v>3.3028112000724155E-2</v>
      </c>
    </row>
    <row r="261" spans="1:17" x14ac:dyDescent="0.3">
      <c r="A261" s="68">
        <v>43843</v>
      </c>
      <c r="B261" s="87">
        <v>166.65412900000001</v>
      </c>
      <c r="C261" s="6">
        <f t="shared" si="21"/>
        <v>165.18025209999999</v>
      </c>
      <c r="D261" s="19">
        <f>Table21[[#This Row],[Adj Close]]-Table21[[#This Row],[Naive Trend ]]</f>
        <v>1.4738769000000218</v>
      </c>
      <c r="E261" s="7">
        <f t="shared" si="20"/>
        <v>2.1723131163536742</v>
      </c>
      <c r="F261" s="7">
        <f>ABS(Table21[[#This Row],[Erorr 1]])</f>
        <v>1.4738769000000218</v>
      </c>
      <c r="G261" s="8">
        <f>Table21[[#This Row],[Abs Erorr 1]]/Table21[[#This Row],[Adj Close]]</f>
        <v>8.8439266932295556E-3</v>
      </c>
      <c r="H261" s="6">
        <f t="shared" si="18"/>
        <v>164.68254090000002</v>
      </c>
      <c r="I261" s="9">
        <f>(Table21[[#This Row],[Adj Close]]-Table21[[#This Row],[3-MA]])</f>
        <v>1.9715880999999911</v>
      </c>
      <c r="J261" s="5">
        <f t="shared" ref="J261:J324" si="22">(B261-H261)^2</f>
        <v>3.887159636061575</v>
      </c>
      <c r="K261" s="5">
        <f>ABS(Table21[[#This Row],[Erorr 2]])</f>
        <v>1.9715880999999911</v>
      </c>
      <c r="L261" s="8">
        <f>Table21[[#This Row],[Abs Erorr 2]]/Table21[[#This Row],[Adj Close]]</f>
        <v>1.1830418555066169E-2</v>
      </c>
      <c r="M261" s="6">
        <f t="shared" si="19"/>
        <v>161.03156026666667</v>
      </c>
      <c r="N261" s="11">
        <f>Table21[[#This Row],[Adj Close]]-Table21[[#This Row],[6-MA]]</f>
        <v>5.6225687333333383</v>
      </c>
      <c r="O261" s="12">
        <f>(Table21[[#This Row],[Adj Close]]-M261)^2</f>
        <v>31.613279161057662</v>
      </c>
      <c r="P261" s="12">
        <f>ABS(Table21[[#This Row],[Erorr 3]])</f>
        <v>5.6225687333333383</v>
      </c>
      <c r="Q261" s="204">
        <f>Table21[[#This Row],[Abs Erorr 3]]/Table21[[#This Row],[Adj Close]]</f>
        <v>3.3737950371054641E-2</v>
      </c>
    </row>
    <row r="262" spans="1:17" x14ac:dyDescent="0.3">
      <c r="A262" s="68">
        <v>43844</v>
      </c>
      <c r="B262" s="87">
        <v>167.9835205</v>
      </c>
      <c r="C262" s="6">
        <f t="shared" si="21"/>
        <v>166.65412900000001</v>
      </c>
      <c r="D262" s="19">
        <f>Table21[[#This Row],[Adj Close]]-Table21[[#This Row],[Naive Trend ]]</f>
        <v>1.3293914999999856</v>
      </c>
      <c r="E262" s="7">
        <f t="shared" si="20"/>
        <v>1.7672817602722117</v>
      </c>
      <c r="F262" s="7">
        <f>ABS(Table21[[#This Row],[Erorr 1]])</f>
        <v>1.3293914999999856</v>
      </c>
      <c r="G262" s="8">
        <f>Table21[[#This Row],[Abs Erorr 1]]/Table21[[#This Row],[Adj Close]]</f>
        <v>7.9138209274521396E-3</v>
      </c>
      <c r="H262" s="6">
        <f t="shared" ref="H262:H325" si="23">AVERAGE(B259:B261)</f>
        <v>166.02797443333336</v>
      </c>
      <c r="I262" s="9">
        <f>(Table21[[#This Row],[Adj Close]]-Table21[[#This Row],[3-MA]])</f>
        <v>1.955546066666642</v>
      </c>
      <c r="J262" s="5">
        <f t="shared" si="22"/>
        <v>3.8241604188553744</v>
      </c>
      <c r="K262" s="5">
        <f>ABS(Table21[[#This Row],[Erorr 2]])</f>
        <v>1.955546066666642</v>
      </c>
      <c r="L262" s="8">
        <f>Table21[[#This Row],[Abs Erorr 2]]/Table21[[#This Row],[Adj Close]]</f>
        <v>1.1641297079892084E-2</v>
      </c>
      <c r="M262" s="6">
        <f t="shared" si="19"/>
        <v>162.69007365000002</v>
      </c>
      <c r="N262" s="11">
        <f>Table21[[#This Row],[Adj Close]]-Table21[[#This Row],[6-MA]]</f>
        <v>5.2934468499999809</v>
      </c>
      <c r="O262" s="12">
        <f>(Table21[[#This Row],[Adj Close]]-M262)^2</f>
        <v>28.02057955377472</v>
      </c>
      <c r="P262" s="12">
        <f>ABS(Table21[[#This Row],[Erorr 3]])</f>
        <v>5.2934468499999809</v>
      </c>
      <c r="Q262" s="204">
        <f>Table21[[#This Row],[Abs Erorr 3]]/Table21[[#This Row],[Adj Close]]</f>
        <v>3.1511703256629754E-2</v>
      </c>
    </row>
    <row r="263" spans="1:17" x14ac:dyDescent="0.3">
      <c r="A263" s="68">
        <v>43845</v>
      </c>
      <c r="B263" s="87">
        <v>169.79454039999999</v>
      </c>
      <c r="C263" s="6">
        <f t="shared" si="21"/>
        <v>167.9835205</v>
      </c>
      <c r="D263" s="19">
        <f>Table21[[#This Row],[Adj Close]]-Table21[[#This Row],[Naive Trend ]]</f>
        <v>1.8110198999999909</v>
      </c>
      <c r="E263" s="7">
        <f t="shared" si="20"/>
        <v>3.279793078195977</v>
      </c>
      <c r="F263" s="7">
        <f>ABS(Table21[[#This Row],[Erorr 1]])</f>
        <v>1.8110198999999909</v>
      </c>
      <c r="G263" s="8">
        <f>Table21[[#This Row],[Abs Erorr 1]]/Table21[[#This Row],[Adj Close]]</f>
        <v>1.0665948950617678E-2</v>
      </c>
      <c r="H263" s="6">
        <f t="shared" si="23"/>
        <v>166.60596719999998</v>
      </c>
      <c r="I263" s="9">
        <f>(Table21[[#This Row],[Adj Close]]-Table21[[#This Row],[3-MA]])</f>
        <v>3.1885732000000075</v>
      </c>
      <c r="J263" s="5">
        <f t="shared" si="22"/>
        <v>10.166999051758289</v>
      </c>
      <c r="K263" s="5">
        <f>ABS(Table21[[#This Row],[Erorr 2]])</f>
        <v>3.1885732000000075</v>
      </c>
      <c r="L263" s="8">
        <f>Table21[[#This Row],[Abs Erorr 2]]/Table21[[#This Row],[Adj Close]]</f>
        <v>1.8779008986321965E-2</v>
      </c>
      <c r="M263" s="6">
        <f t="shared" si="19"/>
        <v>164.52519988333333</v>
      </c>
      <c r="N263" s="11">
        <f>Table21[[#This Row],[Adj Close]]-Table21[[#This Row],[6-MA]]</f>
        <v>5.2693405166666594</v>
      </c>
      <c r="O263" s="12">
        <f>(Table21[[#This Row],[Adj Close]]-M263)^2</f>
        <v>27.765949480584858</v>
      </c>
      <c r="P263" s="12">
        <f>ABS(Table21[[#This Row],[Erorr 3]])</f>
        <v>5.2693405166666594</v>
      </c>
      <c r="Q263" s="204">
        <f>Table21[[#This Row],[Abs Erorr 3]]/Table21[[#This Row],[Adj Close]]</f>
        <v>3.103362749033749E-2</v>
      </c>
    </row>
    <row r="264" spans="1:17" x14ac:dyDescent="0.3">
      <c r="A264" s="68">
        <v>43846</v>
      </c>
      <c r="B264" s="87">
        <v>169.31289670000001</v>
      </c>
      <c r="C264" s="6">
        <f t="shared" si="21"/>
        <v>169.79454039999999</v>
      </c>
      <c r="D264" s="19">
        <f>Table21[[#This Row],[Adj Close]]-Table21[[#This Row],[Naive Trend ]]</f>
        <v>-0.48164369999997803</v>
      </c>
      <c r="E264" s="7">
        <f t="shared" si="20"/>
        <v>0.23198065374966884</v>
      </c>
      <c r="F264" s="7">
        <f>ABS(Table21[[#This Row],[Erorr 1]])</f>
        <v>0.48164369999997803</v>
      </c>
      <c r="G264" s="8">
        <f>Table21[[#This Row],[Abs Erorr 1]]/Table21[[#This Row],[Adj Close]]</f>
        <v>2.8446958819291052E-3</v>
      </c>
      <c r="H264" s="6">
        <f t="shared" si="23"/>
        <v>168.1440633</v>
      </c>
      <c r="I264" s="9">
        <f>(Table21[[#This Row],[Adj Close]]-Table21[[#This Row],[3-MA]])</f>
        <v>1.1688334000000111</v>
      </c>
      <c r="J264" s="5">
        <f t="shared" si="22"/>
        <v>1.3661715169555859</v>
      </c>
      <c r="K264" s="5">
        <f>ABS(Table21[[#This Row],[Erorr 2]])</f>
        <v>1.1688334000000111</v>
      </c>
      <c r="L264" s="8">
        <f>Table21[[#This Row],[Abs Erorr 2]]/Table21[[#This Row],[Adj Close]]</f>
        <v>6.903392610847766E-3</v>
      </c>
      <c r="M264" s="6">
        <f t="shared" si="19"/>
        <v>166.41330210000001</v>
      </c>
      <c r="N264" s="11">
        <f>Table21[[#This Row],[Adj Close]]-Table21[[#This Row],[6-MA]]</f>
        <v>2.8995946000000004</v>
      </c>
      <c r="O264" s="12">
        <f>(Table21[[#This Row],[Adj Close]]-M264)^2</f>
        <v>8.4076488443491613</v>
      </c>
      <c r="P264" s="12">
        <f>ABS(Table21[[#This Row],[Erorr 3]])</f>
        <v>2.8995946000000004</v>
      </c>
      <c r="Q264" s="204">
        <f>Table21[[#This Row],[Abs Erorr 3]]/Table21[[#This Row],[Adj Close]]</f>
        <v>1.7125657032126131E-2</v>
      </c>
    </row>
    <row r="265" spans="1:17" x14ac:dyDescent="0.3">
      <c r="A265" s="68">
        <v>43847</v>
      </c>
      <c r="B265" s="87">
        <v>166.59632869999999</v>
      </c>
      <c r="C265" s="6">
        <f t="shared" si="21"/>
        <v>169.31289670000001</v>
      </c>
      <c r="D265" s="19">
        <f>Table21[[#This Row],[Adj Close]]-Table21[[#This Row],[Naive Trend ]]</f>
        <v>-2.7165680000000236</v>
      </c>
      <c r="E265" s="7">
        <f t="shared" si="20"/>
        <v>7.3797416986241284</v>
      </c>
      <c r="F265" s="7">
        <f>ABS(Table21[[#This Row],[Erorr 1]])</f>
        <v>2.7165680000000236</v>
      </c>
      <c r="G265" s="8">
        <f>Table21[[#This Row],[Abs Erorr 1]]/Table21[[#This Row],[Adj Close]]</f>
        <v>1.6306289707571593E-2</v>
      </c>
      <c r="H265" s="6">
        <f t="shared" si="23"/>
        <v>169.03031920000001</v>
      </c>
      <c r="I265" s="9">
        <f>(Table21[[#This Row],[Adj Close]]-Table21[[#This Row],[3-MA]])</f>
        <v>-2.4339905000000215</v>
      </c>
      <c r="J265" s="5">
        <f t="shared" si="22"/>
        <v>5.9243097540903547</v>
      </c>
      <c r="K265" s="5">
        <f>ABS(Table21[[#This Row],[Erorr 2]])</f>
        <v>2.4339905000000215</v>
      </c>
      <c r="L265" s="8">
        <f>Table21[[#This Row],[Abs Erorr 2]]/Table21[[#This Row],[Adj Close]]</f>
        <v>1.4610108872105185E-2</v>
      </c>
      <c r="M265" s="6">
        <f t="shared" ref="M265:M328" si="24">AVERAGE(B259:B264)</f>
        <v>167.52914681666667</v>
      </c>
      <c r="N265" s="11">
        <f>Table21[[#This Row],[Adj Close]]-Table21[[#This Row],[6-MA]]</f>
        <v>-0.93281811666668091</v>
      </c>
      <c r="O265" s="12">
        <f>(Table21[[#This Row],[Adj Close]]-M265)^2</f>
        <v>0.87014963878157348</v>
      </c>
      <c r="P265" s="12">
        <f>ABS(Table21[[#This Row],[Erorr 3]])</f>
        <v>0.93281811666668091</v>
      </c>
      <c r="Q265" s="204">
        <f>Table21[[#This Row],[Abs Erorr 3]]/Table21[[#This Row],[Adj Close]]</f>
        <v>5.5992717483376387E-3</v>
      </c>
    </row>
    <row r="266" spans="1:17" x14ac:dyDescent="0.3">
      <c r="A266" s="68">
        <v>43851</v>
      </c>
      <c r="B266" s="87">
        <v>166.5578003</v>
      </c>
      <c r="C266" s="6">
        <f t="shared" si="21"/>
        <v>166.59632869999999</v>
      </c>
      <c r="D266" s="19">
        <f>Table21[[#This Row],[Adj Close]]-Table21[[#This Row],[Naive Trend ]]</f>
        <v>-3.8528399999989915E-2</v>
      </c>
      <c r="E266" s="7">
        <f t="shared" si="20"/>
        <v>1.4844376065592229E-3</v>
      </c>
      <c r="F266" s="7">
        <f>ABS(Table21[[#This Row],[Erorr 1]])</f>
        <v>3.8528399999989915E-2</v>
      </c>
      <c r="G266" s="8">
        <f>Table21[[#This Row],[Abs Erorr 1]]/Table21[[#This Row],[Adj Close]]</f>
        <v>2.3132149878656819E-4</v>
      </c>
      <c r="H266" s="6">
        <f t="shared" si="23"/>
        <v>168.56792193333331</v>
      </c>
      <c r="I266" s="9">
        <f>(Table21[[#This Row],[Adj Close]]-Table21[[#This Row],[3-MA]])</f>
        <v>-2.0101216333333127</v>
      </c>
      <c r="J266" s="5">
        <f t="shared" si="22"/>
        <v>4.0405889807945847</v>
      </c>
      <c r="K266" s="5">
        <f>ABS(Table21[[#This Row],[Erorr 2]])</f>
        <v>2.0101216333333127</v>
      </c>
      <c r="L266" s="8">
        <f>Table21[[#This Row],[Abs Erorr 2]]/Table21[[#This Row],[Adj Close]]</f>
        <v>1.2068612996285547E-2</v>
      </c>
      <c r="M266" s="6">
        <f t="shared" si="24"/>
        <v>167.58694456666666</v>
      </c>
      <c r="N266" s="11">
        <f>Table21[[#This Row],[Adj Close]]-Table21[[#This Row],[6-MA]]</f>
        <v>-1.0291442666666626</v>
      </c>
      <c r="O266" s="12">
        <f>(Table21[[#This Row],[Adj Close]]-M266)^2</f>
        <v>1.0591379216128627</v>
      </c>
      <c r="P266" s="12">
        <f>ABS(Table21[[#This Row],[Erorr 3]])</f>
        <v>1.0291442666666626</v>
      </c>
      <c r="Q266" s="204">
        <f>Table21[[#This Row],[Abs Erorr 3]]/Table21[[#This Row],[Adj Close]]</f>
        <v>6.1789016474340566E-3</v>
      </c>
    </row>
    <row r="267" spans="1:17" x14ac:dyDescent="0.3">
      <c r="A267" s="68">
        <v>43852</v>
      </c>
      <c r="B267" s="87">
        <v>168.09912109999999</v>
      </c>
      <c r="C267" s="6">
        <f t="shared" si="21"/>
        <v>166.5578003</v>
      </c>
      <c r="D267" s="19">
        <f>Table21[[#This Row],[Adj Close]]-Table21[[#This Row],[Naive Trend ]]</f>
        <v>1.5413207999999941</v>
      </c>
      <c r="E267" s="7">
        <f t="shared" si="20"/>
        <v>2.3756698085126216</v>
      </c>
      <c r="F267" s="7">
        <f>ABS(Table21[[#This Row],[Erorr 1]])</f>
        <v>1.5413207999999941</v>
      </c>
      <c r="G267" s="8">
        <f>Table21[[#This Row],[Abs Erorr 1]]/Table21[[#This Row],[Adj Close]]</f>
        <v>9.1691187313411495E-3</v>
      </c>
      <c r="H267" s="6">
        <f t="shared" si="23"/>
        <v>167.48900856666666</v>
      </c>
      <c r="I267" s="9">
        <f>(Table21[[#This Row],[Adj Close]]-Table21[[#This Row],[3-MA]])</f>
        <v>0.6101125333333357</v>
      </c>
      <c r="J267" s="5">
        <f t="shared" si="22"/>
        <v>0.37223730333042065</v>
      </c>
      <c r="K267" s="5">
        <f>ABS(Table21[[#This Row],[Erorr 2]])</f>
        <v>0.6101125333333357</v>
      </c>
      <c r="L267" s="8">
        <f>Table21[[#This Row],[Abs Erorr 2]]/Table21[[#This Row],[Adj Close]]</f>
        <v>3.6294808047829569E-3</v>
      </c>
      <c r="M267" s="6">
        <f t="shared" si="24"/>
        <v>167.81653593333331</v>
      </c>
      <c r="N267" s="11">
        <f>Table21[[#This Row],[Adj Close]]-Table21[[#This Row],[6-MA]]</f>
        <v>0.28258516666667788</v>
      </c>
      <c r="O267" s="12">
        <f>(Table21[[#This Row],[Adj Close]]-M267)^2</f>
        <v>7.9854376420034109E-2</v>
      </c>
      <c r="P267" s="12">
        <f>ABS(Table21[[#This Row],[Erorr 3]])</f>
        <v>0.28258516666667788</v>
      </c>
      <c r="Q267" s="204">
        <f>Table21[[#This Row],[Abs Erorr 3]]/Table21[[#This Row],[Adj Close]]</f>
        <v>1.6810627254771405E-3</v>
      </c>
    </row>
    <row r="268" spans="1:17" x14ac:dyDescent="0.3">
      <c r="A268" s="68">
        <v>43853</v>
      </c>
      <c r="B268" s="87">
        <v>166.26881409999999</v>
      </c>
      <c r="C268" s="6">
        <f t="shared" si="21"/>
        <v>168.09912109999999</v>
      </c>
      <c r="D268" s="19">
        <f>Table21[[#This Row],[Adj Close]]-Table21[[#This Row],[Naive Trend ]]</f>
        <v>-1.8303070000000048</v>
      </c>
      <c r="E268" s="7">
        <f t="shared" si="20"/>
        <v>3.3500237142490175</v>
      </c>
      <c r="F268" s="7">
        <f>ABS(Table21[[#This Row],[Erorr 1]])</f>
        <v>1.8303070000000048</v>
      </c>
      <c r="G268" s="8">
        <f>Table21[[#This Row],[Abs Erorr 1]]/Table21[[#This Row],[Adj Close]]</f>
        <v>1.1008119651946233E-2</v>
      </c>
      <c r="H268" s="6">
        <f t="shared" si="23"/>
        <v>167.08441669999999</v>
      </c>
      <c r="I268" s="9">
        <f>(Table21[[#This Row],[Adj Close]]-Table21[[#This Row],[3-MA]])</f>
        <v>-0.8156026000000054</v>
      </c>
      <c r="J268" s="5">
        <f t="shared" si="22"/>
        <v>0.6652076011267688</v>
      </c>
      <c r="K268" s="5">
        <f>ABS(Table21[[#This Row],[Erorr 2]])</f>
        <v>0.8156026000000054</v>
      </c>
      <c r="L268" s="8">
        <f>Table21[[#This Row],[Abs Erorr 2]]/Table21[[#This Row],[Adj Close]]</f>
        <v>4.9053251772727081E-3</v>
      </c>
      <c r="M268" s="6">
        <f t="shared" si="24"/>
        <v>168.05736794999999</v>
      </c>
      <c r="N268" s="11">
        <f>Table21[[#This Row],[Adj Close]]-Table21[[#This Row],[6-MA]]</f>
        <v>-1.7885538499999996</v>
      </c>
      <c r="O268" s="12">
        <f>(Table21[[#This Row],[Adj Close]]-M268)^2</f>
        <v>3.1989248743498209</v>
      </c>
      <c r="P268" s="12">
        <f>ABS(Table21[[#This Row],[Erorr 3]])</f>
        <v>1.7885538499999996</v>
      </c>
      <c r="Q268" s="204">
        <f>Table21[[#This Row],[Abs Erorr 3]]/Table21[[#This Row],[Adj Close]]</f>
        <v>1.075700130346933E-2</v>
      </c>
    </row>
    <row r="269" spans="1:17" x14ac:dyDescent="0.3">
      <c r="A269" s="68">
        <v>43854</v>
      </c>
      <c r="B269" s="87">
        <v>164.9394226</v>
      </c>
      <c r="C269" s="6">
        <f t="shared" si="21"/>
        <v>166.26881409999999</v>
      </c>
      <c r="D269" s="19">
        <f>Table21[[#This Row],[Adj Close]]-Table21[[#This Row],[Naive Trend ]]</f>
        <v>-1.3293914999999856</v>
      </c>
      <c r="E269" s="7">
        <f t="shared" si="20"/>
        <v>1.7672817602722117</v>
      </c>
      <c r="F269" s="7">
        <f>ABS(Table21[[#This Row],[Erorr 1]])</f>
        <v>1.3293914999999856</v>
      </c>
      <c r="G269" s="8">
        <f>Table21[[#This Row],[Abs Erorr 1]]/Table21[[#This Row],[Adj Close]]</f>
        <v>8.0598772509585925E-3</v>
      </c>
      <c r="H269" s="6">
        <f t="shared" si="23"/>
        <v>166.97524516666667</v>
      </c>
      <c r="I269" s="9">
        <f>(Table21[[#This Row],[Adj Close]]-Table21[[#This Row],[3-MA]])</f>
        <v>-2.0358225666666669</v>
      </c>
      <c r="J269" s="5">
        <f t="shared" si="22"/>
        <v>4.1445735229492557</v>
      </c>
      <c r="K269" s="5">
        <f>ABS(Table21[[#This Row],[Erorr 2]])</f>
        <v>2.0358225666666669</v>
      </c>
      <c r="L269" s="8">
        <f>Table21[[#This Row],[Abs Erorr 2]]/Table21[[#This Row],[Adj Close]]</f>
        <v>1.2342850087476097E-2</v>
      </c>
      <c r="M269" s="6">
        <f t="shared" si="24"/>
        <v>167.77158355</v>
      </c>
      <c r="N269" s="11">
        <f>Table21[[#This Row],[Adj Close]]-Table21[[#This Row],[6-MA]]</f>
        <v>-2.8321609500000022</v>
      </c>
      <c r="O269" s="12">
        <f>(Table21[[#This Row],[Adj Close]]-M269)^2</f>
        <v>8.0211356467049146</v>
      </c>
      <c r="P269" s="12">
        <f>ABS(Table21[[#This Row],[Erorr 3]])</f>
        <v>2.8321609500000022</v>
      </c>
      <c r="Q269" s="204">
        <f>Table21[[#This Row],[Abs Erorr 3]]/Table21[[#This Row],[Adj Close]]</f>
        <v>1.7170915875390012E-2</v>
      </c>
    </row>
    <row r="270" spans="1:17" x14ac:dyDescent="0.3">
      <c r="A270" s="68">
        <v>43857</v>
      </c>
      <c r="B270" s="87">
        <v>159.2076874</v>
      </c>
      <c r="C270" s="6">
        <f t="shared" si="21"/>
        <v>164.9394226</v>
      </c>
      <c r="D270" s="19">
        <f>Table21[[#This Row],[Adj Close]]-Table21[[#This Row],[Naive Trend ]]</f>
        <v>-5.7317352000000028</v>
      </c>
      <c r="E270" s="7">
        <f t="shared" si="20"/>
        <v>32.852788402919074</v>
      </c>
      <c r="F270" s="7">
        <f>ABS(Table21[[#This Row],[Erorr 1]])</f>
        <v>5.7317352000000028</v>
      </c>
      <c r="G270" s="8">
        <f>Table21[[#This Row],[Abs Erorr 1]]/Table21[[#This Row],[Adj Close]]</f>
        <v>3.6001623373872353E-2</v>
      </c>
      <c r="H270" s="6">
        <f t="shared" si="23"/>
        <v>166.43578593333334</v>
      </c>
      <c r="I270" s="9">
        <f>(Table21[[#This Row],[Adj Close]]-Table21[[#This Row],[3-MA]])</f>
        <v>-7.2280985333333376</v>
      </c>
      <c r="J270" s="5">
        <f t="shared" si="22"/>
        <v>52.245408407575546</v>
      </c>
      <c r="K270" s="5">
        <f>ABS(Table21[[#This Row],[Erorr 2]])</f>
        <v>7.2280985333333376</v>
      </c>
      <c r="L270" s="8">
        <f>Table21[[#This Row],[Abs Erorr 2]]/Table21[[#This Row],[Adj Close]]</f>
        <v>4.540043669608216E-2</v>
      </c>
      <c r="M270" s="6">
        <f t="shared" si="24"/>
        <v>166.96239724999998</v>
      </c>
      <c r="N270" s="11">
        <f>Table21[[#This Row],[Adj Close]]-Table21[[#This Row],[6-MA]]</f>
        <v>-7.7547098499999834</v>
      </c>
      <c r="O270" s="12">
        <f>(Table21[[#This Row],[Adj Close]]-M270)^2</f>
        <v>60.135524857686761</v>
      </c>
      <c r="P270" s="12">
        <f>ABS(Table21[[#This Row],[Erorr 3]])</f>
        <v>7.7547098499999834</v>
      </c>
      <c r="Q270" s="204">
        <f>Table21[[#This Row],[Abs Erorr 3]]/Table21[[#This Row],[Adj Close]]</f>
        <v>4.8708137004193325E-2</v>
      </c>
    </row>
    <row r="271" spans="1:17" x14ac:dyDescent="0.3">
      <c r="A271" s="68">
        <v>43858</v>
      </c>
      <c r="B271" s="87">
        <v>159.9976044</v>
      </c>
      <c r="C271" s="6">
        <f t="shared" si="21"/>
        <v>159.2076874</v>
      </c>
      <c r="D271" s="19">
        <f>Table21[[#This Row],[Adj Close]]-Table21[[#This Row],[Naive Trend ]]</f>
        <v>0.78991700000000264</v>
      </c>
      <c r="E271" s="7">
        <f t="shared" si="20"/>
        <v>0.62396886688900421</v>
      </c>
      <c r="F271" s="7">
        <f>ABS(Table21[[#This Row],[Erorr 1]])</f>
        <v>0.78991700000000264</v>
      </c>
      <c r="G271" s="8">
        <f>Table21[[#This Row],[Abs Erorr 1]]/Table21[[#This Row],[Adj Close]]</f>
        <v>4.9370551700585498E-3</v>
      </c>
      <c r="H271" s="6">
        <f t="shared" si="23"/>
        <v>163.4719747</v>
      </c>
      <c r="I271" s="9">
        <f>(Table21[[#This Row],[Adj Close]]-Table21[[#This Row],[3-MA]])</f>
        <v>-3.4743703000000039</v>
      </c>
      <c r="J271" s="5">
        <f t="shared" si="22"/>
        <v>12.071248981522118</v>
      </c>
      <c r="K271" s="5">
        <f>ABS(Table21[[#This Row],[Erorr 2]])</f>
        <v>3.4743703000000039</v>
      </c>
      <c r="L271" s="8">
        <f>Table21[[#This Row],[Abs Erorr 2]]/Table21[[#This Row],[Adj Close]]</f>
        <v>2.1715139504926262E-2</v>
      </c>
      <c r="M271" s="6">
        <f t="shared" si="24"/>
        <v>165.27819569999997</v>
      </c>
      <c r="N271" s="11">
        <f>Table21[[#This Row],[Adj Close]]-Table21[[#This Row],[6-MA]]</f>
        <v>-5.2805912999999691</v>
      </c>
      <c r="O271" s="12">
        <f>(Table21[[#This Row],[Adj Close]]-M271)^2</f>
        <v>27.884644477635362</v>
      </c>
      <c r="P271" s="12">
        <f>ABS(Table21[[#This Row],[Erorr 3]])</f>
        <v>5.2805912999999691</v>
      </c>
      <c r="Q271" s="204">
        <f>Table21[[#This Row],[Abs Erorr 3]]/Table21[[#This Row],[Adj Close]]</f>
        <v>3.3004189780231293E-2</v>
      </c>
    </row>
    <row r="272" spans="1:17" x14ac:dyDescent="0.3">
      <c r="A272" s="68">
        <v>43859</v>
      </c>
      <c r="B272" s="87">
        <v>156.558548</v>
      </c>
      <c r="C272" s="6">
        <f t="shared" si="21"/>
        <v>159.9976044</v>
      </c>
      <c r="D272" s="19">
        <f>Table21[[#This Row],[Adj Close]]-Table21[[#This Row],[Naive Trend ]]</f>
        <v>-3.4390563999999983</v>
      </c>
      <c r="E272" s="7">
        <f t="shared" si="20"/>
        <v>11.827108922380949</v>
      </c>
      <c r="F272" s="7">
        <f>ABS(Table21[[#This Row],[Erorr 1]])</f>
        <v>3.4390563999999983</v>
      </c>
      <c r="G272" s="8">
        <f>Table21[[#This Row],[Abs Erorr 1]]/Table21[[#This Row],[Adj Close]]</f>
        <v>2.1966583389621104E-2</v>
      </c>
      <c r="H272" s="6">
        <f t="shared" si="23"/>
        <v>161.38157146666666</v>
      </c>
      <c r="I272" s="9">
        <f>(Table21[[#This Row],[Adj Close]]-Table21[[#This Row],[3-MA]])</f>
        <v>-4.8230234666666547</v>
      </c>
      <c r="J272" s="5">
        <f t="shared" si="22"/>
        <v>23.261555360017237</v>
      </c>
      <c r="K272" s="5">
        <f>ABS(Table21[[#This Row],[Erorr 2]])</f>
        <v>4.8230234666666547</v>
      </c>
      <c r="L272" s="8">
        <f>Table21[[#This Row],[Abs Erorr 2]]/Table21[[#This Row],[Adj Close]]</f>
        <v>3.0806516337048902E-2</v>
      </c>
      <c r="M272" s="6">
        <f t="shared" si="24"/>
        <v>164.17840831666663</v>
      </c>
      <c r="N272" s="11">
        <f>Table21[[#This Row],[Adj Close]]-Table21[[#This Row],[6-MA]]</f>
        <v>-7.6198603166666317</v>
      </c>
      <c r="O272" s="12">
        <f>(Table21[[#This Row],[Adj Close]]-M272)^2</f>
        <v>58.0622712455109</v>
      </c>
      <c r="P272" s="12">
        <f>ABS(Table21[[#This Row],[Erorr 3]])</f>
        <v>7.6198603166666317</v>
      </c>
      <c r="Q272" s="204">
        <f>Table21[[#This Row],[Abs Erorr 3]]/Table21[[#This Row],[Adj Close]]</f>
        <v>4.8670995062285782E-2</v>
      </c>
    </row>
    <row r="273" spans="1:17" x14ac:dyDescent="0.3">
      <c r="A273" s="68">
        <v>43860</v>
      </c>
      <c r="B273" s="87">
        <v>156.5392914</v>
      </c>
      <c r="C273" s="6">
        <f t="shared" si="21"/>
        <v>156.558548</v>
      </c>
      <c r="D273" s="19">
        <f>Table21[[#This Row],[Adj Close]]-Table21[[#This Row],[Naive Trend ]]</f>
        <v>-1.9256600000005619E-2</v>
      </c>
      <c r="E273" s="7">
        <f t="shared" si="20"/>
        <v>3.708166435602164E-4</v>
      </c>
      <c r="F273" s="7">
        <f>ABS(Table21[[#This Row],[Erorr 1]])</f>
        <v>1.9256600000005619E-2</v>
      </c>
      <c r="G273" s="8">
        <f>Table21[[#This Row],[Abs Erorr 1]]/Table21[[#This Row],[Adj Close]]</f>
        <v>1.2301448299519783E-4</v>
      </c>
      <c r="H273" s="6">
        <f t="shared" si="23"/>
        <v>158.58794660000001</v>
      </c>
      <c r="I273" s="9">
        <f>(Table21[[#This Row],[Adj Close]]-Table21[[#This Row],[3-MA]])</f>
        <v>-2.0486552000000131</v>
      </c>
      <c r="J273" s="5">
        <f t="shared" si="22"/>
        <v>4.196988128487094</v>
      </c>
      <c r="K273" s="5">
        <f>ABS(Table21[[#This Row],[Erorr 2]])</f>
        <v>2.0486552000000131</v>
      </c>
      <c r="L273" s="8">
        <f>Table21[[#This Row],[Abs Erorr 2]]/Table21[[#This Row],[Adj Close]]</f>
        <v>1.3087162856545377E-2</v>
      </c>
      <c r="M273" s="6">
        <f t="shared" si="24"/>
        <v>162.51186626666666</v>
      </c>
      <c r="N273" s="11">
        <f>Table21[[#This Row],[Adj Close]]-Table21[[#This Row],[6-MA]]</f>
        <v>-5.9725748666666618</v>
      </c>
      <c r="O273" s="12">
        <f>(Table21[[#This Row],[Adj Close]]-M273)^2</f>
        <v>35.671650537938291</v>
      </c>
      <c r="P273" s="12">
        <f>ABS(Table21[[#This Row],[Erorr 3]])</f>
        <v>5.9725748666666618</v>
      </c>
      <c r="Q273" s="204">
        <f>Table21[[#This Row],[Abs Erorr 3]]/Table21[[#This Row],[Adj Close]]</f>
        <v>3.8153838651314234E-2</v>
      </c>
    </row>
    <row r="274" spans="1:17" x14ac:dyDescent="0.3">
      <c r="A274" s="68">
        <v>43861</v>
      </c>
      <c r="B274" s="87">
        <v>152.35848999999999</v>
      </c>
      <c r="C274" s="6">
        <f t="shared" si="21"/>
        <v>156.5392914</v>
      </c>
      <c r="D274" s="19">
        <f>Table21[[#This Row],[Adj Close]]-Table21[[#This Row],[Naive Trend ]]</f>
        <v>-4.1808014000000071</v>
      </c>
      <c r="E274" s="7">
        <f t="shared" si="20"/>
        <v>17.479100346242021</v>
      </c>
      <c r="F274" s="7">
        <f>ABS(Table21[[#This Row],[Erorr 1]])</f>
        <v>4.1808014000000071</v>
      </c>
      <c r="G274" s="8">
        <f>Table21[[#This Row],[Abs Erorr 1]]/Table21[[#This Row],[Adj Close]]</f>
        <v>2.7440554182441734E-2</v>
      </c>
      <c r="H274" s="6">
        <f t="shared" si="23"/>
        <v>157.69848126666668</v>
      </c>
      <c r="I274" s="9">
        <f>(Table21[[#This Row],[Adj Close]]-Table21[[#This Row],[3-MA]])</f>
        <v>-5.3399912666666864</v>
      </c>
      <c r="J274" s="5">
        <f t="shared" si="22"/>
        <v>28.515506728076481</v>
      </c>
      <c r="K274" s="5">
        <f>ABS(Table21[[#This Row],[Erorr 2]])</f>
        <v>5.3399912666666864</v>
      </c>
      <c r="L274" s="8">
        <f>Table21[[#This Row],[Abs Erorr 2]]/Table21[[#This Row],[Adj Close]]</f>
        <v>3.504885921793191E-2</v>
      </c>
      <c r="M274" s="6">
        <f t="shared" si="24"/>
        <v>160.58522798333334</v>
      </c>
      <c r="N274" s="11">
        <f>Table21[[#This Row],[Adj Close]]-Table21[[#This Row],[6-MA]]</f>
        <v>-8.2267379833333507</v>
      </c>
      <c r="O274" s="12">
        <f>(Table21[[#This Row],[Adj Close]]-M274)^2</f>
        <v>67.679217846419689</v>
      </c>
      <c r="P274" s="12">
        <f>ABS(Table21[[#This Row],[Erorr 3]])</f>
        <v>8.2267379833333507</v>
      </c>
      <c r="Q274" s="204">
        <f>Table21[[#This Row],[Abs Erorr 3]]/Table21[[#This Row],[Adj Close]]</f>
        <v>5.3995927521553619E-2</v>
      </c>
    </row>
    <row r="275" spans="1:17" x14ac:dyDescent="0.3">
      <c r="A275" s="68">
        <v>43864</v>
      </c>
      <c r="B275" s="87">
        <v>151.91534419999999</v>
      </c>
      <c r="C275" s="6">
        <f t="shared" si="21"/>
        <v>152.35848999999999</v>
      </c>
      <c r="D275" s="19">
        <f>Table21[[#This Row],[Adj Close]]-Table21[[#This Row],[Naive Trend ]]</f>
        <v>-0.44314579999999637</v>
      </c>
      <c r="E275" s="7">
        <f t="shared" si="20"/>
        <v>0.19637820005763679</v>
      </c>
      <c r="F275" s="7">
        <f>ABS(Table21[[#This Row],[Erorr 1]])</f>
        <v>0.44314579999999637</v>
      </c>
      <c r="G275" s="8">
        <f>Table21[[#This Row],[Abs Erorr 1]]/Table21[[#This Row],[Adj Close]]</f>
        <v>2.9170575384181397E-3</v>
      </c>
      <c r="H275" s="6">
        <f t="shared" si="23"/>
        <v>155.15210979999998</v>
      </c>
      <c r="I275" s="9">
        <f>(Table21[[#This Row],[Adj Close]]-Table21[[#This Row],[3-MA]])</f>
        <v>-3.236765599999984</v>
      </c>
      <c r="J275" s="5">
        <f t="shared" si="22"/>
        <v>10.476651549343257</v>
      </c>
      <c r="K275" s="5">
        <f>ABS(Table21[[#This Row],[Erorr 2]])</f>
        <v>3.236765599999984</v>
      </c>
      <c r="L275" s="8">
        <f>Table21[[#This Row],[Abs Erorr 2]]/Table21[[#This Row],[Adj Close]]</f>
        <v>2.1306377028897809E-2</v>
      </c>
      <c r="M275" s="6">
        <f t="shared" si="24"/>
        <v>158.26684063333332</v>
      </c>
      <c r="N275" s="11">
        <f>Table21[[#This Row],[Adj Close]]-Table21[[#This Row],[6-MA]]</f>
        <v>-6.3514964333333239</v>
      </c>
      <c r="O275" s="12">
        <f>(Table21[[#This Row],[Adj Close]]-M275)^2</f>
        <v>40.341506942645935</v>
      </c>
      <c r="P275" s="12">
        <f>ABS(Table21[[#This Row],[Erorr 3]])</f>
        <v>6.3514964333333239</v>
      </c>
      <c r="Q275" s="204">
        <f>Table21[[#This Row],[Abs Erorr 3]]/Table21[[#This Row],[Adj Close]]</f>
        <v>4.1809446351722276E-2</v>
      </c>
    </row>
    <row r="276" spans="1:17" x14ac:dyDescent="0.3">
      <c r="A276" s="68">
        <v>43865</v>
      </c>
      <c r="B276" s="87">
        <v>155.3640442</v>
      </c>
      <c r="C276" s="6">
        <f t="shared" si="21"/>
        <v>151.91534419999999</v>
      </c>
      <c r="D276" s="19">
        <f>Table21[[#This Row],[Adj Close]]-Table21[[#This Row],[Naive Trend ]]</f>
        <v>3.4487000000000023</v>
      </c>
      <c r="E276" s="7">
        <f t="shared" si="20"/>
        <v>11.893531690000016</v>
      </c>
      <c r="F276" s="7">
        <f>ABS(Table21[[#This Row],[Erorr 1]])</f>
        <v>3.4487000000000023</v>
      </c>
      <c r="G276" s="8">
        <f>Table21[[#This Row],[Abs Erorr 1]]/Table21[[#This Row],[Adj Close]]</f>
        <v>2.2197542666696383E-2</v>
      </c>
      <c r="H276" s="6">
        <f t="shared" si="23"/>
        <v>153.60437519999999</v>
      </c>
      <c r="I276" s="9">
        <f>(Table21[[#This Row],[Adj Close]]-Table21[[#This Row],[3-MA]])</f>
        <v>1.7596690000000024</v>
      </c>
      <c r="J276" s="5">
        <f t="shared" si="22"/>
        <v>3.0964349895610082</v>
      </c>
      <c r="K276" s="5">
        <f>ABS(Table21[[#This Row],[Erorr 2]])</f>
        <v>1.7596690000000024</v>
      </c>
      <c r="L276" s="8">
        <f>Table21[[#This Row],[Abs Erorr 2]]/Table21[[#This Row],[Adj Close]]</f>
        <v>1.1326101924424559E-2</v>
      </c>
      <c r="M276" s="6">
        <f t="shared" si="24"/>
        <v>156.0961609</v>
      </c>
      <c r="N276" s="11">
        <f>Table21[[#This Row],[Adj Close]]-Table21[[#This Row],[6-MA]]</f>
        <v>-0.73211670000000595</v>
      </c>
      <c r="O276" s="12">
        <f>(Table21[[#This Row],[Adj Close]]-M276)^2</f>
        <v>0.53599486241889871</v>
      </c>
      <c r="P276" s="12">
        <f>ABS(Table21[[#This Row],[Erorr 3]])</f>
        <v>0.73211670000000595</v>
      </c>
      <c r="Q276" s="204">
        <f>Table21[[#This Row],[Abs Erorr 3]]/Table21[[#This Row],[Adj Close]]</f>
        <v>4.7122659800072709E-3</v>
      </c>
    </row>
    <row r="277" spans="1:17" x14ac:dyDescent="0.3">
      <c r="A277" s="68">
        <v>43866</v>
      </c>
      <c r="B277" s="87">
        <v>154.4777679</v>
      </c>
      <c r="C277" s="6">
        <f t="shared" si="21"/>
        <v>155.3640442</v>
      </c>
      <c r="D277" s="19">
        <f>Table21[[#This Row],[Adj Close]]-Table21[[#This Row],[Naive Trend ]]</f>
        <v>-0.88627629999999158</v>
      </c>
      <c r="E277" s="7">
        <f t="shared" si="20"/>
        <v>0.78548567994167506</v>
      </c>
      <c r="F277" s="7">
        <f>ABS(Table21[[#This Row],[Erorr 1]])</f>
        <v>0.88627629999999158</v>
      </c>
      <c r="G277" s="8">
        <f>Table21[[#This Row],[Abs Erorr 1]]/Table21[[#This Row],[Adj Close]]</f>
        <v>5.7372417536076499E-3</v>
      </c>
      <c r="H277" s="6">
        <f t="shared" si="23"/>
        <v>153.21262613333332</v>
      </c>
      <c r="I277" s="9">
        <f>(Table21[[#This Row],[Adj Close]]-Table21[[#This Row],[3-MA]])</f>
        <v>1.2651417666666873</v>
      </c>
      <c r="J277" s="5">
        <f t="shared" si="22"/>
        <v>1.6005836897645067</v>
      </c>
      <c r="K277" s="5">
        <f>ABS(Table21[[#This Row],[Erorr 2]])</f>
        <v>1.2651417666666873</v>
      </c>
      <c r="L277" s="8">
        <f>Table21[[#This Row],[Abs Erorr 2]]/Table21[[#This Row],[Adj Close]]</f>
        <v>8.1897983371022505E-3</v>
      </c>
      <c r="M277" s="6">
        <f t="shared" si="24"/>
        <v>155.45555369999997</v>
      </c>
      <c r="N277" s="11">
        <f>Table21[[#This Row],[Adj Close]]-Table21[[#This Row],[6-MA]]</f>
        <v>-0.97778579999996396</v>
      </c>
      <c r="O277" s="12">
        <f>(Table21[[#This Row],[Adj Close]]-M277)^2</f>
        <v>0.95606507068156954</v>
      </c>
      <c r="P277" s="12">
        <f>ABS(Table21[[#This Row],[Erorr 3]])</f>
        <v>0.97778579999996396</v>
      </c>
      <c r="Q277" s="204">
        <f>Table21[[#This Row],[Abs Erorr 3]]/Table21[[#This Row],[Adj Close]]</f>
        <v>6.3296214937085711E-3</v>
      </c>
    </row>
    <row r="278" spans="1:17" x14ac:dyDescent="0.3">
      <c r="A278" s="68">
        <v>43867</v>
      </c>
      <c r="B278" s="87">
        <v>153.4181366</v>
      </c>
      <c r="C278" s="6">
        <f t="shared" si="21"/>
        <v>154.4777679</v>
      </c>
      <c r="D278" s="19">
        <f>Table21[[#This Row],[Adj Close]]-Table21[[#This Row],[Naive Trend ]]</f>
        <v>-1.0596313000000066</v>
      </c>
      <c r="E278" s="7">
        <f t="shared" si="20"/>
        <v>1.122818491939704</v>
      </c>
      <c r="F278" s="7">
        <f>ABS(Table21[[#This Row],[Erorr 1]])</f>
        <v>1.0596313000000066</v>
      </c>
      <c r="G278" s="8">
        <f>Table21[[#This Row],[Abs Erorr 1]]/Table21[[#This Row],[Adj Close]]</f>
        <v>6.9068189946977013E-3</v>
      </c>
      <c r="H278" s="6">
        <f t="shared" si="23"/>
        <v>153.91905210000002</v>
      </c>
      <c r="I278" s="9">
        <f>(Table21[[#This Row],[Adj Close]]-Table21[[#This Row],[3-MA]])</f>
        <v>-0.50091550000001916</v>
      </c>
      <c r="J278" s="5">
        <f t="shared" si="22"/>
        <v>0.2509163381402692</v>
      </c>
      <c r="K278" s="5">
        <f>ABS(Table21[[#This Row],[Erorr 2]])</f>
        <v>0.50091550000001916</v>
      </c>
      <c r="L278" s="8">
        <f>Table21[[#This Row],[Abs Erorr 2]]/Table21[[#This Row],[Adj Close]]</f>
        <v>3.26503444182765E-3</v>
      </c>
      <c r="M278" s="6">
        <f t="shared" si="24"/>
        <v>154.53558094999997</v>
      </c>
      <c r="N278" s="11">
        <f>Table21[[#This Row],[Adj Close]]-Table21[[#This Row],[6-MA]]</f>
        <v>-1.1174443499999711</v>
      </c>
      <c r="O278" s="12">
        <f>(Table21[[#This Row],[Adj Close]]-M278)^2</f>
        <v>1.248681875346858</v>
      </c>
      <c r="P278" s="12">
        <f>ABS(Table21[[#This Row],[Erorr 3]])</f>
        <v>1.1174443499999711</v>
      </c>
      <c r="Q278" s="204">
        <f>Table21[[#This Row],[Abs Erorr 3]]/Table21[[#This Row],[Adj Close]]</f>
        <v>7.2836522119508725E-3</v>
      </c>
    </row>
    <row r="279" spans="1:17" x14ac:dyDescent="0.3">
      <c r="A279" s="68">
        <v>43868</v>
      </c>
      <c r="B279" s="87">
        <v>152.15620419999999</v>
      </c>
      <c r="C279" s="6">
        <f t="shared" si="21"/>
        <v>153.4181366</v>
      </c>
      <c r="D279" s="19">
        <f>Table21[[#This Row],[Adj Close]]-Table21[[#This Row],[Naive Trend ]]</f>
        <v>-1.2619324000000063</v>
      </c>
      <c r="E279" s="7">
        <f t="shared" si="20"/>
        <v>1.5924733821697759</v>
      </c>
      <c r="F279" s="7">
        <f>ABS(Table21[[#This Row],[Erorr 1]])</f>
        <v>1.2619324000000063</v>
      </c>
      <c r="G279" s="8">
        <f>Table21[[#This Row],[Abs Erorr 1]]/Table21[[#This Row],[Adj Close]]</f>
        <v>8.2936637821305892E-3</v>
      </c>
      <c r="H279" s="6">
        <f t="shared" si="23"/>
        <v>154.41998290000001</v>
      </c>
      <c r="I279" s="9">
        <f>(Table21[[#This Row],[Adj Close]]-Table21[[#This Row],[3-MA]])</f>
        <v>-2.2637787000000174</v>
      </c>
      <c r="J279" s="5">
        <f t="shared" si="22"/>
        <v>5.1246940025737686</v>
      </c>
      <c r="K279" s="5">
        <f>ABS(Table21[[#This Row],[Erorr 2]])</f>
        <v>2.2637787000000174</v>
      </c>
      <c r="L279" s="8">
        <f>Table21[[#This Row],[Abs Erorr 2]]/Table21[[#This Row],[Adj Close]]</f>
        <v>1.4877991416139819E-2</v>
      </c>
      <c r="M279" s="6">
        <f t="shared" si="24"/>
        <v>154.01217905000001</v>
      </c>
      <c r="N279" s="11">
        <f>Table21[[#This Row],[Adj Close]]-Table21[[#This Row],[6-MA]]</f>
        <v>-1.8559748500000239</v>
      </c>
      <c r="O279" s="12">
        <f>(Table21[[#This Row],[Adj Close]]-M279)^2</f>
        <v>3.4446426438326112</v>
      </c>
      <c r="P279" s="12">
        <f>ABS(Table21[[#This Row],[Erorr 3]])</f>
        <v>1.8559748500000239</v>
      </c>
      <c r="Q279" s="204">
        <f>Table21[[#This Row],[Abs Erorr 3]]/Table21[[#This Row],[Adj Close]]</f>
        <v>1.2197825647388383E-2</v>
      </c>
    </row>
    <row r="280" spans="1:17" x14ac:dyDescent="0.3">
      <c r="A280" s="68">
        <v>43871</v>
      </c>
      <c r="B280" s="87">
        <v>150.73048399999999</v>
      </c>
      <c r="C280" s="6">
        <f t="shared" si="21"/>
        <v>152.15620419999999</v>
      </c>
      <c r="D280" s="19">
        <f>Table21[[#This Row],[Adj Close]]-Table21[[#This Row],[Naive Trend ]]</f>
        <v>-1.4257202000000007</v>
      </c>
      <c r="E280" s="7">
        <f t="shared" si="20"/>
        <v>2.032678088688042</v>
      </c>
      <c r="F280" s="7">
        <f>ABS(Table21[[#This Row],[Erorr 1]])</f>
        <v>1.4257202000000007</v>
      </c>
      <c r="G280" s="8">
        <f>Table21[[#This Row],[Abs Erorr 1]]/Table21[[#This Row],[Adj Close]]</f>
        <v>9.4587382868086649E-3</v>
      </c>
      <c r="H280" s="6">
        <f t="shared" si="23"/>
        <v>153.35070290000002</v>
      </c>
      <c r="I280" s="9">
        <f>(Table21[[#This Row],[Adj Close]]-Table21[[#This Row],[3-MA]])</f>
        <v>-2.620218900000026</v>
      </c>
      <c r="J280" s="5">
        <f t="shared" si="22"/>
        <v>6.8655470839173462</v>
      </c>
      <c r="K280" s="5">
        <f>ABS(Table21[[#This Row],[Erorr 2]])</f>
        <v>2.620218900000026</v>
      </c>
      <c r="L280" s="8">
        <f>Table21[[#This Row],[Abs Erorr 2]]/Table21[[#This Row],[Adj Close]]</f>
        <v>1.7383470353614906E-2</v>
      </c>
      <c r="M280" s="6">
        <f t="shared" si="24"/>
        <v>153.28166451666667</v>
      </c>
      <c r="N280" s="11">
        <f>Table21[[#This Row],[Adj Close]]-Table21[[#This Row],[6-MA]]</f>
        <v>-2.5511805166666761</v>
      </c>
      <c r="O280" s="12">
        <f>(Table21[[#This Row],[Adj Close]]-M280)^2</f>
        <v>6.5085220286196481</v>
      </c>
      <c r="P280" s="12">
        <f>ABS(Table21[[#This Row],[Erorr 3]])</f>
        <v>2.5511805166666761</v>
      </c>
      <c r="Q280" s="204">
        <f>Table21[[#This Row],[Abs Erorr 3]]/Table21[[#This Row],[Adj Close]]</f>
        <v>1.6925444999345163E-2</v>
      </c>
    </row>
    <row r="281" spans="1:17" x14ac:dyDescent="0.3">
      <c r="A281" s="68">
        <v>43872</v>
      </c>
      <c r="B281" s="87">
        <v>151.00982669999999</v>
      </c>
      <c r="C281" s="6">
        <f t="shared" si="21"/>
        <v>150.73048399999999</v>
      </c>
      <c r="D281" s="19">
        <f>Table21[[#This Row],[Adj Close]]-Table21[[#This Row],[Naive Trend ]]</f>
        <v>0.27934270000000083</v>
      </c>
      <c r="E281" s="7">
        <f t="shared" si="20"/>
        <v>7.8032344043290458E-2</v>
      </c>
      <c r="F281" s="7">
        <f>ABS(Table21[[#This Row],[Erorr 1]])</f>
        <v>0.27934270000000083</v>
      </c>
      <c r="G281" s="8">
        <f>Table21[[#This Row],[Abs Erorr 1]]/Table21[[#This Row],[Adj Close]]</f>
        <v>1.8498312732650852E-3</v>
      </c>
      <c r="H281" s="6">
        <f t="shared" si="23"/>
        <v>152.10160826666666</v>
      </c>
      <c r="I281" s="9">
        <f>(Table21[[#This Row],[Adj Close]]-Table21[[#This Row],[3-MA]])</f>
        <v>-1.0917815666666684</v>
      </c>
      <c r="J281" s="5">
        <f t="shared" si="22"/>
        <v>1.1919869893131247</v>
      </c>
      <c r="K281" s="5">
        <f>ABS(Table21[[#This Row],[Erorr 2]])</f>
        <v>1.0917815666666684</v>
      </c>
      <c r="L281" s="8">
        <f>Table21[[#This Row],[Abs Erorr 2]]/Table21[[#This Row],[Adj Close]]</f>
        <v>7.2298709992935075E-3</v>
      </c>
      <c r="M281" s="6">
        <f t="shared" si="24"/>
        <v>153.01033018333331</v>
      </c>
      <c r="N281" s="11">
        <f>Table21[[#This Row],[Adj Close]]-Table21[[#This Row],[6-MA]]</f>
        <v>-2.0005034833333184</v>
      </c>
      <c r="O281" s="12">
        <f>(Table21[[#This Row],[Adj Close]]-M281)^2</f>
        <v>4.0020141868287409</v>
      </c>
      <c r="P281" s="12">
        <f>ABS(Table21[[#This Row],[Erorr 3]])</f>
        <v>2.0005034833333184</v>
      </c>
      <c r="Q281" s="204">
        <f>Table21[[#This Row],[Abs Erorr 3]]/Table21[[#This Row],[Adj Close]]</f>
        <v>1.3247505324985044E-2</v>
      </c>
    </row>
    <row r="282" spans="1:17" x14ac:dyDescent="0.3">
      <c r="A282" s="68">
        <v>43873</v>
      </c>
      <c r="B282" s="87">
        <v>152.91722110000001</v>
      </c>
      <c r="C282" s="6">
        <f t="shared" si="21"/>
        <v>151.00982669999999</v>
      </c>
      <c r="D282" s="19">
        <f>Table21[[#This Row],[Adj Close]]-Table21[[#This Row],[Naive Trend ]]</f>
        <v>1.9073944000000154</v>
      </c>
      <c r="E282" s="7">
        <f t="shared" si="20"/>
        <v>3.6381533971514188</v>
      </c>
      <c r="F282" s="7">
        <f>ABS(Table21[[#This Row],[Erorr 1]])</f>
        <v>1.9073944000000154</v>
      </c>
      <c r="G282" s="8">
        <f>Table21[[#This Row],[Abs Erorr 1]]/Table21[[#This Row],[Adj Close]]</f>
        <v>1.2473378644205661E-2</v>
      </c>
      <c r="H282" s="6">
        <f t="shared" si="23"/>
        <v>151.29883829999997</v>
      </c>
      <c r="I282" s="9">
        <f>(Table21[[#This Row],[Adj Close]]-Table21[[#This Row],[3-MA]])</f>
        <v>1.6183828000000346</v>
      </c>
      <c r="J282" s="5">
        <f t="shared" si="22"/>
        <v>2.619162887335952</v>
      </c>
      <c r="K282" s="5">
        <f>ABS(Table21[[#This Row],[Erorr 2]])</f>
        <v>1.6183828000000346</v>
      </c>
      <c r="L282" s="8">
        <f>Table21[[#This Row],[Abs Erorr 2]]/Table21[[#This Row],[Adj Close]]</f>
        <v>1.0583391382332899E-2</v>
      </c>
      <c r="M282" s="6">
        <f t="shared" si="24"/>
        <v>152.85941059999999</v>
      </c>
      <c r="N282" s="11">
        <f>Table21[[#This Row],[Adj Close]]-Table21[[#This Row],[6-MA]]</f>
        <v>5.7810500000016418E-2</v>
      </c>
      <c r="O282" s="12">
        <f>(Table21[[#This Row],[Adj Close]]-M282)^2</f>
        <v>3.3420539102518984E-3</v>
      </c>
      <c r="P282" s="12">
        <f>ABS(Table21[[#This Row],[Erorr 3]])</f>
        <v>5.7810500000016418E-2</v>
      </c>
      <c r="Q282" s="204">
        <f>Table21[[#This Row],[Abs Erorr 3]]/Table21[[#This Row],[Adj Close]]</f>
        <v>3.7805094536874509E-4</v>
      </c>
    </row>
    <row r="283" spans="1:17" x14ac:dyDescent="0.3">
      <c r="A283" s="68">
        <v>43874</v>
      </c>
      <c r="B283" s="87">
        <v>150.58598330000001</v>
      </c>
      <c r="C283" s="6">
        <f t="shared" si="21"/>
        <v>152.91722110000001</v>
      </c>
      <c r="D283" s="19">
        <f>Table21[[#This Row],[Adj Close]]-Table21[[#This Row],[Naive Trend ]]</f>
        <v>-2.3312377999999967</v>
      </c>
      <c r="E283" s="7">
        <f t="shared" si="20"/>
        <v>5.4346696801488248</v>
      </c>
      <c r="F283" s="7">
        <f>ABS(Table21[[#This Row],[Erorr 1]])</f>
        <v>2.3312377999999967</v>
      </c>
      <c r="G283" s="8">
        <f>Table21[[#This Row],[Abs Erorr 1]]/Table21[[#This Row],[Adj Close]]</f>
        <v>1.5481107530145513E-2</v>
      </c>
      <c r="H283" s="6">
        <f t="shared" si="23"/>
        <v>151.55251060000001</v>
      </c>
      <c r="I283" s="9">
        <f>(Table21[[#This Row],[Adj Close]]-Table21[[#This Row],[3-MA]])</f>
        <v>-0.96652729999999565</v>
      </c>
      <c r="J283" s="5">
        <f t="shared" si="22"/>
        <v>0.93417502164528154</v>
      </c>
      <c r="K283" s="5">
        <f>ABS(Table21[[#This Row],[Erorr 2]])</f>
        <v>0.96652729999999565</v>
      </c>
      <c r="L283" s="8">
        <f>Table21[[#This Row],[Abs Erorr 2]]/Table21[[#This Row],[Adj Close]]</f>
        <v>6.4184413370961839E-3</v>
      </c>
      <c r="M283" s="6">
        <f t="shared" si="24"/>
        <v>152.45160675</v>
      </c>
      <c r="N283" s="11">
        <f>Table21[[#This Row],[Adj Close]]-Table21[[#This Row],[6-MA]]</f>
        <v>-1.8656234499999869</v>
      </c>
      <c r="O283" s="12">
        <f>(Table21[[#This Row],[Adj Close]]-M283)^2</f>
        <v>3.4805508571898534</v>
      </c>
      <c r="P283" s="12">
        <f>ABS(Table21[[#This Row],[Erorr 3]])</f>
        <v>1.8656234499999869</v>
      </c>
      <c r="Q283" s="204">
        <f>Table21[[#This Row],[Abs Erorr 3]]/Table21[[#This Row],[Adj Close]]</f>
        <v>1.2389090997156484E-2</v>
      </c>
    </row>
    <row r="284" spans="1:17" x14ac:dyDescent="0.3">
      <c r="A284" s="68">
        <v>43875</v>
      </c>
      <c r="B284" s="87">
        <v>150.3836823</v>
      </c>
      <c r="C284" s="6">
        <f t="shared" si="21"/>
        <v>150.58598330000001</v>
      </c>
      <c r="D284" s="19">
        <f>Table21[[#This Row],[Adj Close]]-Table21[[#This Row],[Naive Trend ]]</f>
        <v>-0.20230100000000562</v>
      </c>
      <c r="E284" s="7">
        <f t="shared" si="20"/>
        <v>4.0925694601002274E-2</v>
      </c>
      <c r="F284" s="7">
        <f>ABS(Table21[[#This Row],[Erorr 1]])</f>
        <v>0.20230100000000562</v>
      </c>
      <c r="G284" s="8">
        <f>Table21[[#This Row],[Abs Erorr 1]]/Table21[[#This Row],[Adj Close]]</f>
        <v>1.3452323876232521E-3</v>
      </c>
      <c r="H284" s="6">
        <f t="shared" si="23"/>
        <v>151.50434369999999</v>
      </c>
      <c r="I284" s="9">
        <f>(Table21[[#This Row],[Adj Close]]-Table21[[#This Row],[3-MA]])</f>
        <v>-1.1206613999999888</v>
      </c>
      <c r="J284" s="5">
        <f t="shared" si="22"/>
        <v>1.2558819734499349</v>
      </c>
      <c r="K284" s="5">
        <f>ABS(Table21[[#This Row],[Erorr 2]])</f>
        <v>1.1206613999999888</v>
      </c>
      <c r="L284" s="8">
        <f>Table21[[#This Row],[Abs Erorr 2]]/Table21[[#This Row],[Adj Close]]</f>
        <v>7.452014625924536E-3</v>
      </c>
      <c r="M284" s="6">
        <f t="shared" si="24"/>
        <v>151.80297598333334</v>
      </c>
      <c r="N284" s="11">
        <f>Table21[[#This Row],[Adj Close]]-Table21[[#This Row],[6-MA]]</f>
        <v>-1.4192936833333363</v>
      </c>
      <c r="O284" s="12">
        <f>(Table21[[#This Row],[Adj Close]]-M284)^2</f>
        <v>2.0143945595499084</v>
      </c>
      <c r="P284" s="12">
        <f>ABS(Table21[[#This Row],[Erorr 3]])</f>
        <v>1.4192936833333363</v>
      </c>
      <c r="Q284" s="204">
        <f>Table21[[#This Row],[Abs Erorr 3]]/Table21[[#This Row],[Adj Close]]</f>
        <v>9.4378170664952271E-3</v>
      </c>
    </row>
    <row r="285" spans="1:17" x14ac:dyDescent="0.3">
      <c r="A285" s="68">
        <v>43879</v>
      </c>
      <c r="B285" s="87">
        <v>148.4955597</v>
      </c>
      <c r="C285" s="6">
        <f t="shared" si="21"/>
        <v>150.3836823</v>
      </c>
      <c r="D285" s="19">
        <f>Table21[[#This Row],[Adj Close]]-Table21[[#This Row],[Naive Trend ]]</f>
        <v>-1.8881226000000026</v>
      </c>
      <c r="E285" s="7">
        <f t="shared" si="20"/>
        <v>3.5650069526307702</v>
      </c>
      <c r="F285" s="7">
        <f>ABS(Table21[[#This Row],[Erorr 1]])</f>
        <v>1.8881226000000026</v>
      </c>
      <c r="G285" s="8">
        <f>Table21[[#This Row],[Abs Erorr 1]]/Table21[[#This Row],[Adj Close]]</f>
        <v>1.2715010494687557E-2</v>
      </c>
      <c r="H285" s="6">
        <f t="shared" si="23"/>
        <v>151.2956289</v>
      </c>
      <c r="I285" s="9">
        <f>(Table21[[#This Row],[Adj Close]]-Table21[[#This Row],[3-MA]])</f>
        <v>-2.8000691999999958</v>
      </c>
      <c r="J285" s="5">
        <f t="shared" si="22"/>
        <v>7.8403875247886168</v>
      </c>
      <c r="K285" s="5">
        <f>ABS(Table21[[#This Row],[Erorr 2]])</f>
        <v>2.8000691999999958</v>
      </c>
      <c r="L285" s="8">
        <f>Table21[[#This Row],[Abs Erorr 2]]/Table21[[#This Row],[Adj Close]]</f>
        <v>1.8856248669366749E-2</v>
      </c>
      <c r="M285" s="6">
        <f t="shared" si="24"/>
        <v>151.2972336</v>
      </c>
      <c r="N285" s="11">
        <f>Table21[[#This Row],[Adj Close]]-Table21[[#This Row],[6-MA]]</f>
        <v>-2.8016738999999973</v>
      </c>
      <c r="O285" s="12">
        <f>(Table21[[#This Row],[Adj Close]]-M285)^2</f>
        <v>7.8493766419411948</v>
      </c>
      <c r="P285" s="12">
        <f>ABS(Table21[[#This Row],[Erorr 3]])</f>
        <v>2.8016738999999973</v>
      </c>
      <c r="Q285" s="204">
        <f>Table21[[#This Row],[Abs Erorr 3]]/Table21[[#This Row],[Adj Close]]</f>
        <v>1.8867055053094609E-2</v>
      </c>
    </row>
    <row r="286" spans="1:17" x14ac:dyDescent="0.3">
      <c r="A286" s="68">
        <v>43880</v>
      </c>
      <c r="B286" s="87">
        <v>152.23324579999999</v>
      </c>
      <c r="C286" s="6">
        <f t="shared" si="21"/>
        <v>148.4955597</v>
      </c>
      <c r="D286" s="19">
        <f>Table21[[#This Row],[Adj Close]]-Table21[[#This Row],[Naive Trend ]]</f>
        <v>3.7376860999999906</v>
      </c>
      <c r="E286" s="7">
        <f t="shared" si="20"/>
        <v>13.97029738213314</v>
      </c>
      <c r="F286" s="7">
        <f>ABS(Table21[[#This Row],[Erorr 1]])</f>
        <v>3.7376860999999906</v>
      </c>
      <c r="G286" s="8">
        <f>Table21[[#This Row],[Abs Erorr 1]]/Table21[[#This Row],[Adj Close]]</f>
        <v>2.4552364237904141E-2</v>
      </c>
      <c r="H286" s="6">
        <f t="shared" si="23"/>
        <v>149.82174176666666</v>
      </c>
      <c r="I286" s="9">
        <f>(Table21[[#This Row],[Adj Close]]-Table21[[#This Row],[3-MA]])</f>
        <v>2.4115040333333297</v>
      </c>
      <c r="J286" s="5">
        <f t="shared" si="22"/>
        <v>5.8153517027829169</v>
      </c>
      <c r="K286" s="5">
        <f>ABS(Table21[[#This Row],[Erorr 2]])</f>
        <v>2.4115040333333297</v>
      </c>
      <c r="L286" s="8">
        <f>Table21[[#This Row],[Abs Erorr 2]]/Table21[[#This Row],[Adj Close]]</f>
        <v>1.5840850141903298E-2</v>
      </c>
      <c r="M286" s="6">
        <f t="shared" si="24"/>
        <v>150.68712618333333</v>
      </c>
      <c r="N286" s="11">
        <f>Table21[[#This Row],[Adj Close]]-Table21[[#This Row],[6-MA]]</f>
        <v>1.5461196166666582</v>
      </c>
      <c r="O286" s="12">
        <f>(Table21[[#This Row],[Adj Close]]-M286)^2</f>
        <v>2.3904858690414543</v>
      </c>
      <c r="P286" s="12">
        <f>ABS(Table21[[#This Row],[Erorr 3]])</f>
        <v>1.5461196166666582</v>
      </c>
      <c r="Q286" s="204">
        <f>Table21[[#This Row],[Abs Erorr 3]]/Table21[[#This Row],[Adj Close]]</f>
        <v>1.0156254690239667E-2</v>
      </c>
    </row>
    <row r="287" spans="1:17" x14ac:dyDescent="0.3">
      <c r="A287" s="68">
        <v>43881</v>
      </c>
      <c r="B287" s="87">
        <v>149.2566071</v>
      </c>
      <c r="C287" s="6">
        <f t="shared" si="21"/>
        <v>152.23324579999999</v>
      </c>
      <c r="D287" s="19">
        <f>Table21[[#This Row],[Adj Close]]-Table21[[#This Row],[Naive Trend ]]</f>
        <v>-2.9766386999999952</v>
      </c>
      <c r="E287" s="7">
        <f t="shared" si="20"/>
        <v>8.8603779503376607</v>
      </c>
      <c r="F287" s="7">
        <f>ABS(Table21[[#This Row],[Erorr 1]])</f>
        <v>2.9766386999999952</v>
      </c>
      <c r="G287" s="8">
        <f>Table21[[#This Row],[Abs Erorr 1]]/Table21[[#This Row],[Adj Close]]</f>
        <v>1.9943095035020366E-2</v>
      </c>
      <c r="H287" s="6">
        <f t="shared" si="23"/>
        <v>150.37082926666665</v>
      </c>
      <c r="I287" s="9">
        <f>(Table21[[#This Row],[Adj Close]]-Table21[[#This Row],[3-MA]])</f>
        <v>-1.1142221666666501</v>
      </c>
      <c r="J287" s="5">
        <f t="shared" si="22"/>
        <v>1.2414910366913241</v>
      </c>
      <c r="K287" s="5">
        <f>ABS(Table21[[#This Row],[Erorr 2]])</f>
        <v>1.1142221666666501</v>
      </c>
      <c r="L287" s="8">
        <f>Table21[[#This Row],[Abs Erorr 2]]/Table21[[#This Row],[Adj Close]]</f>
        <v>7.4651446814688457E-3</v>
      </c>
      <c r="M287" s="6">
        <f t="shared" si="24"/>
        <v>150.93758648333332</v>
      </c>
      <c r="N287" s="11">
        <f>Table21[[#This Row],[Adj Close]]-Table21[[#This Row],[6-MA]]</f>
        <v>-1.6809793833333231</v>
      </c>
      <c r="O287" s="12">
        <f>(Table21[[#This Row],[Adj Close]]-M287)^2</f>
        <v>2.8256916871916791</v>
      </c>
      <c r="P287" s="12">
        <f>ABS(Table21[[#This Row],[Erorr 3]])</f>
        <v>1.6809793833333231</v>
      </c>
      <c r="Q287" s="204">
        <f>Table21[[#This Row],[Abs Erorr 3]]/Table21[[#This Row],[Adj Close]]</f>
        <v>1.1262344870315112E-2</v>
      </c>
    </row>
    <row r="288" spans="1:17" x14ac:dyDescent="0.3">
      <c r="A288" s="68">
        <v>43882</v>
      </c>
      <c r="B288" s="87">
        <v>147.48408509999999</v>
      </c>
      <c r="C288" s="6">
        <f t="shared" si="21"/>
        <v>149.2566071</v>
      </c>
      <c r="D288" s="19">
        <f>Table21[[#This Row],[Adj Close]]-Table21[[#This Row],[Naive Trend ]]</f>
        <v>-1.7725220000000093</v>
      </c>
      <c r="E288" s="7">
        <f t="shared" si="20"/>
        <v>3.1418342404840329</v>
      </c>
      <c r="F288" s="7">
        <f>ABS(Table21[[#This Row],[Erorr 1]])</f>
        <v>1.7725220000000093</v>
      </c>
      <c r="G288" s="8">
        <f>Table21[[#This Row],[Abs Erorr 1]]/Table21[[#This Row],[Adj Close]]</f>
        <v>1.2018395061393709E-2</v>
      </c>
      <c r="H288" s="6">
        <f t="shared" si="23"/>
        <v>149.99513753333335</v>
      </c>
      <c r="I288" s="9">
        <f>(Table21[[#This Row],[Adj Close]]-Table21[[#This Row],[3-MA]])</f>
        <v>-2.5110524333333615</v>
      </c>
      <c r="J288" s="5">
        <f t="shared" si="22"/>
        <v>6.3053843229493962</v>
      </c>
      <c r="K288" s="5">
        <f>ABS(Table21[[#This Row],[Erorr 2]])</f>
        <v>2.5110524333333615</v>
      </c>
      <c r="L288" s="8">
        <f>Table21[[#This Row],[Abs Erorr 2]]/Table21[[#This Row],[Adj Close]]</f>
        <v>1.702592135029871E-2</v>
      </c>
      <c r="M288" s="6">
        <f t="shared" si="24"/>
        <v>150.64538321666666</v>
      </c>
      <c r="N288" s="11">
        <f>Table21[[#This Row],[Adj Close]]-Table21[[#This Row],[6-MA]]</f>
        <v>-3.1612981166666714</v>
      </c>
      <c r="O288" s="12">
        <f>(Table21[[#This Row],[Adj Close]]-M288)^2</f>
        <v>9.9938057824402442</v>
      </c>
      <c r="P288" s="12">
        <f>ABS(Table21[[#This Row],[Erorr 3]])</f>
        <v>3.1612981166666714</v>
      </c>
      <c r="Q288" s="204">
        <f>Table21[[#This Row],[Abs Erorr 3]]/Table21[[#This Row],[Adj Close]]</f>
        <v>2.1434842373149531E-2</v>
      </c>
    </row>
    <row r="289" spans="1:17" x14ac:dyDescent="0.3">
      <c r="A289" s="68">
        <v>43885</v>
      </c>
      <c r="B289" s="87">
        <v>137.65823359999999</v>
      </c>
      <c r="C289" s="6">
        <f t="shared" si="21"/>
        <v>147.48408509999999</v>
      </c>
      <c r="D289" s="19">
        <f>Table21[[#This Row],[Adj Close]]-Table21[[#This Row],[Naive Trend ]]</f>
        <v>-9.8258514999999989</v>
      </c>
      <c r="E289" s="7">
        <f t="shared" si="20"/>
        <v>96.547357700052231</v>
      </c>
      <c r="F289" s="7">
        <f>ABS(Table21[[#This Row],[Erorr 1]])</f>
        <v>9.8258514999999989</v>
      </c>
      <c r="G289" s="8">
        <f>Table21[[#This Row],[Abs Erorr 1]]/Table21[[#This Row],[Adj Close]]</f>
        <v>7.1378596419822138E-2</v>
      </c>
      <c r="H289" s="6">
        <f t="shared" si="23"/>
        <v>149.65797933333332</v>
      </c>
      <c r="I289" s="9">
        <f>(Table21[[#This Row],[Adj Close]]-Table21[[#This Row],[3-MA]])</f>
        <v>-11.999745733333327</v>
      </c>
      <c r="J289" s="5">
        <f t="shared" si="22"/>
        <v>143.9938976646514</v>
      </c>
      <c r="K289" s="5">
        <f>ABS(Table21[[#This Row],[Erorr 2]])</f>
        <v>11.999745733333327</v>
      </c>
      <c r="L289" s="8">
        <f>Table21[[#This Row],[Abs Erorr 2]]/Table21[[#This Row],[Adj Close]]</f>
        <v>8.7170563064186579E-2</v>
      </c>
      <c r="M289" s="6">
        <f t="shared" si="24"/>
        <v>149.73986055</v>
      </c>
      <c r="N289" s="11">
        <f>Table21[[#This Row],[Adj Close]]-Table21[[#This Row],[6-MA]]</f>
        <v>-12.081626950000015</v>
      </c>
      <c r="O289" s="12">
        <f>(Table21[[#This Row],[Adj Close]]-M289)^2</f>
        <v>145.96570975896665</v>
      </c>
      <c r="P289" s="12">
        <f>ABS(Table21[[#This Row],[Erorr 3]])</f>
        <v>12.081626950000015</v>
      </c>
      <c r="Q289" s="204">
        <f>Table21[[#This Row],[Abs Erorr 3]]/Table21[[#This Row],[Adj Close]]</f>
        <v>8.7765378314428807E-2</v>
      </c>
    </row>
    <row r="290" spans="1:17" x14ac:dyDescent="0.3">
      <c r="A290" s="68">
        <v>43886</v>
      </c>
      <c r="B290" s="87">
        <v>136.98393250000001</v>
      </c>
      <c r="C290" s="6">
        <f t="shared" si="21"/>
        <v>137.65823359999999</v>
      </c>
      <c r="D290" s="19">
        <f>Table21[[#This Row],[Adj Close]]-Table21[[#This Row],[Naive Trend ]]</f>
        <v>-0.67430109999997967</v>
      </c>
      <c r="E290" s="7">
        <f t="shared" si="20"/>
        <v>0.45468197346118261</v>
      </c>
      <c r="F290" s="7">
        <f>ABS(Table21[[#This Row],[Erorr 1]])</f>
        <v>0.67430109999997967</v>
      </c>
      <c r="G290" s="8">
        <f>Table21[[#This Row],[Abs Erorr 1]]/Table21[[#This Row],[Adj Close]]</f>
        <v>4.9224831532703999E-3</v>
      </c>
      <c r="H290" s="6">
        <f t="shared" si="23"/>
        <v>144.79964193333333</v>
      </c>
      <c r="I290" s="9">
        <f>(Table21[[#This Row],[Adj Close]]-Table21[[#This Row],[3-MA]])</f>
        <v>-7.8157094333333248</v>
      </c>
      <c r="J290" s="5">
        <f t="shared" si="22"/>
        <v>61.085313946295521</v>
      </c>
      <c r="K290" s="5">
        <f>ABS(Table21[[#This Row],[Erorr 2]])</f>
        <v>7.8157094333333248</v>
      </c>
      <c r="L290" s="8">
        <f>Table21[[#This Row],[Abs Erorr 2]]/Table21[[#This Row],[Adj Close]]</f>
        <v>5.705566551269306E-2</v>
      </c>
      <c r="M290" s="6">
        <f t="shared" si="24"/>
        <v>147.5852356</v>
      </c>
      <c r="N290" s="11">
        <f>Table21[[#This Row],[Adj Close]]-Table21[[#This Row],[6-MA]]</f>
        <v>-10.601303099999996</v>
      </c>
      <c r="O290" s="12">
        <f>(Table21[[#This Row],[Adj Close]]-M290)^2</f>
        <v>112.38762741806951</v>
      </c>
      <c r="P290" s="12">
        <f>ABS(Table21[[#This Row],[Erorr 3]])</f>
        <v>10.601303099999996</v>
      </c>
      <c r="Q290" s="204">
        <f>Table21[[#This Row],[Abs Erorr 3]]/Table21[[#This Row],[Adj Close]]</f>
        <v>7.7390850930637398E-2</v>
      </c>
    </row>
    <row r="291" spans="1:17" x14ac:dyDescent="0.3">
      <c r="A291" s="68">
        <v>43887</v>
      </c>
      <c r="B291" s="87">
        <v>136.35775760000001</v>
      </c>
      <c r="C291" s="6">
        <f t="shared" si="21"/>
        <v>136.98393250000001</v>
      </c>
      <c r="D291" s="19">
        <f>Table21[[#This Row],[Adj Close]]-Table21[[#This Row],[Naive Trend ]]</f>
        <v>-0.6261748999999952</v>
      </c>
      <c r="E291" s="7">
        <f t="shared" si="20"/>
        <v>0.39209500539000397</v>
      </c>
      <c r="F291" s="7">
        <f>ABS(Table21[[#This Row],[Erorr 1]])</f>
        <v>0.6261748999999952</v>
      </c>
      <c r="G291" s="8">
        <f>Table21[[#This Row],[Abs Erorr 1]]/Table21[[#This Row],[Adj Close]]</f>
        <v>4.5921472384200836E-3</v>
      </c>
      <c r="H291" s="6">
        <f t="shared" si="23"/>
        <v>140.70875039999999</v>
      </c>
      <c r="I291" s="9">
        <f>(Table21[[#This Row],[Adj Close]]-Table21[[#This Row],[3-MA]])</f>
        <v>-4.3509927999999718</v>
      </c>
      <c r="J291" s="5">
        <f t="shared" si="22"/>
        <v>18.931138345651593</v>
      </c>
      <c r="K291" s="5">
        <f>ABS(Table21[[#This Row],[Erorr 2]])</f>
        <v>4.3509927999999718</v>
      </c>
      <c r="L291" s="8">
        <f>Table21[[#This Row],[Abs Erorr 2]]/Table21[[#This Row],[Adj Close]]</f>
        <v>3.1908656145280961E-2</v>
      </c>
      <c r="M291" s="6">
        <f t="shared" si="24"/>
        <v>145.35194396666668</v>
      </c>
      <c r="N291" s="11">
        <f>Table21[[#This Row],[Adj Close]]-Table21[[#This Row],[6-MA]]</f>
        <v>-8.9941863666666677</v>
      </c>
      <c r="O291" s="12">
        <f>(Table21[[#This Row],[Adj Close]]-M291)^2</f>
        <v>80.895388398332557</v>
      </c>
      <c r="P291" s="12">
        <f>ABS(Table21[[#This Row],[Erorr 3]])</f>
        <v>8.9941863666666677</v>
      </c>
      <c r="Q291" s="204">
        <f>Table21[[#This Row],[Abs Erorr 3]]/Table21[[#This Row],[Adj Close]]</f>
        <v>6.5960210295117574E-2</v>
      </c>
    </row>
    <row r="292" spans="1:17" x14ac:dyDescent="0.3">
      <c r="A292" s="68">
        <v>43888</v>
      </c>
      <c r="B292" s="87">
        <v>134.47929379999999</v>
      </c>
      <c r="C292" s="6">
        <f t="shared" si="21"/>
        <v>136.35775760000001</v>
      </c>
      <c r="D292" s="19">
        <f>Table21[[#This Row],[Adj Close]]-Table21[[#This Row],[Naive Trend ]]</f>
        <v>-1.87846380000002</v>
      </c>
      <c r="E292" s="7">
        <f t="shared" si="20"/>
        <v>3.5286262479105153</v>
      </c>
      <c r="F292" s="7">
        <f>ABS(Table21[[#This Row],[Erorr 1]])</f>
        <v>1.87846380000002</v>
      </c>
      <c r="G292" s="8">
        <f>Table21[[#This Row],[Abs Erorr 1]]/Table21[[#This Row],[Adj Close]]</f>
        <v>1.3968424037039523E-2</v>
      </c>
      <c r="H292" s="6">
        <f t="shared" si="23"/>
        <v>136.99997456666668</v>
      </c>
      <c r="I292" s="9">
        <f>(Table21[[#This Row],[Adj Close]]-Table21[[#This Row],[3-MA]])</f>
        <v>-2.5206807666666862</v>
      </c>
      <c r="J292" s="5">
        <f t="shared" si="22"/>
        <v>6.3538315274433526</v>
      </c>
      <c r="K292" s="5">
        <f>ABS(Table21[[#This Row],[Erorr 2]])</f>
        <v>2.5206807666666862</v>
      </c>
      <c r="L292" s="8">
        <f>Table21[[#This Row],[Abs Erorr 2]]/Table21[[#This Row],[Adj Close]]</f>
        <v>1.8744006571119326E-2</v>
      </c>
      <c r="M292" s="6">
        <f t="shared" si="24"/>
        <v>143.32897695</v>
      </c>
      <c r="N292" s="11">
        <f>Table21[[#This Row],[Adj Close]]-Table21[[#This Row],[6-MA]]</f>
        <v>-8.8496831500000042</v>
      </c>
      <c r="O292" s="12">
        <f>(Table21[[#This Row],[Adj Close]]-M292)^2</f>
        <v>78.31689185539399</v>
      </c>
      <c r="P292" s="12">
        <f>ABS(Table21[[#This Row],[Erorr 3]])</f>
        <v>8.8496831500000042</v>
      </c>
      <c r="Q292" s="204">
        <f>Table21[[#This Row],[Abs Erorr 3]]/Table21[[#This Row],[Adj Close]]</f>
        <v>6.5807031699329194E-2</v>
      </c>
    </row>
    <row r="293" spans="1:17" x14ac:dyDescent="0.3">
      <c r="A293" s="68">
        <v>43889</v>
      </c>
      <c r="B293" s="87">
        <v>134.05543520000001</v>
      </c>
      <c r="C293" s="6">
        <f t="shared" si="21"/>
        <v>134.47929379999999</v>
      </c>
      <c r="D293" s="19">
        <f>Table21[[#This Row],[Adj Close]]-Table21[[#This Row],[Naive Trend ]]</f>
        <v>-0.42385859999998843</v>
      </c>
      <c r="E293" s="7">
        <f t="shared" si="20"/>
        <v>0.17965611279395019</v>
      </c>
      <c r="F293" s="7">
        <f>ABS(Table21[[#This Row],[Erorr 1]])</f>
        <v>0.42385859999998843</v>
      </c>
      <c r="G293" s="8">
        <f>Table21[[#This Row],[Abs Erorr 1]]/Table21[[#This Row],[Adj Close]]</f>
        <v>3.1618158515365324E-3</v>
      </c>
      <c r="H293" s="6">
        <f t="shared" si="23"/>
        <v>135.94032796666667</v>
      </c>
      <c r="I293" s="9">
        <f>(Table21[[#This Row],[Adj Close]]-Table21[[#This Row],[3-MA]])</f>
        <v>-1.8848927666666668</v>
      </c>
      <c r="J293" s="5">
        <f t="shared" si="22"/>
        <v>3.5528207418323219</v>
      </c>
      <c r="K293" s="5">
        <f>ABS(Table21[[#This Row],[Erorr 2]])</f>
        <v>1.8848927666666668</v>
      </c>
      <c r="L293" s="8">
        <f>Table21[[#This Row],[Abs Erorr 2]]/Table21[[#This Row],[Adj Close]]</f>
        <v>1.4060547144952067E-2</v>
      </c>
      <c r="M293" s="6">
        <f t="shared" si="24"/>
        <v>140.36998495</v>
      </c>
      <c r="N293" s="11">
        <f>Table21[[#This Row],[Adj Close]]-Table21[[#This Row],[6-MA]]</f>
        <v>-6.3145497499999976</v>
      </c>
      <c r="O293" s="12">
        <f>(Table21[[#This Row],[Adj Close]]-M293)^2</f>
        <v>39.873538545225031</v>
      </c>
      <c r="P293" s="12">
        <f>ABS(Table21[[#This Row],[Erorr 3]])</f>
        <v>6.3145497499999976</v>
      </c>
      <c r="Q293" s="204">
        <f>Table21[[#This Row],[Abs Erorr 3]]/Table21[[#This Row],[Adj Close]]</f>
        <v>4.7104018875319703E-2</v>
      </c>
    </row>
    <row r="294" spans="1:17" x14ac:dyDescent="0.3">
      <c r="A294" s="68">
        <v>43892</v>
      </c>
      <c r="B294" s="87">
        <v>132.44668580000001</v>
      </c>
      <c r="C294" s="6">
        <f t="shared" si="21"/>
        <v>134.05543520000001</v>
      </c>
      <c r="D294" s="19">
        <f>Table21[[#This Row],[Adj Close]]-Table21[[#This Row],[Naive Trend ]]</f>
        <v>-1.6087493999999936</v>
      </c>
      <c r="E294" s="7">
        <f t="shared" si="20"/>
        <v>2.5880746320003394</v>
      </c>
      <c r="F294" s="7">
        <f>ABS(Table21[[#This Row],[Erorr 1]])</f>
        <v>1.6087493999999936</v>
      </c>
      <c r="G294" s="8">
        <f>Table21[[#This Row],[Abs Erorr 1]]/Table21[[#This Row],[Adj Close]]</f>
        <v>1.2146392265558626E-2</v>
      </c>
      <c r="H294" s="6">
        <f t="shared" si="23"/>
        <v>134.9641622</v>
      </c>
      <c r="I294" s="9">
        <f>(Table21[[#This Row],[Adj Close]]-Table21[[#This Row],[3-MA]])</f>
        <v>-2.5174763999999925</v>
      </c>
      <c r="J294" s="5">
        <f t="shared" si="22"/>
        <v>6.3376874245569219</v>
      </c>
      <c r="K294" s="5">
        <f>ABS(Table21[[#This Row],[Erorr 2]])</f>
        <v>2.5174763999999925</v>
      </c>
      <c r="L294" s="8">
        <f>Table21[[#This Row],[Abs Erorr 2]]/Table21[[#This Row],[Adj Close]]</f>
        <v>1.9007469947579406E-2</v>
      </c>
      <c r="M294" s="6">
        <f t="shared" si="24"/>
        <v>137.83645629999998</v>
      </c>
      <c r="N294" s="11">
        <f>Table21[[#This Row],[Adj Close]]-Table21[[#This Row],[6-MA]]</f>
        <v>-5.3897704999999689</v>
      </c>
      <c r="O294" s="12">
        <f>(Table21[[#This Row],[Adj Close]]-M294)^2</f>
        <v>29.049626042669914</v>
      </c>
      <c r="P294" s="12">
        <f>ABS(Table21[[#This Row],[Erorr 3]])</f>
        <v>5.3897704999999689</v>
      </c>
      <c r="Q294" s="204">
        <f>Table21[[#This Row],[Abs Erorr 3]]/Table21[[#This Row],[Adj Close]]</f>
        <v>4.0693887260710666E-2</v>
      </c>
    </row>
    <row r="295" spans="1:17" x14ac:dyDescent="0.3">
      <c r="A295" s="68">
        <v>43893</v>
      </c>
      <c r="B295" s="87">
        <v>133.67973330000001</v>
      </c>
      <c r="C295" s="6">
        <f t="shared" si="21"/>
        <v>132.44668580000001</v>
      </c>
      <c r="D295" s="19">
        <f>Table21[[#This Row],[Adj Close]]-Table21[[#This Row],[Naive Trend ]]</f>
        <v>1.2330474999999979</v>
      </c>
      <c r="E295" s="7">
        <f t="shared" si="20"/>
        <v>1.5204061372562447</v>
      </c>
      <c r="F295" s="7">
        <f>ABS(Table21[[#This Row],[Erorr 1]])</f>
        <v>1.2330474999999979</v>
      </c>
      <c r="G295" s="8">
        <f>Table21[[#This Row],[Abs Erorr 1]]/Table21[[#This Row],[Adj Close]]</f>
        <v>9.2238925793847147E-3</v>
      </c>
      <c r="H295" s="6">
        <f t="shared" si="23"/>
        <v>133.66047159999999</v>
      </c>
      <c r="I295" s="9">
        <f>(Table21[[#This Row],[Adj Close]]-Table21[[#This Row],[3-MA]])</f>
        <v>1.926170000001548E-2</v>
      </c>
      <c r="J295" s="5">
        <f t="shared" si="22"/>
        <v>3.7101308689059634E-4</v>
      </c>
      <c r="K295" s="5">
        <f>ABS(Table21[[#This Row],[Erorr 2]])</f>
        <v>1.926170000001548E-2</v>
      </c>
      <c r="L295" s="8">
        <f>Table21[[#This Row],[Abs Erorr 2]]/Table21[[#This Row],[Adj Close]]</f>
        <v>1.4408840835124166E-4</v>
      </c>
      <c r="M295" s="6">
        <f t="shared" si="24"/>
        <v>135.33022308333332</v>
      </c>
      <c r="N295" s="11">
        <f>Table21[[#This Row],[Adj Close]]-Table21[[#This Row],[6-MA]]</f>
        <v>-1.6504897833333132</v>
      </c>
      <c r="O295" s="12">
        <f>(Table21[[#This Row],[Adj Close]]-M295)^2</f>
        <v>2.7241165248876471</v>
      </c>
      <c r="P295" s="12">
        <f>ABS(Table21[[#This Row],[Erorr 3]])</f>
        <v>1.6504897833333132</v>
      </c>
      <c r="Q295" s="204">
        <f>Table21[[#This Row],[Abs Erorr 3]]/Table21[[#This Row],[Adj Close]]</f>
        <v>1.2346596919290182E-2</v>
      </c>
    </row>
    <row r="296" spans="1:17" x14ac:dyDescent="0.3">
      <c r="A296" s="68">
        <v>43894</v>
      </c>
      <c r="B296" s="87">
        <v>137.32107540000001</v>
      </c>
      <c r="C296" s="6">
        <f t="shared" si="21"/>
        <v>133.67973330000001</v>
      </c>
      <c r="D296" s="19">
        <f>Table21[[#This Row],[Adj Close]]-Table21[[#This Row],[Naive Trend ]]</f>
        <v>3.6413421000000028</v>
      </c>
      <c r="E296" s="7">
        <f t="shared" si="20"/>
        <v>13.259372289232431</v>
      </c>
      <c r="F296" s="7">
        <f>ABS(Table21[[#This Row],[Erorr 1]])</f>
        <v>3.6413421000000028</v>
      </c>
      <c r="G296" s="8">
        <f>Table21[[#This Row],[Abs Erorr 1]]/Table21[[#This Row],[Adj Close]]</f>
        <v>2.6516993763653577E-2</v>
      </c>
      <c r="H296" s="6">
        <f t="shared" si="23"/>
        <v>133.39395143333334</v>
      </c>
      <c r="I296" s="9">
        <f>(Table21[[#This Row],[Adj Close]]-Table21[[#This Row],[3-MA]])</f>
        <v>3.9271239666666702</v>
      </c>
      <c r="J296" s="5">
        <f t="shared" si="22"/>
        <v>15.422302649567762</v>
      </c>
      <c r="K296" s="5">
        <f>ABS(Table21[[#This Row],[Erorr 2]])</f>
        <v>3.9271239666666702</v>
      </c>
      <c r="L296" s="8">
        <f>Table21[[#This Row],[Abs Erorr 2]]/Table21[[#This Row],[Adj Close]]</f>
        <v>2.8598115440236858E-2</v>
      </c>
      <c r="M296" s="6">
        <f t="shared" si="24"/>
        <v>134.66713970000001</v>
      </c>
      <c r="N296" s="11">
        <f>Table21[[#This Row],[Adj Close]]-Table21[[#This Row],[6-MA]]</f>
        <v>2.6539357000000052</v>
      </c>
      <c r="O296" s="12">
        <f>(Table21[[#This Row],[Adj Close]]-M296)^2</f>
        <v>7.0433746997345175</v>
      </c>
      <c r="P296" s="12">
        <f>ABS(Table21[[#This Row],[Erorr 3]])</f>
        <v>2.6539357000000052</v>
      </c>
      <c r="Q296" s="204">
        <f>Table21[[#This Row],[Abs Erorr 3]]/Table21[[#This Row],[Adj Close]]</f>
        <v>1.9326499535991873E-2</v>
      </c>
    </row>
    <row r="297" spans="1:17" x14ac:dyDescent="0.3">
      <c r="A297" s="68">
        <v>43895</v>
      </c>
      <c r="B297" s="87">
        <v>133.16917419999999</v>
      </c>
      <c r="C297" s="6">
        <f t="shared" si="21"/>
        <v>137.32107540000001</v>
      </c>
      <c r="D297" s="19">
        <f>Table21[[#This Row],[Adj Close]]-Table21[[#This Row],[Naive Trend ]]</f>
        <v>-4.1519012000000259</v>
      </c>
      <c r="E297" s="7">
        <f t="shared" si="20"/>
        <v>17.238283574561656</v>
      </c>
      <c r="F297" s="7">
        <f>ABS(Table21[[#This Row],[Erorr 1]])</f>
        <v>4.1519012000000259</v>
      </c>
      <c r="G297" s="8">
        <f>Table21[[#This Row],[Abs Erorr 1]]/Table21[[#This Row],[Adj Close]]</f>
        <v>3.1177644713516788E-2</v>
      </c>
      <c r="H297" s="6">
        <f t="shared" si="23"/>
        <v>134.48249816666669</v>
      </c>
      <c r="I297" s="9">
        <f>(Table21[[#This Row],[Adj Close]]-Table21[[#This Row],[3-MA]])</f>
        <v>-1.3133239666667009</v>
      </c>
      <c r="J297" s="5">
        <f t="shared" si="22"/>
        <v>1.7248198414211577</v>
      </c>
      <c r="K297" s="5">
        <f>ABS(Table21[[#This Row],[Erorr 2]])</f>
        <v>1.3133239666667009</v>
      </c>
      <c r="L297" s="8">
        <f>Table21[[#This Row],[Abs Erorr 2]]/Table21[[#This Row],[Adj Close]]</f>
        <v>9.8620718687816352E-3</v>
      </c>
      <c r="M297" s="6">
        <f t="shared" si="24"/>
        <v>134.72333018333333</v>
      </c>
      <c r="N297" s="11">
        <f>Table21[[#This Row],[Adj Close]]-Table21[[#This Row],[6-MA]]</f>
        <v>-1.5541559833333451</v>
      </c>
      <c r="O297" s="12">
        <f>(Table21[[#This Row],[Adj Close]]-M297)^2</f>
        <v>2.415400820530837</v>
      </c>
      <c r="P297" s="12">
        <f>ABS(Table21[[#This Row],[Erorr 3]])</f>
        <v>1.5541559833333451</v>
      </c>
      <c r="Q297" s="204">
        <f>Table21[[#This Row],[Abs Erorr 3]]/Table21[[#This Row],[Adj Close]]</f>
        <v>1.1670538566224324E-2</v>
      </c>
    </row>
    <row r="298" spans="1:17" x14ac:dyDescent="0.3">
      <c r="A298" s="68">
        <v>43896</v>
      </c>
      <c r="B298" s="87">
        <v>131.2521667</v>
      </c>
      <c r="C298" s="6">
        <f t="shared" si="21"/>
        <v>133.16917419999999</v>
      </c>
      <c r="D298" s="19">
        <f>Table21[[#This Row],[Adj Close]]-Table21[[#This Row],[Naive Trend ]]</f>
        <v>-1.9170074999999827</v>
      </c>
      <c r="E298" s="7">
        <f t="shared" si="20"/>
        <v>3.6749177550561836</v>
      </c>
      <c r="F298" s="7">
        <f>ABS(Table21[[#This Row],[Erorr 1]])</f>
        <v>1.9170074999999827</v>
      </c>
      <c r="G298" s="8">
        <f>Table21[[#This Row],[Abs Erorr 1]]/Table21[[#This Row],[Adj Close]]</f>
        <v>1.4605530317694806E-2</v>
      </c>
      <c r="H298" s="6">
        <f t="shared" si="23"/>
        <v>134.72332763333333</v>
      </c>
      <c r="I298" s="9">
        <f>(Table21[[#This Row],[Adj Close]]-Table21[[#This Row],[3-MA]])</f>
        <v>-3.4711609333333229</v>
      </c>
      <c r="J298" s="5">
        <f t="shared" si="22"/>
        <v>12.048958225099465</v>
      </c>
      <c r="K298" s="5">
        <f>ABS(Table21[[#This Row],[Erorr 2]])</f>
        <v>3.4711609333333229</v>
      </c>
      <c r="L298" s="8">
        <f>Table21[[#This Row],[Abs Erorr 2]]/Table21[[#This Row],[Adj Close]]</f>
        <v>2.6446503860521206E-2</v>
      </c>
      <c r="M298" s="6">
        <f t="shared" si="24"/>
        <v>134.19189961666666</v>
      </c>
      <c r="N298" s="11">
        <f>Table21[[#This Row],[Adj Close]]-Table21[[#This Row],[6-MA]]</f>
        <v>-2.9397329166666566</v>
      </c>
      <c r="O298" s="12">
        <f>(Table21[[#This Row],[Adj Close]]-M298)^2</f>
        <v>8.6420296213334478</v>
      </c>
      <c r="P298" s="12">
        <f>ABS(Table21[[#This Row],[Erorr 3]])</f>
        <v>2.9397329166666566</v>
      </c>
      <c r="Q298" s="204">
        <f>Table21[[#This Row],[Abs Erorr 3]]/Table21[[#This Row],[Adj Close]]</f>
        <v>2.2397595335594992E-2</v>
      </c>
    </row>
    <row r="299" spans="1:17" x14ac:dyDescent="0.3">
      <c r="A299" s="68">
        <v>43899</v>
      </c>
      <c r="B299" s="87">
        <v>122.8038712</v>
      </c>
      <c r="C299" s="6">
        <f t="shared" si="21"/>
        <v>131.2521667</v>
      </c>
      <c r="D299" s="19">
        <f>Table21[[#This Row],[Adj Close]]-Table21[[#This Row],[Naive Trend ]]</f>
        <v>-8.4482955000000004</v>
      </c>
      <c r="E299" s="7">
        <f t="shared" si="20"/>
        <v>71.373696855320262</v>
      </c>
      <c r="F299" s="7">
        <f>ABS(Table21[[#This Row],[Erorr 1]])</f>
        <v>8.4482955000000004</v>
      </c>
      <c r="G299" s="8">
        <f>Table21[[#This Row],[Abs Erorr 1]]/Table21[[#This Row],[Adj Close]]</f>
        <v>6.8795025901431037E-2</v>
      </c>
      <c r="H299" s="6">
        <f t="shared" si="23"/>
        <v>133.91413876666664</v>
      </c>
      <c r="I299" s="9">
        <f>(Table21[[#This Row],[Adj Close]]-Table21[[#This Row],[3-MA]])</f>
        <v>-11.110267566666636</v>
      </c>
      <c r="J299" s="5">
        <f t="shared" si="22"/>
        <v>123.43804540292457</v>
      </c>
      <c r="K299" s="5">
        <f>ABS(Table21[[#This Row],[Erorr 2]])</f>
        <v>11.110267566666636</v>
      </c>
      <c r="L299" s="8">
        <f>Table21[[#This Row],[Abs Erorr 2]]/Table21[[#This Row],[Adj Close]]</f>
        <v>9.0471639518369146E-2</v>
      </c>
      <c r="M299" s="6">
        <f t="shared" si="24"/>
        <v>133.65404509999999</v>
      </c>
      <c r="N299" s="11">
        <f>Table21[[#This Row],[Adj Close]]-Table21[[#This Row],[6-MA]]</f>
        <v>-10.850173899999987</v>
      </c>
      <c r="O299" s="12">
        <f>(Table21[[#This Row],[Adj Close]]-M299)^2</f>
        <v>117.72627366024093</v>
      </c>
      <c r="P299" s="12">
        <f>ABS(Table21[[#This Row],[Erorr 3]])</f>
        <v>10.850173899999987</v>
      </c>
      <c r="Q299" s="204">
        <f>Table21[[#This Row],[Abs Erorr 3]]/Table21[[#This Row],[Adj Close]]</f>
        <v>8.835367968432567E-2</v>
      </c>
    </row>
    <row r="300" spans="1:17" x14ac:dyDescent="0.3">
      <c r="A300" s="68">
        <v>43900</v>
      </c>
      <c r="B300" s="87">
        <v>124.7882919</v>
      </c>
      <c r="C300" s="6">
        <f t="shared" si="21"/>
        <v>122.8038712</v>
      </c>
      <c r="D300" s="19">
        <f>Table21[[#This Row],[Adj Close]]-Table21[[#This Row],[Naive Trend ]]</f>
        <v>1.9844207000000011</v>
      </c>
      <c r="E300" s="7">
        <f t="shared" si="20"/>
        <v>3.9379255145884944</v>
      </c>
      <c r="F300" s="7">
        <f>ABS(Table21[[#This Row],[Erorr 1]])</f>
        <v>1.9844207000000011</v>
      </c>
      <c r="G300" s="8">
        <f>Table21[[#This Row],[Abs Erorr 1]]/Table21[[#This Row],[Adj Close]]</f>
        <v>1.5902298763655096E-2</v>
      </c>
      <c r="H300" s="6">
        <f t="shared" si="23"/>
        <v>129.0750707</v>
      </c>
      <c r="I300" s="9">
        <f>(Table21[[#This Row],[Adj Close]]-Table21[[#This Row],[3-MA]])</f>
        <v>-4.2867787999999933</v>
      </c>
      <c r="J300" s="5">
        <f t="shared" si="22"/>
        <v>18.376472480129383</v>
      </c>
      <c r="K300" s="5">
        <f>ABS(Table21[[#This Row],[Erorr 2]])</f>
        <v>4.2867787999999933</v>
      </c>
      <c r="L300" s="8">
        <f>Table21[[#This Row],[Abs Erorr 2]]/Table21[[#This Row],[Adj Close]]</f>
        <v>3.4352411870780586E-2</v>
      </c>
      <c r="M300" s="6">
        <f t="shared" si="24"/>
        <v>131.77878443333333</v>
      </c>
      <c r="N300" s="11">
        <f>Table21[[#This Row],[Adj Close]]-Table21[[#This Row],[6-MA]]</f>
        <v>-6.9904925333333239</v>
      </c>
      <c r="O300" s="12">
        <f>(Table21[[#This Row],[Adj Close]]-M300)^2</f>
        <v>48.866985858588954</v>
      </c>
      <c r="P300" s="12">
        <f>ABS(Table21[[#This Row],[Erorr 3]])</f>
        <v>6.9904925333333239</v>
      </c>
      <c r="Q300" s="204">
        <f>Table21[[#This Row],[Abs Erorr 3]]/Table21[[#This Row],[Adj Close]]</f>
        <v>5.6018817365776637E-2</v>
      </c>
    </row>
    <row r="301" spans="1:17" x14ac:dyDescent="0.3">
      <c r="A301" s="68">
        <v>43901</v>
      </c>
      <c r="B301" s="87">
        <v>107.85316469999999</v>
      </c>
      <c r="C301" s="6">
        <f t="shared" si="21"/>
        <v>124.7882919</v>
      </c>
      <c r="D301" s="19">
        <f>Table21[[#This Row],[Adj Close]]-Table21[[#This Row],[Naive Trend ]]</f>
        <v>-16.935127200000011</v>
      </c>
      <c r="E301" s="7">
        <f t="shared" si="20"/>
        <v>286.79853328018021</v>
      </c>
      <c r="F301" s="7">
        <f>ABS(Table21[[#This Row],[Erorr 1]])</f>
        <v>16.935127200000011</v>
      </c>
      <c r="G301" s="8">
        <f>Table21[[#This Row],[Abs Erorr 1]]/Table21[[#This Row],[Adj Close]]</f>
        <v>0.15702021583795039</v>
      </c>
      <c r="H301" s="6">
        <f t="shared" si="23"/>
        <v>126.28144326666667</v>
      </c>
      <c r="I301" s="9">
        <f>(Table21[[#This Row],[Adj Close]]-Table21[[#This Row],[3-MA]])</f>
        <v>-18.428278566666677</v>
      </c>
      <c r="J301" s="5">
        <f t="shared" si="22"/>
        <v>339.60145093066643</v>
      </c>
      <c r="K301" s="5">
        <f>ABS(Table21[[#This Row],[Erorr 2]])</f>
        <v>18.428278566666677</v>
      </c>
      <c r="L301" s="8">
        <f>Table21[[#This Row],[Abs Erorr 2]]/Table21[[#This Row],[Adj Close]]</f>
        <v>0.17086451397069369</v>
      </c>
      <c r="M301" s="6">
        <f t="shared" si="24"/>
        <v>130.50238544999999</v>
      </c>
      <c r="N301" s="11">
        <f>Table21[[#This Row],[Adj Close]]-Table21[[#This Row],[6-MA]]</f>
        <v>-22.649220749999998</v>
      </c>
      <c r="O301" s="12">
        <f>(Table21[[#This Row],[Adj Close]]-M301)^2</f>
        <v>512.98720058223046</v>
      </c>
      <c r="P301" s="12">
        <f>ABS(Table21[[#This Row],[Erorr 3]])</f>
        <v>22.649220749999998</v>
      </c>
      <c r="Q301" s="204">
        <f>Table21[[#This Row],[Abs Erorr 3]]/Table21[[#This Row],[Adj Close]]</f>
        <v>0.21000052073576289</v>
      </c>
    </row>
    <row r="302" spans="1:17" x14ac:dyDescent="0.3">
      <c r="A302" s="68">
        <v>43902</v>
      </c>
      <c r="B302" s="87">
        <v>92.430419920000006</v>
      </c>
      <c r="C302" s="6">
        <f t="shared" si="21"/>
        <v>107.85316469999999</v>
      </c>
      <c r="D302" s="19">
        <f>Table21[[#This Row],[Adj Close]]-Table21[[#This Row],[Naive Trend ]]</f>
        <v>-15.422744779999988</v>
      </c>
      <c r="E302" s="7">
        <f t="shared" si="20"/>
        <v>237.86105654901687</v>
      </c>
      <c r="F302" s="7">
        <f>ABS(Table21[[#This Row],[Erorr 1]])</f>
        <v>15.422744779999988</v>
      </c>
      <c r="G302" s="8">
        <f>Table21[[#This Row],[Abs Erorr 1]]/Table21[[#This Row],[Adj Close]]</f>
        <v>0.16685788935448545</v>
      </c>
      <c r="H302" s="6">
        <f t="shared" si="23"/>
        <v>118.48177593333332</v>
      </c>
      <c r="I302" s="9">
        <f>(Table21[[#This Row],[Adj Close]]-Table21[[#This Row],[3-MA]])</f>
        <v>-26.051356013333319</v>
      </c>
      <c r="J302" s="5">
        <f t="shared" si="22"/>
        <v>678.67315013343807</v>
      </c>
      <c r="K302" s="5">
        <f>ABS(Table21[[#This Row],[Erorr 2]])</f>
        <v>26.051356013333319</v>
      </c>
      <c r="L302" s="8">
        <f>Table21[[#This Row],[Abs Erorr 2]]/Table21[[#This Row],[Adj Close]]</f>
        <v>0.28184829232498543</v>
      </c>
      <c r="M302" s="6">
        <f t="shared" si="24"/>
        <v>126.19795734999998</v>
      </c>
      <c r="N302" s="11">
        <f>Table21[[#This Row],[Adj Close]]-Table21[[#This Row],[6-MA]]</f>
        <v>-33.767537429999976</v>
      </c>
      <c r="O302" s="12">
        <f>(Table21[[#This Row],[Adj Close]]-M302)^2</f>
        <v>1140.2465840864493</v>
      </c>
      <c r="P302" s="12">
        <f>ABS(Table21[[#This Row],[Erorr 3]])</f>
        <v>33.767537429999976</v>
      </c>
      <c r="Q302" s="204">
        <f>Table21[[#This Row],[Abs Erorr 3]]/Table21[[#This Row],[Adj Close]]</f>
        <v>0.36532926561651796</v>
      </c>
    </row>
    <row r="303" spans="1:17" x14ac:dyDescent="0.3">
      <c r="A303" s="68">
        <v>43903</v>
      </c>
      <c r="B303" s="87">
        <v>93.730918880000004</v>
      </c>
      <c r="C303" s="6">
        <f t="shared" si="21"/>
        <v>92.430419920000006</v>
      </c>
      <c r="D303" s="19">
        <f>Table21[[#This Row],[Adj Close]]-Table21[[#This Row],[Naive Trend ]]</f>
        <v>1.3004989599999988</v>
      </c>
      <c r="E303" s="7">
        <f t="shared" si="20"/>
        <v>1.6912975449610783</v>
      </c>
      <c r="F303" s="7">
        <f>ABS(Table21[[#This Row],[Erorr 1]])</f>
        <v>1.3004989599999988</v>
      </c>
      <c r="G303" s="8">
        <f>Table21[[#This Row],[Abs Erorr 1]]/Table21[[#This Row],[Adj Close]]</f>
        <v>1.3874812874340604E-2</v>
      </c>
      <c r="H303" s="6">
        <f t="shared" si="23"/>
        <v>108.35729217333333</v>
      </c>
      <c r="I303" s="9">
        <f>(Table21[[#This Row],[Adj Close]]-Table21[[#This Row],[3-MA]])</f>
        <v>-14.62637329333333</v>
      </c>
      <c r="J303" s="5">
        <f t="shared" si="22"/>
        <v>213.93079571593449</v>
      </c>
      <c r="K303" s="5">
        <f>ABS(Table21[[#This Row],[Erorr 2]])</f>
        <v>14.62637329333333</v>
      </c>
      <c r="L303" s="8">
        <f>Table21[[#This Row],[Abs Erorr 2]]/Table21[[#This Row],[Adj Close]]</f>
        <v>0.15604640889159424</v>
      </c>
      <c r="M303" s="6">
        <f t="shared" si="24"/>
        <v>118.71618143666666</v>
      </c>
      <c r="N303" s="11">
        <f>Table21[[#This Row],[Adj Close]]-Table21[[#This Row],[6-MA]]</f>
        <v>-24.985262556666655</v>
      </c>
      <c r="O303" s="12">
        <f>(Table21[[#This Row],[Adj Close]]-M303)^2</f>
        <v>624.2633450255687</v>
      </c>
      <c r="P303" s="12">
        <f>ABS(Table21[[#This Row],[Erorr 3]])</f>
        <v>24.985262556666655</v>
      </c>
      <c r="Q303" s="204">
        <f>Table21[[#This Row],[Abs Erorr 3]]/Table21[[#This Row],[Adj Close]]</f>
        <v>0.26656372150425944</v>
      </c>
    </row>
    <row r="304" spans="1:17" x14ac:dyDescent="0.3">
      <c r="A304" s="68">
        <v>43906</v>
      </c>
      <c r="B304" s="87">
        <v>90.9565506</v>
      </c>
      <c r="C304" s="6">
        <f t="shared" si="21"/>
        <v>93.730918880000004</v>
      </c>
      <c r="D304" s="19">
        <f>Table21[[#This Row],[Adj Close]]-Table21[[#This Row],[Naive Trend ]]</f>
        <v>-2.7743682800000045</v>
      </c>
      <c r="E304" s="7">
        <f t="shared" si="20"/>
        <v>7.6971193530701836</v>
      </c>
      <c r="F304" s="7">
        <f>ABS(Table21[[#This Row],[Erorr 1]])</f>
        <v>2.7743682800000045</v>
      </c>
      <c r="G304" s="8">
        <f>Table21[[#This Row],[Abs Erorr 1]]/Table21[[#This Row],[Adj Close]]</f>
        <v>3.0502127243158719E-2</v>
      </c>
      <c r="H304" s="6">
        <f t="shared" si="23"/>
        <v>98.004834500000001</v>
      </c>
      <c r="I304" s="9">
        <f>(Table21[[#This Row],[Adj Close]]-Table21[[#This Row],[3-MA]])</f>
        <v>-7.0482839000000013</v>
      </c>
      <c r="J304" s="5">
        <f t="shared" si="22"/>
        <v>49.67830593499923</v>
      </c>
      <c r="K304" s="5">
        <f>ABS(Table21[[#This Row],[Erorr 2]])</f>
        <v>7.0482839000000013</v>
      </c>
      <c r="L304" s="8">
        <f>Table21[[#This Row],[Abs Erorr 2]]/Table21[[#This Row],[Adj Close]]</f>
        <v>7.7490668385131148E-2</v>
      </c>
      <c r="M304" s="6">
        <f t="shared" si="24"/>
        <v>112.14313888333334</v>
      </c>
      <c r="N304" s="11">
        <f>Table21[[#This Row],[Adj Close]]-Table21[[#This Row],[6-MA]]</f>
        <v>-21.186588283333336</v>
      </c>
      <c r="O304" s="12">
        <f>(Table21[[#This Row],[Adj Close]]-M304)^2</f>
        <v>448.87152308747739</v>
      </c>
      <c r="P304" s="12">
        <f>ABS(Table21[[#This Row],[Erorr 3]])</f>
        <v>21.186588283333336</v>
      </c>
      <c r="Q304" s="204">
        <f>Table21[[#This Row],[Abs Erorr 3]]/Table21[[#This Row],[Adj Close]]</f>
        <v>0.2329308680196733</v>
      </c>
    </row>
    <row r="305" spans="1:17" x14ac:dyDescent="0.3">
      <c r="A305" s="68">
        <v>43907</v>
      </c>
      <c r="B305" s="87">
        <v>91.707931520000002</v>
      </c>
      <c r="C305" s="6">
        <f t="shared" si="21"/>
        <v>90.9565506</v>
      </c>
      <c r="D305" s="19">
        <f>Table21[[#This Row],[Adj Close]]-Table21[[#This Row],[Naive Trend ]]</f>
        <v>0.75138092000000256</v>
      </c>
      <c r="E305" s="7">
        <f t="shared" si="20"/>
        <v>0.56457328694005027</v>
      </c>
      <c r="F305" s="7">
        <f>ABS(Table21[[#This Row],[Erorr 1]])</f>
        <v>0.75138092000000256</v>
      </c>
      <c r="G305" s="8">
        <f>Table21[[#This Row],[Abs Erorr 1]]/Table21[[#This Row],[Adj Close]]</f>
        <v>8.193194498516616E-3</v>
      </c>
      <c r="H305" s="6">
        <f t="shared" si="23"/>
        <v>92.372629800000013</v>
      </c>
      <c r="I305" s="9">
        <f>(Table21[[#This Row],[Adj Close]]-Table21[[#This Row],[3-MA]])</f>
        <v>-0.6646982800000103</v>
      </c>
      <c r="J305" s="5">
        <f t="shared" si="22"/>
        <v>0.44182380343497207</v>
      </c>
      <c r="K305" s="5">
        <f>ABS(Table21[[#This Row],[Erorr 2]])</f>
        <v>0.6646982800000103</v>
      </c>
      <c r="L305" s="8">
        <f>Table21[[#This Row],[Abs Erorr 2]]/Table21[[#This Row],[Adj Close]]</f>
        <v>7.2479911931614162E-3</v>
      </c>
      <c r="M305" s="6">
        <f t="shared" si="24"/>
        <v>105.42720286666668</v>
      </c>
      <c r="N305" s="11">
        <f>Table21[[#This Row],[Adj Close]]-Table21[[#This Row],[6-MA]]</f>
        <v>-13.719271346666673</v>
      </c>
      <c r="O305" s="12">
        <f>(Table21[[#This Row],[Adj Close]]-M305)^2</f>
        <v>188.21840628346919</v>
      </c>
      <c r="P305" s="12">
        <f>ABS(Table21[[#This Row],[Erorr 3]])</f>
        <v>13.719271346666673</v>
      </c>
      <c r="Q305" s="204">
        <f>Table21[[#This Row],[Abs Erorr 3]]/Table21[[#This Row],[Adj Close]]</f>
        <v>0.14959743524118985</v>
      </c>
    </row>
    <row r="306" spans="1:17" x14ac:dyDescent="0.3">
      <c r="A306" s="68">
        <v>43908</v>
      </c>
      <c r="B306" s="87">
        <v>86.785377499999996</v>
      </c>
      <c r="C306" s="6">
        <f t="shared" si="21"/>
        <v>91.707931520000002</v>
      </c>
      <c r="D306" s="19">
        <f>Table21[[#This Row],[Adj Close]]-Table21[[#This Row],[Naive Trend ]]</f>
        <v>-4.9225540200000069</v>
      </c>
      <c r="E306" s="7">
        <f t="shared" si="20"/>
        <v>24.231538079818229</v>
      </c>
      <c r="F306" s="7">
        <f>ABS(Table21[[#This Row],[Erorr 1]])</f>
        <v>4.9225540200000069</v>
      </c>
      <c r="G306" s="8">
        <f>Table21[[#This Row],[Abs Erorr 1]]/Table21[[#This Row],[Adj Close]]</f>
        <v>5.6721007176583488E-2</v>
      </c>
      <c r="H306" s="6">
        <f t="shared" si="23"/>
        <v>92.131800333333331</v>
      </c>
      <c r="I306" s="9">
        <f>(Table21[[#This Row],[Adj Close]]-Table21[[#This Row],[3-MA]])</f>
        <v>-5.3464228333333352</v>
      </c>
      <c r="J306" s="5">
        <f t="shared" si="22"/>
        <v>28.584237112788049</v>
      </c>
      <c r="K306" s="5">
        <f>ABS(Table21[[#This Row],[Erorr 2]])</f>
        <v>5.3464228333333352</v>
      </c>
      <c r="L306" s="8">
        <f>Table21[[#This Row],[Abs Erorr 2]]/Table21[[#This Row],[Adj Close]]</f>
        <v>6.1605111222029718E-2</v>
      </c>
      <c r="M306" s="6">
        <f t="shared" si="24"/>
        <v>100.24454625333334</v>
      </c>
      <c r="N306" s="11">
        <f>Table21[[#This Row],[Adj Close]]-Table21[[#This Row],[6-MA]]</f>
        <v>-13.459168753333344</v>
      </c>
      <c r="O306" s="12">
        <f>(Table21[[#This Row],[Adj Close]]-M306)^2</f>
        <v>181.14922353070466</v>
      </c>
      <c r="P306" s="12">
        <f>ABS(Table21[[#This Row],[Erorr 3]])</f>
        <v>13.459168753333344</v>
      </c>
      <c r="Q306" s="204">
        <f>Table21[[#This Row],[Abs Erorr 3]]/Table21[[#This Row],[Adj Close]]</f>
        <v>0.15508567388939853</v>
      </c>
    </row>
    <row r="307" spans="1:17" x14ac:dyDescent="0.3">
      <c r="A307" s="68">
        <v>43909</v>
      </c>
      <c r="B307" s="87">
        <v>90.946914669999998</v>
      </c>
      <c r="C307" s="6">
        <f t="shared" si="21"/>
        <v>86.785377499999996</v>
      </c>
      <c r="D307" s="19">
        <f>Table21[[#This Row],[Adj Close]]-Table21[[#This Row],[Naive Trend ]]</f>
        <v>4.1615371700000026</v>
      </c>
      <c r="E307" s="7">
        <f t="shared" si="20"/>
        <v>17.318391617291631</v>
      </c>
      <c r="F307" s="7">
        <f>ABS(Table21[[#This Row],[Erorr 1]])</f>
        <v>4.1615371700000026</v>
      </c>
      <c r="G307" s="8">
        <f>Table21[[#This Row],[Abs Erorr 1]]/Table21[[#This Row],[Adj Close]]</f>
        <v>4.5757870787591859E-2</v>
      </c>
      <c r="H307" s="6">
        <f t="shared" si="23"/>
        <v>89.816619873333323</v>
      </c>
      <c r="I307" s="9">
        <f>(Table21[[#This Row],[Adj Close]]-Table21[[#This Row],[3-MA]])</f>
        <v>1.130294796666675</v>
      </c>
      <c r="J307" s="5">
        <f t="shared" si="22"/>
        <v>1.2775663273717601</v>
      </c>
      <c r="K307" s="5">
        <f>ABS(Table21[[#This Row],[Erorr 2]])</f>
        <v>1.130294796666675</v>
      </c>
      <c r="L307" s="8">
        <f>Table21[[#This Row],[Abs Erorr 2]]/Table21[[#This Row],[Adj Close]]</f>
        <v>1.2428071922702807E-2</v>
      </c>
      <c r="M307" s="6">
        <f t="shared" si="24"/>
        <v>93.910727186666676</v>
      </c>
      <c r="N307" s="11">
        <f>Table21[[#This Row],[Adj Close]]-Table21[[#This Row],[6-MA]]</f>
        <v>-2.9638125166666782</v>
      </c>
      <c r="O307" s="12">
        <f>(Table21[[#This Row],[Adj Close]]-M307)^2</f>
        <v>8.7841846339500691</v>
      </c>
      <c r="P307" s="12">
        <f>ABS(Table21[[#This Row],[Erorr 3]])</f>
        <v>2.9638125166666782</v>
      </c>
      <c r="Q307" s="204">
        <f>Table21[[#This Row],[Abs Erorr 3]]/Table21[[#This Row],[Adj Close]]</f>
        <v>3.2588378917754859E-2</v>
      </c>
    </row>
    <row r="308" spans="1:17" x14ac:dyDescent="0.3">
      <c r="A308" s="68">
        <v>43910</v>
      </c>
      <c r="B308" s="87">
        <v>93.42264557</v>
      </c>
      <c r="C308" s="6">
        <f t="shared" si="21"/>
        <v>90.946914669999998</v>
      </c>
      <c r="D308" s="19">
        <f>Table21[[#This Row],[Adj Close]]-Table21[[#This Row],[Naive Trend ]]</f>
        <v>2.4757309000000021</v>
      </c>
      <c r="E308" s="7">
        <f t="shared" si="20"/>
        <v>6.1292434892148204</v>
      </c>
      <c r="F308" s="7">
        <f>ABS(Table21[[#This Row],[Erorr 1]])</f>
        <v>2.4757309000000021</v>
      </c>
      <c r="G308" s="8">
        <f>Table21[[#This Row],[Abs Erorr 1]]/Table21[[#This Row],[Adj Close]]</f>
        <v>2.6500329603115113E-2</v>
      </c>
      <c r="H308" s="6">
        <f t="shared" si="23"/>
        <v>89.813407896666661</v>
      </c>
      <c r="I308" s="9">
        <f>(Table21[[#This Row],[Adj Close]]-Table21[[#This Row],[3-MA]])</f>
        <v>3.6092376733333396</v>
      </c>
      <c r="J308" s="5">
        <f t="shared" si="22"/>
        <v>13.026596582608658</v>
      </c>
      <c r="K308" s="5">
        <f>ABS(Table21[[#This Row],[Erorr 2]])</f>
        <v>3.6092376733333396</v>
      </c>
      <c r="L308" s="8">
        <f>Table21[[#This Row],[Abs Erorr 2]]/Table21[[#This Row],[Adj Close]]</f>
        <v>3.8633434659362101E-2</v>
      </c>
      <c r="M308" s="6">
        <f t="shared" si="24"/>
        <v>91.09301884833333</v>
      </c>
      <c r="N308" s="11">
        <f>Table21[[#This Row],[Adj Close]]-Table21[[#This Row],[6-MA]]</f>
        <v>2.3296267216666706</v>
      </c>
      <c r="O308" s="12">
        <f>(Table21[[#This Row],[Adj Close]]-M308)^2</f>
        <v>5.4271606623033994</v>
      </c>
      <c r="P308" s="12">
        <f>ABS(Table21[[#This Row],[Erorr 3]])</f>
        <v>2.3296267216666706</v>
      </c>
      <c r="Q308" s="204">
        <f>Table21[[#This Row],[Abs Erorr 3]]/Table21[[#This Row],[Adj Close]]</f>
        <v>2.4936424219769295E-2</v>
      </c>
    </row>
    <row r="309" spans="1:17" x14ac:dyDescent="0.3">
      <c r="A309" s="68">
        <v>43913</v>
      </c>
      <c r="B309" s="87">
        <v>93.181823730000005</v>
      </c>
      <c r="C309" s="6">
        <f t="shared" si="21"/>
        <v>93.42264557</v>
      </c>
      <c r="D309" s="19">
        <f>Table21[[#This Row],[Adj Close]]-Table21[[#This Row],[Naive Trend ]]</f>
        <v>-0.24082183999999529</v>
      </c>
      <c r="E309" s="7">
        <f t="shared" si="20"/>
        <v>5.7995158620983332E-2</v>
      </c>
      <c r="F309" s="7">
        <f>ABS(Table21[[#This Row],[Erorr 1]])</f>
        <v>0.24082183999999529</v>
      </c>
      <c r="G309" s="8">
        <f>Table21[[#This Row],[Abs Erorr 1]]/Table21[[#This Row],[Adj Close]]</f>
        <v>2.5844293485582683E-3</v>
      </c>
      <c r="H309" s="6">
        <f t="shared" si="23"/>
        <v>90.38497924666666</v>
      </c>
      <c r="I309" s="9">
        <f>(Table21[[#This Row],[Adj Close]]-Table21[[#This Row],[3-MA]])</f>
        <v>2.796844483333345</v>
      </c>
      <c r="J309" s="5">
        <f t="shared" si="22"/>
        <v>7.8223390639521657</v>
      </c>
      <c r="K309" s="5">
        <f>ABS(Table21[[#This Row],[Erorr 2]])</f>
        <v>2.796844483333345</v>
      </c>
      <c r="L309" s="8">
        <f>Table21[[#This Row],[Abs Erorr 2]]/Table21[[#This Row],[Adj Close]]</f>
        <v>3.0014914619372248E-2</v>
      </c>
      <c r="M309" s="6">
        <f t="shared" si="24"/>
        <v>91.25838979000001</v>
      </c>
      <c r="N309" s="11">
        <f>Table21[[#This Row],[Adj Close]]-Table21[[#This Row],[6-MA]]</f>
        <v>1.9234339399999953</v>
      </c>
      <c r="O309" s="12">
        <f>(Table21[[#This Row],[Adj Close]]-M309)^2</f>
        <v>3.6995981215439055</v>
      </c>
      <c r="P309" s="12">
        <f>ABS(Table21[[#This Row],[Erorr 3]])</f>
        <v>1.9234339399999953</v>
      </c>
      <c r="Q309" s="204">
        <f>Table21[[#This Row],[Abs Erorr 3]]/Table21[[#This Row],[Adj Close]]</f>
        <v>2.0641728858766084E-2</v>
      </c>
    </row>
    <row r="310" spans="1:17" x14ac:dyDescent="0.3">
      <c r="A310" s="68">
        <v>43914</v>
      </c>
      <c r="B310" s="87">
        <v>101.6782913</v>
      </c>
      <c r="C310" s="6">
        <f t="shared" si="21"/>
        <v>93.181823730000005</v>
      </c>
      <c r="D310" s="19">
        <f>Table21[[#This Row],[Adj Close]]-Table21[[#This Row],[Naive Trend ]]</f>
        <v>8.496467569999993</v>
      </c>
      <c r="E310" s="7">
        <f t="shared" si="20"/>
        <v>72.189961168061586</v>
      </c>
      <c r="F310" s="7">
        <f>ABS(Table21[[#This Row],[Erorr 1]])</f>
        <v>8.496467569999993</v>
      </c>
      <c r="G310" s="8">
        <f>Table21[[#This Row],[Abs Erorr 1]]/Table21[[#This Row],[Adj Close]]</f>
        <v>8.3562257600605386E-2</v>
      </c>
      <c r="H310" s="6">
        <f t="shared" si="23"/>
        <v>92.517127990000006</v>
      </c>
      <c r="I310" s="9">
        <f>(Table21[[#This Row],[Adj Close]]-Table21[[#This Row],[3-MA]])</f>
        <v>9.1611633099999921</v>
      </c>
      <c r="J310" s="5">
        <f t="shared" si="22"/>
        <v>83.926913192490005</v>
      </c>
      <c r="K310" s="5">
        <f>ABS(Table21[[#This Row],[Erorr 2]])</f>
        <v>9.1611633099999921</v>
      </c>
      <c r="L310" s="8">
        <f>Table21[[#This Row],[Abs Erorr 2]]/Table21[[#This Row],[Adj Close]]</f>
        <v>9.0099501013152769E-2</v>
      </c>
      <c r="M310" s="6">
        <f t="shared" si="24"/>
        <v>91.166873931666657</v>
      </c>
      <c r="N310" s="11">
        <f>Table21[[#This Row],[Adj Close]]-Table21[[#This Row],[6-MA]]</f>
        <v>10.511417368333341</v>
      </c>
      <c r="O310" s="12">
        <f>(Table21[[#This Row],[Adj Close]]-M310)^2</f>
        <v>110.48989509129981</v>
      </c>
      <c r="P310" s="12">
        <f>ABS(Table21[[#This Row],[Erorr 3]])</f>
        <v>10.511417368333341</v>
      </c>
      <c r="Q310" s="204">
        <f>Table21[[#This Row],[Abs Erorr 3]]/Table21[[#This Row],[Adj Close]]</f>
        <v>0.10337917006610181</v>
      </c>
    </row>
    <row r="311" spans="1:17" x14ac:dyDescent="0.3">
      <c r="A311" s="68">
        <v>43915</v>
      </c>
      <c r="B311" s="87">
        <v>110.2999954</v>
      </c>
      <c r="C311" s="6">
        <f t="shared" si="21"/>
        <v>101.6782913</v>
      </c>
      <c r="D311" s="19">
        <f>Table21[[#This Row],[Adj Close]]-Table21[[#This Row],[Naive Trend ]]</f>
        <v>8.6217041000000023</v>
      </c>
      <c r="E311" s="7">
        <f t="shared" si="20"/>
        <v>74.33378158795685</v>
      </c>
      <c r="F311" s="7">
        <f>ABS(Table21[[#This Row],[Erorr 1]])</f>
        <v>8.6217041000000023</v>
      </c>
      <c r="G311" s="8">
        <f>Table21[[#This Row],[Abs Erorr 1]]/Table21[[#This Row],[Adj Close]]</f>
        <v>7.8165951582623572E-2</v>
      </c>
      <c r="H311" s="6">
        <f t="shared" si="23"/>
        <v>96.094253533333344</v>
      </c>
      <c r="I311" s="9">
        <f>(Table21[[#This Row],[Adj Close]]-Table21[[#This Row],[3-MA]])</f>
        <v>14.205741866666656</v>
      </c>
      <c r="J311" s="5">
        <f t="shared" si="22"/>
        <v>201.80310198236586</v>
      </c>
      <c r="K311" s="5">
        <f>ABS(Table21[[#This Row],[Erorr 2]])</f>
        <v>14.205741866666656</v>
      </c>
      <c r="L311" s="8">
        <f>Table21[[#This Row],[Abs Erorr 2]]/Table21[[#This Row],[Adj Close]]</f>
        <v>0.12879186272991139</v>
      </c>
      <c r="M311" s="6">
        <f t="shared" si="24"/>
        <v>92.953830714999995</v>
      </c>
      <c r="N311" s="11">
        <f>Table21[[#This Row],[Adj Close]]-Table21[[#This Row],[6-MA]]</f>
        <v>17.346164685000005</v>
      </c>
      <c r="O311" s="12">
        <f>(Table21[[#This Row],[Adj Close]]-M311)^2</f>
        <v>300.88942927914132</v>
      </c>
      <c r="P311" s="12">
        <f>ABS(Table21[[#This Row],[Erorr 3]])</f>
        <v>17.346164685000005</v>
      </c>
      <c r="Q311" s="204">
        <f>Table21[[#This Row],[Abs Erorr 3]]/Table21[[#This Row],[Adj Close]]</f>
        <v>0.15726351231561345</v>
      </c>
    </row>
    <row r="312" spans="1:17" x14ac:dyDescent="0.3">
      <c r="A312" s="68">
        <v>43916</v>
      </c>
      <c r="B312" s="87">
        <v>114.8372116</v>
      </c>
      <c r="C312" s="6">
        <f t="shared" si="21"/>
        <v>110.2999954</v>
      </c>
      <c r="D312" s="19">
        <f>Table21[[#This Row],[Adj Close]]-Table21[[#This Row],[Naive Trend ]]</f>
        <v>4.5372162000000031</v>
      </c>
      <c r="E312" s="7">
        <f t="shared" si="20"/>
        <v>20.58633084554247</v>
      </c>
      <c r="F312" s="7">
        <f>ABS(Table21[[#This Row],[Erorr 1]])</f>
        <v>4.5372162000000031</v>
      </c>
      <c r="G312" s="8">
        <f>Table21[[#This Row],[Abs Erorr 1]]/Table21[[#This Row],[Adj Close]]</f>
        <v>3.9509982320051415E-2</v>
      </c>
      <c r="H312" s="6">
        <f t="shared" si="23"/>
        <v>101.72003681000001</v>
      </c>
      <c r="I312" s="9">
        <f>(Table21[[#This Row],[Adj Close]]-Table21[[#This Row],[3-MA]])</f>
        <v>13.117174789999993</v>
      </c>
      <c r="J312" s="5">
        <f t="shared" si="22"/>
        <v>172.06027447141136</v>
      </c>
      <c r="K312" s="5">
        <f>ABS(Table21[[#This Row],[Erorr 2]])</f>
        <v>13.117174789999993</v>
      </c>
      <c r="L312" s="8">
        <f>Table21[[#This Row],[Abs Erorr 2]]/Table21[[#This Row],[Adj Close]]</f>
        <v>0.11422407952301754</v>
      </c>
      <c r="M312" s="6">
        <f t="shared" si="24"/>
        <v>96.052508028333321</v>
      </c>
      <c r="N312" s="11">
        <f>Table21[[#This Row],[Adj Close]]-Table21[[#This Row],[6-MA]]</f>
        <v>18.784703571666682</v>
      </c>
      <c r="O312" s="12">
        <f>(Table21[[#This Row],[Adj Close]]-M312)^2</f>
        <v>352.865088275387</v>
      </c>
      <c r="P312" s="12">
        <f>ABS(Table21[[#This Row],[Erorr 3]])</f>
        <v>18.784703571666682</v>
      </c>
      <c r="Q312" s="204">
        <f>Table21[[#This Row],[Abs Erorr 3]]/Table21[[#This Row],[Adj Close]]</f>
        <v>0.16357679980159567</v>
      </c>
    </row>
    <row r="313" spans="1:17" x14ac:dyDescent="0.3">
      <c r="A313" s="68">
        <v>43917</v>
      </c>
      <c r="B313" s="87">
        <v>110.521553</v>
      </c>
      <c r="C313" s="6">
        <f t="shared" si="21"/>
        <v>114.8372116</v>
      </c>
      <c r="D313" s="19">
        <f>Table21[[#This Row],[Adj Close]]-Table21[[#This Row],[Naive Trend ]]</f>
        <v>-4.3156586000000061</v>
      </c>
      <c r="E313" s="7">
        <f t="shared" si="20"/>
        <v>18.624909151754014</v>
      </c>
      <c r="F313" s="7">
        <f>ABS(Table21[[#This Row],[Erorr 1]])</f>
        <v>4.3156586000000061</v>
      </c>
      <c r="G313" s="8">
        <f>Table21[[#This Row],[Abs Erorr 1]]/Table21[[#This Row],[Adj Close]]</f>
        <v>3.9048117610146198E-2</v>
      </c>
      <c r="H313" s="6">
        <f t="shared" si="23"/>
        <v>108.93849943333333</v>
      </c>
      <c r="I313" s="9">
        <f>(Table21[[#This Row],[Adj Close]]-Table21[[#This Row],[3-MA]])</f>
        <v>1.5830535666666634</v>
      </c>
      <c r="J313" s="5">
        <f t="shared" si="22"/>
        <v>2.5060585949360443</v>
      </c>
      <c r="K313" s="5">
        <f>ABS(Table21[[#This Row],[Erorr 2]])</f>
        <v>1.5830535666666634</v>
      </c>
      <c r="L313" s="8">
        <f>Table21[[#This Row],[Abs Erorr 2]]/Table21[[#This Row],[Adj Close]]</f>
        <v>1.4323482829332514E-2</v>
      </c>
      <c r="M313" s="6">
        <f t="shared" si="24"/>
        <v>100.72781371166667</v>
      </c>
      <c r="N313" s="11">
        <f>Table21[[#This Row],[Adj Close]]-Table21[[#This Row],[6-MA]]</f>
        <v>9.7937392883333274</v>
      </c>
      <c r="O313" s="12">
        <f>(Table21[[#This Row],[Adj Close]]-M313)^2</f>
        <v>95.917329247843796</v>
      </c>
      <c r="P313" s="12">
        <f>ABS(Table21[[#This Row],[Erorr 3]])</f>
        <v>9.7937392883333274</v>
      </c>
      <c r="Q313" s="204">
        <f>Table21[[#This Row],[Abs Erorr 3]]/Table21[[#This Row],[Adj Close]]</f>
        <v>8.8613840671722441E-2</v>
      </c>
    </row>
    <row r="314" spans="1:17" x14ac:dyDescent="0.3">
      <c r="A314" s="68">
        <v>43920</v>
      </c>
      <c r="B314" s="87">
        <v>110.8009033</v>
      </c>
      <c r="C314" s="6">
        <f t="shared" si="21"/>
        <v>110.521553</v>
      </c>
      <c r="D314" s="19">
        <f>Table21[[#This Row],[Adj Close]]-Table21[[#This Row],[Naive Trend ]]</f>
        <v>0.27935030000000438</v>
      </c>
      <c r="E314" s="7">
        <f t="shared" si="20"/>
        <v>7.8036590110092452E-2</v>
      </c>
      <c r="F314" s="7">
        <f>ABS(Table21[[#This Row],[Erorr 1]])</f>
        <v>0.27935030000000438</v>
      </c>
      <c r="G314" s="8">
        <f>Table21[[#This Row],[Abs Erorr 1]]/Table21[[#This Row],[Adj Close]]</f>
        <v>2.5211915397805639E-3</v>
      </c>
      <c r="H314" s="6">
        <f t="shared" si="23"/>
        <v>111.88625333333333</v>
      </c>
      <c r="I314" s="9">
        <f>(Table21[[#This Row],[Adj Close]]-Table21[[#This Row],[3-MA]])</f>
        <v>-1.0853500333333272</v>
      </c>
      <c r="J314" s="5">
        <f t="shared" si="22"/>
        <v>1.1779846948566546</v>
      </c>
      <c r="K314" s="5">
        <f>ABS(Table21[[#This Row],[Erorr 2]])</f>
        <v>1.0853500333333272</v>
      </c>
      <c r="L314" s="8">
        <f>Table21[[#This Row],[Abs Erorr 2]]/Table21[[#This Row],[Adj Close]]</f>
        <v>9.7954980601076668E-3</v>
      </c>
      <c r="M314" s="6">
        <f t="shared" si="24"/>
        <v>103.99025343333335</v>
      </c>
      <c r="N314" s="11">
        <f>Table21[[#This Row],[Adj Close]]-Table21[[#This Row],[6-MA]]</f>
        <v>6.8106498666666511</v>
      </c>
      <c r="O314" s="12">
        <f>(Table21[[#This Row],[Adj Close]]-M314)^2</f>
        <v>46.384951606326474</v>
      </c>
      <c r="P314" s="12">
        <f>ABS(Table21[[#This Row],[Erorr 3]])</f>
        <v>6.8106498666666511</v>
      </c>
      <c r="Q314" s="204">
        <f>Table21[[#This Row],[Abs Erorr 3]]/Table21[[#This Row],[Adj Close]]</f>
        <v>6.1467457970323706E-2</v>
      </c>
    </row>
    <row r="315" spans="1:17" x14ac:dyDescent="0.3">
      <c r="A315" s="68">
        <v>43921</v>
      </c>
      <c r="B315" s="87">
        <v>107.3811417</v>
      </c>
      <c r="C315" s="6">
        <f t="shared" si="21"/>
        <v>110.8009033</v>
      </c>
      <c r="D315" s="19">
        <f>Table21[[#This Row],[Adj Close]]-Table21[[#This Row],[Naive Trend ]]</f>
        <v>-3.4197616000000011</v>
      </c>
      <c r="E315" s="7">
        <f t="shared" si="20"/>
        <v>11.694769400834568</v>
      </c>
      <c r="F315" s="7">
        <f>ABS(Table21[[#This Row],[Erorr 1]])</f>
        <v>3.4197616000000011</v>
      </c>
      <c r="G315" s="8">
        <f>Table21[[#This Row],[Abs Erorr 1]]/Table21[[#This Row],[Adj Close]]</f>
        <v>3.1846947665671921E-2</v>
      </c>
      <c r="H315" s="6">
        <f t="shared" si="23"/>
        <v>112.05322263333333</v>
      </c>
      <c r="I315" s="9">
        <f>(Table21[[#This Row],[Adj Close]]-Table21[[#This Row],[3-MA]])</f>
        <v>-4.6720809333333335</v>
      </c>
      <c r="J315" s="5">
        <f t="shared" si="22"/>
        <v>21.828340247616872</v>
      </c>
      <c r="K315" s="5">
        <f>ABS(Table21[[#This Row],[Erorr 2]])</f>
        <v>4.6720809333333335</v>
      </c>
      <c r="L315" s="8">
        <f>Table21[[#This Row],[Abs Erorr 2]]/Table21[[#This Row],[Adj Close]]</f>
        <v>4.3509324443449585E-2</v>
      </c>
      <c r="M315" s="6">
        <f t="shared" si="24"/>
        <v>106.88662972166667</v>
      </c>
      <c r="N315" s="11">
        <f>Table21[[#This Row],[Adj Close]]-Table21[[#This Row],[6-MA]]</f>
        <v>0.49451197833333538</v>
      </c>
      <c r="O315" s="12">
        <f>(Table21[[#This Row],[Adj Close]]-M315)^2</f>
        <v>0.24454209671514915</v>
      </c>
      <c r="P315" s="12">
        <f>ABS(Table21[[#This Row],[Erorr 3]])</f>
        <v>0.49451197833333538</v>
      </c>
      <c r="Q315" s="204">
        <f>Table21[[#This Row],[Abs Erorr 3]]/Table21[[#This Row],[Adj Close]]</f>
        <v>4.6052032089107077E-3</v>
      </c>
    </row>
    <row r="316" spans="1:17" x14ac:dyDescent="0.3">
      <c r="A316" s="68">
        <v>43922</v>
      </c>
      <c r="B316" s="87">
        <v>103.8264923</v>
      </c>
      <c r="C316" s="6">
        <f t="shared" si="21"/>
        <v>107.3811417</v>
      </c>
      <c r="D316" s="19">
        <f>Table21[[#This Row],[Adj Close]]-Table21[[#This Row],[Naive Trend ]]</f>
        <v>-3.5546494000000024</v>
      </c>
      <c r="E316" s="7">
        <f t="shared" si="20"/>
        <v>12.635532356920377</v>
      </c>
      <c r="F316" s="7">
        <f>ABS(Table21[[#This Row],[Erorr 1]])</f>
        <v>3.5546494000000024</v>
      </c>
      <c r="G316" s="8">
        <f>Table21[[#This Row],[Abs Erorr 1]]/Table21[[#This Row],[Adj Close]]</f>
        <v>3.4236439286892892E-2</v>
      </c>
      <c r="H316" s="6">
        <f t="shared" si="23"/>
        <v>109.567866</v>
      </c>
      <c r="I316" s="9">
        <f>(Table21[[#This Row],[Adj Close]]-Table21[[#This Row],[3-MA]])</f>
        <v>-5.7413736999999969</v>
      </c>
      <c r="J316" s="5">
        <f t="shared" si="22"/>
        <v>32.963371963051657</v>
      </c>
      <c r="K316" s="5">
        <f>ABS(Table21[[#This Row],[Erorr 2]])</f>
        <v>5.7413736999999969</v>
      </c>
      <c r="L316" s="8">
        <f>Table21[[#This Row],[Abs Erorr 2]]/Table21[[#This Row],[Adj Close]]</f>
        <v>5.5297772011893315E-2</v>
      </c>
      <c r="M316" s="6">
        <f t="shared" si="24"/>
        <v>109.25318271666667</v>
      </c>
      <c r="N316" s="11">
        <f>Table21[[#This Row],[Adj Close]]-Table21[[#This Row],[6-MA]]</f>
        <v>-5.4266904166666734</v>
      </c>
      <c r="O316" s="12">
        <f>(Table21[[#This Row],[Adj Close]]-M316)^2</f>
        <v>29.448968878341912</v>
      </c>
      <c r="P316" s="12">
        <f>ABS(Table21[[#This Row],[Erorr 3]])</f>
        <v>5.4266904166666734</v>
      </c>
      <c r="Q316" s="204">
        <f>Table21[[#This Row],[Abs Erorr 3]]/Table21[[#This Row],[Adj Close]]</f>
        <v>5.2266914700215425E-2</v>
      </c>
    </row>
    <row r="317" spans="1:17" x14ac:dyDescent="0.3">
      <c r="A317" s="68">
        <v>43923</v>
      </c>
      <c r="B317" s="87">
        <v>101.91912840000001</v>
      </c>
      <c r="C317" s="6">
        <f t="shared" si="21"/>
        <v>103.8264923</v>
      </c>
      <c r="D317" s="19">
        <f>Table21[[#This Row],[Adj Close]]-Table21[[#This Row],[Naive Trend ]]</f>
        <v>-1.9073638999999929</v>
      </c>
      <c r="E317" s="7">
        <f t="shared" si="20"/>
        <v>3.6380370470231829</v>
      </c>
      <c r="F317" s="7">
        <f>ABS(Table21[[#This Row],[Erorr 1]])</f>
        <v>1.9073638999999929</v>
      </c>
      <c r="G317" s="8">
        <f>Table21[[#This Row],[Abs Erorr 1]]/Table21[[#This Row],[Adj Close]]</f>
        <v>1.8714484022216118E-2</v>
      </c>
      <c r="H317" s="6">
        <f t="shared" si="23"/>
        <v>107.3361791</v>
      </c>
      <c r="I317" s="9">
        <f>(Table21[[#This Row],[Adj Close]]-Table21[[#This Row],[3-MA]])</f>
        <v>-5.4170506999999901</v>
      </c>
      <c r="J317" s="5">
        <f t="shared" si="22"/>
        <v>29.344438286370384</v>
      </c>
      <c r="K317" s="5">
        <f>ABS(Table21[[#This Row],[Erorr 2]])</f>
        <v>5.4170506999999901</v>
      </c>
      <c r="L317" s="8">
        <f>Table21[[#This Row],[Abs Erorr 2]]/Table21[[#This Row],[Adj Close]]</f>
        <v>5.3150481023932987E-2</v>
      </c>
      <c r="M317" s="6">
        <f t="shared" si="24"/>
        <v>109.61121621666668</v>
      </c>
      <c r="N317" s="11">
        <f>Table21[[#This Row],[Adj Close]]-Table21[[#This Row],[6-MA]]</f>
        <v>-7.6920878166666711</v>
      </c>
      <c r="O317" s="12">
        <f>(Table21[[#This Row],[Adj Close]]-M317)^2</f>
        <v>59.168214979311834</v>
      </c>
      <c r="P317" s="12">
        <f>ABS(Table21[[#This Row],[Erorr 3]])</f>
        <v>7.6920878166666711</v>
      </c>
      <c r="Q317" s="204">
        <f>Table21[[#This Row],[Abs Erorr 3]]/Table21[[#This Row],[Adj Close]]</f>
        <v>7.5472464663136493E-2</v>
      </c>
    </row>
    <row r="318" spans="1:17" x14ac:dyDescent="0.3">
      <c r="A318" s="68">
        <v>43924</v>
      </c>
      <c r="B318" s="87">
        <v>98.114006040000007</v>
      </c>
      <c r="C318" s="6">
        <f t="shared" si="21"/>
        <v>101.91912840000001</v>
      </c>
      <c r="D318" s="19">
        <f>Table21[[#This Row],[Adj Close]]-Table21[[#This Row],[Naive Trend ]]</f>
        <v>-3.8051223599999986</v>
      </c>
      <c r="E318" s="7">
        <f t="shared" si="20"/>
        <v>14.478956174571959</v>
      </c>
      <c r="F318" s="7">
        <f>ABS(Table21[[#This Row],[Erorr 1]])</f>
        <v>3.8051223599999986</v>
      </c>
      <c r="G318" s="8">
        <f>Table21[[#This Row],[Abs Erorr 1]]/Table21[[#This Row],[Adj Close]]</f>
        <v>3.8782662267899774E-2</v>
      </c>
      <c r="H318" s="6">
        <f t="shared" si="23"/>
        <v>104.37558746666666</v>
      </c>
      <c r="I318" s="9">
        <f>(Table21[[#This Row],[Adj Close]]-Table21[[#This Row],[3-MA]])</f>
        <v>-6.2615814266666519</v>
      </c>
      <c r="J318" s="5">
        <f t="shared" si="22"/>
        <v>39.207401962776785</v>
      </c>
      <c r="K318" s="5">
        <f>ABS(Table21[[#This Row],[Erorr 2]])</f>
        <v>6.2615814266666519</v>
      </c>
      <c r="L318" s="8">
        <f>Table21[[#This Row],[Abs Erorr 2]]/Table21[[#This Row],[Adj Close]]</f>
        <v>6.3819445147452997E-2</v>
      </c>
      <c r="M318" s="6">
        <f t="shared" si="24"/>
        <v>108.21440505</v>
      </c>
      <c r="N318" s="11">
        <f>Table21[[#This Row],[Adj Close]]-Table21[[#This Row],[6-MA]]</f>
        <v>-10.10039900999999</v>
      </c>
      <c r="O318" s="12">
        <f>(Table21[[#This Row],[Adj Close]]-M318)^2</f>
        <v>102.01806016120877</v>
      </c>
      <c r="P318" s="12">
        <f>ABS(Table21[[#This Row],[Erorr 3]])</f>
        <v>10.10039900999999</v>
      </c>
      <c r="Q318" s="204">
        <f>Table21[[#This Row],[Abs Erorr 3]]/Table21[[#This Row],[Adj Close]]</f>
        <v>0.10294553670433319</v>
      </c>
    </row>
    <row r="319" spans="1:17" x14ac:dyDescent="0.3">
      <c r="A319" s="68">
        <v>43927</v>
      </c>
      <c r="B319" s="87">
        <v>105.0980606</v>
      </c>
      <c r="C319" s="6">
        <f t="shared" si="21"/>
        <v>98.114006040000007</v>
      </c>
      <c r="D319" s="19">
        <f>Table21[[#This Row],[Adj Close]]-Table21[[#This Row],[Naive Trend ]]</f>
        <v>6.9840545599999899</v>
      </c>
      <c r="E319" s="7">
        <f t="shared" si="20"/>
        <v>48.777018097056654</v>
      </c>
      <c r="F319" s="7">
        <f>ABS(Table21[[#This Row],[Erorr 1]])</f>
        <v>6.9840545599999899</v>
      </c>
      <c r="G319" s="8">
        <f>Table21[[#This Row],[Abs Erorr 1]]/Table21[[#This Row],[Adj Close]]</f>
        <v>6.6452744419148585E-2</v>
      </c>
      <c r="H319" s="6">
        <f t="shared" si="23"/>
        <v>101.28654224666667</v>
      </c>
      <c r="I319" s="9">
        <f>(Table21[[#This Row],[Adj Close]]-Table21[[#This Row],[3-MA]])</f>
        <v>3.8115183533333266</v>
      </c>
      <c r="J319" s="5">
        <f t="shared" si="22"/>
        <v>14.527672157796793</v>
      </c>
      <c r="K319" s="5">
        <f>ABS(Table21[[#This Row],[Erorr 2]])</f>
        <v>3.8115183533333266</v>
      </c>
      <c r="L319" s="8">
        <f>Table21[[#This Row],[Abs Erorr 2]]/Table21[[#This Row],[Adj Close]]</f>
        <v>3.6266305311187887E-2</v>
      </c>
      <c r="M319" s="6">
        <f t="shared" si="24"/>
        <v>105.42720412333334</v>
      </c>
      <c r="N319" s="11">
        <f>Table21[[#This Row],[Adj Close]]-Table21[[#This Row],[6-MA]]</f>
        <v>-0.32914352333334307</v>
      </c>
      <c r="O319" s="12">
        <f>(Table21[[#This Row],[Adj Close]]-M319)^2</f>
        <v>0.10833545895228695</v>
      </c>
      <c r="P319" s="12">
        <f>ABS(Table21[[#This Row],[Erorr 3]])</f>
        <v>0.32914352333334307</v>
      </c>
      <c r="Q319" s="204">
        <f>Table21[[#This Row],[Abs Erorr 3]]/Table21[[#This Row],[Adj Close]]</f>
        <v>3.131775424344444E-3</v>
      </c>
    </row>
    <row r="320" spans="1:17" x14ac:dyDescent="0.3">
      <c r="A320" s="68">
        <v>43928</v>
      </c>
      <c r="B320" s="87">
        <v>108.5178528</v>
      </c>
      <c r="C320" s="6">
        <f t="shared" si="21"/>
        <v>105.0980606</v>
      </c>
      <c r="D320" s="19">
        <f>Table21[[#This Row],[Adj Close]]-Table21[[#This Row],[Naive Trend ]]</f>
        <v>3.4197922000000034</v>
      </c>
      <c r="E320" s="7">
        <f t="shared" si="20"/>
        <v>11.694978691180863</v>
      </c>
      <c r="F320" s="7">
        <f>ABS(Table21[[#This Row],[Erorr 1]])</f>
        <v>3.4197922000000034</v>
      </c>
      <c r="G320" s="8">
        <f>Table21[[#This Row],[Abs Erorr 1]]/Table21[[#This Row],[Adj Close]]</f>
        <v>3.1513636805021665E-2</v>
      </c>
      <c r="H320" s="6">
        <f t="shared" si="23"/>
        <v>101.71039834666668</v>
      </c>
      <c r="I320" s="9">
        <f>(Table21[[#This Row],[Adj Close]]-Table21[[#This Row],[3-MA]])</f>
        <v>6.807454453333321</v>
      </c>
      <c r="J320" s="5">
        <f t="shared" si="22"/>
        <v>46.341436134207662</v>
      </c>
      <c r="K320" s="5">
        <f>ABS(Table21[[#This Row],[Erorr 2]])</f>
        <v>6.807454453333321</v>
      </c>
      <c r="L320" s="8">
        <f>Table21[[#This Row],[Abs Erorr 2]]/Table21[[#This Row],[Adj Close]]</f>
        <v>6.2731193786883716E-2</v>
      </c>
      <c r="M320" s="6">
        <f t="shared" si="24"/>
        <v>104.52328872333335</v>
      </c>
      <c r="N320" s="11">
        <f>Table21[[#This Row],[Adj Close]]-Table21[[#This Row],[6-MA]]</f>
        <v>3.9945640766666486</v>
      </c>
      <c r="O320" s="12">
        <f>(Table21[[#This Row],[Adj Close]]-M320)^2</f>
        <v>15.956542162595674</v>
      </c>
      <c r="P320" s="12">
        <f>ABS(Table21[[#This Row],[Erorr 3]])</f>
        <v>3.9945640766666486</v>
      </c>
      <c r="Q320" s="204">
        <f>Table21[[#This Row],[Abs Erorr 3]]/Table21[[#This Row],[Adj Close]]</f>
        <v>3.6810201949246904E-2</v>
      </c>
    </row>
    <row r="321" spans="1:17" x14ac:dyDescent="0.3">
      <c r="A321" s="68">
        <v>43929</v>
      </c>
      <c r="B321" s="87">
        <v>113.5271072</v>
      </c>
      <c r="C321" s="6">
        <f t="shared" si="21"/>
        <v>108.5178528</v>
      </c>
      <c r="D321" s="19">
        <f>Table21[[#This Row],[Adj Close]]-Table21[[#This Row],[Naive Trend ]]</f>
        <v>5.0092544000000032</v>
      </c>
      <c r="E321" s="7">
        <f t="shared" si="20"/>
        <v>25.092629643919391</v>
      </c>
      <c r="F321" s="7">
        <f>ABS(Table21[[#This Row],[Erorr 1]])</f>
        <v>5.0092544000000032</v>
      </c>
      <c r="G321" s="8">
        <f>Table21[[#This Row],[Abs Erorr 1]]/Table21[[#This Row],[Adj Close]]</f>
        <v>4.412386190000623E-2</v>
      </c>
      <c r="H321" s="6">
        <f t="shared" si="23"/>
        <v>103.90997314666667</v>
      </c>
      <c r="I321" s="9">
        <f>(Table21[[#This Row],[Adj Close]]-Table21[[#This Row],[3-MA]])</f>
        <v>9.6171340533333307</v>
      </c>
      <c r="J321" s="5">
        <f t="shared" si="22"/>
        <v>92.489267399783586</v>
      </c>
      <c r="K321" s="5">
        <f>ABS(Table21[[#This Row],[Erorr 2]])</f>
        <v>9.6171340533333307</v>
      </c>
      <c r="L321" s="8">
        <f>Table21[[#This Row],[Abs Erorr 2]]/Table21[[#This Row],[Adj Close]]</f>
        <v>8.4712226802281548E-2</v>
      </c>
      <c r="M321" s="6">
        <f t="shared" si="24"/>
        <v>104.14278030666667</v>
      </c>
      <c r="N321" s="11">
        <f>Table21[[#This Row],[Adj Close]]-Table21[[#This Row],[6-MA]]</f>
        <v>9.3843268933333377</v>
      </c>
      <c r="O321" s="12">
        <f>(Table21[[#This Row],[Adj Close]]-M321)^2</f>
        <v>88.065591240939327</v>
      </c>
      <c r="P321" s="12">
        <f>ABS(Table21[[#This Row],[Erorr 3]])</f>
        <v>9.3843268933333377</v>
      </c>
      <c r="Q321" s="204">
        <f>Table21[[#This Row],[Abs Erorr 3]]/Table21[[#This Row],[Adj Close]]</f>
        <v>8.2661552159529861E-2</v>
      </c>
    </row>
    <row r="322" spans="1:17" x14ac:dyDescent="0.3">
      <c r="A322" s="68">
        <v>43930</v>
      </c>
      <c r="B322" s="87">
        <v>119.6730804</v>
      </c>
      <c r="C322" s="6">
        <f t="shared" si="21"/>
        <v>113.5271072</v>
      </c>
      <c r="D322" s="19">
        <f>Table21[[#This Row],[Adj Close]]-Table21[[#This Row],[Naive Trend ]]</f>
        <v>6.1459732000000002</v>
      </c>
      <c r="E322" s="7">
        <f t="shared" si="20"/>
        <v>37.772986575118246</v>
      </c>
      <c r="F322" s="7">
        <f>ABS(Table21[[#This Row],[Erorr 1]])</f>
        <v>6.1459732000000002</v>
      </c>
      <c r="G322" s="8">
        <f>Table21[[#This Row],[Abs Erorr 1]]/Table21[[#This Row],[Adj Close]]</f>
        <v>5.1356354991928498E-2</v>
      </c>
      <c r="H322" s="6">
        <f t="shared" si="23"/>
        <v>109.04767353333334</v>
      </c>
      <c r="I322" s="9">
        <f>(Table21[[#This Row],[Adj Close]]-Table21[[#This Row],[3-MA]])</f>
        <v>10.625406866666665</v>
      </c>
      <c r="J322" s="5">
        <f t="shared" si="22"/>
        <v>112.89927108220712</v>
      </c>
      <c r="K322" s="5">
        <f>ABS(Table21[[#This Row],[Erorr 2]])</f>
        <v>10.625406866666665</v>
      </c>
      <c r="L322" s="8">
        <f>Table21[[#This Row],[Abs Erorr 2]]/Table21[[#This Row],[Adj Close]]</f>
        <v>8.8786942152336082E-2</v>
      </c>
      <c r="M322" s="6">
        <f t="shared" si="24"/>
        <v>105.16710789000001</v>
      </c>
      <c r="N322" s="11">
        <f>Table21[[#This Row],[Adj Close]]-Table21[[#This Row],[6-MA]]</f>
        <v>14.505972509999992</v>
      </c>
      <c r="O322" s="12">
        <f>(Table21[[#This Row],[Adj Close]]-M322)^2</f>
        <v>210.42323846087547</v>
      </c>
      <c r="P322" s="12">
        <f>ABS(Table21[[#This Row],[Erorr 3]])</f>
        <v>14.505972509999992</v>
      </c>
      <c r="Q322" s="204">
        <f>Table21[[#This Row],[Abs Erorr 3]]/Table21[[#This Row],[Adj Close]]</f>
        <v>0.1212133293595741</v>
      </c>
    </row>
    <row r="323" spans="1:17" x14ac:dyDescent="0.3">
      <c r="A323" s="68">
        <v>43934</v>
      </c>
      <c r="B323" s="87">
        <v>117.1299133</v>
      </c>
      <c r="C323" s="6">
        <f t="shared" si="21"/>
        <v>119.6730804</v>
      </c>
      <c r="D323" s="19">
        <f>Table21[[#This Row],[Adj Close]]-Table21[[#This Row],[Naive Trend ]]</f>
        <v>-2.5431671000000051</v>
      </c>
      <c r="E323" s="7">
        <f t="shared" ref="E323:E386" si="25">(B323-C323)^2</f>
        <v>6.4676988985224364</v>
      </c>
      <c r="F323" s="7">
        <f>ABS(Table21[[#This Row],[Erorr 1]])</f>
        <v>2.5431671000000051</v>
      </c>
      <c r="G323" s="8">
        <f>Table21[[#This Row],[Abs Erorr 1]]/Table21[[#This Row],[Adj Close]]</f>
        <v>2.1712362182718402E-2</v>
      </c>
      <c r="H323" s="6">
        <f t="shared" si="23"/>
        <v>113.90601346666666</v>
      </c>
      <c r="I323" s="9">
        <f>(Table21[[#This Row],[Adj Close]]-Table21[[#This Row],[3-MA]])</f>
        <v>3.2238998333333342</v>
      </c>
      <c r="J323" s="5">
        <f t="shared" si="22"/>
        <v>10.393530135366699</v>
      </c>
      <c r="K323" s="5">
        <f>ABS(Table21[[#This Row],[Erorr 2]])</f>
        <v>3.2238998333333342</v>
      </c>
      <c r="L323" s="8">
        <f>Table21[[#This Row],[Abs Erorr 2]]/Table21[[#This Row],[Adj Close]]</f>
        <v>2.7524137451345097E-2</v>
      </c>
      <c r="M323" s="6">
        <f t="shared" si="24"/>
        <v>107.80820590666667</v>
      </c>
      <c r="N323" s="11">
        <f>Table21[[#This Row],[Adj Close]]-Table21[[#This Row],[6-MA]]</f>
        <v>9.3217073933333268</v>
      </c>
      <c r="O323" s="12">
        <f>(Table21[[#This Row],[Adj Close]]-M323)^2</f>
        <v>86.894228726925206</v>
      </c>
      <c r="P323" s="12">
        <f>ABS(Table21[[#This Row],[Erorr 3]])</f>
        <v>9.3217073933333268</v>
      </c>
      <c r="Q323" s="204">
        <f>Table21[[#This Row],[Abs Erorr 3]]/Table21[[#This Row],[Adj Close]]</f>
        <v>7.95843446879195E-2</v>
      </c>
    </row>
    <row r="324" spans="1:17" x14ac:dyDescent="0.3">
      <c r="A324" s="68">
        <v>43935</v>
      </c>
      <c r="B324" s="87">
        <v>120.0873108</v>
      </c>
      <c r="C324" s="6">
        <f t="shared" ref="C324:C387" si="26">B323</f>
        <v>117.1299133</v>
      </c>
      <c r="D324" s="19">
        <f>Table21[[#This Row],[Adj Close]]-Table21[[#This Row],[Naive Trend ]]</f>
        <v>2.957397499999999</v>
      </c>
      <c r="E324" s="7">
        <f t="shared" si="25"/>
        <v>8.7461999730062434</v>
      </c>
      <c r="F324" s="7">
        <f>ABS(Table21[[#This Row],[Erorr 1]])</f>
        <v>2.957397499999999</v>
      </c>
      <c r="G324" s="8">
        <f>Table21[[#This Row],[Abs Erorr 1]]/Table21[[#This Row],[Adj Close]]</f>
        <v>2.4627060763525725E-2</v>
      </c>
      <c r="H324" s="6">
        <f t="shared" si="23"/>
        <v>116.7767003</v>
      </c>
      <c r="I324" s="9">
        <f>(Table21[[#This Row],[Adj Close]]-Table21[[#This Row],[3-MA]])</f>
        <v>3.3106104999999957</v>
      </c>
      <c r="J324" s="5">
        <f t="shared" si="22"/>
        <v>10.960141882710221</v>
      </c>
      <c r="K324" s="5">
        <f>ABS(Table21[[#This Row],[Erorr 2]])</f>
        <v>3.3106104999999957</v>
      </c>
      <c r="L324" s="8">
        <f>Table21[[#This Row],[Abs Erorr 2]]/Table21[[#This Row],[Adj Close]]</f>
        <v>2.7568362368557559E-2</v>
      </c>
      <c r="M324" s="6">
        <f t="shared" si="24"/>
        <v>110.34333672333332</v>
      </c>
      <c r="N324" s="11">
        <f>Table21[[#This Row],[Adj Close]]-Table21[[#This Row],[6-MA]]</f>
        <v>9.7439740766666745</v>
      </c>
      <c r="O324" s="12">
        <f>(Table21[[#This Row],[Adj Close]]-M324)^2</f>
        <v>94.945030806752172</v>
      </c>
      <c r="P324" s="12">
        <f>ABS(Table21[[#This Row],[Erorr 3]])</f>
        <v>9.7439740766666745</v>
      </c>
      <c r="Q324" s="204">
        <f>Table21[[#This Row],[Abs Erorr 3]]/Table21[[#This Row],[Adj Close]]</f>
        <v>8.1140746776275335E-2</v>
      </c>
    </row>
    <row r="325" spans="1:17" x14ac:dyDescent="0.3">
      <c r="A325" s="68">
        <v>43936</v>
      </c>
      <c r="B325" s="87">
        <v>112.94911190000001</v>
      </c>
      <c r="C325" s="6">
        <f t="shared" si="26"/>
        <v>120.0873108</v>
      </c>
      <c r="D325" s="19">
        <f>Table21[[#This Row],[Adj Close]]-Table21[[#This Row],[Naive Trend ]]</f>
        <v>-7.1381988999999919</v>
      </c>
      <c r="E325" s="7">
        <f t="shared" si="25"/>
        <v>50.953883535961097</v>
      </c>
      <c r="F325" s="7">
        <f>ABS(Table21[[#This Row],[Erorr 1]])</f>
        <v>7.1381988999999919</v>
      </c>
      <c r="G325" s="8">
        <f>Table21[[#This Row],[Abs Erorr 1]]/Table21[[#This Row],[Adj Close]]</f>
        <v>6.3198362341439454E-2</v>
      </c>
      <c r="H325" s="6">
        <f t="shared" si="23"/>
        <v>118.96343483333334</v>
      </c>
      <c r="I325" s="9">
        <f>(Table21[[#This Row],[Adj Close]]-Table21[[#This Row],[3-MA]])</f>
        <v>-6.0143229333333323</v>
      </c>
      <c r="J325" s="5">
        <f t="shared" ref="J325:J388" si="27">(B325-H325)^2</f>
        <v>36.172080346419257</v>
      </c>
      <c r="K325" s="5">
        <f>ABS(Table21[[#This Row],[Erorr 2]])</f>
        <v>6.0143229333333323</v>
      </c>
      <c r="L325" s="8">
        <f>Table21[[#This Row],[Abs Erorr 2]]/Table21[[#This Row],[Adj Close]]</f>
        <v>5.3248076343071556E-2</v>
      </c>
      <c r="M325" s="6">
        <f t="shared" si="24"/>
        <v>114.00555418333333</v>
      </c>
      <c r="N325" s="11">
        <f>Table21[[#This Row],[Adj Close]]-Table21[[#This Row],[6-MA]]</f>
        <v>-1.0564422833333253</v>
      </c>
      <c r="O325" s="12">
        <f>(Table21[[#This Row],[Adj Close]]-M325)^2</f>
        <v>1.1160702980145301</v>
      </c>
      <c r="P325" s="12">
        <f>ABS(Table21[[#This Row],[Erorr 3]])</f>
        <v>1.0564422833333253</v>
      </c>
      <c r="Q325" s="204">
        <f>Table21[[#This Row],[Abs Erorr 3]]/Table21[[#This Row],[Adj Close]]</f>
        <v>9.3532588752769583E-3</v>
      </c>
    </row>
    <row r="326" spans="1:17" x14ac:dyDescent="0.3">
      <c r="A326" s="68">
        <v>43937</v>
      </c>
      <c r="B326" s="87">
        <v>110.9454041</v>
      </c>
      <c r="C326" s="6">
        <f t="shared" si="26"/>
        <v>112.94911190000001</v>
      </c>
      <c r="D326" s="19">
        <f>Table21[[#This Row],[Adj Close]]-Table21[[#This Row],[Naive Trend ]]</f>
        <v>-2.0037078000000008</v>
      </c>
      <c r="E326" s="7">
        <f t="shared" si="25"/>
        <v>4.0148449477808432</v>
      </c>
      <c r="F326" s="7">
        <f>ABS(Table21[[#This Row],[Erorr 1]])</f>
        <v>2.0037078000000008</v>
      </c>
      <c r="G326" s="8">
        <f>Table21[[#This Row],[Abs Erorr 1]]/Table21[[#This Row],[Adj Close]]</f>
        <v>1.806030467196253E-2</v>
      </c>
      <c r="H326" s="6">
        <f t="shared" ref="H326:H389" si="28">AVERAGE(B323:B325)</f>
        <v>116.722112</v>
      </c>
      <c r="I326" s="9">
        <f>(Table21[[#This Row],[Adj Close]]-Table21[[#This Row],[3-MA]])</f>
        <v>-5.776707899999991</v>
      </c>
      <c r="J326" s="5">
        <f t="shared" si="27"/>
        <v>33.370354161922307</v>
      </c>
      <c r="K326" s="5">
        <f>ABS(Table21[[#This Row],[Erorr 2]])</f>
        <v>5.776707899999991</v>
      </c>
      <c r="L326" s="8">
        <f>Table21[[#This Row],[Abs Erorr 2]]/Table21[[#This Row],[Adj Close]]</f>
        <v>5.2068023428831614E-2</v>
      </c>
      <c r="M326" s="6">
        <f t="shared" si="24"/>
        <v>115.31406273333334</v>
      </c>
      <c r="N326" s="11">
        <f>Table21[[#This Row],[Adj Close]]-Table21[[#This Row],[6-MA]]</f>
        <v>-4.3686586333333395</v>
      </c>
      <c r="O326" s="12">
        <f>(Table21[[#This Row],[Adj Close]]-M326)^2</f>
        <v>19.08517825459792</v>
      </c>
      <c r="P326" s="12">
        <f>ABS(Table21[[#This Row],[Erorr 3]])</f>
        <v>4.3686586333333395</v>
      </c>
      <c r="Q326" s="204">
        <f>Table21[[#This Row],[Abs Erorr 3]]/Table21[[#This Row],[Adj Close]]</f>
        <v>3.9376652586669329E-2</v>
      </c>
    </row>
    <row r="327" spans="1:17" x14ac:dyDescent="0.3">
      <c r="A327" s="68">
        <v>43938</v>
      </c>
      <c r="B327" s="87">
        <v>115.5982437</v>
      </c>
      <c r="C327" s="6">
        <f t="shared" si="26"/>
        <v>110.9454041</v>
      </c>
      <c r="D327" s="19">
        <f>Table21[[#This Row],[Adj Close]]-Table21[[#This Row],[Naive Trend ]]</f>
        <v>4.652839599999993</v>
      </c>
      <c r="E327" s="7">
        <f t="shared" si="25"/>
        <v>21.648916343328093</v>
      </c>
      <c r="F327" s="7">
        <f>ABS(Table21[[#This Row],[Erorr 1]])</f>
        <v>4.652839599999993</v>
      </c>
      <c r="G327" s="8">
        <f>Table21[[#This Row],[Abs Erorr 1]]/Table21[[#This Row],[Adj Close]]</f>
        <v>4.0250089024492619E-2</v>
      </c>
      <c r="H327" s="6">
        <f t="shared" si="28"/>
        <v>114.66060893333334</v>
      </c>
      <c r="I327" s="9">
        <f>(Table21[[#This Row],[Adj Close]]-Table21[[#This Row],[3-MA]])</f>
        <v>0.93763476666666179</v>
      </c>
      <c r="J327" s="5">
        <f t="shared" si="27"/>
        <v>0.87915895566204527</v>
      </c>
      <c r="K327" s="5">
        <f>ABS(Table21[[#This Row],[Erorr 2]])</f>
        <v>0.93763476666666179</v>
      </c>
      <c r="L327" s="8">
        <f>Table21[[#This Row],[Abs Erorr 2]]/Table21[[#This Row],[Adj Close]]</f>
        <v>8.1111506252638833E-3</v>
      </c>
      <c r="M327" s="6">
        <f t="shared" si="24"/>
        <v>115.71865461666668</v>
      </c>
      <c r="N327" s="11">
        <f>Table21[[#This Row],[Adj Close]]-Table21[[#This Row],[6-MA]]</f>
        <v>-0.12041091666668535</v>
      </c>
      <c r="O327" s="12">
        <f>(Table21[[#This Row],[Adj Close]]-M327)^2</f>
        <v>1.4498788852511444E-2</v>
      </c>
      <c r="P327" s="12">
        <f>ABS(Table21[[#This Row],[Erorr 3]])</f>
        <v>0.12041091666668535</v>
      </c>
      <c r="Q327" s="204">
        <f>Table21[[#This Row],[Abs Erorr 3]]/Table21[[#This Row],[Adj Close]]</f>
        <v>1.0416327516114792E-3</v>
      </c>
    </row>
    <row r="328" spans="1:17" x14ac:dyDescent="0.3">
      <c r="A328" s="68">
        <v>43941</v>
      </c>
      <c r="B328" s="87">
        <v>115.0491486</v>
      </c>
      <c r="C328" s="6">
        <f t="shared" si="26"/>
        <v>115.5982437</v>
      </c>
      <c r="D328" s="19">
        <f>Table21[[#This Row],[Adj Close]]-Table21[[#This Row],[Naive Trend ]]</f>
        <v>-0.54909510000000239</v>
      </c>
      <c r="E328" s="7">
        <f t="shared" si="25"/>
        <v>0.3015054288440126</v>
      </c>
      <c r="F328" s="7">
        <f>ABS(Table21[[#This Row],[Erorr 1]])</f>
        <v>0.54909510000000239</v>
      </c>
      <c r="G328" s="8">
        <f>Table21[[#This Row],[Abs Erorr 1]]/Table21[[#This Row],[Adj Close]]</f>
        <v>4.7727002475184107E-3</v>
      </c>
      <c r="H328" s="6">
        <f t="shared" si="28"/>
        <v>113.16425323333334</v>
      </c>
      <c r="I328" s="9">
        <f>(Table21[[#This Row],[Adj Close]]-Table21[[#This Row],[3-MA]])</f>
        <v>1.8848953666666546</v>
      </c>
      <c r="J328" s="5">
        <f t="shared" si="27"/>
        <v>3.5528305432814222</v>
      </c>
      <c r="K328" s="5">
        <f>ABS(Table21[[#This Row],[Erorr 2]])</f>
        <v>1.8848953666666546</v>
      </c>
      <c r="L328" s="8">
        <f>Table21[[#This Row],[Abs Erorr 2]]/Table21[[#This Row],[Adj Close]]</f>
        <v>1.6383392572682235E-2</v>
      </c>
      <c r="M328" s="6">
        <f t="shared" si="24"/>
        <v>116.06384403333334</v>
      </c>
      <c r="N328" s="11">
        <f>Table21[[#This Row],[Adj Close]]-Table21[[#This Row],[6-MA]]</f>
        <v>-1.014695433333344</v>
      </c>
      <c r="O328" s="12">
        <f>(Table21[[#This Row],[Adj Close]]-M328)^2</f>
        <v>1.0296068224275428</v>
      </c>
      <c r="P328" s="12">
        <f>ABS(Table21[[#This Row],[Erorr 3]])</f>
        <v>1.014695433333344</v>
      </c>
      <c r="Q328" s="204">
        <f>Table21[[#This Row],[Abs Erorr 3]]/Table21[[#This Row],[Adj Close]]</f>
        <v>8.819669208167822E-3</v>
      </c>
    </row>
    <row r="329" spans="1:17" x14ac:dyDescent="0.3">
      <c r="A329" s="68">
        <v>43942</v>
      </c>
      <c r="B329" s="87">
        <v>111.1091843</v>
      </c>
      <c r="C329" s="6">
        <f t="shared" si="26"/>
        <v>115.0491486</v>
      </c>
      <c r="D329" s="19">
        <f>Table21[[#This Row],[Adj Close]]-Table21[[#This Row],[Naive Trend ]]</f>
        <v>-3.9399642999999998</v>
      </c>
      <c r="E329" s="7">
        <f t="shared" si="25"/>
        <v>15.523318685274488</v>
      </c>
      <c r="F329" s="7">
        <f>ABS(Table21[[#This Row],[Erorr 1]])</f>
        <v>3.9399642999999998</v>
      </c>
      <c r="G329" s="8">
        <f>Table21[[#This Row],[Abs Erorr 1]]/Table21[[#This Row],[Adj Close]]</f>
        <v>3.5460293627589887E-2</v>
      </c>
      <c r="H329" s="6">
        <f t="shared" si="28"/>
        <v>113.86426546666667</v>
      </c>
      <c r="I329" s="9">
        <f>(Table21[[#This Row],[Adj Close]]-Table21[[#This Row],[3-MA]])</f>
        <v>-2.7550811666666704</v>
      </c>
      <c r="J329" s="5">
        <f t="shared" si="27"/>
        <v>7.5904722349213811</v>
      </c>
      <c r="K329" s="5">
        <f>ABS(Table21[[#This Row],[Erorr 2]])</f>
        <v>2.7550811666666704</v>
      </c>
      <c r="L329" s="8">
        <f>Table21[[#This Row],[Abs Erorr 2]]/Table21[[#This Row],[Adj Close]]</f>
        <v>2.4796160497658072E-2</v>
      </c>
      <c r="M329" s="6">
        <f t="shared" ref="M329:M392" si="29">AVERAGE(B323:B328)</f>
        <v>115.29318873333334</v>
      </c>
      <c r="N329" s="11">
        <f>Table21[[#This Row],[Adj Close]]-Table21[[#This Row],[6-MA]]</f>
        <v>-4.1840044333333424</v>
      </c>
      <c r="O329" s="12">
        <f>(Table21[[#This Row],[Adj Close]]-M329)^2</f>
        <v>17.505893098153063</v>
      </c>
      <c r="P329" s="12">
        <f>ABS(Table21[[#This Row],[Erorr 3]])</f>
        <v>4.1840044333333424</v>
      </c>
      <c r="Q329" s="204">
        <f>Table21[[#This Row],[Abs Erorr 3]]/Table21[[#This Row],[Adj Close]]</f>
        <v>3.7656692916008948E-2</v>
      </c>
    </row>
    <row r="330" spans="1:17" x14ac:dyDescent="0.3">
      <c r="A330" s="68">
        <v>43943</v>
      </c>
      <c r="B330" s="87">
        <v>108.3251877</v>
      </c>
      <c r="C330" s="6">
        <f t="shared" si="26"/>
        <v>111.1091843</v>
      </c>
      <c r="D330" s="19">
        <f>Table21[[#This Row],[Adj Close]]-Table21[[#This Row],[Naive Trend ]]</f>
        <v>-2.7839965999999947</v>
      </c>
      <c r="E330" s="7">
        <f t="shared" si="25"/>
        <v>7.7506370688115309</v>
      </c>
      <c r="F330" s="7">
        <f>ABS(Table21[[#This Row],[Erorr 1]])</f>
        <v>2.7839965999999947</v>
      </c>
      <c r="G330" s="8">
        <f>Table21[[#This Row],[Abs Erorr 1]]/Table21[[#This Row],[Adj Close]]</f>
        <v>2.5700362575969898E-2</v>
      </c>
      <c r="H330" s="6">
        <f t="shared" si="28"/>
        <v>113.91885886666665</v>
      </c>
      <c r="I330" s="9">
        <f>(Table21[[#This Row],[Adj Close]]-Table21[[#This Row],[3-MA]])</f>
        <v>-5.5936711666666525</v>
      </c>
      <c r="J330" s="5">
        <f t="shared" si="27"/>
        <v>31.289157120797871</v>
      </c>
      <c r="K330" s="5">
        <f>ABS(Table21[[#This Row],[Erorr 2]])</f>
        <v>5.5936711666666525</v>
      </c>
      <c r="L330" s="8">
        <f>Table21[[#This Row],[Abs Erorr 2]]/Table21[[#This Row],[Adj Close]]</f>
        <v>5.1637770360093753E-2</v>
      </c>
      <c r="M330" s="6">
        <f t="shared" si="29"/>
        <v>114.2897339</v>
      </c>
      <c r="N330" s="11">
        <f>Table21[[#This Row],[Adj Close]]-Table21[[#This Row],[6-MA]]</f>
        <v>-5.9645462000000009</v>
      </c>
      <c r="O330" s="12">
        <f>(Table21[[#This Row],[Adj Close]]-M330)^2</f>
        <v>35.575811371934449</v>
      </c>
      <c r="P330" s="12">
        <f>ABS(Table21[[#This Row],[Erorr 3]])</f>
        <v>5.9645462000000009</v>
      </c>
      <c r="Q330" s="204">
        <f>Table21[[#This Row],[Abs Erorr 3]]/Table21[[#This Row],[Adj Close]]</f>
        <v>5.5061489637280366E-2</v>
      </c>
    </row>
    <row r="331" spans="1:17" x14ac:dyDescent="0.3">
      <c r="A331" s="68">
        <v>43944</v>
      </c>
      <c r="B331" s="87">
        <v>106.9283829</v>
      </c>
      <c r="C331" s="6">
        <f t="shared" si="26"/>
        <v>108.3251877</v>
      </c>
      <c r="D331" s="19">
        <f>Table21[[#This Row],[Adj Close]]-Table21[[#This Row],[Naive Trend ]]</f>
        <v>-1.3968047999999982</v>
      </c>
      <c r="E331" s="7">
        <f t="shared" si="25"/>
        <v>1.9510636493030349</v>
      </c>
      <c r="F331" s="7">
        <f>ABS(Table21[[#This Row],[Erorr 1]])</f>
        <v>1.3968047999999982</v>
      </c>
      <c r="G331" s="8">
        <f>Table21[[#This Row],[Abs Erorr 1]]/Table21[[#This Row],[Adj Close]]</f>
        <v>1.3062993773190206E-2</v>
      </c>
      <c r="H331" s="6">
        <f t="shared" si="28"/>
        <v>111.49450686666667</v>
      </c>
      <c r="I331" s="9">
        <f>(Table21[[#This Row],[Adj Close]]-Table21[[#This Row],[3-MA]])</f>
        <v>-4.566123966666666</v>
      </c>
      <c r="J331" s="5">
        <f t="shared" si="27"/>
        <v>20.849488078967727</v>
      </c>
      <c r="K331" s="5">
        <f>ABS(Table21[[#This Row],[Erorr 2]])</f>
        <v>4.566123966666666</v>
      </c>
      <c r="L331" s="8">
        <f>Table21[[#This Row],[Abs Erorr 2]]/Table21[[#This Row],[Adj Close]]</f>
        <v>4.2702637436656359E-2</v>
      </c>
      <c r="M331" s="6">
        <f t="shared" si="29"/>
        <v>112.32938005000001</v>
      </c>
      <c r="N331" s="11">
        <f>Table21[[#This Row],[Adj Close]]-Table21[[#This Row],[6-MA]]</f>
        <v>-5.4009971500000091</v>
      </c>
      <c r="O331" s="12">
        <f>(Table21[[#This Row],[Adj Close]]-M331)^2</f>
        <v>29.17077021430822</v>
      </c>
      <c r="P331" s="12">
        <f>ABS(Table21[[#This Row],[Erorr 3]])</f>
        <v>5.4009971500000091</v>
      </c>
      <c r="Q331" s="204">
        <f>Table21[[#This Row],[Abs Erorr 3]]/Table21[[#This Row],[Adj Close]]</f>
        <v>5.0510416444350892E-2</v>
      </c>
    </row>
    <row r="332" spans="1:17" x14ac:dyDescent="0.3">
      <c r="A332" s="68">
        <v>43945</v>
      </c>
      <c r="B332" s="87">
        <v>107.95911409999999</v>
      </c>
      <c r="C332" s="6">
        <f t="shared" si="26"/>
        <v>106.9283829</v>
      </c>
      <c r="D332" s="19">
        <f>Table21[[#This Row],[Adj Close]]-Table21[[#This Row],[Naive Trend ]]</f>
        <v>1.0307311999999911</v>
      </c>
      <c r="E332" s="7">
        <f t="shared" si="25"/>
        <v>1.0624068066534216</v>
      </c>
      <c r="F332" s="7">
        <f>ABS(Table21[[#This Row],[Erorr 1]])</f>
        <v>1.0307311999999911</v>
      </c>
      <c r="G332" s="8">
        <f>Table21[[#This Row],[Abs Erorr 1]]/Table21[[#This Row],[Adj Close]]</f>
        <v>9.5474218049367184E-3</v>
      </c>
      <c r="H332" s="6">
        <f t="shared" si="28"/>
        <v>108.78758496666667</v>
      </c>
      <c r="I332" s="9">
        <f>(Table21[[#This Row],[Adj Close]]-Table21[[#This Row],[3-MA]])</f>
        <v>-0.82847086666667735</v>
      </c>
      <c r="J332" s="5">
        <f t="shared" si="27"/>
        <v>0.68636397691543549</v>
      </c>
      <c r="K332" s="5">
        <f>ABS(Table21[[#This Row],[Erorr 2]])</f>
        <v>0.82847086666667735</v>
      </c>
      <c r="L332" s="8">
        <f>Table21[[#This Row],[Abs Erorr 2]]/Table21[[#This Row],[Adj Close]]</f>
        <v>7.6739316876876578E-3</v>
      </c>
      <c r="M332" s="6">
        <f t="shared" si="29"/>
        <v>111.32592521666665</v>
      </c>
      <c r="N332" s="11">
        <f>Table21[[#This Row],[Adj Close]]-Table21[[#This Row],[6-MA]]</f>
        <v>-3.3668111166666534</v>
      </c>
      <c r="O332" s="12">
        <f>(Table21[[#This Row],[Adj Close]]-M332)^2</f>
        <v>11.335417095310158</v>
      </c>
      <c r="P332" s="12">
        <f>ABS(Table21[[#This Row],[Erorr 3]])</f>
        <v>3.3668111166666534</v>
      </c>
      <c r="Q332" s="204">
        <f>Table21[[#This Row],[Abs Erorr 3]]/Table21[[#This Row],[Adj Close]]</f>
        <v>3.1185983182004027E-2</v>
      </c>
    </row>
    <row r="333" spans="1:17" x14ac:dyDescent="0.3">
      <c r="A333" s="68">
        <v>43948</v>
      </c>
      <c r="B333" s="87">
        <v>107.98802190000001</v>
      </c>
      <c r="C333" s="6">
        <f t="shared" si="26"/>
        <v>107.95911409999999</v>
      </c>
      <c r="D333" s="19">
        <f>Table21[[#This Row],[Adj Close]]-Table21[[#This Row],[Naive Trend ]]</f>
        <v>2.890780000001314E-2</v>
      </c>
      <c r="E333" s="7">
        <f t="shared" si="25"/>
        <v>8.3566090084075963E-4</v>
      </c>
      <c r="F333" s="7">
        <f>ABS(Table21[[#This Row],[Erorr 1]])</f>
        <v>2.890780000001314E-2</v>
      </c>
      <c r="G333" s="8">
        <f>Table21[[#This Row],[Abs Erorr 1]]/Table21[[#This Row],[Adj Close]]</f>
        <v>2.6769450436625819E-4</v>
      </c>
      <c r="H333" s="6">
        <f t="shared" si="28"/>
        <v>107.73756156666666</v>
      </c>
      <c r="I333" s="9">
        <f>(Table21[[#This Row],[Adj Close]]-Table21[[#This Row],[3-MA]])</f>
        <v>0.2504603333333506</v>
      </c>
      <c r="J333" s="5">
        <f t="shared" si="27"/>
        <v>6.2730378573453094E-2</v>
      </c>
      <c r="K333" s="5">
        <f>ABS(Table21[[#This Row],[Erorr 2]])</f>
        <v>0.2504603333333506</v>
      </c>
      <c r="L333" s="8">
        <f>Table21[[#This Row],[Abs Erorr 2]]/Table21[[#This Row],[Adj Close]]</f>
        <v>2.3193343940060688E-3</v>
      </c>
      <c r="M333" s="6">
        <f t="shared" si="29"/>
        <v>110.82821021666666</v>
      </c>
      <c r="N333" s="11">
        <f>Table21[[#This Row],[Adj Close]]-Table21[[#This Row],[6-MA]]</f>
        <v>-2.8401883166666551</v>
      </c>
      <c r="O333" s="12">
        <f>(Table21[[#This Row],[Adj Close]]-M333)^2</f>
        <v>8.0666696741297681</v>
      </c>
      <c r="P333" s="12">
        <f>ABS(Table21[[#This Row],[Erorr 3]])</f>
        <v>2.8401883166666551</v>
      </c>
      <c r="Q333" s="204">
        <f>Table21[[#This Row],[Abs Erorr 3]]/Table21[[#This Row],[Adj Close]]</f>
        <v>2.630095696443769E-2</v>
      </c>
    </row>
    <row r="334" spans="1:17" x14ac:dyDescent="0.3">
      <c r="A334" s="68">
        <v>43949</v>
      </c>
      <c r="B334" s="87">
        <v>106.6875458</v>
      </c>
      <c r="C334" s="6">
        <f t="shared" si="26"/>
        <v>107.98802190000001</v>
      </c>
      <c r="D334" s="19">
        <f>Table21[[#This Row],[Adj Close]]-Table21[[#This Row],[Naive Trend ]]</f>
        <v>-1.3004761000000116</v>
      </c>
      <c r="E334" s="7">
        <f t="shared" si="25"/>
        <v>1.6912380866712402</v>
      </c>
      <c r="F334" s="7">
        <f>ABS(Table21[[#This Row],[Erorr 1]])</f>
        <v>1.3004761000000116</v>
      </c>
      <c r="G334" s="8">
        <f>Table21[[#This Row],[Abs Erorr 1]]/Table21[[#This Row],[Adj Close]]</f>
        <v>1.2189577426759137E-2</v>
      </c>
      <c r="H334" s="6">
        <f t="shared" si="28"/>
        <v>107.62517296666665</v>
      </c>
      <c r="I334" s="9">
        <f>(Table21[[#This Row],[Adj Close]]-Table21[[#This Row],[3-MA]])</f>
        <v>-0.93762716666665824</v>
      </c>
      <c r="J334" s="5">
        <f t="shared" si="27"/>
        <v>0.87914470367134534</v>
      </c>
      <c r="K334" s="5">
        <f>ABS(Table21[[#This Row],[Erorr 2]])</f>
        <v>0.93762716666665824</v>
      </c>
      <c r="L334" s="8">
        <f>Table21[[#This Row],[Abs Erorr 2]]/Table21[[#This Row],[Adj Close]]</f>
        <v>8.788534403297318E-3</v>
      </c>
      <c r="M334" s="6">
        <f t="shared" si="29"/>
        <v>109.55983991666666</v>
      </c>
      <c r="N334" s="11">
        <f>Table21[[#This Row],[Adj Close]]-Table21[[#This Row],[6-MA]]</f>
        <v>-2.8722941166666658</v>
      </c>
      <c r="O334" s="12">
        <f>(Table21[[#This Row],[Adj Close]]-M334)^2</f>
        <v>8.2500734926379415</v>
      </c>
      <c r="P334" s="12">
        <f>ABS(Table21[[#This Row],[Erorr 3]])</f>
        <v>2.8722941166666658</v>
      </c>
      <c r="Q334" s="204">
        <f>Table21[[#This Row],[Abs Erorr 3]]/Table21[[#This Row],[Adj Close]]</f>
        <v>2.6922487485569902E-2</v>
      </c>
    </row>
    <row r="335" spans="1:17" x14ac:dyDescent="0.3">
      <c r="A335" s="68">
        <v>43950</v>
      </c>
      <c r="B335" s="87">
        <v>111.6004715</v>
      </c>
      <c r="C335" s="6">
        <f t="shared" si="26"/>
        <v>106.6875458</v>
      </c>
      <c r="D335" s="19">
        <f>Table21[[#This Row],[Adj Close]]-Table21[[#This Row],[Naive Trend ]]</f>
        <v>4.9129257000000024</v>
      </c>
      <c r="E335" s="7">
        <f t="shared" si="25"/>
        <v>24.136838933720515</v>
      </c>
      <c r="F335" s="7">
        <f>ABS(Table21[[#This Row],[Erorr 1]])</f>
        <v>4.9129257000000024</v>
      </c>
      <c r="G335" s="8">
        <f>Table21[[#This Row],[Abs Erorr 1]]/Table21[[#This Row],[Adj Close]]</f>
        <v>4.4022445729541587E-2</v>
      </c>
      <c r="H335" s="6">
        <f t="shared" si="28"/>
        <v>107.54489393333334</v>
      </c>
      <c r="I335" s="9">
        <f>(Table21[[#This Row],[Adj Close]]-Table21[[#This Row],[3-MA]])</f>
        <v>4.0555775666666563</v>
      </c>
      <c r="J335" s="5">
        <f t="shared" si="27"/>
        <v>16.447709399249838</v>
      </c>
      <c r="K335" s="5">
        <f>ABS(Table21[[#This Row],[Erorr 2]])</f>
        <v>4.0555775666666563</v>
      </c>
      <c r="L335" s="8">
        <f>Table21[[#This Row],[Abs Erorr 2]]/Table21[[#This Row],[Adj Close]]</f>
        <v>3.6340147242717127E-2</v>
      </c>
      <c r="M335" s="6">
        <f t="shared" si="29"/>
        <v>108.16623944999999</v>
      </c>
      <c r="N335" s="11">
        <f>Table21[[#This Row],[Adj Close]]-Table21[[#This Row],[6-MA]]</f>
        <v>3.4342320500000056</v>
      </c>
      <c r="O335" s="12">
        <f>(Table21[[#This Row],[Adj Close]]-M335)^2</f>
        <v>11.793949773247242</v>
      </c>
      <c r="P335" s="12">
        <f>ABS(Table21[[#This Row],[Erorr 3]])</f>
        <v>3.4342320500000056</v>
      </c>
      <c r="Q335" s="204">
        <f>Table21[[#This Row],[Abs Erorr 3]]/Table21[[#This Row],[Adj Close]]</f>
        <v>3.0772558608769013E-2</v>
      </c>
    </row>
    <row r="336" spans="1:17" x14ac:dyDescent="0.3">
      <c r="A336" s="68">
        <v>43951</v>
      </c>
      <c r="B336" s="87">
        <v>110.0109863</v>
      </c>
      <c r="C336" s="6">
        <f t="shared" si="26"/>
        <v>111.6004715</v>
      </c>
      <c r="D336" s="19">
        <f>Table21[[#This Row],[Adj Close]]-Table21[[#This Row],[Naive Trend ]]</f>
        <v>-1.5894851999999986</v>
      </c>
      <c r="E336" s="7">
        <f t="shared" si="25"/>
        <v>2.5264632010190358</v>
      </c>
      <c r="F336" s="7">
        <f>ABS(Table21[[#This Row],[Erorr 1]])</f>
        <v>1.5894851999999986</v>
      </c>
      <c r="G336" s="8">
        <f>Table21[[#This Row],[Abs Erorr 1]]/Table21[[#This Row],[Adj Close]]</f>
        <v>1.44484224117896E-2</v>
      </c>
      <c r="H336" s="6">
        <f t="shared" si="28"/>
        <v>108.75867973333334</v>
      </c>
      <c r="I336" s="9">
        <f>(Table21[[#This Row],[Adj Close]]-Table21[[#This Row],[3-MA]])</f>
        <v>1.2523065666666611</v>
      </c>
      <c r="J336" s="5">
        <f t="shared" si="27"/>
        <v>1.5682717369164405</v>
      </c>
      <c r="K336" s="5">
        <f>ABS(Table21[[#This Row],[Erorr 2]])</f>
        <v>1.2523065666666611</v>
      </c>
      <c r="L336" s="8">
        <f>Table21[[#This Row],[Abs Erorr 2]]/Table21[[#This Row],[Adj Close]]</f>
        <v>1.138346822245208E-2</v>
      </c>
      <c r="M336" s="6">
        <f t="shared" si="29"/>
        <v>108.24812064999999</v>
      </c>
      <c r="N336" s="11">
        <f>Table21[[#This Row],[Adj Close]]-Table21[[#This Row],[6-MA]]</f>
        <v>1.7628656500000091</v>
      </c>
      <c r="O336" s="12">
        <f>(Table21[[#This Row],[Adj Close]]-M336)^2</f>
        <v>3.1076952999499543</v>
      </c>
      <c r="P336" s="12">
        <f>ABS(Table21[[#This Row],[Erorr 3]])</f>
        <v>1.7628656500000091</v>
      </c>
      <c r="Q336" s="204">
        <f>Table21[[#This Row],[Abs Erorr 3]]/Table21[[#This Row],[Adj Close]]</f>
        <v>1.6024450914317537E-2</v>
      </c>
    </row>
    <row r="337" spans="1:17" x14ac:dyDescent="0.3">
      <c r="A337" s="68">
        <v>43952</v>
      </c>
      <c r="B337" s="87">
        <v>108.0361862</v>
      </c>
      <c r="C337" s="6">
        <f t="shared" si="26"/>
        <v>110.0109863</v>
      </c>
      <c r="D337" s="19">
        <f>Table21[[#This Row],[Adj Close]]-Table21[[#This Row],[Naive Trend ]]</f>
        <v>-1.974800099999996</v>
      </c>
      <c r="E337" s="7">
        <f t="shared" si="25"/>
        <v>3.8998354349599942</v>
      </c>
      <c r="F337" s="7">
        <f>ABS(Table21[[#This Row],[Erorr 1]])</f>
        <v>1.974800099999996</v>
      </c>
      <c r="G337" s="8">
        <f>Table21[[#This Row],[Abs Erorr 1]]/Table21[[#This Row],[Adj Close]]</f>
        <v>1.8279061576129536E-2</v>
      </c>
      <c r="H337" s="6">
        <f t="shared" si="28"/>
        <v>109.43300119999999</v>
      </c>
      <c r="I337" s="9">
        <f>(Table21[[#This Row],[Adj Close]]-Table21[[#This Row],[3-MA]])</f>
        <v>-1.3968149999999895</v>
      </c>
      <c r="J337" s="5">
        <f t="shared" si="27"/>
        <v>1.9510921442249707</v>
      </c>
      <c r="K337" s="5">
        <f>ABS(Table21[[#This Row],[Erorr 2]])</f>
        <v>1.3968149999999895</v>
      </c>
      <c r="L337" s="8">
        <f>Table21[[#This Row],[Abs Erorr 2]]/Table21[[#This Row],[Adj Close]]</f>
        <v>1.2929140218020668E-2</v>
      </c>
      <c r="M337" s="6">
        <f t="shared" si="29"/>
        <v>108.52908708333332</v>
      </c>
      <c r="N337" s="11">
        <f>Table21[[#This Row],[Adj Close]]-Table21[[#This Row],[6-MA]]</f>
        <v>-0.49290088333331994</v>
      </c>
      <c r="O337" s="12">
        <f>(Table21[[#This Row],[Adj Close]]-M337)^2</f>
        <v>0.24295128079076708</v>
      </c>
      <c r="P337" s="12">
        <f>ABS(Table21[[#This Row],[Erorr 3]])</f>
        <v>0.49290088333331994</v>
      </c>
      <c r="Q337" s="204">
        <f>Table21[[#This Row],[Abs Erorr 3]]/Table21[[#This Row],[Adj Close]]</f>
        <v>4.5623684125691575E-3</v>
      </c>
    </row>
    <row r="338" spans="1:17" x14ac:dyDescent="0.3">
      <c r="A338" s="68">
        <v>43955</v>
      </c>
      <c r="B338" s="87">
        <v>104.3274078</v>
      </c>
      <c r="C338" s="6">
        <f t="shared" si="26"/>
        <v>108.0361862</v>
      </c>
      <c r="D338" s="19">
        <f>Table21[[#This Row],[Adj Close]]-Table21[[#This Row],[Naive Trend ]]</f>
        <v>-3.7087783999999999</v>
      </c>
      <c r="E338" s="7">
        <f t="shared" si="25"/>
        <v>13.75503722030656</v>
      </c>
      <c r="F338" s="7">
        <f>ABS(Table21[[#This Row],[Erorr 1]])</f>
        <v>3.7087783999999999</v>
      </c>
      <c r="G338" s="8">
        <f>Table21[[#This Row],[Abs Erorr 1]]/Table21[[#This Row],[Adj Close]]</f>
        <v>3.554941580749215E-2</v>
      </c>
      <c r="H338" s="6">
        <f t="shared" si="28"/>
        <v>109.882548</v>
      </c>
      <c r="I338" s="9">
        <f>(Table21[[#This Row],[Adj Close]]-Table21[[#This Row],[3-MA]])</f>
        <v>-5.5551401999999968</v>
      </c>
      <c r="J338" s="5">
        <f t="shared" si="27"/>
        <v>30.859582641656004</v>
      </c>
      <c r="K338" s="5">
        <f>ABS(Table21[[#This Row],[Erorr 2]])</f>
        <v>5.5551401999999968</v>
      </c>
      <c r="L338" s="8">
        <f>Table21[[#This Row],[Abs Erorr 2]]/Table21[[#This Row],[Adj Close]]</f>
        <v>5.3247179405141863E-2</v>
      </c>
      <c r="M338" s="6">
        <f t="shared" si="29"/>
        <v>108.71372096666666</v>
      </c>
      <c r="N338" s="11">
        <f>Table21[[#This Row],[Adj Close]]-Table21[[#This Row],[6-MA]]</f>
        <v>-4.3863131666666533</v>
      </c>
      <c r="O338" s="12">
        <f>(Table21[[#This Row],[Adj Close]]-M338)^2</f>
        <v>19.239743196073242</v>
      </c>
      <c r="P338" s="12">
        <f>ABS(Table21[[#This Row],[Erorr 3]])</f>
        <v>4.3863131666666533</v>
      </c>
      <c r="Q338" s="204">
        <f>Table21[[#This Row],[Abs Erorr 3]]/Table21[[#This Row],[Adj Close]]</f>
        <v>4.204372809756185E-2</v>
      </c>
    </row>
    <row r="339" spans="1:17" x14ac:dyDescent="0.3">
      <c r="A339" s="68">
        <v>43956</v>
      </c>
      <c r="B339" s="87">
        <v>103.7494202</v>
      </c>
      <c r="C339" s="6">
        <f t="shared" si="26"/>
        <v>104.3274078</v>
      </c>
      <c r="D339" s="19">
        <f>Table21[[#This Row],[Adj Close]]-Table21[[#This Row],[Naive Trend ]]</f>
        <v>-0.57798760000000016</v>
      </c>
      <c r="E339" s="7">
        <f t="shared" si="25"/>
        <v>0.33406966575376018</v>
      </c>
      <c r="F339" s="7">
        <f>ABS(Table21[[#This Row],[Erorr 1]])</f>
        <v>0.57798760000000016</v>
      </c>
      <c r="G339" s="8">
        <f>Table21[[#This Row],[Abs Erorr 1]]/Table21[[#This Row],[Adj Close]]</f>
        <v>5.5709959524188274E-3</v>
      </c>
      <c r="H339" s="6">
        <f t="shared" si="28"/>
        <v>107.45819343333334</v>
      </c>
      <c r="I339" s="9">
        <f>(Table21[[#This Row],[Adj Close]]-Table21[[#This Row],[3-MA]])</f>
        <v>-3.7087732333333321</v>
      </c>
      <c r="J339" s="5">
        <f t="shared" si="27"/>
        <v>13.754998896289779</v>
      </c>
      <c r="K339" s="5">
        <f>ABS(Table21[[#This Row],[Erorr 2]])</f>
        <v>3.7087732333333321</v>
      </c>
      <c r="L339" s="8">
        <f>Table21[[#This Row],[Abs Erorr 2]]/Table21[[#This Row],[Adj Close]]</f>
        <v>3.5747411659591444E-2</v>
      </c>
      <c r="M339" s="6">
        <f t="shared" si="29"/>
        <v>108.10843658333333</v>
      </c>
      <c r="N339" s="11">
        <f>Table21[[#This Row],[Adj Close]]-Table21[[#This Row],[6-MA]]</f>
        <v>-4.3590163833333264</v>
      </c>
      <c r="O339" s="12">
        <f>(Table21[[#This Row],[Adj Close]]-M339)^2</f>
        <v>19.001023830168354</v>
      </c>
      <c r="P339" s="12">
        <f>ABS(Table21[[#This Row],[Erorr 3]])</f>
        <v>4.3590163833333264</v>
      </c>
      <c r="Q339" s="204">
        <f>Table21[[#This Row],[Abs Erorr 3]]/Table21[[#This Row],[Adj Close]]</f>
        <v>4.2014850540179949E-2</v>
      </c>
    </row>
    <row r="340" spans="1:17" x14ac:dyDescent="0.3">
      <c r="A340" s="68">
        <v>43957</v>
      </c>
      <c r="B340" s="87">
        <v>103.3062973</v>
      </c>
      <c r="C340" s="6">
        <f t="shared" si="26"/>
        <v>103.7494202</v>
      </c>
      <c r="D340" s="19">
        <f>Table21[[#This Row],[Adj Close]]-Table21[[#This Row],[Naive Trend ]]</f>
        <v>-0.44312290000000587</v>
      </c>
      <c r="E340" s="7">
        <f t="shared" si="25"/>
        <v>0.1963579045044152</v>
      </c>
      <c r="F340" s="7">
        <f>ABS(Table21[[#This Row],[Erorr 1]])</f>
        <v>0.44312290000000587</v>
      </c>
      <c r="G340" s="8">
        <f>Table21[[#This Row],[Abs Erorr 1]]/Table21[[#This Row],[Adj Close]]</f>
        <v>4.2894084056965412E-3</v>
      </c>
      <c r="H340" s="6">
        <f t="shared" si="28"/>
        <v>105.37100473333334</v>
      </c>
      <c r="I340" s="9">
        <f>(Table21[[#This Row],[Adj Close]]-Table21[[#This Row],[3-MA]])</f>
        <v>-2.0647074333333393</v>
      </c>
      <c r="J340" s="5">
        <f t="shared" si="27"/>
        <v>4.2630167852619456</v>
      </c>
      <c r="K340" s="5">
        <f>ABS(Table21[[#This Row],[Erorr 2]])</f>
        <v>2.0647074333333393</v>
      </c>
      <c r="L340" s="8">
        <f>Table21[[#This Row],[Abs Erorr 2]]/Table21[[#This Row],[Adj Close]]</f>
        <v>1.9986268865463824E-2</v>
      </c>
      <c r="M340" s="6">
        <f t="shared" si="29"/>
        <v>107.40200296666667</v>
      </c>
      <c r="N340" s="11">
        <f>Table21[[#This Row],[Adj Close]]-Table21[[#This Row],[6-MA]]</f>
        <v>-4.0957056666666745</v>
      </c>
      <c r="O340" s="12">
        <f>(Table21[[#This Row],[Adj Close]]-M340)^2</f>
        <v>16.774804907965507</v>
      </c>
      <c r="P340" s="12">
        <f>ABS(Table21[[#This Row],[Erorr 3]])</f>
        <v>4.0957056666666745</v>
      </c>
      <c r="Q340" s="204">
        <f>Table21[[#This Row],[Abs Erorr 3]]/Table21[[#This Row],[Adj Close]]</f>
        <v>3.9646234292695676E-2</v>
      </c>
    </row>
    <row r="341" spans="1:17" x14ac:dyDescent="0.3">
      <c r="A341" s="68">
        <v>43958</v>
      </c>
      <c r="B341" s="87">
        <v>109.21144099999999</v>
      </c>
      <c r="C341" s="6">
        <f t="shared" si="26"/>
        <v>103.3062973</v>
      </c>
      <c r="D341" s="19">
        <f>Table21[[#This Row],[Adj Close]]-Table21[[#This Row],[Naive Trend ]]</f>
        <v>5.9051436999999964</v>
      </c>
      <c r="E341" s="7">
        <f t="shared" si="25"/>
        <v>34.870722117649649</v>
      </c>
      <c r="F341" s="7">
        <f>ABS(Table21[[#This Row],[Erorr 1]])</f>
        <v>5.9051436999999964</v>
      </c>
      <c r="G341" s="8">
        <f>Table21[[#This Row],[Abs Erorr 1]]/Table21[[#This Row],[Adj Close]]</f>
        <v>5.4070742460032156E-2</v>
      </c>
      <c r="H341" s="6">
        <f t="shared" si="28"/>
        <v>103.79437510000001</v>
      </c>
      <c r="I341" s="9">
        <f>(Table21[[#This Row],[Adj Close]]-Table21[[#This Row],[3-MA]])</f>
        <v>5.417065899999983</v>
      </c>
      <c r="J341" s="5">
        <f t="shared" si="27"/>
        <v>29.344602964942627</v>
      </c>
      <c r="K341" s="5">
        <f>ABS(Table21[[#This Row],[Erorr 2]])</f>
        <v>5.417065899999983</v>
      </c>
      <c r="L341" s="8">
        <f>Table21[[#This Row],[Abs Erorr 2]]/Table21[[#This Row],[Adj Close]]</f>
        <v>4.9601633770219949E-2</v>
      </c>
      <c r="M341" s="6">
        <f t="shared" si="29"/>
        <v>106.83846154999999</v>
      </c>
      <c r="N341" s="11">
        <f>Table21[[#This Row],[Adj Close]]-Table21[[#This Row],[6-MA]]</f>
        <v>2.3729794500000025</v>
      </c>
      <c r="O341" s="12">
        <f>(Table21[[#This Row],[Adj Close]]-M341)^2</f>
        <v>5.6310314701223145</v>
      </c>
      <c r="P341" s="12">
        <f>ABS(Table21[[#This Row],[Erorr 3]])</f>
        <v>2.3729794500000025</v>
      </c>
      <c r="Q341" s="204">
        <f>Table21[[#This Row],[Abs Erorr 3]]/Table21[[#This Row],[Adj Close]]</f>
        <v>2.1728304546407392E-2</v>
      </c>
    </row>
    <row r="342" spans="1:17" x14ac:dyDescent="0.3">
      <c r="A342" s="68">
        <v>43959</v>
      </c>
      <c r="B342" s="87">
        <v>108.37335210000001</v>
      </c>
      <c r="C342" s="6">
        <f t="shared" si="26"/>
        <v>109.21144099999999</v>
      </c>
      <c r="D342" s="19">
        <f>Table21[[#This Row],[Adj Close]]-Table21[[#This Row],[Naive Trend ]]</f>
        <v>-0.83808889999998826</v>
      </c>
      <c r="E342" s="7">
        <f t="shared" si="25"/>
        <v>0.70239300430319029</v>
      </c>
      <c r="F342" s="7">
        <f>ABS(Table21[[#This Row],[Erorr 1]])</f>
        <v>0.83808889999998826</v>
      </c>
      <c r="G342" s="8">
        <f>Table21[[#This Row],[Abs Erorr 1]]/Table21[[#This Row],[Adj Close]]</f>
        <v>7.7333485008994956E-3</v>
      </c>
      <c r="H342" s="6">
        <f t="shared" si="28"/>
        <v>105.42238616666667</v>
      </c>
      <c r="I342" s="9">
        <f>(Table21[[#This Row],[Adj Close]]-Table21[[#This Row],[3-MA]])</f>
        <v>2.950965933333336</v>
      </c>
      <c r="J342" s="5">
        <f t="shared" si="27"/>
        <v>8.7081999396938876</v>
      </c>
      <c r="K342" s="5">
        <f>ABS(Table21[[#This Row],[Erorr 2]])</f>
        <v>2.950965933333336</v>
      </c>
      <c r="L342" s="8">
        <f>Table21[[#This Row],[Abs Erorr 2]]/Table21[[#This Row],[Adj Close]]</f>
        <v>2.7229626805401138E-2</v>
      </c>
      <c r="M342" s="6">
        <f t="shared" si="29"/>
        <v>106.4402898</v>
      </c>
      <c r="N342" s="11">
        <f>Table21[[#This Row],[Adj Close]]-Table21[[#This Row],[6-MA]]</f>
        <v>1.9330623000000031</v>
      </c>
      <c r="O342" s="12">
        <f>(Table21[[#This Row],[Adj Close]]-M342)^2</f>
        <v>3.7367298556813022</v>
      </c>
      <c r="P342" s="12">
        <f>ABS(Table21[[#This Row],[Erorr 3]])</f>
        <v>1.9330623000000031</v>
      </c>
      <c r="Q342" s="204">
        <f>Table21[[#This Row],[Abs Erorr 3]]/Table21[[#This Row],[Adj Close]]</f>
        <v>1.783706291761001E-2</v>
      </c>
    </row>
    <row r="343" spans="1:17" x14ac:dyDescent="0.3">
      <c r="A343" s="68">
        <v>43962</v>
      </c>
      <c r="B343" s="87">
        <v>107.01506809999999</v>
      </c>
      <c r="C343" s="6">
        <f t="shared" si="26"/>
        <v>108.37335210000001</v>
      </c>
      <c r="D343" s="19">
        <f>Table21[[#This Row],[Adj Close]]-Table21[[#This Row],[Naive Trend ]]</f>
        <v>-1.3582840000000118</v>
      </c>
      <c r="E343" s="7">
        <f t="shared" si="25"/>
        <v>1.8449354246560321</v>
      </c>
      <c r="F343" s="7">
        <f>ABS(Table21[[#This Row],[Erorr 1]])</f>
        <v>1.3582840000000118</v>
      </c>
      <c r="G343" s="8">
        <f>Table21[[#This Row],[Abs Erorr 1]]/Table21[[#This Row],[Adj Close]]</f>
        <v>1.2692455596353649E-2</v>
      </c>
      <c r="H343" s="6">
        <f t="shared" si="28"/>
        <v>106.96369679999999</v>
      </c>
      <c r="I343" s="9">
        <f>(Table21[[#This Row],[Adj Close]]-Table21[[#This Row],[3-MA]])</f>
        <v>5.1371299999999565E-2</v>
      </c>
      <c r="J343" s="5">
        <f t="shared" si="27"/>
        <v>2.6390104636899551E-3</v>
      </c>
      <c r="K343" s="5">
        <f>ABS(Table21[[#This Row],[Erorr 2]])</f>
        <v>5.1371299999999565E-2</v>
      </c>
      <c r="L343" s="8">
        <f>Table21[[#This Row],[Abs Erorr 2]]/Table21[[#This Row],[Adj Close]]</f>
        <v>4.8003800690941733E-4</v>
      </c>
      <c r="M343" s="6">
        <f t="shared" si="29"/>
        <v>106.16735076666667</v>
      </c>
      <c r="N343" s="11">
        <f>Table21[[#This Row],[Adj Close]]-Table21[[#This Row],[6-MA]]</f>
        <v>0.84771733333332122</v>
      </c>
      <c r="O343" s="12">
        <f>(Table21[[#This Row],[Adj Close]]-M343)^2</f>
        <v>0.71862467723375723</v>
      </c>
      <c r="P343" s="12">
        <f>ABS(Table21[[#This Row],[Erorr 3]])</f>
        <v>0.84771733333332122</v>
      </c>
      <c r="Q343" s="204">
        <f>Table21[[#This Row],[Abs Erorr 3]]/Table21[[#This Row],[Adj Close]]</f>
        <v>7.9214763713571033E-3</v>
      </c>
    </row>
    <row r="344" spans="1:17" x14ac:dyDescent="0.3">
      <c r="A344" s="68">
        <v>43963</v>
      </c>
      <c r="B344" s="87">
        <v>104.7801743</v>
      </c>
      <c r="C344" s="6">
        <f t="shared" si="26"/>
        <v>107.01506809999999</v>
      </c>
      <c r="D344" s="19">
        <f>Table21[[#This Row],[Adj Close]]-Table21[[#This Row],[Naive Trend ]]</f>
        <v>-2.2348937999999947</v>
      </c>
      <c r="E344" s="7">
        <f t="shared" si="25"/>
        <v>4.9947502972784168</v>
      </c>
      <c r="F344" s="7">
        <f>ABS(Table21[[#This Row],[Erorr 1]])</f>
        <v>2.2348937999999947</v>
      </c>
      <c r="G344" s="8">
        <f>Table21[[#This Row],[Abs Erorr 1]]/Table21[[#This Row],[Adj Close]]</f>
        <v>2.1329357532859104E-2</v>
      </c>
      <c r="H344" s="6">
        <f t="shared" si="28"/>
        <v>108.19995373333334</v>
      </c>
      <c r="I344" s="9">
        <f>(Table21[[#This Row],[Adj Close]]-Table21[[#This Row],[3-MA]])</f>
        <v>-3.4197794333333462</v>
      </c>
      <c r="J344" s="5">
        <f t="shared" si="27"/>
        <v>11.694891372649742</v>
      </c>
      <c r="K344" s="5">
        <f>ABS(Table21[[#This Row],[Erorr 2]])</f>
        <v>3.4197794333333462</v>
      </c>
      <c r="L344" s="8">
        <f>Table21[[#This Row],[Abs Erorr 2]]/Table21[[#This Row],[Adj Close]]</f>
        <v>3.2637657421164895E-2</v>
      </c>
      <c r="M344" s="6">
        <f t="shared" si="29"/>
        <v>105.99716441666668</v>
      </c>
      <c r="N344" s="11">
        <f>Table21[[#This Row],[Adj Close]]-Table21[[#This Row],[6-MA]]</f>
        <v>-1.216990116666679</v>
      </c>
      <c r="O344" s="12">
        <f>(Table21[[#This Row],[Adj Close]]-M344)^2</f>
        <v>1.4810649440643771</v>
      </c>
      <c r="P344" s="12">
        <f>ABS(Table21[[#This Row],[Erorr 3]])</f>
        <v>1.216990116666679</v>
      </c>
      <c r="Q344" s="204">
        <f>Table21[[#This Row],[Abs Erorr 3]]/Table21[[#This Row],[Adj Close]]</f>
        <v>1.1614698341522791E-2</v>
      </c>
    </row>
    <row r="345" spans="1:17" x14ac:dyDescent="0.3">
      <c r="A345" s="68">
        <v>43964</v>
      </c>
      <c r="B345" s="87">
        <v>102.5934372</v>
      </c>
      <c r="C345" s="6">
        <f t="shared" si="26"/>
        <v>104.7801743</v>
      </c>
      <c r="D345" s="19">
        <f>Table21[[#This Row],[Adj Close]]-Table21[[#This Row],[Naive Trend ]]</f>
        <v>-2.186737100000002</v>
      </c>
      <c r="E345" s="7">
        <f t="shared" si="25"/>
        <v>4.7818191445164189</v>
      </c>
      <c r="F345" s="7">
        <f>ABS(Table21[[#This Row],[Erorr 1]])</f>
        <v>2.186737100000002</v>
      </c>
      <c r="G345" s="8">
        <f>Table21[[#This Row],[Abs Erorr 1]]/Table21[[#This Row],[Adj Close]]</f>
        <v>2.1314590481427031E-2</v>
      </c>
      <c r="H345" s="6">
        <f t="shared" si="28"/>
        <v>106.72286483333333</v>
      </c>
      <c r="I345" s="9">
        <f>(Table21[[#This Row],[Adj Close]]-Table21[[#This Row],[3-MA]])</f>
        <v>-4.1294276333333357</v>
      </c>
      <c r="J345" s="5">
        <f t="shared" si="27"/>
        <v>17.052172578936954</v>
      </c>
      <c r="K345" s="5">
        <f>ABS(Table21[[#This Row],[Erorr 2]])</f>
        <v>4.1294276333333357</v>
      </c>
      <c r="L345" s="8">
        <f>Table21[[#This Row],[Abs Erorr 2]]/Table21[[#This Row],[Adj Close]]</f>
        <v>4.0250407297332813E-2</v>
      </c>
      <c r="M345" s="6">
        <f t="shared" si="29"/>
        <v>106.0726255</v>
      </c>
      <c r="N345" s="11">
        <f>Table21[[#This Row],[Adj Close]]-Table21[[#This Row],[6-MA]]</f>
        <v>-3.4791883000000041</v>
      </c>
      <c r="O345" s="12">
        <f>(Table21[[#This Row],[Adj Close]]-M345)^2</f>
        <v>12.104751226856919</v>
      </c>
      <c r="P345" s="12">
        <f>ABS(Table21[[#This Row],[Erorr 3]])</f>
        <v>3.4791883000000041</v>
      </c>
      <c r="Q345" s="204">
        <f>Table21[[#This Row],[Abs Erorr 3]]/Table21[[#This Row],[Adj Close]]</f>
        <v>3.3912386551758926E-2</v>
      </c>
    </row>
    <row r="346" spans="1:17" x14ac:dyDescent="0.3">
      <c r="A346" s="68">
        <v>43965</v>
      </c>
      <c r="B346" s="87">
        <v>102.5356369</v>
      </c>
      <c r="C346" s="6">
        <f t="shared" si="26"/>
        <v>102.5934372</v>
      </c>
      <c r="D346" s="19">
        <f>Table21[[#This Row],[Adj Close]]-Table21[[#This Row],[Naive Trend ]]</f>
        <v>-5.7800299999996696E-2</v>
      </c>
      <c r="E346" s="7">
        <f t="shared" si="25"/>
        <v>3.3408746800896181E-3</v>
      </c>
      <c r="F346" s="7">
        <f>ABS(Table21[[#This Row],[Erorr 1]])</f>
        <v>5.7800299999996696E-2</v>
      </c>
      <c r="G346" s="8">
        <f>Table21[[#This Row],[Abs Erorr 1]]/Table21[[#This Row],[Adj Close]]</f>
        <v>5.6370937702730252E-4</v>
      </c>
      <c r="H346" s="6">
        <f t="shared" si="28"/>
        <v>104.79622653333332</v>
      </c>
      <c r="I346" s="9">
        <f>(Table21[[#This Row],[Adj Close]]-Table21[[#This Row],[3-MA]])</f>
        <v>-2.2605896333333249</v>
      </c>
      <c r="J346" s="5">
        <f t="shared" si="27"/>
        <v>5.1102654903340961</v>
      </c>
      <c r="K346" s="5">
        <f>ABS(Table21[[#This Row],[Erorr 2]])</f>
        <v>2.2605896333333249</v>
      </c>
      <c r="L346" s="8">
        <f>Table21[[#This Row],[Abs Erorr 2]]/Table21[[#This Row],[Adj Close]]</f>
        <v>2.2046867817654574E-2</v>
      </c>
      <c r="M346" s="6">
        <f t="shared" si="29"/>
        <v>105.87996166666666</v>
      </c>
      <c r="N346" s="11">
        <f>Table21[[#This Row],[Adj Close]]-Table21[[#This Row],[6-MA]]</f>
        <v>-3.3443247666666593</v>
      </c>
      <c r="O346" s="12">
        <f>(Table21[[#This Row],[Adj Close]]-M346)^2</f>
        <v>11.184508144940006</v>
      </c>
      <c r="P346" s="12">
        <f>ABS(Table21[[#This Row],[Erorr 3]])</f>
        <v>3.3443247666666593</v>
      </c>
      <c r="Q346" s="204">
        <f>Table21[[#This Row],[Abs Erorr 3]]/Table21[[#This Row],[Adj Close]]</f>
        <v>3.2616218787700914E-2</v>
      </c>
    </row>
    <row r="347" spans="1:17" x14ac:dyDescent="0.3">
      <c r="A347" s="68">
        <v>43966</v>
      </c>
      <c r="B347" s="87">
        <v>104.82833100000001</v>
      </c>
      <c r="C347" s="6">
        <f t="shared" si="26"/>
        <v>102.5356369</v>
      </c>
      <c r="D347" s="19">
        <f>Table21[[#This Row],[Adj Close]]-Table21[[#This Row],[Naive Trend ]]</f>
        <v>2.2926941000000056</v>
      </c>
      <c r="E347" s="7">
        <f t="shared" si="25"/>
        <v>5.2564462361748356</v>
      </c>
      <c r="F347" s="7">
        <f>ABS(Table21[[#This Row],[Erorr 1]])</f>
        <v>2.2926941000000056</v>
      </c>
      <c r="G347" s="8">
        <f>Table21[[#This Row],[Abs Erorr 1]]/Table21[[#This Row],[Adj Close]]</f>
        <v>2.1870939641307516E-2</v>
      </c>
      <c r="H347" s="6">
        <f t="shared" si="28"/>
        <v>103.30308279999998</v>
      </c>
      <c r="I347" s="9">
        <f>(Table21[[#This Row],[Adj Close]]-Table21[[#This Row],[3-MA]])</f>
        <v>1.5252482000000214</v>
      </c>
      <c r="J347" s="5">
        <f t="shared" si="27"/>
        <v>2.3263820716033052</v>
      </c>
      <c r="K347" s="5">
        <f>ABS(Table21[[#This Row],[Erorr 2]])</f>
        <v>1.5252482000000214</v>
      </c>
      <c r="L347" s="8">
        <f>Table21[[#This Row],[Abs Erorr 2]]/Table21[[#This Row],[Adj Close]]</f>
        <v>1.4549961689269109E-2</v>
      </c>
      <c r="M347" s="6">
        <f t="shared" si="29"/>
        <v>105.75151826666666</v>
      </c>
      <c r="N347" s="11">
        <f>Table21[[#This Row],[Adj Close]]-Table21[[#This Row],[6-MA]]</f>
        <v>-0.92318726666665896</v>
      </c>
      <c r="O347" s="12">
        <f>(Table21[[#This Row],[Adj Close]]-M347)^2</f>
        <v>0.85227472933545689</v>
      </c>
      <c r="P347" s="12">
        <f>ABS(Table21[[#This Row],[Erorr 3]])</f>
        <v>0.92318726666665896</v>
      </c>
      <c r="Q347" s="204">
        <f>Table21[[#This Row],[Abs Erorr 3]]/Table21[[#This Row],[Adj Close]]</f>
        <v>8.8066580652386706E-3</v>
      </c>
    </row>
    <row r="348" spans="1:17" x14ac:dyDescent="0.3">
      <c r="A348" s="68">
        <v>43969</v>
      </c>
      <c r="B348" s="87">
        <v>113.63307949999999</v>
      </c>
      <c r="C348" s="6">
        <f t="shared" si="26"/>
        <v>104.82833100000001</v>
      </c>
      <c r="D348" s="19">
        <f>Table21[[#This Row],[Adj Close]]-Table21[[#This Row],[Naive Trend ]]</f>
        <v>8.8047484999999881</v>
      </c>
      <c r="E348" s="7">
        <f t="shared" si="25"/>
        <v>77.523596148252039</v>
      </c>
      <c r="F348" s="7">
        <f>ABS(Table21[[#This Row],[Erorr 1]])</f>
        <v>8.8047484999999881</v>
      </c>
      <c r="G348" s="8">
        <f>Table21[[#This Row],[Abs Erorr 1]]/Table21[[#This Row],[Adj Close]]</f>
        <v>7.7484026119348362E-2</v>
      </c>
      <c r="H348" s="6">
        <f t="shared" si="28"/>
        <v>103.31913503333334</v>
      </c>
      <c r="I348" s="9">
        <f>(Table21[[#This Row],[Adj Close]]-Table21[[#This Row],[3-MA]])</f>
        <v>10.313944466666655</v>
      </c>
      <c r="J348" s="5">
        <f t="shared" si="27"/>
        <v>106.3774504614837</v>
      </c>
      <c r="K348" s="5">
        <f>ABS(Table21[[#This Row],[Erorr 2]])</f>
        <v>10.313944466666655</v>
      </c>
      <c r="L348" s="8">
        <f>Table21[[#This Row],[Abs Erorr 2]]/Table21[[#This Row],[Adj Close]]</f>
        <v>9.076533446113863E-2</v>
      </c>
      <c r="M348" s="6">
        <f t="shared" si="29"/>
        <v>105.02099993333333</v>
      </c>
      <c r="N348" s="11">
        <f>Table21[[#This Row],[Adj Close]]-Table21[[#This Row],[6-MA]]</f>
        <v>8.6120795666666652</v>
      </c>
      <c r="O348" s="12">
        <f>(Table21[[#This Row],[Adj Close]]-M348)^2</f>
        <v>74.167914462597494</v>
      </c>
      <c r="P348" s="12">
        <f>ABS(Table21[[#This Row],[Erorr 3]])</f>
        <v>8.6120795666666652</v>
      </c>
      <c r="Q348" s="204">
        <f>Table21[[#This Row],[Abs Erorr 3]]/Table21[[#This Row],[Adj Close]]</f>
        <v>7.5788490504357625E-2</v>
      </c>
    </row>
    <row r="349" spans="1:17" x14ac:dyDescent="0.3">
      <c r="A349" s="68">
        <v>43970</v>
      </c>
      <c r="B349" s="87">
        <v>113.2188416</v>
      </c>
      <c r="C349" s="6">
        <f t="shared" si="26"/>
        <v>113.63307949999999</v>
      </c>
      <c r="D349" s="19">
        <f>Table21[[#This Row],[Adj Close]]-Table21[[#This Row],[Naive Trend ]]</f>
        <v>-0.41423789999998917</v>
      </c>
      <c r="E349" s="7">
        <f t="shared" si="25"/>
        <v>0.17159303779640103</v>
      </c>
      <c r="F349" s="7">
        <f>ABS(Table21[[#This Row],[Erorr 1]])</f>
        <v>0.41423789999998917</v>
      </c>
      <c r="G349" s="8">
        <f>Table21[[#This Row],[Abs Erorr 1]]/Table21[[#This Row],[Adj Close]]</f>
        <v>3.658736427135368E-3</v>
      </c>
      <c r="H349" s="6">
        <f t="shared" si="28"/>
        <v>106.9990158</v>
      </c>
      <c r="I349" s="9">
        <f>(Table21[[#This Row],[Adj Close]]-Table21[[#This Row],[3-MA]])</f>
        <v>6.2198258000000095</v>
      </c>
      <c r="J349" s="5">
        <f t="shared" si="27"/>
        <v>38.686232982345757</v>
      </c>
      <c r="K349" s="5">
        <f>ABS(Table21[[#This Row],[Erorr 2]])</f>
        <v>6.2198258000000095</v>
      </c>
      <c r="L349" s="8">
        <f>Table21[[#This Row],[Abs Erorr 2]]/Table21[[#This Row],[Adj Close]]</f>
        <v>5.4936313709819912E-2</v>
      </c>
      <c r="M349" s="6">
        <f t="shared" si="29"/>
        <v>105.89762116666667</v>
      </c>
      <c r="N349" s="11">
        <f>Table21[[#This Row],[Adj Close]]-Table21[[#This Row],[6-MA]]</f>
        <v>7.3212204333333375</v>
      </c>
      <c r="O349" s="12">
        <f>(Table21[[#This Row],[Adj Close]]-M349)^2</f>
        <v>53.600268633457581</v>
      </c>
      <c r="P349" s="12">
        <f>ABS(Table21[[#This Row],[Erorr 3]])</f>
        <v>7.3212204333333375</v>
      </c>
      <c r="Q349" s="204">
        <f>Table21[[#This Row],[Abs Erorr 3]]/Table21[[#This Row],[Adj Close]]</f>
        <v>6.466432909814665E-2</v>
      </c>
    </row>
    <row r="350" spans="1:17" x14ac:dyDescent="0.3">
      <c r="A350" s="68">
        <v>43971</v>
      </c>
      <c r="B350" s="87">
        <v>115.9642944</v>
      </c>
      <c r="C350" s="6">
        <f t="shared" si="26"/>
        <v>113.2188416</v>
      </c>
      <c r="D350" s="19">
        <f>Table21[[#This Row],[Adj Close]]-Table21[[#This Row],[Naive Trend ]]</f>
        <v>2.7454527999999954</v>
      </c>
      <c r="E350" s="7">
        <f t="shared" si="25"/>
        <v>7.5375110770278146</v>
      </c>
      <c r="F350" s="7">
        <f>ABS(Table21[[#This Row],[Erorr 1]])</f>
        <v>2.7454527999999954</v>
      </c>
      <c r="G350" s="8">
        <f>Table21[[#This Row],[Abs Erorr 1]]/Table21[[#This Row],[Adj Close]]</f>
        <v>2.3674983875036585E-2</v>
      </c>
      <c r="H350" s="6">
        <f t="shared" si="28"/>
        <v>110.56008403333334</v>
      </c>
      <c r="I350" s="9">
        <f>(Table21[[#This Row],[Adj Close]]-Table21[[#This Row],[3-MA]])</f>
        <v>5.4042103666666605</v>
      </c>
      <c r="J350" s="5">
        <f t="shared" si="27"/>
        <v>29.205489687187402</v>
      </c>
      <c r="K350" s="5">
        <f>ABS(Table21[[#This Row],[Erorr 2]])</f>
        <v>5.4042103666666605</v>
      </c>
      <c r="L350" s="8">
        <f>Table21[[#This Row],[Abs Erorr 2]]/Table21[[#This Row],[Adj Close]]</f>
        <v>4.6602364931620371E-2</v>
      </c>
      <c r="M350" s="6">
        <f t="shared" si="29"/>
        <v>106.93158341666667</v>
      </c>
      <c r="N350" s="11">
        <f>Table21[[#This Row],[Adj Close]]-Table21[[#This Row],[6-MA]]</f>
        <v>9.032710983333331</v>
      </c>
      <c r="O350" s="12">
        <f>(Table21[[#This Row],[Adj Close]]-M350)^2</f>
        <v>81.589867708430589</v>
      </c>
      <c r="P350" s="12">
        <f>ABS(Table21[[#This Row],[Erorr 3]])</f>
        <v>9.032710983333331</v>
      </c>
      <c r="Q350" s="204">
        <f>Table21[[#This Row],[Abs Erorr 3]]/Table21[[#This Row],[Adj Close]]</f>
        <v>7.7892173880491702E-2</v>
      </c>
    </row>
    <row r="351" spans="1:17" x14ac:dyDescent="0.3">
      <c r="A351" s="68">
        <v>43972</v>
      </c>
      <c r="B351" s="87">
        <v>114.29776</v>
      </c>
      <c r="C351" s="6">
        <f t="shared" si="26"/>
        <v>115.9642944</v>
      </c>
      <c r="D351" s="19">
        <f>Table21[[#This Row],[Adj Close]]-Table21[[#This Row],[Naive Trend ]]</f>
        <v>-1.6665344000000033</v>
      </c>
      <c r="E351" s="7">
        <f t="shared" si="25"/>
        <v>2.7773369063833711</v>
      </c>
      <c r="F351" s="7">
        <f>ABS(Table21[[#This Row],[Erorr 1]])</f>
        <v>1.6665344000000033</v>
      </c>
      <c r="G351" s="8">
        <f>Table21[[#This Row],[Abs Erorr 1]]/Table21[[#This Row],[Adj Close]]</f>
        <v>1.4580639200628282E-2</v>
      </c>
      <c r="H351" s="6">
        <f t="shared" si="28"/>
        <v>114.27207183333333</v>
      </c>
      <c r="I351" s="9">
        <f>(Table21[[#This Row],[Adj Close]]-Table21[[#This Row],[3-MA]])</f>
        <v>2.5688166666668621E-2</v>
      </c>
      <c r="J351" s="5">
        <f t="shared" si="27"/>
        <v>6.5988190669454482E-4</v>
      </c>
      <c r="K351" s="5">
        <f>ABS(Table21[[#This Row],[Erorr 2]])</f>
        <v>2.5688166666668621E-2</v>
      </c>
      <c r="L351" s="8">
        <f>Table21[[#This Row],[Abs Erorr 2]]/Table21[[#This Row],[Adj Close]]</f>
        <v>2.2474776991840106E-4</v>
      </c>
      <c r="M351" s="6">
        <f t="shared" si="29"/>
        <v>108.79560343333333</v>
      </c>
      <c r="N351" s="11">
        <f>Table21[[#This Row],[Adj Close]]-Table21[[#This Row],[6-MA]]</f>
        <v>5.5021565666666703</v>
      </c>
      <c r="O351" s="12">
        <f>(Table21[[#This Row],[Adj Close]]-M351)^2</f>
        <v>30.273726884113159</v>
      </c>
      <c r="P351" s="12">
        <f>ABS(Table21[[#This Row],[Erorr 3]])</f>
        <v>5.5021565666666703</v>
      </c>
      <c r="Q351" s="204">
        <f>Table21[[#This Row],[Abs Erorr 3]]/Table21[[#This Row],[Adj Close]]</f>
        <v>4.8138796129221346E-2</v>
      </c>
    </row>
    <row r="352" spans="1:17" x14ac:dyDescent="0.3">
      <c r="A352" s="68">
        <v>43973</v>
      </c>
      <c r="B352" s="87">
        <v>114.8275833</v>
      </c>
      <c r="C352" s="6">
        <f t="shared" si="26"/>
        <v>114.29776</v>
      </c>
      <c r="D352" s="19">
        <f>Table21[[#This Row],[Adj Close]]-Table21[[#This Row],[Naive Trend ]]</f>
        <v>0.52982330000000388</v>
      </c>
      <c r="E352" s="7">
        <f t="shared" si="25"/>
        <v>0.28071272922289414</v>
      </c>
      <c r="F352" s="7">
        <f>ABS(Table21[[#This Row],[Erorr 1]])</f>
        <v>0.52982330000000388</v>
      </c>
      <c r="G352" s="8">
        <f>Table21[[#This Row],[Abs Erorr 1]]/Table21[[#This Row],[Adj Close]]</f>
        <v>4.6140769035936322E-3</v>
      </c>
      <c r="H352" s="6">
        <f t="shared" si="28"/>
        <v>114.49363199999999</v>
      </c>
      <c r="I352" s="9">
        <f>(Table21[[#This Row],[Adj Close]]-Table21[[#This Row],[3-MA]])</f>
        <v>0.33395130000000961</v>
      </c>
      <c r="J352" s="5">
        <f t="shared" si="27"/>
        <v>0.11152347077169641</v>
      </c>
      <c r="K352" s="5">
        <f>ABS(Table21[[#This Row],[Erorr 2]])</f>
        <v>0.33395130000000961</v>
      </c>
      <c r="L352" s="8">
        <f>Table21[[#This Row],[Abs Erorr 2]]/Table21[[#This Row],[Adj Close]]</f>
        <v>2.9082846682188216E-3</v>
      </c>
      <c r="M352" s="6">
        <f t="shared" si="29"/>
        <v>110.74632390000001</v>
      </c>
      <c r="N352" s="11">
        <f>Table21[[#This Row],[Adj Close]]-Table21[[#This Row],[6-MA]]</f>
        <v>4.0812593999999933</v>
      </c>
      <c r="O352" s="12">
        <f>(Table21[[#This Row],[Adj Close]]-M352)^2</f>
        <v>16.656678290088305</v>
      </c>
      <c r="P352" s="12">
        <f>ABS(Table21[[#This Row],[Erorr 3]])</f>
        <v>4.0812593999999933</v>
      </c>
      <c r="Q352" s="204">
        <f>Table21[[#This Row],[Abs Erorr 3]]/Table21[[#This Row],[Adj Close]]</f>
        <v>3.5542500179048822E-2</v>
      </c>
    </row>
    <row r="353" spans="1:17" x14ac:dyDescent="0.3">
      <c r="A353" s="68">
        <v>43977</v>
      </c>
      <c r="B353" s="87">
        <v>120.29924010000001</v>
      </c>
      <c r="C353" s="6">
        <f t="shared" si="26"/>
        <v>114.8275833</v>
      </c>
      <c r="D353" s="19">
        <f>Table21[[#This Row],[Adj Close]]-Table21[[#This Row],[Naive Trend ]]</f>
        <v>5.4716568000000052</v>
      </c>
      <c r="E353" s="7">
        <f t="shared" si="25"/>
        <v>29.939028136986298</v>
      </c>
      <c r="F353" s="7">
        <f>ABS(Table21[[#This Row],[Erorr 1]])</f>
        <v>5.4716568000000052</v>
      </c>
      <c r="G353" s="8">
        <f>Table21[[#This Row],[Abs Erorr 1]]/Table21[[#This Row],[Adj Close]]</f>
        <v>4.5483718728826825E-2</v>
      </c>
      <c r="H353" s="6">
        <f t="shared" si="28"/>
        <v>115.02987923333335</v>
      </c>
      <c r="I353" s="9">
        <f>(Table21[[#This Row],[Adj Close]]-Table21[[#This Row],[3-MA]])</f>
        <v>5.2693608666666591</v>
      </c>
      <c r="J353" s="5">
        <f t="shared" si="27"/>
        <v>27.766163943158006</v>
      </c>
      <c r="K353" s="5">
        <f>ABS(Table21[[#This Row],[Erorr 2]])</f>
        <v>5.2693608666666591</v>
      </c>
      <c r="L353" s="8">
        <f>Table21[[#This Row],[Abs Erorr 2]]/Table21[[#This Row],[Adj Close]]</f>
        <v>4.3802112650806836E-2</v>
      </c>
      <c r="M353" s="6">
        <f t="shared" si="29"/>
        <v>112.79498163333335</v>
      </c>
      <c r="N353" s="11">
        <f>Table21[[#This Row],[Adj Close]]-Table21[[#This Row],[6-MA]]</f>
        <v>7.5042584666666556</v>
      </c>
      <c r="O353" s="12">
        <f>(Table21[[#This Row],[Adj Close]]-M353)^2</f>
        <v>56.313895134538186</v>
      </c>
      <c r="P353" s="12">
        <f>ABS(Table21[[#This Row],[Erorr 3]])</f>
        <v>7.5042584666666556</v>
      </c>
      <c r="Q353" s="204">
        <f>Table21[[#This Row],[Abs Erorr 3]]/Table21[[#This Row],[Adj Close]]</f>
        <v>6.2379932412113842E-2</v>
      </c>
    </row>
    <row r="354" spans="1:17" x14ac:dyDescent="0.3">
      <c r="A354" s="68">
        <v>43978</v>
      </c>
      <c r="B354" s="87">
        <v>124.53783420000001</v>
      </c>
      <c r="C354" s="6">
        <f t="shared" si="26"/>
        <v>120.29924010000001</v>
      </c>
      <c r="D354" s="19">
        <f>Table21[[#This Row],[Adj Close]]-Table21[[#This Row],[Naive Trend ]]</f>
        <v>4.2385941000000003</v>
      </c>
      <c r="E354" s="7">
        <f t="shared" si="25"/>
        <v>17.965679944554811</v>
      </c>
      <c r="F354" s="7">
        <f>ABS(Table21[[#This Row],[Erorr 1]])</f>
        <v>4.2385941000000003</v>
      </c>
      <c r="G354" s="8">
        <f>Table21[[#This Row],[Abs Erorr 1]]/Table21[[#This Row],[Adj Close]]</f>
        <v>3.4034589787333883E-2</v>
      </c>
      <c r="H354" s="6">
        <f t="shared" si="28"/>
        <v>116.47486113333333</v>
      </c>
      <c r="I354" s="9">
        <f>(Table21[[#This Row],[Adj Close]]-Table21[[#This Row],[3-MA]])</f>
        <v>8.0629730666666717</v>
      </c>
      <c r="J354" s="5">
        <f t="shared" si="27"/>
        <v>65.011534673792156</v>
      </c>
      <c r="K354" s="5">
        <f>ABS(Table21[[#This Row],[Erorr 2]])</f>
        <v>8.0629730666666717</v>
      </c>
      <c r="L354" s="8">
        <f>Table21[[#This Row],[Abs Erorr 2]]/Table21[[#This Row],[Adj Close]]</f>
        <v>6.4743161132206933E-2</v>
      </c>
      <c r="M354" s="6">
        <f t="shared" si="29"/>
        <v>115.37346648333333</v>
      </c>
      <c r="N354" s="11">
        <f>Table21[[#This Row],[Adj Close]]-Table21[[#This Row],[6-MA]]</f>
        <v>9.1643677166666748</v>
      </c>
      <c r="O354" s="12">
        <f>(Table21[[#This Row],[Adj Close]]-M354)^2</f>
        <v>83.985635646282361</v>
      </c>
      <c r="P354" s="12">
        <f>ABS(Table21[[#This Row],[Erorr 3]])</f>
        <v>9.1643677166666748</v>
      </c>
      <c r="Q354" s="204">
        <f>Table21[[#This Row],[Abs Erorr 3]]/Table21[[#This Row],[Adj Close]]</f>
        <v>7.3587016953813977E-2</v>
      </c>
    </row>
    <row r="355" spans="1:17" x14ac:dyDescent="0.3">
      <c r="A355" s="68">
        <v>43979</v>
      </c>
      <c r="B355" s="87">
        <v>126.2043762</v>
      </c>
      <c r="C355" s="6">
        <f t="shared" si="26"/>
        <v>124.53783420000001</v>
      </c>
      <c r="D355" s="19">
        <f>Table21[[#This Row],[Adj Close]]-Table21[[#This Row],[Naive Trend ]]</f>
        <v>1.6665419999999926</v>
      </c>
      <c r="E355" s="7">
        <f t="shared" si="25"/>
        <v>2.7773622377639753</v>
      </c>
      <c r="F355" s="7">
        <f>ABS(Table21[[#This Row],[Erorr 1]])</f>
        <v>1.6665419999999926</v>
      </c>
      <c r="G355" s="8">
        <f>Table21[[#This Row],[Abs Erorr 1]]/Table21[[#This Row],[Adj Close]]</f>
        <v>1.3205104689547149E-2</v>
      </c>
      <c r="H355" s="6">
        <f t="shared" si="28"/>
        <v>119.88821919999999</v>
      </c>
      <c r="I355" s="9">
        <f>(Table21[[#This Row],[Adj Close]]-Table21[[#This Row],[3-MA]])</f>
        <v>6.316157000000004</v>
      </c>
      <c r="J355" s="5">
        <f t="shared" si="27"/>
        <v>39.893839248649051</v>
      </c>
      <c r="K355" s="5">
        <f>ABS(Table21[[#This Row],[Erorr 2]])</f>
        <v>6.316157000000004</v>
      </c>
      <c r="L355" s="8">
        <f>Table21[[#This Row],[Abs Erorr 2]]/Table21[[#This Row],[Adj Close]]</f>
        <v>5.0047052171872344E-2</v>
      </c>
      <c r="M355" s="6">
        <f t="shared" si="29"/>
        <v>117.1909256</v>
      </c>
      <c r="N355" s="11">
        <f>Table21[[#This Row],[Adj Close]]-Table21[[#This Row],[6-MA]]</f>
        <v>9.0134505999999988</v>
      </c>
      <c r="O355" s="12">
        <f>(Table21[[#This Row],[Adj Close]]-M355)^2</f>
        <v>81.242291718640331</v>
      </c>
      <c r="P355" s="12">
        <f>ABS(Table21[[#This Row],[Erorr 3]])</f>
        <v>9.0134505999999988</v>
      </c>
      <c r="Q355" s="204">
        <f>Table21[[#This Row],[Abs Erorr 3]]/Table21[[#This Row],[Adj Close]]</f>
        <v>7.1419477449150448E-2</v>
      </c>
    </row>
    <row r="356" spans="1:17" x14ac:dyDescent="0.3">
      <c r="A356" s="68">
        <v>43980</v>
      </c>
      <c r="B356" s="87">
        <v>128.29476930000001</v>
      </c>
      <c r="C356" s="6">
        <f t="shared" si="26"/>
        <v>126.2043762</v>
      </c>
      <c r="D356" s="19">
        <f>Table21[[#This Row],[Adj Close]]-Table21[[#This Row],[Naive Trend ]]</f>
        <v>2.0903931000000142</v>
      </c>
      <c r="E356" s="7">
        <f t="shared" si="25"/>
        <v>4.3697433125276692</v>
      </c>
      <c r="F356" s="7">
        <f>ABS(Table21[[#This Row],[Erorr 1]])</f>
        <v>2.0903931000000142</v>
      </c>
      <c r="G356" s="8">
        <f>Table21[[#This Row],[Abs Erorr 1]]/Table21[[#This Row],[Adj Close]]</f>
        <v>1.6293673634596217E-2</v>
      </c>
      <c r="H356" s="6">
        <f t="shared" si="28"/>
        <v>123.68048349999999</v>
      </c>
      <c r="I356" s="9">
        <f>(Table21[[#This Row],[Adj Close]]-Table21[[#This Row],[3-MA]])</f>
        <v>4.6142858000000189</v>
      </c>
      <c r="J356" s="5">
        <f t="shared" si="27"/>
        <v>21.291633444081814</v>
      </c>
      <c r="K356" s="5">
        <f>ABS(Table21[[#This Row],[Erorr 2]])</f>
        <v>4.6142858000000189</v>
      </c>
      <c r="L356" s="8">
        <f>Table21[[#This Row],[Abs Erorr 2]]/Table21[[#This Row],[Adj Close]]</f>
        <v>3.5966281596486085E-2</v>
      </c>
      <c r="M356" s="6">
        <f t="shared" si="29"/>
        <v>119.35518136666667</v>
      </c>
      <c r="N356" s="11">
        <f>Table21[[#This Row],[Adj Close]]-Table21[[#This Row],[6-MA]]</f>
        <v>8.9395879333333426</v>
      </c>
      <c r="O356" s="12">
        <f>(Table21[[#This Row],[Adj Close]]-M356)^2</f>
        <v>79.916232417799108</v>
      </c>
      <c r="P356" s="12">
        <f>ABS(Table21[[#This Row],[Erorr 3]])</f>
        <v>8.9395879333333426</v>
      </c>
      <c r="Q356" s="204">
        <f>Table21[[#This Row],[Abs Erorr 3]]/Table21[[#This Row],[Adj Close]]</f>
        <v>6.9680065540546884E-2</v>
      </c>
    </row>
    <row r="357" spans="1:17" x14ac:dyDescent="0.3">
      <c r="A357" s="68">
        <v>43983</v>
      </c>
      <c r="B357" s="87">
        <v>131.67604059999999</v>
      </c>
      <c r="C357" s="6">
        <f t="shared" si="26"/>
        <v>128.29476930000001</v>
      </c>
      <c r="D357" s="19">
        <f>Table21[[#This Row],[Adj Close]]-Table21[[#This Row],[Naive Trend ]]</f>
        <v>3.3812712999999803</v>
      </c>
      <c r="E357" s="7">
        <f t="shared" si="25"/>
        <v>11.432995604203557</v>
      </c>
      <c r="F357" s="7">
        <f>ABS(Table21[[#This Row],[Erorr 1]])</f>
        <v>3.3812712999999803</v>
      </c>
      <c r="G357" s="8">
        <f>Table21[[#This Row],[Abs Erorr 1]]/Table21[[#This Row],[Adj Close]]</f>
        <v>2.5678713337618238E-2</v>
      </c>
      <c r="H357" s="6">
        <f t="shared" si="28"/>
        <v>126.3456599</v>
      </c>
      <c r="I357" s="9">
        <f>(Table21[[#This Row],[Adj Close]]-Table21[[#This Row],[3-MA]])</f>
        <v>5.3303806999999921</v>
      </c>
      <c r="J357" s="5">
        <f t="shared" si="27"/>
        <v>28.412958406932404</v>
      </c>
      <c r="K357" s="5">
        <f>ABS(Table21[[#This Row],[Erorr 2]])</f>
        <v>5.3303806999999921</v>
      </c>
      <c r="L357" s="8">
        <f>Table21[[#This Row],[Abs Erorr 2]]/Table21[[#This Row],[Adj Close]]</f>
        <v>4.048102202732843E-2</v>
      </c>
      <c r="M357" s="6">
        <f t="shared" si="29"/>
        <v>121.41026051666667</v>
      </c>
      <c r="N357" s="11">
        <f>Table21[[#This Row],[Adj Close]]-Table21[[#This Row],[6-MA]]</f>
        <v>10.265780083333325</v>
      </c>
      <c r="O357" s="12">
        <f>(Table21[[#This Row],[Adj Close]]-M357)^2</f>
        <v>105.38624071936317</v>
      </c>
      <c r="P357" s="12">
        <f>ABS(Table21[[#This Row],[Erorr 3]])</f>
        <v>10.265780083333325</v>
      </c>
      <c r="Q357" s="204">
        <f>Table21[[#This Row],[Abs Erorr 3]]/Table21[[#This Row],[Adj Close]]</f>
        <v>7.7962399511375693E-2</v>
      </c>
    </row>
    <row r="358" spans="1:17" x14ac:dyDescent="0.3">
      <c r="A358" s="68">
        <v>43984</v>
      </c>
      <c r="B358" s="87">
        <v>130.2792206</v>
      </c>
      <c r="C358" s="6">
        <f t="shared" si="26"/>
        <v>131.67604059999999</v>
      </c>
      <c r="D358" s="19">
        <f>Table21[[#This Row],[Adj Close]]-Table21[[#This Row],[Naive Trend ]]</f>
        <v>-1.3968199999999911</v>
      </c>
      <c r="E358" s="7">
        <f t="shared" si="25"/>
        <v>1.9511061123999751</v>
      </c>
      <c r="F358" s="7">
        <f>ABS(Table21[[#This Row],[Erorr 1]])</f>
        <v>1.3968199999999911</v>
      </c>
      <c r="G358" s="8">
        <f>Table21[[#This Row],[Abs Erorr 1]]/Table21[[#This Row],[Adj Close]]</f>
        <v>1.0721740532119755E-2</v>
      </c>
      <c r="H358" s="6">
        <f t="shared" si="28"/>
        <v>128.72506203333333</v>
      </c>
      <c r="I358" s="9">
        <f>(Table21[[#This Row],[Adj Close]]-Table21[[#This Row],[3-MA]])</f>
        <v>1.554158566666672</v>
      </c>
      <c r="J358" s="5">
        <f t="shared" si="27"/>
        <v>2.4154088503434044</v>
      </c>
      <c r="K358" s="5">
        <f>ABS(Table21[[#This Row],[Erorr 2]])</f>
        <v>1.554158566666672</v>
      </c>
      <c r="L358" s="8">
        <f>Table21[[#This Row],[Abs Erorr 2]]/Table21[[#This Row],[Adj Close]]</f>
        <v>1.1929443233610134E-2</v>
      </c>
      <c r="M358" s="6">
        <f t="shared" si="29"/>
        <v>124.30664061666666</v>
      </c>
      <c r="N358" s="11">
        <f>Table21[[#This Row],[Adj Close]]-Table21[[#This Row],[6-MA]]</f>
        <v>5.9725799833333468</v>
      </c>
      <c r="O358" s="12">
        <f>(Table21[[#This Row],[Adj Close]]-M358)^2</f>
        <v>35.671711657314162</v>
      </c>
      <c r="P358" s="12">
        <f>ABS(Table21[[#This Row],[Erorr 3]])</f>
        <v>5.9725799833333468</v>
      </c>
      <c r="Q358" s="204">
        <f>Table21[[#This Row],[Abs Erorr 3]]/Table21[[#This Row],[Adj Close]]</f>
        <v>4.5844455898850736E-2</v>
      </c>
    </row>
    <row r="359" spans="1:17" x14ac:dyDescent="0.3">
      <c r="A359" s="68">
        <v>43985</v>
      </c>
      <c r="B359" s="87">
        <v>136.7912445</v>
      </c>
      <c r="C359" s="6">
        <f t="shared" si="26"/>
        <v>130.2792206</v>
      </c>
      <c r="D359" s="19">
        <f>Table21[[#This Row],[Adj Close]]-Table21[[#This Row],[Naive Trend ]]</f>
        <v>6.5120239000000026</v>
      </c>
      <c r="E359" s="7">
        <f t="shared" si="25"/>
        <v>42.406455274171243</v>
      </c>
      <c r="F359" s="7">
        <f>ABS(Table21[[#This Row],[Erorr 1]])</f>
        <v>6.5120239000000026</v>
      </c>
      <c r="G359" s="8">
        <f>Table21[[#This Row],[Abs Erorr 1]]/Table21[[#This Row],[Adj Close]]</f>
        <v>4.7605560749175012E-2</v>
      </c>
      <c r="H359" s="6">
        <f t="shared" si="28"/>
        <v>130.08334349999998</v>
      </c>
      <c r="I359" s="9">
        <f>(Table21[[#This Row],[Adj Close]]-Table21[[#This Row],[3-MA]])</f>
        <v>6.707901000000021</v>
      </c>
      <c r="J359" s="5">
        <f t="shared" si="27"/>
        <v>44.995935825801283</v>
      </c>
      <c r="K359" s="5">
        <f>ABS(Table21[[#This Row],[Erorr 2]])</f>
        <v>6.707901000000021</v>
      </c>
      <c r="L359" s="8">
        <f>Table21[[#This Row],[Abs Erorr 2]]/Table21[[#This Row],[Adj Close]]</f>
        <v>4.9037502542788991E-2</v>
      </c>
      <c r="M359" s="6">
        <f t="shared" si="29"/>
        <v>126.8819135</v>
      </c>
      <c r="N359" s="11">
        <f>Table21[[#This Row],[Adj Close]]-Table21[[#This Row],[6-MA]]</f>
        <v>9.9093310000000088</v>
      </c>
      <c r="O359" s="12">
        <f>(Table21[[#This Row],[Adj Close]]-M359)^2</f>
        <v>98.194840867561169</v>
      </c>
      <c r="P359" s="12">
        <f>ABS(Table21[[#This Row],[Erorr 3]])</f>
        <v>9.9093310000000088</v>
      </c>
      <c r="Q359" s="204">
        <f>Table21[[#This Row],[Abs Erorr 3]]/Table21[[#This Row],[Adj Close]]</f>
        <v>7.2441266516878627E-2</v>
      </c>
    </row>
    <row r="360" spans="1:17" x14ac:dyDescent="0.3">
      <c r="A360" s="68">
        <v>43986</v>
      </c>
      <c r="B360" s="87">
        <v>139.20918270000001</v>
      </c>
      <c r="C360" s="6">
        <f t="shared" si="26"/>
        <v>136.7912445</v>
      </c>
      <c r="D360" s="19">
        <f>Table21[[#This Row],[Adj Close]]-Table21[[#This Row],[Naive Trend ]]</f>
        <v>2.4179382000000089</v>
      </c>
      <c r="E360" s="7">
        <f t="shared" si="25"/>
        <v>5.8464251390192832</v>
      </c>
      <c r="F360" s="7">
        <f>ABS(Table21[[#This Row],[Erorr 1]])</f>
        <v>2.4179382000000089</v>
      </c>
      <c r="G360" s="8">
        <f>Table21[[#This Row],[Abs Erorr 1]]/Table21[[#This Row],[Adj Close]]</f>
        <v>1.7369099890563532E-2</v>
      </c>
      <c r="H360" s="6">
        <f t="shared" si="28"/>
        <v>132.91550190000001</v>
      </c>
      <c r="I360" s="9">
        <f>(Table21[[#This Row],[Adj Close]]-Table21[[#This Row],[3-MA]])</f>
        <v>6.2936808000000042</v>
      </c>
      <c r="J360" s="5">
        <f t="shared" si="27"/>
        <v>39.61041801228869</v>
      </c>
      <c r="K360" s="5">
        <f>ABS(Table21[[#This Row],[Erorr 2]])</f>
        <v>6.2936808000000042</v>
      </c>
      <c r="L360" s="8">
        <f>Table21[[#This Row],[Abs Erorr 2]]/Table21[[#This Row],[Adj Close]]</f>
        <v>4.5210241723515295E-2</v>
      </c>
      <c r="M360" s="6">
        <f t="shared" si="29"/>
        <v>129.63058090000001</v>
      </c>
      <c r="N360" s="11">
        <f>Table21[[#This Row],[Adj Close]]-Table21[[#This Row],[6-MA]]</f>
        <v>9.5786018000000013</v>
      </c>
      <c r="O360" s="12">
        <f>(Table21[[#This Row],[Adj Close]]-M360)^2</f>
        <v>91.749612442963269</v>
      </c>
      <c r="P360" s="12">
        <f>ABS(Table21[[#This Row],[Erorr 3]])</f>
        <v>9.5786018000000013</v>
      </c>
      <c r="Q360" s="204">
        <f>Table21[[#This Row],[Abs Erorr 3]]/Table21[[#This Row],[Adj Close]]</f>
        <v>6.8807255485740307E-2</v>
      </c>
    </row>
    <row r="361" spans="1:17" x14ac:dyDescent="0.3">
      <c r="A361" s="68">
        <v>43987</v>
      </c>
      <c r="B361" s="87">
        <v>143.70787050000001</v>
      </c>
      <c r="C361" s="6">
        <f t="shared" si="26"/>
        <v>139.20918270000001</v>
      </c>
      <c r="D361" s="19">
        <f>Table21[[#This Row],[Adj Close]]-Table21[[#This Row],[Naive Trend ]]</f>
        <v>4.498687799999999</v>
      </c>
      <c r="E361" s="7">
        <f t="shared" si="25"/>
        <v>20.238191921868832</v>
      </c>
      <c r="F361" s="7">
        <f>ABS(Table21[[#This Row],[Erorr 1]])</f>
        <v>4.498687799999999</v>
      </c>
      <c r="G361" s="8">
        <f>Table21[[#This Row],[Abs Erorr 1]]/Table21[[#This Row],[Adj Close]]</f>
        <v>3.1304394006729082E-2</v>
      </c>
      <c r="H361" s="6">
        <f t="shared" si="28"/>
        <v>135.42654926666668</v>
      </c>
      <c r="I361" s="9">
        <f>(Table21[[#This Row],[Adj Close]]-Table21[[#This Row],[3-MA]])</f>
        <v>8.2813212333333297</v>
      </c>
      <c r="J361" s="5">
        <f t="shared" si="27"/>
        <v>68.580281369657456</v>
      </c>
      <c r="K361" s="5">
        <f>ABS(Table21[[#This Row],[Erorr 2]])</f>
        <v>8.2813212333333297</v>
      </c>
      <c r="L361" s="8">
        <f>Table21[[#This Row],[Abs Erorr 2]]/Table21[[#This Row],[Adj Close]]</f>
        <v>5.7626079939256558E-2</v>
      </c>
      <c r="M361" s="6">
        <f t="shared" si="29"/>
        <v>132.07580565000004</v>
      </c>
      <c r="N361" s="11">
        <f>Table21[[#This Row],[Adj Close]]-Table21[[#This Row],[6-MA]]</f>
        <v>11.632064849999978</v>
      </c>
      <c r="O361" s="12">
        <f>(Table21[[#This Row],[Adj Close]]-M361)^2</f>
        <v>135.304932674605</v>
      </c>
      <c r="P361" s="12">
        <f>ABS(Table21[[#This Row],[Erorr 3]])</f>
        <v>11.632064849999978</v>
      </c>
      <c r="Q361" s="204">
        <f>Table21[[#This Row],[Abs Erorr 3]]/Table21[[#This Row],[Adj Close]]</f>
        <v>8.09424341863028E-2</v>
      </c>
    </row>
    <row r="362" spans="1:17" x14ac:dyDescent="0.3">
      <c r="A362" s="68">
        <v>43990</v>
      </c>
      <c r="B362" s="87">
        <v>141.42480470000001</v>
      </c>
      <c r="C362" s="6">
        <f t="shared" si="26"/>
        <v>143.70787050000001</v>
      </c>
      <c r="D362" s="19">
        <f>Table21[[#This Row],[Adj Close]]-Table21[[#This Row],[Naive Trend ]]</f>
        <v>-2.2830658000000028</v>
      </c>
      <c r="E362" s="7">
        <f t="shared" si="25"/>
        <v>5.2123894471296532</v>
      </c>
      <c r="F362" s="7">
        <f>ABS(Table21[[#This Row],[Erorr 1]])</f>
        <v>2.2830658000000028</v>
      </c>
      <c r="G362" s="8">
        <f>Table21[[#This Row],[Abs Erorr 1]]/Table21[[#This Row],[Adj Close]]</f>
        <v>1.6143319446988089E-2</v>
      </c>
      <c r="H362" s="6">
        <f t="shared" si="28"/>
        <v>139.90276589999999</v>
      </c>
      <c r="I362" s="9">
        <f>(Table21[[#This Row],[Adj Close]]-Table21[[#This Row],[3-MA]])</f>
        <v>1.5220388000000185</v>
      </c>
      <c r="J362" s="5">
        <f t="shared" si="27"/>
        <v>2.3166021087054962</v>
      </c>
      <c r="K362" s="5">
        <f>ABS(Table21[[#This Row],[Erorr 2]])</f>
        <v>1.5220388000000185</v>
      </c>
      <c r="L362" s="8">
        <f>Table21[[#This Row],[Abs Erorr 2]]/Table21[[#This Row],[Adj Close]]</f>
        <v>1.0762177138788853E-2</v>
      </c>
      <c r="M362" s="6">
        <f t="shared" si="29"/>
        <v>134.99305470000002</v>
      </c>
      <c r="N362" s="11">
        <f>Table21[[#This Row],[Adj Close]]-Table21[[#This Row],[6-MA]]</f>
        <v>6.4317499999999939</v>
      </c>
      <c r="O362" s="12">
        <f>(Table21[[#This Row],[Adj Close]]-M362)^2</f>
        <v>41.367408062499919</v>
      </c>
      <c r="P362" s="12">
        <f>ABS(Table21[[#This Row],[Erorr 3]])</f>
        <v>6.4317499999999939</v>
      </c>
      <c r="Q362" s="204">
        <f>Table21[[#This Row],[Abs Erorr 3]]/Table21[[#This Row],[Adj Close]]</f>
        <v>4.547823144351136E-2</v>
      </c>
    </row>
    <row r="363" spans="1:17" x14ac:dyDescent="0.3">
      <c r="A363" s="68">
        <v>43991</v>
      </c>
      <c r="B363" s="87">
        <v>137.6775208</v>
      </c>
      <c r="C363" s="6">
        <f t="shared" si="26"/>
        <v>141.42480470000001</v>
      </c>
      <c r="D363" s="19">
        <f>Table21[[#This Row],[Adj Close]]-Table21[[#This Row],[Naive Trend ]]</f>
        <v>-3.7472839000000135</v>
      </c>
      <c r="E363" s="7">
        <f t="shared" si="25"/>
        <v>14.042136627199312</v>
      </c>
      <c r="F363" s="7">
        <f>ABS(Table21[[#This Row],[Erorr 1]])</f>
        <v>3.7472839000000135</v>
      </c>
      <c r="G363" s="8">
        <f>Table21[[#This Row],[Abs Erorr 1]]/Table21[[#This Row],[Adj Close]]</f>
        <v>2.7217833951582993E-2</v>
      </c>
      <c r="H363" s="6">
        <f t="shared" si="28"/>
        <v>141.44728596666667</v>
      </c>
      <c r="I363" s="9">
        <f>(Table21[[#This Row],[Adj Close]]-Table21[[#This Row],[3-MA]])</f>
        <v>-3.7697651666666729</v>
      </c>
      <c r="J363" s="5">
        <f t="shared" si="27"/>
        <v>14.211129411813408</v>
      </c>
      <c r="K363" s="5">
        <f>ABS(Table21[[#This Row],[Erorr 2]])</f>
        <v>3.7697651666666729</v>
      </c>
      <c r="L363" s="8">
        <f>Table21[[#This Row],[Abs Erorr 2]]/Table21[[#This Row],[Adj Close]]</f>
        <v>2.7381123256445747E-2</v>
      </c>
      <c r="M363" s="6">
        <f t="shared" si="29"/>
        <v>137.18139393333334</v>
      </c>
      <c r="N363" s="11">
        <f>Table21[[#This Row],[Adj Close]]-Table21[[#This Row],[6-MA]]</f>
        <v>0.49612686666665695</v>
      </c>
      <c r="O363" s="12">
        <f>(Table21[[#This Row],[Adj Close]]-M363)^2</f>
        <v>0.2461418678284748</v>
      </c>
      <c r="P363" s="12">
        <f>ABS(Table21[[#This Row],[Erorr 3]])</f>
        <v>0.49612686666665695</v>
      </c>
      <c r="Q363" s="204">
        <f>Table21[[#This Row],[Abs Erorr 3]]/Table21[[#This Row],[Adj Close]]</f>
        <v>3.6035430024002652E-3</v>
      </c>
    </row>
    <row r="364" spans="1:17" x14ac:dyDescent="0.3">
      <c r="A364" s="68">
        <v>43992</v>
      </c>
      <c r="B364" s="87">
        <v>135.83755489999999</v>
      </c>
      <c r="C364" s="6">
        <f t="shared" si="26"/>
        <v>137.6775208</v>
      </c>
      <c r="D364" s="19">
        <f>Table21[[#This Row],[Adj Close]]-Table21[[#This Row],[Naive Trend ]]</f>
        <v>-1.8399659000000099</v>
      </c>
      <c r="E364" s="7">
        <f t="shared" si="25"/>
        <v>3.3854745131628463</v>
      </c>
      <c r="F364" s="7">
        <f>ABS(Table21[[#This Row],[Erorr 1]])</f>
        <v>1.8399659000000099</v>
      </c>
      <c r="G364" s="8">
        <f>Table21[[#This Row],[Abs Erorr 1]]/Table21[[#This Row],[Adj Close]]</f>
        <v>1.3545340251114974E-2</v>
      </c>
      <c r="H364" s="6">
        <f t="shared" si="28"/>
        <v>140.93673200000001</v>
      </c>
      <c r="I364" s="9">
        <f>(Table21[[#This Row],[Adj Close]]-Table21[[#This Row],[3-MA]])</f>
        <v>-5.0991771000000199</v>
      </c>
      <c r="J364" s="5">
        <f t="shared" si="27"/>
        <v>26.001607097164612</v>
      </c>
      <c r="K364" s="5">
        <f>ABS(Table21[[#This Row],[Erorr 2]])</f>
        <v>5.0991771000000199</v>
      </c>
      <c r="L364" s="8">
        <f>Table21[[#This Row],[Abs Erorr 2]]/Table21[[#This Row],[Adj Close]]</f>
        <v>3.7538787441763796E-2</v>
      </c>
      <c r="M364" s="6">
        <f t="shared" si="29"/>
        <v>138.18164063333333</v>
      </c>
      <c r="N364" s="11">
        <f>Table21[[#This Row],[Adj Close]]-Table21[[#This Row],[6-MA]]</f>
        <v>-2.344085733333344</v>
      </c>
      <c r="O364" s="12">
        <f>(Table21[[#This Row],[Adj Close]]-M364)^2</f>
        <v>5.4947379252169215</v>
      </c>
      <c r="P364" s="12">
        <f>ABS(Table21[[#This Row],[Erorr 3]])</f>
        <v>2.344085733333344</v>
      </c>
      <c r="Q364" s="204">
        <f>Table21[[#This Row],[Abs Erorr 3]]/Table21[[#This Row],[Adj Close]]</f>
        <v>1.7256536567218084E-2</v>
      </c>
    </row>
    <row r="365" spans="1:17" x14ac:dyDescent="0.3">
      <c r="A365" s="68">
        <v>43993</v>
      </c>
      <c r="B365" s="87">
        <v>125.47225950000001</v>
      </c>
      <c r="C365" s="6">
        <f t="shared" si="26"/>
        <v>135.83755489999999</v>
      </c>
      <c r="D365" s="19">
        <f>Table21[[#This Row],[Adj Close]]-Table21[[#This Row],[Naive Trend ]]</f>
        <v>-10.36529539999998</v>
      </c>
      <c r="E365" s="7">
        <f t="shared" si="25"/>
        <v>107.43934872926073</v>
      </c>
      <c r="F365" s="7">
        <f>ABS(Table21[[#This Row],[Erorr 1]])</f>
        <v>10.36529539999998</v>
      </c>
      <c r="G365" s="8">
        <f>Table21[[#This Row],[Abs Erorr 1]]/Table21[[#This Row],[Adj Close]]</f>
        <v>8.2610255376806843E-2</v>
      </c>
      <c r="H365" s="6">
        <f t="shared" si="28"/>
        <v>138.31329346666666</v>
      </c>
      <c r="I365" s="9">
        <f>(Table21[[#This Row],[Adj Close]]-Table21[[#This Row],[3-MA]])</f>
        <v>-12.841033966666657</v>
      </c>
      <c r="J365" s="5">
        <f t="shared" si="27"/>
        <v>164.89215333308684</v>
      </c>
      <c r="K365" s="5">
        <f>ABS(Table21[[#This Row],[Erorr 2]])</f>
        <v>12.841033966666657</v>
      </c>
      <c r="L365" s="8">
        <f>Table21[[#This Row],[Abs Erorr 2]]/Table21[[#This Row],[Adj Close]]</f>
        <v>0.10234161732511604</v>
      </c>
      <c r="M365" s="6">
        <f t="shared" si="29"/>
        <v>139.10802968333334</v>
      </c>
      <c r="N365" s="11">
        <f>Table21[[#This Row],[Adj Close]]-Table21[[#This Row],[6-MA]]</f>
        <v>-13.635770183333335</v>
      </c>
      <c r="O365" s="12">
        <f>(Table21[[#This Row],[Adj Close]]-M365)^2</f>
        <v>185.93422849268242</v>
      </c>
      <c r="P365" s="12">
        <f>ABS(Table21[[#This Row],[Erorr 3]])</f>
        <v>13.635770183333335</v>
      </c>
      <c r="Q365" s="204">
        <f>Table21[[#This Row],[Abs Erorr 3]]/Table21[[#This Row],[Adj Close]]</f>
        <v>0.10867557687787821</v>
      </c>
    </row>
    <row r="366" spans="1:17" x14ac:dyDescent="0.3">
      <c r="A366" s="68">
        <v>43994</v>
      </c>
      <c r="B366" s="87">
        <v>126.4355927</v>
      </c>
      <c r="C366" s="6">
        <f t="shared" si="26"/>
        <v>125.47225950000001</v>
      </c>
      <c r="D366" s="19">
        <f>Table21[[#This Row],[Adj Close]]-Table21[[#This Row],[Naive Trend ]]</f>
        <v>0.96333319999999389</v>
      </c>
      <c r="E366" s="7">
        <f t="shared" si="25"/>
        <v>0.92801085422222829</v>
      </c>
      <c r="F366" s="7">
        <f>ABS(Table21[[#This Row],[Erorr 1]])</f>
        <v>0.96333319999999389</v>
      </c>
      <c r="G366" s="8">
        <f>Table21[[#This Row],[Abs Erorr 1]]/Table21[[#This Row],[Adj Close]]</f>
        <v>7.6191614989755485E-3</v>
      </c>
      <c r="H366" s="6">
        <f t="shared" si="28"/>
        <v>132.99577840000001</v>
      </c>
      <c r="I366" s="9">
        <f>(Table21[[#This Row],[Adj Close]]-Table21[[#This Row],[3-MA]])</f>
        <v>-6.5601857000000052</v>
      </c>
      <c r="J366" s="5">
        <f t="shared" si="27"/>
        <v>43.036036418484557</v>
      </c>
      <c r="K366" s="5">
        <f>ABS(Table21[[#This Row],[Erorr 2]])</f>
        <v>6.5601857000000052</v>
      </c>
      <c r="L366" s="8">
        <f>Table21[[#This Row],[Abs Erorr 2]]/Table21[[#This Row],[Adj Close]]</f>
        <v>5.1885592971954372E-2</v>
      </c>
      <c r="M366" s="6">
        <f t="shared" si="29"/>
        <v>137.22153218333335</v>
      </c>
      <c r="N366" s="11">
        <f>Table21[[#This Row],[Adj Close]]-Table21[[#This Row],[6-MA]]</f>
        <v>-10.785939483333351</v>
      </c>
      <c r="O366" s="12">
        <f>(Table21[[#This Row],[Adj Close]]-M366)^2</f>
        <v>116.33649053812931</v>
      </c>
      <c r="P366" s="12">
        <f>ABS(Table21[[#This Row],[Erorr 3]])</f>
        <v>10.785939483333351</v>
      </c>
      <c r="Q366" s="204">
        <f>Table21[[#This Row],[Abs Erorr 3]]/Table21[[#This Row],[Adj Close]]</f>
        <v>8.5307778078959812E-2</v>
      </c>
    </row>
    <row r="367" spans="1:17" x14ac:dyDescent="0.3">
      <c r="A367" s="68">
        <v>43997</v>
      </c>
      <c r="B367" s="87">
        <v>128.11175539999999</v>
      </c>
      <c r="C367" s="6">
        <f t="shared" si="26"/>
        <v>126.4355927</v>
      </c>
      <c r="D367" s="19">
        <f>Table21[[#This Row],[Adj Close]]-Table21[[#This Row],[Naive Trend ]]</f>
        <v>1.6761626999999919</v>
      </c>
      <c r="E367" s="7">
        <f t="shared" si="25"/>
        <v>2.8095213968712627</v>
      </c>
      <c r="F367" s="7">
        <f>ABS(Table21[[#This Row],[Erorr 1]])</f>
        <v>1.6761626999999919</v>
      </c>
      <c r="G367" s="8">
        <f>Table21[[#This Row],[Abs Erorr 1]]/Table21[[#This Row],[Adj Close]]</f>
        <v>1.3083597947483842E-2</v>
      </c>
      <c r="H367" s="6">
        <f t="shared" si="28"/>
        <v>129.24846903333332</v>
      </c>
      <c r="I367" s="9">
        <f>(Table21[[#This Row],[Adj Close]]-Table21[[#This Row],[3-MA]])</f>
        <v>-1.1367136333333292</v>
      </c>
      <c r="J367" s="5">
        <f t="shared" si="27"/>
        <v>1.2921178842058583</v>
      </c>
      <c r="K367" s="5">
        <f>ABS(Table21[[#This Row],[Erorr 2]])</f>
        <v>1.1367136333333292</v>
      </c>
      <c r="L367" s="8">
        <f>Table21[[#This Row],[Abs Erorr 2]]/Table21[[#This Row],[Adj Close]]</f>
        <v>8.8728284909077842E-3</v>
      </c>
      <c r="M367" s="6">
        <f t="shared" si="29"/>
        <v>135.09260051666666</v>
      </c>
      <c r="N367" s="11">
        <f>Table21[[#This Row],[Adj Close]]-Table21[[#This Row],[6-MA]]</f>
        <v>-6.9808451166666714</v>
      </c>
      <c r="O367" s="12">
        <f>(Table21[[#This Row],[Adj Close]]-M367)^2</f>
        <v>48.732198542888916</v>
      </c>
      <c r="P367" s="12">
        <f>ABS(Table21[[#This Row],[Erorr 3]])</f>
        <v>6.9808451166666714</v>
      </c>
      <c r="Q367" s="204">
        <f>Table21[[#This Row],[Abs Erorr 3]]/Table21[[#This Row],[Adj Close]]</f>
        <v>5.4490277608565743E-2</v>
      </c>
    </row>
    <row r="368" spans="1:17" x14ac:dyDescent="0.3">
      <c r="A368" s="68">
        <v>43998</v>
      </c>
      <c r="B368" s="87">
        <v>129.79756159999999</v>
      </c>
      <c r="C368" s="6">
        <f t="shared" si="26"/>
        <v>128.11175539999999</v>
      </c>
      <c r="D368" s="19">
        <f>Table21[[#This Row],[Adj Close]]-Table21[[#This Row],[Naive Trend ]]</f>
        <v>1.6858062000000018</v>
      </c>
      <c r="E368" s="7">
        <f t="shared" si="25"/>
        <v>2.8419425439584463</v>
      </c>
      <c r="F368" s="7">
        <f>ABS(Table21[[#This Row],[Erorr 1]])</f>
        <v>1.6858062000000018</v>
      </c>
      <c r="G368" s="8">
        <f>Table21[[#This Row],[Abs Erorr 1]]/Table21[[#This Row],[Adj Close]]</f>
        <v>1.2987965099030042E-2</v>
      </c>
      <c r="H368" s="6">
        <f t="shared" si="28"/>
        <v>126.67320253333332</v>
      </c>
      <c r="I368" s="9">
        <f>(Table21[[#This Row],[Adj Close]]-Table21[[#This Row],[3-MA]])</f>
        <v>3.1243590666666705</v>
      </c>
      <c r="J368" s="5">
        <f t="shared" si="27"/>
        <v>9.7616195774622287</v>
      </c>
      <c r="K368" s="5">
        <f>ABS(Table21[[#This Row],[Erorr 2]])</f>
        <v>3.1243590666666705</v>
      </c>
      <c r="L368" s="8">
        <f>Table21[[#This Row],[Abs Erorr 2]]/Table21[[#This Row],[Adj Close]]</f>
        <v>2.4071015111170397E-2</v>
      </c>
      <c r="M368" s="6">
        <f t="shared" si="29"/>
        <v>132.49324800000002</v>
      </c>
      <c r="N368" s="11">
        <f>Table21[[#This Row],[Adj Close]]-Table21[[#This Row],[6-MA]]</f>
        <v>-2.695686400000028</v>
      </c>
      <c r="O368" s="12">
        <f>(Table21[[#This Row],[Adj Close]]-M368)^2</f>
        <v>7.2667251671451112</v>
      </c>
      <c r="P368" s="12">
        <f>ABS(Table21[[#This Row],[Erorr 3]])</f>
        <v>2.695686400000028</v>
      </c>
      <c r="Q368" s="204">
        <f>Table21[[#This Row],[Abs Erorr 3]]/Table21[[#This Row],[Adj Close]]</f>
        <v>2.076839015132953E-2</v>
      </c>
    </row>
    <row r="369" spans="1:17" x14ac:dyDescent="0.3">
      <c r="A369" s="68">
        <v>43999</v>
      </c>
      <c r="B369" s="87">
        <v>130.38519289999999</v>
      </c>
      <c r="C369" s="6">
        <f t="shared" si="26"/>
        <v>129.79756159999999</v>
      </c>
      <c r="D369" s="19">
        <f>Table21[[#This Row],[Adj Close]]-Table21[[#This Row],[Naive Trend ]]</f>
        <v>0.58763129999999819</v>
      </c>
      <c r="E369" s="7">
        <f t="shared" si="25"/>
        <v>0.34531054473968786</v>
      </c>
      <c r="F369" s="7">
        <f>ABS(Table21[[#This Row],[Erorr 1]])</f>
        <v>0.58763129999999819</v>
      </c>
      <c r="G369" s="8">
        <f>Table21[[#This Row],[Abs Erorr 1]]/Table21[[#This Row],[Adj Close]]</f>
        <v>4.5068867632131115E-3</v>
      </c>
      <c r="H369" s="6">
        <f t="shared" si="28"/>
        <v>128.11496990000001</v>
      </c>
      <c r="I369" s="9">
        <f>(Table21[[#This Row],[Adj Close]]-Table21[[#This Row],[3-MA]])</f>
        <v>2.2702229999999872</v>
      </c>
      <c r="J369" s="5">
        <f t="shared" si="27"/>
        <v>5.153912469728942</v>
      </c>
      <c r="K369" s="5">
        <f>ABS(Table21[[#This Row],[Erorr 2]])</f>
        <v>2.2702229999999872</v>
      </c>
      <c r="L369" s="8">
        <f>Table21[[#This Row],[Abs Erorr 2]]/Table21[[#This Row],[Adj Close]]</f>
        <v>1.7411662701156207E-2</v>
      </c>
      <c r="M369" s="6">
        <f t="shared" si="29"/>
        <v>130.55537415000001</v>
      </c>
      <c r="N369" s="11">
        <f>Table21[[#This Row],[Adj Close]]-Table21[[#This Row],[6-MA]]</f>
        <v>-0.17018125000001305</v>
      </c>
      <c r="O369" s="12">
        <f>(Table21[[#This Row],[Adj Close]]-M369)^2</f>
        <v>2.8961657851566944E-2</v>
      </c>
      <c r="P369" s="12">
        <f>ABS(Table21[[#This Row],[Erorr 3]])</f>
        <v>0.17018125000001305</v>
      </c>
      <c r="Q369" s="204">
        <f>Table21[[#This Row],[Abs Erorr 3]]/Table21[[#This Row],[Adj Close]]</f>
        <v>1.305219145018522E-3</v>
      </c>
    </row>
    <row r="370" spans="1:17" x14ac:dyDescent="0.3">
      <c r="A370" s="68">
        <v>44000</v>
      </c>
      <c r="B370" s="87">
        <v>129.8264618</v>
      </c>
      <c r="C370" s="6">
        <f t="shared" si="26"/>
        <v>130.38519289999999</v>
      </c>
      <c r="D370" s="19">
        <f>Table21[[#This Row],[Adj Close]]-Table21[[#This Row],[Naive Trend ]]</f>
        <v>-0.5587310999999886</v>
      </c>
      <c r="E370" s="7">
        <f t="shared" si="25"/>
        <v>0.31218044210719725</v>
      </c>
      <c r="F370" s="7">
        <f>ABS(Table21[[#This Row],[Erorr 1]])</f>
        <v>0.5587310999999886</v>
      </c>
      <c r="G370" s="8">
        <f>Table21[[#This Row],[Abs Erorr 1]]/Table21[[#This Row],[Adj Close]]</f>
        <v>4.3036765560223299E-3</v>
      </c>
      <c r="H370" s="6">
        <f t="shared" si="28"/>
        <v>129.4315033</v>
      </c>
      <c r="I370" s="9">
        <f>(Table21[[#This Row],[Adj Close]]-Table21[[#This Row],[3-MA]])</f>
        <v>0.39495850000000132</v>
      </c>
      <c r="J370" s="5">
        <f t="shared" si="27"/>
        <v>0.15599221672225105</v>
      </c>
      <c r="K370" s="5">
        <f>ABS(Table21[[#This Row],[Erorr 2]])</f>
        <v>0.39495850000000132</v>
      </c>
      <c r="L370" s="8">
        <f>Table21[[#This Row],[Abs Erorr 2]]/Table21[[#This Row],[Adj Close]]</f>
        <v>3.0422033730568886E-3</v>
      </c>
      <c r="M370" s="6">
        <f t="shared" si="29"/>
        <v>129.33998616666665</v>
      </c>
      <c r="N370" s="11">
        <f>Table21[[#This Row],[Adj Close]]-Table21[[#This Row],[6-MA]]</f>
        <v>0.48647563333335597</v>
      </c>
      <c r="O370" s="12">
        <f>(Table21[[#This Row],[Adj Close]]-M370)^2</f>
        <v>0.23665854182708981</v>
      </c>
      <c r="P370" s="12">
        <f>ABS(Table21[[#This Row],[Erorr 3]])</f>
        <v>0.48647563333335597</v>
      </c>
      <c r="Q370" s="204">
        <f>Table21[[#This Row],[Abs Erorr 3]]/Table21[[#This Row],[Adj Close]]</f>
        <v>3.7471223245903475E-3</v>
      </c>
    </row>
    <row r="371" spans="1:17" x14ac:dyDescent="0.3">
      <c r="A371" s="68">
        <v>44001</v>
      </c>
      <c r="B371" s="87">
        <v>127.1484451</v>
      </c>
      <c r="C371" s="6">
        <f t="shared" si="26"/>
        <v>129.8264618</v>
      </c>
      <c r="D371" s="19">
        <f>Table21[[#This Row],[Adj Close]]-Table21[[#This Row],[Naive Trend ]]</f>
        <v>-2.6780167000000006</v>
      </c>
      <c r="E371" s="7">
        <f t="shared" si="25"/>
        <v>7.1717734454788928</v>
      </c>
      <c r="F371" s="7">
        <f>ABS(Table21[[#This Row],[Erorr 1]])</f>
        <v>2.6780167000000006</v>
      </c>
      <c r="G371" s="8">
        <f>Table21[[#This Row],[Abs Erorr 1]]/Table21[[#This Row],[Adj Close]]</f>
        <v>2.1062127011414005E-2</v>
      </c>
      <c r="H371" s="6">
        <f t="shared" si="28"/>
        <v>130.0030721</v>
      </c>
      <c r="I371" s="9">
        <f>(Table21[[#This Row],[Adj Close]]-Table21[[#This Row],[3-MA]])</f>
        <v>-2.8546269999999936</v>
      </c>
      <c r="J371" s="5">
        <f t="shared" si="27"/>
        <v>8.1488953091289638</v>
      </c>
      <c r="K371" s="5">
        <f>ABS(Table21[[#This Row],[Erorr 2]])</f>
        <v>2.8546269999999936</v>
      </c>
      <c r="L371" s="8">
        <f>Table21[[#This Row],[Abs Erorr 2]]/Table21[[#This Row],[Adj Close]]</f>
        <v>2.2451135739449114E-2</v>
      </c>
      <c r="M371" s="6">
        <f t="shared" si="29"/>
        <v>128.33813731666666</v>
      </c>
      <c r="N371" s="11">
        <f>Table21[[#This Row],[Adj Close]]-Table21[[#This Row],[6-MA]]</f>
        <v>-1.189692216666657</v>
      </c>
      <c r="O371" s="12">
        <f>(Table21[[#This Row],[Adj Close]]-M371)^2</f>
        <v>1.4153675703972239</v>
      </c>
      <c r="P371" s="12">
        <f>ABS(Table21[[#This Row],[Erorr 3]])</f>
        <v>1.189692216666657</v>
      </c>
      <c r="Q371" s="204">
        <f>Table21[[#This Row],[Abs Erorr 3]]/Table21[[#This Row],[Adj Close]]</f>
        <v>9.3567185641238882E-3</v>
      </c>
    </row>
    <row r="372" spans="1:17" x14ac:dyDescent="0.3">
      <c r="A372" s="68">
        <v>44004</v>
      </c>
      <c r="B372" s="87">
        <v>128.59341430000001</v>
      </c>
      <c r="C372" s="6">
        <f t="shared" si="26"/>
        <v>127.1484451</v>
      </c>
      <c r="D372" s="19">
        <f>Table21[[#This Row],[Adj Close]]-Table21[[#This Row],[Naive Trend ]]</f>
        <v>1.4449692000000027</v>
      </c>
      <c r="E372" s="7">
        <f t="shared" si="25"/>
        <v>2.0879359889486477</v>
      </c>
      <c r="F372" s="7">
        <f>ABS(Table21[[#This Row],[Erorr 1]])</f>
        <v>1.4449692000000027</v>
      </c>
      <c r="G372" s="8">
        <f>Table21[[#This Row],[Abs Erorr 1]]/Table21[[#This Row],[Adj Close]]</f>
        <v>1.1236727851622202E-2</v>
      </c>
      <c r="H372" s="6">
        <f t="shared" si="28"/>
        <v>129.12003326666667</v>
      </c>
      <c r="I372" s="9">
        <f>(Table21[[#This Row],[Adj Close]]-Table21[[#This Row],[3-MA]])</f>
        <v>-0.52661896666666053</v>
      </c>
      <c r="J372" s="5">
        <f t="shared" si="27"/>
        <v>0.27732753605306132</v>
      </c>
      <c r="K372" s="5">
        <f>ABS(Table21[[#This Row],[Erorr 2]])</f>
        <v>0.52661896666666053</v>
      </c>
      <c r="L372" s="8">
        <f>Table21[[#This Row],[Abs Erorr 2]]/Table21[[#This Row],[Adj Close]]</f>
        <v>4.0952250123641089E-3</v>
      </c>
      <c r="M372" s="6">
        <f t="shared" si="29"/>
        <v>128.61750158333334</v>
      </c>
      <c r="N372" s="11">
        <f>Table21[[#This Row],[Adj Close]]-Table21[[#This Row],[6-MA]]</f>
        <v>-2.4087283333329879E-2</v>
      </c>
      <c r="O372" s="12">
        <f>(Table21[[#This Row],[Adj Close]]-M372)^2</f>
        <v>5.8019721838011137E-4</v>
      </c>
      <c r="P372" s="12">
        <f>ABS(Table21[[#This Row],[Erorr 3]])</f>
        <v>2.4087283333329879E-2</v>
      </c>
      <c r="Q372" s="204">
        <f>Table21[[#This Row],[Abs Erorr 3]]/Table21[[#This Row],[Adj Close]]</f>
        <v>1.8731350640660202E-4</v>
      </c>
    </row>
    <row r="373" spans="1:17" x14ac:dyDescent="0.3">
      <c r="A373" s="68">
        <v>44005</v>
      </c>
      <c r="B373" s="87">
        <v>131.9072266</v>
      </c>
      <c r="C373" s="6">
        <f t="shared" si="26"/>
        <v>128.59341430000001</v>
      </c>
      <c r="D373" s="19">
        <f>Table21[[#This Row],[Adj Close]]-Table21[[#This Row],[Naive Trend ]]</f>
        <v>3.313812299999995</v>
      </c>
      <c r="E373" s="7">
        <f t="shared" si="25"/>
        <v>10.981351959631256</v>
      </c>
      <c r="F373" s="7">
        <f>ABS(Table21[[#This Row],[Erorr 1]])</f>
        <v>3.313812299999995</v>
      </c>
      <c r="G373" s="8">
        <f>Table21[[#This Row],[Abs Erorr 1]]/Table21[[#This Row],[Adj Close]]</f>
        <v>2.5122295308724164E-2</v>
      </c>
      <c r="H373" s="6">
        <f t="shared" si="28"/>
        <v>128.52277373333334</v>
      </c>
      <c r="I373" s="9">
        <f>(Table21[[#This Row],[Adj Close]]-Table21[[#This Row],[3-MA]])</f>
        <v>3.3844528666666633</v>
      </c>
      <c r="J373" s="5">
        <f t="shared" si="27"/>
        <v>11.454521206688195</v>
      </c>
      <c r="K373" s="5">
        <f>ABS(Table21[[#This Row],[Erorr 2]])</f>
        <v>3.3844528666666633</v>
      </c>
      <c r="L373" s="8">
        <f>Table21[[#This Row],[Abs Erorr 2]]/Table21[[#This Row],[Adj Close]]</f>
        <v>2.5657827504248835E-2</v>
      </c>
      <c r="M373" s="6">
        <f t="shared" si="29"/>
        <v>128.97713851666666</v>
      </c>
      <c r="N373" s="11">
        <f>Table21[[#This Row],[Adj Close]]-Table21[[#This Row],[6-MA]]</f>
        <v>2.9300880833333451</v>
      </c>
      <c r="O373" s="12">
        <f>(Table21[[#This Row],[Adj Close]]-M373)^2</f>
        <v>8.5854161760920764</v>
      </c>
      <c r="P373" s="12">
        <f>ABS(Table21[[#This Row],[Erorr 3]])</f>
        <v>2.9300880833333451</v>
      </c>
      <c r="Q373" s="204">
        <f>Table21[[#This Row],[Abs Erorr 3]]/Table21[[#This Row],[Adj Close]]</f>
        <v>2.2213249105893527E-2</v>
      </c>
    </row>
    <row r="374" spans="1:17" x14ac:dyDescent="0.3">
      <c r="A374" s="68">
        <v>44006</v>
      </c>
      <c r="B374" s="87">
        <v>127.17733</v>
      </c>
      <c r="C374" s="6">
        <f t="shared" si="26"/>
        <v>131.9072266</v>
      </c>
      <c r="D374" s="19">
        <f>Table21[[#This Row],[Adj Close]]-Table21[[#This Row],[Naive Trend ]]</f>
        <v>-4.7298966000000036</v>
      </c>
      <c r="E374" s="7">
        <f t="shared" si="25"/>
        <v>22.371921846691592</v>
      </c>
      <c r="F374" s="7">
        <f>ABS(Table21[[#This Row],[Erorr 1]])</f>
        <v>4.7298966000000036</v>
      </c>
      <c r="G374" s="8">
        <f>Table21[[#This Row],[Abs Erorr 1]]/Table21[[#This Row],[Adj Close]]</f>
        <v>3.7191350062153399E-2</v>
      </c>
      <c r="H374" s="6">
        <f t="shared" si="28"/>
        <v>129.216362</v>
      </c>
      <c r="I374" s="9">
        <f>(Table21[[#This Row],[Adj Close]]-Table21[[#This Row],[3-MA]])</f>
        <v>-2.039032000000006</v>
      </c>
      <c r="J374" s="5">
        <f t="shared" si="27"/>
        <v>4.1576514970240241</v>
      </c>
      <c r="K374" s="5">
        <f>ABS(Table21[[#This Row],[Erorr 2]])</f>
        <v>2.039032000000006</v>
      </c>
      <c r="L374" s="8">
        <f>Table21[[#This Row],[Abs Erorr 2]]/Table21[[#This Row],[Adj Close]]</f>
        <v>1.6032983236870958E-2</v>
      </c>
      <c r="M374" s="6">
        <f t="shared" si="29"/>
        <v>129.60971705</v>
      </c>
      <c r="N374" s="11">
        <f>Table21[[#This Row],[Adj Close]]-Table21[[#This Row],[6-MA]]</f>
        <v>-2.4323870500000027</v>
      </c>
      <c r="O374" s="12">
        <f>(Table21[[#This Row],[Adj Close]]-M374)^2</f>
        <v>5.9165067610077156</v>
      </c>
      <c r="P374" s="12">
        <f>ABS(Table21[[#This Row],[Erorr 3]])</f>
        <v>2.4323870500000027</v>
      </c>
      <c r="Q374" s="204">
        <f>Table21[[#This Row],[Abs Erorr 3]]/Table21[[#This Row],[Adj Close]]</f>
        <v>1.9125948390330279E-2</v>
      </c>
    </row>
    <row r="375" spans="1:17" x14ac:dyDescent="0.3">
      <c r="A375" s="68">
        <v>44007</v>
      </c>
      <c r="B375" s="87">
        <v>130.75123600000001</v>
      </c>
      <c r="C375" s="6">
        <f t="shared" si="26"/>
        <v>127.17733</v>
      </c>
      <c r="D375" s="19">
        <f>Table21[[#This Row],[Adj Close]]-Table21[[#This Row],[Naive Trend ]]</f>
        <v>3.573906000000008</v>
      </c>
      <c r="E375" s="7">
        <f t="shared" si="25"/>
        <v>12.772804096836058</v>
      </c>
      <c r="F375" s="7">
        <f>ABS(Table21[[#This Row],[Erorr 1]])</f>
        <v>3.573906000000008</v>
      </c>
      <c r="G375" s="8">
        <f>Table21[[#This Row],[Abs Erorr 1]]/Table21[[#This Row],[Adj Close]]</f>
        <v>2.7333630712294055E-2</v>
      </c>
      <c r="H375" s="6">
        <f t="shared" si="28"/>
        <v>129.22599030000001</v>
      </c>
      <c r="I375" s="9">
        <f>(Table21[[#This Row],[Adj Close]]-Table21[[#This Row],[3-MA]])</f>
        <v>1.5252456999999993</v>
      </c>
      <c r="J375" s="5">
        <f t="shared" si="27"/>
        <v>2.3263744453684878</v>
      </c>
      <c r="K375" s="5">
        <f>ABS(Table21[[#This Row],[Erorr 2]])</f>
        <v>1.5252456999999993</v>
      </c>
      <c r="L375" s="8">
        <f>Table21[[#This Row],[Abs Erorr 2]]/Table21[[#This Row],[Adj Close]]</f>
        <v>1.1665248808814314E-2</v>
      </c>
      <c r="M375" s="6">
        <f t="shared" si="29"/>
        <v>129.17301178333332</v>
      </c>
      <c r="N375" s="11">
        <f>Table21[[#This Row],[Adj Close]]-Table21[[#This Row],[6-MA]]</f>
        <v>1.5782242166666833</v>
      </c>
      <c r="O375" s="12">
        <f>(Table21[[#This Row],[Adj Close]]-M375)^2</f>
        <v>2.4907916780731663</v>
      </c>
      <c r="P375" s="12">
        <f>ABS(Table21[[#This Row],[Erorr 3]])</f>
        <v>1.5782242166666833</v>
      </c>
      <c r="Q375" s="204">
        <f>Table21[[#This Row],[Abs Erorr 3]]/Table21[[#This Row],[Adj Close]]</f>
        <v>1.2070434398545061E-2</v>
      </c>
    </row>
    <row r="376" spans="1:17" x14ac:dyDescent="0.3">
      <c r="A376" s="68">
        <v>44008</v>
      </c>
      <c r="B376" s="87">
        <v>125.2314224</v>
      </c>
      <c r="C376" s="6">
        <f t="shared" si="26"/>
        <v>130.75123600000001</v>
      </c>
      <c r="D376" s="19">
        <f>Table21[[#This Row],[Adj Close]]-Table21[[#This Row],[Naive Trend ]]</f>
        <v>-5.5198136000000062</v>
      </c>
      <c r="E376" s="7">
        <f t="shared" si="25"/>
        <v>30.468342178745029</v>
      </c>
      <c r="F376" s="7">
        <f>ABS(Table21[[#This Row],[Erorr 1]])</f>
        <v>5.5198136000000062</v>
      </c>
      <c r="G376" s="8">
        <f>Table21[[#This Row],[Abs Erorr 1]]/Table21[[#This Row],[Adj Close]]</f>
        <v>4.4076905733524643E-2</v>
      </c>
      <c r="H376" s="6">
        <f t="shared" si="28"/>
        <v>129.9452642</v>
      </c>
      <c r="I376" s="9">
        <f>(Table21[[#This Row],[Adj Close]]-Table21[[#This Row],[3-MA]])</f>
        <v>-4.7138417999999973</v>
      </c>
      <c r="J376" s="5">
        <f t="shared" si="27"/>
        <v>22.220304515427216</v>
      </c>
      <c r="K376" s="5">
        <f>ABS(Table21[[#This Row],[Erorr 2]])</f>
        <v>4.7138417999999973</v>
      </c>
      <c r="L376" s="8">
        <f>Table21[[#This Row],[Abs Erorr 2]]/Table21[[#This Row],[Adj Close]]</f>
        <v>3.7641046549352276E-2</v>
      </c>
      <c r="M376" s="6">
        <f t="shared" si="29"/>
        <v>129.23401896666667</v>
      </c>
      <c r="N376" s="11">
        <f>Table21[[#This Row],[Adj Close]]-Table21[[#This Row],[6-MA]]</f>
        <v>-4.0025965666666679</v>
      </c>
      <c r="O376" s="12">
        <f>(Table21[[#This Row],[Adj Close]]-M376)^2</f>
        <v>16.020779275491797</v>
      </c>
      <c r="P376" s="12">
        <f>ABS(Table21[[#This Row],[Erorr 3]])</f>
        <v>4.0025965666666679</v>
      </c>
      <c r="Q376" s="204">
        <f>Table21[[#This Row],[Abs Erorr 3]]/Table21[[#This Row],[Adj Close]]</f>
        <v>3.196159949283358E-2</v>
      </c>
    </row>
    <row r="377" spans="1:17" x14ac:dyDescent="0.3">
      <c r="A377" s="68">
        <v>44011</v>
      </c>
      <c r="B377" s="87">
        <v>125.5204315</v>
      </c>
      <c r="C377" s="6">
        <f t="shared" si="26"/>
        <v>125.2314224</v>
      </c>
      <c r="D377" s="19">
        <f>Table21[[#This Row],[Adj Close]]-Table21[[#This Row],[Naive Trend ]]</f>
        <v>0.28900910000000124</v>
      </c>
      <c r="E377" s="7">
        <f t="shared" si="25"/>
        <v>8.3526259882810719E-2</v>
      </c>
      <c r="F377" s="7">
        <f>ABS(Table21[[#This Row],[Erorr 1]])</f>
        <v>0.28900910000000124</v>
      </c>
      <c r="G377" s="8">
        <f>Table21[[#This Row],[Abs Erorr 1]]/Table21[[#This Row],[Adj Close]]</f>
        <v>2.3024865079435395E-3</v>
      </c>
      <c r="H377" s="6">
        <f t="shared" si="28"/>
        <v>127.71999613333332</v>
      </c>
      <c r="I377" s="9">
        <f>(Table21[[#This Row],[Adj Close]]-Table21[[#This Row],[3-MA]])</f>
        <v>-2.1995646333333241</v>
      </c>
      <c r="J377" s="5">
        <f t="shared" si="27"/>
        <v>4.8380845762107603</v>
      </c>
      <c r="K377" s="5">
        <f>ABS(Table21[[#This Row],[Erorr 2]])</f>
        <v>2.1995646333333241</v>
      </c>
      <c r="L377" s="8">
        <f>Table21[[#This Row],[Abs Erorr 2]]/Table21[[#This Row],[Adj Close]]</f>
        <v>1.7523558571684198E-2</v>
      </c>
      <c r="M377" s="6">
        <f t="shared" si="29"/>
        <v>128.46817906666666</v>
      </c>
      <c r="N377" s="11">
        <f>Table21[[#This Row],[Adj Close]]-Table21[[#This Row],[6-MA]]</f>
        <v>-2.9477475666666635</v>
      </c>
      <c r="O377" s="12">
        <f>(Table21[[#This Row],[Adj Close]]-M377)^2</f>
        <v>8.689215716789235</v>
      </c>
      <c r="P377" s="12">
        <f>ABS(Table21[[#This Row],[Erorr 3]])</f>
        <v>2.9477475666666635</v>
      </c>
      <c r="Q377" s="204">
        <f>Table21[[#This Row],[Abs Erorr 3]]/Table21[[#This Row],[Adj Close]]</f>
        <v>2.3484205172340119E-2</v>
      </c>
    </row>
    <row r="378" spans="1:17" x14ac:dyDescent="0.3">
      <c r="A378" s="68">
        <v>44012</v>
      </c>
      <c r="B378" s="87">
        <v>126.8498077</v>
      </c>
      <c r="C378" s="6">
        <f t="shared" si="26"/>
        <v>125.5204315</v>
      </c>
      <c r="D378" s="19">
        <f>Table21[[#This Row],[Adj Close]]-Table21[[#This Row],[Naive Trend ]]</f>
        <v>1.3293761999999987</v>
      </c>
      <c r="E378" s="7">
        <f t="shared" si="25"/>
        <v>1.7672410811264365</v>
      </c>
      <c r="F378" s="7">
        <f>ABS(Table21[[#This Row],[Erorr 1]])</f>
        <v>1.3293761999999987</v>
      </c>
      <c r="G378" s="8">
        <f>Table21[[#This Row],[Abs Erorr 1]]/Table21[[#This Row],[Adj Close]]</f>
        <v>1.0479922863927202E-2</v>
      </c>
      <c r="H378" s="6">
        <f t="shared" si="28"/>
        <v>127.16769663333332</v>
      </c>
      <c r="I378" s="9">
        <f>(Table21[[#This Row],[Adj Close]]-Table21[[#This Row],[3-MA]])</f>
        <v>-0.31788893333332169</v>
      </c>
      <c r="J378" s="5">
        <f t="shared" si="27"/>
        <v>0.10105337393579704</v>
      </c>
      <c r="K378" s="5">
        <f>ABS(Table21[[#This Row],[Erorr 2]])</f>
        <v>0.31788893333332169</v>
      </c>
      <c r="L378" s="8">
        <f>Table21[[#This Row],[Abs Erorr 2]]/Table21[[#This Row],[Adj Close]]</f>
        <v>2.5060261351371499E-3</v>
      </c>
      <c r="M378" s="6">
        <f t="shared" si="29"/>
        <v>128.19684346666668</v>
      </c>
      <c r="N378" s="11">
        <f>Table21[[#This Row],[Adj Close]]-Table21[[#This Row],[6-MA]]</f>
        <v>-1.3470357666666786</v>
      </c>
      <c r="O378" s="12">
        <f>(Table21[[#This Row],[Adj Close]]-M378)^2</f>
        <v>1.8145053566792866</v>
      </c>
      <c r="P378" s="12">
        <f>ABS(Table21[[#This Row],[Erorr 3]])</f>
        <v>1.3470357666666786</v>
      </c>
      <c r="Q378" s="204">
        <f>Table21[[#This Row],[Abs Erorr 3]]/Table21[[#This Row],[Adj Close]]</f>
        <v>1.0619139209516347E-2</v>
      </c>
    </row>
    <row r="379" spans="1:17" x14ac:dyDescent="0.3">
      <c r="A379" s="68">
        <v>44013</v>
      </c>
      <c r="B379" s="87">
        <v>128.20809940000001</v>
      </c>
      <c r="C379" s="6">
        <f t="shared" si="26"/>
        <v>126.8498077</v>
      </c>
      <c r="D379" s="19">
        <f>Table21[[#This Row],[Adj Close]]-Table21[[#This Row],[Naive Trend ]]</f>
        <v>1.3582917000000094</v>
      </c>
      <c r="E379" s="7">
        <f t="shared" si="25"/>
        <v>1.8449563422889157</v>
      </c>
      <c r="F379" s="7">
        <f>ABS(Table21[[#This Row],[Erorr 1]])</f>
        <v>1.3582917000000094</v>
      </c>
      <c r="G379" s="8">
        <f>Table21[[#This Row],[Abs Erorr 1]]/Table21[[#This Row],[Adj Close]]</f>
        <v>1.0594429730700846E-2</v>
      </c>
      <c r="H379" s="6">
        <f t="shared" si="28"/>
        <v>125.86722053333334</v>
      </c>
      <c r="I379" s="9">
        <f>(Table21[[#This Row],[Adj Close]]-Table21[[#This Row],[3-MA]])</f>
        <v>2.3408788666666709</v>
      </c>
      <c r="J379" s="5">
        <f t="shared" si="27"/>
        <v>5.4797138684066375</v>
      </c>
      <c r="K379" s="5">
        <f>ABS(Table21[[#This Row],[Erorr 2]])</f>
        <v>2.3408788666666709</v>
      </c>
      <c r="L379" s="8">
        <f>Table21[[#This Row],[Abs Erorr 2]]/Table21[[#This Row],[Adj Close]]</f>
        <v>1.8258432014995385E-2</v>
      </c>
      <c r="M379" s="6">
        <f t="shared" si="29"/>
        <v>127.90624236666667</v>
      </c>
      <c r="N379" s="11">
        <f>Table21[[#This Row],[Adj Close]]-Table21[[#This Row],[6-MA]]</f>
        <v>0.30185703333333436</v>
      </c>
      <c r="O379" s="12">
        <f>(Table21[[#This Row],[Adj Close]]-M379)^2</f>
        <v>9.1117668572801735E-2</v>
      </c>
      <c r="P379" s="12">
        <f>ABS(Table21[[#This Row],[Erorr 3]])</f>
        <v>0.30185703333333436</v>
      </c>
      <c r="Q379" s="204">
        <f>Table21[[#This Row],[Abs Erorr 3]]/Table21[[#This Row],[Adj Close]]</f>
        <v>2.354430295324496E-3</v>
      </c>
    </row>
    <row r="380" spans="1:17" x14ac:dyDescent="0.3">
      <c r="A380" s="68">
        <v>44014</v>
      </c>
      <c r="B380" s="87">
        <v>132.0998993</v>
      </c>
      <c r="C380" s="6">
        <f t="shared" si="26"/>
        <v>128.20809940000001</v>
      </c>
      <c r="D380" s="19">
        <f>Table21[[#This Row],[Adj Close]]-Table21[[#This Row],[Naive Trend ]]</f>
        <v>3.8917998999999952</v>
      </c>
      <c r="E380" s="7">
        <f t="shared" si="25"/>
        <v>15.146106461639972</v>
      </c>
      <c r="F380" s="7">
        <f>ABS(Table21[[#This Row],[Erorr 1]])</f>
        <v>3.8917998999999952</v>
      </c>
      <c r="G380" s="8">
        <f>Table21[[#This Row],[Abs Erorr 1]]/Table21[[#This Row],[Adj Close]]</f>
        <v>2.9461036084226563E-2</v>
      </c>
      <c r="H380" s="6">
        <f t="shared" si="28"/>
        <v>126.85944620000002</v>
      </c>
      <c r="I380" s="9">
        <f>(Table21[[#This Row],[Adj Close]]-Table21[[#This Row],[3-MA]])</f>
        <v>5.2404530999999821</v>
      </c>
      <c r="J380" s="5">
        <f t="shared" si="27"/>
        <v>27.462348693299422</v>
      </c>
      <c r="K380" s="5">
        <f>ABS(Table21[[#This Row],[Erorr 2]])</f>
        <v>5.2404530999999821</v>
      </c>
      <c r="L380" s="8">
        <f>Table21[[#This Row],[Abs Erorr 2]]/Table21[[#This Row],[Adj Close]]</f>
        <v>3.9670379218827927E-2</v>
      </c>
      <c r="M380" s="6">
        <f t="shared" si="29"/>
        <v>127.28972116666667</v>
      </c>
      <c r="N380" s="11">
        <f>Table21[[#This Row],[Adj Close]]-Table21[[#This Row],[6-MA]]</f>
        <v>4.8101781333333378</v>
      </c>
      <c r="O380" s="12">
        <f>(Table21[[#This Row],[Adj Close]]-M380)^2</f>
        <v>23.137813674398195</v>
      </c>
      <c r="P380" s="12">
        <f>ABS(Table21[[#This Row],[Erorr 3]])</f>
        <v>4.8101781333333378</v>
      </c>
      <c r="Q380" s="204">
        <f>Table21[[#This Row],[Abs Erorr 3]]/Table21[[#This Row],[Adj Close]]</f>
        <v>3.6413185466624635E-2</v>
      </c>
    </row>
    <row r="381" spans="1:17" x14ac:dyDescent="0.3">
      <c r="A381" s="68">
        <v>44018</v>
      </c>
      <c r="B381" s="87">
        <v>135.04763790000001</v>
      </c>
      <c r="C381" s="6">
        <f t="shared" si="26"/>
        <v>132.0998993</v>
      </c>
      <c r="D381" s="19">
        <f>Table21[[#This Row],[Adj Close]]-Table21[[#This Row],[Naive Trend ]]</f>
        <v>2.9477386000000081</v>
      </c>
      <c r="E381" s="7">
        <f t="shared" si="25"/>
        <v>8.6891628539300072</v>
      </c>
      <c r="F381" s="7">
        <f>ABS(Table21[[#This Row],[Erorr 1]])</f>
        <v>2.9477386000000081</v>
      </c>
      <c r="G381" s="8">
        <f>Table21[[#This Row],[Abs Erorr 1]]/Table21[[#This Row],[Adj Close]]</f>
        <v>2.1827398433897433E-2</v>
      </c>
      <c r="H381" s="6">
        <f t="shared" si="28"/>
        <v>129.05260213333335</v>
      </c>
      <c r="I381" s="9">
        <f>(Table21[[#This Row],[Adj Close]]-Table21[[#This Row],[3-MA]])</f>
        <v>5.9950357666666605</v>
      </c>
      <c r="J381" s="5">
        <f t="shared" si="27"/>
        <v>35.940453843612516</v>
      </c>
      <c r="K381" s="5">
        <f>ABS(Table21[[#This Row],[Erorr 2]])</f>
        <v>5.9950357666666605</v>
      </c>
      <c r="L381" s="8">
        <f>Table21[[#This Row],[Abs Erorr 2]]/Table21[[#This Row],[Adj Close]]</f>
        <v>4.4392007589987327E-2</v>
      </c>
      <c r="M381" s="6">
        <f t="shared" si="29"/>
        <v>128.11014938333332</v>
      </c>
      <c r="N381" s="11">
        <f>Table21[[#This Row],[Adj Close]]-Table21[[#This Row],[6-MA]]</f>
        <v>6.93748851666669</v>
      </c>
      <c r="O381" s="12">
        <f>(Table21[[#This Row],[Adj Close]]-M381)^2</f>
        <v>48.128746918882193</v>
      </c>
      <c r="P381" s="12">
        <f>ABS(Table21[[#This Row],[Erorr 3]])</f>
        <v>6.93748851666669</v>
      </c>
      <c r="Q381" s="204">
        <f>Table21[[#This Row],[Abs Erorr 3]]/Table21[[#This Row],[Adj Close]]</f>
        <v>5.1370676485313703E-2</v>
      </c>
    </row>
    <row r="382" spans="1:17" x14ac:dyDescent="0.3">
      <c r="A382" s="68">
        <v>44019</v>
      </c>
      <c r="B382" s="87">
        <v>130.26956179999999</v>
      </c>
      <c r="C382" s="6">
        <f t="shared" si="26"/>
        <v>135.04763790000001</v>
      </c>
      <c r="D382" s="19">
        <f>Table21[[#This Row],[Adj Close]]-Table21[[#This Row],[Naive Trend ]]</f>
        <v>-4.7780761000000211</v>
      </c>
      <c r="E382" s="7">
        <f t="shared" si="25"/>
        <v>22.830011217391412</v>
      </c>
      <c r="F382" s="7">
        <f>ABS(Table21[[#This Row],[Erorr 1]])</f>
        <v>4.7780761000000211</v>
      </c>
      <c r="G382" s="8">
        <f>Table21[[#This Row],[Abs Erorr 1]]/Table21[[#This Row],[Adj Close]]</f>
        <v>3.6678377005180202E-2</v>
      </c>
      <c r="H382" s="6">
        <f t="shared" si="28"/>
        <v>131.78521220000002</v>
      </c>
      <c r="I382" s="9">
        <f>(Table21[[#This Row],[Adj Close]]-Table21[[#This Row],[3-MA]])</f>
        <v>-1.5156504000000268</v>
      </c>
      <c r="J382" s="5">
        <f t="shared" si="27"/>
        <v>2.2971961350202412</v>
      </c>
      <c r="K382" s="5">
        <f>ABS(Table21[[#This Row],[Erorr 2]])</f>
        <v>1.5156504000000268</v>
      </c>
      <c r="L382" s="8">
        <f>Table21[[#This Row],[Abs Erorr 2]]/Table21[[#This Row],[Adj Close]]</f>
        <v>1.1634724021924413E-2</v>
      </c>
      <c r="M382" s="6">
        <f t="shared" si="29"/>
        <v>128.82621636666667</v>
      </c>
      <c r="N382" s="11">
        <f>Table21[[#This Row],[Adj Close]]-Table21[[#This Row],[6-MA]]</f>
        <v>1.4433454333333202</v>
      </c>
      <c r="O382" s="12">
        <f>(Table21[[#This Row],[Adj Close]]-M382)^2</f>
        <v>2.0832460399241497</v>
      </c>
      <c r="P382" s="12">
        <f>ABS(Table21[[#This Row],[Erorr 3]])</f>
        <v>1.4433454333333202</v>
      </c>
      <c r="Q382" s="204">
        <f>Table21[[#This Row],[Abs Erorr 3]]/Table21[[#This Row],[Adj Close]]</f>
        <v>1.1079682877487965E-2</v>
      </c>
    </row>
    <row r="383" spans="1:17" x14ac:dyDescent="0.3">
      <c r="A383" s="68">
        <v>44020</v>
      </c>
      <c r="B383" s="87">
        <v>130.03839110000001</v>
      </c>
      <c r="C383" s="6">
        <f t="shared" si="26"/>
        <v>130.26956179999999</v>
      </c>
      <c r="D383" s="19">
        <f>Table21[[#This Row],[Adj Close]]-Table21[[#This Row],[Naive Trend ]]</f>
        <v>-0.23117069999997852</v>
      </c>
      <c r="E383" s="7">
        <f t="shared" si="25"/>
        <v>5.3439892538480069E-2</v>
      </c>
      <c r="F383" s="7">
        <f>ABS(Table21[[#This Row],[Erorr 1]])</f>
        <v>0.23117069999997852</v>
      </c>
      <c r="G383" s="8">
        <f>Table21[[#This Row],[Abs Erorr 1]]/Table21[[#This Row],[Adj Close]]</f>
        <v>1.7777111670214943E-3</v>
      </c>
      <c r="H383" s="6">
        <f t="shared" si="28"/>
        <v>132.47236633333333</v>
      </c>
      <c r="I383" s="9">
        <f>(Table21[[#This Row],[Adj Close]]-Table21[[#This Row],[3-MA]])</f>
        <v>-2.4339752333333138</v>
      </c>
      <c r="J383" s="5">
        <f t="shared" si="27"/>
        <v>5.9242354364799592</v>
      </c>
      <c r="K383" s="5">
        <f>ABS(Table21[[#This Row],[Erorr 2]])</f>
        <v>2.4339752333333138</v>
      </c>
      <c r="L383" s="8">
        <f>Table21[[#This Row],[Abs Erorr 2]]/Table21[[#This Row],[Adj Close]]</f>
        <v>1.8717358871824071E-2</v>
      </c>
      <c r="M383" s="6">
        <f t="shared" si="29"/>
        <v>129.6659062666667</v>
      </c>
      <c r="N383" s="11">
        <f>Table21[[#This Row],[Adj Close]]-Table21[[#This Row],[6-MA]]</f>
        <v>0.37248483333331706</v>
      </c>
      <c r="O383" s="12">
        <f>(Table21[[#This Row],[Adj Close]]-M383)^2</f>
        <v>0.138744951063349</v>
      </c>
      <c r="P383" s="12">
        <f>ABS(Table21[[#This Row],[Erorr 3]])</f>
        <v>0.37248483333331706</v>
      </c>
      <c r="Q383" s="204">
        <f>Table21[[#This Row],[Abs Erorr 3]]/Table21[[#This Row],[Adj Close]]</f>
        <v>2.8644220386183864E-3</v>
      </c>
    </row>
    <row r="384" spans="1:17" x14ac:dyDescent="0.3">
      <c r="A384" s="68">
        <v>44021</v>
      </c>
      <c r="B384" s="87">
        <v>128.6319427</v>
      </c>
      <c r="C384" s="6">
        <f t="shared" si="26"/>
        <v>130.03839110000001</v>
      </c>
      <c r="D384" s="19">
        <f>Table21[[#This Row],[Adj Close]]-Table21[[#This Row],[Naive Trend ]]</f>
        <v>-1.4064484000000164</v>
      </c>
      <c r="E384" s="7">
        <f t="shared" si="25"/>
        <v>1.9780971018626061</v>
      </c>
      <c r="F384" s="7">
        <f>ABS(Table21[[#This Row],[Erorr 1]])</f>
        <v>1.4064484000000164</v>
      </c>
      <c r="G384" s="8">
        <f>Table21[[#This Row],[Abs Erorr 1]]/Table21[[#This Row],[Adj Close]]</f>
        <v>1.0933896903665564E-2</v>
      </c>
      <c r="H384" s="6">
        <f t="shared" si="28"/>
        <v>131.78519693333334</v>
      </c>
      <c r="I384" s="9">
        <f>(Table21[[#This Row],[Adj Close]]-Table21[[#This Row],[3-MA]])</f>
        <v>-3.1532542333333424</v>
      </c>
      <c r="J384" s="5">
        <f t="shared" si="27"/>
        <v>9.9430122600346458</v>
      </c>
      <c r="K384" s="5">
        <f>ABS(Table21[[#This Row],[Erorr 2]])</f>
        <v>3.1532542333333424</v>
      </c>
      <c r="L384" s="8">
        <f>Table21[[#This Row],[Abs Erorr 2]]/Table21[[#This Row],[Adj Close]]</f>
        <v>2.451377291787837E-2</v>
      </c>
      <c r="M384" s="6">
        <f t="shared" si="29"/>
        <v>130.41889953333336</v>
      </c>
      <c r="N384" s="11">
        <f>Table21[[#This Row],[Adj Close]]-Table21[[#This Row],[6-MA]]</f>
        <v>-1.7869568333333632</v>
      </c>
      <c r="O384" s="12">
        <f>(Table21[[#This Row],[Adj Close]]-M384)^2</f>
        <v>3.193214724196801</v>
      </c>
      <c r="P384" s="12">
        <f>ABS(Table21[[#This Row],[Erorr 3]])</f>
        <v>1.7869568333333632</v>
      </c>
      <c r="Q384" s="204">
        <f>Table21[[#This Row],[Abs Erorr 3]]/Table21[[#This Row],[Adj Close]]</f>
        <v>1.3892014656895664E-2</v>
      </c>
    </row>
    <row r="385" spans="1:17" x14ac:dyDescent="0.3">
      <c r="A385" s="68">
        <v>44022</v>
      </c>
      <c r="B385" s="87">
        <v>128.7957001</v>
      </c>
      <c r="C385" s="6">
        <f t="shared" si="26"/>
        <v>128.6319427</v>
      </c>
      <c r="D385" s="19">
        <f>Table21[[#This Row],[Adj Close]]-Table21[[#This Row],[Naive Trend ]]</f>
        <v>0.1637574000000086</v>
      </c>
      <c r="E385" s="7">
        <f t="shared" si="25"/>
        <v>2.6816486054762816E-2</v>
      </c>
      <c r="F385" s="7">
        <f>ABS(Table21[[#This Row],[Erorr 1]])</f>
        <v>0.1637574000000086</v>
      </c>
      <c r="G385" s="8">
        <f>Table21[[#This Row],[Abs Erorr 1]]/Table21[[#This Row],[Adj Close]]</f>
        <v>1.2714508316105546E-3</v>
      </c>
      <c r="H385" s="6">
        <f t="shared" si="28"/>
        <v>129.64663186666667</v>
      </c>
      <c r="I385" s="9">
        <f>(Table21[[#This Row],[Adj Close]]-Table21[[#This Row],[3-MA]])</f>
        <v>-0.85093176666666182</v>
      </c>
      <c r="J385" s="5">
        <f t="shared" si="27"/>
        <v>0.72408487152244616</v>
      </c>
      <c r="K385" s="5">
        <f>ABS(Table21[[#This Row],[Erorr 2]])</f>
        <v>0.85093176666666182</v>
      </c>
      <c r="L385" s="8">
        <f>Table21[[#This Row],[Abs Erorr 2]]/Table21[[#This Row],[Adj Close]]</f>
        <v>6.6068336598658064E-3</v>
      </c>
      <c r="M385" s="6">
        <f t="shared" si="29"/>
        <v>130.71592203333333</v>
      </c>
      <c r="N385" s="11">
        <f>Table21[[#This Row],[Adj Close]]-Table21[[#This Row],[6-MA]]</f>
        <v>-1.9202219333333232</v>
      </c>
      <c r="O385" s="12">
        <f>(Table21[[#This Row],[Adj Close]]-M385)^2</f>
        <v>3.6872522732543658</v>
      </c>
      <c r="P385" s="12">
        <f>ABS(Table21[[#This Row],[Erorr 3]])</f>
        <v>1.9202219333333232</v>
      </c>
      <c r="Q385" s="204">
        <f>Table21[[#This Row],[Abs Erorr 3]]/Table21[[#This Row],[Adj Close]]</f>
        <v>1.4909053111574515E-2</v>
      </c>
    </row>
    <row r="386" spans="1:17" x14ac:dyDescent="0.3">
      <c r="A386" s="68">
        <v>44025</v>
      </c>
      <c r="B386" s="87">
        <v>130.18287659999999</v>
      </c>
      <c r="C386" s="6">
        <f t="shared" si="26"/>
        <v>128.7957001</v>
      </c>
      <c r="D386" s="19">
        <f>Table21[[#This Row],[Adj Close]]-Table21[[#This Row],[Naive Trend ]]</f>
        <v>1.3871764999999812</v>
      </c>
      <c r="E386" s="7">
        <f t="shared" si="25"/>
        <v>1.9242586421521977</v>
      </c>
      <c r="F386" s="7">
        <f>ABS(Table21[[#This Row],[Erorr 1]])</f>
        <v>1.3871764999999812</v>
      </c>
      <c r="G386" s="8">
        <f>Table21[[#This Row],[Abs Erorr 1]]/Table21[[#This Row],[Adj Close]]</f>
        <v>1.0655598771735709E-2</v>
      </c>
      <c r="H386" s="6">
        <f t="shared" si="28"/>
        <v>129.15534463333333</v>
      </c>
      <c r="I386" s="9">
        <f>(Table21[[#This Row],[Adj Close]]-Table21[[#This Row],[3-MA]])</f>
        <v>1.0275319666666576</v>
      </c>
      <c r="J386" s="5">
        <f t="shared" si="27"/>
        <v>1.0558219425218491</v>
      </c>
      <c r="K386" s="5">
        <f>ABS(Table21[[#This Row],[Erorr 2]])</f>
        <v>1.0275319666666576</v>
      </c>
      <c r="L386" s="8">
        <f>Table21[[#This Row],[Abs Erorr 2]]/Table21[[#This Row],[Adj Close]]</f>
        <v>7.8929886441505906E-3</v>
      </c>
      <c r="M386" s="6">
        <f t="shared" si="29"/>
        <v>130.81385548333333</v>
      </c>
      <c r="N386" s="11">
        <f>Table21[[#This Row],[Adj Close]]-Table21[[#This Row],[6-MA]]</f>
        <v>-0.6309788833333414</v>
      </c>
      <c r="O386" s="12">
        <f>(Table21[[#This Row],[Adj Close]]-M386)^2</f>
        <v>0.39813435121259044</v>
      </c>
      <c r="P386" s="12">
        <f>ABS(Table21[[#This Row],[Erorr 3]])</f>
        <v>0.6309788833333414</v>
      </c>
      <c r="Q386" s="204">
        <f>Table21[[#This Row],[Abs Erorr 3]]/Table21[[#This Row],[Adj Close]]</f>
        <v>4.8468654235693963E-3</v>
      </c>
    </row>
    <row r="387" spans="1:17" x14ac:dyDescent="0.3">
      <c r="A387" s="68">
        <v>44026</v>
      </c>
      <c r="B387" s="87">
        <v>129.53746029999999</v>
      </c>
      <c r="C387" s="6">
        <f t="shared" si="26"/>
        <v>130.18287659999999</v>
      </c>
      <c r="D387" s="19">
        <f>Table21[[#This Row],[Adj Close]]-Table21[[#This Row],[Naive Trend ]]</f>
        <v>-0.64541629999999373</v>
      </c>
      <c r="E387" s="7">
        <f t="shared" ref="E387:E450" si="30">(B387-C387)^2</f>
        <v>0.41656220030568192</v>
      </c>
      <c r="F387" s="7">
        <f>ABS(Table21[[#This Row],[Erorr 1]])</f>
        <v>0.64541629999999373</v>
      </c>
      <c r="G387" s="8">
        <f>Table21[[#This Row],[Abs Erorr 1]]/Table21[[#This Row],[Adj Close]]</f>
        <v>4.9824683802295738E-3</v>
      </c>
      <c r="H387" s="6">
        <f t="shared" si="28"/>
        <v>129.20350646666665</v>
      </c>
      <c r="I387" s="9">
        <f>(Table21[[#This Row],[Adj Close]]-Table21[[#This Row],[3-MA]])</f>
        <v>0.33395383333333939</v>
      </c>
      <c r="J387" s="5">
        <f t="shared" si="27"/>
        <v>0.11152516279803182</v>
      </c>
      <c r="K387" s="5">
        <f>ABS(Table21[[#This Row],[Erorr 2]])</f>
        <v>0.33395383333333939</v>
      </c>
      <c r="L387" s="8">
        <f>Table21[[#This Row],[Abs Erorr 2]]/Table21[[#This Row],[Adj Close]]</f>
        <v>2.5780483310381794E-3</v>
      </c>
      <c r="M387" s="6">
        <f t="shared" si="29"/>
        <v>130.49435170000001</v>
      </c>
      <c r="N387" s="11">
        <f>Table21[[#This Row],[Adj Close]]-Table21[[#This Row],[6-MA]]</f>
        <v>-0.95689140000001771</v>
      </c>
      <c r="O387" s="12">
        <f>(Table21[[#This Row],[Adj Close]]-M387)^2</f>
        <v>0.91564115139399394</v>
      </c>
      <c r="P387" s="12">
        <f>ABS(Table21[[#This Row],[Erorr 3]])</f>
        <v>0.95689140000001771</v>
      </c>
      <c r="Q387" s="204">
        <f>Table21[[#This Row],[Abs Erorr 3]]/Table21[[#This Row],[Adj Close]]</f>
        <v>7.3869859559074413E-3</v>
      </c>
    </row>
    <row r="388" spans="1:17" x14ac:dyDescent="0.3">
      <c r="A388" s="68">
        <v>44027</v>
      </c>
      <c r="B388" s="87">
        <v>133.28477480000001</v>
      </c>
      <c r="C388" s="6">
        <f t="shared" ref="C388:C451" si="31">B387</f>
        <v>129.53746029999999</v>
      </c>
      <c r="D388" s="19">
        <f>Table21[[#This Row],[Adj Close]]-Table21[[#This Row],[Naive Trend ]]</f>
        <v>3.7473145000000159</v>
      </c>
      <c r="E388" s="7">
        <f t="shared" si="30"/>
        <v>14.042365961910368</v>
      </c>
      <c r="F388" s="7">
        <f>ABS(Table21[[#This Row],[Erorr 1]])</f>
        <v>3.7473145000000159</v>
      </c>
      <c r="G388" s="8">
        <f>Table21[[#This Row],[Abs Erorr 1]]/Table21[[#This Row],[Adj Close]]</f>
        <v>2.8115097959410858E-2</v>
      </c>
      <c r="H388" s="6">
        <f t="shared" si="28"/>
        <v>129.50534566666667</v>
      </c>
      <c r="I388" s="9">
        <f>(Table21[[#This Row],[Adj Close]]-Table21[[#This Row],[3-MA]])</f>
        <v>3.7794291333333376</v>
      </c>
      <c r="J388" s="5">
        <f t="shared" si="27"/>
        <v>14.284084573888784</v>
      </c>
      <c r="K388" s="5">
        <f>ABS(Table21[[#This Row],[Erorr 2]])</f>
        <v>3.7794291333333376</v>
      </c>
      <c r="L388" s="8">
        <f>Table21[[#This Row],[Abs Erorr 2]]/Table21[[#This Row],[Adj Close]]</f>
        <v>2.8356045459840003E-2</v>
      </c>
      <c r="M388" s="6">
        <f t="shared" si="29"/>
        <v>129.57598876666665</v>
      </c>
      <c r="N388" s="11">
        <f>Table21[[#This Row],[Adj Close]]-Table21[[#This Row],[6-MA]]</f>
        <v>3.7087860333333538</v>
      </c>
      <c r="O388" s="12">
        <f>(Table21[[#This Row],[Adj Close]]-M388)^2</f>
        <v>13.755093841048552</v>
      </c>
      <c r="P388" s="12">
        <f>ABS(Table21[[#This Row],[Erorr 3]])</f>
        <v>3.7087860333333538</v>
      </c>
      <c r="Q388" s="204">
        <f>Table21[[#This Row],[Abs Erorr 3]]/Table21[[#This Row],[Adj Close]]</f>
        <v>2.7826029183742551E-2</v>
      </c>
    </row>
    <row r="389" spans="1:17" x14ac:dyDescent="0.3">
      <c r="A389" s="68">
        <v>44028</v>
      </c>
      <c r="B389" s="87">
        <v>131.4351959</v>
      </c>
      <c r="C389" s="6">
        <f t="shared" si="31"/>
        <v>133.28477480000001</v>
      </c>
      <c r="D389" s="19">
        <f>Table21[[#This Row],[Adj Close]]-Table21[[#This Row],[Naive Trend ]]</f>
        <v>-1.8495789000000116</v>
      </c>
      <c r="E389" s="7">
        <f t="shared" si="30"/>
        <v>3.4209421073252528</v>
      </c>
      <c r="F389" s="7">
        <f>ABS(Table21[[#This Row],[Erorr 1]])</f>
        <v>1.8495789000000116</v>
      </c>
      <c r="G389" s="8">
        <f>Table21[[#This Row],[Abs Erorr 1]]/Table21[[#This Row],[Adj Close]]</f>
        <v>1.4072173646754626E-2</v>
      </c>
      <c r="H389" s="6">
        <f t="shared" si="28"/>
        <v>131.00170390000002</v>
      </c>
      <c r="I389" s="9">
        <f>(Table21[[#This Row],[Adj Close]]-Table21[[#This Row],[3-MA]])</f>
        <v>0.43349199999997268</v>
      </c>
      <c r="J389" s="5">
        <f t="shared" ref="J389:J452" si="32">(B389-H389)^2</f>
        <v>0.18791531406397632</v>
      </c>
      <c r="K389" s="5">
        <f>ABS(Table21[[#This Row],[Erorr 2]])</f>
        <v>0.43349199999997268</v>
      </c>
      <c r="L389" s="8">
        <f>Table21[[#This Row],[Abs Erorr 2]]/Table21[[#This Row],[Adj Close]]</f>
        <v>3.2981424574418175E-3</v>
      </c>
      <c r="M389" s="6">
        <f t="shared" si="29"/>
        <v>130.07852426666668</v>
      </c>
      <c r="N389" s="11">
        <f>Table21[[#This Row],[Adj Close]]-Table21[[#This Row],[6-MA]]</f>
        <v>1.3566716333333204</v>
      </c>
      <c r="O389" s="12">
        <f>(Table21[[#This Row],[Adj Close]]-M389)^2</f>
        <v>1.8405579206912994</v>
      </c>
      <c r="P389" s="12">
        <f>ABS(Table21[[#This Row],[Erorr 3]])</f>
        <v>1.3566716333333204</v>
      </c>
      <c r="Q389" s="204">
        <f>Table21[[#This Row],[Abs Erorr 3]]/Table21[[#This Row],[Adj Close]]</f>
        <v>1.0321981293089246E-2</v>
      </c>
    </row>
    <row r="390" spans="1:17" x14ac:dyDescent="0.3">
      <c r="A390" s="68">
        <v>44029</v>
      </c>
      <c r="B390" s="87">
        <v>131.27145390000001</v>
      </c>
      <c r="C390" s="6">
        <f t="shared" si="31"/>
        <v>131.4351959</v>
      </c>
      <c r="D390" s="19">
        <f>Table21[[#This Row],[Adj Close]]-Table21[[#This Row],[Naive Trend ]]</f>
        <v>-0.16374199999998496</v>
      </c>
      <c r="E390" s="7">
        <f t="shared" si="30"/>
        <v>2.6811442563995074E-2</v>
      </c>
      <c r="F390" s="7">
        <f>ABS(Table21[[#This Row],[Erorr 1]])</f>
        <v>0.16374199999998496</v>
      </c>
      <c r="G390" s="8">
        <f>Table21[[#This Row],[Abs Erorr 1]]/Table21[[#This Row],[Adj Close]]</f>
        <v>1.2473542048579758E-3</v>
      </c>
      <c r="H390" s="6">
        <f t="shared" ref="H390:H453" si="33">AVERAGE(B387:B389)</f>
        <v>131.41914366666666</v>
      </c>
      <c r="I390" s="9">
        <f>(Table21[[#This Row],[Adj Close]]-Table21[[#This Row],[3-MA]])</f>
        <v>-0.14768976666664457</v>
      </c>
      <c r="J390" s="5">
        <f t="shared" si="32"/>
        <v>2.181226717804792E-2</v>
      </c>
      <c r="K390" s="5">
        <f>ABS(Table21[[#This Row],[Erorr 2]])</f>
        <v>0.14768976666664457</v>
      </c>
      <c r="L390" s="8">
        <f>Table21[[#This Row],[Abs Erorr 2]]/Table21[[#This Row],[Adj Close]]</f>
        <v>1.125071462826577E-3</v>
      </c>
      <c r="M390" s="6">
        <f t="shared" si="29"/>
        <v>130.31132506666665</v>
      </c>
      <c r="N390" s="11">
        <f>Table21[[#This Row],[Adj Close]]-Table21[[#This Row],[6-MA]]</f>
        <v>0.96012883333335708</v>
      </c>
      <c r="O390" s="12">
        <f>(Table21[[#This Row],[Adj Close]]-M390)^2</f>
        <v>0.92184737659807336</v>
      </c>
      <c r="P390" s="12">
        <f>ABS(Table21[[#This Row],[Erorr 3]])</f>
        <v>0.96012883333335708</v>
      </c>
      <c r="Q390" s="204">
        <f>Table21[[#This Row],[Abs Erorr 3]]/Table21[[#This Row],[Adj Close]]</f>
        <v>7.314071755956662E-3</v>
      </c>
    </row>
    <row r="391" spans="1:17" x14ac:dyDescent="0.3">
      <c r="A391" s="68">
        <v>44032</v>
      </c>
      <c r="B391" s="87">
        <v>133.67973330000001</v>
      </c>
      <c r="C391" s="6">
        <f t="shared" si="31"/>
        <v>131.27145390000001</v>
      </c>
      <c r="D391" s="19">
        <f>Table21[[#This Row],[Adj Close]]-Table21[[#This Row],[Naive Trend ]]</f>
        <v>2.4082793999999978</v>
      </c>
      <c r="E391" s="7">
        <f t="shared" si="30"/>
        <v>5.7998096684643494</v>
      </c>
      <c r="F391" s="7">
        <f>ABS(Table21[[#This Row],[Erorr 1]])</f>
        <v>2.4082793999999978</v>
      </c>
      <c r="G391" s="8">
        <f>Table21[[#This Row],[Abs Erorr 1]]/Table21[[#This Row],[Adj Close]]</f>
        <v>1.8015291776468541E-2</v>
      </c>
      <c r="H391" s="6">
        <f t="shared" si="33"/>
        <v>131.99714153333332</v>
      </c>
      <c r="I391" s="9">
        <f>(Table21[[#This Row],[Adj Close]]-Table21[[#This Row],[3-MA]])</f>
        <v>1.6825917666666896</v>
      </c>
      <c r="J391" s="5">
        <f t="shared" si="32"/>
        <v>2.8311150532545319</v>
      </c>
      <c r="K391" s="5">
        <f>ABS(Table21[[#This Row],[Erorr 2]])</f>
        <v>1.6825917666666896</v>
      </c>
      <c r="L391" s="8">
        <f>Table21[[#This Row],[Abs Erorr 2]]/Table21[[#This Row],[Adj Close]]</f>
        <v>1.2586737908061712E-2</v>
      </c>
      <c r="M391" s="6">
        <f t="shared" si="29"/>
        <v>130.75124360000001</v>
      </c>
      <c r="N391" s="11">
        <f>Table21[[#This Row],[Adj Close]]-Table21[[#This Row],[6-MA]]</f>
        <v>2.9284897000000001</v>
      </c>
      <c r="O391" s="12">
        <f>(Table21[[#This Row],[Adj Close]]-M391)^2</f>
        <v>8.5760519230060908</v>
      </c>
      <c r="P391" s="12">
        <f>ABS(Table21[[#This Row],[Erorr 3]])</f>
        <v>2.9284897000000001</v>
      </c>
      <c r="Q391" s="204">
        <f>Table21[[#This Row],[Abs Erorr 3]]/Table21[[#This Row],[Adj Close]]</f>
        <v>2.1906758995606103E-2</v>
      </c>
    </row>
    <row r="392" spans="1:17" x14ac:dyDescent="0.3">
      <c r="A392" s="68">
        <v>44033</v>
      </c>
      <c r="B392" s="87">
        <v>136.7912445</v>
      </c>
      <c r="C392" s="6">
        <f t="shared" si="31"/>
        <v>133.67973330000001</v>
      </c>
      <c r="D392" s="19">
        <f>Table21[[#This Row],[Adj Close]]-Table21[[#This Row],[Naive Trend ]]</f>
        <v>3.1115111999999954</v>
      </c>
      <c r="E392" s="7">
        <f t="shared" si="30"/>
        <v>9.6815019477254118</v>
      </c>
      <c r="F392" s="7">
        <f>ABS(Table21[[#This Row],[Erorr 1]])</f>
        <v>3.1115111999999954</v>
      </c>
      <c r="G392" s="8">
        <f>Table21[[#This Row],[Abs Erorr 1]]/Table21[[#This Row],[Adj Close]]</f>
        <v>2.2746420733090085E-2</v>
      </c>
      <c r="H392" s="6">
        <f t="shared" si="33"/>
        <v>132.12879436666668</v>
      </c>
      <c r="I392" s="9">
        <f>(Table21[[#This Row],[Adj Close]]-Table21[[#This Row],[3-MA]])</f>
        <v>4.6624501333333228</v>
      </c>
      <c r="J392" s="5">
        <f t="shared" si="32"/>
        <v>21.738441245819921</v>
      </c>
      <c r="K392" s="5">
        <f>ABS(Table21[[#This Row],[Erorr 2]])</f>
        <v>4.6624501333333228</v>
      </c>
      <c r="L392" s="8">
        <f>Table21[[#This Row],[Abs Erorr 2]]/Table21[[#This Row],[Adj Close]]</f>
        <v>3.4084419294345428E-2</v>
      </c>
      <c r="M392" s="6">
        <f t="shared" si="29"/>
        <v>131.56524913333337</v>
      </c>
      <c r="N392" s="11">
        <f>Table21[[#This Row],[Adj Close]]-Table21[[#This Row],[6-MA]]</f>
        <v>5.2259953666666377</v>
      </c>
      <c r="O392" s="12">
        <f>(Table21[[#This Row],[Adj Close]]-M392)^2</f>
        <v>27.311027572421164</v>
      </c>
      <c r="P392" s="12">
        <f>ABS(Table21[[#This Row],[Erorr 3]])</f>
        <v>5.2259953666666377</v>
      </c>
      <c r="Q392" s="204">
        <f>Table21[[#This Row],[Abs Erorr 3]]/Table21[[#This Row],[Adj Close]]</f>
        <v>3.8204165666952734E-2</v>
      </c>
    </row>
    <row r="393" spans="1:17" x14ac:dyDescent="0.3">
      <c r="A393" s="68">
        <v>44034</v>
      </c>
      <c r="B393" s="87">
        <v>137.4944611</v>
      </c>
      <c r="C393" s="6">
        <f t="shared" si="31"/>
        <v>136.7912445</v>
      </c>
      <c r="D393" s="19">
        <f>Table21[[#This Row],[Adj Close]]-Table21[[#This Row],[Naive Trend ]]</f>
        <v>0.70321659999999042</v>
      </c>
      <c r="E393" s="7">
        <f t="shared" si="30"/>
        <v>0.49451358651554655</v>
      </c>
      <c r="F393" s="7">
        <f>ABS(Table21[[#This Row],[Erorr 1]])</f>
        <v>0.70321659999999042</v>
      </c>
      <c r="G393" s="8">
        <f>Table21[[#This Row],[Abs Erorr 1]]/Table21[[#This Row],[Adj Close]]</f>
        <v>5.1145085727383561E-3</v>
      </c>
      <c r="H393" s="6">
        <f t="shared" si="33"/>
        <v>133.91414390000003</v>
      </c>
      <c r="I393" s="9">
        <f>(Table21[[#This Row],[Adj Close]]-Table21[[#This Row],[3-MA]])</f>
        <v>3.5803171999999677</v>
      </c>
      <c r="J393" s="5">
        <f t="shared" si="32"/>
        <v>12.818671252615609</v>
      </c>
      <c r="K393" s="5">
        <f>ABS(Table21[[#This Row],[Erorr 2]])</f>
        <v>3.5803171999999677</v>
      </c>
      <c r="L393" s="8">
        <f>Table21[[#This Row],[Abs Erorr 2]]/Table21[[#This Row],[Adj Close]]</f>
        <v>2.6039719501107728E-2</v>
      </c>
      <c r="M393" s="6">
        <f t="shared" ref="M393:M456" si="34">AVERAGE(B387:B392)</f>
        <v>132.66664378333334</v>
      </c>
      <c r="N393" s="11">
        <f>Table21[[#This Row],[Adj Close]]-Table21[[#This Row],[6-MA]]</f>
        <v>4.8278173166666534</v>
      </c>
      <c r="O393" s="12">
        <f>(Table21[[#This Row],[Adj Close]]-M393)^2</f>
        <v>23.307820043106407</v>
      </c>
      <c r="P393" s="12">
        <f>ABS(Table21[[#This Row],[Erorr 3]])</f>
        <v>4.8278173166666534</v>
      </c>
      <c r="Q393" s="204">
        <f>Table21[[#This Row],[Abs Erorr 3]]/Table21[[#This Row],[Adj Close]]</f>
        <v>3.5112813112925127E-2</v>
      </c>
    </row>
    <row r="394" spans="1:17" x14ac:dyDescent="0.3">
      <c r="A394" s="68">
        <v>44035</v>
      </c>
      <c r="B394" s="87">
        <v>134.7490234</v>
      </c>
      <c r="C394" s="6">
        <f t="shared" si="31"/>
        <v>137.4944611</v>
      </c>
      <c r="D394" s="19">
        <f>Table21[[#This Row],[Adj Close]]-Table21[[#This Row],[Naive Trend ]]</f>
        <v>-2.7454376999999965</v>
      </c>
      <c r="E394" s="7">
        <f t="shared" si="30"/>
        <v>7.5374281645812706</v>
      </c>
      <c r="F394" s="7">
        <f>ABS(Table21[[#This Row],[Erorr 1]])</f>
        <v>2.7454376999999965</v>
      </c>
      <c r="G394" s="8">
        <f>Table21[[#This Row],[Abs Erorr 1]]/Table21[[#This Row],[Adj Close]]</f>
        <v>2.0374453415148066E-2</v>
      </c>
      <c r="H394" s="6">
        <f t="shared" si="33"/>
        <v>135.98847963333333</v>
      </c>
      <c r="I394" s="9">
        <f>(Table21[[#This Row],[Adj Close]]-Table21[[#This Row],[3-MA]])</f>
        <v>-1.2394562333333283</v>
      </c>
      <c r="J394" s="5">
        <f t="shared" si="32"/>
        <v>1.5362517543488421</v>
      </c>
      <c r="K394" s="5">
        <f>ABS(Table21[[#This Row],[Erorr 2]])</f>
        <v>1.2394562333333283</v>
      </c>
      <c r="L394" s="8">
        <f>Table21[[#This Row],[Abs Erorr 2]]/Table21[[#This Row],[Adj Close]]</f>
        <v>9.1982576352633398E-3</v>
      </c>
      <c r="M394" s="6">
        <f t="shared" si="34"/>
        <v>133.99281058333332</v>
      </c>
      <c r="N394" s="11">
        <f>Table21[[#This Row],[Adj Close]]-Table21[[#This Row],[6-MA]]</f>
        <v>0.75621281666667528</v>
      </c>
      <c r="O394" s="12">
        <f>(Table21[[#This Row],[Adj Close]]-M394)^2</f>
        <v>0.57185782409094665</v>
      </c>
      <c r="P394" s="12">
        <f>ABS(Table21[[#This Row],[Erorr 3]])</f>
        <v>0.75621281666667528</v>
      </c>
      <c r="Q394" s="204">
        <f>Table21[[#This Row],[Abs Erorr 3]]/Table21[[#This Row],[Adj Close]]</f>
        <v>5.6120096278684814E-3</v>
      </c>
    </row>
    <row r="395" spans="1:17" x14ac:dyDescent="0.3">
      <c r="A395" s="68">
        <v>44036</v>
      </c>
      <c r="B395" s="87">
        <v>134.14212040000001</v>
      </c>
      <c r="C395" s="6">
        <f t="shared" si="31"/>
        <v>134.7490234</v>
      </c>
      <c r="D395" s="19">
        <f>Table21[[#This Row],[Adj Close]]-Table21[[#This Row],[Naive Trend ]]</f>
        <v>-0.60690299999998842</v>
      </c>
      <c r="E395" s="7">
        <f t="shared" si="30"/>
        <v>0.36833125140898593</v>
      </c>
      <c r="F395" s="7">
        <f>ABS(Table21[[#This Row],[Erorr 1]])</f>
        <v>0.60690299999998842</v>
      </c>
      <c r="G395" s="8">
        <f>Table21[[#This Row],[Abs Erorr 1]]/Table21[[#This Row],[Adj Close]]</f>
        <v>4.5243283630097466E-3</v>
      </c>
      <c r="H395" s="6">
        <f t="shared" si="33"/>
        <v>136.34490966666667</v>
      </c>
      <c r="I395" s="9">
        <f>(Table21[[#This Row],[Adj Close]]-Table21[[#This Row],[3-MA]])</f>
        <v>-2.202789266666656</v>
      </c>
      <c r="J395" s="5">
        <f t="shared" si="32"/>
        <v>4.8522805533418243</v>
      </c>
      <c r="K395" s="5">
        <f>ABS(Table21[[#This Row],[Erorr 2]])</f>
        <v>2.202789266666656</v>
      </c>
      <c r="L395" s="8">
        <f>Table21[[#This Row],[Abs Erorr 2]]/Table21[[#This Row],[Adj Close]]</f>
        <v>1.6421309429865371E-2</v>
      </c>
      <c r="M395" s="6">
        <f t="shared" si="34"/>
        <v>134.23685201666669</v>
      </c>
      <c r="N395" s="11">
        <f>Table21[[#This Row],[Adj Close]]-Table21[[#This Row],[6-MA]]</f>
        <v>-9.4731616666678065E-2</v>
      </c>
      <c r="O395" s="12">
        <f>(Table21[[#This Row],[Adj Close]]-M395)^2</f>
        <v>8.9740791962824376E-3</v>
      </c>
      <c r="P395" s="12">
        <f>ABS(Table21[[#This Row],[Erorr 3]])</f>
        <v>9.4731616666678065E-2</v>
      </c>
      <c r="Q395" s="204">
        <f>Table21[[#This Row],[Abs Erorr 3]]/Table21[[#This Row],[Adj Close]]</f>
        <v>7.0620336389641612E-4</v>
      </c>
    </row>
    <row r="396" spans="1:17" x14ac:dyDescent="0.3">
      <c r="A396" s="68">
        <v>44039</v>
      </c>
      <c r="B396" s="87">
        <v>135.7990265</v>
      </c>
      <c r="C396" s="6">
        <f t="shared" si="31"/>
        <v>134.14212040000001</v>
      </c>
      <c r="D396" s="19">
        <f>Table21[[#This Row],[Adj Close]]-Table21[[#This Row],[Naive Trend ]]</f>
        <v>1.6569060999999863</v>
      </c>
      <c r="E396" s="7">
        <f t="shared" si="30"/>
        <v>2.7453378242171644</v>
      </c>
      <c r="F396" s="7">
        <f>ABS(Table21[[#This Row],[Erorr 1]])</f>
        <v>1.6569060999999863</v>
      </c>
      <c r="G396" s="8">
        <f>Table21[[#This Row],[Abs Erorr 1]]/Table21[[#This Row],[Adj Close]]</f>
        <v>1.2201163312462968E-2</v>
      </c>
      <c r="H396" s="6">
        <f t="shared" si="33"/>
        <v>135.46186830000002</v>
      </c>
      <c r="I396" s="9">
        <f>(Table21[[#This Row],[Adj Close]]-Table21[[#This Row],[3-MA]])</f>
        <v>0.3371581999999762</v>
      </c>
      <c r="J396" s="5">
        <f t="shared" si="32"/>
        <v>0.11367565182722396</v>
      </c>
      <c r="K396" s="5">
        <f>ABS(Table21[[#This Row],[Erorr 2]])</f>
        <v>0.3371581999999762</v>
      </c>
      <c r="L396" s="8">
        <f>Table21[[#This Row],[Abs Erorr 2]]/Table21[[#This Row],[Adj Close]]</f>
        <v>2.482773320911665E-3</v>
      </c>
      <c r="M396" s="6">
        <f t="shared" si="34"/>
        <v>134.68800610000002</v>
      </c>
      <c r="N396" s="11">
        <f>Table21[[#This Row],[Adj Close]]-Table21[[#This Row],[6-MA]]</f>
        <v>1.1110203999999726</v>
      </c>
      <c r="O396" s="12">
        <f>(Table21[[#This Row],[Adj Close]]-M396)^2</f>
        <v>1.2343663292160991</v>
      </c>
      <c r="P396" s="12">
        <f>ABS(Table21[[#This Row],[Erorr 3]])</f>
        <v>1.1110203999999726</v>
      </c>
      <c r="Q396" s="204">
        <f>Table21[[#This Row],[Abs Erorr 3]]/Table21[[#This Row],[Adj Close]]</f>
        <v>8.1813576182003973E-3</v>
      </c>
    </row>
    <row r="397" spans="1:17" x14ac:dyDescent="0.3">
      <c r="A397" s="68">
        <v>44040</v>
      </c>
      <c r="B397" s="87">
        <v>134.47929379999999</v>
      </c>
      <c r="C397" s="6">
        <f t="shared" si="31"/>
        <v>135.7990265</v>
      </c>
      <c r="D397" s="19">
        <f>Table21[[#This Row],[Adj Close]]-Table21[[#This Row],[Naive Trend ]]</f>
        <v>-1.319732700000003</v>
      </c>
      <c r="E397" s="7">
        <f t="shared" si="30"/>
        <v>1.7416943994492979</v>
      </c>
      <c r="F397" s="7">
        <f>ABS(Table21[[#This Row],[Erorr 1]])</f>
        <v>1.319732700000003</v>
      </c>
      <c r="G397" s="8">
        <f>Table21[[#This Row],[Abs Erorr 1]]/Table21[[#This Row],[Adj Close]]</f>
        <v>9.8136498393777485E-3</v>
      </c>
      <c r="H397" s="6">
        <f t="shared" si="33"/>
        <v>134.89672343333334</v>
      </c>
      <c r="I397" s="9">
        <f>(Table21[[#This Row],[Adj Close]]-Table21[[#This Row],[3-MA]])</f>
        <v>-0.4174296333333416</v>
      </c>
      <c r="J397" s="5">
        <f t="shared" si="32"/>
        <v>0.17424749878480802</v>
      </c>
      <c r="K397" s="5">
        <f>ABS(Table21[[#This Row],[Erorr 2]])</f>
        <v>0.4174296333333416</v>
      </c>
      <c r="L397" s="8">
        <f>Table21[[#This Row],[Abs Erorr 2]]/Table21[[#This Row],[Adj Close]]</f>
        <v>3.1040439129175561E-3</v>
      </c>
      <c r="M397" s="6">
        <f t="shared" si="34"/>
        <v>135.44260153333332</v>
      </c>
      <c r="N397" s="11">
        <f>Table21[[#This Row],[Adj Close]]-Table21[[#This Row],[6-MA]]</f>
        <v>-0.96330773333332331</v>
      </c>
      <c r="O397" s="12">
        <f>(Table21[[#This Row],[Adj Close]]-M397)^2</f>
        <v>0.92796178909978511</v>
      </c>
      <c r="P397" s="12">
        <f>ABS(Table21[[#This Row],[Erorr 3]])</f>
        <v>0.96330773333332331</v>
      </c>
      <c r="Q397" s="204">
        <f>Table21[[#This Row],[Abs Erorr 3]]/Table21[[#This Row],[Adj Close]]</f>
        <v>7.1632420584091683E-3</v>
      </c>
    </row>
    <row r="398" spans="1:17" x14ac:dyDescent="0.3">
      <c r="A398" s="68">
        <v>44041</v>
      </c>
      <c r="B398" s="87">
        <v>138.16879270000001</v>
      </c>
      <c r="C398" s="6">
        <f t="shared" si="31"/>
        <v>134.47929379999999</v>
      </c>
      <c r="D398" s="19">
        <f>Table21[[#This Row],[Adj Close]]-Table21[[#This Row],[Naive Trend ]]</f>
        <v>3.689498900000018</v>
      </c>
      <c r="E398" s="7">
        <f t="shared" si="30"/>
        <v>13.612402133101343</v>
      </c>
      <c r="F398" s="7">
        <f>ABS(Table21[[#This Row],[Erorr 1]])</f>
        <v>3.689498900000018</v>
      </c>
      <c r="G398" s="8">
        <f>Table21[[#This Row],[Abs Erorr 1]]/Table21[[#This Row],[Adj Close]]</f>
        <v>2.6702838085955263E-2</v>
      </c>
      <c r="H398" s="6">
        <f t="shared" si="33"/>
        <v>134.80681356666668</v>
      </c>
      <c r="I398" s="9">
        <f>(Table21[[#This Row],[Adj Close]]-Table21[[#This Row],[3-MA]])</f>
        <v>3.3619791333333353</v>
      </c>
      <c r="J398" s="5">
        <f t="shared" si="32"/>
        <v>11.302903692968764</v>
      </c>
      <c r="K398" s="5">
        <f>ABS(Table21[[#This Row],[Erorr 2]])</f>
        <v>3.3619791333333353</v>
      </c>
      <c r="L398" s="8">
        <f>Table21[[#This Row],[Abs Erorr 2]]/Table21[[#This Row],[Adj Close]]</f>
        <v>2.4332405803335466E-2</v>
      </c>
      <c r="M398" s="6">
        <f t="shared" si="34"/>
        <v>135.57586161666666</v>
      </c>
      <c r="N398" s="11">
        <f>Table21[[#This Row],[Adj Close]]-Table21[[#This Row],[6-MA]]</f>
        <v>2.5929310833333545</v>
      </c>
      <c r="O398" s="12">
        <f>(Table21[[#This Row],[Adj Close]]-M398)^2</f>
        <v>6.7232916029162837</v>
      </c>
      <c r="P398" s="12">
        <f>ABS(Table21[[#This Row],[Erorr 3]])</f>
        <v>2.5929310833333545</v>
      </c>
      <c r="Q398" s="204">
        <f>Table21[[#This Row],[Abs Erorr 3]]/Table21[[#This Row],[Adj Close]]</f>
        <v>1.8766401823914571E-2</v>
      </c>
    </row>
    <row r="399" spans="1:17" x14ac:dyDescent="0.3">
      <c r="A399" s="68">
        <v>44042</v>
      </c>
      <c r="B399" s="87">
        <v>134.6237946</v>
      </c>
      <c r="C399" s="6">
        <f t="shared" si="31"/>
        <v>138.16879270000001</v>
      </c>
      <c r="D399" s="19">
        <f>Table21[[#This Row],[Adj Close]]-Table21[[#This Row],[Naive Trend ]]</f>
        <v>-3.544998100000015</v>
      </c>
      <c r="E399" s="7">
        <f t="shared" si="30"/>
        <v>12.567011529003716</v>
      </c>
      <c r="F399" s="7">
        <f>ABS(Table21[[#This Row],[Erorr 1]])</f>
        <v>3.544998100000015</v>
      </c>
      <c r="G399" s="8">
        <f>Table21[[#This Row],[Abs Erorr 1]]/Table21[[#This Row],[Adj Close]]</f>
        <v>2.6332626490978551E-2</v>
      </c>
      <c r="H399" s="6">
        <f t="shared" si="33"/>
        <v>136.14903766666669</v>
      </c>
      <c r="I399" s="9">
        <f>(Table21[[#This Row],[Adj Close]]-Table21[[#This Row],[3-MA]])</f>
        <v>-1.5252430666666896</v>
      </c>
      <c r="J399" s="5">
        <f t="shared" si="32"/>
        <v>2.3263664124148078</v>
      </c>
      <c r="K399" s="5">
        <f>ABS(Table21[[#This Row],[Erorr 2]])</f>
        <v>1.5252430666666896</v>
      </c>
      <c r="L399" s="8">
        <f>Table21[[#This Row],[Abs Erorr 2]]/Table21[[#This Row],[Adj Close]]</f>
        <v>1.1329669254967574E-2</v>
      </c>
      <c r="M399" s="6">
        <f t="shared" si="34"/>
        <v>135.80545298333334</v>
      </c>
      <c r="N399" s="11">
        <f>Table21[[#This Row],[Adj Close]]-Table21[[#This Row],[6-MA]]</f>
        <v>-1.1816583833333425</v>
      </c>
      <c r="O399" s="12">
        <f>(Table21[[#This Row],[Adj Close]]-M399)^2</f>
        <v>1.3963165349019686</v>
      </c>
      <c r="P399" s="12">
        <f>ABS(Table21[[#This Row],[Erorr 3]])</f>
        <v>1.1816583833333425</v>
      </c>
      <c r="Q399" s="204">
        <f>Table21[[#This Row],[Abs Erorr 3]]/Table21[[#This Row],[Adj Close]]</f>
        <v>8.7774853386382145E-3</v>
      </c>
    </row>
    <row r="400" spans="1:17" x14ac:dyDescent="0.3">
      <c r="A400" s="68">
        <v>44043</v>
      </c>
      <c r="B400" s="87">
        <v>132.34072879999999</v>
      </c>
      <c r="C400" s="6">
        <f t="shared" si="31"/>
        <v>134.6237946</v>
      </c>
      <c r="D400" s="19">
        <f>Table21[[#This Row],[Adj Close]]-Table21[[#This Row],[Naive Trend ]]</f>
        <v>-2.2830658000000028</v>
      </c>
      <c r="E400" s="7">
        <f t="shared" si="30"/>
        <v>5.2123894471296532</v>
      </c>
      <c r="F400" s="7">
        <f>ABS(Table21[[#This Row],[Erorr 1]])</f>
        <v>2.2830658000000028</v>
      </c>
      <c r="G400" s="8">
        <f>Table21[[#This Row],[Abs Erorr 1]]/Table21[[#This Row],[Adj Close]]</f>
        <v>1.7251422299859685E-2</v>
      </c>
      <c r="H400" s="6">
        <f t="shared" si="33"/>
        <v>135.75729369999999</v>
      </c>
      <c r="I400" s="9">
        <f>(Table21[[#This Row],[Adj Close]]-Table21[[#This Row],[3-MA]])</f>
        <v>-3.4165648999999974</v>
      </c>
      <c r="J400" s="5">
        <f t="shared" si="32"/>
        <v>11.672915715911993</v>
      </c>
      <c r="K400" s="5">
        <f>ABS(Table21[[#This Row],[Erorr 2]])</f>
        <v>3.4165648999999974</v>
      </c>
      <c r="L400" s="8">
        <f>Table21[[#This Row],[Abs Erorr 2]]/Table21[[#This Row],[Adj Close]]</f>
        <v>2.5816428026199576E-2</v>
      </c>
      <c r="M400" s="6">
        <f t="shared" si="34"/>
        <v>135.32700856666665</v>
      </c>
      <c r="N400" s="11">
        <f>Table21[[#This Row],[Adj Close]]-Table21[[#This Row],[6-MA]]</f>
        <v>-2.9862797666666552</v>
      </c>
      <c r="O400" s="12">
        <f>(Table21[[#This Row],[Adj Close]]-M400)^2</f>
        <v>8.9178668448026528</v>
      </c>
      <c r="P400" s="12">
        <f>ABS(Table21[[#This Row],[Erorr 3]])</f>
        <v>2.9862797666666552</v>
      </c>
      <c r="Q400" s="204">
        <f>Table21[[#This Row],[Abs Erorr 3]]/Table21[[#This Row],[Adj Close]]</f>
        <v>2.2565084790938942E-2</v>
      </c>
    </row>
    <row r="401" spans="1:17" x14ac:dyDescent="0.3">
      <c r="A401" s="68">
        <v>44046</v>
      </c>
      <c r="B401" s="87">
        <v>135.11506650000001</v>
      </c>
      <c r="C401" s="6">
        <f t="shared" si="31"/>
        <v>132.34072879999999</v>
      </c>
      <c r="D401" s="19">
        <f>Table21[[#This Row],[Adj Close]]-Table21[[#This Row],[Naive Trend ]]</f>
        <v>2.774337700000018</v>
      </c>
      <c r="E401" s="7">
        <f t="shared" si="30"/>
        <v>7.6969496736413898</v>
      </c>
      <c r="F401" s="7">
        <f>ABS(Table21[[#This Row],[Erorr 1]])</f>
        <v>2.774337700000018</v>
      </c>
      <c r="G401" s="8">
        <f>Table21[[#This Row],[Abs Erorr 1]]/Table21[[#This Row],[Adj Close]]</f>
        <v>2.0533148314736741E-2</v>
      </c>
      <c r="H401" s="6">
        <f t="shared" si="33"/>
        <v>135.0444387</v>
      </c>
      <c r="I401" s="9">
        <f>(Table21[[#This Row],[Adj Close]]-Table21[[#This Row],[3-MA]])</f>
        <v>7.0627800000011121E-2</v>
      </c>
      <c r="J401" s="5">
        <f t="shared" si="32"/>
        <v>4.9882861328415708E-3</v>
      </c>
      <c r="K401" s="5">
        <f>ABS(Table21[[#This Row],[Erorr 2]])</f>
        <v>7.0627800000011121E-2</v>
      </c>
      <c r="L401" s="8">
        <f>Table21[[#This Row],[Abs Erorr 2]]/Table21[[#This Row],[Adj Close]]</f>
        <v>5.2272334854685588E-4</v>
      </c>
      <c r="M401" s="6">
        <f t="shared" si="34"/>
        <v>134.92562613333334</v>
      </c>
      <c r="N401" s="11">
        <f>Table21[[#This Row],[Adj Close]]-Table21[[#This Row],[6-MA]]</f>
        <v>0.1894403666666733</v>
      </c>
      <c r="O401" s="12">
        <f>(Table21[[#This Row],[Adj Close]]-M401)^2</f>
        <v>3.5887652522803626E-2</v>
      </c>
      <c r="P401" s="12">
        <f>ABS(Table21[[#This Row],[Erorr 3]])</f>
        <v>0.1894403666666733</v>
      </c>
      <c r="Q401" s="204">
        <f>Table21[[#This Row],[Abs Erorr 3]]/Table21[[#This Row],[Adj Close]]</f>
        <v>1.4020669313490163E-3</v>
      </c>
    </row>
    <row r="402" spans="1:17" x14ac:dyDescent="0.3">
      <c r="A402" s="68">
        <v>44047</v>
      </c>
      <c r="B402" s="87">
        <v>134.94168089999999</v>
      </c>
      <c r="C402" s="6">
        <f t="shared" si="31"/>
        <v>135.11506650000001</v>
      </c>
      <c r="D402" s="19">
        <f>Table21[[#This Row],[Adj Close]]-Table21[[#This Row],[Naive Trend ]]</f>
        <v>-0.17338560000001735</v>
      </c>
      <c r="E402" s="7">
        <f t="shared" si="30"/>
        <v>3.0062566287366015E-2</v>
      </c>
      <c r="F402" s="7">
        <f>ABS(Table21[[#This Row],[Erorr 1]])</f>
        <v>0.17338560000001735</v>
      </c>
      <c r="G402" s="8">
        <f>Table21[[#This Row],[Abs Erorr 1]]/Table21[[#This Row],[Adj Close]]</f>
        <v>1.2848928429200956E-3</v>
      </c>
      <c r="H402" s="6">
        <f t="shared" si="33"/>
        <v>134.02652996666666</v>
      </c>
      <c r="I402" s="9">
        <f>(Table21[[#This Row],[Adj Close]]-Table21[[#This Row],[3-MA]])</f>
        <v>0.91515093333333652</v>
      </c>
      <c r="J402" s="5">
        <f t="shared" si="32"/>
        <v>0.8375012307808769</v>
      </c>
      <c r="K402" s="5">
        <f>ABS(Table21[[#This Row],[Erorr 2]])</f>
        <v>0.91515093333333652</v>
      </c>
      <c r="L402" s="8">
        <f>Table21[[#This Row],[Abs Erorr 2]]/Table21[[#This Row],[Adj Close]]</f>
        <v>6.7818255058755281E-3</v>
      </c>
      <c r="M402" s="6">
        <f t="shared" si="34"/>
        <v>135.08778381666667</v>
      </c>
      <c r="N402" s="11">
        <f>Table21[[#This Row],[Adj Close]]-Table21[[#This Row],[6-MA]]</f>
        <v>-0.14610291666667763</v>
      </c>
      <c r="O402" s="12">
        <f>(Table21[[#This Row],[Adj Close]]-M402)^2</f>
        <v>2.1346062258510146E-2</v>
      </c>
      <c r="P402" s="12">
        <f>ABS(Table21[[#This Row],[Erorr 3]])</f>
        <v>0.14610291666667763</v>
      </c>
      <c r="Q402" s="204">
        <f>Table21[[#This Row],[Abs Erorr 3]]/Table21[[#This Row],[Adj Close]]</f>
        <v>1.0827115513326738E-3</v>
      </c>
    </row>
    <row r="403" spans="1:17" x14ac:dyDescent="0.3">
      <c r="A403" s="68">
        <v>44048</v>
      </c>
      <c r="B403" s="87">
        <v>137.08024599999999</v>
      </c>
      <c r="C403" s="6">
        <f t="shared" si="31"/>
        <v>134.94168089999999</v>
      </c>
      <c r="D403" s="19">
        <f>Table21[[#This Row],[Adj Close]]-Table21[[#This Row],[Naive Trend ]]</f>
        <v>2.1385650999999939</v>
      </c>
      <c r="E403" s="7">
        <f t="shared" si="30"/>
        <v>4.5734606869379837</v>
      </c>
      <c r="F403" s="7">
        <f>ABS(Table21[[#This Row],[Erorr 1]])</f>
        <v>2.1385650999999939</v>
      </c>
      <c r="G403" s="8">
        <f>Table21[[#This Row],[Abs Erorr 1]]/Table21[[#This Row],[Adj Close]]</f>
        <v>1.5600826248881944E-2</v>
      </c>
      <c r="H403" s="6">
        <f t="shared" si="33"/>
        <v>134.13249206666666</v>
      </c>
      <c r="I403" s="9">
        <f>(Table21[[#This Row],[Adj Close]]-Table21[[#This Row],[3-MA]])</f>
        <v>2.9477539333333311</v>
      </c>
      <c r="J403" s="5">
        <f t="shared" si="32"/>
        <v>8.6892532514821248</v>
      </c>
      <c r="K403" s="5">
        <f>ABS(Table21[[#This Row],[Erorr 2]])</f>
        <v>2.9477539333333311</v>
      </c>
      <c r="L403" s="8">
        <f>Table21[[#This Row],[Abs Erorr 2]]/Table21[[#This Row],[Adj Close]]</f>
        <v>2.1503856458890011E-2</v>
      </c>
      <c r="M403" s="6">
        <f t="shared" si="34"/>
        <v>134.94489288333332</v>
      </c>
      <c r="N403" s="11">
        <f>Table21[[#This Row],[Adj Close]]-Table21[[#This Row],[6-MA]]</f>
        <v>2.1353531166666642</v>
      </c>
      <c r="O403" s="12">
        <f>(Table21[[#This Row],[Adj Close]]-M403)^2</f>
        <v>4.5597329328580365</v>
      </c>
      <c r="P403" s="12">
        <f>ABS(Table21[[#This Row],[Erorr 3]])</f>
        <v>2.1353531166666642</v>
      </c>
      <c r="Q403" s="204">
        <f>Table21[[#This Row],[Abs Erorr 3]]/Table21[[#This Row],[Adj Close]]</f>
        <v>1.5577394839710634E-2</v>
      </c>
    </row>
    <row r="404" spans="1:17" x14ac:dyDescent="0.3">
      <c r="A404" s="68">
        <v>44049</v>
      </c>
      <c r="B404" s="87">
        <v>141.03948969999999</v>
      </c>
      <c r="C404" s="6">
        <f t="shared" si="31"/>
        <v>137.08024599999999</v>
      </c>
      <c r="D404" s="19">
        <f>Table21[[#This Row],[Adj Close]]-Table21[[#This Row],[Naive Trend ]]</f>
        <v>3.9592437000000018</v>
      </c>
      <c r="E404" s="7">
        <f t="shared" si="30"/>
        <v>15.675610675989704</v>
      </c>
      <c r="F404" s="7">
        <f>ABS(Table21[[#This Row],[Erorr 1]])</f>
        <v>3.9592437000000018</v>
      </c>
      <c r="G404" s="8">
        <f>Table21[[#This Row],[Abs Erorr 1]]/Table21[[#This Row],[Adj Close]]</f>
        <v>2.8071880495466668E-2</v>
      </c>
      <c r="H404" s="6">
        <f t="shared" si="33"/>
        <v>135.71233113333332</v>
      </c>
      <c r="I404" s="9">
        <f>(Table21[[#This Row],[Adj Close]]-Table21[[#This Row],[3-MA]])</f>
        <v>5.3271585666666681</v>
      </c>
      <c r="J404" s="5">
        <f t="shared" si="32"/>
        <v>28.378618394410069</v>
      </c>
      <c r="K404" s="5">
        <f>ABS(Table21[[#This Row],[Erorr 2]])</f>
        <v>5.3271585666666681</v>
      </c>
      <c r="L404" s="8">
        <f>Table21[[#This Row],[Abs Erorr 2]]/Table21[[#This Row],[Adj Close]]</f>
        <v>3.777068803920005E-2</v>
      </c>
      <c r="M404" s="6">
        <f t="shared" si="34"/>
        <v>135.37838491666665</v>
      </c>
      <c r="N404" s="11">
        <f>Table21[[#This Row],[Adj Close]]-Table21[[#This Row],[6-MA]]</f>
        <v>5.661104783333343</v>
      </c>
      <c r="O404" s="12">
        <f>(Table21[[#This Row],[Adj Close]]-M404)^2</f>
        <v>32.048107367879659</v>
      </c>
      <c r="P404" s="12">
        <f>ABS(Table21[[#This Row],[Erorr 3]])</f>
        <v>5.661104783333343</v>
      </c>
      <c r="Q404" s="204">
        <f>Table21[[#This Row],[Abs Erorr 3]]/Table21[[#This Row],[Adj Close]]</f>
        <v>4.0138437790542741E-2</v>
      </c>
    </row>
    <row r="405" spans="1:17" x14ac:dyDescent="0.3">
      <c r="A405" s="68">
        <v>44050</v>
      </c>
      <c r="B405" s="87">
        <v>141.46336360000001</v>
      </c>
      <c r="C405" s="6">
        <f t="shared" si="31"/>
        <v>141.03948969999999</v>
      </c>
      <c r="D405" s="19">
        <f>Table21[[#This Row],[Adj Close]]-Table21[[#This Row],[Naive Trend ]]</f>
        <v>0.42387390000001801</v>
      </c>
      <c r="E405" s="7">
        <f t="shared" si="30"/>
        <v>0.17966908310122526</v>
      </c>
      <c r="F405" s="7">
        <f>ABS(Table21[[#This Row],[Erorr 1]])</f>
        <v>0.42387390000001801</v>
      </c>
      <c r="G405" s="8">
        <f>Table21[[#This Row],[Abs Erorr 1]]/Table21[[#This Row],[Adj Close]]</f>
        <v>2.9963510637182247E-3</v>
      </c>
      <c r="H405" s="6">
        <f t="shared" si="33"/>
        <v>137.68713886666666</v>
      </c>
      <c r="I405" s="9">
        <f>(Table21[[#This Row],[Adj Close]]-Table21[[#This Row],[3-MA]])</f>
        <v>3.7762247333333505</v>
      </c>
      <c r="J405" s="5">
        <f t="shared" si="32"/>
        <v>14.259873236638533</v>
      </c>
      <c r="K405" s="5">
        <f>ABS(Table21[[#This Row],[Erorr 2]])</f>
        <v>3.7762247333333505</v>
      </c>
      <c r="L405" s="8">
        <f>Table21[[#This Row],[Abs Erorr 2]]/Table21[[#This Row],[Adj Close]]</f>
        <v>2.6694012055382445E-2</v>
      </c>
      <c r="M405" s="6">
        <f t="shared" si="34"/>
        <v>135.85683441666666</v>
      </c>
      <c r="N405" s="11">
        <f>Table21[[#This Row],[Adj Close]]-Table21[[#This Row],[6-MA]]</f>
        <v>5.6065291833333504</v>
      </c>
      <c r="O405" s="12">
        <f>(Table21[[#This Row],[Adj Close]]-M405)^2</f>
        <v>31.433169483568523</v>
      </c>
      <c r="P405" s="12">
        <f>ABS(Table21[[#This Row],[Erorr 3]])</f>
        <v>5.6065291833333504</v>
      </c>
      <c r="Q405" s="204">
        <f>Table21[[#This Row],[Abs Erorr 3]]/Table21[[#This Row],[Adj Close]]</f>
        <v>3.9632375766112136E-2</v>
      </c>
    </row>
    <row r="406" spans="1:17" x14ac:dyDescent="0.3">
      <c r="A406" s="68">
        <v>44053</v>
      </c>
      <c r="B406" s="87">
        <v>145.46112059999999</v>
      </c>
      <c r="C406" s="6">
        <f t="shared" si="31"/>
        <v>141.46336360000001</v>
      </c>
      <c r="D406" s="19">
        <f>Table21[[#This Row],[Adj Close]]-Table21[[#This Row],[Naive Trend ]]</f>
        <v>3.9977569999999787</v>
      </c>
      <c r="E406" s="7">
        <f t="shared" si="30"/>
        <v>15.982061031048829</v>
      </c>
      <c r="F406" s="7">
        <f>ABS(Table21[[#This Row],[Erorr 1]])</f>
        <v>3.9977569999999787</v>
      </c>
      <c r="G406" s="8">
        <f>Table21[[#This Row],[Abs Erorr 1]]/Table21[[#This Row],[Adj Close]]</f>
        <v>2.748333701479802E-2</v>
      </c>
      <c r="H406" s="6">
        <f t="shared" si="33"/>
        <v>139.86103309999999</v>
      </c>
      <c r="I406" s="9">
        <f>(Table21[[#This Row],[Adj Close]]-Table21[[#This Row],[3-MA]])</f>
        <v>5.6000875000000008</v>
      </c>
      <c r="J406" s="5">
        <f t="shared" si="32"/>
        <v>31.360980007656259</v>
      </c>
      <c r="K406" s="5">
        <f>ABS(Table21[[#This Row],[Erorr 2]])</f>
        <v>5.6000875000000008</v>
      </c>
      <c r="L406" s="8">
        <f>Table21[[#This Row],[Abs Erorr 2]]/Table21[[#This Row],[Adj Close]]</f>
        <v>3.8498861255163476E-2</v>
      </c>
      <c r="M406" s="6">
        <f t="shared" si="34"/>
        <v>136.99676258333332</v>
      </c>
      <c r="N406" s="11">
        <f>Table21[[#This Row],[Adj Close]]-Table21[[#This Row],[6-MA]]</f>
        <v>8.4643580166666652</v>
      </c>
      <c r="O406" s="12">
        <f>(Table21[[#This Row],[Adj Close]]-M406)^2</f>
        <v>71.645356634309238</v>
      </c>
      <c r="P406" s="12">
        <f>ABS(Table21[[#This Row],[Erorr 3]])</f>
        <v>8.4643580166666652</v>
      </c>
      <c r="Q406" s="204">
        <f>Table21[[#This Row],[Abs Erorr 3]]/Table21[[#This Row],[Adj Close]]</f>
        <v>5.8189830944191598E-2</v>
      </c>
    </row>
    <row r="407" spans="1:17" x14ac:dyDescent="0.3">
      <c r="A407" s="68">
        <v>44054</v>
      </c>
      <c r="B407" s="87">
        <v>147.38775630000001</v>
      </c>
      <c r="C407" s="6">
        <f t="shared" si="31"/>
        <v>145.46112059999999</v>
      </c>
      <c r="D407" s="19">
        <f>Table21[[#This Row],[Adj Close]]-Table21[[#This Row],[Naive Trend ]]</f>
        <v>1.9266357000000198</v>
      </c>
      <c r="E407" s="7">
        <f t="shared" si="30"/>
        <v>3.7119251205145662</v>
      </c>
      <c r="F407" s="7">
        <f>ABS(Table21[[#This Row],[Erorr 1]])</f>
        <v>1.9266357000000198</v>
      </c>
      <c r="G407" s="8">
        <f>Table21[[#This Row],[Abs Erorr 1]]/Table21[[#This Row],[Adj Close]]</f>
        <v>1.307188431635023E-2</v>
      </c>
      <c r="H407" s="6">
        <f t="shared" si="33"/>
        <v>142.65465796666663</v>
      </c>
      <c r="I407" s="9">
        <f>(Table21[[#This Row],[Adj Close]]-Table21[[#This Row],[3-MA]])</f>
        <v>4.7330983333333734</v>
      </c>
      <c r="J407" s="5">
        <f t="shared" si="32"/>
        <v>22.402219833003159</v>
      </c>
      <c r="K407" s="5">
        <f>ABS(Table21[[#This Row],[Erorr 2]])</f>
        <v>4.7330983333333734</v>
      </c>
      <c r="L407" s="8">
        <f>Table21[[#This Row],[Abs Erorr 2]]/Table21[[#This Row],[Adj Close]]</f>
        <v>3.2113239607904749E-2</v>
      </c>
      <c r="M407" s="6">
        <f t="shared" si="34"/>
        <v>139.18349455000001</v>
      </c>
      <c r="N407" s="11">
        <f>Table21[[#This Row],[Adj Close]]-Table21[[#This Row],[6-MA]]</f>
        <v>8.2042617500000006</v>
      </c>
      <c r="O407" s="12">
        <f>(Table21[[#This Row],[Adj Close]]-M407)^2</f>
        <v>67.309910862513078</v>
      </c>
      <c r="P407" s="12">
        <f>ABS(Table21[[#This Row],[Erorr 3]])</f>
        <v>8.2042617500000006</v>
      </c>
      <c r="Q407" s="204">
        <f>Table21[[#This Row],[Abs Erorr 3]]/Table21[[#This Row],[Adj Close]]</f>
        <v>5.5664472789046723E-2</v>
      </c>
    </row>
    <row r="408" spans="1:17" x14ac:dyDescent="0.3">
      <c r="A408" s="68">
        <v>44055</v>
      </c>
      <c r="B408" s="87">
        <v>150.33549500000001</v>
      </c>
      <c r="C408" s="6">
        <f t="shared" si="31"/>
        <v>147.38775630000001</v>
      </c>
      <c r="D408" s="19">
        <f>Table21[[#This Row],[Adj Close]]-Table21[[#This Row],[Naive Trend ]]</f>
        <v>2.9477387000000022</v>
      </c>
      <c r="E408" s="7">
        <f t="shared" si="30"/>
        <v>8.6891634434777032</v>
      </c>
      <c r="F408" s="7">
        <f>ABS(Table21[[#This Row],[Erorr 1]])</f>
        <v>2.9477387000000022</v>
      </c>
      <c r="G408" s="8">
        <f>Table21[[#This Row],[Abs Erorr 1]]/Table21[[#This Row],[Adj Close]]</f>
        <v>1.9607736017365707E-2</v>
      </c>
      <c r="H408" s="6">
        <f t="shared" si="33"/>
        <v>144.77074683333333</v>
      </c>
      <c r="I408" s="9">
        <f>(Table21[[#This Row],[Adj Close]]-Table21[[#This Row],[3-MA]])</f>
        <v>5.5647481666666749</v>
      </c>
      <c r="J408" s="5">
        <f t="shared" si="32"/>
        <v>30.966422158420119</v>
      </c>
      <c r="K408" s="5">
        <f>ABS(Table21[[#This Row],[Erorr 2]])</f>
        <v>5.5647481666666749</v>
      </c>
      <c r="L408" s="8">
        <f>Table21[[#This Row],[Abs Erorr 2]]/Table21[[#This Row],[Adj Close]]</f>
        <v>3.7015530940758032E-2</v>
      </c>
      <c r="M408" s="6">
        <f t="shared" si="34"/>
        <v>141.22894284999998</v>
      </c>
      <c r="N408" s="11">
        <f>Table21[[#This Row],[Adj Close]]-Table21[[#This Row],[6-MA]]</f>
        <v>9.1065521500000273</v>
      </c>
      <c r="O408" s="12">
        <f>(Table21[[#This Row],[Adj Close]]-M408)^2</f>
        <v>82.929292060670122</v>
      </c>
      <c r="P408" s="12">
        <f>ABS(Table21[[#This Row],[Erorr 3]])</f>
        <v>9.1065521500000273</v>
      </c>
      <c r="Q408" s="204">
        <f>Table21[[#This Row],[Abs Erorr 3]]/Table21[[#This Row],[Adj Close]]</f>
        <v>6.0574863906890562E-2</v>
      </c>
    </row>
    <row r="409" spans="1:17" x14ac:dyDescent="0.3">
      <c r="A409" s="68">
        <v>44056</v>
      </c>
      <c r="B409" s="87">
        <v>152.46446230000001</v>
      </c>
      <c r="C409" s="6">
        <f t="shared" si="31"/>
        <v>150.33549500000001</v>
      </c>
      <c r="D409" s="19">
        <f>Table21[[#This Row],[Adj Close]]-Table21[[#This Row],[Naive Trend ]]</f>
        <v>2.1289672999999993</v>
      </c>
      <c r="E409" s="7">
        <f t="shared" si="30"/>
        <v>4.5325017644692869</v>
      </c>
      <c r="F409" s="7">
        <f>ABS(Table21[[#This Row],[Erorr 1]])</f>
        <v>2.1289672999999993</v>
      </c>
      <c r="G409" s="8">
        <f>Table21[[#This Row],[Abs Erorr 1]]/Table21[[#This Row],[Adj Close]]</f>
        <v>1.3963695328626093E-2</v>
      </c>
      <c r="H409" s="6">
        <f t="shared" si="33"/>
        <v>147.72812396666666</v>
      </c>
      <c r="I409" s="9">
        <f>(Table21[[#This Row],[Adj Close]]-Table21[[#This Row],[3-MA]])</f>
        <v>4.7363383333333502</v>
      </c>
      <c r="J409" s="5">
        <f t="shared" si="32"/>
        <v>22.432900807802937</v>
      </c>
      <c r="K409" s="5">
        <f>ABS(Table21[[#This Row],[Erorr 2]])</f>
        <v>4.7363383333333502</v>
      </c>
      <c r="L409" s="8">
        <f>Table21[[#This Row],[Abs Erorr 2]]/Table21[[#This Row],[Adj Close]]</f>
        <v>3.1065195533984773E-2</v>
      </c>
      <c r="M409" s="6">
        <f t="shared" si="34"/>
        <v>143.79457853333332</v>
      </c>
      <c r="N409" s="11">
        <f>Table21[[#This Row],[Adj Close]]-Table21[[#This Row],[6-MA]]</f>
        <v>8.6698837666666861</v>
      </c>
      <c r="O409" s="12">
        <f>(Table21[[#This Row],[Adj Close]]-M409)^2</f>
        <v>75.166884527510518</v>
      </c>
      <c r="P409" s="12">
        <f>ABS(Table21[[#This Row],[Erorr 3]])</f>
        <v>8.6698837666666861</v>
      </c>
      <c r="Q409" s="204">
        <f>Table21[[#This Row],[Abs Erorr 3]]/Table21[[#This Row],[Adj Close]]</f>
        <v>5.6864948302557228E-2</v>
      </c>
    </row>
    <row r="410" spans="1:17" x14ac:dyDescent="0.3">
      <c r="A410" s="68">
        <v>44057</v>
      </c>
      <c r="B410" s="87">
        <v>151.48188780000001</v>
      </c>
      <c r="C410" s="6">
        <f t="shared" si="31"/>
        <v>152.46446230000001</v>
      </c>
      <c r="D410" s="19">
        <f>Table21[[#This Row],[Adj Close]]-Table21[[#This Row],[Naive Trend ]]</f>
        <v>-0.98257449999999835</v>
      </c>
      <c r="E410" s="7">
        <f t="shared" si="30"/>
        <v>0.96545264805024678</v>
      </c>
      <c r="F410" s="7">
        <f>ABS(Table21[[#This Row],[Erorr 1]])</f>
        <v>0.98257449999999835</v>
      </c>
      <c r="G410" s="8">
        <f>Table21[[#This Row],[Abs Erorr 1]]/Table21[[#This Row],[Adj Close]]</f>
        <v>6.4864157310825267E-3</v>
      </c>
      <c r="H410" s="6">
        <f t="shared" si="33"/>
        <v>150.06257120000001</v>
      </c>
      <c r="I410" s="9">
        <f>(Table21[[#This Row],[Adj Close]]-Table21[[#This Row],[3-MA]])</f>
        <v>1.4193166000000019</v>
      </c>
      <c r="J410" s="5">
        <f t="shared" si="32"/>
        <v>2.0144596110355653</v>
      </c>
      <c r="K410" s="5">
        <f>ABS(Table21[[#This Row],[Erorr 2]])</f>
        <v>1.4193166000000019</v>
      </c>
      <c r="L410" s="8">
        <f>Table21[[#This Row],[Abs Erorr 2]]/Table21[[#This Row],[Adj Close]]</f>
        <v>9.3695465551228881E-3</v>
      </c>
      <c r="M410" s="6">
        <f t="shared" si="34"/>
        <v>146.35861458333332</v>
      </c>
      <c r="N410" s="11">
        <f>Table21[[#This Row],[Adj Close]]-Table21[[#This Row],[6-MA]]</f>
        <v>5.1232732166666892</v>
      </c>
      <c r="O410" s="12">
        <f>(Table21[[#This Row],[Adj Close]]-M410)^2</f>
        <v>26.247928452614246</v>
      </c>
      <c r="P410" s="12">
        <f>ABS(Table21[[#This Row],[Erorr 3]])</f>
        <v>5.1232732166666892</v>
      </c>
      <c r="Q410" s="204">
        <f>Table21[[#This Row],[Abs Erorr 3]]/Table21[[#This Row],[Adj Close]]</f>
        <v>3.3821028316143607E-2</v>
      </c>
    </row>
    <row r="411" spans="1:17" x14ac:dyDescent="0.3">
      <c r="A411" s="68">
        <v>44060</v>
      </c>
      <c r="B411" s="87">
        <v>153.43740840000001</v>
      </c>
      <c r="C411" s="6">
        <f t="shared" si="31"/>
        <v>151.48188780000001</v>
      </c>
      <c r="D411" s="19">
        <f>Table21[[#This Row],[Adj Close]]-Table21[[#This Row],[Naive Trend ]]</f>
        <v>1.9555205999999998</v>
      </c>
      <c r="E411" s="7">
        <f t="shared" si="30"/>
        <v>3.8240608170243595</v>
      </c>
      <c r="F411" s="7">
        <f>ABS(Table21[[#This Row],[Erorr 1]])</f>
        <v>1.9555205999999998</v>
      </c>
      <c r="G411" s="8">
        <f>Table21[[#This Row],[Abs Erorr 1]]/Table21[[#This Row],[Adj Close]]</f>
        <v>1.2744744716373871E-2</v>
      </c>
      <c r="H411" s="6">
        <f t="shared" si="33"/>
        <v>151.42728170000001</v>
      </c>
      <c r="I411" s="9">
        <f>(Table21[[#This Row],[Adj Close]]-Table21[[#This Row],[3-MA]])</f>
        <v>2.0101267000000007</v>
      </c>
      <c r="J411" s="5">
        <f t="shared" si="32"/>
        <v>4.0406093500528932</v>
      </c>
      <c r="K411" s="5">
        <f>ABS(Table21[[#This Row],[Erorr 2]])</f>
        <v>2.0101267000000007</v>
      </c>
      <c r="L411" s="8">
        <f>Table21[[#This Row],[Abs Erorr 2]]/Table21[[#This Row],[Adj Close]]</f>
        <v>1.3100629898282357E-2</v>
      </c>
      <c r="M411" s="6">
        <f t="shared" si="34"/>
        <v>148.09901426666667</v>
      </c>
      <c r="N411" s="11">
        <f>Table21[[#This Row],[Adj Close]]-Table21[[#This Row],[6-MA]]</f>
        <v>5.3383941333333382</v>
      </c>
      <c r="O411" s="12">
        <f>(Table21[[#This Row],[Adj Close]]-M411)^2</f>
        <v>28.498451922807803</v>
      </c>
      <c r="P411" s="12">
        <f>ABS(Table21[[#This Row],[Erorr 3]])</f>
        <v>5.3383941333333382</v>
      </c>
      <c r="Q411" s="204">
        <f>Table21[[#This Row],[Abs Erorr 3]]/Table21[[#This Row],[Adj Close]]</f>
        <v>3.4791998828711562E-2</v>
      </c>
    </row>
    <row r="412" spans="1:17" x14ac:dyDescent="0.3">
      <c r="A412" s="68">
        <v>44061</v>
      </c>
      <c r="B412" s="87">
        <v>154.51631159999999</v>
      </c>
      <c r="C412" s="6">
        <f t="shared" si="31"/>
        <v>153.43740840000001</v>
      </c>
      <c r="D412" s="19">
        <f>Table21[[#This Row],[Adj Close]]-Table21[[#This Row],[Naive Trend ]]</f>
        <v>1.078903199999985</v>
      </c>
      <c r="E412" s="7">
        <f t="shared" si="30"/>
        <v>1.1640321149702075</v>
      </c>
      <c r="F412" s="7">
        <f>ABS(Table21[[#This Row],[Erorr 1]])</f>
        <v>1.078903199999985</v>
      </c>
      <c r="G412" s="8">
        <f>Table21[[#This Row],[Abs Erorr 1]]/Table21[[#This Row],[Adj Close]]</f>
        <v>6.9824550484544768E-3</v>
      </c>
      <c r="H412" s="6">
        <f t="shared" si="33"/>
        <v>152.46125283333333</v>
      </c>
      <c r="I412" s="9">
        <f>(Table21[[#This Row],[Adj Close]]-Table21[[#This Row],[3-MA]])</f>
        <v>2.0550587666666615</v>
      </c>
      <c r="J412" s="5">
        <f t="shared" si="32"/>
        <v>4.2232665344534999</v>
      </c>
      <c r="K412" s="5">
        <f>ABS(Table21[[#This Row],[Erorr 2]])</f>
        <v>2.0550587666666615</v>
      </c>
      <c r="L412" s="8">
        <f>Table21[[#This Row],[Abs Erorr 2]]/Table21[[#This Row],[Adj Close]]</f>
        <v>1.3299947076051364E-2</v>
      </c>
      <c r="M412" s="6">
        <f t="shared" si="34"/>
        <v>150.0946884</v>
      </c>
      <c r="N412" s="11">
        <f>Table21[[#This Row],[Adj Close]]-Table21[[#This Row],[6-MA]]</f>
        <v>4.4216231999999991</v>
      </c>
      <c r="O412" s="12">
        <f>(Table21[[#This Row],[Adj Close]]-M412)^2</f>
        <v>19.550751722778234</v>
      </c>
      <c r="P412" s="12">
        <f>ABS(Table21[[#This Row],[Erorr 3]])</f>
        <v>4.4216231999999991</v>
      </c>
      <c r="Q412" s="204">
        <f>Table21[[#This Row],[Abs Erorr 3]]/Table21[[#This Row],[Adj Close]]</f>
        <v>2.8615899216170516E-2</v>
      </c>
    </row>
    <row r="413" spans="1:17" x14ac:dyDescent="0.3">
      <c r="A413" s="68">
        <v>44062</v>
      </c>
      <c r="B413" s="87">
        <v>149.23733519999999</v>
      </c>
      <c r="C413" s="6">
        <f t="shared" si="31"/>
        <v>154.51631159999999</v>
      </c>
      <c r="D413" s="19">
        <f>Table21[[#This Row],[Adj Close]]-Table21[[#This Row],[Naive Trend ]]</f>
        <v>-5.2789764000000048</v>
      </c>
      <c r="E413" s="7">
        <f t="shared" si="30"/>
        <v>27.867591831757011</v>
      </c>
      <c r="F413" s="7">
        <f>ABS(Table21[[#This Row],[Erorr 1]])</f>
        <v>5.2789764000000048</v>
      </c>
      <c r="G413" s="8">
        <f>Table21[[#This Row],[Abs Erorr 1]]/Table21[[#This Row],[Adj Close]]</f>
        <v>3.5373027754250636E-2</v>
      </c>
      <c r="H413" s="6">
        <f t="shared" si="33"/>
        <v>153.1452026</v>
      </c>
      <c r="I413" s="9">
        <f>(Table21[[#This Row],[Adj Close]]-Table21[[#This Row],[3-MA]])</f>
        <v>-3.9078674000000149</v>
      </c>
      <c r="J413" s="5">
        <f t="shared" si="32"/>
        <v>15.271427615982876</v>
      </c>
      <c r="K413" s="5">
        <f>ABS(Table21[[#This Row],[Erorr 2]])</f>
        <v>3.9078674000000149</v>
      </c>
      <c r="L413" s="8">
        <f>Table21[[#This Row],[Abs Erorr 2]]/Table21[[#This Row],[Adj Close]]</f>
        <v>2.6185588175793258E-2</v>
      </c>
      <c r="M413" s="6">
        <f t="shared" si="34"/>
        <v>151.60388689999999</v>
      </c>
      <c r="N413" s="11">
        <f>Table21[[#This Row],[Adj Close]]-Table21[[#This Row],[6-MA]]</f>
        <v>-2.3665517000000023</v>
      </c>
      <c r="O413" s="12">
        <f>(Table21[[#This Row],[Adj Close]]-M413)^2</f>
        <v>5.6005669487729008</v>
      </c>
      <c r="P413" s="12">
        <f>ABS(Table21[[#This Row],[Erorr 3]])</f>
        <v>2.3665517000000023</v>
      </c>
      <c r="Q413" s="204">
        <f>Table21[[#This Row],[Abs Erorr 3]]/Table21[[#This Row],[Adj Close]]</f>
        <v>1.5857638417547958E-2</v>
      </c>
    </row>
    <row r="414" spans="1:17" x14ac:dyDescent="0.3">
      <c r="A414" s="68">
        <v>44063</v>
      </c>
      <c r="B414" s="87">
        <v>149.41073610000001</v>
      </c>
      <c r="C414" s="6">
        <f t="shared" si="31"/>
        <v>149.23733519999999</v>
      </c>
      <c r="D414" s="19">
        <f>Table21[[#This Row],[Adj Close]]-Table21[[#This Row],[Naive Trend ]]</f>
        <v>0.17340090000001851</v>
      </c>
      <c r="E414" s="7">
        <f t="shared" si="30"/>
        <v>3.0067872120816418E-2</v>
      </c>
      <c r="F414" s="7">
        <f>ABS(Table21[[#This Row],[Erorr 1]])</f>
        <v>0.17340090000001851</v>
      </c>
      <c r="G414" s="8">
        <f>Table21[[#This Row],[Abs Erorr 1]]/Table21[[#This Row],[Adj Close]]</f>
        <v>1.1605651944848327E-3</v>
      </c>
      <c r="H414" s="6">
        <f t="shared" si="33"/>
        <v>152.39701839999998</v>
      </c>
      <c r="I414" s="9">
        <f>(Table21[[#This Row],[Adj Close]]-Table21[[#This Row],[3-MA]])</f>
        <v>-2.9862822999999707</v>
      </c>
      <c r="J414" s="5">
        <f t="shared" si="32"/>
        <v>8.9178819752931151</v>
      </c>
      <c r="K414" s="5">
        <f>ABS(Table21[[#This Row],[Erorr 2]])</f>
        <v>2.9862822999999707</v>
      </c>
      <c r="L414" s="8">
        <f>Table21[[#This Row],[Abs Erorr 2]]/Table21[[#This Row],[Adj Close]]</f>
        <v>1.9987066377889096E-2</v>
      </c>
      <c r="M414" s="6">
        <f t="shared" si="34"/>
        <v>151.91215005000001</v>
      </c>
      <c r="N414" s="11">
        <f>Table21[[#This Row],[Adj Close]]-Table21[[#This Row],[6-MA]]</f>
        <v>-2.5014139499999999</v>
      </c>
      <c r="O414" s="12">
        <f>(Table21[[#This Row],[Adj Close]]-M414)^2</f>
        <v>6.2570717492546022</v>
      </c>
      <c r="P414" s="12">
        <f>ABS(Table21[[#This Row],[Erorr 3]])</f>
        <v>2.5014139499999999</v>
      </c>
      <c r="Q414" s="204">
        <f>Table21[[#This Row],[Abs Erorr 3]]/Table21[[#This Row],[Adj Close]]</f>
        <v>1.674186216662378E-2</v>
      </c>
    </row>
    <row r="415" spans="1:17" x14ac:dyDescent="0.3">
      <c r="A415" s="68">
        <v>44064</v>
      </c>
      <c r="B415" s="87">
        <v>147.01206970000001</v>
      </c>
      <c r="C415" s="6">
        <f t="shared" si="31"/>
        <v>149.41073610000001</v>
      </c>
      <c r="D415" s="19">
        <f>Table21[[#This Row],[Adj Close]]-Table21[[#This Row],[Naive Trend ]]</f>
        <v>-2.3986663999999962</v>
      </c>
      <c r="E415" s="7">
        <f t="shared" si="30"/>
        <v>5.7536004984889422</v>
      </c>
      <c r="F415" s="7">
        <f>ABS(Table21[[#This Row],[Erorr 1]])</f>
        <v>2.3986663999999962</v>
      </c>
      <c r="G415" s="8">
        <f>Table21[[#This Row],[Abs Erorr 1]]/Table21[[#This Row],[Adj Close]]</f>
        <v>1.6316118839050642E-2</v>
      </c>
      <c r="H415" s="6">
        <f t="shared" si="33"/>
        <v>151.0547943</v>
      </c>
      <c r="I415" s="9">
        <f>(Table21[[#This Row],[Adj Close]]-Table21[[#This Row],[3-MA]])</f>
        <v>-4.0427245999999855</v>
      </c>
      <c r="J415" s="5">
        <f t="shared" si="32"/>
        <v>16.343622191445043</v>
      </c>
      <c r="K415" s="5">
        <f>ABS(Table21[[#This Row],[Erorr 2]])</f>
        <v>4.0427245999999855</v>
      </c>
      <c r="L415" s="8">
        <f>Table21[[#This Row],[Abs Erorr 2]]/Table21[[#This Row],[Adj Close]]</f>
        <v>2.7499270014018345E-2</v>
      </c>
      <c r="M415" s="6">
        <f t="shared" si="34"/>
        <v>151.75802356666665</v>
      </c>
      <c r="N415" s="11">
        <f>Table21[[#This Row],[Adj Close]]-Table21[[#This Row],[6-MA]]</f>
        <v>-4.745953866666639</v>
      </c>
      <c r="O415" s="12">
        <f>(Table21[[#This Row],[Adj Close]]-M415)^2</f>
        <v>22.524078104528023</v>
      </c>
      <c r="P415" s="12">
        <f>ABS(Table21[[#This Row],[Erorr 3]])</f>
        <v>4.745953866666639</v>
      </c>
      <c r="Q415" s="204">
        <f>Table21[[#This Row],[Abs Erorr 3]]/Table21[[#This Row],[Adj Close]]</f>
        <v>3.2282749820143772E-2</v>
      </c>
    </row>
    <row r="416" spans="1:17" x14ac:dyDescent="0.3">
      <c r="A416" s="68">
        <v>44067</v>
      </c>
      <c r="B416" s="87">
        <v>146.75196840000001</v>
      </c>
      <c r="C416" s="6">
        <f t="shared" si="31"/>
        <v>147.01206970000001</v>
      </c>
      <c r="D416" s="19">
        <f>Table21[[#This Row],[Adj Close]]-Table21[[#This Row],[Naive Trend ]]</f>
        <v>-0.26010130000000231</v>
      </c>
      <c r="E416" s="7">
        <f t="shared" si="30"/>
        <v>6.76526862616912E-2</v>
      </c>
      <c r="F416" s="7">
        <f>ABS(Table21[[#This Row],[Erorr 1]])</f>
        <v>0.26010130000000231</v>
      </c>
      <c r="G416" s="8">
        <f>Table21[[#This Row],[Abs Erorr 1]]/Table21[[#This Row],[Adj Close]]</f>
        <v>1.7723871293572528E-3</v>
      </c>
      <c r="H416" s="6">
        <f t="shared" si="33"/>
        <v>148.55338033333331</v>
      </c>
      <c r="I416" s="9">
        <f>(Table21[[#This Row],[Adj Close]]-Table21[[#This Row],[3-MA]])</f>
        <v>-1.8014119333332985</v>
      </c>
      <c r="J416" s="5">
        <f t="shared" si="32"/>
        <v>3.2450849535556126</v>
      </c>
      <c r="K416" s="5">
        <f>ABS(Table21[[#This Row],[Erorr 2]])</f>
        <v>1.8014119333332985</v>
      </c>
      <c r="L416" s="8">
        <f>Table21[[#This Row],[Abs Erorr 2]]/Table21[[#This Row],[Adj Close]]</f>
        <v>1.2275214792507672E-2</v>
      </c>
      <c r="M416" s="6">
        <f t="shared" si="34"/>
        <v>150.84929146666667</v>
      </c>
      <c r="N416" s="11">
        <f>Table21[[#This Row],[Adj Close]]-Table21[[#This Row],[6-MA]]</f>
        <v>-4.0973230666666609</v>
      </c>
      <c r="O416" s="12">
        <f>(Table21[[#This Row],[Adj Close]]-M416)^2</f>
        <v>16.788056312638691</v>
      </c>
      <c r="P416" s="12">
        <f>ABS(Table21[[#This Row],[Erorr 3]])</f>
        <v>4.0973230666666609</v>
      </c>
      <c r="Q416" s="204">
        <f>Table21[[#This Row],[Abs Erorr 3]]/Table21[[#This Row],[Adj Close]]</f>
        <v>2.7920055256081055E-2</v>
      </c>
    </row>
    <row r="417" spans="1:17" x14ac:dyDescent="0.3">
      <c r="A417" s="68">
        <v>44068</v>
      </c>
      <c r="B417" s="87">
        <v>146.76161189999999</v>
      </c>
      <c r="C417" s="6">
        <f t="shared" si="31"/>
        <v>146.75196840000001</v>
      </c>
      <c r="D417" s="19">
        <f>Table21[[#This Row],[Adj Close]]-Table21[[#This Row],[Naive Trend ]]</f>
        <v>9.6434999999814863E-3</v>
      </c>
      <c r="E417" s="7">
        <f t="shared" si="30"/>
        <v>9.2997092249642933E-5</v>
      </c>
      <c r="F417" s="7">
        <f>ABS(Table21[[#This Row],[Erorr 1]])</f>
        <v>9.6434999999814863E-3</v>
      </c>
      <c r="G417" s="8">
        <f>Table21[[#This Row],[Abs Erorr 1]]/Table21[[#This Row],[Adj Close]]</f>
        <v>6.5708599647654097E-5</v>
      </c>
      <c r="H417" s="6">
        <f t="shared" si="33"/>
        <v>147.72492473333332</v>
      </c>
      <c r="I417" s="9">
        <f>(Table21[[#This Row],[Adj Close]]-Table21[[#This Row],[3-MA]])</f>
        <v>-0.96331283333333317</v>
      </c>
      <c r="J417" s="5">
        <f t="shared" si="32"/>
        <v>0.92797161486469415</v>
      </c>
      <c r="K417" s="5">
        <f>ABS(Table21[[#This Row],[Erorr 2]])</f>
        <v>0.96331283333333317</v>
      </c>
      <c r="L417" s="8">
        <f>Table21[[#This Row],[Abs Erorr 2]]/Table21[[#This Row],[Adj Close]]</f>
        <v>6.5637929487290759E-3</v>
      </c>
      <c r="M417" s="6">
        <f t="shared" si="34"/>
        <v>150.06097156666667</v>
      </c>
      <c r="N417" s="11">
        <f>Table21[[#This Row],[Adj Close]]-Table21[[#This Row],[6-MA]]</f>
        <v>-3.2993596666666747</v>
      </c>
      <c r="O417" s="12">
        <f>(Table21[[#This Row],[Adj Close]]-M417)^2</f>
        <v>10.885774210026831</v>
      </c>
      <c r="P417" s="12">
        <f>ABS(Table21[[#This Row],[Erorr 3]])</f>
        <v>3.2993596666666747</v>
      </c>
      <c r="Q417" s="204">
        <f>Table21[[#This Row],[Abs Erorr 3]]/Table21[[#This Row],[Adj Close]]</f>
        <v>2.2481080876345122E-2</v>
      </c>
    </row>
    <row r="418" spans="1:17" x14ac:dyDescent="0.3">
      <c r="A418" s="68">
        <v>44069</v>
      </c>
      <c r="B418" s="87">
        <v>146.90609739999999</v>
      </c>
      <c r="C418" s="6">
        <f t="shared" si="31"/>
        <v>146.76161189999999</v>
      </c>
      <c r="D418" s="19">
        <f>Table21[[#This Row],[Adj Close]]-Table21[[#This Row],[Naive Trend ]]</f>
        <v>0.14448550000000182</v>
      </c>
      <c r="E418" s="7">
        <f t="shared" si="30"/>
        <v>2.0876059710250527E-2</v>
      </c>
      <c r="F418" s="7">
        <f>ABS(Table21[[#This Row],[Erorr 1]])</f>
        <v>0.14448550000000182</v>
      </c>
      <c r="G418" s="8">
        <f>Table21[[#This Row],[Abs Erorr 1]]/Table21[[#This Row],[Adj Close]]</f>
        <v>9.8352282551344831E-4</v>
      </c>
      <c r="H418" s="6">
        <f t="shared" si="33"/>
        <v>146.84188333333333</v>
      </c>
      <c r="I418" s="9">
        <f>(Table21[[#This Row],[Adj Close]]-Table21[[#This Row],[3-MA]])</f>
        <v>6.4214066666664849E-2</v>
      </c>
      <c r="J418" s="5">
        <f t="shared" si="32"/>
        <v>4.1234463578708773E-3</v>
      </c>
      <c r="K418" s="5">
        <f>ABS(Table21[[#This Row],[Erorr 2]])</f>
        <v>6.4214066666664849E-2</v>
      </c>
      <c r="L418" s="8">
        <f>Table21[[#This Row],[Abs Erorr 2]]/Table21[[#This Row],[Adj Close]]</f>
        <v>4.3710960813165574E-4</v>
      </c>
      <c r="M418" s="6">
        <f t="shared" si="34"/>
        <v>148.94833881666668</v>
      </c>
      <c r="N418" s="11">
        <f>Table21[[#This Row],[Adj Close]]-Table21[[#This Row],[6-MA]]</f>
        <v>-2.042241416666684</v>
      </c>
      <c r="O418" s="12">
        <f>(Table21[[#This Row],[Adj Close]]-M418)^2</f>
        <v>4.1707500039487444</v>
      </c>
      <c r="P418" s="12">
        <f>ABS(Table21[[#This Row],[Erorr 3]])</f>
        <v>2.042241416666684</v>
      </c>
      <c r="Q418" s="204">
        <f>Table21[[#This Row],[Abs Erorr 3]]/Table21[[#This Row],[Adj Close]]</f>
        <v>1.3901679050843019E-2</v>
      </c>
    </row>
    <row r="419" spans="1:17" x14ac:dyDescent="0.3">
      <c r="A419" s="68">
        <v>44070</v>
      </c>
      <c r="B419" s="87">
        <v>145.4322205</v>
      </c>
      <c r="C419" s="6">
        <f t="shared" si="31"/>
        <v>146.90609739999999</v>
      </c>
      <c r="D419" s="19">
        <f>Table21[[#This Row],[Adj Close]]-Table21[[#This Row],[Naive Trend ]]</f>
        <v>-1.4738768999999934</v>
      </c>
      <c r="E419" s="7">
        <f t="shared" si="30"/>
        <v>2.1723131163535907</v>
      </c>
      <c r="F419" s="7">
        <f>ABS(Table21[[#This Row],[Erorr 1]])</f>
        <v>1.4738768999999934</v>
      </c>
      <c r="G419" s="8">
        <f>Table21[[#This Row],[Abs Erorr 1]]/Table21[[#This Row],[Adj Close]]</f>
        <v>1.013445916546391E-2</v>
      </c>
      <c r="H419" s="6">
        <f t="shared" si="33"/>
        <v>146.80655923333333</v>
      </c>
      <c r="I419" s="9">
        <f>(Table21[[#This Row],[Adj Close]]-Table21[[#This Row],[3-MA]])</f>
        <v>-1.3743387333333317</v>
      </c>
      <c r="J419" s="5">
        <f t="shared" si="32"/>
        <v>1.8888069539402665</v>
      </c>
      <c r="K419" s="5">
        <f>ABS(Table21[[#This Row],[Erorr 2]])</f>
        <v>1.3743387333333317</v>
      </c>
      <c r="L419" s="8">
        <f>Table21[[#This Row],[Abs Erorr 2]]/Table21[[#This Row],[Adj Close]]</f>
        <v>9.4500292205421683E-3</v>
      </c>
      <c r="M419" s="6">
        <f t="shared" si="34"/>
        <v>147.67996978333332</v>
      </c>
      <c r="N419" s="11">
        <f>Table21[[#This Row],[Adj Close]]-Table21[[#This Row],[6-MA]]</f>
        <v>-2.2477492833333201</v>
      </c>
      <c r="O419" s="12">
        <f>(Table21[[#This Row],[Adj Close]]-M419)^2</f>
        <v>5.0523768407254543</v>
      </c>
      <c r="P419" s="12">
        <f>ABS(Table21[[#This Row],[Erorr 3]])</f>
        <v>2.2477492833333201</v>
      </c>
      <c r="Q419" s="204">
        <f>Table21[[#This Row],[Abs Erorr 3]]/Table21[[#This Row],[Adj Close]]</f>
        <v>1.545564851863979E-2</v>
      </c>
    </row>
    <row r="420" spans="1:17" x14ac:dyDescent="0.3">
      <c r="A420" s="68">
        <v>44071</v>
      </c>
      <c r="B420" s="87">
        <v>145.547821</v>
      </c>
      <c r="C420" s="6">
        <f t="shared" si="31"/>
        <v>145.4322205</v>
      </c>
      <c r="D420" s="19">
        <f>Table21[[#This Row],[Adj Close]]-Table21[[#This Row],[Naive Trend ]]</f>
        <v>0.11560049999999933</v>
      </c>
      <c r="E420" s="7">
        <f t="shared" si="30"/>
        <v>1.3363475600249844E-2</v>
      </c>
      <c r="F420" s="7">
        <f>ABS(Table21[[#This Row],[Erorr 1]])</f>
        <v>0.11560049999999933</v>
      </c>
      <c r="G420" s="8">
        <f>Table21[[#This Row],[Abs Erorr 1]]/Table21[[#This Row],[Adj Close]]</f>
        <v>7.9424411307400702E-4</v>
      </c>
      <c r="H420" s="6">
        <f t="shared" si="33"/>
        <v>146.36664326666664</v>
      </c>
      <c r="I420" s="9">
        <f>(Table21[[#This Row],[Adj Close]]-Table21[[#This Row],[3-MA]])</f>
        <v>-0.81882226666664337</v>
      </c>
      <c r="J420" s="5">
        <f t="shared" si="32"/>
        <v>0.67046990438909959</v>
      </c>
      <c r="K420" s="5">
        <f>ABS(Table21[[#This Row],[Erorr 2]])</f>
        <v>0.81882226666664337</v>
      </c>
      <c r="L420" s="8">
        <f>Table21[[#This Row],[Abs Erorr 2]]/Table21[[#This Row],[Adj Close]]</f>
        <v>5.6257954330119677E-3</v>
      </c>
      <c r="M420" s="6">
        <f t="shared" si="34"/>
        <v>147.045784</v>
      </c>
      <c r="N420" s="11">
        <f>Table21[[#This Row],[Adj Close]]-Table21[[#This Row],[6-MA]]</f>
        <v>-1.4979629999999986</v>
      </c>
      <c r="O420" s="12">
        <f>(Table21[[#This Row],[Adj Close]]-M420)^2</f>
        <v>2.2438931493689958</v>
      </c>
      <c r="P420" s="12">
        <f>ABS(Table21[[#This Row],[Erorr 3]])</f>
        <v>1.4979629999999986</v>
      </c>
      <c r="Q420" s="204">
        <f>Table21[[#This Row],[Abs Erorr 3]]/Table21[[#This Row],[Adj Close]]</f>
        <v>1.0291895747446459E-2</v>
      </c>
    </row>
    <row r="421" spans="1:17" x14ac:dyDescent="0.3">
      <c r="A421" s="68">
        <v>44074</v>
      </c>
      <c r="B421" s="87">
        <v>147.27215580000001</v>
      </c>
      <c r="C421" s="6">
        <f t="shared" si="31"/>
        <v>145.547821</v>
      </c>
      <c r="D421" s="19">
        <f>Table21[[#This Row],[Adj Close]]-Table21[[#This Row],[Naive Trend ]]</f>
        <v>1.7243348000000083</v>
      </c>
      <c r="E421" s="7">
        <f t="shared" si="30"/>
        <v>2.9733305024910686</v>
      </c>
      <c r="F421" s="7">
        <f>ABS(Table21[[#This Row],[Erorr 1]])</f>
        <v>1.7243348000000083</v>
      </c>
      <c r="G421" s="8">
        <f>Table21[[#This Row],[Abs Erorr 1]]/Table21[[#This Row],[Adj Close]]</f>
        <v>1.1708491606123472E-2</v>
      </c>
      <c r="H421" s="6">
        <f t="shared" si="33"/>
        <v>145.9620463</v>
      </c>
      <c r="I421" s="9">
        <f>(Table21[[#This Row],[Adj Close]]-Table21[[#This Row],[3-MA]])</f>
        <v>1.31010950000001</v>
      </c>
      <c r="J421" s="5">
        <f t="shared" si="32"/>
        <v>1.7163869019902762</v>
      </c>
      <c r="K421" s="5">
        <f>ABS(Table21[[#This Row],[Erorr 2]])</f>
        <v>1.31010950000001</v>
      </c>
      <c r="L421" s="8">
        <f>Table21[[#This Row],[Abs Erorr 2]]/Table21[[#This Row],[Adj Close]]</f>
        <v>8.8958397660666953E-3</v>
      </c>
      <c r="M421" s="6">
        <f t="shared" si="34"/>
        <v>146.40196481666666</v>
      </c>
      <c r="N421" s="11">
        <f>Table21[[#This Row],[Adj Close]]-Table21[[#This Row],[6-MA]]</f>
        <v>0.87019098333334455</v>
      </c>
      <c r="O421" s="12">
        <f>(Table21[[#This Row],[Adj Close]]-M421)^2</f>
        <v>0.75723234747465318</v>
      </c>
      <c r="P421" s="12">
        <f>ABS(Table21[[#This Row],[Erorr 3]])</f>
        <v>0.87019098333334455</v>
      </c>
      <c r="Q421" s="204">
        <f>Table21[[#This Row],[Abs Erorr 3]]/Table21[[#This Row],[Adj Close]]</f>
        <v>5.9087271358687103E-3</v>
      </c>
    </row>
    <row r="422" spans="1:17" x14ac:dyDescent="0.3">
      <c r="A422" s="68">
        <v>44075</v>
      </c>
      <c r="B422" s="87">
        <v>146.02948000000001</v>
      </c>
      <c r="C422" s="6">
        <f t="shared" si="31"/>
        <v>147.27215580000001</v>
      </c>
      <c r="D422" s="19">
        <f>Table21[[#This Row],[Adj Close]]-Table21[[#This Row],[Naive Trend ]]</f>
        <v>-1.2426758000000007</v>
      </c>
      <c r="E422" s="7">
        <f t="shared" si="30"/>
        <v>1.5442431439056417</v>
      </c>
      <c r="F422" s="7">
        <f>ABS(Table21[[#This Row],[Erorr 1]])</f>
        <v>1.2426758000000007</v>
      </c>
      <c r="G422" s="8">
        <f>Table21[[#This Row],[Abs Erorr 1]]/Table21[[#This Row],[Adj Close]]</f>
        <v>8.5097598101424501E-3</v>
      </c>
      <c r="H422" s="6">
        <f t="shared" si="33"/>
        <v>146.08406576666667</v>
      </c>
      <c r="I422" s="9">
        <f>(Table21[[#This Row],[Adj Close]]-Table21[[#This Row],[3-MA]])</f>
        <v>-5.4585766666662039E-2</v>
      </c>
      <c r="J422" s="5">
        <f t="shared" si="32"/>
        <v>2.9796059225872724E-3</v>
      </c>
      <c r="K422" s="5">
        <f>ABS(Table21[[#This Row],[Erorr 2]])</f>
        <v>5.4585766666662039E-2</v>
      </c>
      <c r="L422" s="8">
        <f>Table21[[#This Row],[Abs Erorr 2]]/Table21[[#This Row],[Adj Close]]</f>
        <v>3.7379963735173223E-4</v>
      </c>
      <c r="M422" s="6">
        <f t="shared" si="34"/>
        <v>146.4453125</v>
      </c>
      <c r="N422" s="11">
        <f>Table21[[#This Row],[Adj Close]]-Table21[[#This Row],[6-MA]]</f>
        <v>-0.41583249999999339</v>
      </c>
      <c r="O422" s="12">
        <f>(Table21[[#This Row],[Adj Close]]-M422)^2</f>
        <v>0.1729166680562445</v>
      </c>
      <c r="P422" s="12">
        <f>ABS(Table21[[#This Row],[Erorr 3]])</f>
        <v>0.41583249999999339</v>
      </c>
      <c r="Q422" s="204">
        <f>Table21[[#This Row],[Abs Erorr 3]]/Table21[[#This Row],[Adj Close]]</f>
        <v>2.8475928285164979E-3</v>
      </c>
    </row>
    <row r="423" spans="1:17" x14ac:dyDescent="0.3">
      <c r="A423" s="68">
        <v>44076</v>
      </c>
      <c r="B423" s="87">
        <v>152.1272888</v>
      </c>
      <c r="C423" s="6">
        <f t="shared" si="31"/>
        <v>146.02948000000001</v>
      </c>
      <c r="D423" s="19">
        <f>Table21[[#This Row],[Adj Close]]-Table21[[#This Row],[Naive Trend ]]</f>
        <v>6.0978087999999957</v>
      </c>
      <c r="E423" s="7">
        <f t="shared" si="30"/>
        <v>37.183272161357387</v>
      </c>
      <c r="F423" s="7">
        <f>ABS(Table21[[#This Row],[Erorr 1]])</f>
        <v>6.0978087999999957</v>
      </c>
      <c r="G423" s="8">
        <f>Table21[[#This Row],[Abs Erorr 1]]/Table21[[#This Row],[Adj Close]]</f>
        <v>4.0083596099689353E-2</v>
      </c>
      <c r="H423" s="6">
        <f t="shared" si="33"/>
        <v>146.28315226666666</v>
      </c>
      <c r="I423" s="9">
        <f>(Table21[[#This Row],[Adj Close]]-Table21[[#This Row],[3-MA]])</f>
        <v>5.8441365333333408</v>
      </c>
      <c r="J423" s="5">
        <f t="shared" si="32"/>
        <v>34.153931820241439</v>
      </c>
      <c r="K423" s="5">
        <f>ABS(Table21[[#This Row],[Erorr 2]])</f>
        <v>5.8441365333333408</v>
      </c>
      <c r="L423" s="8">
        <f>Table21[[#This Row],[Abs Erorr 2]]/Table21[[#This Row],[Adj Close]]</f>
        <v>3.841609601691226E-2</v>
      </c>
      <c r="M423" s="6">
        <f t="shared" si="34"/>
        <v>146.32489776666665</v>
      </c>
      <c r="N423" s="11">
        <f>Table21[[#This Row],[Adj Close]]-Table21[[#This Row],[6-MA]]</f>
        <v>5.8023910333333504</v>
      </c>
      <c r="O423" s="12">
        <f>(Table21[[#This Row],[Adj Close]]-M423)^2</f>
        <v>33.667741703707264</v>
      </c>
      <c r="P423" s="12">
        <f>ABS(Table21[[#This Row],[Erorr 3]])</f>
        <v>5.8023910333333504</v>
      </c>
      <c r="Q423" s="204">
        <f>Table21[[#This Row],[Abs Erorr 3]]/Table21[[#This Row],[Adj Close]]</f>
        <v>3.8141684369079151E-2</v>
      </c>
    </row>
    <row r="424" spans="1:17" x14ac:dyDescent="0.3">
      <c r="A424" s="68">
        <v>44077</v>
      </c>
      <c r="B424" s="87">
        <v>150.8268127</v>
      </c>
      <c r="C424" s="6">
        <f t="shared" si="31"/>
        <v>152.1272888</v>
      </c>
      <c r="D424" s="19">
        <f>Table21[[#This Row],[Adj Close]]-Table21[[#This Row],[Naive Trend ]]</f>
        <v>-1.3004760999999974</v>
      </c>
      <c r="E424" s="7">
        <f t="shared" si="30"/>
        <v>1.6912380866712031</v>
      </c>
      <c r="F424" s="7">
        <f>ABS(Table21[[#This Row],[Erorr 1]])</f>
        <v>1.3004760999999974</v>
      </c>
      <c r="G424" s="8">
        <f>Table21[[#This Row],[Abs Erorr 1]]/Table21[[#This Row],[Adj Close]]</f>
        <v>8.6223137432910654E-3</v>
      </c>
      <c r="H424" s="6">
        <f t="shared" si="33"/>
        <v>148.47630819999998</v>
      </c>
      <c r="I424" s="9">
        <f>(Table21[[#This Row],[Adj Close]]-Table21[[#This Row],[3-MA]])</f>
        <v>2.350504500000028</v>
      </c>
      <c r="J424" s="5">
        <f t="shared" si="32"/>
        <v>5.5248714045203817</v>
      </c>
      <c r="K424" s="5">
        <f>ABS(Table21[[#This Row],[Erorr 2]])</f>
        <v>2.350504500000028</v>
      </c>
      <c r="L424" s="8">
        <f>Table21[[#This Row],[Abs Erorr 2]]/Table21[[#This Row],[Adj Close]]</f>
        <v>1.5584128961707005E-2</v>
      </c>
      <c r="M424" s="6">
        <f t="shared" si="34"/>
        <v>147.21917725</v>
      </c>
      <c r="N424" s="11">
        <f>Table21[[#This Row],[Adj Close]]-Table21[[#This Row],[6-MA]]</f>
        <v>3.6076354500000036</v>
      </c>
      <c r="O424" s="12">
        <f>(Table21[[#This Row],[Adj Close]]-M424)^2</f>
        <v>13.015033540096729</v>
      </c>
      <c r="P424" s="12">
        <f>ABS(Table21[[#This Row],[Erorr 3]])</f>
        <v>3.6076354500000036</v>
      </c>
      <c r="Q424" s="204">
        <f>Table21[[#This Row],[Abs Erorr 3]]/Table21[[#This Row],[Adj Close]]</f>
        <v>2.3919059120978185E-2</v>
      </c>
    </row>
    <row r="425" spans="1:17" x14ac:dyDescent="0.3">
      <c r="A425" s="68">
        <v>44078</v>
      </c>
      <c r="B425" s="87">
        <v>150.66304020000001</v>
      </c>
      <c r="C425" s="6">
        <f t="shared" si="31"/>
        <v>150.8268127</v>
      </c>
      <c r="D425" s="19">
        <f>Table21[[#This Row],[Adj Close]]-Table21[[#This Row],[Naive Trend ]]</f>
        <v>-0.16377249999999322</v>
      </c>
      <c r="E425" s="7">
        <f t="shared" si="30"/>
        <v>2.6821431756247776E-2</v>
      </c>
      <c r="F425" s="7">
        <f>ABS(Table21[[#This Row],[Erorr 1]])</f>
        <v>0.16377249999999322</v>
      </c>
      <c r="G425" s="8">
        <f>Table21[[#This Row],[Abs Erorr 1]]/Table21[[#This Row],[Adj Close]]</f>
        <v>1.0870117832654303E-3</v>
      </c>
      <c r="H425" s="6">
        <f t="shared" si="33"/>
        <v>149.66119383333333</v>
      </c>
      <c r="I425" s="9">
        <f>(Table21[[#This Row],[Adj Close]]-Table21[[#This Row],[3-MA]])</f>
        <v>1.0018463666666833</v>
      </c>
      <c r="J425" s="5">
        <f t="shared" si="32"/>
        <v>1.0036961424032342</v>
      </c>
      <c r="K425" s="5">
        <f>ABS(Table21[[#This Row],[Erorr 2]])</f>
        <v>1.0018463666666833</v>
      </c>
      <c r="L425" s="8">
        <f>Table21[[#This Row],[Abs Erorr 2]]/Table21[[#This Row],[Adj Close]]</f>
        <v>6.6495828395389247E-3</v>
      </c>
      <c r="M425" s="6">
        <f t="shared" si="34"/>
        <v>147.8726298</v>
      </c>
      <c r="N425" s="11">
        <f>Table21[[#This Row],[Adj Close]]-Table21[[#This Row],[6-MA]]</f>
        <v>2.7904104000000132</v>
      </c>
      <c r="O425" s="12">
        <f>(Table21[[#This Row],[Adj Close]]-M425)^2</f>
        <v>7.7863902004282339</v>
      </c>
      <c r="P425" s="12">
        <f>ABS(Table21[[#This Row],[Erorr 3]])</f>
        <v>2.7904104000000132</v>
      </c>
      <c r="Q425" s="204">
        <f>Table21[[#This Row],[Abs Erorr 3]]/Table21[[#This Row],[Adj Close]]</f>
        <v>1.8520868796327482E-2</v>
      </c>
    </row>
    <row r="426" spans="1:17" x14ac:dyDescent="0.3">
      <c r="A426" s="68">
        <v>44082</v>
      </c>
      <c r="B426" s="87">
        <v>146.9157257</v>
      </c>
      <c r="C426" s="6">
        <f t="shared" si="31"/>
        <v>150.66304020000001</v>
      </c>
      <c r="D426" s="19">
        <f>Table21[[#This Row],[Adj Close]]-Table21[[#This Row],[Naive Trend ]]</f>
        <v>-3.7473145000000159</v>
      </c>
      <c r="E426" s="7">
        <f t="shared" si="30"/>
        <v>14.042365961910368</v>
      </c>
      <c r="F426" s="7">
        <f>ABS(Table21[[#This Row],[Erorr 1]])</f>
        <v>3.7473145000000159</v>
      </c>
      <c r="G426" s="8">
        <f>Table21[[#This Row],[Abs Erorr 1]]/Table21[[#This Row],[Adj Close]]</f>
        <v>2.5506558145123166E-2</v>
      </c>
      <c r="H426" s="6">
        <f t="shared" si="33"/>
        <v>151.20571390000001</v>
      </c>
      <c r="I426" s="9">
        <f>(Table21[[#This Row],[Adj Close]]-Table21[[#This Row],[3-MA]])</f>
        <v>-4.2899882000000105</v>
      </c>
      <c r="J426" s="5">
        <f t="shared" si="32"/>
        <v>18.40399875613933</v>
      </c>
      <c r="K426" s="5">
        <f>ABS(Table21[[#This Row],[Erorr 2]])</f>
        <v>4.2899882000000105</v>
      </c>
      <c r="L426" s="8">
        <f>Table21[[#This Row],[Abs Erorr 2]]/Table21[[#This Row],[Adj Close]]</f>
        <v>2.9200333589612527E-2</v>
      </c>
      <c r="M426" s="6">
        <f t="shared" si="34"/>
        <v>148.74443308333332</v>
      </c>
      <c r="N426" s="11">
        <f>Table21[[#This Row],[Adj Close]]-Table21[[#This Row],[6-MA]]</f>
        <v>-1.8287073833333238</v>
      </c>
      <c r="O426" s="12">
        <f>(Table21[[#This Row],[Adj Close]]-M426)^2</f>
        <v>3.3441706938578122</v>
      </c>
      <c r="P426" s="12">
        <f>ABS(Table21[[#This Row],[Erorr 3]])</f>
        <v>1.8287073833333238</v>
      </c>
      <c r="Q426" s="204">
        <f>Table21[[#This Row],[Abs Erorr 3]]/Table21[[#This Row],[Adj Close]]</f>
        <v>1.244732226329209E-2</v>
      </c>
    </row>
    <row r="427" spans="1:17" x14ac:dyDescent="0.3">
      <c r="A427" s="68">
        <v>44083</v>
      </c>
      <c r="B427" s="87">
        <v>151.7997589</v>
      </c>
      <c r="C427" s="6">
        <f t="shared" si="31"/>
        <v>146.9157257</v>
      </c>
      <c r="D427" s="19">
        <f>Table21[[#This Row],[Adj Close]]-Table21[[#This Row],[Naive Trend ]]</f>
        <v>4.8840332000000046</v>
      </c>
      <c r="E427" s="7">
        <f t="shared" si="30"/>
        <v>23.853780298702286</v>
      </c>
      <c r="F427" s="7">
        <f>ABS(Table21[[#This Row],[Erorr 1]])</f>
        <v>4.8840332000000046</v>
      </c>
      <c r="G427" s="8">
        <f>Table21[[#This Row],[Abs Erorr 1]]/Table21[[#This Row],[Adj Close]]</f>
        <v>3.2174182853725232E-2</v>
      </c>
      <c r="H427" s="6">
        <f t="shared" si="33"/>
        <v>149.46852620000001</v>
      </c>
      <c r="I427" s="9">
        <f>(Table21[[#This Row],[Adj Close]]-Table21[[#This Row],[3-MA]])</f>
        <v>2.3312326999999868</v>
      </c>
      <c r="J427" s="5">
        <f t="shared" si="32"/>
        <v>5.4346459015492288</v>
      </c>
      <c r="K427" s="5">
        <f>ABS(Table21[[#This Row],[Erorr 2]])</f>
        <v>2.3312326999999868</v>
      </c>
      <c r="L427" s="8">
        <f>Table21[[#This Row],[Abs Erorr 2]]/Table21[[#This Row],[Adj Close]]</f>
        <v>1.5357288554955582E-2</v>
      </c>
      <c r="M427" s="6">
        <f t="shared" si="34"/>
        <v>148.9724172</v>
      </c>
      <c r="N427" s="11">
        <f>Table21[[#This Row],[Adj Close]]-Table21[[#This Row],[6-MA]]</f>
        <v>2.8273417000000052</v>
      </c>
      <c r="O427" s="12">
        <f>(Table21[[#This Row],[Adj Close]]-M427)^2</f>
        <v>7.9938610885589192</v>
      </c>
      <c r="P427" s="12">
        <f>ABS(Table21[[#This Row],[Erorr 3]])</f>
        <v>2.8273417000000052</v>
      </c>
      <c r="Q427" s="204">
        <f>Table21[[#This Row],[Abs Erorr 3]]/Table21[[#This Row],[Adj Close]]</f>
        <v>1.8625468976288376E-2</v>
      </c>
    </row>
    <row r="428" spans="1:17" x14ac:dyDescent="0.3">
      <c r="A428" s="68">
        <v>44084</v>
      </c>
      <c r="B428" s="87">
        <v>153.59153749999999</v>
      </c>
      <c r="C428" s="6">
        <f t="shared" si="31"/>
        <v>151.7997589</v>
      </c>
      <c r="D428" s="19">
        <f>Table21[[#This Row],[Adj Close]]-Table21[[#This Row],[Naive Trend ]]</f>
        <v>1.7917785999999865</v>
      </c>
      <c r="E428" s="7">
        <f t="shared" si="30"/>
        <v>3.2104705514179113</v>
      </c>
      <c r="F428" s="7">
        <f>ABS(Table21[[#This Row],[Erorr 1]])</f>
        <v>1.7917785999999865</v>
      </c>
      <c r="G428" s="8">
        <f>Table21[[#This Row],[Abs Erorr 1]]/Table21[[#This Row],[Adj Close]]</f>
        <v>1.1665867984425813E-2</v>
      </c>
      <c r="H428" s="6">
        <f t="shared" si="33"/>
        <v>149.7928416</v>
      </c>
      <c r="I428" s="9">
        <f>(Table21[[#This Row],[Adj Close]]-Table21[[#This Row],[3-MA]])</f>
        <v>3.7986958999999842</v>
      </c>
      <c r="J428" s="5">
        <f t="shared" si="32"/>
        <v>14.430090540676691</v>
      </c>
      <c r="K428" s="5">
        <f>ABS(Table21[[#This Row],[Erorr 2]])</f>
        <v>3.7986958999999842</v>
      </c>
      <c r="L428" s="8">
        <f>Table21[[#This Row],[Abs Erorr 2]]/Table21[[#This Row],[Adj Close]]</f>
        <v>2.4732455718792349E-2</v>
      </c>
      <c r="M428" s="6">
        <f t="shared" si="34"/>
        <v>149.72701771666667</v>
      </c>
      <c r="N428" s="11">
        <f>Table21[[#This Row],[Adj Close]]-Table21[[#This Row],[6-MA]]</f>
        <v>3.8645197833333214</v>
      </c>
      <c r="O428" s="12">
        <f>(Table21[[#This Row],[Adj Close]]-M428)^2</f>
        <v>14.934513155774621</v>
      </c>
      <c r="P428" s="12">
        <f>ABS(Table21[[#This Row],[Erorr 3]])</f>
        <v>3.8645197833333214</v>
      </c>
      <c r="Q428" s="204">
        <f>Table21[[#This Row],[Abs Erorr 3]]/Table21[[#This Row],[Adj Close]]</f>
        <v>2.5161020237415892E-2</v>
      </c>
    </row>
    <row r="429" spans="1:17" x14ac:dyDescent="0.3">
      <c r="A429" s="68">
        <v>44085</v>
      </c>
      <c r="B429" s="87">
        <v>155.3929291</v>
      </c>
      <c r="C429" s="6">
        <f t="shared" si="31"/>
        <v>153.59153749999999</v>
      </c>
      <c r="D429" s="19">
        <f>Table21[[#This Row],[Adj Close]]-Table21[[#This Row],[Naive Trend ]]</f>
        <v>1.8013916000000165</v>
      </c>
      <c r="E429" s="7">
        <f t="shared" si="30"/>
        <v>3.2450116965506197</v>
      </c>
      <c r="F429" s="7">
        <f>ABS(Table21[[#This Row],[Erorr 1]])</f>
        <v>1.8013916000000165</v>
      </c>
      <c r="G429" s="8">
        <f>Table21[[#This Row],[Abs Erorr 1]]/Table21[[#This Row],[Adj Close]]</f>
        <v>1.1592494011363716E-2</v>
      </c>
      <c r="H429" s="6">
        <f t="shared" si="33"/>
        <v>150.76900736666664</v>
      </c>
      <c r="I429" s="9">
        <f>(Table21[[#This Row],[Adj Close]]-Table21[[#This Row],[3-MA]])</f>
        <v>4.6239217333333613</v>
      </c>
      <c r="J429" s="5">
        <f t="shared" si="32"/>
        <v>21.380652195992596</v>
      </c>
      <c r="K429" s="5">
        <f>ABS(Table21[[#This Row],[Erorr 2]])</f>
        <v>4.6239217333333613</v>
      </c>
      <c r="L429" s="8">
        <f>Table21[[#This Row],[Abs Erorr 2]]/Table21[[#This Row],[Adj Close]]</f>
        <v>2.9756320059825432E-2</v>
      </c>
      <c r="M429" s="6">
        <f t="shared" si="34"/>
        <v>150.98736063333334</v>
      </c>
      <c r="N429" s="11">
        <f>Table21[[#This Row],[Adj Close]]-Table21[[#This Row],[6-MA]]</f>
        <v>4.405568466666665</v>
      </c>
      <c r="O429" s="12">
        <f>(Table21[[#This Row],[Adj Close]]-M429)^2</f>
        <v>19.409033514487671</v>
      </c>
      <c r="P429" s="12">
        <f>ABS(Table21[[#This Row],[Erorr 3]])</f>
        <v>4.405568466666665</v>
      </c>
      <c r="Q429" s="204">
        <f>Table21[[#This Row],[Abs Erorr 3]]/Table21[[#This Row],[Adj Close]]</f>
        <v>2.8351151446740216E-2</v>
      </c>
    </row>
    <row r="430" spans="1:17" x14ac:dyDescent="0.3">
      <c r="A430" s="68">
        <v>44088</v>
      </c>
      <c r="B430" s="87">
        <v>158.0613251</v>
      </c>
      <c r="C430" s="6">
        <f t="shared" si="31"/>
        <v>155.3929291</v>
      </c>
      <c r="D430" s="19">
        <f>Table21[[#This Row],[Adj Close]]-Table21[[#This Row],[Naive Trend ]]</f>
        <v>2.6683960000000013</v>
      </c>
      <c r="E430" s="7">
        <f t="shared" si="30"/>
        <v>7.1203372128160067</v>
      </c>
      <c r="F430" s="7">
        <f>ABS(Table21[[#This Row],[Erorr 1]])</f>
        <v>2.6683960000000013</v>
      </c>
      <c r="G430" s="8">
        <f>Table21[[#This Row],[Abs Erorr 1]]/Table21[[#This Row],[Adj Close]]</f>
        <v>1.6882029796421092E-2</v>
      </c>
      <c r="H430" s="6">
        <f t="shared" si="33"/>
        <v>153.59474183333333</v>
      </c>
      <c r="I430" s="9">
        <f>(Table21[[#This Row],[Adj Close]]-Table21[[#This Row],[3-MA]])</f>
        <v>4.4665832666666745</v>
      </c>
      <c r="J430" s="5">
        <f t="shared" si="32"/>
        <v>19.95036607806674</v>
      </c>
      <c r="K430" s="5">
        <f>ABS(Table21[[#This Row],[Erorr 2]])</f>
        <v>4.4665832666666745</v>
      </c>
      <c r="L430" s="8">
        <f>Table21[[#This Row],[Abs Erorr 2]]/Table21[[#This Row],[Adj Close]]</f>
        <v>2.8258546256276287E-2</v>
      </c>
      <c r="M430" s="6">
        <f t="shared" si="34"/>
        <v>151.53163401666666</v>
      </c>
      <c r="N430" s="11">
        <f>Table21[[#This Row],[Adj Close]]-Table21[[#This Row],[6-MA]]</f>
        <v>6.529691083333347</v>
      </c>
      <c r="O430" s="12">
        <f>(Table21[[#This Row],[Adj Close]]-M430)^2</f>
        <v>42.636865643763016</v>
      </c>
      <c r="P430" s="12">
        <f>ABS(Table21[[#This Row],[Erorr 3]])</f>
        <v>6.529691083333347</v>
      </c>
      <c r="Q430" s="204">
        <f>Table21[[#This Row],[Abs Erorr 3]]/Table21[[#This Row],[Adj Close]]</f>
        <v>4.1311124522094414E-2</v>
      </c>
    </row>
    <row r="431" spans="1:17" x14ac:dyDescent="0.3">
      <c r="A431" s="68">
        <v>44089</v>
      </c>
      <c r="B431" s="87">
        <v>159.05354310000001</v>
      </c>
      <c r="C431" s="6">
        <f t="shared" si="31"/>
        <v>158.0613251</v>
      </c>
      <c r="D431" s="19">
        <f>Table21[[#This Row],[Adj Close]]-Table21[[#This Row],[Naive Trend ]]</f>
        <v>0.99221800000000826</v>
      </c>
      <c r="E431" s="7">
        <f t="shared" si="30"/>
        <v>0.98449655952401638</v>
      </c>
      <c r="F431" s="7">
        <f>ABS(Table21[[#This Row],[Erorr 1]])</f>
        <v>0.99221800000000826</v>
      </c>
      <c r="G431" s="8">
        <f>Table21[[#This Row],[Abs Erorr 1]]/Table21[[#This Row],[Adj Close]]</f>
        <v>6.2382640503404682E-3</v>
      </c>
      <c r="H431" s="6">
        <f t="shared" si="33"/>
        <v>155.68193056666667</v>
      </c>
      <c r="I431" s="9">
        <f>(Table21[[#This Row],[Adj Close]]-Table21[[#This Row],[3-MA]])</f>
        <v>3.371612533333348</v>
      </c>
      <c r="J431" s="5">
        <f t="shared" si="32"/>
        <v>11.367771074930516</v>
      </c>
      <c r="K431" s="5">
        <f>ABS(Table21[[#This Row],[Erorr 2]])</f>
        <v>3.371612533333348</v>
      </c>
      <c r="L431" s="8">
        <f>Table21[[#This Row],[Abs Erorr 2]]/Table21[[#This Row],[Adj Close]]</f>
        <v>2.1197971875505789E-2</v>
      </c>
      <c r="M431" s="6">
        <f t="shared" si="34"/>
        <v>152.73738608333335</v>
      </c>
      <c r="N431" s="11">
        <f>Table21[[#This Row],[Adj Close]]-Table21[[#This Row],[6-MA]]</f>
        <v>6.316157016666665</v>
      </c>
      <c r="O431" s="12">
        <f>(Table21[[#This Row],[Adj Close]]-M431)^2</f>
        <v>39.893839459187546</v>
      </c>
      <c r="P431" s="12">
        <f>ABS(Table21[[#This Row],[Erorr 3]])</f>
        <v>6.316157016666665</v>
      </c>
      <c r="Q431" s="204">
        <f>Table21[[#This Row],[Abs Erorr 3]]/Table21[[#This Row],[Adj Close]]</f>
        <v>3.9710885363274023E-2</v>
      </c>
    </row>
    <row r="432" spans="1:17" x14ac:dyDescent="0.3">
      <c r="A432" s="68">
        <v>44090</v>
      </c>
      <c r="B432" s="87">
        <v>160.1228333</v>
      </c>
      <c r="C432" s="6">
        <f t="shared" si="31"/>
        <v>159.05354310000001</v>
      </c>
      <c r="D432" s="19">
        <f>Table21[[#This Row],[Adj Close]]-Table21[[#This Row],[Naive Trend ]]</f>
        <v>1.0692901999999833</v>
      </c>
      <c r="E432" s="7">
        <f t="shared" si="30"/>
        <v>1.1433815318160043</v>
      </c>
      <c r="F432" s="7">
        <f>ABS(Table21[[#This Row],[Erorr 1]])</f>
        <v>1.0692901999999833</v>
      </c>
      <c r="G432" s="8">
        <f>Table21[[#This Row],[Abs Erorr 1]]/Table21[[#This Row],[Adj Close]]</f>
        <v>6.677937043473383E-3</v>
      </c>
      <c r="H432" s="6">
        <f t="shared" si="33"/>
        <v>157.50259910000003</v>
      </c>
      <c r="I432" s="9">
        <f>(Table21[[#This Row],[Adj Close]]-Table21[[#This Row],[3-MA]])</f>
        <v>2.6202341999999703</v>
      </c>
      <c r="J432" s="5">
        <f t="shared" si="32"/>
        <v>6.8656272628494843</v>
      </c>
      <c r="K432" s="5">
        <f>ABS(Table21[[#This Row],[Erorr 2]])</f>
        <v>2.6202341999999703</v>
      </c>
      <c r="L432" s="8">
        <f>Table21[[#This Row],[Abs Erorr 2]]/Table21[[#This Row],[Adj Close]]</f>
        <v>1.6363901050206874E-2</v>
      </c>
      <c r="M432" s="6">
        <f t="shared" si="34"/>
        <v>154.13580323333335</v>
      </c>
      <c r="N432" s="11">
        <f>Table21[[#This Row],[Adj Close]]-Table21[[#This Row],[6-MA]]</f>
        <v>5.9870300666666481</v>
      </c>
      <c r="O432" s="12">
        <f>(Table21[[#This Row],[Adj Close]]-M432)^2</f>
        <v>35.844529019170452</v>
      </c>
      <c r="P432" s="12">
        <f>ABS(Table21[[#This Row],[Erorr 3]])</f>
        <v>5.9870300666666481</v>
      </c>
      <c r="Q432" s="204">
        <f>Table21[[#This Row],[Abs Erorr 3]]/Table21[[#This Row],[Adj Close]]</f>
        <v>3.7390233130896317E-2</v>
      </c>
    </row>
    <row r="433" spans="1:17" x14ac:dyDescent="0.3">
      <c r="A433" s="68">
        <v>44091</v>
      </c>
      <c r="B433" s="87">
        <v>159.6700745</v>
      </c>
      <c r="C433" s="6">
        <f t="shared" si="31"/>
        <v>160.1228333</v>
      </c>
      <c r="D433" s="19">
        <f>Table21[[#This Row],[Adj Close]]-Table21[[#This Row],[Naive Trend ]]</f>
        <v>-0.45275879999999802</v>
      </c>
      <c r="E433" s="7">
        <f t="shared" si="30"/>
        <v>0.20499053097743822</v>
      </c>
      <c r="F433" s="7">
        <f>ABS(Table21[[#This Row],[Erorr 1]])</f>
        <v>0.45275879999999802</v>
      </c>
      <c r="G433" s="8">
        <f>Table21[[#This Row],[Abs Erorr 1]]/Table21[[#This Row],[Adj Close]]</f>
        <v>2.8355895831939253E-3</v>
      </c>
      <c r="H433" s="6">
        <f t="shared" si="33"/>
        <v>159.07923383333335</v>
      </c>
      <c r="I433" s="9">
        <f>(Table21[[#This Row],[Adj Close]]-Table21[[#This Row],[3-MA]])</f>
        <v>0.5908406666666508</v>
      </c>
      <c r="J433" s="5">
        <f t="shared" si="32"/>
        <v>0.34909269338709237</v>
      </c>
      <c r="K433" s="5">
        <f>ABS(Table21[[#This Row],[Erorr 2]])</f>
        <v>0.5908406666666508</v>
      </c>
      <c r="L433" s="8">
        <f>Table21[[#This Row],[Abs Erorr 2]]/Table21[[#This Row],[Adj Close]]</f>
        <v>3.7003844866788159E-3</v>
      </c>
      <c r="M433" s="6">
        <f t="shared" si="34"/>
        <v>156.33698783333335</v>
      </c>
      <c r="N433" s="11">
        <f>Table21[[#This Row],[Adj Close]]-Table21[[#This Row],[6-MA]]</f>
        <v>3.3330866666666452</v>
      </c>
      <c r="O433" s="12">
        <f>(Table21[[#This Row],[Adj Close]]-M433)^2</f>
        <v>11.109466727510968</v>
      </c>
      <c r="P433" s="12">
        <f>ABS(Table21[[#This Row],[Erorr 3]])</f>
        <v>3.3330866666666452</v>
      </c>
      <c r="Q433" s="204">
        <f>Table21[[#This Row],[Abs Erorr 3]]/Table21[[#This Row],[Adj Close]]</f>
        <v>2.087483629668279E-2</v>
      </c>
    </row>
    <row r="434" spans="1:17" x14ac:dyDescent="0.3">
      <c r="A434" s="68">
        <v>44092</v>
      </c>
      <c r="B434" s="87">
        <v>159.8723755</v>
      </c>
      <c r="C434" s="6">
        <f t="shared" si="31"/>
        <v>159.6700745</v>
      </c>
      <c r="D434" s="19">
        <f>Table21[[#This Row],[Adj Close]]-Table21[[#This Row],[Naive Trend ]]</f>
        <v>0.20230100000000562</v>
      </c>
      <c r="E434" s="7">
        <f t="shared" si="30"/>
        <v>4.0925694601002274E-2</v>
      </c>
      <c r="F434" s="7">
        <f>ABS(Table21[[#This Row],[Erorr 1]])</f>
        <v>0.20230100000000562</v>
      </c>
      <c r="G434" s="8">
        <f>Table21[[#This Row],[Abs Erorr 1]]/Table21[[#This Row],[Adj Close]]</f>
        <v>1.2653905927606961E-3</v>
      </c>
      <c r="H434" s="6">
        <f t="shared" si="33"/>
        <v>159.61548363333333</v>
      </c>
      <c r="I434" s="9">
        <f>(Table21[[#This Row],[Adj Close]]-Table21[[#This Row],[3-MA]])</f>
        <v>0.25689186666667752</v>
      </c>
      <c r="J434" s="5">
        <f t="shared" si="32"/>
        <v>6.5993431159490024E-2</v>
      </c>
      <c r="K434" s="5">
        <f>ABS(Table21[[#This Row],[Erorr 2]])</f>
        <v>0.25689186666667752</v>
      </c>
      <c r="L434" s="8">
        <f>Table21[[#This Row],[Abs Erorr 2]]/Table21[[#This Row],[Adj Close]]</f>
        <v>1.6068558802810652E-3</v>
      </c>
      <c r="M434" s="6">
        <f t="shared" si="34"/>
        <v>157.6487071</v>
      </c>
      <c r="N434" s="11">
        <f>Table21[[#This Row],[Adj Close]]-Table21[[#This Row],[6-MA]]</f>
        <v>2.2236684000000082</v>
      </c>
      <c r="O434" s="12">
        <f>(Table21[[#This Row],[Adj Close]]-M434)^2</f>
        <v>4.9447011531585963</v>
      </c>
      <c r="P434" s="12">
        <f>ABS(Table21[[#This Row],[Erorr 3]])</f>
        <v>2.2236684000000082</v>
      </c>
      <c r="Q434" s="204">
        <f>Table21[[#This Row],[Abs Erorr 3]]/Table21[[#This Row],[Adj Close]]</f>
        <v>1.3909022074923809E-2</v>
      </c>
    </row>
    <row r="435" spans="1:17" x14ac:dyDescent="0.3">
      <c r="A435" s="68">
        <v>44095</v>
      </c>
      <c r="B435" s="87">
        <v>154.80532840000001</v>
      </c>
      <c r="C435" s="6">
        <f t="shared" si="31"/>
        <v>159.8723755</v>
      </c>
      <c r="D435" s="19">
        <f>Table21[[#This Row],[Adj Close]]-Table21[[#This Row],[Naive Trend ]]</f>
        <v>-5.0670470999999964</v>
      </c>
      <c r="E435" s="7">
        <f t="shared" si="30"/>
        <v>25.674966313618373</v>
      </c>
      <c r="F435" s="7">
        <f>ABS(Table21[[#This Row],[Erorr 1]])</f>
        <v>5.0670470999999964</v>
      </c>
      <c r="G435" s="8">
        <f>Table21[[#This Row],[Abs Erorr 1]]/Table21[[#This Row],[Adj Close]]</f>
        <v>3.2731735737850716E-2</v>
      </c>
      <c r="H435" s="6">
        <f t="shared" si="33"/>
        <v>159.88842776666664</v>
      </c>
      <c r="I435" s="9">
        <f>(Table21[[#This Row],[Adj Close]]-Table21[[#This Row],[3-MA]])</f>
        <v>-5.0830993666666302</v>
      </c>
      <c r="J435" s="5">
        <f t="shared" si="32"/>
        <v>25.837899171406697</v>
      </c>
      <c r="K435" s="5">
        <f>ABS(Table21[[#This Row],[Erorr 2]])</f>
        <v>5.0830993666666302</v>
      </c>
      <c r="L435" s="8">
        <f>Table21[[#This Row],[Abs Erorr 2]]/Table21[[#This Row],[Adj Close]]</f>
        <v>3.2835428981697959E-2</v>
      </c>
      <c r="M435" s="6">
        <f t="shared" si="34"/>
        <v>158.69551343333333</v>
      </c>
      <c r="N435" s="11">
        <f>Table21[[#This Row],[Adj Close]]-Table21[[#This Row],[6-MA]]</f>
        <v>-3.8901850333333243</v>
      </c>
      <c r="O435" s="12">
        <f>(Table21[[#This Row],[Adj Close]]-M435)^2</f>
        <v>15.133539593570598</v>
      </c>
      <c r="P435" s="12">
        <f>ABS(Table21[[#This Row],[Erorr 3]])</f>
        <v>3.8901850333333243</v>
      </c>
      <c r="Q435" s="204">
        <f>Table21[[#This Row],[Abs Erorr 3]]/Table21[[#This Row],[Adj Close]]</f>
        <v>2.512952928391142E-2</v>
      </c>
    </row>
    <row r="436" spans="1:17" x14ac:dyDescent="0.3">
      <c r="A436" s="68">
        <v>44096</v>
      </c>
      <c r="B436" s="87">
        <v>154.6704407</v>
      </c>
      <c r="C436" s="6">
        <f t="shared" si="31"/>
        <v>154.80532840000001</v>
      </c>
      <c r="D436" s="19">
        <f>Table21[[#This Row],[Adj Close]]-Table21[[#This Row],[Naive Trend ]]</f>
        <v>-0.13488770000000727</v>
      </c>
      <c r="E436" s="7">
        <f t="shared" si="30"/>
        <v>1.819469161129196E-2</v>
      </c>
      <c r="F436" s="7">
        <f>ABS(Table21[[#This Row],[Erorr 1]])</f>
        <v>0.13488770000000727</v>
      </c>
      <c r="G436" s="8">
        <f>Table21[[#This Row],[Abs Erorr 1]]/Table21[[#This Row],[Adj Close]]</f>
        <v>8.720974698820217E-4</v>
      </c>
      <c r="H436" s="6">
        <f t="shared" si="33"/>
        <v>158.11592613333335</v>
      </c>
      <c r="I436" s="9">
        <f>(Table21[[#This Row],[Adj Close]]-Table21[[#This Row],[3-MA]])</f>
        <v>-3.4454854333333458</v>
      </c>
      <c r="J436" s="5">
        <f t="shared" si="32"/>
        <v>11.871369871312274</v>
      </c>
      <c r="K436" s="5">
        <f>ABS(Table21[[#This Row],[Erorr 2]])</f>
        <v>3.4454854333333458</v>
      </c>
      <c r="L436" s="8">
        <f>Table21[[#This Row],[Abs Erorr 2]]/Table21[[#This Row],[Adj Close]]</f>
        <v>2.2276301908366811E-2</v>
      </c>
      <c r="M436" s="6">
        <f t="shared" si="34"/>
        <v>158.59757998333333</v>
      </c>
      <c r="N436" s="11">
        <f>Table21[[#This Row],[Adj Close]]-Table21[[#This Row],[6-MA]]</f>
        <v>-3.9271392833333323</v>
      </c>
      <c r="O436" s="12">
        <f>(Table21[[#This Row],[Adj Close]]-M436)^2</f>
        <v>15.422422950699838</v>
      </c>
      <c r="P436" s="12">
        <f>ABS(Table21[[#This Row],[Erorr 3]])</f>
        <v>3.9271392833333323</v>
      </c>
      <c r="Q436" s="204">
        <f>Table21[[#This Row],[Abs Erorr 3]]/Table21[[#This Row],[Adj Close]]</f>
        <v>2.5390367193369821E-2</v>
      </c>
    </row>
    <row r="437" spans="1:17" x14ac:dyDescent="0.3">
      <c r="A437" s="68">
        <v>44097</v>
      </c>
      <c r="B437" s="87">
        <v>158.38885500000001</v>
      </c>
      <c r="C437" s="6">
        <f t="shared" si="31"/>
        <v>154.6704407</v>
      </c>
      <c r="D437" s="19">
        <f>Table21[[#This Row],[Adj Close]]-Table21[[#This Row],[Naive Trend ]]</f>
        <v>3.7184143000000063</v>
      </c>
      <c r="E437" s="7">
        <f t="shared" si="30"/>
        <v>13.826604906444537</v>
      </c>
      <c r="F437" s="7">
        <f>ABS(Table21[[#This Row],[Erorr 1]])</f>
        <v>3.7184143000000063</v>
      </c>
      <c r="G437" s="8">
        <f>Table21[[#This Row],[Abs Erorr 1]]/Table21[[#This Row],[Adj Close]]</f>
        <v>2.3476489554773321E-2</v>
      </c>
      <c r="H437" s="6">
        <f t="shared" si="33"/>
        <v>156.44938153333331</v>
      </c>
      <c r="I437" s="9">
        <f>(Table21[[#This Row],[Adj Close]]-Table21[[#This Row],[3-MA]])</f>
        <v>1.9394734666666977</v>
      </c>
      <c r="J437" s="5">
        <f t="shared" si="32"/>
        <v>3.7615573279041383</v>
      </c>
      <c r="K437" s="5">
        <f>ABS(Table21[[#This Row],[Erorr 2]])</f>
        <v>1.9394734666666977</v>
      </c>
      <c r="L437" s="8">
        <f>Table21[[#This Row],[Abs Erorr 2]]/Table21[[#This Row],[Adj Close]]</f>
        <v>1.224501223060611E-2</v>
      </c>
      <c r="M437" s="6">
        <f t="shared" si="34"/>
        <v>158.03243258333333</v>
      </c>
      <c r="N437" s="11">
        <f>Table21[[#This Row],[Adj Close]]-Table21[[#This Row],[6-MA]]</f>
        <v>0.35642241666667474</v>
      </c>
      <c r="O437" s="12">
        <f>(Table21[[#This Row],[Adj Close]]-M437)^2</f>
        <v>0.12703693910251271</v>
      </c>
      <c r="P437" s="12">
        <f>ABS(Table21[[#This Row],[Erorr 3]])</f>
        <v>0.35642241666667474</v>
      </c>
      <c r="Q437" s="204">
        <f>Table21[[#This Row],[Abs Erorr 3]]/Table21[[#This Row],[Adj Close]]</f>
        <v>2.2502998501168197E-3</v>
      </c>
    </row>
    <row r="438" spans="1:17" x14ac:dyDescent="0.3">
      <c r="A438" s="68">
        <v>44098</v>
      </c>
      <c r="B438" s="87">
        <v>156.78010560000001</v>
      </c>
      <c r="C438" s="6">
        <f t="shared" si="31"/>
        <v>158.38885500000001</v>
      </c>
      <c r="D438" s="19">
        <f>Table21[[#This Row],[Adj Close]]-Table21[[#This Row],[Naive Trend ]]</f>
        <v>-1.6087493999999936</v>
      </c>
      <c r="E438" s="7">
        <f t="shared" si="30"/>
        <v>2.5880746320003394</v>
      </c>
      <c r="F438" s="7">
        <f>ABS(Table21[[#This Row],[Erorr 1]])</f>
        <v>1.6087493999999936</v>
      </c>
      <c r="G438" s="8">
        <f>Table21[[#This Row],[Abs Erorr 1]]/Table21[[#This Row],[Adj Close]]</f>
        <v>1.0261183291357558E-2</v>
      </c>
      <c r="H438" s="6">
        <f t="shared" si="33"/>
        <v>155.9548747</v>
      </c>
      <c r="I438" s="9">
        <f>(Table21[[#This Row],[Adj Close]]-Table21[[#This Row],[3-MA]])</f>
        <v>0.82523090000000821</v>
      </c>
      <c r="J438" s="5">
        <f t="shared" si="32"/>
        <v>0.68100603831482354</v>
      </c>
      <c r="K438" s="5">
        <f>ABS(Table21[[#This Row],[Erorr 2]])</f>
        <v>0.82523090000000821</v>
      </c>
      <c r="L438" s="8">
        <f>Table21[[#This Row],[Abs Erorr 2]]/Table21[[#This Row],[Adj Close]]</f>
        <v>5.2636200035829552E-3</v>
      </c>
      <c r="M438" s="6">
        <f t="shared" si="34"/>
        <v>157.92165123333334</v>
      </c>
      <c r="N438" s="11">
        <f>Table21[[#This Row],[Adj Close]]-Table21[[#This Row],[6-MA]]</f>
        <v>-1.1415456333333225</v>
      </c>
      <c r="O438" s="12">
        <f>(Table21[[#This Row],[Adj Close]]-M438)^2</f>
        <v>1.3031264329823764</v>
      </c>
      <c r="P438" s="12">
        <f>ABS(Table21[[#This Row],[Erorr 3]])</f>
        <v>1.1415456333333225</v>
      </c>
      <c r="Q438" s="204">
        <f>Table21[[#This Row],[Abs Erorr 3]]/Table21[[#This Row],[Adj Close]]</f>
        <v>7.281189338179157E-3</v>
      </c>
    </row>
    <row r="439" spans="1:17" x14ac:dyDescent="0.3">
      <c r="A439" s="68">
        <v>44099</v>
      </c>
      <c r="B439" s="87">
        <v>157.5122375</v>
      </c>
      <c r="C439" s="6">
        <f t="shared" si="31"/>
        <v>156.78010560000001</v>
      </c>
      <c r="D439" s="19">
        <f>Table21[[#This Row],[Adj Close]]-Table21[[#This Row],[Naive Trend ]]</f>
        <v>0.73213189999998463</v>
      </c>
      <c r="E439" s="7">
        <f t="shared" si="30"/>
        <v>0.53601711899758753</v>
      </c>
      <c r="F439" s="7">
        <f>ABS(Table21[[#This Row],[Erorr 1]])</f>
        <v>0.73213189999998463</v>
      </c>
      <c r="G439" s="8">
        <f>Table21[[#This Row],[Abs Erorr 1]]/Table21[[#This Row],[Adj Close]]</f>
        <v>4.648095358304999E-3</v>
      </c>
      <c r="H439" s="6">
        <f t="shared" si="33"/>
        <v>156.61313376666666</v>
      </c>
      <c r="I439" s="9">
        <f>(Table21[[#This Row],[Adj Close]]-Table21[[#This Row],[3-MA]])</f>
        <v>0.89910373333333382</v>
      </c>
      <c r="J439" s="5">
        <f t="shared" si="32"/>
        <v>0.8083875232939387</v>
      </c>
      <c r="K439" s="5">
        <f>ABS(Table21[[#This Row],[Erorr 2]])</f>
        <v>0.89910373333333382</v>
      </c>
      <c r="L439" s="8">
        <f>Table21[[#This Row],[Abs Erorr 2]]/Table21[[#This Row],[Adj Close]]</f>
        <v>5.7081516179549787E-3</v>
      </c>
      <c r="M439" s="6">
        <f t="shared" si="34"/>
        <v>157.36452995000002</v>
      </c>
      <c r="N439" s="11">
        <f>Table21[[#This Row],[Adj Close]]-Table21[[#This Row],[6-MA]]</f>
        <v>0.14770754999997848</v>
      </c>
      <c r="O439" s="12">
        <f>(Table21[[#This Row],[Adj Close]]-M439)^2</f>
        <v>2.1817520326996142E-2</v>
      </c>
      <c r="P439" s="12">
        <f>ABS(Table21[[#This Row],[Erorr 3]])</f>
        <v>0.14770754999997848</v>
      </c>
      <c r="Q439" s="204">
        <f>Table21[[#This Row],[Abs Erorr 3]]/Table21[[#This Row],[Adj Close]]</f>
        <v>9.3775285237744459E-4</v>
      </c>
    </row>
    <row r="440" spans="1:17" x14ac:dyDescent="0.3">
      <c r="A440" s="68">
        <v>44102</v>
      </c>
      <c r="B440" s="87">
        <v>159.1498871</v>
      </c>
      <c r="C440" s="6">
        <f t="shared" si="31"/>
        <v>157.5122375</v>
      </c>
      <c r="D440" s="19">
        <f>Table21[[#This Row],[Adj Close]]-Table21[[#This Row],[Naive Trend ]]</f>
        <v>1.6376496000000031</v>
      </c>
      <c r="E440" s="7">
        <f t="shared" si="30"/>
        <v>2.6818962123801704</v>
      </c>
      <c r="F440" s="7">
        <f>ABS(Table21[[#This Row],[Erorr 1]])</f>
        <v>1.6376496000000031</v>
      </c>
      <c r="G440" s="8">
        <f>Table21[[#This Row],[Abs Erorr 1]]/Table21[[#This Row],[Adj Close]]</f>
        <v>1.0289982794464723E-2</v>
      </c>
      <c r="H440" s="6">
        <f t="shared" si="33"/>
        <v>157.56039936666664</v>
      </c>
      <c r="I440" s="9">
        <f>(Table21[[#This Row],[Adj Close]]-Table21[[#This Row],[3-MA]])</f>
        <v>1.5894877333333568</v>
      </c>
      <c r="J440" s="5">
        <f t="shared" si="32"/>
        <v>2.5264712544172125</v>
      </c>
      <c r="K440" s="5">
        <f>ABS(Table21[[#This Row],[Erorr 2]])</f>
        <v>1.5894877333333568</v>
      </c>
      <c r="L440" s="8">
        <f>Table21[[#This Row],[Abs Erorr 2]]/Table21[[#This Row],[Adj Close]]</f>
        <v>9.9873632479212538E-3</v>
      </c>
      <c r="M440" s="6">
        <f t="shared" si="34"/>
        <v>157.00489045</v>
      </c>
      <c r="N440" s="11">
        <f>Table21[[#This Row],[Adj Close]]-Table21[[#This Row],[6-MA]]</f>
        <v>2.144996649999996</v>
      </c>
      <c r="O440" s="12">
        <f>(Table21[[#This Row],[Adj Close]]-M440)^2</f>
        <v>4.6010106285112053</v>
      </c>
      <c r="P440" s="12">
        <f>ABS(Table21[[#This Row],[Erorr 3]])</f>
        <v>2.144996649999996</v>
      </c>
      <c r="Q440" s="204">
        <f>Table21[[#This Row],[Abs Erorr 3]]/Table21[[#This Row],[Adj Close]]</f>
        <v>1.3477839595652442E-2</v>
      </c>
    </row>
    <row r="441" spans="1:17" x14ac:dyDescent="0.3">
      <c r="A441" s="68">
        <v>44103</v>
      </c>
      <c r="B441" s="87">
        <v>159.4003448</v>
      </c>
      <c r="C441" s="6">
        <f t="shared" si="31"/>
        <v>159.1498871</v>
      </c>
      <c r="D441" s="19">
        <f>Table21[[#This Row],[Adj Close]]-Table21[[#This Row],[Naive Trend ]]</f>
        <v>0.25045769999999834</v>
      </c>
      <c r="E441" s="7">
        <f t="shared" si="30"/>
        <v>6.2729059489289168E-2</v>
      </c>
      <c r="F441" s="7">
        <f>ABS(Table21[[#This Row],[Erorr 1]])</f>
        <v>0.25045769999999834</v>
      </c>
      <c r="G441" s="8">
        <f>Table21[[#This Row],[Abs Erorr 1]]/Table21[[#This Row],[Adj Close]]</f>
        <v>1.5712494242986E-3</v>
      </c>
      <c r="H441" s="6">
        <f t="shared" si="33"/>
        <v>157.81407673333334</v>
      </c>
      <c r="I441" s="9">
        <f>(Table21[[#This Row],[Adj Close]]-Table21[[#This Row],[3-MA]])</f>
        <v>1.586268066666662</v>
      </c>
      <c r="J441" s="5">
        <f t="shared" si="32"/>
        <v>2.5162463793263896</v>
      </c>
      <c r="K441" s="5">
        <f>ABS(Table21[[#This Row],[Erorr 2]])</f>
        <v>1.586268066666662</v>
      </c>
      <c r="L441" s="8">
        <f>Table21[[#This Row],[Abs Erorr 2]]/Table21[[#This Row],[Adj Close]]</f>
        <v>9.9514719912115399E-3</v>
      </c>
      <c r="M441" s="6">
        <f t="shared" si="34"/>
        <v>156.88447571666666</v>
      </c>
      <c r="N441" s="11">
        <f>Table21[[#This Row],[Adj Close]]-Table21[[#This Row],[6-MA]]</f>
        <v>2.5158690833333424</v>
      </c>
      <c r="O441" s="12">
        <f>(Table21[[#This Row],[Adj Close]]-M441)^2</f>
        <v>6.3295972444725521</v>
      </c>
      <c r="P441" s="12">
        <f>ABS(Table21[[#This Row],[Erorr 3]])</f>
        <v>2.5158690833333424</v>
      </c>
      <c r="Q441" s="204">
        <f>Table21[[#This Row],[Abs Erorr 3]]/Table21[[#This Row],[Adj Close]]</f>
        <v>1.5783335264989606E-2</v>
      </c>
    </row>
    <row r="442" spans="1:17" x14ac:dyDescent="0.3">
      <c r="A442" s="68">
        <v>44104</v>
      </c>
      <c r="B442" s="87">
        <v>157.14617920000001</v>
      </c>
      <c r="C442" s="6">
        <f t="shared" si="31"/>
        <v>159.4003448</v>
      </c>
      <c r="D442" s="19">
        <f>Table21[[#This Row],[Adj Close]]-Table21[[#This Row],[Naive Trend ]]</f>
        <v>-2.2541655999999932</v>
      </c>
      <c r="E442" s="7">
        <f t="shared" si="30"/>
        <v>5.081262552223329</v>
      </c>
      <c r="F442" s="7">
        <f>ABS(Table21[[#This Row],[Erorr 1]])</f>
        <v>2.2541655999999932</v>
      </c>
      <c r="G442" s="8">
        <f>Table21[[#This Row],[Abs Erorr 1]]/Table21[[#This Row],[Adj Close]]</f>
        <v>1.4344386936262166E-2</v>
      </c>
      <c r="H442" s="6">
        <f t="shared" si="33"/>
        <v>158.68748979999998</v>
      </c>
      <c r="I442" s="9">
        <f>(Table21[[#This Row],[Adj Close]]-Table21[[#This Row],[3-MA]])</f>
        <v>-1.5413105999999743</v>
      </c>
      <c r="J442" s="5">
        <f t="shared" si="32"/>
        <v>2.3756383656722808</v>
      </c>
      <c r="K442" s="5">
        <f>ABS(Table21[[#This Row],[Erorr 2]])</f>
        <v>1.5413105999999743</v>
      </c>
      <c r="L442" s="8">
        <f>Table21[[#This Row],[Abs Erorr 2]]/Table21[[#This Row],[Adj Close]]</f>
        <v>9.8081328343233073E-3</v>
      </c>
      <c r="M442" s="6">
        <f t="shared" si="34"/>
        <v>157.65031178333334</v>
      </c>
      <c r="N442" s="11">
        <f>Table21[[#This Row],[Adj Close]]-Table21[[#This Row],[6-MA]]</f>
        <v>-0.50413258333333033</v>
      </c>
      <c r="O442" s="12">
        <f>(Table21[[#This Row],[Adj Close]]-M442)^2</f>
        <v>0.25414966157833724</v>
      </c>
      <c r="P442" s="12">
        <f>ABS(Table21[[#This Row],[Erorr 3]])</f>
        <v>0.50413258333333033</v>
      </c>
      <c r="Q442" s="204">
        <f>Table21[[#This Row],[Abs Erorr 3]]/Table21[[#This Row],[Adj Close]]</f>
        <v>3.2080486200795288E-3</v>
      </c>
    </row>
    <row r="443" spans="1:17" x14ac:dyDescent="0.3">
      <c r="A443" s="68">
        <v>44105</v>
      </c>
      <c r="B443" s="87">
        <v>158.0420685</v>
      </c>
      <c r="C443" s="6">
        <f t="shared" si="31"/>
        <v>157.14617920000001</v>
      </c>
      <c r="D443" s="19">
        <f>Table21[[#This Row],[Adj Close]]-Table21[[#This Row],[Naive Trend ]]</f>
        <v>0.89588929999999323</v>
      </c>
      <c r="E443" s="7">
        <f t="shared" si="30"/>
        <v>0.80261763785447782</v>
      </c>
      <c r="F443" s="7">
        <f>ABS(Table21[[#This Row],[Erorr 1]])</f>
        <v>0.89588929999999323</v>
      </c>
      <c r="G443" s="8">
        <f>Table21[[#This Row],[Abs Erorr 1]]/Table21[[#This Row],[Adj Close]]</f>
        <v>5.6686761221427144E-3</v>
      </c>
      <c r="H443" s="6">
        <f t="shared" si="33"/>
        <v>158.56547036666666</v>
      </c>
      <c r="I443" s="9">
        <f>(Table21[[#This Row],[Adj Close]]-Table21[[#This Row],[3-MA]])</f>
        <v>-0.52340186666666</v>
      </c>
      <c r="J443" s="5">
        <f t="shared" si="32"/>
        <v>0.27394951403014411</v>
      </c>
      <c r="K443" s="5">
        <f>ABS(Table21[[#This Row],[Erorr 2]])</f>
        <v>0.52340186666666</v>
      </c>
      <c r="L443" s="8">
        <f>Table21[[#This Row],[Abs Erorr 2]]/Table21[[#This Row],[Adj Close]]</f>
        <v>3.3117882576097768E-3</v>
      </c>
      <c r="M443" s="6">
        <f t="shared" si="34"/>
        <v>158.06293486666667</v>
      </c>
      <c r="N443" s="11">
        <f>Table21[[#This Row],[Adj Close]]-Table21[[#This Row],[6-MA]]</f>
        <v>-2.0866366666666636E-2</v>
      </c>
      <c r="O443" s="12">
        <f>(Table21[[#This Row],[Adj Close]]-M443)^2</f>
        <v>4.3540525786777649E-4</v>
      </c>
      <c r="P443" s="12">
        <f>ABS(Table21[[#This Row],[Erorr 3]])</f>
        <v>2.0866366666666636E-2</v>
      </c>
      <c r="Q443" s="204">
        <f>Table21[[#This Row],[Abs Erorr 3]]/Table21[[#This Row],[Adj Close]]</f>
        <v>1.3203045786930228E-4</v>
      </c>
    </row>
    <row r="444" spans="1:17" x14ac:dyDescent="0.3">
      <c r="A444" s="68">
        <v>44106</v>
      </c>
      <c r="B444" s="87">
        <v>157.0691071</v>
      </c>
      <c r="C444" s="6">
        <f t="shared" si="31"/>
        <v>158.0420685</v>
      </c>
      <c r="D444" s="19">
        <f>Table21[[#This Row],[Adj Close]]-Table21[[#This Row],[Naive Trend ]]</f>
        <v>-0.97296140000000264</v>
      </c>
      <c r="E444" s="7">
        <f t="shared" si="30"/>
        <v>0.94665388588996513</v>
      </c>
      <c r="F444" s="7">
        <f>ABS(Table21[[#This Row],[Erorr 1]])</f>
        <v>0.97296140000000264</v>
      </c>
      <c r="G444" s="8">
        <f>Table21[[#This Row],[Abs Erorr 1]]/Table21[[#This Row],[Adj Close]]</f>
        <v>6.1944797291077405E-3</v>
      </c>
      <c r="H444" s="6">
        <f t="shared" si="33"/>
        <v>158.19619750000001</v>
      </c>
      <c r="I444" s="9">
        <f>(Table21[[#This Row],[Adj Close]]-Table21[[#This Row],[3-MA]])</f>
        <v>-1.1270904000000144</v>
      </c>
      <c r="J444" s="5">
        <f t="shared" si="32"/>
        <v>1.2703327697721924</v>
      </c>
      <c r="K444" s="5">
        <f>ABS(Table21[[#This Row],[Erorr 2]])</f>
        <v>1.1270904000000144</v>
      </c>
      <c r="L444" s="8">
        <f>Table21[[#This Row],[Abs Erorr 2]]/Table21[[#This Row],[Adj Close]]</f>
        <v>7.1757611716888308E-3</v>
      </c>
      <c r="M444" s="6">
        <f t="shared" si="34"/>
        <v>158.00513711666667</v>
      </c>
      <c r="N444" s="11">
        <f>Table21[[#This Row],[Adj Close]]-Table21[[#This Row],[6-MA]]</f>
        <v>-0.93603001666667751</v>
      </c>
      <c r="O444" s="12">
        <f>(Table21[[#This Row],[Adj Close]]-M444)^2</f>
        <v>0.87615219210102058</v>
      </c>
      <c r="P444" s="12">
        <f>ABS(Table21[[#This Row],[Erorr 3]])</f>
        <v>0.93603001666667751</v>
      </c>
      <c r="Q444" s="204">
        <f>Table21[[#This Row],[Abs Erorr 3]]/Table21[[#This Row],[Adj Close]]</f>
        <v>5.9593514851443222E-3</v>
      </c>
    </row>
    <row r="445" spans="1:17" x14ac:dyDescent="0.3">
      <c r="A445" s="68">
        <v>44109</v>
      </c>
      <c r="B445" s="87">
        <v>156.36589050000001</v>
      </c>
      <c r="C445" s="6">
        <f t="shared" si="31"/>
        <v>157.0691071</v>
      </c>
      <c r="D445" s="19">
        <f>Table21[[#This Row],[Adj Close]]-Table21[[#This Row],[Naive Trend ]]</f>
        <v>-0.70321659999999042</v>
      </c>
      <c r="E445" s="7">
        <f t="shared" si="30"/>
        <v>0.49451358651554655</v>
      </c>
      <c r="F445" s="7">
        <f>ABS(Table21[[#This Row],[Erorr 1]])</f>
        <v>0.70321659999999042</v>
      </c>
      <c r="G445" s="8">
        <f>Table21[[#This Row],[Abs Erorr 1]]/Table21[[#This Row],[Adj Close]]</f>
        <v>4.4972506328033891E-3</v>
      </c>
      <c r="H445" s="6">
        <f t="shared" si="33"/>
        <v>157.41911826666669</v>
      </c>
      <c r="I445" s="9">
        <f>(Table21[[#This Row],[Adj Close]]-Table21[[#This Row],[3-MA]])</f>
        <v>-1.0532277666666801</v>
      </c>
      <c r="J445" s="5">
        <f t="shared" si="32"/>
        <v>1.1092887284776827</v>
      </c>
      <c r="K445" s="5">
        <f>ABS(Table21[[#This Row],[Erorr 2]])</f>
        <v>1.0532277666666801</v>
      </c>
      <c r="L445" s="8">
        <f>Table21[[#This Row],[Abs Erorr 2]]/Table21[[#This Row],[Adj Close]]</f>
        <v>6.7356618716450821E-3</v>
      </c>
      <c r="M445" s="6">
        <f t="shared" si="34"/>
        <v>158.05330403333332</v>
      </c>
      <c r="N445" s="11">
        <f>Table21[[#This Row],[Adj Close]]-Table21[[#This Row],[6-MA]]</f>
        <v>-1.6874135333333129</v>
      </c>
      <c r="O445" s="12">
        <f>(Table21[[#This Row],[Adj Close]]-M445)^2</f>
        <v>2.8473644324764154</v>
      </c>
      <c r="P445" s="12">
        <f>ABS(Table21[[#This Row],[Erorr 3]])</f>
        <v>1.6874135333333129</v>
      </c>
      <c r="Q445" s="204">
        <f>Table21[[#This Row],[Abs Erorr 3]]/Table21[[#This Row],[Adj Close]]</f>
        <v>1.0791442608983274E-2</v>
      </c>
    </row>
    <row r="446" spans="1:17" x14ac:dyDescent="0.3">
      <c r="A446" s="68">
        <v>44110</v>
      </c>
      <c r="B446" s="87">
        <v>155.20989990000001</v>
      </c>
      <c r="C446" s="6">
        <f t="shared" si="31"/>
        <v>156.36589050000001</v>
      </c>
      <c r="D446" s="19">
        <f>Table21[[#This Row],[Adj Close]]-Table21[[#This Row],[Naive Trend ]]</f>
        <v>-1.1559905999999955</v>
      </c>
      <c r="E446" s="7">
        <f t="shared" si="30"/>
        <v>1.3363142672883497</v>
      </c>
      <c r="F446" s="7">
        <f>ABS(Table21[[#This Row],[Erorr 1]])</f>
        <v>1.1559905999999955</v>
      </c>
      <c r="G446" s="8">
        <f>Table21[[#This Row],[Abs Erorr 1]]/Table21[[#This Row],[Adj Close]]</f>
        <v>7.4479179533315032E-3</v>
      </c>
      <c r="H446" s="6">
        <f t="shared" si="33"/>
        <v>157.15902203333334</v>
      </c>
      <c r="I446" s="9">
        <f>(Table21[[#This Row],[Adj Close]]-Table21[[#This Row],[3-MA]])</f>
        <v>-1.9491221333333328</v>
      </c>
      <c r="J446" s="5">
        <f t="shared" si="32"/>
        <v>3.7990770906498823</v>
      </c>
      <c r="K446" s="5">
        <f>ABS(Table21[[#This Row],[Erorr 2]])</f>
        <v>1.9491221333333328</v>
      </c>
      <c r="L446" s="8">
        <f>Table21[[#This Row],[Abs Erorr 2]]/Table21[[#This Row],[Adj Close]]</f>
        <v>1.2557975583961656E-2</v>
      </c>
      <c r="M446" s="6">
        <f t="shared" si="34"/>
        <v>157.86224619999999</v>
      </c>
      <c r="N446" s="11">
        <f>Table21[[#This Row],[Adj Close]]-Table21[[#This Row],[6-MA]]</f>
        <v>-2.6523462999999765</v>
      </c>
      <c r="O446" s="12">
        <f>(Table21[[#This Row],[Adj Close]]-M446)^2</f>
        <v>7.0349408951235652</v>
      </c>
      <c r="P446" s="12">
        <f>ABS(Table21[[#This Row],[Erorr 3]])</f>
        <v>2.6523462999999765</v>
      </c>
      <c r="Q446" s="204">
        <f>Table21[[#This Row],[Abs Erorr 3]]/Table21[[#This Row],[Adj Close]]</f>
        <v>1.7088770121679437E-2</v>
      </c>
    </row>
    <row r="447" spans="1:17" x14ac:dyDescent="0.3">
      <c r="A447" s="68">
        <v>44111</v>
      </c>
      <c r="B447" s="87">
        <v>158.09022519999999</v>
      </c>
      <c r="C447" s="6">
        <f t="shared" si="31"/>
        <v>155.20989990000001</v>
      </c>
      <c r="D447" s="19">
        <f>Table21[[#This Row],[Adj Close]]-Table21[[#This Row],[Naive Trend ]]</f>
        <v>2.8803252999999813</v>
      </c>
      <c r="E447" s="7">
        <f t="shared" si="30"/>
        <v>8.2962738338199831</v>
      </c>
      <c r="F447" s="7">
        <f>ABS(Table21[[#This Row],[Erorr 1]])</f>
        <v>2.8803252999999813</v>
      </c>
      <c r="G447" s="8">
        <f>Table21[[#This Row],[Abs Erorr 1]]/Table21[[#This Row],[Adj Close]]</f>
        <v>1.8219502795673047E-2</v>
      </c>
      <c r="H447" s="6">
        <f t="shared" si="33"/>
        <v>156.21496583333331</v>
      </c>
      <c r="I447" s="9">
        <f>(Table21[[#This Row],[Adj Close]]-Table21[[#This Row],[3-MA]])</f>
        <v>1.8752593666666826</v>
      </c>
      <c r="J447" s="5">
        <f t="shared" si="32"/>
        <v>3.5165976922711275</v>
      </c>
      <c r="K447" s="5">
        <f>ABS(Table21[[#This Row],[Erorr 2]])</f>
        <v>1.8752593666666826</v>
      </c>
      <c r="L447" s="8">
        <f>Table21[[#This Row],[Abs Erorr 2]]/Table21[[#This Row],[Adj Close]]</f>
        <v>1.1861956451098044E-2</v>
      </c>
      <c r="M447" s="6">
        <f t="shared" si="34"/>
        <v>157.20558166666666</v>
      </c>
      <c r="N447" s="11">
        <f>Table21[[#This Row],[Adj Close]]-Table21[[#This Row],[6-MA]]</f>
        <v>0.88464353333333179</v>
      </c>
      <c r="O447" s="12">
        <f>(Table21[[#This Row],[Adj Close]]-M447)^2</f>
        <v>0.78259418106848166</v>
      </c>
      <c r="P447" s="12">
        <f>ABS(Table21[[#This Row],[Erorr 3]])</f>
        <v>0.88464353333333179</v>
      </c>
      <c r="Q447" s="204">
        <f>Table21[[#This Row],[Abs Erorr 3]]/Table21[[#This Row],[Adj Close]]</f>
        <v>5.595814239711336E-3</v>
      </c>
    </row>
    <row r="448" spans="1:17" x14ac:dyDescent="0.3">
      <c r="A448" s="68">
        <v>44112</v>
      </c>
      <c r="B448" s="87">
        <v>157.68562320000001</v>
      </c>
      <c r="C448" s="6">
        <f t="shared" si="31"/>
        <v>158.09022519999999</v>
      </c>
      <c r="D448" s="19">
        <f>Table21[[#This Row],[Adj Close]]-Table21[[#This Row],[Naive Trend ]]</f>
        <v>-0.40460199999998281</v>
      </c>
      <c r="E448" s="7">
        <f t="shared" si="30"/>
        <v>0.16370277840398609</v>
      </c>
      <c r="F448" s="7">
        <f>ABS(Table21[[#This Row],[Erorr 1]])</f>
        <v>0.40460199999998281</v>
      </c>
      <c r="G448" s="8">
        <f>Table21[[#This Row],[Abs Erorr 1]]/Table21[[#This Row],[Adj Close]]</f>
        <v>2.5658775466600864E-3</v>
      </c>
      <c r="H448" s="6">
        <f t="shared" si="33"/>
        <v>156.55533853333336</v>
      </c>
      <c r="I448" s="9">
        <f>(Table21[[#This Row],[Adj Close]]-Table21[[#This Row],[3-MA]])</f>
        <v>1.1302846666666539</v>
      </c>
      <c r="J448" s="5">
        <f t="shared" si="32"/>
        <v>1.277543427701749</v>
      </c>
      <c r="K448" s="5">
        <f>ABS(Table21[[#This Row],[Erorr 2]])</f>
        <v>1.1302846666666539</v>
      </c>
      <c r="L448" s="8">
        <f>Table21[[#This Row],[Abs Erorr 2]]/Table21[[#This Row],[Adj Close]]</f>
        <v>7.1679627078814999E-3</v>
      </c>
      <c r="M448" s="6">
        <f t="shared" si="34"/>
        <v>156.98722839999999</v>
      </c>
      <c r="N448" s="11">
        <f>Table21[[#This Row],[Adj Close]]-Table21[[#This Row],[6-MA]]</f>
        <v>0.69839480000001686</v>
      </c>
      <c r="O448" s="12">
        <f>(Table21[[#This Row],[Adj Close]]-M448)^2</f>
        <v>0.48775529666706352</v>
      </c>
      <c r="P448" s="12">
        <f>ABS(Table21[[#This Row],[Erorr 3]])</f>
        <v>0.69839480000001686</v>
      </c>
      <c r="Q448" s="204">
        <f>Table21[[#This Row],[Abs Erorr 3]]/Table21[[#This Row],[Adj Close]]</f>
        <v>4.429032817495418E-3</v>
      </c>
    </row>
    <row r="449" spans="1:17" x14ac:dyDescent="0.3">
      <c r="A449" s="68">
        <v>44113</v>
      </c>
      <c r="B449" s="87">
        <v>160.89347839999999</v>
      </c>
      <c r="C449" s="6">
        <f t="shared" si="31"/>
        <v>157.68562320000001</v>
      </c>
      <c r="D449" s="19">
        <f>Table21[[#This Row],[Adj Close]]-Table21[[#This Row],[Naive Trend ]]</f>
        <v>3.2078551999999831</v>
      </c>
      <c r="E449" s="7">
        <f t="shared" si="30"/>
        <v>10.290334984166932</v>
      </c>
      <c r="F449" s="7">
        <f>ABS(Table21[[#This Row],[Erorr 1]])</f>
        <v>3.2078551999999831</v>
      </c>
      <c r="G449" s="8">
        <f>Table21[[#This Row],[Abs Erorr 1]]/Table21[[#This Row],[Adj Close]]</f>
        <v>1.9937757775519527E-2</v>
      </c>
      <c r="H449" s="6">
        <f t="shared" si="33"/>
        <v>156.99524943333333</v>
      </c>
      <c r="I449" s="9">
        <f>(Table21[[#This Row],[Adj Close]]-Table21[[#This Row],[3-MA]])</f>
        <v>3.8982289666666645</v>
      </c>
      <c r="J449" s="5">
        <f t="shared" si="32"/>
        <v>15.196189076559051</v>
      </c>
      <c r="K449" s="5">
        <f>ABS(Table21[[#This Row],[Erorr 2]])</f>
        <v>3.8982289666666645</v>
      </c>
      <c r="L449" s="8">
        <f>Table21[[#This Row],[Abs Erorr 2]]/Table21[[#This Row],[Adj Close]]</f>
        <v>2.4228632542676539E-2</v>
      </c>
      <c r="M449" s="6">
        <f t="shared" si="34"/>
        <v>157.07713573333334</v>
      </c>
      <c r="N449" s="11">
        <f>Table21[[#This Row],[Adj Close]]-Table21[[#This Row],[6-MA]]</f>
        <v>3.8163426666666567</v>
      </c>
      <c r="O449" s="12">
        <f>(Table21[[#This Row],[Adj Close]]-M449)^2</f>
        <v>14.564471349420367</v>
      </c>
      <c r="P449" s="12">
        <f>ABS(Table21[[#This Row],[Erorr 3]])</f>
        <v>3.8163426666666567</v>
      </c>
      <c r="Q449" s="204">
        <f>Table21[[#This Row],[Abs Erorr 3]]/Table21[[#This Row],[Adj Close]]</f>
        <v>2.3719685251497782E-2</v>
      </c>
    </row>
    <row r="450" spans="1:17" x14ac:dyDescent="0.3">
      <c r="A450" s="68">
        <v>44116</v>
      </c>
      <c r="B450" s="87">
        <v>162.74307250000001</v>
      </c>
      <c r="C450" s="6">
        <f t="shared" si="31"/>
        <v>160.89347839999999</v>
      </c>
      <c r="D450" s="19">
        <f>Table21[[#This Row],[Adj Close]]-Table21[[#This Row],[Naive Trend ]]</f>
        <v>1.8495941000000187</v>
      </c>
      <c r="E450" s="7">
        <f t="shared" si="30"/>
        <v>3.4209983347548789</v>
      </c>
      <c r="F450" s="7">
        <f>ABS(Table21[[#This Row],[Erorr 1]])</f>
        <v>1.8495941000000187</v>
      </c>
      <c r="G450" s="8">
        <f>Table21[[#This Row],[Abs Erorr 1]]/Table21[[#This Row],[Adj Close]]</f>
        <v>1.1365117246388589E-2</v>
      </c>
      <c r="H450" s="6">
        <f t="shared" si="33"/>
        <v>158.88977559999998</v>
      </c>
      <c r="I450" s="9">
        <f>(Table21[[#This Row],[Adj Close]]-Table21[[#This Row],[3-MA]])</f>
        <v>3.8532969000000321</v>
      </c>
      <c r="J450" s="5">
        <f t="shared" si="32"/>
        <v>14.847896999549857</v>
      </c>
      <c r="K450" s="5">
        <f>ABS(Table21[[#This Row],[Erorr 2]])</f>
        <v>3.8532969000000321</v>
      </c>
      <c r="L450" s="8">
        <f>Table21[[#This Row],[Abs Erorr 2]]/Table21[[#This Row],[Adj Close]]</f>
        <v>2.3677179254435129E-2</v>
      </c>
      <c r="M450" s="6">
        <f t="shared" si="34"/>
        <v>157.55237071666667</v>
      </c>
      <c r="N450" s="11">
        <f>Table21[[#This Row],[Adj Close]]-Table21[[#This Row],[6-MA]]</f>
        <v>5.1907017833333384</v>
      </c>
      <c r="O450" s="12">
        <f>(Table21[[#This Row],[Adj Close]]-M450)^2</f>
        <v>26.943385003499898</v>
      </c>
      <c r="P450" s="12">
        <f>ABS(Table21[[#This Row],[Erorr 3]])</f>
        <v>5.1907017833333384</v>
      </c>
      <c r="Q450" s="204">
        <f>Table21[[#This Row],[Abs Erorr 3]]/Table21[[#This Row],[Adj Close]]</f>
        <v>3.1895070577172113E-2</v>
      </c>
    </row>
    <row r="451" spans="1:17" x14ac:dyDescent="0.3">
      <c r="A451" s="68">
        <v>44117</v>
      </c>
      <c r="B451" s="87">
        <v>161.91462709999999</v>
      </c>
      <c r="C451" s="6">
        <f t="shared" si="31"/>
        <v>162.74307250000001</v>
      </c>
      <c r="D451" s="19">
        <f>Table21[[#This Row],[Adj Close]]-Table21[[#This Row],[Naive Trend ]]</f>
        <v>-0.82844540000002098</v>
      </c>
      <c r="E451" s="7">
        <f t="shared" ref="E451:E514" si="35">(B451-C451)^2</f>
        <v>0.68632178078119477</v>
      </c>
      <c r="F451" s="7">
        <f>ABS(Table21[[#This Row],[Erorr 1]])</f>
        <v>0.82844540000002098</v>
      </c>
      <c r="G451" s="8">
        <f>Table21[[#This Row],[Abs Erorr 1]]/Table21[[#This Row],[Adj Close]]</f>
        <v>5.1165568845634021E-3</v>
      </c>
      <c r="H451" s="6">
        <f t="shared" si="33"/>
        <v>160.4407247</v>
      </c>
      <c r="I451" s="9">
        <f>(Table21[[#This Row],[Adj Close]]-Table21[[#This Row],[3-MA]])</f>
        <v>1.4739023999999858</v>
      </c>
      <c r="J451" s="5">
        <f t="shared" si="32"/>
        <v>2.1723882847257183</v>
      </c>
      <c r="K451" s="5">
        <f>ABS(Table21[[#This Row],[Erorr 2]])</f>
        <v>1.4739023999999858</v>
      </c>
      <c r="L451" s="8">
        <f>Table21[[#This Row],[Abs Erorr 2]]/Table21[[#This Row],[Adj Close]]</f>
        <v>9.1029601611575823E-3</v>
      </c>
      <c r="M451" s="6">
        <f t="shared" si="34"/>
        <v>158.49803161666668</v>
      </c>
      <c r="N451" s="11">
        <f>Table21[[#This Row],[Adj Close]]-Table21[[#This Row],[6-MA]]</f>
        <v>3.4165954833333103</v>
      </c>
      <c r="O451" s="12">
        <f>(Table21[[#This Row],[Adj Close]]-M451)^2</f>
        <v>11.673124696733577</v>
      </c>
      <c r="P451" s="12">
        <f>ABS(Table21[[#This Row],[Erorr 3]])</f>
        <v>3.4165954833333103</v>
      </c>
      <c r="Q451" s="204">
        <f>Table21[[#This Row],[Abs Erorr 3]]/Table21[[#This Row],[Adj Close]]</f>
        <v>2.1101215773564354E-2</v>
      </c>
    </row>
    <row r="452" spans="1:17" x14ac:dyDescent="0.3">
      <c r="A452" s="68">
        <v>44118</v>
      </c>
      <c r="B452" s="87">
        <v>160.62374879999999</v>
      </c>
      <c r="C452" s="6">
        <f t="shared" ref="C452:C515" si="36">B451</f>
        <v>161.91462709999999</v>
      </c>
      <c r="D452" s="19">
        <f>Table21[[#This Row],[Adj Close]]-Table21[[#This Row],[Naive Trend ]]</f>
        <v>-1.2908783000000028</v>
      </c>
      <c r="E452" s="7">
        <f t="shared" si="35"/>
        <v>1.6663667854108972</v>
      </c>
      <c r="F452" s="7">
        <f>ABS(Table21[[#This Row],[Erorr 1]])</f>
        <v>1.2908783000000028</v>
      </c>
      <c r="G452" s="8">
        <f>Table21[[#This Row],[Abs Erorr 1]]/Table21[[#This Row],[Adj Close]]</f>
        <v>8.0366590223674497E-3</v>
      </c>
      <c r="H452" s="6">
        <f t="shared" si="33"/>
        <v>161.85039266666664</v>
      </c>
      <c r="I452" s="9">
        <f>(Table21[[#This Row],[Adj Close]]-Table21[[#This Row],[3-MA]])</f>
        <v>-1.2266438666666488</v>
      </c>
      <c r="J452" s="5">
        <f t="shared" si="32"/>
        <v>1.5046551756309072</v>
      </c>
      <c r="K452" s="5">
        <f>ABS(Table21[[#This Row],[Erorr 2]])</f>
        <v>1.2266438666666488</v>
      </c>
      <c r="L452" s="8">
        <f>Table21[[#This Row],[Abs Erorr 2]]/Table21[[#This Row],[Adj Close]]</f>
        <v>7.6367528203690445E-3</v>
      </c>
      <c r="M452" s="6">
        <f t="shared" si="34"/>
        <v>159.42282105000001</v>
      </c>
      <c r="N452" s="11">
        <f>Table21[[#This Row],[Adj Close]]-Table21[[#This Row],[6-MA]]</f>
        <v>1.2009277499999769</v>
      </c>
      <c r="O452" s="12">
        <f>(Table21[[#This Row],[Adj Close]]-M452)^2</f>
        <v>1.442227460720007</v>
      </c>
      <c r="P452" s="12">
        <f>ABS(Table21[[#This Row],[Erorr 3]])</f>
        <v>1.2009277499999769</v>
      </c>
      <c r="Q452" s="204">
        <f>Table21[[#This Row],[Abs Erorr 3]]/Table21[[#This Row],[Adj Close]]</f>
        <v>7.4766512360218114E-3</v>
      </c>
    </row>
    <row r="453" spans="1:17" x14ac:dyDescent="0.3">
      <c r="A453" s="68">
        <v>44119</v>
      </c>
      <c r="B453" s="87">
        <v>156.78010560000001</v>
      </c>
      <c r="C453" s="6">
        <f t="shared" si="36"/>
        <v>160.62374879999999</v>
      </c>
      <c r="D453" s="19">
        <f>Table21[[#This Row],[Adj Close]]-Table21[[#This Row],[Naive Trend ]]</f>
        <v>-3.8436431999999741</v>
      </c>
      <c r="E453" s="7">
        <f t="shared" si="35"/>
        <v>14.77359304890604</v>
      </c>
      <c r="F453" s="7">
        <f>ABS(Table21[[#This Row],[Erorr 1]])</f>
        <v>3.8436431999999741</v>
      </c>
      <c r="G453" s="8">
        <f>Table21[[#This Row],[Abs Erorr 1]]/Table21[[#This Row],[Adj Close]]</f>
        <v>2.4516141160195605E-2</v>
      </c>
      <c r="H453" s="6">
        <f t="shared" si="33"/>
        <v>161.76048280000001</v>
      </c>
      <c r="I453" s="9">
        <f>(Table21[[#This Row],[Adj Close]]-Table21[[#This Row],[3-MA]])</f>
        <v>-4.9803771999999924</v>
      </c>
      <c r="J453" s="5">
        <f t="shared" ref="J453:J516" si="37">(B453-H453)^2</f>
        <v>24.804157054279763</v>
      </c>
      <c r="K453" s="5">
        <f>ABS(Table21[[#This Row],[Erorr 2]])</f>
        <v>4.9803771999999924</v>
      </c>
      <c r="L453" s="8">
        <f>Table21[[#This Row],[Abs Erorr 2]]/Table21[[#This Row],[Adj Close]]</f>
        <v>3.1766640167386083E-2</v>
      </c>
      <c r="M453" s="6">
        <f t="shared" si="34"/>
        <v>160.32512919999999</v>
      </c>
      <c r="N453" s="11">
        <f>Table21[[#This Row],[Adj Close]]-Table21[[#This Row],[6-MA]]</f>
        <v>-3.5450235999999791</v>
      </c>
      <c r="O453" s="12">
        <f>(Table21[[#This Row],[Adj Close]]-M453)^2</f>
        <v>12.567192324556812</v>
      </c>
      <c r="P453" s="12">
        <f>ABS(Table21[[#This Row],[Erorr 3]])</f>
        <v>3.5450235999999791</v>
      </c>
      <c r="Q453" s="204">
        <f>Table21[[#This Row],[Abs Erorr 3]]/Table21[[#This Row],[Adj Close]]</f>
        <v>2.2611437761399102E-2</v>
      </c>
    </row>
    <row r="454" spans="1:17" x14ac:dyDescent="0.3">
      <c r="A454" s="68">
        <v>44120</v>
      </c>
      <c r="B454" s="87">
        <v>160.15173340000001</v>
      </c>
      <c r="C454" s="6">
        <f t="shared" si="36"/>
        <v>156.78010560000001</v>
      </c>
      <c r="D454" s="19">
        <f>Table21[[#This Row],[Adj Close]]-Table21[[#This Row],[Naive Trend ]]</f>
        <v>3.3716277999999988</v>
      </c>
      <c r="E454" s="7">
        <f t="shared" si="35"/>
        <v>11.367874021732833</v>
      </c>
      <c r="F454" s="7">
        <f>ABS(Table21[[#This Row],[Erorr 1]])</f>
        <v>3.3716277999999988</v>
      </c>
      <c r="G454" s="8">
        <f>Table21[[#This Row],[Abs Erorr 1]]/Table21[[#This Row],[Adj Close]]</f>
        <v>2.1052708755757984E-2</v>
      </c>
      <c r="H454" s="6">
        <f t="shared" ref="H454:H517" si="38">AVERAGE(B451:B453)</f>
        <v>159.77282716666667</v>
      </c>
      <c r="I454" s="9">
        <f>(Table21[[#This Row],[Adj Close]]-Table21[[#This Row],[3-MA]])</f>
        <v>0.37890623333333906</v>
      </c>
      <c r="J454" s="5">
        <f t="shared" si="37"/>
        <v>0.14356993365885878</v>
      </c>
      <c r="K454" s="5">
        <f>ABS(Table21[[#This Row],[Erorr 2]])</f>
        <v>0.37890623333333906</v>
      </c>
      <c r="L454" s="8">
        <f>Table21[[#This Row],[Abs Erorr 2]]/Table21[[#This Row],[Adj Close]]</f>
        <v>2.3659202762855579E-3</v>
      </c>
      <c r="M454" s="6">
        <f t="shared" si="34"/>
        <v>160.10677593333332</v>
      </c>
      <c r="N454" s="11">
        <f>Table21[[#This Row],[Adj Close]]-Table21[[#This Row],[6-MA]]</f>
        <v>4.4957466666687651E-2</v>
      </c>
      <c r="O454" s="12">
        <f>(Table21[[#This Row],[Adj Close]]-M454)^2</f>
        <v>2.0211738090863312E-3</v>
      </c>
      <c r="P454" s="12">
        <f>ABS(Table21[[#This Row],[Erorr 3]])</f>
        <v>4.4957466666687651E-2</v>
      </c>
      <c r="Q454" s="204">
        <f>Table21[[#This Row],[Abs Erorr 3]]/Table21[[#This Row],[Adj Close]]</f>
        <v>2.8071795235834549E-4</v>
      </c>
    </row>
    <row r="455" spans="1:17" x14ac:dyDescent="0.3">
      <c r="A455" s="68">
        <v>44123</v>
      </c>
      <c r="B455" s="87">
        <v>159.33290099999999</v>
      </c>
      <c r="C455" s="6">
        <f t="shared" si="36"/>
        <v>160.15173340000001</v>
      </c>
      <c r="D455" s="19">
        <f>Table21[[#This Row],[Adj Close]]-Table21[[#This Row],[Naive Trend ]]</f>
        <v>-0.81883240000001933</v>
      </c>
      <c r="E455" s="7">
        <f t="shared" si="35"/>
        <v>0.67048649928979165</v>
      </c>
      <c r="F455" s="7">
        <f>ABS(Table21[[#This Row],[Erorr 1]])</f>
        <v>0.81883240000001933</v>
      </c>
      <c r="G455" s="8">
        <f>Table21[[#This Row],[Abs Erorr 1]]/Table21[[#This Row],[Adj Close]]</f>
        <v>5.1391294256295465E-3</v>
      </c>
      <c r="H455" s="6">
        <f t="shared" si="38"/>
        <v>159.18519593333335</v>
      </c>
      <c r="I455" s="9">
        <f>(Table21[[#This Row],[Adj Close]]-Table21[[#This Row],[3-MA]])</f>
        <v>0.14770506666664573</v>
      </c>
      <c r="J455" s="5">
        <f t="shared" si="37"/>
        <v>2.1816786718998261E-2</v>
      </c>
      <c r="K455" s="5">
        <f>ABS(Table21[[#This Row],[Erorr 2]])</f>
        <v>0.14770506666664573</v>
      </c>
      <c r="L455" s="8">
        <f>Table21[[#This Row],[Abs Erorr 2]]/Table21[[#This Row],[Adj Close]]</f>
        <v>9.270217622325582E-4</v>
      </c>
      <c r="M455" s="6">
        <f t="shared" si="34"/>
        <v>160.51779429999999</v>
      </c>
      <c r="N455" s="11">
        <f>Table21[[#This Row],[Adj Close]]-Table21[[#This Row],[6-MA]]</f>
        <v>-1.1848932999999988</v>
      </c>
      <c r="O455" s="12">
        <f>(Table21[[#This Row],[Adj Close]]-M455)^2</f>
        <v>1.4039721323848873</v>
      </c>
      <c r="P455" s="12">
        <f>ABS(Table21[[#This Row],[Erorr 3]])</f>
        <v>1.1848932999999988</v>
      </c>
      <c r="Q455" s="204">
        <f>Table21[[#This Row],[Abs Erorr 3]]/Table21[[#This Row],[Adj Close]]</f>
        <v>7.4365890068115864E-3</v>
      </c>
    </row>
    <row r="456" spans="1:17" x14ac:dyDescent="0.3">
      <c r="A456" s="68">
        <v>44124</v>
      </c>
      <c r="B456" s="87">
        <v>161.0476074</v>
      </c>
      <c r="C456" s="6">
        <f t="shared" si="36"/>
        <v>159.33290099999999</v>
      </c>
      <c r="D456" s="19">
        <f>Table21[[#This Row],[Adj Close]]-Table21[[#This Row],[Naive Trend ]]</f>
        <v>1.7147064000000114</v>
      </c>
      <c r="E456" s="7">
        <f t="shared" si="35"/>
        <v>2.940218038200999</v>
      </c>
      <c r="F456" s="7">
        <f>ABS(Table21[[#This Row],[Erorr 1]])</f>
        <v>1.7147064000000114</v>
      </c>
      <c r="G456" s="8">
        <f>Table21[[#This Row],[Abs Erorr 1]]/Table21[[#This Row],[Adj Close]]</f>
        <v>1.0647201952781146E-2</v>
      </c>
      <c r="H456" s="6">
        <f t="shared" si="38"/>
        <v>158.75491333333335</v>
      </c>
      <c r="I456" s="9">
        <f>(Table21[[#This Row],[Adj Close]]-Table21[[#This Row],[3-MA]])</f>
        <v>2.2926940666666553</v>
      </c>
      <c r="J456" s="5">
        <f t="shared" si="37"/>
        <v>5.2564460833284858</v>
      </c>
      <c r="K456" s="5">
        <f>ABS(Table21[[#This Row],[Erorr 2]])</f>
        <v>2.2926940666666553</v>
      </c>
      <c r="L456" s="8">
        <f>Table21[[#This Row],[Abs Erorr 2]]/Table21[[#This Row],[Adj Close]]</f>
        <v>1.4236126221808467E-2</v>
      </c>
      <c r="M456" s="6">
        <f t="shared" si="34"/>
        <v>160.25769806666668</v>
      </c>
      <c r="N456" s="11">
        <f>Table21[[#This Row],[Adj Close]]-Table21[[#This Row],[6-MA]]</f>
        <v>0.78990933333332691</v>
      </c>
      <c r="O456" s="12">
        <f>(Table21[[#This Row],[Adj Close]]-M456)^2</f>
        <v>0.62395675488710101</v>
      </c>
      <c r="P456" s="12">
        <f>ABS(Table21[[#This Row],[Erorr 3]])</f>
        <v>0.78990933333332691</v>
      </c>
      <c r="Q456" s="204">
        <f>Table21[[#This Row],[Abs Erorr 3]]/Table21[[#This Row],[Adj Close]]</f>
        <v>4.9048188053573459E-3</v>
      </c>
    </row>
    <row r="457" spans="1:17" x14ac:dyDescent="0.3">
      <c r="A457" s="68">
        <v>44125</v>
      </c>
      <c r="B457" s="87">
        <v>157.0113068</v>
      </c>
      <c r="C457" s="6">
        <f t="shared" si="36"/>
        <v>161.0476074</v>
      </c>
      <c r="D457" s="19">
        <f>Table21[[#This Row],[Adj Close]]-Table21[[#This Row],[Naive Trend ]]</f>
        <v>-4.0363006000000041</v>
      </c>
      <c r="E457" s="7">
        <f t="shared" si="35"/>
        <v>16.291722533560392</v>
      </c>
      <c r="F457" s="7">
        <f>ABS(Table21[[#This Row],[Erorr 1]])</f>
        <v>4.0363006000000041</v>
      </c>
      <c r="G457" s="8">
        <f>Table21[[#This Row],[Abs Erorr 1]]/Table21[[#This Row],[Adj Close]]</f>
        <v>2.5707069651623358E-2</v>
      </c>
      <c r="H457" s="6">
        <f t="shared" si="38"/>
        <v>160.17741393333333</v>
      </c>
      <c r="I457" s="9">
        <f>(Table21[[#This Row],[Adj Close]]-Table21[[#This Row],[3-MA]])</f>
        <v>-3.1661071333333268</v>
      </c>
      <c r="J457" s="5">
        <f t="shared" si="37"/>
        <v>10.024234379744177</v>
      </c>
      <c r="K457" s="5">
        <f>ABS(Table21[[#This Row],[Erorr 2]])</f>
        <v>3.1661071333333268</v>
      </c>
      <c r="L457" s="8">
        <f>Table21[[#This Row],[Abs Erorr 2]]/Table21[[#This Row],[Adj Close]]</f>
        <v>2.0164835245695355E-2</v>
      </c>
      <c r="M457" s="6">
        <f t="shared" ref="M457:M520" si="39">AVERAGE(B451:B456)</f>
        <v>159.97512055000001</v>
      </c>
      <c r="N457" s="11">
        <f>Table21[[#This Row],[Adj Close]]-Table21[[#This Row],[6-MA]]</f>
        <v>-2.9638137500000141</v>
      </c>
      <c r="O457" s="12">
        <f>(Table21[[#This Row],[Adj Close]]-M457)^2</f>
        <v>8.7841919446891463</v>
      </c>
      <c r="P457" s="12">
        <f>ABS(Table21[[#This Row],[Erorr 3]])</f>
        <v>2.9638137500000141</v>
      </c>
      <c r="Q457" s="204">
        <f>Table21[[#This Row],[Abs Erorr 3]]/Table21[[#This Row],[Adj Close]]</f>
        <v>1.887643514600704E-2</v>
      </c>
    </row>
    <row r="458" spans="1:17" x14ac:dyDescent="0.3">
      <c r="A458" s="68">
        <v>44126</v>
      </c>
      <c r="B458" s="87">
        <v>160.80679319999999</v>
      </c>
      <c r="C458" s="6">
        <f t="shared" si="36"/>
        <v>157.0113068</v>
      </c>
      <c r="D458" s="19">
        <f>Table21[[#This Row],[Adj Close]]-Table21[[#This Row],[Naive Trend ]]</f>
        <v>3.7954863999999873</v>
      </c>
      <c r="E458" s="7">
        <f t="shared" si="35"/>
        <v>14.405717012584864</v>
      </c>
      <c r="F458" s="7">
        <f>ABS(Table21[[#This Row],[Erorr 1]])</f>
        <v>3.7954863999999873</v>
      </c>
      <c r="G458" s="8">
        <f>Table21[[#This Row],[Abs Erorr 1]]/Table21[[#This Row],[Adj Close]]</f>
        <v>2.3602774015146443E-2</v>
      </c>
      <c r="H458" s="6">
        <f t="shared" si="38"/>
        <v>159.13060506666667</v>
      </c>
      <c r="I458" s="9">
        <f>(Table21[[#This Row],[Adj Close]]-Table21[[#This Row],[3-MA]])</f>
        <v>1.6761881333333122</v>
      </c>
      <c r="J458" s="5">
        <f t="shared" si="37"/>
        <v>2.8096066583274135</v>
      </c>
      <c r="K458" s="5">
        <f>ABS(Table21[[#This Row],[Erorr 2]])</f>
        <v>1.6761881333333122</v>
      </c>
      <c r="L458" s="8">
        <f>Table21[[#This Row],[Abs Erorr 2]]/Table21[[#This Row],[Adj Close]]</f>
        <v>1.0423615196707451E-2</v>
      </c>
      <c r="M458" s="6">
        <f t="shared" si="39"/>
        <v>159.15790050000001</v>
      </c>
      <c r="N458" s="11">
        <f>Table21[[#This Row],[Adj Close]]-Table21[[#This Row],[6-MA]]</f>
        <v>1.6488926999999762</v>
      </c>
      <c r="O458" s="12">
        <f>(Table21[[#This Row],[Adj Close]]-M458)^2</f>
        <v>2.7188471361132116</v>
      </c>
      <c r="P458" s="12">
        <f>ABS(Table21[[#This Row],[Erorr 3]])</f>
        <v>1.6488926999999762</v>
      </c>
      <c r="Q458" s="204">
        <f>Table21[[#This Row],[Abs Erorr 3]]/Table21[[#This Row],[Adj Close]]</f>
        <v>1.0253874647877602E-2</v>
      </c>
    </row>
    <row r="459" spans="1:17" x14ac:dyDescent="0.3">
      <c r="A459" s="68">
        <v>44127</v>
      </c>
      <c r="B459" s="87">
        <v>161.51963810000001</v>
      </c>
      <c r="C459" s="6">
        <f t="shared" si="36"/>
        <v>160.80679319999999</v>
      </c>
      <c r="D459" s="19">
        <f>Table21[[#This Row],[Adj Close]]-Table21[[#This Row],[Naive Trend ]]</f>
        <v>0.71284490000002165</v>
      </c>
      <c r="E459" s="7">
        <f t="shared" si="35"/>
        <v>0.50814785145604091</v>
      </c>
      <c r="F459" s="7">
        <f>ABS(Table21[[#This Row],[Erorr 1]])</f>
        <v>0.71284490000002165</v>
      </c>
      <c r="G459" s="8">
        <f>Table21[[#This Row],[Abs Erorr 1]]/Table21[[#This Row],[Adj Close]]</f>
        <v>4.4133636527756781E-3</v>
      </c>
      <c r="H459" s="6">
        <f t="shared" si="38"/>
        <v>159.62190246666668</v>
      </c>
      <c r="I459" s="9">
        <f>(Table21[[#This Row],[Adj Close]]-Table21[[#This Row],[3-MA]])</f>
        <v>1.8977356333333262</v>
      </c>
      <c r="J459" s="5">
        <f t="shared" si="37"/>
        <v>3.6014005340230408</v>
      </c>
      <c r="K459" s="5">
        <f>ABS(Table21[[#This Row],[Erorr 2]])</f>
        <v>1.8977356333333262</v>
      </c>
      <c r="L459" s="8">
        <f>Table21[[#This Row],[Abs Erorr 2]]/Table21[[#This Row],[Adj Close]]</f>
        <v>1.1749256348372948E-2</v>
      </c>
      <c r="M459" s="6">
        <f t="shared" si="39"/>
        <v>159.18840789999999</v>
      </c>
      <c r="N459" s="11">
        <f>Table21[[#This Row],[Adj Close]]-Table21[[#This Row],[6-MA]]</f>
        <v>2.3312302000000216</v>
      </c>
      <c r="O459" s="12">
        <f>(Table21[[#This Row],[Adj Close]]-M459)^2</f>
        <v>5.4346342453921404</v>
      </c>
      <c r="P459" s="12">
        <f>ABS(Table21[[#This Row],[Erorr 3]])</f>
        <v>2.3312302000000216</v>
      </c>
      <c r="Q459" s="204">
        <f>Table21[[#This Row],[Abs Erorr 3]]/Table21[[#This Row],[Adj Close]]</f>
        <v>1.4433106880518831E-2</v>
      </c>
    </row>
    <row r="460" spans="1:17" x14ac:dyDescent="0.3">
      <c r="A460" s="68">
        <v>44130</v>
      </c>
      <c r="B460" s="87">
        <v>156.00946039999999</v>
      </c>
      <c r="C460" s="6">
        <f t="shared" si="36"/>
        <v>161.51963810000001</v>
      </c>
      <c r="D460" s="19">
        <f>Table21[[#This Row],[Adj Close]]-Table21[[#This Row],[Naive Trend ]]</f>
        <v>-5.5101777000000141</v>
      </c>
      <c r="E460" s="7">
        <f t="shared" si="35"/>
        <v>30.362058285577444</v>
      </c>
      <c r="F460" s="7">
        <f>ABS(Table21[[#This Row],[Erorr 1]])</f>
        <v>5.5101777000000141</v>
      </c>
      <c r="G460" s="8">
        <f>Table21[[#This Row],[Abs Erorr 1]]/Table21[[#This Row],[Adj Close]]</f>
        <v>3.5319510021201345E-2</v>
      </c>
      <c r="H460" s="6">
        <f t="shared" si="38"/>
        <v>159.77924603333332</v>
      </c>
      <c r="I460" s="9">
        <f>(Table21[[#This Row],[Adj Close]]-Table21[[#This Row],[3-MA]])</f>
        <v>-3.7697856333333277</v>
      </c>
      <c r="J460" s="5">
        <f t="shared" si="37"/>
        <v>14.211283721286359</v>
      </c>
      <c r="K460" s="5">
        <f>ABS(Table21[[#This Row],[Erorr 2]])</f>
        <v>3.7697856333333277</v>
      </c>
      <c r="L460" s="8">
        <f>Table21[[#This Row],[Abs Erorr 2]]/Table21[[#This Row],[Adj Close]]</f>
        <v>2.4163827140147764E-2</v>
      </c>
      <c r="M460" s="6">
        <f t="shared" si="39"/>
        <v>159.97832998333334</v>
      </c>
      <c r="N460" s="11">
        <f>Table21[[#This Row],[Adj Close]]-Table21[[#This Row],[6-MA]]</f>
        <v>-3.9688695833333441</v>
      </c>
      <c r="O460" s="12">
        <f>(Table21[[#This Row],[Adj Close]]-M460)^2</f>
        <v>15.751925769508592</v>
      </c>
      <c r="P460" s="12">
        <f>ABS(Table21[[#This Row],[Erorr 3]])</f>
        <v>3.9688695833333441</v>
      </c>
      <c r="Q460" s="204">
        <f>Table21[[#This Row],[Abs Erorr 3]]/Table21[[#This Row],[Adj Close]]</f>
        <v>2.5439928919421761E-2</v>
      </c>
    </row>
    <row r="461" spans="1:17" x14ac:dyDescent="0.3">
      <c r="A461" s="68">
        <v>44131</v>
      </c>
      <c r="B461" s="87">
        <v>154.5452118</v>
      </c>
      <c r="C461" s="6">
        <f t="shared" si="36"/>
        <v>156.00946039999999</v>
      </c>
      <c r="D461" s="19">
        <f>Table21[[#This Row],[Adj Close]]-Table21[[#This Row],[Naive Trend ]]</f>
        <v>-1.4642485999999906</v>
      </c>
      <c r="E461" s="7">
        <f t="shared" si="35"/>
        <v>2.1440239626019322</v>
      </c>
      <c r="F461" s="7">
        <f>ABS(Table21[[#This Row],[Erorr 1]])</f>
        <v>1.4642485999999906</v>
      </c>
      <c r="G461" s="8">
        <f>Table21[[#This Row],[Abs Erorr 1]]/Table21[[#This Row],[Adj Close]]</f>
        <v>9.4745646464602443E-3</v>
      </c>
      <c r="H461" s="6">
        <f t="shared" si="38"/>
        <v>159.44529723333332</v>
      </c>
      <c r="I461" s="9">
        <f>(Table21[[#This Row],[Adj Close]]-Table21[[#This Row],[3-MA]])</f>
        <v>-4.9000854333333166</v>
      </c>
      <c r="J461" s="5">
        <f t="shared" si="37"/>
        <v>24.010837253965356</v>
      </c>
      <c r="K461" s="5">
        <f>ABS(Table21[[#This Row],[Erorr 2]])</f>
        <v>4.9000854333333166</v>
      </c>
      <c r="L461" s="8">
        <f>Table21[[#This Row],[Abs Erorr 2]]/Table21[[#This Row],[Adj Close]]</f>
        <v>3.1706484958425069E-2</v>
      </c>
      <c r="M461" s="6">
        <f t="shared" si="39"/>
        <v>159.28795115</v>
      </c>
      <c r="N461" s="11">
        <f>Table21[[#This Row],[Adj Close]]-Table21[[#This Row],[6-MA]]</f>
        <v>-4.7427393499999937</v>
      </c>
      <c r="O461" s="12">
        <f>(Table21[[#This Row],[Adj Close]]-M461)^2</f>
        <v>22.493576542038362</v>
      </c>
      <c r="P461" s="12">
        <f>ABS(Table21[[#This Row],[Erorr 3]])</f>
        <v>4.7427393499999937</v>
      </c>
      <c r="Q461" s="204">
        <f>Table21[[#This Row],[Abs Erorr 3]]/Table21[[#This Row],[Adj Close]]</f>
        <v>3.0688361643566583E-2</v>
      </c>
    </row>
    <row r="462" spans="1:17" x14ac:dyDescent="0.3">
      <c r="A462" s="68">
        <v>44132</v>
      </c>
      <c r="B462" s="87">
        <v>144.5941315</v>
      </c>
      <c r="C462" s="6">
        <f t="shared" si="36"/>
        <v>154.5452118</v>
      </c>
      <c r="D462" s="19">
        <f>Table21[[#This Row],[Adj Close]]-Table21[[#This Row],[Naive Trend ]]</f>
        <v>-9.951080300000001</v>
      </c>
      <c r="E462" s="7">
        <f t="shared" si="35"/>
        <v>99.023999137048108</v>
      </c>
      <c r="F462" s="7">
        <f>ABS(Table21[[#This Row],[Erorr 1]])</f>
        <v>9.951080300000001</v>
      </c>
      <c r="G462" s="8">
        <f>Table21[[#This Row],[Abs Erorr 1]]/Table21[[#This Row],[Adj Close]]</f>
        <v>6.8820775758800426E-2</v>
      </c>
      <c r="H462" s="6">
        <f t="shared" si="38"/>
        <v>157.35810343333335</v>
      </c>
      <c r="I462" s="9">
        <f>(Table21[[#This Row],[Adj Close]]-Table21[[#This Row],[3-MA]])</f>
        <v>-12.763971933333352</v>
      </c>
      <c r="J462" s="5">
        <f t="shared" si="37"/>
        <v>162.91897951492155</v>
      </c>
      <c r="K462" s="5">
        <f>ABS(Table21[[#This Row],[Erorr 2]])</f>
        <v>12.763971933333352</v>
      </c>
      <c r="L462" s="8">
        <f>Table21[[#This Row],[Abs Erorr 2]]/Table21[[#This Row],[Adj Close]]</f>
        <v>8.8274481135033833E-2</v>
      </c>
      <c r="M462" s="6">
        <f t="shared" si="39"/>
        <v>158.49000294999999</v>
      </c>
      <c r="N462" s="11">
        <f>Table21[[#This Row],[Adj Close]]-Table21[[#This Row],[6-MA]]</f>
        <v>-13.895871449999987</v>
      </c>
      <c r="O462" s="12">
        <f>(Table21[[#This Row],[Adj Close]]-M462)^2</f>
        <v>193.09524335492475</v>
      </c>
      <c r="P462" s="12">
        <f>ABS(Table21[[#This Row],[Erorr 3]])</f>
        <v>13.895871449999987</v>
      </c>
      <c r="Q462" s="204">
        <f>Table21[[#This Row],[Abs Erorr 3]]/Table21[[#This Row],[Adj Close]]</f>
        <v>9.6102596321483394E-2</v>
      </c>
    </row>
    <row r="463" spans="1:17" x14ac:dyDescent="0.3">
      <c r="A463" s="68">
        <v>44133</v>
      </c>
      <c r="B463" s="87">
        <v>146.41481020000001</v>
      </c>
      <c r="C463" s="6">
        <f t="shared" si="36"/>
        <v>144.5941315</v>
      </c>
      <c r="D463" s="19">
        <f>Table21[[#This Row],[Adj Close]]-Table21[[#This Row],[Naive Trend ]]</f>
        <v>1.820678700000002</v>
      </c>
      <c r="E463" s="7">
        <f t="shared" si="35"/>
        <v>3.314870928633697</v>
      </c>
      <c r="F463" s="7">
        <f>ABS(Table21[[#This Row],[Erorr 1]])</f>
        <v>1.820678700000002</v>
      </c>
      <c r="G463" s="8">
        <f>Table21[[#This Row],[Abs Erorr 1]]/Table21[[#This Row],[Adj Close]]</f>
        <v>1.2435071954216842E-2</v>
      </c>
      <c r="H463" s="6">
        <f t="shared" si="38"/>
        <v>151.71626790000002</v>
      </c>
      <c r="I463" s="9">
        <f>(Table21[[#This Row],[Adj Close]]-Table21[[#This Row],[3-MA]])</f>
        <v>-5.3014577000000145</v>
      </c>
      <c r="J463" s="5">
        <f t="shared" si="37"/>
        <v>28.105453744889445</v>
      </c>
      <c r="K463" s="5">
        <f>ABS(Table21[[#This Row],[Erorr 2]])</f>
        <v>5.3014577000000145</v>
      </c>
      <c r="L463" s="8">
        <f>Table21[[#This Row],[Abs Erorr 2]]/Table21[[#This Row],[Adj Close]]</f>
        <v>3.6208479816750218E-2</v>
      </c>
      <c r="M463" s="6">
        <f t="shared" si="39"/>
        <v>155.74775696666666</v>
      </c>
      <c r="N463" s="11">
        <f>Table21[[#This Row],[Adj Close]]-Table21[[#This Row],[6-MA]]</f>
        <v>-9.3329467666666517</v>
      </c>
      <c r="O463" s="12">
        <f>(Table21[[#This Row],[Adj Close]]-M463)^2</f>
        <v>87.103895349433515</v>
      </c>
      <c r="P463" s="12">
        <f>ABS(Table21[[#This Row],[Erorr 3]])</f>
        <v>9.3329467666666517</v>
      </c>
      <c r="Q463" s="204">
        <f>Table21[[#This Row],[Abs Erorr 3]]/Table21[[#This Row],[Adj Close]]</f>
        <v>6.3743187959729025E-2</v>
      </c>
    </row>
    <row r="464" spans="1:17" x14ac:dyDescent="0.3">
      <c r="A464" s="68">
        <v>44134</v>
      </c>
      <c r="B464" s="87">
        <v>143.15879820000001</v>
      </c>
      <c r="C464" s="6">
        <f t="shared" si="36"/>
        <v>146.41481020000001</v>
      </c>
      <c r="D464" s="19">
        <f>Table21[[#This Row],[Adj Close]]-Table21[[#This Row],[Naive Trend ]]</f>
        <v>-3.2560119999999984</v>
      </c>
      <c r="E464" s="7">
        <f t="shared" si="35"/>
        <v>10.601614144143989</v>
      </c>
      <c r="F464" s="7">
        <f>ABS(Table21[[#This Row],[Erorr 1]])</f>
        <v>3.2560119999999984</v>
      </c>
      <c r="G464" s="8">
        <f>Table21[[#This Row],[Abs Erorr 1]]/Table21[[#This Row],[Adj Close]]</f>
        <v>2.2744057933842016E-2</v>
      </c>
      <c r="H464" s="6">
        <f t="shared" si="38"/>
        <v>148.51805116666665</v>
      </c>
      <c r="I464" s="9">
        <f>(Table21[[#This Row],[Adj Close]]-Table21[[#This Row],[3-MA]])</f>
        <v>-5.3592529666666451</v>
      </c>
      <c r="J464" s="5">
        <f t="shared" si="37"/>
        <v>28.721592360725236</v>
      </c>
      <c r="K464" s="5">
        <f>ABS(Table21[[#This Row],[Erorr 2]])</f>
        <v>5.3592529666666451</v>
      </c>
      <c r="L464" s="8">
        <f>Table21[[#This Row],[Abs Erorr 2]]/Table21[[#This Row],[Adj Close]]</f>
        <v>3.7435721967849299E-2</v>
      </c>
      <c r="M464" s="6">
        <f t="shared" si="39"/>
        <v>153.98167419999999</v>
      </c>
      <c r="N464" s="11">
        <f>Table21[[#This Row],[Adj Close]]-Table21[[#This Row],[6-MA]]</f>
        <v>-10.82287599999998</v>
      </c>
      <c r="O464" s="12">
        <f>(Table21[[#This Row],[Adj Close]]-M464)^2</f>
        <v>117.13464491137556</v>
      </c>
      <c r="P464" s="12">
        <f>ABS(Table21[[#This Row],[Erorr 3]])</f>
        <v>10.82287599999998</v>
      </c>
      <c r="Q464" s="204">
        <f>Table21[[#This Row],[Abs Erorr 3]]/Table21[[#This Row],[Adj Close]]</f>
        <v>7.5600494947435079E-2</v>
      </c>
    </row>
    <row r="465" spans="1:17" x14ac:dyDescent="0.3">
      <c r="A465" s="68">
        <v>44137</v>
      </c>
      <c r="B465" s="87">
        <v>145.46112059999999</v>
      </c>
      <c r="C465" s="6">
        <f t="shared" si="36"/>
        <v>143.15879820000001</v>
      </c>
      <c r="D465" s="19">
        <f>Table21[[#This Row],[Adj Close]]-Table21[[#This Row],[Naive Trend ]]</f>
        <v>2.30232239999998</v>
      </c>
      <c r="E465" s="7">
        <f t="shared" si="35"/>
        <v>5.3006884335416675</v>
      </c>
      <c r="F465" s="7">
        <f>ABS(Table21[[#This Row],[Erorr 1]])</f>
        <v>2.30232239999998</v>
      </c>
      <c r="G465" s="8">
        <f>Table21[[#This Row],[Abs Erorr 1]]/Table21[[#This Row],[Adj Close]]</f>
        <v>1.582775102036427E-2</v>
      </c>
      <c r="H465" s="6">
        <f t="shared" si="38"/>
        <v>144.72257996666667</v>
      </c>
      <c r="I465" s="9">
        <f>(Table21[[#This Row],[Adj Close]]-Table21[[#This Row],[3-MA]])</f>
        <v>0.7385406333333151</v>
      </c>
      <c r="J465" s="5">
        <f t="shared" si="37"/>
        <v>0.54544226708437415</v>
      </c>
      <c r="K465" s="5">
        <f>ABS(Table21[[#This Row],[Erorr 2]])</f>
        <v>0.7385406333333151</v>
      </c>
      <c r="L465" s="8">
        <f>Table21[[#This Row],[Abs Erorr 2]]/Table21[[#This Row],[Adj Close]]</f>
        <v>5.0772373420950754E-3</v>
      </c>
      <c r="M465" s="6">
        <f t="shared" si="39"/>
        <v>151.0403417</v>
      </c>
      <c r="N465" s="11">
        <f>Table21[[#This Row],[Adj Close]]-Table21[[#This Row],[6-MA]]</f>
        <v>-5.5792211000000123</v>
      </c>
      <c r="O465" s="12">
        <f>(Table21[[#This Row],[Adj Close]]-M465)^2</f>
        <v>31.127708082685349</v>
      </c>
      <c r="P465" s="12">
        <f>ABS(Table21[[#This Row],[Erorr 3]])</f>
        <v>5.5792211000000123</v>
      </c>
      <c r="Q465" s="204">
        <f>Table21[[#This Row],[Abs Erorr 3]]/Table21[[#This Row],[Adj Close]]</f>
        <v>3.8355411239695984E-2</v>
      </c>
    </row>
    <row r="466" spans="1:17" x14ac:dyDescent="0.3">
      <c r="A466" s="68">
        <v>44138</v>
      </c>
      <c r="B466" s="87">
        <v>151.89610289999999</v>
      </c>
      <c r="C466" s="6">
        <f t="shared" si="36"/>
        <v>145.46112059999999</v>
      </c>
      <c r="D466" s="19">
        <f>Table21[[#This Row],[Adj Close]]-Table21[[#This Row],[Naive Trend ]]</f>
        <v>6.4349823000000015</v>
      </c>
      <c r="E466" s="7">
        <f t="shared" si="35"/>
        <v>41.408997201313312</v>
      </c>
      <c r="F466" s="7">
        <f>ABS(Table21[[#This Row],[Erorr 1]])</f>
        <v>6.4349823000000015</v>
      </c>
      <c r="G466" s="8">
        <f>Table21[[#This Row],[Abs Erorr 1]]/Table21[[#This Row],[Adj Close]]</f>
        <v>4.23643673349305E-2</v>
      </c>
      <c r="H466" s="6">
        <f t="shared" si="38"/>
        <v>145.01157633333332</v>
      </c>
      <c r="I466" s="9">
        <f>(Table21[[#This Row],[Adj Close]]-Table21[[#This Row],[3-MA]])</f>
        <v>6.8845265666666648</v>
      </c>
      <c r="J466" s="5">
        <f t="shared" si="37"/>
        <v>47.396706047139098</v>
      </c>
      <c r="K466" s="5">
        <f>ABS(Table21[[#This Row],[Erorr 2]])</f>
        <v>6.8845265666666648</v>
      </c>
      <c r="L466" s="8">
        <f>Table21[[#This Row],[Abs Erorr 2]]/Table21[[#This Row],[Adj Close]]</f>
        <v>4.5323918357530586E-2</v>
      </c>
      <c r="M466" s="6">
        <f t="shared" si="39"/>
        <v>148.36392211666666</v>
      </c>
      <c r="N466" s="11">
        <f>Table21[[#This Row],[Adj Close]]-Table21[[#This Row],[6-MA]]</f>
        <v>3.532180783333331</v>
      </c>
      <c r="O466" s="12">
        <f>(Table21[[#This Row],[Adj Close]]-M466)^2</f>
        <v>12.476301086149263</v>
      </c>
      <c r="P466" s="12">
        <f>ABS(Table21[[#This Row],[Erorr 3]])</f>
        <v>3.532180783333331</v>
      </c>
      <c r="Q466" s="204">
        <f>Table21[[#This Row],[Abs Erorr 3]]/Table21[[#This Row],[Adj Close]]</f>
        <v>2.3253926308160283E-2</v>
      </c>
    </row>
    <row r="467" spans="1:17" x14ac:dyDescent="0.3">
      <c r="A467" s="68">
        <v>44139</v>
      </c>
      <c r="B467" s="87">
        <v>151.35662840000001</v>
      </c>
      <c r="C467" s="6">
        <f t="shared" si="36"/>
        <v>151.89610289999999</v>
      </c>
      <c r="D467" s="19">
        <f>Table21[[#This Row],[Adj Close]]-Table21[[#This Row],[Naive Trend ]]</f>
        <v>-0.53947449999998298</v>
      </c>
      <c r="E467" s="7">
        <f t="shared" si="35"/>
        <v>0.29103273615023162</v>
      </c>
      <c r="F467" s="7">
        <f>ABS(Table21[[#This Row],[Erorr 1]])</f>
        <v>0.53947449999998298</v>
      </c>
      <c r="G467" s="8">
        <f>Table21[[#This Row],[Abs Erorr 1]]/Table21[[#This Row],[Adj Close]]</f>
        <v>3.5642608170041857E-3</v>
      </c>
      <c r="H467" s="6">
        <f t="shared" si="38"/>
        <v>146.8386739</v>
      </c>
      <c r="I467" s="9">
        <f>(Table21[[#This Row],[Adj Close]]-Table21[[#This Row],[3-MA]])</f>
        <v>4.5179545000000019</v>
      </c>
      <c r="J467" s="5">
        <f t="shared" si="37"/>
        <v>20.411912864070267</v>
      </c>
      <c r="K467" s="5">
        <f>ABS(Table21[[#This Row],[Erorr 2]])</f>
        <v>4.5179545000000019</v>
      </c>
      <c r="L467" s="8">
        <f>Table21[[#This Row],[Abs Erorr 2]]/Table21[[#This Row],[Adj Close]]</f>
        <v>2.9849730056486921E-2</v>
      </c>
      <c r="M467" s="6">
        <f t="shared" si="39"/>
        <v>147.67836253333331</v>
      </c>
      <c r="N467" s="11">
        <f>Table21[[#This Row],[Adj Close]]-Table21[[#This Row],[6-MA]]</f>
        <v>3.6782658666666919</v>
      </c>
      <c r="O467" s="12">
        <f>(Table21[[#This Row],[Adj Close]]-M467)^2</f>
        <v>13.529639785885269</v>
      </c>
      <c r="P467" s="12">
        <f>ABS(Table21[[#This Row],[Erorr 3]])</f>
        <v>3.6782658666666919</v>
      </c>
      <c r="Q467" s="204">
        <f>Table21[[#This Row],[Abs Erorr 3]]/Table21[[#This Row],[Adj Close]]</f>
        <v>2.4301980729551531E-2</v>
      </c>
    </row>
    <row r="468" spans="1:17" x14ac:dyDescent="0.3">
      <c r="A468" s="68">
        <v>44140</v>
      </c>
      <c r="B468" s="87">
        <v>157.08837890000001</v>
      </c>
      <c r="C468" s="6">
        <f t="shared" si="36"/>
        <v>151.35662840000001</v>
      </c>
      <c r="D468" s="19">
        <f>Table21[[#This Row],[Adj Close]]-Table21[[#This Row],[Naive Trend ]]</f>
        <v>5.731750500000004</v>
      </c>
      <c r="E468" s="7">
        <f t="shared" si="35"/>
        <v>32.852963794250293</v>
      </c>
      <c r="F468" s="7">
        <f>ABS(Table21[[#This Row],[Erorr 1]])</f>
        <v>5.731750500000004</v>
      </c>
      <c r="G468" s="8">
        <f>Table21[[#This Row],[Abs Erorr 1]]/Table21[[#This Row],[Adj Close]]</f>
        <v>3.6487425359763542E-2</v>
      </c>
      <c r="H468" s="6">
        <f t="shared" si="38"/>
        <v>149.57128396666667</v>
      </c>
      <c r="I468" s="9">
        <f>(Table21[[#This Row],[Adj Close]]-Table21[[#This Row],[3-MA]])</f>
        <v>7.5170949333333397</v>
      </c>
      <c r="J468" s="5">
        <f t="shared" si="37"/>
        <v>56.506716236745767</v>
      </c>
      <c r="K468" s="5">
        <f>ABS(Table21[[#This Row],[Erorr 2]])</f>
        <v>7.5170949333333397</v>
      </c>
      <c r="L468" s="8">
        <f>Table21[[#This Row],[Abs Erorr 2]]/Table21[[#This Row],[Adj Close]]</f>
        <v>4.785264820969732E-2</v>
      </c>
      <c r="M468" s="6">
        <f t="shared" si="39"/>
        <v>147.14693196666664</v>
      </c>
      <c r="N468" s="11">
        <f>Table21[[#This Row],[Adj Close]]-Table21[[#This Row],[6-MA]]</f>
        <v>9.941446933333367</v>
      </c>
      <c r="O468" s="12">
        <f>(Table21[[#This Row],[Adj Close]]-M468)^2</f>
        <v>98.832367128283408</v>
      </c>
      <c r="P468" s="12">
        <f>ABS(Table21[[#This Row],[Erorr 3]])</f>
        <v>9.941446933333367</v>
      </c>
      <c r="Q468" s="204">
        <f>Table21[[#This Row],[Abs Erorr 3]]/Table21[[#This Row],[Adj Close]]</f>
        <v>6.328569307893829E-2</v>
      </c>
    </row>
    <row r="469" spans="1:17" x14ac:dyDescent="0.3">
      <c r="A469" s="68">
        <v>44141</v>
      </c>
      <c r="B469" s="87">
        <v>159.3425293</v>
      </c>
      <c r="C469" s="6">
        <f t="shared" si="36"/>
        <v>157.08837890000001</v>
      </c>
      <c r="D469" s="19">
        <f>Table21[[#This Row],[Adj Close]]-Table21[[#This Row],[Naive Trend ]]</f>
        <v>2.2541503999999861</v>
      </c>
      <c r="E469" s="7">
        <f t="shared" si="35"/>
        <v>5.0811940258200972</v>
      </c>
      <c r="F469" s="7">
        <f>ABS(Table21[[#This Row],[Erorr 1]])</f>
        <v>2.2541503999999861</v>
      </c>
      <c r="G469" s="8">
        <f>Table21[[#This Row],[Abs Erorr 1]]/Table21[[#This Row],[Adj Close]]</f>
        <v>1.414657097450747E-2</v>
      </c>
      <c r="H469" s="6">
        <f t="shared" si="38"/>
        <v>153.44703673333333</v>
      </c>
      <c r="I469" s="9">
        <f>(Table21[[#This Row],[Adj Close]]-Table21[[#This Row],[3-MA]])</f>
        <v>5.8954925666666611</v>
      </c>
      <c r="J469" s="5">
        <f t="shared" si="37"/>
        <v>34.756832603621852</v>
      </c>
      <c r="K469" s="5">
        <f>ABS(Table21[[#This Row],[Erorr 2]])</f>
        <v>5.8954925666666611</v>
      </c>
      <c r="L469" s="8">
        <f>Table21[[#This Row],[Abs Erorr 2]]/Table21[[#This Row],[Adj Close]]</f>
        <v>3.6998863972888256E-2</v>
      </c>
      <c r="M469" s="6">
        <f t="shared" si="39"/>
        <v>149.22930653333333</v>
      </c>
      <c r="N469" s="11">
        <f>Table21[[#This Row],[Adj Close]]-Table21[[#This Row],[6-MA]]</f>
        <v>10.113222766666667</v>
      </c>
      <c r="O469" s="12">
        <f>(Table21[[#This Row],[Adj Close]]-M469)^2</f>
        <v>102.27727472822498</v>
      </c>
      <c r="P469" s="12">
        <f>ABS(Table21[[#This Row],[Erorr 3]])</f>
        <v>10.113222766666667</v>
      </c>
      <c r="Q469" s="204">
        <f>Table21[[#This Row],[Abs Erorr 3]]/Table21[[#This Row],[Adj Close]]</f>
        <v>6.3468446315585542E-2</v>
      </c>
    </row>
    <row r="470" spans="1:17" x14ac:dyDescent="0.3">
      <c r="A470" s="68">
        <v>44144</v>
      </c>
      <c r="B470" s="87">
        <v>168.93719479999999</v>
      </c>
      <c r="C470" s="6">
        <f t="shared" si="36"/>
        <v>159.3425293</v>
      </c>
      <c r="D470" s="19">
        <f>Table21[[#This Row],[Adj Close]]-Table21[[#This Row],[Naive Trend ]]</f>
        <v>9.5946654999999907</v>
      </c>
      <c r="E470" s="7">
        <f t="shared" si="35"/>
        <v>92.057606056890066</v>
      </c>
      <c r="F470" s="7">
        <f>ABS(Table21[[#This Row],[Erorr 1]])</f>
        <v>9.5946654999999907</v>
      </c>
      <c r="G470" s="8">
        <f>Table21[[#This Row],[Abs Erorr 1]]/Table21[[#This Row],[Adj Close]]</f>
        <v>5.6794275004736799E-2</v>
      </c>
      <c r="H470" s="6">
        <f t="shared" si="38"/>
        <v>155.92917886666669</v>
      </c>
      <c r="I470" s="9">
        <f>(Table21[[#This Row],[Adj Close]]-Table21[[#This Row],[3-MA]])</f>
        <v>13.008015933333297</v>
      </c>
      <c r="J470" s="5">
        <f t="shared" si="37"/>
        <v>169.20847852185292</v>
      </c>
      <c r="K470" s="5">
        <f>ABS(Table21[[#This Row],[Erorr 2]])</f>
        <v>13.008015933333297</v>
      </c>
      <c r="L470" s="8">
        <f>Table21[[#This Row],[Abs Erorr 2]]/Table21[[#This Row],[Adj Close]]</f>
        <v>7.6999123542527872E-2</v>
      </c>
      <c r="M470" s="6">
        <f t="shared" si="39"/>
        <v>151.38392638333335</v>
      </c>
      <c r="N470" s="11">
        <f>Table21[[#This Row],[Adj Close]]-Table21[[#This Row],[6-MA]]</f>
        <v>17.55326841666664</v>
      </c>
      <c r="O470" s="12">
        <f>(Table21[[#This Row],[Adj Close]]-M470)^2</f>
        <v>308.11723210754656</v>
      </c>
      <c r="P470" s="12">
        <f>ABS(Table21[[#This Row],[Erorr 3]])</f>
        <v>17.55326841666664</v>
      </c>
      <c r="Q470" s="204">
        <f>Table21[[#This Row],[Abs Erorr 3]]/Table21[[#This Row],[Adj Close]]</f>
        <v>0.10390410730714135</v>
      </c>
    </row>
    <row r="471" spans="1:17" x14ac:dyDescent="0.3">
      <c r="A471" s="68">
        <v>44145</v>
      </c>
      <c r="B471" s="87">
        <v>160.76823429999999</v>
      </c>
      <c r="C471" s="6">
        <f t="shared" si="36"/>
        <v>168.93719479999999</v>
      </c>
      <c r="D471" s="19">
        <f>Table21[[#This Row],[Adj Close]]-Table21[[#This Row],[Naive Trend ]]</f>
        <v>-8.1689604999999972</v>
      </c>
      <c r="E471" s="7">
        <f t="shared" si="35"/>
        <v>66.731915650560211</v>
      </c>
      <c r="F471" s="7">
        <f>ABS(Table21[[#This Row],[Erorr 1]])</f>
        <v>8.1689604999999972</v>
      </c>
      <c r="G471" s="8">
        <f>Table21[[#This Row],[Abs Erorr 1]]/Table21[[#This Row],[Adj Close]]</f>
        <v>5.0812030968483413E-2</v>
      </c>
      <c r="H471" s="6">
        <f t="shared" si="38"/>
        <v>161.78936766666666</v>
      </c>
      <c r="I471" s="9">
        <f>(Table21[[#This Row],[Adj Close]]-Table21[[#This Row],[3-MA]])</f>
        <v>-1.0211333666666746</v>
      </c>
      <c r="J471" s="5">
        <f t="shared" si="37"/>
        <v>1.0427133525200174</v>
      </c>
      <c r="K471" s="5">
        <f>ABS(Table21[[#This Row],[Erorr 2]])</f>
        <v>1.0211333666666746</v>
      </c>
      <c r="L471" s="8">
        <f>Table21[[#This Row],[Abs Erorr 2]]/Table21[[#This Row],[Adj Close]]</f>
        <v>6.3515866247631902E-3</v>
      </c>
      <c r="M471" s="6">
        <f t="shared" si="39"/>
        <v>155.68032581666668</v>
      </c>
      <c r="N471" s="11">
        <f>Table21[[#This Row],[Adj Close]]-Table21[[#This Row],[6-MA]]</f>
        <v>5.0879084833333081</v>
      </c>
      <c r="O471" s="12">
        <f>(Table21[[#This Row],[Adj Close]]-M471)^2</f>
        <v>25.886812734775045</v>
      </c>
      <c r="P471" s="12">
        <f>ABS(Table21[[#This Row],[Erorr 3]])</f>
        <v>5.0879084833333081</v>
      </c>
      <c r="Q471" s="204">
        <f>Table21[[#This Row],[Abs Erorr 3]]/Table21[[#This Row],[Adj Close]]</f>
        <v>3.1647473802810237E-2</v>
      </c>
    </row>
    <row r="472" spans="1:17" x14ac:dyDescent="0.3">
      <c r="A472" s="68">
        <v>44146</v>
      </c>
      <c r="B472" s="87">
        <v>159.4003448</v>
      </c>
      <c r="C472" s="6">
        <f t="shared" si="36"/>
        <v>160.76823429999999</v>
      </c>
      <c r="D472" s="19">
        <f>Table21[[#This Row],[Adj Close]]-Table21[[#This Row],[Naive Trend ]]</f>
        <v>-1.3678894999999898</v>
      </c>
      <c r="E472" s="7">
        <f t="shared" si="35"/>
        <v>1.8711216842102221</v>
      </c>
      <c r="F472" s="7">
        <f>ABS(Table21[[#This Row],[Erorr 1]])</f>
        <v>1.3678894999999898</v>
      </c>
      <c r="G472" s="8">
        <f>Table21[[#This Row],[Abs Erorr 1]]/Table21[[#This Row],[Adj Close]]</f>
        <v>8.5814713996778622E-3</v>
      </c>
      <c r="H472" s="6">
        <f t="shared" si="38"/>
        <v>163.01598613333331</v>
      </c>
      <c r="I472" s="9">
        <f>(Table21[[#This Row],[Adj Close]]-Table21[[#This Row],[3-MA]])</f>
        <v>-3.6156413333333148</v>
      </c>
      <c r="J472" s="5">
        <f t="shared" si="37"/>
        <v>13.07286225130831</v>
      </c>
      <c r="K472" s="5">
        <f>ABS(Table21[[#This Row],[Erorr 2]])</f>
        <v>3.6156413333333148</v>
      </c>
      <c r="L472" s="8">
        <f>Table21[[#This Row],[Abs Erorr 2]]/Table21[[#This Row],[Adj Close]]</f>
        <v>2.2682769838859938E-2</v>
      </c>
      <c r="M472" s="6">
        <f t="shared" si="39"/>
        <v>158.23151143333334</v>
      </c>
      <c r="N472" s="11">
        <f>Table21[[#This Row],[Adj Close]]-Table21[[#This Row],[6-MA]]</f>
        <v>1.1688333666666608</v>
      </c>
      <c r="O472" s="12">
        <f>(Table21[[#This Row],[Adj Close]]-M472)^2</f>
        <v>1.3661714390333208</v>
      </c>
      <c r="P472" s="12">
        <f>ABS(Table21[[#This Row],[Erorr 3]])</f>
        <v>1.1688333666666608</v>
      </c>
      <c r="Q472" s="204">
        <f>Table21[[#This Row],[Abs Erorr 3]]/Table21[[#This Row],[Adj Close]]</f>
        <v>7.3326903284506627E-3</v>
      </c>
    </row>
    <row r="473" spans="1:17" x14ac:dyDescent="0.3">
      <c r="A473" s="68">
        <v>44147</v>
      </c>
      <c r="B473" s="87">
        <v>154.87275700000001</v>
      </c>
      <c r="C473" s="6">
        <f t="shared" si="36"/>
        <v>159.4003448</v>
      </c>
      <c r="D473" s="19">
        <f>Table21[[#This Row],[Adj Close]]-Table21[[#This Row],[Naive Trend ]]</f>
        <v>-4.5275877999999921</v>
      </c>
      <c r="E473" s="7">
        <f t="shared" si="35"/>
        <v>20.499051286708767</v>
      </c>
      <c r="F473" s="7">
        <f>ABS(Table21[[#This Row],[Erorr 1]])</f>
        <v>4.5275877999999921</v>
      </c>
      <c r="G473" s="8">
        <f>Table21[[#This Row],[Abs Erorr 1]]/Table21[[#This Row],[Adj Close]]</f>
        <v>2.9234242921109693E-2</v>
      </c>
      <c r="H473" s="6">
        <f t="shared" si="38"/>
        <v>163.03525796666665</v>
      </c>
      <c r="I473" s="9">
        <f>(Table21[[#This Row],[Adj Close]]-Table21[[#This Row],[3-MA]])</f>
        <v>-8.1625009666666415</v>
      </c>
      <c r="J473" s="5">
        <f t="shared" si="37"/>
        <v>66.626422030833851</v>
      </c>
      <c r="K473" s="5">
        <f>ABS(Table21[[#This Row],[Erorr 2]])</f>
        <v>8.1625009666666415</v>
      </c>
      <c r="L473" s="8">
        <f>Table21[[#This Row],[Abs Erorr 2]]/Table21[[#This Row],[Adj Close]]</f>
        <v>5.2704562924947747E-2</v>
      </c>
      <c r="M473" s="6">
        <f t="shared" si="39"/>
        <v>159.48221841666668</v>
      </c>
      <c r="N473" s="11">
        <f>Table21[[#This Row],[Adj Close]]-Table21[[#This Row],[6-MA]]</f>
        <v>-4.6094614166666759</v>
      </c>
      <c r="O473" s="12">
        <f>(Table21[[#This Row],[Adj Close]]-M473)^2</f>
        <v>21.247134551738757</v>
      </c>
      <c r="P473" s="12">
        <f>ABS(Table21[[#This Row],[Erorr 3]])</f>
        <v>4.6094614166666759</v>
      </c>
      <c r="Q473" s="204">
        <f>Table21[[#This Row],[Abs Erorr 3]]/Table21[[#This Row],[Adj Close]]</f>
        <v>2.9762893784261075E-2</v>
      </c>
    </row>
    <row r="474" spans="1:17" x14ac:dyDescent="0.3">
      <c r="A474" s="68">
        <v>44148</v>
      </c>
      <c r="B474" s="87">
        <v>154.77641299999999</v>
      </c>
      <c r="C474" s="6">
        <f t="shared" si="36"/>
        <v>154.87275700000001</v>
      </c>
      <c r="D474" s="19">
        <f>Table21[[#This Row],[Adj Close]]-Table21[[#This Row],[Naive Trend ]]</f>
        <v>-9.6344000000016194E-2</v>
      </c>
      <c r="E474" s="7">
        <f t="shared" si="35"/>
        <v>9.2821663360031208E-3</v>
      </c>
      <c r="F474" s="7">
        <f>ABS(Table21[[#This Row],[Erorr 1]])</f>
        <v>9.6344000000016194E-2</v>
      </c>
      <c r="G474" s="8">
        <f>Table21[[#This Row],[Abs Erorr 1]]/Table21[[#This Row],[Adj Close]]</f>
        <v>6.2247210755566609E-4</v>
      </c>
      <c r="H474" s="6">
        <f t="shared" si="38"/>
        <v>158.34711203333333</v>
      </c>
      <c r="I474" s="9">
        <f>(Table21[[#This Row],[Adj Close]]-Table21[[#This Row],[3-MA]])</f>
        <v>-3.5706990333333408</v>
      </c>
      <c r="J474" s="5">
        <f t="shared" si="37"/>
        <v>12.749891586647655</v>
      </c>
      <c r="K474" s="5">
        <f>ABS(Table21[[#This Row],[Erorr 2]])</f>
        <v>3.5706990333333408</v>
      </c>
      <c r="L474" s="8">
        <f>Table21[[#This Row],[Abs Erorr 2]]/Table21[[#This Row],[Adj Close]]</f>
        <v>2.3070046424537187E-2</v>
      </c>
      <c r="M474" s="6">
        <f t="shared" si="39"/>
        <v>160.06823984999997</v>
      </c>
      <c r="N474" s="11">
        <f>Table21[[#This Row],[Adj Close]]-Table21[[#This Row],[6-MA]]</f>
        <v>-5.2918268499999783</v>
      </c>
      <c r="O474" s="12">
        <f>(Table21[[#This Row],[Adj Close]]-M474)^2</f>
        <v>28.003431410380692</v>
      </c>
      <c r="P474" s="12">
        <f>ABS(Table21[[#This Row],[Erorr 3]])</f>
        <v>5.2918268499999783</v>
      </c>
      <c r="Q474" s="204">
        <f>Table21[[#This Row],[Abs Erorr 3]]/Table21[[#This Row],[Adj Close]]</f>
        <v>3.4190137550222065E-2</v>
      </c>
    </row>
    <row r="475" spans="1:17" x14ac:dyDescent="0.3">
      <c r="A475" s="68">
        <v>44151</v>
      </c>
      <c r="B475" s="87">
        <v>156.866806</v>
      </c>
      <c r="C475" s="6">
        <f t="shared" si="36"/>
        <v>154.77641299999999</v>
      </c>
      <c r="D475" s="19">
        <f>Table21[[#This Row],[Adj Close]]-Table21[[#This Row],[Naive Trend ]]</f>
        <v>2.0903930000000059</v>
      </c>
      <c r="E475" s="7">
        <f t="shared" si="35"/>
        <v>4.3697428944490246</v>
      </c>
      <c r="F475" s="7">
        <f>ABS(Table21[[#This Row],[Erorr 1]])</f>
        <v>2.0903930000000059</v>
      </c>
      <c r="G475" s="8">
        <f>Table21[[#This Row],[Abs Erorr 1]]/Table21[[#This Row],[Adj Close]]</f>
        <v>1.3325910390500371E-2</v>
      </c>
      <c r="H475" s="6">
        <f t="shared" si="38"/>
        <v>156.34983826666667</v>
      </c>
      <c r="I475" s="9">
        <f>(Table21[[#This Row],[Adj Close]]-Table21[[#This Row],[3-MA]])</f>
        <v>0.51696773333333113</v>
      </c>
      <c r="J475" s="5">
        <f t="shared" si="37"/>
        <v>0.26725563730780216</v>
      </c>
      <c r="K475" s="5">
        <f>ABS(Table21[[#This Row],[Erorr 2]])</f>
        <v>0.51696773333333113</v>
      </c>
      <c r="L475" s="8">
        <f>Table21[[#This Row],[Abs Erorr 2]]/Table21[[#This Row],[Adj Close]]</f>
        <v>3.2955839830979355E-3</v>
      </c>
      <c r="M475" s="6">
        <f t="shared" si="39"/>
        <v>159.6829122</v>
      </c>
      <c r="N475" s="11">
        <f>Table21[[#This Row],[Adj Close]]-Table21[[#This Row],[6-MA]]</f>
        <v>-2.8161062000000072</v>
      </c>
      <c r="O475" s="12">
        <f>(Table21[[#This Row],[Adj Close]]-M475)^2</f>
        <v>7.9304541296784805</v>
      </c>
      <c r="P475" s="12">
        <f>ABS(Table21[[#This Row],[Erorr 3]])</f>
        <v>2.8161062000000072</v>
      </c>
      <c r="Q475" s="204">
        <f>Table21[[#This Row],[Abs Erorr 3]]/Table21[[#This Row],[Adj Close]]</f>
        <v>1.7952212273640654E-2</v>
      </c>
    </row>
    <row r="476" spans="1:17" x14ac:dyDescent="0.3">
      <c r="A476" s="68">
        <v>44152</v>
      </c>
      <c r="B476" s="87">
        <v>159.36180110000001</v>
      </c>
      <c r="C476" s="6">
        <f t="shared" si="36"/>
        <v>156.866806</v>
      </c>
      <c r="D476" s="19">
        <f>Table21[[#This Row],[Adj Close]]-Table21[[#This Row],[Naive Trend ]]</f>
        <v>2.4949951000000112</v>
      </c>
      <c r="E476" s="7">
        <f t="shared" si="35"/>
        <v>6.2250005490240659</v>
      </c>
      <c r="F476" s="7">
        <f>ABS(Table21[[#This Row],[Erorr 1]])</f>
        <v>2.4949951000000112</v>
      </c>
      <c r="G476" s="8">
        <f>Table21[[#This Row],[Abs Erorr 1]]/Table21[[#This Row],[Adj Close]]</f>
        <v>1.5656167806702901E-2</v>
      </c>
      <c r="H476" s="6">
        <f t="shared" si="38"/>
        <v>155.50532533333333</v>
      </c>
      <c r="I476" s="9">
        <f>(Table21[[#This Row],[Adj Close]]-Table21[[#This Row],[3-MA]])</f>
        <v>3.8564757666666765</v>
      </c>
      <c r="J476" s="5">
        <f t="shared" si="37"/>
        <v>14.872405338887329</v>
      </c>
      <c r="K476" s="5">
        <f>ABS(Table21[[#This Row],[Erorr 2]])</f>
        <v>3.8564757666666765</v>
      </c>
      <c r="L476" s="8">
        <f>Table21[[#This Row],[Abs Erorr 2]]/Table21[[#This Row],[Adj Close]]</f>
        <v>2.4199499127439746E-2</v>
      </c>
      <c r="M476" s="6">
        <f t="shared" si="39"/>
        <v>159.27029164999999</v>
      </c>
      <c r="N476" s="11">
        <f>Table21[[#This Row],[Adj Close]]-Table21[[#This Row],[6-MA]]</f>
        <v>9.1509450000017978E-2</v>
      </c>
      <c r="O476" s="12">
        <f>(Table21[[#This Row],[Adj Close]]-M476)^2</f>
        <v>8.3739794393057898E-3</v>
      </c>
      <c r="P476" s="12">
        <f>ABS(Table21[[#This Row],[Erorr 3]])</f>
        <v>9.1509450000017978E-2</v>
      </c>
      <c r="Q476" s="204">
        <f>Table21[[#This Row],[Abs Erorr 3]]/Table21[[#This Row],[Adj Close]]</f>
        <v>5.7422449651278425E-4</v>
      </c>
    </row>
    <row r="477" spans="1:17" x14ac:dyDescent="0.3">
      <c r="A477" s="68">
        <v>44153</v>
      </c>
      <c r="B477" s="87">
        <v>161.12469479999999</v>
      </c>
      <c r="C477" s="6">
        <f t="shared" si="36"/>
        <v>159.36180110000001</v>
      </c>
      <c r="D477" s="19">
        <f>Table21[[#This Row],[Adj Close]]-Table21[[#This Row],[Naive Trend ]]</f>
        <v>1.762893699999978</v>
      </c>
      <c r="E477" s="7">
        <f t="shared" si="35"/>
        <v>3.1077941974996124</v>
      </c>
      <c r="F477" s="7">
        <f>ABS(Table21[[#This Row],[Erorr 1]])</f>
        <v>1.762893699999978</v>
      </c>
      <c r="G477" s="8">
        <f>Table21[[#This Row],[Abs Erorr 1]]/Table21[[#This Row],[Adj Close]]</f>
        <v>1.0941176349089216E-2</v>
      </c>
      <c r="H477" s="6">
        <f t="shared" si="38"/>
        <v>157.00167336666667</v>
      </c>
      <c r="I477" s="9">
        <f>(Table21[[#This Row],[Adj Close]]-Table21[[#This Row],[3-MA]])</f>
        <v>4.1230214333333208</v>
      </c>
      <c r="J477" s="5">
        <f t="shared" si="37"/>
        <v>16.999305739725951</v>
      </c>
      <c r="K477" s="5">
        <f>ABS(Table21[[#This Row],[Erorr 2]])</f>
        <v>4.1230214333333208</v>
      </c>
      <c r="L477" s="8">
        <f>Table21[[#This Row],[Abs Erorr 2]]/Table21[[#This Row],[Adj Close]]</f>
        <v>2.5589010042508527E-2</v>
      </c>
      <c r="M477" s="6">
        <f t="shared" si="39"/>
        <v>157.67439269999997</v>
      </c>
      <c r="N477" s="11">
        <f>Table21[[#This Row],[Adj Close]]-Table21[[#This Row],[6-MA]]</f>
        <v>3.450302100000016</v>
      </c>
      <c r="O477" s="12">
        <f>(Table21[[#This Row],[Adj Close]]-M477)^2</f>
        <v>11.904584581264521</v>
      </c>
      <c r="P477" s="12">
        <f>ABS(Table21[[#This Row],[Erorr 3]])</f>
        <v>3.450302100000016</v>
      </c>
      <c r="Q477" s="204">
        <f>Table21[[#This Row],[Abs Erorr 3]]/Table21[[#This Row],[Adj Close]]</f>
        <v>2.1413862749485972E-2</v>
      </c>
    </row>
    <row r="478" spans="1:17" x14ac:dyDescent="0.3">
      <c r="A478" s="68">
        <v>44154</v>
      </c>
      <c r="B478" s="87">
        <v>162.4058838</v>
      </c>
      <c r="C478" s="6">
        <f t="shared" si="36"/>
        <v>161.12469479999999</v>
      </c>
      <c r="D478" s="19">
        <f>Table21[[#This Row],[Adj Close]]-Table21[[#This Row],[Naive Trend ]]</f>
        <v>1.2811890000000119</v>
      </c>
      <c r="E478" s="7">
        <f t="shared" si="35"/>
        <v>1.6414452537210305</v>
      </c>
      <c r="F478" s="7">
        <f>ABS(Table21[[#This Row],[Erorr 1]])</f>
        <v>1.2811890000000119</v>
      </c>
      <c r="G478" s="8">
        <f>Table21[[#This Row],[Abs Erorr 1]]/Table21[[#This Row],[Adj Close]]</f>
        <v>7.8888090137040467E-3</v>
      </c>
      <c r="H478" s="6">
        <f t="shared" si="38"/>
        <v>159.1177673</v>
      </c>
      <c r="I478" s="9">
        <f>(Table21[[#This Row],[Adj Close]]-Table21[[#This Row],[3-MA]])</f>
        <v>3.288116500000001</v>
      </c>
      <c r="J478" s="5">
        <f t="shared" si="37"/>
        <v>10.811710117572257</v>
      </c>
      <c r="K478" s="5">
        <f>ABS(Table21[[#This Row],[Erorr 2]])</f>
        <v>3.288116500000001</v>
      </c>
      <c r="L478" s="8">
        <f>Table21[[#This Row],[Abs Erorr 2]]/Table21[[#This Row],[Adj Close]]</f>
        <v>2.0246289254207434E-2</v>
      </c>
      <c r="M478" s="6">
        <f t="shared" si="39"/>
        <v>157.73380278333332</v>
      </c>
      <c r="N478" s="11">
        <f>Table21[[#This Row],[Adj Close]]-Table21[[#This Row],[6-MA]]</f>
        <v>4.6720810166666809</v>
      </c>
      <c r="O478" s="12">
        <f>(Table21[[#This Row],[Adj Close]]-M478)^2</f>
        <v>21.828341026297167</v>
      </c>
      <c r="P478" s="12">
        <f>ABS(Table21[[#This Row],[Erorr 3]])</f>
        <v>4.6720810166666809</v>
      </c>
      <c r="Q478" s="204">
        <f>Table21[[#This Row],[Abs Erorr 3]]/Table21[[#This Row],[Adj Close]]</f>
        <v>2.876792950691532E-2</v>
      </c>
    </row>
    <row r="479" spans="1:17" x14ac:dyDescent="0.3">
      <c r="A479" s="68">
        <v>44155</v>
      </c>
      <c r="B479" s="87">
        <v>160.86460880000001</v>
      </c>
      <c r="C479" s="6">
        <f t="shared" si="36"/>
        <v>162.4058838</v>
      </c>
      <c r="D479" s="19">
        <f>Table21[[#This Row],[Adj Close]]-Table21[[#This Row],[Naive Trend ]]</f>
        <v>-1.5412749999999846</v>
      </c>
      <c r="E479" s="7">
        <f t="shared" si="35"/>
        <v>2.3755286256249528</v>
      </c>
      <c r="F479" s="7">
        <f>ABS(Table21[[#This Row],[Erorr 1]])</f>
        <v>1.5412749999999846</v>
      </c>
      <c r="G479" s="8">
        <f>Table21[[#This Row],[Abs Erorr 1]]/Table21[[#This Row],[Adj Close]]</f>
        <v>9.5811938467846788E-3</v>
      </c>
      <c r="H479" s="6">
        <f t="shared" si="38"/>
        <v>160.96412656666666</v>
      </c>
      <c r="I479" s="9">
        <f>(Table21[[#This Row],[Adj Close]]-Table21[[#This Row],[3-MA]])</f>
        <v>-9.9517766666650687E-2</v>
      </c>
      <c r="J479" s="5">
        <f t="shared" si="37"/>
        <v>9.9037858823179305E-3</v>
      </c>
      <c r="K479" s="5">
        <f>ABS(Table21[[#This Row],[Erorr 2]])</f>
        <v>9.9517766666650687E-2</v>
      </c>
      <c r="L479" s="8">
        <f>Table21[[#This Row],[Abs Erorr 2]]/Table21[[#This Row],[Adj Close]]</f>
        <v>6.1864301544648198E-4</v>
      </c>
      <c r="M479" s="6">
        <f t="shared" si="39"/>
        <v>158.23472595000001</v>
      </c>
      <c r="N479" s="11">
        <f>Table21[[#This Row],[Adj Close]]-Table21[[#This Row],[6-MA]]</f>
        <v>2.6298828500000013</v>
      </c>
      <c r="O479" s="12">
        <f>(Table21[[#This Row],[Adj Close]]-M479)^2</f>
        <v>6.9162838047241291</v>
      </c>
      <c r="P479" s="12">
        <f>ABS(Table21[[#This Row],[Erorr 3]])</f>
        <v>2.6298828500000013</v>
      </c>
      <c r="Q479" s="204">
        <f>Table21[[#This Row],[Abs Erorr 3]]/Table21[[#This Row],[Adj Close]]</f>
        <v>1.634842411651705E-2</v>
      </c>
    </row>
    <row r="480" spans="1:17" x14ac:dyDescent="0.3">
      <c r="A480" s="68">
        <v>44158</v>
      </c>
      <c r="B480" s="87">
        <v>160.89347839999999</v>
      </c>
      <c r="C480" s="6">
        <f t="shared" si="36"/>
        <v>160.86460880000001</v>
      </c>
      <c r="D480" s="19">
        <f>Table21[[#This Row],[Adj Close]]-Table21[[#This Row],[Naive Trend ]]</f>
        <v>2.8869599999978846E-2</v>
      </c>
      <c r="E480" s="7">
        <f t="shared" si="35"/>
        <v>8.3345380415877858E-4</v>
      </c>
      <c r="F480" s="7">
        <f>ABS(Table21[[#This Row],[Erorr 1]])</f>
        <v>2.8869599999978846E-2</v>
      </c>
      <c r="G480" s="8">
        <f>Table21[[#This Row],[Abs Erorr 1]]/Table21[[#This Row],[Adj Close]]</f>
        <v>1.7943300304693299E-4</v>
      </c>
      <c r="H480" s="6">
        <f t="shared" si="38"/>
        <v>161.46506246666669</v>
      </c>
      <c r="I480" s="9">
        <f>(Table21[[#This Row],[Adj Close]]-Table21[[#This Row],[3-MA]])</f>
        <v>-0.57158406666670203</v>
      </c>
      <c r="J480" s="5">
        <f t="shared" si="37"/>
        <v>0.32670834526724485</v>
      </c>
      <c r="K480" s="5">
        <f>ABS(Table21[[#This Row],[Erorr 2]])</f>
        <v>0.57158406666670203</v>
      </c>
      <c r="L480" s="8">
        <f>Table21[[#This Row],[Abs Erorr 2]]/Table21[[#This Row],[Adj Close]]</f>
        <v>3.5525620575227869E-3</v>
      </c>
      <c r="M480" s="6">
        <f t="shared" si="39"/>
        <v>159.23336791666665</v>
      </c>
      <c r="N480" s="11">
        <f>Table21[[#This Row],[Adj Close]]-Table21[[#This Row],[6-MA]]</f>
        <v>1.6601104833333409</v>
      </c>
      <c r="O480" s="12">
        <f>(Table21[[#This Row],[Adj Close]]-M480)^2</f>
        <v>2.7559668168732587</v>
      </c>
      <c r="P480" s="12">
        <f>ABS(Table21[[#This Row],[Erorr 3]])</f>
        <v>1.6601104833333409</v>
      </c>
      <c r="Q480" s="204">
        <f>Table21[[#This Row],[Abs Erorr 3]]/Table21[[#This Row],[Adj Close]]</f>
        <v>1.0318071930834338E-2</v>
      </c>
    </row>
    <row r="481" spans="1:17" x14ac:dyDescent="0.3">
      <c r="A481" s="68">
        <v>44159</v>
      </c>
      <c r="B481" s="87">
        <v>160.34439090000001</v>
      </c>
      <c r="C481" s="6">
        <f t="shared" si="36"/>
        <v>160.89347839999999</v>
      </c>
      <c r="D481" s="19">
        <f>Table21[[#This Row],[Adj Close]]-Table21[[#This Row],[Naive Trend ]]</f>
        <v>-0.54908749999998463</v>
      </c>
      <c r="E481" s="7">
        <f t="shared" si="35"/>
        <v>0.3014970826562331</v>
      </c>
      <c r="F481" s="7">
        <f>ABS(Table21[[#This Row],[Erorr 1]])</f>
        <v>0.54908749999998463</v>
      </c>
      <c r="G481" s="8">
        <f>Table21[[#This Row],[Abs Erorr 1]]/Table21[[#This Row],[Adj Close]]</f>
        <v>3.4244259928145988E-3</v>
      </c>
      <c r="H481" s="6">
        <f t="shared" si="38"/>
        <v>161.38799033333333</v>
      </c>
      <c r="I481" s="9">
        <f>(Table21[[#This Row],[Adj Close]]-Table21[[#This Row],[3-MA]])</f>
        <v>-1.0435994333333269</v>
      </c>
      <c r="J481" s="5">
        <f t="shared" si="37"/>
        <v>1.089099777253641</v>
      </c>
      <c r="K481" s="5">
        <f>ABS(Table21[[#This Row],[Erorr 2]])</f>
        <v>1.0435994333333269</v>
      </c>
      <c r="L481" s="8">
        <f>Table21[[#This Row],[Abs Erorr 2]]/Table21[[#This Row],[Adj Close]]</f>
        <v>6.5084873095696601E-3</v>
      </c>
      <c r="M481" s="6">
        <f t="shared" si="39"/>
        <v>160.25287881666668</v>
      </c>
      <c r="N481" s="11">
        <f>Table21[[#This Row],[Adj Close]]-Table21[[#This Row],[6-MA]]</f>
        <v>9.151208333332761E-2</v>
      </c>
      <c r="O481" s="12">
        <f>(Table21[[#This Row],[Adj Close]]-M481)^2</f>
        <v>8.3744613960058962E-3</v>
      </c>
      <c r="P481" s="12">
        <f>ABS(Table21[[#This Row],[Erorr 3]])</f>
        <v>9.151208333332761E-2</v>
      </c>
      <c r="Q481" s="204">
        <f>Table21[[#This Row],[Abs Erorr 3]]/Table21[[#This Row],[Adj Close]]</f>
        <v>5.7072207402876854E-4</v>
      </c>
    </row>
    <row r="482" spans="1:17" x14ac:dyDescent="0.3">
      <c r="A482" s="68">
        <v>44160</v>
      </c>
      <c r="B482" s="87">
        <v>157.54112240000001</v>
      </c>
      <c r="C482" s="6">
        <f t="shared" si="36"/>
        <v>160.34439090000001</v>
      </c>
      <c r="D482" s="19">
        <f>Table21[[#This Row],[Adj Close]]-Table21[[#This Row],[Naive Trend ]]</f>
        <v>-2.8032685000000015</v>
      </c>
      <c r="E482" s="7">
        <f t="shared" si="35"/>
        <v>7.8583142830922581</v>
      </c>
      <c r="F482" s="7">
        <f>ABS(Table21[[#This Row],[Erorr 1]])</f>
        <v>2.8032685000000015</v>
      </c>
      <c r="G482" s="8">
        <f>Table21[[#This Row],[Abs Erorr 1]]/Table21[[#This Row],[Adj Close]]</f>
        <v>1.7793884271577347E-2</v>
      </c>
      <c r="H482" s="6">
        <f t="shared" si="38"/>
        <v>160.70082603333333</v>
      </c>
      <c r="I482" s="9">
        <f>(Table21[[#This Row],[Adj Close]]-Table21[[#This Row],[3-MA]])</f>
        <v>-3.1597036333333222</v>
      </c>
      <c r="J482" s="5">
        <f t="shared" si="37"/>
        <v>9.9837270504997964</v>
      </c>
      <c r="K482" s="5">
        <f>ABS(Table21[[#This Row],[Erorr 2]])</f>
        <v>3.1597036333333222</v>
      </c>
      <c r="L482" s="8">
        <f>Table21[[#This Row],[Abs Erorr 2]]/Table21[[#This Row],[Adj Close]]</f>
        <v>2.0056373759422461E-2</v>
      </c>
      <c r="M482" s="6">
        <f t="shared" si="39"/>
        <v>160.83247630000002</v>
      </c>
      <c r="N482" s="11">
        <f>Table21[[#This Row],[Adj Close]]-Table21[[#This Row],[6-MA]]</f>
        <v>-3.2913539000000185</v>
      </c>
      <c r="O482" s="12">
        <f>(Table21[[#This Row],[Adj Close]]-M482)^2</f>
        <v>10.833010495045333</v>
      </c>
      <c r="P482" s="12">
        <f>ABS(Table21[[#This Row],[Erorr 3]])</f>
        <v>3.2913539000000185</v>
      </c>
      <c r="Q482" s="204">
        <f>Table21[[#This Row],[Abs Erorr 3]]/Table21[[#This Row],[Adj Close]]</f>
        <v>2.0892030283008942E-2</v>
      </c>
    </row>
    <row r="483" spans="1:17" x14ac:dyDescent="0.3">
      <c r="A483" s="68">
        <v>44162</v>
      </c>
      <c r="B483" s="87">
        <v>156.72230529999999</v>
      </c>
      <c r="C483" s="6">
        <f t="shared" si="36"/>
        <v>157.54112240000001</v>
      </c>
      <c r="D483" s="19">
        <f>Table21[[#This Row],[Adj Close]]-Table21[[#This Row],[Naive Trend ]]</f>
        <v>-0.81881710000001817</v>
      </c>
      <c r="E483" s="7">
        <f t="shared" si="35"/>
        <v>0.67046144325243973</v>
      </c>
      <c r="F483" s="7">
        <f>ABS(Table21[[#This Row],[Erorr 1]])</f>
        <v>0.81881710000001817</v>
      </c>
      <c r="G483" s="8">
        <f>Table21[[#This Row],[Abs Erorr 1]]/Table21[[#This Row],[Adj Close]]</f>
        <v>5.224636649088509E-3</v>
      </c>
      <c r="H483" s="6">
        <f t="shared" si="38"/>
        <v>159.59299723333334</v>
      </c>
      <c r="I483" s="9">
        <f>(Table21[[#This Row],[Adj Close]]-Table21[[#This Row],[3-MA]])</f>
        <v>-2.8706919333333474</v>
      </c>
      <c r="J483" s="5">
        <f t="shared" si="37"/>
        <v>8.2408721761051513</v>
      </c>
      <c r="K483" s="5">
        <f>ABS(Table21[[#This Row],[Erorr 2]])</f>
        <v>2.8706919333333474</v>
      </c>
      <c r="L483" s="8">
        <f>Table21[[#This Row],[Abs Erorr 2]]/Table21[[#This Row],[Adj Close]]</f>
        <v>1.831706040718473E-2</v>
      </c>
      <c r="M483" s="6">
        <f t="shared" si="39"/>
        <v>160.52902985</v>
      </c>
      <c r="N483" s="11">
        <f>Table21[[#This Row],[Adj Close]]-Table21[[#This Row],[6-MA]]</f>
        <v>-3.8067245500000126</v>
      </c>
      <c r="O483" s="12">
        <f>(Table21[[#This Row],[Adj Close]]-M483)^2</f>
        <v>14.491151799572799</v>
      </c>
      <c r="P483" s="12">
        <f>ABS(Table21[[#This Row],[Erorr 3]])</f>
        <v>3.8067245500000126</v>
      </c>
      <c r="Q483" s="204">
        <f>Table21[[#This Row],[Abs Erorr 3]]/Table21[[#This Row],[Adj Close]]</f>
        <v>2.4289615589262348E-2</v>
      </c>
    </row>
    <row r="484" spans="1:17" x14ac:dyDescent="0.3">
      <c r="A484" s="68">
        <v>44165</v>
      </c>
      <c r="B484" s="87">
        <v>154.22731020000001</v>
      </c>
      <c r="C484" s="6">
        <f t="shared" si="36"/>
        <v>156.72230529999999</v>
      </c>
      <c r="D484" s="19">
        <f>Table21[[#This Row],[Adj Close]]-Table21[[#This Row],[Naive Trend ]]</f>
        <v>-2.4949950999999828</v>
      </c>
      <c r="E484" s="7">
        <f t="shared" si="35"/>
        <v>6.2250005490239246</v>
      </c>
      <c r="F484" s="7">
        <f>ABS(Table21[[#This Row],[Erorr 1]])</f>
        <v>2.4949950999999828</v>
      </c>
      <c r="G484" s="8">
        <f>Table21[[#This Row],[Abs Erorr 1]]/Table21[[#This Row],[Adj Close]]</f>
        <v>1.6177388406531275E-2</v>
      </c>
      <c r="H484" s="6">
        <f t="shared" si="38"/>
        <v>158.20260619999999</v>
      </c>
      <c r="I484" s="9">
        <f>(Table21[[#This Row],[Adj Close]]-Table21[[#This Row],[3-MA]])</f>
        <v>-3.975295999999986</v>
      </c>
      <c r="J484" s="5">
        <f t="shared" si="37"/>
        <v>15.802978287615888</v>
      </c>
      <c r="K484" s="5">
        <f>ABS(Table21[[#This Row],[Erorr 2]])</f>
        <v>3.975295999999986</v>
      </c>
      <c r="L484" s="8">
        <f>Table21[[#This Row],[Abs Erorr 2]]/Table21[[#This Row],[Adj Close]]</f>
        <v>2.5775564618515833E-2</v>
      </c>
      <c r="M484" s="6">
        <f t="shared" si="39"/>
        <v>159.79529826666666</v>
      </c>
      <c r="N484" s="11">
        <f>Table21[[#This Row],[Adj Close]]-Table21[[#This Row],[6-MA]]</f>
        <v>-5.5679880666666577</v>
      </c>
      <c r="O484" s="12">
        <f>(Table21[[#This Row],[Adj Close]]-M484)^2</f>
        <v>31.002491110542305</v>
      </c>
      <c r="P484" s="12">
        <f>ABS(Table21[[#This Row],[Erorr 3]])</f>
        <v>5.5679880666666577</v>
      </c>
      <c r="Q484" s="204">
        <f>Table21[[#This Row],[Abs Erorr 3]]/Table21[[#This Row],[Adj Close]]</f>
        <v>3.6102477955727567E-2</v>
      </c>
    </row>
    <row r="485" spans="1:17" x14ac:dyDescent="0.3">
      <c r="A485" s="68">
        <v>44166</v>
      </c>
      <c r="B485" s="87">
        <v>158.92829900000001</v>
      </c>
      <c r="C485" s="6">
        <f t="shared" si="36"/>
        <v>154.22731020000001</v>
      </c>
      <c r="D485" s="19">
        <f>Table21[[#This Row],[Adj Close]]-Table21[[#This Row],[Naive Trend ]]</f>
        <v>4.7009888000000046</v>
      </c>
      <c r="E485" s="7">
        <f t="shared" si="35"/>
        <v>22.099295697725484</v>
      </c>
      <c r="F485" s="7">
        <f>ABS(Table21[[#This Row],[Erorr 1]])</f>
        <v>4.7009888000000046</v>
      </c>
      <c r="G485" s="8">
        <f>Table21[[#This Row],[Abs Erorr 1]]/Table21[[#This Row],[Adj Close]]</f>
        <v>2.9579306074370079E-2</v>
      </c>
      <c r="H485" s="6">
        <f t="shared" si="38"/>
        <v>156.16357930000001</v>
      </c>
      <c r="I485" s="9">
        <f>(Table21[[#This Row],[Adj Close]]-Table21[[#This Row],[3-MA]])</f>
        <v>2.7647197000000006</v>
      </c>
      <c r="J485" s="5">
        <f t="shared" si="37"/>
        <v>7.6436750195680929</v>
      </c>
      <c r="K485" s="5">
        <f>ABS(Table21[[#This Row],[Erorr 2]])</f>
        <v>2.7647197000000006</v>
      </c>
      <c r="L485" s="8">
        <f>Table21[[#This Row],[Abs Erorr 2]]/Table21[[#This Row],[Adj Close]]</f>
        <v>1.7396018943108427E-2</v>
      </c>
      <c r="M485" s="6">
        <f t="shared" si="39"/>
        <v>158.43220266666668</v>
      </c>
      <c r="N485" s="11">
        <f>Table21[[#This Row],[Adj Close]]-Table21[[#This Row],[6-MA]]</f>
        <v>0.49609633333332681</v>
      </c>
      <c r="O485" s="12">
        <f>(Table21[[#This Row],[Adj Close]]-M485)^2</f>
        <v>0.2461115719467713</v>
      </c>
      <c r="P485" s="12">
        <f>ABS(Table21[[#This Row],[Erorr 3]])</f>
        <v>0.49609633333332681</v>
      </c>
      <c r="Q485" s="204">
        <f>Table21[[#This Row],[Abs Erorr 3]]/Table21[[#This Row],[Adj Close]]</f>
        <v>3.1215103694863479E-3</v>
      </c>
    </row>
    <row r="486" spans="1:17" x14ac:dyDescent="0.3">
      <c r="A486" s="68">
        <v>44167</v>
      </c>
      <c r="B486" s="87">
        <v>156.818634</v>
      </c>
      <c r="C486" s="6">
        <f t="shared" si="36"/>
        <v>158.92829900000001</v>
      </c>
      <c r="D486" s="19">
        <f>Table21[[#This Row],[Adj Close]]-Table21[[#This Row],[Naive Trend ]]</f>
        <v>-2.1096650000000068</v>
      </c>
      <c r="E486" s="7">
        <f t="shared" si="35"/>
        <v>4.4506864122250285</v>
      </c>
      <c r="F486" s="7">
        <f>ABS(Table21[[#This Row],[Erorr 1]])</f>
        <v>2.1096650000000068</v>
      </c>
      <c r="G486" s="8">
        <f>Table21[[#This Row],[Abs Erorr 1]]/Table21[[#This Row],[Adj Close]]</f>
        <v>1.3452897440746785E-2</v>
      </c>
      <c r="H486" s="6">
        <f t="shared" si="38"/>
        <v>156.62597149999999</v>
      </c>
      <c r="I486" s="9">
        <f>(Table21[[#This Row],[Adj Close]]-Table21[[#This Row],[3-MA]])</f>
        <v>0.19266250000001151</v>
      </c>
      <c r="J486" s="5">
        <f t="shared" si="37"/>
        <v>3.7118838906254434E-2</v>
      </c>
      <c r="K486" s="5">
        <f>ABS(Table21[[#This Row],[Erorr 2]])</f>
        <v>0.19266250000001151</v>
      </c>
      <c r="L486" s="8">
        <f>Table21[[#This Row],[Abs Erorr 2]]/Table21[[#This Row],[Adj Close]]</f>
        <v>1.228568921216413E-3</v>
      </c>
      <c r="M486" s="6">
        <f t="shared" si="39"/>
        <v>158.10948436666669</v>
      </c>
      <c r="N486" s="11">
        <f>Table21[[#This Row],[Adj Close]]-Table21[[#This Row],[6-MA]]</f>
        <v>-1.2908503666666888</v>
      </c>
      <c r="O486" s="12">
        <f>(Table21[[#This Row],[Adj Close]]-M486)^2</f>
        <v>1.666294669123525</v>
      </c>
      <c r="P486" s="12">
        <f>ABS(Table21[[#This Row],[Erorr 3]])</f>
        <v>1.2908503666666888</v>
      </c>
      <c r="Q486" s="204">
        <f>Table21[[#This Row],[Abs Erorr 3]]/Table21[[#This Row],[Adj Close]]</f>
        <v>8.2314858492307033E-3</v>
      </c>
    </row>
    <row r="487" spans="1:17" x14ac:dyDescent="0.3">
      <c r="A487" s="68">
        <v>44168</v>
      </c>
      <c r="B487" s="87">
        <v>160.86460880000001</v>
      </c>
      <c r="C487" s="6">
        <f t="shared" si="36"/>
        <v>156.818634</v>
      </c>
      <c r="D487" s="19">
        <f>Table21[[#This Row],[Adj Close]]-Table21[[#This Row],[Naive Trend ]]</f>
        <v>4.0459748000000104</v>
      </c>
      <c r="E487" s="7">
        <f t="shared" si="35"/>
        <v>16.369912082235125</v>
      </c>
      <c r="F487" s="7">
        <f>ABS(Table21[[#This Row],[Erorr 1]])</f>
        <v>4.0459748000000104</v>
      </c>
      <c r="G487" s="8">
        <f>Table21[[#This Row],[Abs Erorr 1]]/Table21[[#This Row],[Adj Close]]</f>
        <v>2.5151429081770843E-2</v>
      </c>
      <c r="H487" s="6">
        <f t="shared" si="38"/>
        <v>156.65808106666668</v>
      </c>
      <c r="I487" s="9">
        <f>(Table21[[#This Row],[Adj Close]]-Table21[[#This Row],[3-MA]])</f>
        <v>4.2065277333333313</v>
      </c>
      <c r="J487" s="5">
        <f t="shared" si="37"/>
        <v>17.694875571302454</v>
      </c>
      <c r="K487" s="5">
        <f>ABS(Table21[[#This Row],[Erorr 2]])</f>
        <v>4.2065277333333313</v>
      </c>
      <c r="L487" s="8">
        <f>Table21[[#This Row],[Abs Erorr 2]]/Table21[[#This Row],[Adj Close]]</f>
        <v>2.6149491579985931E-2</v>
      </c>
      <c r="M487" s="6">
        <f t="shared" si="39"/>
        <v>157.43034363333334</v>
      </c>
      <c r="N487" s="11">
        <f>Table21[[#This Row],[Adj Close]]-Table21[[#This Row],[6-MA]]</f>
        <v>3.4342651666666768</v>
      </c>
      <c r="O487" s="12">
        <f>(Table21[[#This Row],[Adj Close]]-M487)^2</f>
        <v>11.794177234980097</v>
      </c>
      <c r="P487" s="12">
        <f>ABS(Table21[[#This Row],[Erorr 3]])</f>
        <v>3.4342651666666768</v>
      </c>
      <c r="Q487" s="204">
        <f>Table21[[#This Row],[Abs Erorr 3]]/Table21[[#This Row],[Adj Close]]</f>
        <v>2.1348792579581225E-2</v>
      </c>
    </row>
    <row r="488" spans="1:17" x14ac:dyDescent="0.3">
      <c r="A488" s="68">
        <v>44169</v>
      </c>
      <c r="B488" s="87">
        <v>161.2210236</v>
      </c>
      <c r="C488" s="6">
        <f t="shared" si="36"/>
        <v>160.86460880000001</v>
      </c>
      <c r="D488" s="19">
        <f>Table21[[#This Row],[Adj Close]]-Table21[[#This Row],[Naive Trend ]]</f>
        <v>0.35641479999998182</v>
      </c>
      <c r="E488" s="7">
        <f t="shared" si="35"/>
        <v>0.12703150965902704</v>
      </c>
      <c r="F488" s="7">
        <f>ABS(Table21[[#This Row],[Erorr 1]])</f>
        <v>0.35641479999998182</v>
      </c>
      <c r="G488" s="8">
        <f>Table21[[#This Row],[Abs Erorr 1]]/Table21[[#This Row],[Adj Close]]</f>
        <v>2.2107216046727907E-3</v>
      </c>
      <c r="H488" s="6">
        <f t="shared" si="38"/>
        <v>158.87051393333334</v>
      </c>
      <c r="I488" s="9">
        <f>(Table21[[#This Row],[Adj Close]]-Table21[[#This Row],[3-MA]])</f>
        <v>2.3505096666666532</v>
      </c>
      <c r="J488" s="5">
        <f t="shared" si="37"/>
        <v>5.5248956930933808</v>
      </c>
      <c r="K488" s="5">
        <f>ABS(Table21[[#This Row],[Erorr 2]])</f>
        <v>2.3505096666666532</v>
      </c>
      <c r="L488" s="8">
        <f>Table21[[#This Row],[Abs Erorr 2]]/Table21[[#This Row],[Adj Close]]</f>
        <v>1.4579424036522822E-2</v>
      </c>
      <c r="M488" s="6">
        <f t="shared" si="39"/>
        <v>157.51704661666668</v>
      </c>
      <c r="N488" s="11">
        <f>Table21[[#This Row],[Adj Close]]-Table21[[#This Row],[6-MA]]</f>
        <v>3.7039769833333196</v>
      </c>
      <c r="O488" s="12">
        <f>(Table21[[#This Row],[Adj Close]]-M488)^2</f>
        <v>13.719445493062999</v>
      </c>
      <c r="P488" s="12">
        <f>ABS(Table21[[#This Row],[Erorr 3]])</f>
        <v>3.7039769833333196</v>
      </c>
      <c r="Q488" s="204">
        <f>Table21[[#This Row],[Abs Erorr 3]]/Table21[[#This Row],[Adj Close]]</f>
        <v>2.2974528387334464E-2</v>
      </c>
    </row>
    <row r="489" spans="1:17" x14ac:dyDescent="0.3">
      <c r="A489" s="68">
        <v>44172</v>
      </c>
      <c r="B489" s="87">
        <v>163.4559174</v>
      </c>
      <c r="C489" s="6">
        <f t="shared" si="36"/>
        <v>161.2210236</v>
      </c>
      <c r="D489" s="19">
        <f>Table21[[#This Row],[Adj Close]]-Table21[[#This Row],[Naive Trend ]]</f>
        <v>2.2348938000000089</v>
      </c>
      <c r="E489" s="7">
        <f t="shared" si="35"/>
        <v>4.9947502972784799</v>
      </c>
      <c r="F489" s="7">
        <f>ABS(Table21[[#This Row],[Erorr 1]])</f>
        <v>2.2348938000000089</v>
      </c>
      <c r="G489" s="8">
        <f>Table21[[#This Row],[Abs Erorr 1]]/Table21[[#This Row],[Adj Close]]</f>
        <v>1.367276165677688E-2</v>
      </c>
      <c r="H489" s="6">
        <f t="shared" si="38"/>
        <v>159.63475546666666</v>
      </c>
      <c r="I489" s="9">
        <f>(Table21[[#This Row],[Adj Close]]-Table21[[#This Row],[3-MA]])</f>
        <v>3.8211619333333431</v>
      </c>
      <c r="J489" s="5">
        <f t="shared" si="37"/>
        <v>14.601278520755812</v>
      </c>
      <c r="K489" s="5">
        <f>ABS(Table21[[#This Row],[Erorr 2]])</f>
        <v>3.8211619333333431</v>
      </c>
      <c r="L489" s="8">
        <f>Table21[[#This Row],[Abs Erorr 2]]/Table21[[#This Row],[Adj Close]]</f>
        <v>2.3377323954460537E-2</v>
      </c>
      <c r="M489" s="6">
        <f t="shared" si="39"/>
        <v>158.13036348333333</v>
      </c>
      <c r="N489" s="11">
        <f>Table21[[#This Row],[Adj Close]]-Table21[[#This Row],[6-MA]]</f>
        <v>5.3255539166666779</v>
      </c>
      <c r="O489" s="12">
        <f>(Table21[[#This Row],[Adj Close]]-M489)^2</f>
        <v>28.361524519323794</v>
      </c>
      <c r="P489" s="12">
        <f>ABS(Table21[[#This Row],[Erorr 3]])</f>
        <v>5.3255539166666779</v>
      </c>
      <c r="Q489" s="204">
        <f>Table21[[#This Row],[Abs Erorr 3]]/Table21[[#This Row],[Adj Close]]</f>
        <v>3.2580979638897292E-2</v>
      </c>
    </row>
    <row r="490" spans="1:17" x14ac:dyDescent="0.3">
      <c r="A490" s="68">
        <v>44173</v>
      </c>
      <c r="B490" s="87">
        <v>163.86050420000001</v>
      </c>
      <c r="C490" s="6">
        <f t="shared" si="36"/>
        <v>163.4559174</v>
      </c>
      <c r="D490" s="19">
        <f>Table21[[#This Row],[Adj Close]]-Table21[[#This Row],[Naive Trend ]]</f>
        <v>0.40458680000000413</v>
      </c>
      <c r="E490" s="7">
        <f t="shared" si="35"/>
        <v>0.16369047873424333</v>
      </c>
      <c r="F490" s="7">
        <f>ABS(Table21[[#This Row],[Erorr 1]])</f>
        <v>0.40458680000000413</v>
      </c>
      <c r="G490" s="8">
        <f>Table21[[#This Row],[Abs Erorr 1]]/Table21[[#This Row],[Adj Close]]</f>
        <v>2.4690928541644518E-3</v>
      </c>
      <c r="H490" s="6">
        <f t="shared" si="38"/>
        <v>161.84718326666666</v>
      </c>
      <c r="I490" s="9">
        <f>(Table21[[#This Row],[Adj Close]]-Table21[[#This Row],[3-MA]])</f>
        <v>2.0133209333333468</v>
      </c>
      <c r="J490" s="5">
        <f t="shared" si="37"/>
        <v>4.0534611805982586</v>
      </c>
      <c r="K490" s="5">
        <f>ABS(Table21[[#This Row],[Erorr 2]])</f>
        <v>2.0133209333333468</v>
      </c>
      <c r="L490" s="8">
        <f>Table21[[#This Row],[Abs Erorr 2]]/Table21[[#This Row],[Adj Close]]</f>
        <v>1.2286798110153421E-2</v>
      </c>
      <c r="M490" s="6">
        <f t="shared" si="39"/>
        <v>159.25263216666667</v>
      </c>
      <c r="N490" s="11">
        <f>Table21[[#This Row],[Adj Close]]-Table21[[#This Row],[6-MA]]</f>
        <v>4.6078720333333365</v>
      </c>
      <c r="O490" s="12">
        <f>(Table21[[#This Row],[Adj Close]]-M490)^2</f>
        <v>21.232484675575495</v>
      </c>
      <c r="P490" s="12">
        <f>ABS(Table21[[#This Row],[Erorr 3]])</f>
        <v>4.6078720333333365</v>
      </c>
      <c r="Q490" s="204">
        <f>Table21[[#This Row],[Abs Erorr 3]]/Table21[[#This Row],[Adj Close]]</f>
        <v>2.812069971241634E-2</v>
      </c>
    </row>
    <row r="491" spans="1:17" x14ac:dyDescent="0.3">
      <c r="A491" s="68">
        <v>44174</v>
      </c>
      <c r="B491" s="87">
        <v>165.10317989999999</v>
      </c>
      <c r="C491" s="6">
        <f t="shared" si="36"/>
        <v>163.86050420000001</v>
      </c>
      <c r="D491" s="19">
        <f>Table21[[#This Row],[Adj Close]]-Table21[[#This Row],[Naive Trend ]]</f>
        <v>1.2426756999999782</v>
      </c>
      <c r="E491" s="7">
        <f t="shared" si="35"/>
        <v>1.5442428953704357</v>
      </c>
      <c r="F491" s="7">
        <f>ABS(Table21[[#This Row],[Erorr 1]])</f>
        <v>1.2426756999999782</v>
      </c>
      <c r="G491" s="8">
        <f>Table21[[#This Row],[Abs Erorr 1]]/Table21[[#This Row],[Adj Close]]</f>
        <v>7.5266612112052864E-3</v>
      </c>
      <c r="H491" s="6">
        <f t="shared" si="38"/>
        <v>162.84581506666666</v>
      </c>
      <c r="I491" s="9">
        <f>(Table21[[#This Row],[Adj Close]]-Table21[[#This Row],[3-MA]])</f>
        <v>2.2573648333333267</v>
      </c>
      <c r="J491" s="5">
        <f t="shared" si="37"/>
        <v>5.0956959907699977</v>
      </c>
      <c r="K491" s="5">
        <f>ABS(Table21[[#This Row],[Erorr 2]])</f>
        <v>2.2573648333333267</v>
      </c>
      <c r="L491" s="8">
        <f>Table21[[#This Row],[Abs Erorr 2]]/Table21[[#This Row],[Adj Close]]</f>
        <v>1.3672449159977245E-2</v>
      </c>
      <c r="M491" s="6">
        <f t="shared" si="39"/>
        <v>160.85816450000002</v>
      </c>
      <c r="N491" s="11">
        <f>Table21[[#This Row],[Adj Close]]-Table21[[#This Row],[6-MA]]</f>
        <v>4.2450153999999714</v>
      </c>
      <c r="O491" s="12">
        <f>(Table21[[#This Row],[Adj Close]]-M491)^2</f>
        <v>18.020155746236917</v>
      </c>
      <c r="P491" s="12">
        <f>ABS(Table21[[#This Row],[Erorr 3]])</f>
        <v>4.2450153999999714</v>
      </c>
      <c r="Q491" s="204">
        <f>Table21[[#This Row],[Abs Erorr 3]]/Table21[[#This Row],[Adj Close]]</f>
        <v>2.5711287950789929E-2</v>
      </c>
    </row>
    <row r="492" spans="1:17" x14ac:dyDescent="0.3">
      <c r="A492" s="68">
        <v>44175</v>
      </c>
      <c r="B492" s="87">
        <v>168.41700739999999</v>
      </c>
      <c r="C492" s="6">
        <f t="shared" si="36"/>
        <v>165.10317989999999</v>
      </c>
      <c r="D492" s="19">
        <f>Table21[[#This Row],[Adj Close]]-Table21[[#This Row],[Naive Trend ]]</f>
        <v>3.3138275000000021</v>
      </c>
      <c r="E492" s="7">
        <f t="shared" si="35"/>
        <v>10.981452699756264</v>
      </c>
      <c r="F492" s="7">
        <f>ABS(Table21[[#This Row],[Erorr 1]])</f>
        <v>3.3138275000000021</v>
      </c>
      <c r="G492" s="8">
        <f>Table21[[#This Row],[Abs Erorr 1]]/Table21[[#This Row],[Adj Close]]</f>
        <v>1.9676323378252845E-2</v>
      </c>
      <c r="H492" s="6">
        <f t="shared" si="38"/>
        <v>164.13986716666668</v>
      </c>
      <c r="I492" s="9">
        <f>(Table21[[#This Row],[Adj Close]]-Table21[[#This Row],[3-MA]])</f>
        <v>4.2771402333333128</v>
      </c>
      <c r="J492" s="5">
        <f t="shared" si="37"/>
        <v>18.293928575598546</v>
      </c>
      <c r="K492" s="5">
        <f>ABS(Table21[[#This Row],[Erorr 2]])</f>
        <v>4.2771402333333128</v>
      </c>
      <c r="L492" s="8">
        <f>Table21[[#This Row],[Abs Erorr 2]]/Table21[[#This Row],[Adj Close]]</f>
        <v>2.5396130113954946E-2</v>
      </c>
      <c r="M492" s="6">
        <f t="shared" si="39"/>
        <v>161.88731131666665</v>
      </c>
      <c r="N492" s="11">
        <f>Table21[[#This Row],[Adj Close]]-Table21[[#This Row],[6-MA]]</f>
        <v>6.5296960833333344</v>
      </c>
      <c r="O492" s="12">
        <f>(Table21[[#This Row],[Adj Close]]-M492)^2</f>
        <v>42.63693094069869</v>
      </c>
      <c r="P492" s="12">
        <f>ABS(Table21[[#This Row],[Erorr 3]])</f>
        <v>6.5296960833333344</v>
      </c>
      <c r="Q492" s="204">
        <f>Table21[[#This Row],[Abs Erorr 3]]/Table21[[#This Row],[Adj Close]]</f>
        <v>3.8771001718519639E-2</v>
      </c>
    </row>
    <row r="493" spans="1:17" x14ac:dyDescent="0.3">
      <c r="A493" s="68">
        <v>44176</v>
      </c>
      <c r="B493" s="87">
        <v>166.13394170000001</v>
      </c>
      <c r="C493" s="6">
        <f t="shared" si="36"/>
        <v>168.41700739999999</v>
      </c>
      <c r="D493" s="19">
        <f>Table21[[#This Row],[Adj Close]]-Table21[[#This Row],[Naive Trend ]]</f>
        <v>-2.2830656999999803</v>
      </c>
      <c r="E493" s="7">
        <f t="shared" si="35"/>
        <v>5.2123889905164003</v>
      </c>
      <c r="F493" s="7">
        <f>ABS(Table21[[#This Row],[Erorr 1]])</f>
        <v>2.2830656999999803</v>
      </c>
      <c r="G493" s="8">
        <f>Table21[[#This Row],[Abs Erorr 1]]/Table21[[#This Row],[Adj Close]]</f>
        <v>1.3742319460057573E-2</v>
      </c>
      <c r="H493" s="6">
        <f t="shared" si="38"/>
        <v>165.79356383333334</v>
      </c>
      <c r="I493" s="9">
        <f>(Table21[[#This Row],[Adj Close]]-Table21[[#This Row],[3-MA]])</f>
        <v>0.34037786666667103</v>
      </c>
      <c r="J493" s="5">
        <f t="shared" si="37"/>
        <v>0.11585709211655408</v>
      </c>
      <c r="K493" s="5">
        <f>ABS(Table21[[#This Row],[Erorr 2]])</f>
        <v>0.34037786666667103</v>
      </c>
      <c r="L493" s="8">
        <f>Table21[[#This Row],[Abs Erorr 2]]/Table21[[#This Row],[Adj Close]]</f>
        <v>2.0488159323957763E-3</v>
      </c>
      <c r="M493" s="6">
        <f t="shared" si="39"/>
        <v>163.82037355</v>
      </c>
      <c r="N493" s="11">
        <f>Table21[[#This Row],[Adj Close]]-Table21[[#This Row],[6-MA]]</f>
        <v>2.3135681500000089</v>
      </c>
      <c r="O493" s="12">
        <f>(Table21[[#This Row],[Adj Close]]-M493)^2</f>
        <v>5.3525975846944638</v>
      </c>
      <c r="P493" s="12">
        <f>ABS(Table21[[#This Row],[Erorr 3]])</f>
        <v>2.3135681500000089</v>
      </c>
      <c r="Q493" s="204">
        <f>Table21[[#This Row],[Abs Erorr 3]]/Table21[[#This Row],[Adj Close]]</f>
        <v>1.3925921014850687E-2</v>
      </c>
    </row>
    <row r="494" spans="1:17" x14ac:dyDescent="0.3">
      <c r="A494" s="68">
        <v>44179</v>
      </c>
      <c r="B494" s="87">
        <v>168.0027771</v>
      </c>
      <c r="C494" s="6">
        <f t="shared" si="36"/>
        <v>166.13394170000001</v>
      </c>
      <c r="D494" s="19">
        <f>Table21[[#This Row],[Adj Close]]-Table21[[#This Row],[Naive Trend ]]</f>
        <v>1.8688353999999947</v>
      </c>
      <c r="E494" s="7">
        <f t="shared" si="35"/>
        <v>3.49254575229314</v>
      </c>
      <c r="F494" s="7">
        <f>ABS(Table21[[#This Row],[Erorr 1]])</f>
        <v>1.8688353999999947</v>
      </c>
      <c r="G494" s="8">
        <f>Table21[[#This Row],[Abs Erorr 1]]/Table21[[#This Row],[Adj Close]]</f>
        <v>1.1123836357107425E-2</v>
      </c>
      <c r="H494" s="6">
        <f t="shared" si="38"/>
        <v>166.55137633333334</v>
      </c>
      <c r="I494" s="9">
        <f>(Table21[[#This Row],[Adj Close]]-Table21[[#This Row],[3-MA]])</f>
        <v>1.4514007666666657</v>
      </c>
      <c r="J494" s="5">
        <f t="shared" si="37"/>
        <v>2.1065641854805852</v>
      </c>
      <c r="K494" s="5">
        <f>ABS(Table21[[#This Row],[Erorr 2]])</f>
        <v>1.4514007666666657</v>
      </c>
      <c r="L494" s="8">
        <f>Table21[[#This Row],[Abs Erorr 2]]/Table21[[#This Row],[Adj Close]]</f>
        <v>8.6391474695846904E-3</v>
      </c>
      <c r="M494" s="6">
        <f t="shared" si="39"/>
        <v>164.6985957</v>
      </c>
      <c r="N494" s="11">
        <f>Table21[[#This Row],[Adj Close]]-Table21[[#This Row],[6-MA]]</f>
        <v>3.3041814000000045</v>
      </c>
      <c r="O494" s="12">
        <f>(Table21[[#This Row],[Adj Close]]-M494)^2</f>
        <v>10.91761472410599</v>
      </c>
      <c r="P494" s="12">
        <f>ABS(Table21[[#This Row],[Erorr 3]])</f>
        <v>3.3041814000000045</v>
      </c>
      <c r="Q494" s="204">
        <f>Table21[[#This Row],[Abs Erorr 3]]/Table21[[#This Row],[Adj Close]]</f>
        <v>1.966742131907297E-2</v>
      </c>
    </row>
    <row r="495" spans="1:17" x14ac:dyDescent="0.3">
      <c r="A495" s="68">
        <v>44180</v>
      </c>
      <c r="B495" s="87">
        <v>170.56521609999999</v>
      </c>
      <c r="C495" s="6">
        <f t="shared" si="36"/>
        <v>168.0027771</v>
      </c>
      <c r="D495" s="19">
        <f>Table21[[#This Row],[Adj Close]]-Table21[[#This Row],[Naive Trend ]]</f>
        <v>2.5624389999999835</v>
      </c>
      <c r="E495" s="7">
        <f t="shared" si="35"/>
        <v>6.5660936287209157</v>
      </c>
      <c r="F495" s="7">
        <f>ABS(Table21[[#This Row],[Erorr 1]])</f>
        <v>2.5624389999999835</v>
      </c>
      <c r="G495" s="8">
        <f>Table21[[#This Row],[Abs Erorr 1]]/Table21[[#This Row],[Adj Close]]</f>
        <v>1.5023221372977135E-2</v>
      </c>
      <c r="H495" s="6">
        <f t="shared" si="38"/>
        <v>167.51790873333334</v>
      </c>
      <c r="I495" s="9">
        <f>(Table21[[#This Row],[Adj Close]]-Table21[[#This Row],[3-MA]])</f>
        <v>3.0473073666666437</v>
      </c>
      <c r="J495" s="5">
        <f t="shared" si="37"/>
        <v>9.2860821869407939</v>
      </c>
      <c r="K495" s="5">
        <f>ABS(Table21[[#This Row],[Erorr 2]])</f>
        <v>3.0473073666666437</v>
      </c>
      <c r="L495" s="8">
        <f>Table21[[#This Row],[Abs Erorr 2]]/Table21[[#This Row],[Adj Close]]</f>
        <v>1.786593677388507E-2</v>
      </c>
      <c r="M495" s="6">
        <f t="shared" si="39"/>
        <v>165.82888795</v>
      </c>
      <c r="N495" s="11">
        <f>Table21[[#This Row],[Adj Close]]-Table21[[#This Row],[6-MA]]</f>
        <v>4.7363281499999914</v>
      </c>
      <c r="O495" s="12">
        <f>(Table21[[#This Row],[Adj Close]]-M495)^2</f>
        <v>22.432804344482342</v>
      </c>
      <c r="P495" s="12">
        <f>ABS(Table21[[#This Row],[Erorr 3]])</f>
        <v>4.7363281499999914</v>
      </c>
      <c r="Q495" s="204">
        <f>Table21[[#This Row],[Abs Erorr 3]]/Table21[[#This Row],[Adj Close]]</f>
        <v>2.7768429333347479E-2</v>
      </c>
    </row>
    <row r="496" spans="1:17" x14ac:dyDescent="0.3">
      <c r="A496" s="68">
        <v>44181</v>
      </c>
      <c r="B496" s="87">
        <v>170.52665709999999</v>
      </c>
      <c r="C496" s="6">
        <f t="shared" si="36"/>
        <v>170.56521609999999</v>
      </c>
      <c r="D496" s="19">
        <f>Table21[[#This Row],[Adj Close]]-Table21[[#This Row],[Naive Trend ]]</f>
        <v>-3.8558999999992238E-2</v>
      </c>
      <c r="E496" s="7">
        <f t="shared" si="35"/>
        <v>1.4867964809994014E-3</v>
      </c>
      <c r="F496" s="7">
        <f>ABS(Table21[[#This Row],[Erorr 1]])</f>
        <v>3.8558999999992238E-2</v>
      </c>
      <c r="G496" s="8">
        <f>Table21[[#This Row],[Abs Erorr 1]]/Table21[[#This Row],[Adj Close]]</f>
        <v>2.2611714001629976E-4</v>
      </c>
      <c r="H496" s="6">
        <f t="shared" si="38"/>
        <v>168.23397830000002</v>
      </c>
      <c r="I496" s="9">
        <f>(Table21[[#This Row],[Adj Close]]-Table21[[#This Row],[3-MA]])</f>
        <v>2.292678799999976</v>
      </c>
      <c r="J496" s="5">
        <f t="shared" si="37"/>
        <v>5.2563760799693302</v>
      </c>
      <c r="K496" s="5">
        <f>ABS(Table21[[#This Row],[Erorr 2]])</f>
        <v>2.292678799999976</v>
      </c>
      <c r="L496" s="8">
        <f>Table21[[#This Row],[Abs Erorr 2]]/Table21[[#This Row],[Adj Close]]</f>
        <v>1.3444694448302629E-2</v>
      </c>
      <c r="M496" s="6">
        <f t="shared" si="39"/>
        <v>167.01377106666666</v>
      </c>
      <c r="N496" s="11">
        <f>Table21[[#This Row],[Adj Close]]-Table21[[#This Row],[6-MA]]</f>
        <v>3.5128860333333307</v>
      </c>
      <c r="O496" s="12">
        <f>(Table21[[#This Row],[Adj Close]]-M496)^2</f>
        <v>12.340368283188383</v>
      </c>
      <c r="P496" s="12">
        <f>ABS(Table21[[#This Row],[Erorr 3]])</f>
        <v>3.5128860333333307</v>
      </c>
      <c r="Q496" s="204">
        <f>Table21[[#This Row],[Abs Erorr 3]]/Table21[[#This Row],[Adj Close]]</f>
        <v>2.0600216371293254E-2</v>
      </c>
    </row>
    <row r="497" spans="1:17" x14ac:dyDescent="0.3">
      <c r="A497" s="68">
        <v>44182</v>
      </c>
      <c r="B497" s="87">
        <v>174.40882869999999</v>
      </c>
      <c r="C497" s="6">
        <f t="shared" si="36"/>
        <v>170.52665709999999</v>
      </c>
      <c r="D497" s="19">
        <f>Table21[[#This Row],[Adj Close]]-Table21[[#This Row],[Naive Trend ]]</f>
        <v>3.8821715999999924</v>
      </c>
      <c r="E497" s="7">
        <f t="shared" si="35"/>
        <v>15.0712563318465</v>
      </c>
      <c r="F497" s="7">
        <f>ABS(Table21[[#This Row],[Erorr 1]])</f>
        <v>3.8821715999999924</v>
      </c>
      <c r="G497" s="8">
        <f>Table21[[#This Row],[Abs Erorr 1]]/Table21[[#This Row],[Adj Close]]</f>
        <v>2.2259031431704081E-2</v>
      </c>
      <c r="H497" s="6">
        <f t="shared" si="38"/>
        <v>169.69821676666666</v>
      </c>
      <c r="I497" s="9">
        <f>(Table21[[#This Row],[Adj Close]]-Table21[[#This Row],[3-MA]])</f>
        <v>4.7106119333333254</v>
      </c>
      <c r="J497" s="5">
        <f t="shared" si="37"/>
        <v>22.18986478646233</v>
      </c>
      <c r="K497" s="5">
        <f>ABS(Table21[[#This Row],[Erorr 2]])</f>
        <v>4.7106119333333254</v>
      </c>
      <c r="L497" s="8">
        <f>Table21[[#This Row],[Abs Erorr 2]]/Table21[[#This Row],[Adj Close]]</f>
        <v>2.7009022240703378E-2</v>
      </c>
      <c r="M497" s="6">
        <f t="shared" si="39"/>
        <v>168.12479655000001</v>
      </c>
      <c r="N497" s="11">
        <f>Table21[[#This Row],[Adj Close]]-Table21[[#This Row],[6-MA]]</f>
        <v>6.2840321499999732</v>
      </c>
      <c r="O497" s="12">
        <f>(Table21[[#This Row],[Adj Close]]-M497)^2</f>
        <v>39.489060062233285</v>
      </c>
      <c r="P497" s="12">
        <f>ABS(Table21[[#This Row],[Erorr 3]])</f>
        <v>6.2840321499999732</v>
      </c>
      <c r="Q497" s="204">
        <f>Table21[[#This Row],[Abs Erorr 3]]/Table21[[#This Row],[Adj Close]]</f>
        <v>3.603047045748535E-2</v>
      </c>
    </row>
    <row r="498" spans="1:17" x14ac:dyDescent="0.3">
      <c r="A498" s="68">
        <v>44183</v>
      </c>
      <c r="B498" s="87">
        <v>171.9138489</v>
      </c>
      <c r="C498" s="6">
        <f t="shared" si="36"/>
        <v>174.40882869999999</v>
      </c>
      <c r="D498" s="19">
        <f>Table21[[#This Row],[Adj Close]]-Table21[[#This Row],[Naive Trend ]]</f>
        <v>-2.4949797999999817</v>
      </c>
      <c r="E498" s="7">
        <f t="shared" si="35"/>
        <v>6.2249242024079487</v>
      </c>
      <c r="F498" s="7">
        <f>ABS(Table21[[#This Row],[Erorr 1]])</f>
        <v>2.4949797999999817</v>
      </c>
      <c r="G498" s="8">
        <f>Table21[[#This Row],[Abs Erorr 1]]/Table21[[#This Row],[Adj Close]]</f>
        <v>1.4512965743971436E-2</v>
      </c>
      <c r="H498" s="6">
        <f t="shared" si="38"/>
        <v>171.8335673</v>
      </c>
      <c r="I498" s="9">
        <f>(Table21[[#This Row],[Adj Close]]-Table21[[#This Row],[3-MA]])</f>
        <v>8.0281600000006392E-2</v>
      </c>
      <c r="J498" s="5">
        <f t="shared" si="37"/>
        <v>6.445135298561026E-3</v>
      </c>
      <c r="K498" s="5">
        <f>ABS(Table21[[#This Row],[Erorr 2]])</f>
        <v>8.0281600000006392E-2</v>
      </c>
      <c r="L498" s="8">
        <f>Table21[[#This Row],[Abs Erorr 2]]/Table21[[#This Row],[Adj Close]]</f>
        <v>4.6698739231127985E-4</v>
      </c>
      <c r="M498" s="6">
        <f t="shared" si="39"/>
        <v>169.67573801666666</v>
      </c>
      <c r="N498" s="11">
        <f>Table21[[#This Row],[Adj Close]]-Table21[[#This Row],[6-MA]]</f>
        <v>2.2381108833333485</v>
      </c>
      <c r="O498" s="12">
        <f>(Table21[[#This Row],[Adj Close]]-M498)^2</f>
        <v>5.0091403260951815</v>
      </c>
      <c r="P498" s="12">
        <f>ABS(Table21[[#This Row],[Erorr 3]])</f>
        <v>2.2381108833333485</v>
      </c>
      <c r="Q498" s="204">
        <f>Table21[[#This Row],[Abs Erorr 3]]/Table21[[#This Row],[Adj Close]]</f>
        <v>1.301879341108364E-2</v>
      </c>
    </row>
    <row r="499" spans="1:17" x14ac:dyDescent="0.3">
      <c r="A499" s="68">
        <v>44186</v>
      </c>
      <c r="B499" s="87">
        <v>171.09503169999999</v>
      </c>
      <c r="C499" s="6">
        <f t="shared" si="36"/>
        <v>171.9138489</v>
      </c>
      <c r="D499" s="19">
        <f>Table21[[#This Row],[Adj Close]]-Table21[[#This Row],[Naive Trend ]]</f>
        <v>-0.81881720000001224</v>
      </c>
      <c r="E499" s="7">
        <f t="shared" si="35"/>
        <v>0.67046160701585999</v>
      </c>
      <c r="F499" s="7">
        <f>ABS(Table21[[#This Row],[Erorr 1]])</f>
        <v>0.81881720000001224</v>
      </c>
      <c r="G499" s="8">
        <f>Table21[[#This Row],[Abs Erorr 1]]/Table21[[#This Row],[Adj Close]]</f>
        <v>4.7857450439340388E-3</v>
      </c>
      <c r="H499" s="6">
        <f t="shared" si="38"/>
        <v>172.28311156666666</v>
      </c>
      <c r="I499" s="9">
        <f>(Table21[[#This Row],[Adj Close]]-Table21[[#This Row],[3-MA]])</f>
        <v>-1.1880798666666692</v>
      </c>
      <c r="J499" s="5">
        <f t="shared" si="37"/>
        <v>1.4115337695786905</v>
      </c>
      <c r="K499" s="5">
        <f>ABS(Table21[[#This Row],[Erorr 2]])</f>
        <v>1.1880798666666692</v>
      </c>
      <c r="L499" s="8">
        <f>Table21[[#This Row],[Abs Erorr 2]]/Table21[[#This Row],[Adj Close]]</f>
        <v>6.9439764256267952E-3</v>
      </c>
      <c r="M499" s="6">
        <f t="shared" si="39"/>
        <v>170.25854493333335</v>
      </c>
      <c r="N499" s="11">
        <f>Table21[[#This Row],[Adj Close]]-Table21[[#This Row],[6-MA]]</f>
        <v>0.83648676666663846</v>
      </c>
      <c r="O499" s="12">
        <f>(Table21[[#This Row],[Adj Close]]-M499)^2</f>
        <v>0.69971011080840728</v>
      </c>
      <c r="P499" s="12">
        <f>ABS(Table21[[#This Row],[Erorr 3]])</f>
        <v>0.83648676666663846</v>
      </c>
      <c r="Q499" s="204">
        <f>Table21[[#This Row],[Abs Erorr 3]]/Table21[[#This Row],[Adj Close]]</f>
        <v>4.8890184498948169E-3</v>
      </c>
    </row>
    <row r="500" spans="1:17" x14ac:dyDescent="0.3">
      <c r="A500" s="68">
        <v>44187</v>
      </c>
      <c r="B500" s="87">
        <v>172.07762149999999</v>
      </c>
      <c r="C500" s="6">
        <f t="shared" si="36"/>
        <v>171.09503169999999</v>
      </c>
      <c r="D500" s="19">
        <f>Table21[[#This Row],[Adj Close]]-Table21[[#This Row],[Naive Trend ]]</f>
        <v>0.98258979999999951</v>
      </c>
      <c r="E500" s="7">
        <f t="shared" si="35"/>
        <v>0.96548271506403904</v>
      </c>
      <c r="F500" s="7">
        <f>ABS(Table21[[#This Row],[Erorr 1]])</f>
        <v>0.98258979999999951</v>
      </c>
      <c r="G500" s="8">
        <f>Table21[[#This Row],[Abs Erorr 1]]/Table21[[#This Row],[Adj Close]]</f>
        <v>5.7101544723524638E-3</v>
      </c>
      <c r="H500" s="6">
        <f t="shared" si="38"/>
        <v>172.47256976666668</v>
      </c>
      <c r="I500" s="9">
        <f>(Table21[[#This Row],[Adj Close]]-Table21[[#This Row],[3-MA]])</f>
        <v>-0.39494826666668814</v>
      </c>
      <c r="J500" s="5">
        <f t="shared" si="37"/>
        <v>0.15598413334302141</v>
      </c>
      <c r="K500" s="5">
        <f>ABS(Table21[[#This Row],[Erorr 2]])</f>
        <v>0.39494826666668814</v>
      </c>
      <c r="L500" s="8">
        <f>Table21[[#This Row],[Abs Erorr 2]]/Table21[[#This Row],[Adj Close]]</f>
        <v>2.2951750682274983E-3</v>
      </c>
      <c r="M500" s="6">
        <f t="shared" si="39"/>
        <v>171.08539326666664</v>
      </c>
      <c r="N500" s="11">
        <f>Table21[[#This Row],[Adj Close]]-Table21[[#This Row],[6-MA]]</f>
        <v>0.99222823333334986</v>
      </c>
      <c r="O500" s="12">
        <f>(Table21[[#This Row],[Adj Close]]-M500)^2</f>
        <v>0.98451686702382057</v>
      </c>
      <c r="P500" s="12">
        <f>ABS(Table21[[#This Row],[Erorr 3]])</f>
        <v>0.99222823333334986</v>
      </c>
      <c r="Q500" s="204">
        <f>Table21[[#This Row],[Abs Erorr 3]]/Table21[[#This Row],[Adj Close]]</f>
        <v>5.7661665978649638E-3</v>
      </c>
    </row>
    <row r="501" spans="1:17" x14ac:dyDescent="0.3">
      <c r="A501" s="68">
        <v>44188</v>
      </c>
      <c r="B501" s="87">
        <v>172.70376590000001</v>
      </c>
      <c r="C501" s="6">
        <f t="shared" si="36"/>
        <v>172.07762149999999</v>
      </c>
      <c r="D501" s="19">
        <f>Table21[[#This Row],[Adj Close]]-Table21[[#This Row],[Naive Trend ]]</f>
        <v>0.62614440000001537</v>
      </c>
      <c r="E501" s="7">
        <f t="shared" si="35"/>
        <v>0.39205680965137923</v>
      </c>
      <c r="F501" s="7">
        <f>ABS(Table21[[#This Row],[Erorr 1]])</f>
        <v>0.62614440000001537</v>
      </c>
      <c r="G501" s="8">
        <f>Table21[[#This Row],[Abs Erorr 1]]/Table21[[#This Row],[Adj Close]]</f>
        <v>3.6255399338690122E-3</v>
      </c>
      <c r="H501" s="6">
        <f t="shared" si="38"/>
        <v>171.6955007</v>
      </c>
      <c r="I501" s="9">
        <f>(Table21[[#This Row],[Adj Close]]-Table21[[#This Row],[3-MA]])</f>
        <v>1.008265200000011</v>
      </c>
      <c r="J501" s="5">
        <f t="shared" si="37"/>
        <v>1.0165987135310621</v>
      </c>
      <c r="K501" s="5">
        <f>ABS(Table21[[#This Row],[Erorr 2]])</f>
        <v>1.008265200000011</v>
      </c>
      <c r="L501" s="8">
        <f>Table21[[#This Row],[Abs Erorr 2]]/Table21[[#This Row],[Adj Close]]</f>
        <v>5.8381193643676698E-3</v>
      </c>
      <c r="M501" s="6">
        <f t="shared" si="39"/>
        <v>171.764534</v>
      </c>
      <c r="N501" s="11">
        <f>Table21[[#This Row],[Adj Close]]-Table21[[#This Row],[6-MA]]</f>
        <v>0.93923190000001</v>
      </c>
      <c r="O501" s="12">
        <f>(Table21[[#This Row],[Adj Close]]-M501)^2</f>
        <v>0.88215656197762882</v>
      </c>
      <c r="P501" s="12">
        <f>ABS(Table21[[#This Row],[Erorr 3]])</f>
        <v>0.93923190000001</v>
      </c>
      <c r="Q501" s="204">
        <f>Table21[[#This Row],[Abs Erorr 3]]/Table21[[#This Row],[Adj Close]]</f>
        <v>5.4383984918073515E-3</v>
      </c>
    </row>
    <row r="502" spans="1:17" x14ac:dyDescent="0.3">
      <c r="A502" s="68">
        <v>44189</v>
      </c>
      <c r="B502" s="87">
        <v>173.80195620000001</v>
      </c>
      <c r="C502" s="6">
        <f t="shared" si="36"/>
        <v>172.70376590000001</v>
      </c>
      <c r="D502" s="19">
        <f>Table21[[#This Row],[Adj Close]]-Table21[[#This Row],[Naive Trend ]]</f>
        <v>1.0981902999999988</v>
      </c>
      <c r="E502" s="7">
        <f t="shared" si="35"/>
        <v>1.2060219350140875</v>
      </c>
      <c r="F502" s="7">
        <f>ABS(Table21[[#This Row],[Erorr 1]])</f>
        <v>1.0981902999999988</v>
      </c>
      <c r="G502" s="8">
        <f>Table21[[#This Row],[Abs Erorr 1]]/Table21[[#This Row],[Adj Close]]</f>
        <v>6.3186302617691641E-3</v>
      </c>
      <c r="H502" s="6">
        <f t="shared" si="38"/>
        <v>171.95880636666666</v>
      </c>
      <c r="I502" s="9">
        <f>(Table21[[#This Row],[Adj Close]]-Table21[[#This Row],[3-MA]])</f>
        <v>1.8431498333333423</v>
      </c>
      <c r="J502" s="5">
        <f t="shared" si="37"/>
        <v>3.3972013081167272</v>
      </c>
      <c r="K502" s="5">
        <f>ABS(Table21[[#This Row],[Erorr 2]])</f>
        <v>1.8431498333333423</v>
      </c>
      <c r="L502" s="8">
        <f>Table21[[#This Row],[Abs Erorr 2]]/Table21[[#This Row],[Adj Close]]</f>
        <v>1.0604885431855353E-2</v>
      </c>
      <c r="M502" s="6">
        <f t="shared" si="39"/>
        <v>172.12095896666665</v>
      </c>
      <c r="N502" s="11">
        <f>Table21[[#This Row],[Adj Close]]-Table21[[#This Row],[6-MA]]</f>
        <v>1.6809972333333576</v>
      </c>
      <c r="O502" s="12">
        <f>(Table21[[#This Row],[Adj Close]]-M502)^2</f>
        <v>2.8257516984744027</v>
      </c>
      <c r="P502" s="12">
        <f>ABS(Table21[[#This Row],[Erorr 3]])</f>
        <v>1.6809972333333576</v>
      </c>
      <c r="Q502" s="204">
        <f>Table21[[#This Row],[Abs Erorr 3]]/Table21[[#This Row],[Adj Close]]</f>
        <v>9.6719120433775511E-3</v>
      </c>
    </row>
    <row r="503" spans="1:17" x14ac:dyDescent="0.3">
      <c r="A503" s="68">
        <v>44193</v>
      </c>
      <c r="B503" s="87">
        <v>175.87310790000001</v>
      </c>
      <c r="C503" s="6">
        <f t="shared" si="36"/>
        <v>173.80195620000001</v>
      </c>
      <c r="D503" s="19">
        <f>Table21[[#This Row],[Adj Close]]-Table21[[#This Row],[Naive Trend ]]</f>
        <v>2.0711517000000015</v>
      </c>
      <c r="E503" s="7">
        <f t="shared" si="35"/>
        <v>4.2896693644128963</v>
      </c>
      <c r="F503" s="7">
        <f>ABS(Table21[[#This Row],[Erorr 1]])</f>
        <v>2.0711517000000015</v>
      </c>
      <c r="G503" s="8">
        <f>Table21[[#This Row],[Abs Erorr 1]]/Table21[[#This Row],[Adj Close]]</f>
        <v>1.1776397908301258E-2</v>
      </c>
      <c r="H503" s="6">
        <f t="shared" si="38"/>
        <v>172.86111453333334</v>
      </c>
      <c r="I503" s="9">
        <f>(Table21[[#This Row],[Adj Close]]-Table21[[#This Row],[3-MA]])</f>
        <v>3.0119933666666725</v>
      </c>
      <c r="J503" s="5">
        <f t="shared" si="37"/>
        <v>9.072104040844037</v>
      </c>
      <c r="K503" s="5">
        <f>ABS(Table21[[#This Row],[Erorr 2]])</f>
        <v>3.0119933666666725</v>
      </c>
      <c r="L503" s="8">
        <f>Table21[[#This Row],[Abs Erorr 2]]/Table21[[#This Row],[Adj Close]]</f>
        <v>1.712594610188652E-2</v>
      </c>
      <c r="M503" s="6">
        <f t="shared" si="39"/>
        <v>172.66684215000001</v>
      </c>
      <c r="N503" s="11">
        <f>Table21[[#This Row],[Adj Close]]-Table21[[#This Row],[6-MA]]</f>
        <v>3.20626575</v>
      </c>
      <c r="O503" s="12">
        <f>(Table21[[#This Row],[Adj Close]]-M503)^2</f>
        <v>10.280140059623063</v>
      </c>
      <c r="P503" s="12">
        <f>ABS(Table21[[#This Row],[Erorr 3]])</f>
        <v>3.20626575</v>
      </c>
      <c r="Q503" s="204">
        <f>Table21[[#This Row],[Abs Erorr 3]]/Table21[[#This Row],[Adj Close]]</f>
        <v>1.8230562865944554E-2</v>
      </c>
    </row>
    <row r="504" spans="1:17" x14ac:dyDescent="0.3">
      <c r="A504" s="68">
        <v>44194</v>
      </c>
      <c r="B504" s="87">
        <v>176.61483759999999</v>
      </c>
      <c r="C504" s="6">
        <f t="shared" si="36"/>
        <v>175.87310790000001</v>
      </c>
      <c r="D504" s="19">
        <f>Table21[[#This Row],[Adj Close]]-Table21[[#This Row],[Naive Trend ]]</f>
        <v>0.74172969999997918</v>
      </c>
      <c r="E504" s="7">
        <f t="shared" si="35"/>
        <v>0.5501629478620591</v>
      </c>
      <c r="F504" s="7">
        <f>ABS(Table21[[#This Row],[Erorr 1]])</f>
        <v>0.74172969999997918</v>
      </c>
      <c r="G504" s="8">
        <f>Table21[[#This Row],[Abs Erorr 1]]/Table21[[#This Row],[Adj Close]]</f>
        <v>4.1997020753140801E-3</v>
      </c>
      <c r="H504" s="6">
        <f t="shared" si="38"/>
        <v>174.12627666666666</v>
      </c>
      <c r="I504" s="9">
        <f>(Table21[[#This Row],[Adj Close]]-Table21[[#This Row],[3-MA]])</f>
        <v>2.4885609333333321</v>
      </c>
      <c r="J504" s="5">
        <f t="shared" si="37"/>
        <v>6.192935518912865</v>
      </c>
      <c r="K504" s="5">
        <f>ABS(Table21[[#This Row],[Erorr 2]])</f>
        <v>2.4885609333333321</v>
      </c>
      <c r="L504" s="8">
        <f>Table21[[#This Row],[Abs Erorr 2]]/Table21[[#This Row],[Adj Close]]</f>
        <v>1.4090327670937043E-2</v>
      </c>
      <c r="M504" s="6">
        <f t="shared" si="39"/>
        <v>172.9108886833333</v>
      </c>
      <c r="N504" s="11">
        <f>Table21[[#This Row],[Adj Close]]-Table21[[#This Row],[6-MA]]</f>
        <v>3.7039489166666897</v>
      </c>
      <c r="O504" s="12">
        <f>(Table21[[#This Row],[Adj Close]]-M504)^2</f>
        <v>13.719237577276344</v>
      </c>
      <c r="P504" s="12">
        <f>ABS(Table21[[#This Row],[Erorr 3]])</f>
        <v>3.7039489166666897</v>
      </c>
      <c r="Q504" s="204">
        <f>Table21[[#This Row],[Abs Erorr 3]]/Table21[[#This Row],[Adj Close]]</f>
        <v>2.0971901155074243E-2</v>
      </c>
    </row>
    <row r="505" spans="1:17" x14ac:dyDescent="0.3">
      <c r="A505" s="68">
        <v>44195</v>
      </c>
      <c r="B505" s="87">
        <v>176.76896669999999</v>
      </c>
      <c r="C505" s="6">
        <f t="shared" si="36"/>
        <v>176.61483759999999</v>
      </c>
      <c r="D505" s="19">
        <f>Table21[[#This Row],[Adj Close]]-Table21[[#This Row],[Naive Trend ]]</f>
        <v>0.15412910000000579</v>
      </c>
      <c r="E505" s="7">
        <f t="shared" si="35"/>
        <v>2.3755779466811785E-2</v>
      </c>
      <c r="F505" s="7">
        <f>ABS(Table21[[#This Row],[Erorr 1]])</f>
        <v>0.15412910000000579</v>
      </c>
      <c r="G505" s="8">
        <f>Table21[[#This Row],[Abs Erorr 1]]/Table21[[#This Row],[Adj Close]]</f>
        <v>8.7192397442466805E-4</v>
      </c>
      <c r="H505" s="6">
        <f t="shared" si="38"/>
        <v>175.42996723333331</v>
      </c>
      <c r="I505" s="9">
        <f>(Table21[[#This Row],[Adj Close]]-Table21[[#This Row],[3-MA]])</f>
        <v>1.338999466666678</v>
      </c>
      <c r="J505" s="5">
        <f t="shared" si="37"/>
        <v>1.7929195717336481</v>
      </c>
      <c r="K505" s="5">
        <f>ABS(Table21[[#This Row],[Erorr 2]])</f>
        <v>1.338999466666678</v>
      </c>
      <c r="L505" s="8">
        <f>Table21[[#This Row],[Abs Erorr 2]]/Table21[[#This Row],[Adj Close]]</f>
        <v>7.5748559923367936E-3</v>
      </c>
      <c r="M505" s="6">
        <f t="shared" si="39"/>
        <v>173.69438679999999</v>
      </c>
      <c r="N505" s="11">
        <f>Table21[[#This Row],[Adj Close]]-Table21[[#This Row],[6-MA]]</f>
        <v>3.0745799000000034</v>
      </c>
      <c r="O505" s="12">
        <f>(Table21[[#This Row],[Adj Close]]-M505)^2</f>
        <v>9.4530415614840315</v>
      </c>
      <c r="P505" s="12">
        <f>ABS(Table21[[#This Row],[Erorr 3]])</f>
        <v>3.0745799000000034</v>
      </c>
      <c r="Q505" s="204">
        <f>Table21[[#This Row],[Abs Erorr 3]]/Table21[[#This Row],[Adj Close]]</f>
        <v>1.7393210795976236E-2</v>
      </c>
    </row>
    <row r="506" spans="1:17" x14ac:dyDescent="0.3">
      <c r="A506" s="68">
        <v>44196</v>
      </c>
      <c r="B506" s="87">
        <v>176.27769470000001</v>
      </c>
      <c r="C506" s="6">
        <f t="shared" si="36"/>
        <v>176.76896669999999</v>
      </c>
      <c r="D506" s="19">
        <f>Table21[[#This Row],[Adj Close]]-Table21[[#This Row],[Naive Trend ]]</f>
        <v>-0.49127199999998084</v>
      </c>
      <c r="E506" s="7">
        <f t="shared" si="35"/>
        <v>0.24134817798398117</v>
      </c>
      <c r="F506" s="7">
        <f>ABS(Table21[[#This Row],[Erorr 1]])</f>
        <v>0.49127199999998084</v>
      </c>
      <c r="G506" s="8">
        <f>Table21[[#This Row],[Abs Erorr 1]]/Table21[[#This Row],[Adj Close]]</f>
        <v>2.7869209478604603E-3</v>
      </c>
      <c r="H506" s="6">
        <f t="shared" si="38"/>
        <v>176.41897073333334</v>
      </c>
      <c r="I506" s="9">
        <f>(Table21[[#This Row],[Adj Close]]-Table21[[#This Row],[3-MA]])</f>
        <v>-0.14127603333332672</v>
      </c>
      <c r="J506" s="5">
        <f t="shared" si="37"/>
        <v>1.9958917594399245E-2</v>
      </c>
      <c r="K506" s="5">
        <f>ABS(Table21[[#This Row],[Erorr 2]])</f>
        <v>0.14127603333332672</v>
      </c>
      <c r="L506" s="8">
        <f>Table21[[#This Row],[Abs Erorr 2]]/Table21[[#This Row],[Adj Close]]</f>
        <v>8.0144021382715937E-4</v>
      </c>
      <c r="M506" s="6">
        <f t="shared" si="39"/>
        <v>174.64004263333334</v>
      </c>
      <c r="N506" s="11">
        <f>Table21[[#This Row],[Adj Close]]-Table21[[#This Row],[6-MA]]</f>
        <v>1.637652066666675</v>
      </c>
      <c r="O506" s="12">
        <f>(Table21[[#This Row],[Adj Close]]-M506)^2</f>
        <v>2.6819042914576317</v>
      </c>
      <c r="P506" s="12">
        <f>ABS(Table21[[#This Row],[Erorr 3]])</f>
        <v>1.637652066666675</v>
      </c>
      <c r="Q506" s="204">
        <f>Table21[[#This Row],[Abs Erorr 3]]/Table21[[#This Row],[Adj Close]]</f>
        <v>9.2901831366341038E-3</v>
      </c>
    </row>
    <row r="507" spans="1:17" x14ac:dyDescent="0.3">
      <c r="A507" s="68">
        <v>44200</v>
      </c>
      <c r="B507" s="87">
        <v>174.20655819999999</v>
      </c>
      <c r="C507" s="6">
        <f t="shared" si="36"/>
        <v>176.27769470000001</v>
      </c>
      <c r="D507" s="19">
        <f>Table21[[#This Row],[Adj Close]]-Table21[[#This Row],[Naive Trend ]]</f>
        <v>-2.0711365000000228</v>
      </c>
      <c r="E507" s="7">
        <f t="shared" si="35"/>
        <v>4.2896064016323443</v>
      </c>
      <c r="F507" s="7">
        <f>ABS(Table21[[#This Row],[Erorr 1]])</f>
        <v>2.0711365000000228</v>
      </c>
      <c r="G507" s="8">
        <f>Table21[[#This Row],[Abs Erorr 1]]/Table21[[#This Row],[Adj Close]]</f>
        <v>1.1888969746031196E-2</v>
      </c>
      <c r="H507" s="6">
        <f t="shared" si="38"/>
        <v>176.55383299999997</v>
      </c>
      <c r="I507" s="9">
        <f>(Table21[[#This Row],[Adj Close]]-Table21[[#This Row],[3-MA]])</f>
        <v>-2.3472747999999797</v>
      </c>
      <c r="J507" s="5">
        <f t="shared" si="37"/>
        <v>5.5096989867149446</v>
      </c>
      <c r="K507" s="5">
        <f>ABS(Table21[[#This Row],[Erorr 2]])</f>
        <v>2.3472747999999797</v>
      </c>
      <c r="L507" s="8">
        <f>Table21[[#This Row],[Abs Erorr 2]]/Table21[[#This Row],[Adj Close]]</f>
        <v>1.3474089748706028E-2</v>
      </c>
      <c r="M507" s="6">
        <f t="shared" si="39"/>
        <v>175.34005483333331</v>
      </c>
      <c r="N507" s="11">
        <f>Table21[[#This Row],[Adj Close]]-Table21[[#This Row],[6-MA]]</f>
        <v>-1.1334966333333227</v>
      </c>
      <c r="O507" s="12">
        <f>(Table21[[#This Row],[Adj Close]]-M507)^2</f>
        <v>1.2848146177779771</v>
      </c>
      <c r="P507" s="12">
        <f>ABS(Table21[[#This Row],[Erorr 3]])</f>
        <v>1.1334966333333227</v>
      </c>
      <c r="Q507" s="204">
        <f>Table21[[#This Row],[Abs Erorr 3]]/Table21[[#This Row],[Adj Close]]</f>
        <v>6.5066243489639349E-3</v>
      </c>
    </row>
    <row r="508" spans="1:17" x14ac:dyDescent="0.3">
      <c r="A508" s="68">
        <v>44201</v>
      </c>
      <c r="B508" s="87">
        <v>172.1643066</v>
      </c>
      <c r="C508" s="6">
        <f t="shared" si="36"/>
        <v>174.20655819999999</v>
      </c>
      <c r="D508" s="19">
        <f>Table21[[#This Row],[Adj Close]]-Table21[[#This Row],[Naive Trend ]]</f>
        <v>-2.042251599999986</v>
      </c>
      <c r="E508" s="7">
        <f t="shared" si="35"/>
        <v>4.170791597702503</v>
      </c>
      <c r="F508" s="7">
        <f>ABS(Table21[[#This Row],[Erorr 1]])</f>
        <v>2.042251599999986</v>
      </c>
      <c r="G508" s="8">
        <f>Table21[[#This Row],[Abs Erorr 1]]/Table21[[#This Row],[Adj Close]]</f>
        <v>1.1862224176030143E-2</v>
      </c>
      <c r="H508" s="6">
        <f t="shared" si="38"/>
        <v>175.75107319999998</v>
      </c>
      <c r="I508" s="9">
        <f>(Table21[[#This Row],[Adj Close]]-Table21[[#This Row],[3-MA]])</f>
        <v>-3.5867665999999758</v>
      </c>
      <c r="J508" s="5">
        <f t="shared" si="37"/>
        <v>12.864894642875386</v>
      </c>
      <c r="K508" s="5">
        <f>ABS(Table21[[#This Row],[Erorr 2]])</f>
        <v>3.5867665999999758</v>
      </c>
      <c r="L508" s="8">
        <f>Table21[[#This Row],[Abs Erorr 2]]/Table21[[#This Row],[Adj Close]]</f>
        <v>2.0833392651668111E-2</v>
      </c>
      <c r="M508" s="6">
        <f t="shared" si="39"/>
        <v>175.59052021666665</v>
      </c>
      <c r="N508" s="11">
        <f>Table21[[#This Row],[Adj Close]]-Table21[[#This Row],[6-MA]]</f>
        <v>-3.4262136166666437</v>
      </c>
      <c r="O508" s="12">
        <f>(Table21[[#This Row],[Adj Close]]-M508)^2</f>
        <v>11.738939747031923</v>
      </c>
      <c r="P508" s="12">
        <f>ABS(Table21[[#This Row],[Erorr 3]])</f>
        <v>3.4262136166666437</v>
      </c>
      <c r="Q508" s="204">
        <f>Table21[[#This Row],[Abs Erorr 3]]/Table21[[#This Row],[Adj Close]]</f>
        <v>1.990083591848674E-2</v>
      </c>
    </row>
    <row r="509" spans="1:17" x14ac:dyDescent="0.3">
      <c r="A509" s="68">
        <v>44202</v>
      </c>
      <c r="B509" s="87">
        <v>173.10836789999999</v>
      </c>
      <c r="C509" s="6">
        <f t="shared" si="36"/>
        <v>172.1643066</v>
      </c>
      <c r="D509" s="19">
        <f>Table21[[#This Row],[Adj Close]]-Table21[[#This Row],[Naive Trend ]]</f>
        <v>0.94406129999998711</v>
      </c>
      <c r="E509" s="7">
        <f t="shared" si="35"/>
        <v>0.89125173815766567</v>
      </c>
      <c r="F509" s="7">
        <f>ABS(Table21[[#This Row],[Erorr 1]])</f>
        <v>0.94406129999998711</v>
      </c>
      <c r="G509" s="8">
        <f>Table21[[#This Row],[Abs Erorr 1]]/Table21[[#This Row],[Adj Close]]</f>
        <v>5.4535855860263537E-3</v>
      </c>
      <c r="H509" s="6">
        <f t="shared" si="38"/>
        <v>174.21618650000002</v>
      </c>
      <c r="I509" s="9">
        <f>(Table21[[#This Row],[Adj Close]]-Table21[[#This Row],[3-MA]])</f>
        <v>-1.1078186000000301</v>
      </c>
      <c r="J509" s="5">
        <f t="shared" si="37"/>
        <v>1.2272620505060265</v>
      </c>
      <c r="K509" s="5">
        <f>ABS(Table21[[#This Row],[Erorr 2]])</f>
        <v>1.1078186000000301</v>
      </c>
      <c r="L509" s="8">
        <f>Table21[[#This Row],[Abs Erorr 2]]/Table21[[#This Row],[Adj Close]]</f>
        <v>6.3995670078755918E-3</v>
      </c>
      <c r="M509" s="6">
        <f t="shared" si="39"/>
        <v>175.31757861666665</v>
      </c>
      <c r="N509" s="11">
        <f>Table21[[#This Row],[Adj Close]]-Table21[[#This Row],[6-MA]]</f>
        <v>-2.2092107166666608</v>
      </c>
      <c r="O509" s="12">
        <f>(Table21[[#This Row],[Adj Close]]-M509)^2</f>
        <v>4.8806119906348213</v>
      </c>
      <c r="P509" s="12">
        <f>ABS(Table21[[#This Row],[Erorr 3]])</f>
        <v>2.2092107166666608</v>
      </c>
      <c r="Q509" s="204">
        <f>Table21[[#This Row],[Abs Erorr 3]]/Table21[[#This Row],[Adj Close]]</f>
        <v>1.2762009967899772E-2</v>
      </c>
    </row>
    <row r="510" spans="1:17" x14ac:dyDescent="0.3">
      <c r="A510" s="68">
        <v>44203</v>
      </c>
      <c r="B510" s="87">
        <v>171.68266299999999</v>
      </c>
      <c r="C510" s="6">
        <f t="shared" si="36"/>
        <v>173.10836789999999</v>
      </c>
      <c r="D510" s="19">
        <f>Table21[[#This Row],[Adj Close]]-Table21[[#This Row],[Naive Trend ]]</f>
        <v>-1.4257048999999995</v>
      </c>
      <c r="E510" s="7">
        <f t="shared" si="35"/>
        <v>2.0326344618840086</v>
      </c>
      <c r="F510" s="7">
        <f>ABS(Table21[[#This Row],[Erorr 1]])</f>
        <v>1.4257048999999995</v>
      </c>
      <c r="G510" s="8">
        <f>Table21[[#This Row],[Abs Erorr 1]]/Table21[[#This Row],[Adj Close]]</f>
        <v>8.3043032714374861E-3</v>
      </c>
      <c r="H510" s="6">
        <f t="shared" si="38"/>
        <v>173.15974423333333</v>
      </c>
      <c r="I510" s="9">
        <f>(Table21[[#This Row],[Adj Close]]-Table21[[#This Row],[3-MA]])</f>
        <v>-1.4770812333333367</v>
      </c>
      <c r="J510" s="5">
        <f t="shared" si="37"/>
        <v>2.1817689698655314</v>
      </c>
      <c r="K510" s="5">
        <f>ABS(Table21[[#This Row],[Erorr 2]])</f>
        <v>1.4770812333333367</v>
      </c>
      <c r="L510" s="8">
        <f>Table21[[#This Row],[Abs Erorr 2]]/Table21[[#This Row],[Adj Close]]</f>
        <v>8.6035549980567165E-3</v>
      </c>
      <c r="M510" s="6">
        <f t="shared" si="39"/>
        <v>174.85678861666668</v>
      </c>
      <c r="N510" s="11">
        <f>Table21[[#This Row],[Adj Close]]-Table21[[#This Row],[6-MA]]</f>
        <v>-3.1741256166666858</v>
      </c>
      <c r="O510" s="12">
        <f>(Table21[[#This Row],[Adj Close]]-M510)^2</f>
        <v>10.075073430379668</v>
      </c>
      <c r="P510" s="12">
        <f>ABS(Table21[[#This Row],[Erorr 3]])</f>
        <v>3.1741256166666858</v>
      </c>
      <c r="Q510" s="204">
        <f>Table21[[#This Row],[Abs Erorr 3]]/Table21[[#This Row],[Adj Close]]</f>
        <v>1.8488329346724345E-2</v>
      </c>
    </row>
    <row r="511" spans="1:17" x14ac:dyDescent="0.3">
      <c r="A511" s="68">
        <v>44204</v>
      </c>
      <c r="B511" s="87">
        <v>174.4281158</v>
      </c>
      <c r="C511" s="6">
        <f t="shared" si="36"/>
        <v>171.68266299999999</v>
      </c>
      <c r="D511" s="19">
        <f>Table21[[#This Row],[Adj Close]]-Table21[[#This Row],[Naive Trend ]]</f>
        <v>2.7454528000000096</v>
      </c>
      <c r="E511" s="7">
        <f t="shared" si="35"/>
        <v>7.5375110770278928</v>
      </c>
      <c r="F511" s="7">
        <f>ABS(Table21[[#This Row],[Erorr 1]])</f>
        <v>2.7454528000000096</v>
      </c>
      <c r="G511" s="8">
        <f>Table21[[#This Row],[Abs Erorr 1]]/Table21[[#This Row],[Adj Close]]</f>
        <v>1.5739737756199561E-2</v>
      </c>
      <c r="H511" s="6">
        <f t="shared" si="38"/>
        <v>172.31844583333336</v>
      </c>
      <c r="I511" s="9">
        <f>(Table21[[#This Row],[Adj Close]]-Table21[[#This Row],[3-MA]])</f>
        <v>2.1096699666666439</v>
      </c>
      <c r="J511" s="5">
        <f t="shared" si="37"/>
        <v>4.4507073682552383</v>
      </c>
      <c r="K511" s="5">
        <f>ABS(Table21[[#This Row],[Erorr 2]])</f>
        <v>2.1096699666666439</v>
      </c>
      <c r="L511" s="8">
        <f>Table21[[#This Row],[Abs Erorr 2]]/Table21[[#This Row],[Adj Close]]</f>
        <v>1.2094781606685473E-2</v>
      </c>
      <c r="M511" s="6">
        <f t="shared" si="39"/>
        <v>174.03475951666667</v>
      </c>
      <c r="N511" s="11">
        <f>Table21[[#This Row],[Adj Close]]-Table21[[#This Row],[6-MA]]</f>
        <v>0.39335628333333261</v>
      </c>
      <c r="O511" s="12">
        <f>(Table21[[#This Row],[Adj Close]]-M511)^2</f>
        <v>0.15472916563781305</v>
      </c>
      <c r="P511" s="12">
        <f>ABS(Table21[[#This Row],[Erorr 3]])</f>
        <v>0.39335628333333261</v>
      </c>
      <c r="Q511" s="204">
        <f>Table21[[#This Row],[Abs Erorr 3]]/Table21[[#This Row],[Adj Close]]</f>
        <v>2.2551197181098748E-3</v>
      </c>
    </row>
    <row r="512" spans="1:17" x14ac:dyDescent="0.3">
      <c r="A512" s="68">
        <v>44207</v>
      </c>
      <c r="B512" s="87">
        <v>171.32623290000001</v>
      </c>
      <c r="C512" s="6">
        <f t="shared" si="36"/>
        <v>174.4281158</v>
      </c>
      <c r="D512" s="19">
        <f>Table21[[#This Row],[Adj Close]]-Table21[[#This Row],[Naive Trend ]]</f>
        <v>-3.1018828999999926</v>
      </c>
      <c r="E512" s="7">
        <f t="shared" si="35"/>
        <v>9.6216775253123643</v>
      </c>
      <c r="F512" s="7">
        <f>ABS(Table21[[#This Row],[Erorr 1]])</f>
        <v>3.1018828999999926</v>
      </c>
      <c r="G512" s="8">
        <f>Table21[[#This Row],[Abs Erorr 1]]/Table21[[#This Row],[Adj Close]]</f>
        <v>1.8105125219268114E-2</v>
      </c>
      <c r="H512" s="6">
        <f t="shared" si="38"/>
        <v>173.0730489</v>
      </c>
      <c r="I512" s="9">
        <f>(Table21[[#This Row],[Adj Close]]-Table21[[#This Row],[3-MA]])</f>
        <v>-1.7468159999999955</v>
      </c>
      <c r="J512" s="5">
        <f t="shared" si="37"/>
        <v>3.0513661378559842</v>
      </c>
      <c r="K512" s="5">
        <f>ABS(Table21[[#This Row],[Erorr 2]])</f>
        <v>1.7468159999999955</v>
      </c>
      <c r="L512" s="8">
        <f>Table21[[#This Row],[Abs Erorr 2]]/Table21[[#This Row],[Adj Close]]</f>
        <v>1.0195846663012664E-2</v>
      </c>
      <c r="M512" s="6">
        <f t="shared" si="39"/>
        <v>173.64461770000003</v>
      </c>
      <c r="N512" s="11">
        <f>Table21[[#This Row],[Adj Close]]-Table21[[#This Row],[6-MA]]</f>
        <v>-2.3183848000000182</v>
      </c>
      <c r="O512" s="12">
        <f>(Table21[[#This Row],[Adj Close]]-M512)^2</f>
        <v>5.3749080808711245</v>
      </c>
      <c r="P512" s="12">
        <f>ABS(Table21[[#This Row],[Erorr 3]])</f>
        <v>2.3183848000000182</v>
      </c>
      <c r="Q512" s="204">
        <f>Table21[[#This Row],[Abs Erorr 3]]/Table21[[#This Row],[Adj Close]]</f>
        <v>1.3531989589435595E-2</v>
      </c>
    </row>
    <row r="513" spans="1:17" x14ac:dyDescent="0.3">
      <c r="A513" s="68">
        <v>44208</v>
      </c>
      <c r="B513" s="87">
        <v>169.47663879999999</v>
      </c>
      <c r="C513" s="6">
        <f t="shared" si="36"/>
        <v>171.32623290000001</v>
      </c>
      <c r="D513" s="19">
        <f>Table21[[#This Row],[Adj Close]]-Table21[[#This Row],[Naive Trend ]]</f>
        <v>-1.8495941000000187</v>
      </c>
      <c r="E513" s="7">
        <f t="shared" si="35"/>
        <v>3.4209983347548789</v>
      </c>
      <c r="F513" s="7">
        <f>ABS(Table21[[#This Row],[Erorr 1]])</f>
        <v>1.8495941000000187</v>
      </c>
      <c r="G513" s="8">
        <f>Table21[[#This Row],[Abs Erorr 1]]/Table21[[#This Row],[Adj Close]]</f>
        <v>1.0913563740090051E-2</v>
      </c>
      <c r="H513" s="6">
        <f t="shared" si="38"/>
        <v>172.47900389999998</v>
      </c>
      <c r="I513" s="9">
        <f>(Table21[[#This Row],[Adj Close]]-Table21[[#This Row],[3-MA]])</f>
        <v>-3.0023650999999916</v>
      </c>
      <c r="J513" s="5">
        <f t="shared" si="37"/>
        <v>9.0141961936979591</v>
      </c>
      <c r="K513" s="5">
        <f>ABS(Table21[[#This Row],[Erorr 2]])</f>
        <v>3.0023650999999916</v>
      </c>
      <c r="L513" s="8">
        <f>Table21[[#This Row],[Abs Erorr 2]]/Table21[[#This Row],[Adj Close]]</f>
        <v>1.7715510062381482E-2</v>
      </c>
      <c r="M513" s="6">
        <f t="shared" si="39"/>
        <v>172.81937406666668</v>
      </c>
      <c r="N513" s="11">
        <f>Table21[[#This Row],[Adj Close]]-Table21[[#This Row],[6-MA]]</f>
        <v>-3.3427352666666934</v>
      </c>
      <c r="O513" s="12">
        <f>(Table21[[#This Row],[Adj Close]]-M513)^2</f>
        <v>11.17387906301725</v>
      </c>
      <c r="P513" s="12">
        <f>ABS(Table21[[#This Row],[Erorr 3]])</f>
        <v>3.3427352666666934</v>
      </c>
      <c r="Q513" s="204">
        <f>Table21[[#This Row],[Abs Erorr 3]]/Table21[[#This Row],[Adj Close]]</f>
        <v>1.972387044217621E-2</v>
      </c>
    </row>
    <row r="514" spans="1:17" x14ac:dyDescent="0.3">
      <c r="A514" s="68">
        <v>44209</v>
      </c>
      <c r="B514" s="87">
        <v>170.9986877</v>
      </c>
      <c r="C514" s="6">
        <f t="shared" si="36"/>
        <v>169.47663879999999</v>
      </c>
      <c r="D514" s="19">
        <f>Table21[[#This Row],[Adj Close]]-Table21[[#This Row],[Naive Trend ]]</f>
        <v>1.5220489000000157</v>
      </c>
      <c r="E514" s="7">
        <f t="shared" si="35"/>
        <v>2.316632853991258</v>
      </c>
      <c r="F514" s="7">
        <f>ABS(Table21[[#This Row],[Erorr 1]])</f>
        <v>1.5220489000000157</v>
      </c>
      <c r="G514" s="8">
        <f>Table21[[#This Row],[Abs Erorr 1]]/Table21[[#This Row],[Adj Close]]</f>
        <v>8.9009390684348256E-3</v>
      </c>
      <c r="H514" s="6">
        <f t="shared" si="38"/>
        <v>171.74366250000003</v>
      </c>
      <c r="I514" s="9">
        <f>(Table21[[#This Row],[Adj Close]]-Table21[[#This Row],[3-MA]])</f>
        <v>-0.7449748000000227</v>
      </c>
      <c r="J514" s="5">
        <f t="shared" si="37"/>
        <v>0.55498745263507376</v>
      </c>
      <c r="K514" s="5">
        <f>ABS(Table21[[#This Row],[Erorr 2]])</f>
        <v>0.7449748000000227</v>
      </c>
      <c r="L514" s="8">
        <f>Table21[[#This Row],[Abs Erorr 2]]/Table21[[#This Row],[Adj Close]]</f>
        <v>4.356611211584302E-3</v>
      </c>
      <c r="M514" s="6">
        <f t="shared" si="39"/>
        <v>172.03105416666668</v>
      </c>
      <c r="N514" s="11">
        <f>Table21[[#This Row],[Adj Close]]-Table21[[#This Row],[6-MA]]</f>
        <v>-1.032366466666673</v>
      </c>
      <c r="O514" s="12">
        <f>(Table21[[#This Row],[Adj Close]]-M514)^2</f>
        <v>1.0657805214978309</v>
      </c>
      <c r="P514" s="12">
        <f>ABS(Table21[[#This Row],[Erorr 3]])</f>
        <v>1.032366466666673</v>
      </c>
      <c r="Q514" s="204">
        <f>Table21[[#This Row],[Abs Erorr 3]]/Table21[[#This Row],[Adj Close]]</f>
        <v>6.037277130909075E-3</v>
      </c>
    </row>
    <row r="515" spans="1:17" x14ac:dyDescent="0.3">
      <c r="A515" s="68">
        <v>44210</v>
      </c>
      <c r="B515" s="87">
        <v>169.32252500000001</v>
      </c>
      <c r="C515" s="6">
        <f t="shared" si="36"/>
        <v>170.9986877</v>
      </c>
      <c r="D515" s="19">
        <f>Table21[[#This Row],[Adj Close]]-Table21[[#This Row],[Naive Trend ]]</f>
        <v>-1.6761626999999919</v>
      </c>
      <c r="E515" s="7">
        <f t="shared" ref="E515:E578" si="40">(B515-C515)^2</f>
        <v>2.8095213968712627</v>
      </c>
      <c r="F515" s="7">
        <f>ABS(Table21[[#This Row],[Erorr 1]])</f>
        <v>1.6761626999999919</v>
      </c>
      <c r="G515" s="8">
        <f>Table21[[#This Row],[Abs Erorr 1]]/Table21[[#This Row],[Adj Close]]</f>
        <v>9.8992304774571001E-3</v>
      </c>
      <c r="H515" s="6">
        <f t="shared" si="38"/>
        <v>170.6005198</v>
      </c>
      <c r="I515" s="9">
        <f>(Table21[[#This Row],[Adj Close]]-Table21[[#This Row],[3-MA]])</f>
        <v>-1.2779947999999877</v>
      </c>
      <c r="J515" s="5">
        <f t="shared" si="37"/>
        <v>1.6332707088270084</v>
      </c>
      <c r="K515" s="5">
        <f>ABS(Table21[[#This Row],[Erorr 2]])</f>
        <v>1.2779947999999877</v>
      </c>
      <c r="L515" s="8">
        <f>Table21[[#This Row],[Abs Erorr 2]]/Table21[[#This Row],[Adj Close]]</f>
        <v>7.5476951456989409E-3</v>
      </c>
      <c r="M515" s="6">
        <f t="shared" si="39"/>
        <v>171.83678435000002</v>
      </c>
      <c r="N515" s="11">
        <f>Table21[[#This Row],[Adj Close]]-Table21[[#This Row],[6-MA]]</f>
        <v>-2.5142593500000032</v>
      </c>
      <c r="O515" s="12">
        <f>(Table21[[#This Row],[Adj Close]]-M515)^2</f>
        <v>6.3215000790624387</v>
      </c>
      <c r="P515" s="12">
        <f>ABS(Table21[[#This Row],[Erorr 3]])</f>
        <v>2.5142593500000032</v>
      </c>
      <c r="Q515" s="204">
        <f>Table21[[#This Row],[Abs Erorr 3]]/Table21[[#This Row],[Adj Close]]</f>
        <v>1.4848936076284021E-2</v>
      </c>
    </row>
    <row r="516" spans="1:17" x14ac:dyDescent="0.3">
      <c r="A516" s="68">
        <v>44211</v>
      </c>
      <c r="B516" s="87">
        <v>163.6389313</v>
      </c>
      <c r="C516" s="6">
        <f t="shared" ref="C516:C579" si="41">B515</f>
        <v>169.32252500000001</v>
      </c>
      <c r="D516" s="19">
        <f>Table21[[#This Row],[Adj Close]]-Table21[[#This Row],[Naive Trend ]]</f>
        <v>-5.6835937000000172</v>
      </c>
      <c r="E516" s="7">
        <f t="shared" si="40"/>
        <v>32.303237346679886</v>
      </c>
      <c r="F516" s="7">
        <f>ABS(Table21[[#This Row],[Erorr 1]])</f>
        <v>5.6835937000000172</v>
      </c>
      <c r="G516" s="8">
        <f>Table21[[#This Row],[Abs Erorr 1]]/Table21[[#This Row],[Adj Close]]</f>
        <v>3.4732527613372512E-2</v>
      </c>
      <c r="H516" s="6">
        <f t="shared" si="38"/>
        <v>169.93261716666666</v>
      </c>
      <c r="I516" s="9">
        <f>(Table21[[#This Row],[Adj Close]]-Table21[[#This Row],[3-MA]])</f>
        <v>-6.2936858666666637</v>
      </c>
      <c r="J516" s="5">
        <f t="shared" si="37"/>
        <v>39.610481788279714</v>
      </c>
      <c r="K516" s="5">
        <f>ABS(Table21[[#This Row],[Erorr 2]])</f>
        <v>6.2936858666666637</v>
      </c>
      <c r="L516" s="8">
        <f>Table21[[#This Row],[Abs Erorr 2]]/Table21[[#This Row],[Adj Close]]</f>
        <v>3.84608101303743E-2</v>
      </c>
      <c r="M516" s="6">
        <f t="shared" si="39"/>
        <v>171.20581053333331</v>
      </c>
      <c r="N516" s="11">
        <f>Table21[[#This Row],[Adj Close]]-Table21[[#This Row],[6-MA]]</f>
        <v>-7.5668792333333101</v>
      </c>
      <c r="O516" s="12">
        <f>(Table21[[#This Row],[Adj Close]]-M516)^2</f>
        <v>57.257661331850905</v>
      </c>
      <c r="P516" s="12">
        <f>ABS(Table21[[#This Row],[Erorr 3]])</f>
        <v>7.5668792333333101</v>
      </c>
      <c r="Q516" s="204">
        <f>Table21[[#This Row],[Abs Erorr 3]]/Table21[[#This Row],[Adj Close]]</f>
        <v>4.6241314173953607E-2</v>
      </c>
    </row>
    <row r="517" spans="1:17" x14ac:dyDescent="0.3">
      <c r="A517" s="68">
        <v>44215</v>
      </c>
      <c r="B517" s="87">
        <v>167.90644839999999</v>
      </c>
      <c r="C517" s="6">
        <f t="shared" si="41"/>
        <v>163.6389313</v>
      </c>
      <c r="D517" s="19">
        <f>Table21[[#This Row],[Adj Close]]-Table21[[#This Row],[Naive Trend ]]</f>
        <v>4.2675170999999921</v>
      </c>
      <c r="E517" s="7">
        <f t="shared" si="40"/>
        <v>18.211702198792342</v>
      </c>
      <c r="F517" s="7">
        <f>ABS(Table21[[#This Row],[Erorr 1]])</f>
        <v>4.2675170999999921</v>
      </c>
      <c r="G517" s="8">
        <f>Table21[[#This Row],[Abs Erorr 1]]/Table21[[#This Row],[Adj Close]]</f>
        <v>2.5416040543205204E-2</v>
      </c>
      <c r="H517" s="6">
        <f t="shared" si="38"/>
        <v>167.98671466666667</v>
      </c>
      <c r="I517" s="9">
        <f>(Table21[[#This Row],[Adj Close]]-Table21[[#This Row],[3-MA]])</f>
        <v>-8.026626666668335E-2</v>
      </c>
      <c r="J517" s="5">
        <f t="shared" ref="J517:J580" si="42">(B517-H517)^2</f>
        <v>6.4426735646071227E-3</v>
      </c>
      <c r="K517" s="5">
        <f>ABS(Table21[[#This Row],[Erorr 2]])</f>
        <v>8.026626666668335E-2</v>
      </c>
      <c r="L517" s="8">
        <f>Table21[[#This Row],[Abs Erorr 2]]/Table21[[#This Row],[Adj Close]]</f>
        <v>4.7804159656493191E-4</v>
      </c>
      <c r="M517" s="6">
        <f t="shared" si="39"/>
        <v>169.86518858333335</v>
      </c>
      <c r="N517" s="11">
        <f>Table21[[#This Row],[Adj Close]]-Table21[[#This Row],[6-MA]]</f>
        <v>-1.9587401833333615</v>
      </c>
      <c r="O517" s="12">
        <f>(Table21[[#This Row],[Adj Close]]-M517)^2</f>
        <v>3.8366631058048108</v>
      </c>
      <c r="P517" s="12">
        <f>ABS(Table21[[#This Row],[Erorr 3]])</f>
        <v>1.9587401833333615</v>
      </c>
      <c r="Q517" s="204">
        <f>Table21[[#This Row],[Abs Erorr 3]]/Table21[[#This Row],[Adj Close]]</f>
        <v>1.1665663838395868E-2</v>
      </c>
    </row>
    <row r="518" spans="1:17" x14ac:dyDescent="0.3">
      <c r="A518" s="68">
        <v>44216</v>
      </c>
      <c r="B518" s="87">
        <v>167.1261749</v>
      </c>
      <c r="C518" s="6">
        <f t="shared" si="41"/>
        <v>167.90644839999999</v>
      </c>
      <c r="D518" s="19">
        <f>Table21[[#This Row],[Adj Close]]-Table21[[#This Row],[Naive Trend ]]</f>
        <v>-0.78027349999999274</v>
      </c>
      <c r="E518" s="7">
        <f t="shared" si="40"/>
        <v>0.6088267348022387</v>
      </c>
      <c r="F518" s="7">
        <f>ABS(Table21[[#This Row],[Erorr 1]])</f>
        <v>0.78027349999999274</v>
      </c>
      <c r="G518" s="8">
        <f>Table21[[#This Row],[Abs Erorr 1]]/Table21[[#This Row],[Adj Close]]</f>
        <v>4.6687689733033721E-3</v>
      </c>
      <c r="H518" s="6">
        <f t="shared" ref="H518:H581" si="43">AVERAGE(B515:B517)</f>
        <v>166.95596823333332</v>
      </c>
      <c r="I518" s="9">
        <f>(Table21[[#This Row],[Adj Close]]-Table21[[#This Row],[3-MA]])</f>
        <v>0.17020666666667239</v>
      </c>
      <c r="J518" s="5">
        <f t="shared" si="42"/>
        <v>2.8970309377779727E-2</v>
      </c>
      <c r="K518" s="5">
        <f>ABS(Table21[[#This Row],[Erorr 2]])</f>
        <v>0.17020666666667239</v>
      </c>
      <c r="L518" s="8">
        <f>Table21[[#This Row],[Abs Erorr 2]]/Table21[[#This Row],[Adj Close]]</f>
        <v>1.0184321323007338E-3</v>
      </c>
      <c r="M518" s="6">
        <f t="shared" si="39"/>
        <v>168.77824401666666</v>
      </c>
      <c r="N518" s="11">
        <f>Table21[[#This Row],[Adj Close]]-Table21[[#This Row],[6-MA]]</f>
        <v>-1.6520691166666666</v>
      </c>
      <c r="O518" s="12">
        <f>(Table21[[#This Row],[Adj Close]]-M518)^2</f>
        <v>2.7293323662437801</v>
      </c>
      <c r="P518" s="12">
        <f>ABS(Table21[[#This Row],[Erorr 3]])</f>
        <v>1.6520691166666666</v>
      </c>
      <c r="Q518" s="204">
        <f>Table21[[#This Row],[Abs Erorr 3]]/Table21[[#This Row],[Adj Close]]</f>
        <v>9.8851608232832632E-3</v>
      </c>
    </row>
    <row r="519" spans="1:17" x14ac:dyDescent="0.3">
      <c r="A519" s="68">
        <v>44217</v>
      </c>
      <c r="B519" s="87">
        <v>167.79084779999999</v>
      </c>
      <c r="C519" s="6">
        <f t="shared" si="41"/>
        <v>167.1261749</v>
      </c>
      <c r="D519" s="19">
        <f>Table21[[#This Row],[Adj Close]]-Table21[[#This Row],[Naive Trend ]]</f>
        <v>0.66467289999999934</v>
      </c>
      <c r="E519" s="7">
        <f t="shared" si="40"/>
        <v>0.44179006399440912</v>
      </c>
      <c r="F519" s="7">
        <f>ABS(Table21[[#This Row],[Erorr 1]])</f>
        <v>0.66467289999999934</v>
      </c>
      <c r="G519" s="8">
        <f>Table21[[#This Row],[Abs Erorr 1]]/Table21[[#This Row],[Adj Close]]</f>
        <v>3.9613179664737316E-3</v>
      </c>
      <c r="H519" s="6">
        <f t="shared" si="43"/>
        <v>166.22385153333335</v>
      </c>
      <c r="I519" s="9">
        <f>(Table21[[#This Row],[Adj Close]]-Table21[[#This Row],[3-MA]])</f>
        <v>1.5669962666666493</v>
      </c>
      <c r="J519" s="5">
        <f t="shared" si="42"/>
        <v>2.4554772997472165</v>
      </c>
      <c r="K519" s="5">
        <f>ABS(Table21[[#This Row],[Erorr 2]])</f>
        <v>1.5669962666666493</v>
      </c>
      <c r="L519" s="8">
        <f>Table21[[#This Row],[Abs Erorr 2]]/Table21[[#This Row],[Adj Close]]</f>
        <v>9.3389853333028412E-3</v>
      </c>
      <c r="M519" s="6">
        <f t="shared" si="39"/>
        <v>168.07823435</v>
      </c>
      <c r="N519" s="11">
        <f>Table21[[#This Row],[Adj Close]]-Table21[[#This Row],[6-MA]]</f>
        <v>-0.2873865500000079</v>
      </c>
      <c r="O519" s="12">
        <f>(Table21[[#This Row],[Adj Close]]-M519)^2</f>
        <v>8.2591029120907045E-2</v>
      </c>
      <c r="P519" s="12">
        <f>ABS(Table21[[#This Row],[Erorr 3]])</f>
        <v>0.2873865500000079</v>
      </c>
      <c r="Q519" s="204">
        <f>Table21[[#This Row],[Abs Erorr 3]]/Table21[[#This Row],[Adj Close]]</f>
        <v>1.7127665410127805E-3</v>
      </c>
    </row>
    <row r="520" spans="1:17" x14ac:dyDescent="0.3">
      <c r="A520" s="68">
        <v>44218</v>
      </c>
      <c r="B520" s="87">
        <v>163.47517400000001</v>
      </c>
      <c r="C520" s="6">
        <f t="shared" si="41"/>
        <v>167.79084779999999</v>
      </c>
      <c r="D520" s="19">
        <f>Table21[[#This Row],[Adj Close]]-Table21[[#This Row],[Naive Trend ]]</f>
        <v>-4.3156737999999848</v>
      </c>
      <c r="E520" s="7">
        <f t="shared" si="40"/>
        <v>18.625040348006308</v>
      </c>
      <c r="F520" s="7">
        <f>ABS(Table21[[#This Row],[Erorr 1]])</f>
        <v>4.3156737999999848</v>
      </c>
      <c r="G520" s="8">
        <f>Table21[[#This Row],[Abs Erorr 1]]/Table21[[#This Row],[Adj Close]]</f>
        <v>2.6399566945865337E-2</v>
      </c>
      <c r="H520" s="6">
        <f t="shared" si="43"/>
        <v>167.60782369999998</v>
      </c>
      <c r="I520" s="9">
        <f>(Table21[[#This Row],[Adj Close]]-Table21[[#This Row],[3-MA]])</f>
        <v>-4.1326496999999733</v>
      </c>
      <c r="J520" s="5">
        <f t="shared" si="42"/>
        <v>17.078793542909871</v>
      </c>
      <c r="K520" s="5">
        <f>ABS(Table21[[#This Row],[Erorr 2]])</f>
        <v>4.1326496999999733</v>
      </c>
      <c r="L520" s="8">
        <f>Table21[[#This Row],[Abs Erorr 2]]/Table21[[#This Row],[Adj Close]]</f>
        <v>2.5279983491560454E-2</v>
      </c>
      <c r="M520" s="6">
        <f t="shared" si="39"/>
        <v>167.79726918333333</v>
      </c>
      <c r="N520" s="11">
        <f>Table21[[#This Row],[Adj Close]]-Table21[[#This Row],[6-MA]]</f>
        <v>-4.3220951833333174</v>
      </c>
      <c r="O520" s="12">
        <f>(Table21[[#This Row],[Adj Close]]-M520)^2</f>
        <v>18.680506773793063</v>
      </c>
      <c r="P520" s="12">
        <f>ABS(Table21[[#This Row],[Erorr 3]])</f>
        <v>4.3220951833333174</v>
      </c>
      <c r="Q520" s="204">
        <f>Table21[[#This Row],[Abs Erorr 3]]/Table21[[#This Row],[Adj Close]]</f>
        <v>2.6438847426052087E-2</v>
      </c>
    </row>
    <row r="521" spans="1:17" x14ac:dyDescent="0.3">
      <c r="A521" s="68">
        <v>44221</v>
      </c>
      <c r="B521" s="87">
        <v>158.5622864</v>
      </c>
      <c r="C521" s="6">
        <f t="shared" si="41"/>
        <v>163.47517400000001</v>
      </c>
      <c r="D521" s="19">
        <f>Table21[[#This Row],[Adj Close]]-Table21[[#This Row],[Naive Trend ]]</f>
        <v>-4.9128876000000048</v>
      </c>
      <c r="E521" s="7">
        <f t="shared" si="40"/>
        <v>24.136464570233809</v>
      </c>
      <c r="F521" s="7">
        <f>ABS(Table21[[#This Row],[Erorr 1]])</f>
        <v>4.9128876000000048</v>
      </c>
      <c r="G521" s="8">
        <f>Table21[[#This Row],[Abs Erorr 1]]/Table21[[#This Row],[Adj Close]]</f>
        <v>3.098396038265001E-2</v>
      </c>
      <c r="H521" s="6">
        <f t="shared" si="43"/>
        <v>166.13073223333333</v>
      </c>
      <c r="I521" s="9">
        <f>(Table21[[#This Row],[Adj Close]]-Table21[[#This Row],[3-MA]])</f>
        <v>-7.5684458333333282</v>
      </c>
      <c r="J521" s="5">
        <f t="shared" si="42"/>
        <v>57.281372332100617</v>
      </c>
      <c r="K521" s="5">
        <f>ABS(Table21[[#This Row],[Erorr 2]])</f>
        <v>7.5684458333333282</v>
      </c>
      <c r="L521" s="8">
        <f>Table21[[#This Row],[Abs Erorr 2]]/Table21[[#This Row],[Adj Close]]</f>
        <v>4.77316895786975E-2</v>
      </c>
      <c r="M521" s="6">
        <f t="shared" ref="M521:M584" si="44">AVERAGE(B515:B520)</f>
        <v>166.54335023333334</v>
      </c>
      <c r="N521" s="11">
        <f>Table21[[#This Row],[Adj Close]]-Table21[[#This Row],[6-MA]]</f>
        <v>-7.9810638333333372</v>
      </c>
      <c r="O521" s="12">
        <f>(Table21[[#This Row],[Adj Close]]-M521)^2</f>
        <v>63.697379911741422</v>
      </c>
      <c r="P521" s="12">
        <f>ABS(Table21[[#This Row],[Erorr 3]])</f>
        <v>7.9810638333333372</v>
      </c>
      <c r="Q521" s="204">
        <f>Table21[[#This Row],[Abs Erorr 3]]/Table21[[#This Row],[Adj Close]]</f>
        <v>5.0333935102321641E-2</v>
      </c>
    </row>
    <row r="522" spans="1:17" x14ac:dyDescent="0.3">
      <c r="A522" s="68">
        <v>44222</v>
      </c>
      <c r="B522" s="87">
        <v>162.71415709999999</v>
      </c>
      <c r="C522" s="6">
        <f t="shared" si="41"/>
        <v>158.5622864</v>
      </c>
      <c r="D522" s="19">
        <f>Table21[[#This Row],[Adj Close]]-Table21[[#This Row],[Naive Trend ]]</f>
        <v>4.1518706999999893</v>
      </c>
      <c r="E522" s="7">
        <f t="shared" si="40"/>
        <v>17.2380303095184</v>
      </c>
      <c r="F522" s="7">
        <f>ABS(Table21[[#This Row],[Erorr 1]])</f>
        <v>4.1518706999999893</v>
      </c>
      <c r="G522" s="8">
        <f>Table21[[#This Row],[Abs Erorr 1]]/Table21[[#This Row],[Adj Close]]</f>
        <v>2.5516345805413568E-2</v>
      </c>
      <c r="H522" s="6">
        <f t="shared" si="43"/>
        <v>163.27610273333332</v>
      </c>
      <c r="I522" s="9">
        <f>(Table21[[#This Row],[Adj Close]]-Table21[[#This Row],[3-MA]])</f>
        <v>-0.56194563333332326</v>
      </c>
      <c r="J522" s="5">
        <f t="shared" si="42"/>
        <v>0.3157828948223898</v>
      </c>
      <c r="K522" s="5">
        <f>ABS(Table21[[#This Row],[Erorr 2]])</f>
        <v>0.56194563333332326</v>
      </c>
      <c r="L522" s="8">
        <f>Table21[[#This Row],[Abs Erorr 2]]/Table21[[#This Row],[Adj Close]]</f>
        <v>3.4535755422188969E-3</v>
      </c>
      <c r="M522" s="6">
        <f t="shared" si="44"/>
        <v>164.74997713333335</v>
      </c>
      <c r="N522" s="11">
        <f>Table21[[#This Row],[Adj Close]]-Table21[[#This Row],[6-MA]]</f>
        <v>-2.0358200333333514</v>
      </c>
      <c r="O522" s="12">
        <f>(Table21[[#This Row],[Adj Close]]-M522)^2</f>
        <v>4.1445632081214079</v>
      </c>
      <c r="P522" s="12">
        <f>ABS(Table21[[#This Row],[Erorr 3]])</f>
        <v>2.0358200333333514</v>
      </c>
      <c r="Q522" s="204">
        <f>Table21[[#This Row],[Abs Erorr 3]]/Table21[[#This Row],[Adj Close]]</f>
        <v>1.2511634326214086E-2</v>
      </c>
    </row>
    <row r="523" spans="1:17" x14ac:dyDescent="0.3">
      <c r="A523" s="68">
        <v>44223</v>
      </c>
      <c r="B523" s="87">
        <v>157.04985049999999</v>
      </c>
      <c r="C523" s="6">
        <f t="shared" si="41"/>
        <v>162.71415709999999</v>
      </c>
      <c r="D523" s="19">
        <f>Table21[[#This Row],[Adj Close]]-Table21[[#This Row],[Naive Trend ]]</f>
        <v>-5.6643066000000033</v>
      </c>
      <c r="E523" s="7">
        <f t="shared" si="40"/>
        <v>32.084369258803598</v>
      </c>
      <c r="F523" s="7">
        <f>ABS(Table21[[#This Row],[Erorr 1]])</f>
        <v>5.6643066000000033</v>
      </c>
      <c r="G523" s="8">
        <f>Table21[[#This Row],[Abs Erorr 1]]/Table21[[#This Row],[Adj Close]]</f>
        <v>3.6066934046524314E-2</v>
      </c>
      <c r="H523" s="6">
        <f t="shared" si="43"/>
        <v>161.58387249999998</v>
      </c>
      <c r="I523" s="9">
        <f>(Table21[[#This Row],[Adj Close]]-Table21[[#This Row],[3-MA]])</f>
        <v>-4.5340219999999931</v>
      </c>
      <c r="J523" s="5">
        <f t="shared" si="42"/>
        <v>20.557355496483936</v>
      </c>
      <c r="K523" s="5">
        <f>ABS(Table21[[#This Row],[Erorr 2]])</f>
        <v>4.5340219999999931</v>
      </c>
      <c r="L523" s="8">
        <f>Table21[[#This Row],[Abs Erorr 2]]/Table21[[#This Row],[Adj Close]]</f>
        <v>2.8869954256976471E-2</v>
      </c>
      <c r="M523" s="6">
        <f t="shared" si="44"/>
        <v>164.59584809999998</v>
      </c>
      <c r="N523" s="11">
        <f>Table21[[#This Row],[Adj Close]]-Table21[[#This Row],[6-MA]]</f>
        <v>-7.5459975999999926</v>
      </c>
      <c r="O523" s="12">
        <f>(Table21[[#This Row],[Adj Close]]-M523)^2</f>
        <v>56.942079779205649</v>
      </c>
      <c r="P523" s="12">
        <f>ABS(Table21[[#This Row],[Erorr 3]])</f>
        <v>7.5459975999999926</v>
      </c>
      <c r="Q523" s="204">
        <f>Table21[[#This Row],[Abs Erorr 3]]/Table21[[#This Row],[Adj Close]]</f>
        <v>4.804842268856533E-2</v>
      </c>
    </row>
    <row r="524" spans="1:17" x14ac:dyDescent="0.3">
      <c r="A524" s="68">
        <v>44224</v>
      </c>
      <c r="B524" s="87">
        <v>155.08468629999999</v>
      </c>
      <c r="C524" s="6">
        <f t="shared" si="41"/>
        <v>157.04985049999999</v>
      </c>
      <c r="D524" s="19">
        <f>Table21[[#This Row],[Adj Close]]-Table21[[#This Row],[Naive Trend ]]</f>
        <v>-1.9651642000000038</v>
      </c>
      <c r="E524" s="7">
        <f t="shared" si="40"/>
        <v>3.8618703329616548</v>
      </c>
      <c r="F524" s="7">
        <f>ABS(Table21[[#This Row],[Erorr 1]])</f>
        <v>1.9651642000000038</v>
      </c>
      <c r="G524" s="8">
        <f>Table21[[#This Row],[Abs Erorr 1]]/Table21[[#This Row],[Adj Close]]</f>
        <v>1.2671555437772479E-2</v>
      </c>
      <c r="H524" s="6">
        <f t="shared" si="43"/>
        <v>159.44209800000002</v>
      </c>
      <c r="I524" s="9">
        <f>(Table21[[#This Row],[Adj Close]]-Table21[[#This Row],[3-MA]])</f>
        <v>-4.3574117000000285</v>
      </c>
      <c r="J524" s="5">
        <f t="shared" si="42"/>
        <v>18.987036723297138</v>
      </c>
      <c r="K524" s="5">
        <f>ABS(Table21[[#This Row],[Erorr 2]])</f>
        <v>4.3574117000000285</v>
      </c>
      <c r="L524" s="8">
        <f>Table21[[#This Row],[Abs Erorr 2]]/Table21[[#This Row],[Adj Close]]</f>
        <v>2.809698239045301E-2</v>
      </c>
      <c r="M524" s="6">
        <f t="shared" si="44"/>
        <v>162.78641511666669</v>
      </c>
      <c r="N524" s="11">
        <f>Table21[[#This Row],[Adj Close]]-Table21[[#This Row],[6-MA]]</f>
        <v>-7.7017288166667015</v>
      </c>
      <c r="O524" s="12">
        <f>(Table21[[#This Row],[Adj Close]]-M524)^2</f>
        <v>59.316626765474268</v>
      </c>
      <c r="P524" s="12">
        <f>ABS(Table21[[#This Row],[Erorr 3]])</f>
        <v>7.7017288166667015</v>
      </c>
      <c r="Q524" s="204">
        <f>Table21[[#This Row],[Abs Erorr 3]]/Table21[[#This Row],[Adj Close]]</f>
        <v>4.9661439826291232E-2</v>
      </c>
    </row>
    <row r="525" spans="1:17" x14ac:dyDescent="0.3">
      <c r="A525" s="68">
        <v>44225</v>
      </c>
      <c r="B525" s="87">
        <v>153.97685240000001</v>
      </c>
      <c r="C525" s="6">
        <f t="shared" si="41"/>
        <v>155.08468629999999</v>
      </c>
      <c r="D525" s="19">
        <f>Table21[[#This Row],[Adj Close]]-Table21[[#This Row],[Naive Trend ]]</f>
        <v>-1.1078338999999744</v>
      </c>
      <c r="E525" s="7">
        <f t="shared" si="40"/>
        <v>1.2272959499891534</v>
      </c>
      <c r="F525" s="7">
        <f>ABS(Table21[[#This Row],[Erorr 1]])</f>
        <v>1.1078338999999744</v>
      </c>
      <c r="G525" s="8">
        <f>Table21[[#This Row],[Abs Erorr 1]]/Table21[[#This Row],[Adj Close]]</f>
        <v>7.1948080684364887E-3</v>
      </c>
      <c r="H525" s="6">
        <f t="shared" si="43"/>
        <v>158.28289796666667</v>
      </c>
      <c r="I525" s="9">
        <f>(Table21[[#This Row],[Adj Close]]-Table21[[#This Row],[3-MA]])</f>
        <v>-4.3060455666666542</v>
      </c>
      <c r="J525" s="5">
        <f t="shared" si="42"/>
        <v>18.542028422209548</v>
      </c>
      <c r="K525" s="5">
        <f>ABS(Table21[[#This Row],[Erorr 2]])</f>
        <v>4.3060455666666542</v>
      </c>
      <c r="L525" s="8">
        <f>Table21[[#This Row],[Abs Erorr 2]]/Table21[[#This Row],[Adj Close]]</f>
        <v>2.7965538323126898E-2</v>
      </c>
      <c r="M525" s="6">
        <f t="shared" si="44"/>
        <v>160.77950035000001</v>
      </c>
      <c r="N525" s="11">
        <f>Table21[[#This Row],[Adj Close]]-Table21[[#This Row],[6-MA]]</f>
        <v>-6.8026479499999937</v>
      </c>
      <c r="O525" s="12">
        <f>(Table21[[#This Row],[Adj Close]]-M525)^2</f>
        <v>46.276019131639117</v>
      </c>
      <c r="P525" s="12">
        <f>ABS(Table21[[#This Row],[Erorr 3]])</f>
        <v>6.8026479499999937</v>
      </c>
      <c r="Q525" s="204">
        <f>Table21[[#This Row],[Abs Erorr 3]]/Table21[[#This Row],[Adj Close]]</f>
        <v>4.4179679243787379E-2</v>
      </c>
    </row>
    <row r="526" spans="1:17" x14ac:dyDescent="0.3">
      <c r="A526" s="68">
        <v>44228</v>
      </c>
      <c r="B526" s="87">
        <v>158.1094971</v>
      </c>
      <c r="C526" s="6">
        <f t="shared" si="41"/>
        <v>153.97685240000001</v>
      </c>
      <c r="D526" s="19">
        <f>Table21[[#This Row],[Adj Close]]-Table21[[#This Row],[Naive Trend ]]</f>
        <v>4.132644699999986</v>
      </c>
      <c r="E526" s="7">
        <f t="shared" si="40"/>
        <v>17.078752216437973</v>
      </c>
      <c r="F526" s="7">
        <f>ABS(Table21[[#This Row],[Erorr 1]])</f>
        <v>4.132644699999986</v>
      </c>
      <c r="G526" s="8">
        <f>Table21[[#This Row],[Abs Erorr 1]]/Table21[[#This Row],[Adj Close]]</f>
        <v>2.6137865060605434E-2</v>
      </c>
      <c r="H526" s="6">
        <f t="shared" si="43"/>
        <v>155.37046306666664</v>
      </c>
      <c r="I526" s="9">
        <f>(Table21[[#This Row],[Adj Close]]-Table21[[#This Row],[3-MA]])</f>
        <v>2.739034033333354</v>
      </c>
      <c r="J526" s="5">
        <f t="shared" si="42"/>
        <v>7.5023074357583814</v>
      </c>
      <c r="K526" s="5">
        <f>ABS(Table21[[#This Row],[Erorr 2]])</f>
        <v>2.739034033333354</v>
      </c>
      <c r="L526" s="8">
        <f>Table21[[#This Row],[Abs Erorr 2]]/Table21[[#This Row],[Adj Close]]</f>
        <v>1.7323652807528626E-2</v>
      </c>
      <c r="M526" s="6">
        <f t="shared" si="44"/>
        <v>158.4771677833333</v>
      </c>
      <c r="N526" s="11">
        <f>Table21[[#This Row],[Adj Close]]-Table21[[#This Row],[6-MA]]</f>
        <v>-0.36767068333330144</v>
      </c>
      <c r="O526" s="12">
        <f>(Table21[[#This Row],[Adj Close]]-M526)^2</f>
        <v>0.13518173138277684</v>
      </c>
      <c r="P526" s="12">
        <f>ABS(Table21[[#This Row],[Erorr 3]])</f>
        <v>0.36767068333330144</v>
      </c>
      <c r="Q526" s="204">
        <f>Table21[[#This Row],[Abs Erorr 3]]/Table21[[#This Row],[Adj Close]]</f>
        <v>2.3254180809945883E-3</v>
      </c>
    </row>
    <row r="527" spans="1:17" x14ac:dyDescent="0.3">
      <c r="A527" s="68">
        <v>44229</v>
      </c>
      <c r="B527" s="87">
        <v>162.0687561</v>
      </c>
      <c r="C527" s="6">
        <f t="shared" si="41"/>
        <v>158.1094971</v>
      </c>
      <c r="D527" s="19">
        <f>Table21[[#This Row],[Adj Close]]-Table21[[#This Row],[Naive Trend ]]</f>
        <v>3.959259000000003</v>
      </c>
      <c r="E527" s="7">
        <f t="shared" si="40"/>
        <v>15.675731829081023</v>
      </c>
      <c r="F527" s="7">
        <f>ABS(Table21[[#This Row],[Erorr 1]])</f>
        <v>3.959259000000003</v>
      </c>
      <c r="G527" s="8">
        <f>Table21[[#This Row],[Abs Erorr 1]]/Table21[[#This Row],[Adj Close]]</f>
        <v>2.4429501992086943E-2</v>
      </c>
      <c r="H527" s="6">
        <f t="shared" si="43"/>
        <v>155.7236786</v>
      </c>
      <c r="I527" s="9">
        <f>(Table21[[#This Row],[Adj Close]]-Table21[[#This Row],[3-MA]])</f>
        <v>6.3450775000000021</v>
      </c>
      <c r="J527" s="5">
        <f t="shared" si="42"/>
        <v>40.260008481006274</v>
      </c>
      <c r="K527" s="5">
        <f>ABS(Table21[[#This Row],[Erorr 2]])</f>
        <v>6.3450775000000021</v>
      </c>
      <c r="L527" s="8">
        <f>Table21[[#This Row],[Abs Erorr 2]]/Table21[[#This Row],[Adj Close]]</f>
        <v>3.915052877980349E-2</v>
      </c>
      <c r="M527" s="6">
        <f t="shared" si="44"/>
        <v>157.58288830000001</v>
      </c>
      <c r="N527" s="11">
        <f>Table21[[#This Row],[Adj Close]]-Table21[[#This Row],[6-MA]]</f>
        <v>4.4858677999999941</v>
      </c>
      <c r="O527" s="12">
        <f>(Table21[[#This Row],[Adj Close]]-M527)^2</f>
        <v>20.123009919076786</v>
      </c>
      <c r="P527" s="12">
        <f>ABS(Table21[[#This Row],[Erorr 3]])</f>
        <v>4.4858677999999941</v>
      </c>
      <c r="Q527" s="204">
        <f>Table21[[#This Row],[Abs Erorr 3]]/Table21[[#This Row],[Adj Close]]</f>
        <v>2.7678794531082317E-2</v>
      </c>
    </row>
    <row r="528" spans="1:17" x14ac:dyDescent="0.3">
      <c r="A528" s="68">
        <v>44230</v>
      </c>
      <c r="B528" s="87">
        <v>160.87422179999999</v>
      </c>
      <c r="C528" s="6">
        <f t="shared" si="41"/>
        <v>162.0687561</v>
      </c>
      <c r="D528" s="19">
        <f>Table21[[#This Row],[Adj Close]]-Table21[[#This Row],[Naive Trend ]]</f>
        <v>-1.194534300000015</v>
      </c>
      <c r="E528" s="7">
        <f t="shared" si="40"/>
        <v>1.4269121938765259</v>
      </c>
      <c r="F528" s="7">
        <f>ABS(Table21[[#This Row],[Erorr 1]])</f>
        <v>1.194534300000015</v>
      </c>
      <c r="G528" s="8">
        <f>Table21[[#This Row],[Abs Erorr 1]]/Table21[[#This Row],[Adj Close]]</f>
        <v>7.4252685522548717E-3</v>
      </c>
      <c r="H528" s="6">
        <f t="shared" si="43"/>
        <v>158.05170186666666</v>
      </c>
      <c r="I528" s="9">
        <f>(Table21[[#This Row],[Adj Close]]-Table21[[#This Row],[3-MA]])</f>
        <v>2.8225199333333251</v>
      </c>
      <c r="J528" s="5">
        <f t="shared" si="42"/>
        <v>7.9666187740639582</v>
      </c>
      <c r="K528" s="5">
        <f>ABS(Table21[[#This Row],[Erorr 2]])</f>
        <v>2.8225199333333251</v>
      </c>
      <c r="L528" s="8">
        <f>Table21[[#This Row],[Abs Erorr 2]]/Table21[[#This Row],[Adj Close]]</f>
        <v>1.7544886320210472E-2</v>
      </c>
      <c r="M528" s="6">
        <f t="shared" si="44"/>
        <v>158.16729991666668</v>
      </c>
      <c r="N528" s="11">
        <f>Table21[[#This Row],[Adj Close]]-Table21[[#This Row],[6-MA]]</f>
        <v>2.7069218833333082</v>
      </c>
      <c r="O528" s="12">
        <f>(Table21[[#This Row],[Adj Close]]-M528)^2</f>
        <v>7.3274260824687438</v>
      </c>
      <c r="P528" s="12">
        <f>ABS(Table21[[#This Row],[Erorr 3]])</f>
        <v>2.7069218833333082</v>
      </c>
      <c r="Q528" s="204">
        <f>Table21[[#This Row],[Abs Erorr 3]]/Table21[[#This Row],[Adj Close]]</f>
        <v>1.6826324646956634E-2</v>
      </c>
    </row>
    <row r="529" spans="1:17" x14ac:dyDescent="0.3">
      <c r="A529" s="68">
        <v>44231</v>
      </c>
      <c r="B529" s="87">
        <v>158.80308529999999</v>
      </c>
      <c r="C529" s="6">
        <f t="shared" si="41"/>
        <v>160.87422179999999</v>
      </c>
      <c r="D529" s="19">
        <f>Table21[[#This Row],[Adj Close]]-Table21[[#This Row],[Naive Trend ]]</f>
        <v>-2.0711364999999944</v>
      </c>
      <c r="E529" s="7">
        <f t="shared" si="40"/>
        <v>4.2896064016322271</v>
      </c>
      <c r="F529" s="7">
        <f>ABS(Table21[[#This Row],[Erorr 1]])</f>
        <v>2.0711364999999944</v>
      </c>
      <c r="G529" s="8">
        <f>Table21[[#This Row],[Abs Erorr 1]]/Table21[[#This Row],[Adj Close]]</f>
        <v>1.3042167890424446E-2</v>
      </c>
      <c r="H529" s="6">
        <f t="shared" si="43"/>
        <v>160.35082499999999</v>
      </c>
      <c r="I529" s="9">
        <f>(Table21[[#This Row],[Adj Close]]-Table21[[#This Row],[3-MA]])</f>
        <v>-1.5477396999999939</v>
      </c>
      <c r="J529" s="5">
        <f t="shared" si="42"/>
        <v>2.3954981789560712</v>
      </c>
      <c r="K529" s="5">
        <f>ABS(Table21[[#This Row],[Erorr 2]])</f>
        <v>1.5477396999999939</v>
      </c>
      <c r="L529" s="8">
        <f>Table21[[#This Row],[Abs Erorr 2]]/Table21[[#This Row],[Adj Close]]</f>
        <v>9.7462823034962405E-3</v>
      </c>
      <c r="M529" s="6">
        <f t="shared" si="44"/>
        <v>157.86064403333333</v>
      </c>
      <c r="N529" s="11">
        <f>Table21[[#This Row],[Adj Close]]-Table21[[#This Row],[6-MA]]</f>
        <v>0.94244126666666261</v>
      </c>
      <c r="O529" s="12">
        <f>(Table21[[#This Row],[Adj Close]]-M529)^2</f>
        <v>0.88819554111626342</v>
      </c>
      <c r="P529" s="12">
        <f>ABS(Table21[[#This Row],[Erorr 3]])</f>
        <v>0.94244126666666261</v>
      </c>
      <c r="Q529" s="204">
        <f>Table21[[#This Row],[Abs Erorr 3]]/Table21[[#This Row],[Adj Close]]</f>
        <v>5.9346533783412748E-3</v>
      </c>
    </row>
    <row r="530" spans="1:17" x14ac:dyDescent="0.3">
      <c r="A530" s="68">
        <v>44232</v>
      </c>
      <c r="B530" s="87">
        <v>162.36737059999999</v>
      </c>
      <c r="C530" s="6">
        <f t="shared" si="41"/>
        <v>158.80308529999999</v>
      </c>
      <c r="D530" s="19">
        <f>Table21[[#This Row],[Adj Close]]-Table21[[#This Row],[Naive Trend ]]</f>
        <v>3.5642852999999945</v>
      </c>
      <c r="E530" s="7">
        <f t="shared" si="40"/>
        <v>12.70412969979605</v>
      </c>
      <c r="F530" s="7">
        <f>ABS(Table21[[#This Row],[Erorr 1]])</f>
        <v>3.5642852999999945</v>
      </c>
      <c r="G530" s="8">
        <f>Table21[[#This Row],[Abs Erorr 1]]/Table21[[#This Row],[Adj Close]]</f>
        <v>2.1951980172055546E-2</v>
      </c>
      <c r="H530" s="6">
        <f t="shared" si="43"/>
        <v>160.58202106666667</v>
      </c>
      <c r="I530" s="9">
        <f>(Table21[[#This Row],[Adj Close]]-Table21[[#This Row],[3-MA]])</f>
        <v>1.7853495333333171</v>
      </c>
      <c r="J530" s="5">
        <f t="shared" si="42"/>
        <v>3.1874729561734934</v>
      </c>
      <c r="K530" s="5">
        <f>ABS(Table21[[#This Row],[Erorr 2]])</f>
        <v>1.7853495333333171</v>
      </c>
      <c r="L530" s="8">
        <f>Table21[[#This Row],[Abs Erorr 2]]/Table21[[#This Row],[Adj Close]]</f>
        <v>1.0995740872909826E-2</v>
      </c>
      <c r="M530" s="6">
        <f t="shared" si="44"/>
        <v>158.15284983333333</v>
      </c>
      <c r="N530" s="11">
        <f>Table21[[#This Row],[Adj Close]]-Table21[[#This Row],[6-MA]]</f>
        <v>4.2145207666666522</v>
      </c>
      <c r="O530" s="12">
        <f>(Table21[[#This Row],[Adj Close]]-M530)^2</f>
        <v>17.762185292664466</v>
      </c>
      <c r="P530" s="12">
        <f>ABS(Table21[[#This Row],[Erorr 3]])</f>
        <v>4.2145207666666522</v>
      </c>
      <c r="Q530" s="204">
        <f>Table21[[#This Row],[Abs Erorr 3]]/Table21[[#This Row],[Adj Close]]</f>
        <v>2.5956697771803743E-2</v>
      </c>
    </row>
    <row r="531" spans="1:17" x14ac:dyDescent="0.3">
      <c r="A531" s="68">
        <v>44235</v>
      </c>
      <c r="B531" s="87">
        <v>163.3692169</v>
      </c>
      <c r="C531" s="6">
        <f t="shared" si="41"/>
        <v>162.36737059999999</v>
      </c>
      <c r="D531" s="19">
        <f>Table21[[#This Row],[Adj Close]]-Table21[[#This Row],[Naive Trend ]]</f>
        <v>1.0018463000000111</v>
      </c>
      <c r="E531" s="7">
        <f t="shared" si="40"/>
        <v>1.0036960088237121</v>
      </c>
      <c r="F531" s="7">
        <f>ABS(Table21[[#This Row],[Erorr 1]])</f>
        <v>1.0018463000000111</v>
      </c>
      <c r="G531" s="8">
        <f>Table21[[#This Row],[Abs Erorr 1]]/Table21[[#This Row],[Adj Close]]</f>
        <v>6.1324055964181532E-3</v>
      </c>
      <c r="H531" s="6">
        <f t="shared" si="43"/>
        <v>160.68155923333333</v>
      </c>
      <c r="I531" s="9">
        <f>(Table21[[#This Row],[Adj Close]]-Table21[[#This Row],[3-MA]])</f>
        <v>2.6876576666666665</v>
      </c>
      <c r="J531" s="5">
        <f t="shared" si="42"/>
        <v>7.2235037331921106</v>
      </c>
      <c r="K531" s="5">
        <f>ABS(Table21[[#This Row],[Erorr 2]])</f>
        <v>2.6876576666666665</v>
      </c>
      <c r="L531" s="8">
        <f>Table21[[#This Row],[Abs Erorr 2]]/Table21[[#This Row],[Adj Close]]</f>
        <v>1.6451432636246335E-2</v>
      </c>
      <c r="M531" s="6">
        <f t="shared" si="44"/>
        <v>159.36663055</v>
      </c>
      <c r="N531" s="11">
        <f>Table21[[#This Row],[Adj Close]]-Table21[[#This Row],[6-MA]]</f>
        <v>4.0025863500000014</v>
      </c>
      <c r="O531" s="12">
        <f>(Table21[[#This Row],[Adj Close]]-M531)^2</f>
        <v>16.020697489206334</v>
      </c>
      <c r="P531" s="12">
        <f>ABS(Table21[[#This Row],[Erorr 3]])</f>
        <v>4.0025863500000014</v>
      </c>
      <c r="Q531" s="204">
        <f>Table21[[#This Row],[Abs Erorr 3]]/Table21[[#This Row],[Adj Close]]</f>
        <v>2.4500248124773874E-2</v>
      </c>
    </row>
    <row r="532" spans="1:17" x14ac:dyDescent="0.3">
      <c r="A532" s="68">
        <v>44236</v>
      </c>
      <c r="B532" s="87">
        <v>166.61560059999999</v>
      </c>
      <c r="C532" s="6">
        <f t="shared" si="41"/>
        <v>163.3692169</v>
      </c>
      <c r="D532" s="19">
        <f>Table21[[#This Row],[Adj Close]]-Table21[[#This Row],[Naive Trend ]]</f>
        <v>3.2463836999999955</v>
      </c>
      <c r="E532" s="7">
        <f t="shared" si="40"/>
        <v>10.539007127625661</v>
      </c>
      <c r="F532" s="7">
        <f>ABS(Table21[[#This Row],[Erorr 1]])</f>
        <v>3.2463836999999955</v>
      </c>
      <c r="G532" s="8">
        <f>Table21[[#This Row],[Abs Erorr 1]]/Table21[[#This Row],[Adj Close]]</f>
        <v>1.9484272110831351E-2</v>
      </c>
      <c r="H532" s="6">
        <f t="shared" si="43"/>
        <v>161.51322426666664</v>
      </c>
      <c r="I532" s="9">
        <f>(Table21[[#This Row],[Adj Close]]-Table21[[#This Row],[3-MA]])</f>
        <v>5.1023763333333534</v>
      </c>
      <c r="J532" s="5">
        <f t="shared" si="42"/>
        <v>26.034244246960316</v>
      </c>
      <c r="K532" s="5">
        <f>ABS(Table21[[#This Row],[Erorr 2]])</f>
        <v>5.1023763333333534</v>
      </c>
      <c r="L532" s="8">
        <f>Table21[[#This Row],[Abs Erorr 2]]/Table21[[#This Row],[Adj Close]]</f>
        <v>3.0623640973349249E-2</v>
      </c>
      <c r="M532" s="6">
        <f t="shared" si="44"/>
        <v>160.93202463333333</v>
      </c>
      <c r="N532" s="11">
        <f>Table21[[#This Row],[Adj Close]]-Table21[[#This Row],[6-MA]]</f>
        <v>5.6835759666666661</v>
      </c>
      <c r="O532" s="12">
        <f>(Table21[[#This Row],[Adj Close]]-M532)^2</f>
        <v>32.303035768870927</v>
      </c>
      <c r="P532" s="12">
        <f>ABS(Table21[[#This Row],[Erorr 3]])</f>
        <v>5.6835759666666661</v>
      </c>
      <c r="Q532" s="204">
        <f>Table21[[#This Row],[Abs Erorr 3]]/Table21[[#This Row],[Adj Close]]</f>
        <v>3.4111907565675254E-2</v>
      </c>
    </row>
    <row r="533" spans="1:17" x14ac:dyDescent="0.3">
      <c r="A533" s="68">
        <v>44237</v>
      </c>
      <c r="B533" s="87">
        <v>163.52334590000001</v>
      </c>
      <c r="C533" s="6">
        <f t="shared" si="41"/>
        <v>166.61560059999999</v>
      </c>
      <c r="D533" s="19">
        <f>Table21[[#This Row],[Adj Close]]-Table21[[#This Row],[Naive Trend ]]</f>
        <v>-3.0922546999999838</v>
      </c>
      <c r="E533" s="7">
        <f t="shared" si="40"/>
        <v>9.5620391296719891</v>
      </c>
      <c r="F533" s="7">
        <f>ABS(Table21[[#This Row],[Erorr 1]])</f>
        <v>3.0922546999999838</v>
      </c>
      <c r="G533" s="8">
        <f>Table21[[#This Row],[Abs Erorr 1]]/Table21[[#This Row],[Adj Close]]</f>
        <v>1.8910172629974197E-2</v>
      </c>
      <c r="H533" s="6">
        <f t="shared" si="43"/>
        <v>164.11739603333334</v>
      </c>
      <c r="I533" s="9">
        <f>(Table21[[#This Row],[Adj Close]]-Table21[[#This Row],[3-MA]])</f>
        <v>-0.5940501333333259</v>
      </c>
      <c r="J533" s="5">
        <f t="shared" si="42"/>
        <v>0.35289556091334229</v>
      </c>
      <c r="K533" s="5">
        <f>ABS(Table21[[#This Row],[Erorr 2]])</f>
        <v>0.5940501333333259</v>
      </c>
      <c r="L533" s="8">
        <f>Table21[[#This Row],[Abs Erorr 2]]/Table21[[#This Row],[Adj Close]]</f>
        <v>3.6328154250011946E-3</v>
      </c>
      <c r="M533" s="6">
        <f t="shared" si="44"/>
        <v>162.34970854999997</v>
      </c>
      <c r="N533" s="11">
        <f>Table21[[#This Row],[Adj Close]]-Table21[[#This Row],[6-MA]]</f>
        <v>1.1736373500000354</v>
      </c>
      <c r="O533" s="12">
        <f>(Table21[[#This Row],[Adj Close]]-M533)^2</f>
        <v>1.3774246293151058</v>
      </c>
      <c r="P533" s="12">
        <f>ABS(Table21[[#This Row],[Erorr 3]])</f>
        <v>1.1736373500000354</v>
      </c>
      <c r="Q533" s="204">
        <f>Table21[[#This Row],[Abs Erorr 3]]/Table21[[#This Row],[Adj Close]]</f>
        <v>7.1771852730909379E-3</v>
      </c>
    </row>
    <row r="534" spans="1:17" x14ac:dyDescent="0.3">
      <c r="A534" s="68">
        <v>44238</v>
      </c>
      <c r="B534" s="87">
        <v>171.65376280000001</v>
      </c>
      <c r="C534" s="6">
        <f t="shared" si="41"/>
        <v>163.52334590000001</v>
      </c>
      <c r="D534" s="19">
        <f>Table21[[#This Row],[Adj Close]]-Table21[[#This Row],[Naive Trend ]]</f>
        <v>8.1304169000000002</v>
      </c>
      <c r="E534" s="7">
        <f t="shared" si="40"/>
        <v>66.103678967805607</v>
      </c>
      <c r="F534" s="7">
        <f>ABS(Table21[[#This Row],[Erorr 1]])</f>
        <v>8.1304169000000002</v>
      </c>
      <c r="G534" s="8">
        <f>Table21[[#This Row],[Abs Erorr 1]]/Table21[[#This Row],[Adj Close]]</f>
        <v>4.7365212200288567E-2</v>
      </c>
      <c r="H534" s="6">
        <f t="shared" si="43"/>
        <v>164.50272113333332</v>
      </c>
      <c r="I534" s="9">
        <f>(Table21[[#This Row],[Adj Close]]-Table21[[#This Row],[3-MA]])</f>
        <v>7.1510416666666856</v>
      </c>
      <c r="J534" s="5">
        <f t="shared" si="42"/>
        <v>51.137396918403049</v>
      </c>
      <c r="K534" s="5">
        <f>ABS(Table21[[#This Row],[Erorr 2]])</f>
        <v>7.1510416666666856</v>
      </c>
      <c r="L534" s="8">
        <f>Table21[[#This Row],[Abs Erorr 2]]/Table21[[#This Row],[Adj Close]]</f>
        <v>4.1659684879722804E-2</v>
      </c>
      <c r="M534" s="6">
        <f t="shared" si="44"/>
        <v>162.59214018333333</v>
      </c>
      <c r="N534" s="11">
        <f>Table21[[#This Row],[Adj Close]]-Table21[[#This Row],[6-MA]]</f>
        <v>9.061622616666682</v>
      </c>
      <c r="O534" s="12">
        <f>(Table21[[#This Row],[Adj Close]]-M534)^2</f>
        <v>82.113004446885128</v>
      </c>
      <c r="P534" s="12">
        <f>ABS(Table21[[#This Row],[Erorr 3]])</f>
        <v>9.061622616666682</v>
      </c>
      <c r="Q534" s="204">
        <f>Table21[[#This Row],[Abs Erorr 3]]/Table21[[#This Row],[Adj Close]]</f>
        <v>5.2790119300936647E-2</v>
      </c>
    </row>
    <row r="535" spans="1:17" x14ac:dyDescent="0.3">
      <c r="A535" s="68">
        <v>44239</v>
      </c>
      <c r="B535" s="87">
        <v>170.58447269999999</v>
      </c>
      <c r="C535" s="6">
        <f t="shared" si="41"/>
        <v>171.65376280000001</v>
      </c>
      <c r="D535" s="19">
        <f>Table21[[#This Row],[Adj Close]]-Table21[[#This Row],[Naive Trend ]]</f>
        <v>-1.0692901000000177</v>
      </c>
      <c r="E535" s="7">
        <f t="shared" si="40"/>
        <v>1.1433813179580479</v>
      </c>
      <c r="F535" s="7">
        <f>ABS(Table21[[#This Row],[Erorr 1]])</f>
        <v>1.0692901000000177</v>
      </c>
      <c r="G535" s="8">
        <f>Table21[[#This Row],[Abs Erorr 1]]/Table21[[#This Row],[Adj Close]]</f>
        <v>6.2683905696419096E-3</v>
      </c>
      <c r="H535" s="6">
        <f t="shared" si="43"/>
        <v>167.26423643333331</v>
      </c>
      <c r="I535" s="9">
        <f>(Table21[[#This Row],[Adj Close]]-Table21[[#This Row],[3-MA]])</f>
        <v>3.3202362666666829</v>
      </c>
      <c r="J535" s="5">
        <f t="shared" si="42"/>
        <v>11.023968866488712</v>
      </c>
      <c r="K535" s="5">
        <f>ABS(Table21[[#This Row],[Erorr 2]])</f>
        <v>3.3202362666666829</v>
      </c>
      <c r="L535" s="8">
        <f>Table21[[#This Row],[Abs Erorr 2]]/Table21[[#This Row],[Adj Close]]</f>
        <v>1.9463883283831161E-2</v>
      </c>
      <c r="M535" s="6">
        <f t="shared" si="44"/>
        <v>164.38873034999997</v>
      </c>
      <c r="N535" s="11">
        <f>Table21[[#This Row],[Adj Close]]-Table21[[#This Row],[6-MA]]</f>
        <v>6.1957423500000175</v>
      </c>
      <c r="O535" s="12">
        <f>(Table21[[#This Row],[Adj Close]]-M535)^2</f>
        <v>38.387223267583742</v>
      </c>
      <c r="P535" s="12">
        <f>ABS(Table21[[#This Row],[Erorr 3]])</f>
        <v>6.1957423500000175</v>
      </c>
      <c r="Q535" s="204">
        <f>Table21[[#This Row],[Abs Erorr 3]]/Table21[[#This Row],[Adj Close]]</f>
        <v>3.6320670058266197E-2</v>
      </c>
    </row>
    <row r="536" spans="1:17" x14ac:dyDescent="0.3">
      <c r="A536" s="68">
        <v>44243</v>
      </c>
      <c r="B536" s="87">
        <v>172.60742189999999</v>
      </c>
      <c r="C536" s="6">
        <f t="shared" si="41"/>
        <v>170.58447269999999</v>
      </c>
      <c r="D536" s="19">
        <f>Table21[[#This Row],[Adj Close]]-Table21[[#This Row],[Naive Trend ]]</f>
        <v>2.0229491999999993</v>
      </c>
      <c r="E536" s="7">
        <f t="shared" si="40"/>
        <v>4.0923234657806375</v>
      </c>
      <c r="F536" s="7">
        <f>ABS(Table21[[#This Row],[Erorr 1]])</f>
        <v>2.0229491999999993</v>
      </c>
      <c r="G536" s="8">
        <f>Table21[[#This Row],[Abs Erorr 1]]/Table21[[#This Row],[Adj Close]]</f>
        <v>1.1719943312588226E-2</v>
      </c>
      <c r="H536" s="6">
        <f t="shared" si="43"/>
        <v>168.58719379999999</v>
      </c>
      <c r="I536" s="9">
        <f>(Table21[[#This Row],[Adj Close]]-Table21[[#This Row],[3-MA]])</f>
        <v>4.0202280999999971</v>
      </c>
      <c r="J536" s="5">
        <f t="shared" si="42"/>
        <v>16.162233976029587</v>
      </c>
      <c r="K536" s="5">
        <f>ABS(Table21[[#This Row],[Erorr 2]])</f>
        <v>4.0202280999999971</v>
      </c>
      <c r="L536" s="8">
        <f>Table21[[#This Row],[Abs Erorr 2]]/Table21[[#This Row],[Adj Close]]</f>
        <v>2.3291165905537446E-2</v>
      </c>
      <c r="M536" s="6">
        <f t="shared" si="44"/>
        <v>166.35229491666666</v>
      </c>
      <c r="N536" s="11">
        <f>Table21[[#This Row],[Adj Close]]-Table21[[#This Row],[6-MA]]</f>
        <v>6.2551269833333265</v>
      </c>
      <c r="O536" s="12">
        <f>(Table21[[#This Row],[Adj Close]]-M536)^2</f>
        <v>39.126613577624681</v>
      </c>
      <c r="P536" s="12">
        <f>ABS(Table21[[#This Row],[Erorr 3]])</f>
        <v>6.2551269833333265</v>
      </c>
      <c r="Q536" s="204">
        <f>Table21[[#This Row],[Abs Erorr 3]]/Table21[[#This Row],[Adj Close]]</f>
        <v>3.6239038359296219E-2</v>
      </c>
    </row>
    <row r="537" spans="1:17" x14ac:dyDescent="0.3">
      <c r="A537" s="68">
        <v>44244</v>
      </c>
      <c r="B537" s="87">
        <v>170.02575680000001</v>
      </c>
      <c r="C537" s="6">
        <f t="shared" si="41"/>
        <v>172.60742189999999</v>
      </c>
      <c r="D537" s="19">
        <f>Table21[[#This Row],[Adj Close]]-Table21[[#This Row],[Naive Trend ]]</f>
        <v>-2.5816650999999808</v>
      </c>
      <c r="E537" s="7">
        <f t="shared" si="40"/>
        <v>6.6649946885579112</v>
      </c>
      <c r="F537" s="7">
        <f>ABS(Table21[[#This Row],[Erorr 1]])</f>
        <v>2.5816650999999808</v>
      </c>
      <c r="G537" s="8">
        <f>Table21[[#This Row],[Abs Erorr 1]]/Table21[[#This Row],[Adj Close]]</f>
        <v>1.5183964762684595E-2</v>
      </c>
      <c r="H537" s="6">
        <f t="shared" si="43"/>
        <v>171.61521913333331</v>
      </c>
      <c r="I537" s="9">
        <f>(Table21[[#This Row],[Adj Close]]-Table21[[#This Row],[3-MA]])</f>
        <v>-1.5894623333333016</v>
      </c>
      <c r="J537" s="5">
        <f t="shared" si="42"/>
        <v>2.5263905090853433</v>
      </c>
      <c r="K537" s="5">
        <f>ABS(Table21[[#This Row],[Erorr 2]])</f>
        <v>1.5894623333333016</v>
      </c>
      <c r="L537" s="8">
        <f>Table21[[#This Row],[Abs Erorr 2]]/Table21[[#This Row],[Adj Close]]</f>
        <v>9.3483620555382899E-3</v>
      </c>
      <c r="M537" s="6">
        <f t="shared" si="44"/>
        <v>168.0589701333333</v>
      </c>
      <c r="N537" s="11">
        <f>Table21[[#This Row],[Adj Close]]-Table21[[#This Row],[6-MA]]</f>
        <v>1.9667866666667067</v>
      </c>
      <c r="O537" s="12">
        <f>(Table21[[#This Row],[Adj Close]]-M537)^2</f>
        <v>3.8682497921779349</v>
      </c>
      <c r="P537" s="12">
        <f>ABS(Table21[[#This Row],[Erorr 3]])</f>
        <v>1.9667866666667067</v>
      </c>
      <c r="Q537" s="204">
        <f>Table21[[#This Row],[Abs Erorr 3]]/Table21[[#This Row],[Adj Close]]</f>
        <v>1.1567580722373861E-2</v>
      </c>
    </row>
    <row r="538" spans="1:17" x14ac:dyDescent="0.3">
      <c r="A538" s="68">
        <v>44245</v>
      </c>
      <c r="B538" s="87">
        <v>168.56149289999999</v>
      </c>
      <c r="C538" s="6">
        <f t="shared" si="41"/>
        <v>170.02575680000001</v>
      </c>
      <c r="D538" s="19">
        <f>Table21[[#This Row],[Adj Close]]-Table21[[#This Row],[Naive Trend ]]</f>
        <v>-1.4642639000000202</v>
      </c>
      <c r="E538" s="7">
        <f t="shared" si="40"/>
        <v>2.1440687688432689</v>
      </c>
      <c r="F538" s="7">
        <f>ABS(Table21[[#This Row],[Erorr 1]])</f>
        <v>1.4642639000000202</v>
      </c>
      <c r="G538" s="8">
        <f>Table21[[#This Row],[Abs Erorr 1]]/Table21[[#This Row],[Adj Close]]</f>
        <v>8.6868232762313188E-3</v>
      </c>
      <c r="H538" s="6">
        <f t="shared" si="43"/>
        <v>171.07255046666668</v>
      </c>
      <c r="I538" s="9">
        <f>(Table21[[#This Row],[Adj Close]]-Table21[[#This Row],[3-MA]])</f>
        <v>-2.5110575666666932</v>
      </c>
      <c r="J538" s="5">
        <f t="shared" si="42"/>
        <v>6.3054101031140544</v>
      </c>
      <c r="K538" s="5">
        <f>ABS(Table21[[#This Row],[Erorr 2]])</f>
        <v>2.5110575666666932</v>
      </c>
      <c r="L538" s="8">
        <f>Table21[[#This Row],[Abs Erorr 2]]/Table21[[#This Row],[Adj Close]]</f>
        <v>1.4896982243485417E-2</v>
      </c>
      <c r="M538" s="6">
        <f t="shared" si="44"/>
        <v>169.16839344999997</v>
      </c>
      <c r="N538" s="11">
        <f>Table21[[#This Row],[Adj Close]]-Table21[[#This Row],[6-MA]]</f>
        <v>-0.60690054999997756</v>
      </c>
      <c r="O538" s="12">
        <f>(Table21[[#This Row],[Adj Close]]-M538)^2</f>
        <v>0.36832827759027525</v>
      </c>
      <c r="P538" s="12">
        <f>ABS(Table21[[#This Row],[Erorr 3]])</f>
        <v>0.60690054999997756</v>
      </c>
      <c r="Q538" s="204">
        <f>Table21[[#This Row],[Abs Erorr 3]]/Table21[[#This Row],[Adj Close]]</f>
        <v>3.6004697132103864E-3</v>
      </c>
    </row>
    <row r="539" spans="1:17" x14ac:dyDescent="0.3">
      <c r="A539" s="68">
        <v>44246</v>
      </c>
      <c r="B539" s="87">
        <v>171.48999019999999</v>
      </c>
      <c r="C539" s="6">
        <f t="shared" si="41"/>
        <v>168.56149289999999</v>
      </c>
      <c r="D539" s="19">
        <f>Table21[[#This Row],[Adj Close]]-Table21[[#This Row],[Naive Trend ]]</f>
        <v>2.9284973000000036</v>
      </c>
      <c r="E539" s="7">
        <f t="shared" si="40"/>
        <v>8.5760964361073118</v>
      </c>
      <c r="F539" s="7">
        <f>ABS(Table21[[#This Row],[Erorr 1]])</f>
        <v>2.9284973000000036</v>
      </c>
      <c r="G539" s="8">
        <f>Table21[[#This Row],[Abs Erorr 1]]/Table21[[#This Row],[Adj Close]]</f>
        <v>1.7076782712417485E-2</v>
      </c>
      <c r="H539" s="6">
        <f t="shared" si="43"/>
        <v>170.39822386666665</v>
      </c>
      <c r="I539" s="9">
        <f>(Table21[[#This Row],[Adj Close]]-Table21[[#This Row],[3-MA]])</f>
        <v>1.0917663333333394</v>
      </c>
      <c r="J539" s="5">
        <f t="shared" si="42"/>
        <v>1.1919537266001243</v>
      </c>
      <c r="K539" s="5">
        <f>ABS(Table21[[#This Row],[Erorr 2]])</f>
        <v>1.0917663333333394</v>
      </c>
      <c r="L539" s="8">
        <f>Table21[[#This Row],[Abs Erorr 2]]/Table21[[#This Row],[Adj Close]]</f>
        <v>6.3663560308101262E-3</v>
      </c>
      <c r="M539" s="6">
        <f t="shared" si="44"/>
        <v>169.49270883333332</v>
      </c>
      <c r="N539" s="11">
        <f>Table21[[#This Row],[Adj Close]]-Table21[[#This Row],[6-MA]]</f>
        <v>1.9972813666666696</v>
      </c>
      <c r="O539" s="12">
        <f>(Table21[[#This Row],[Adj Close]]-M539)^2</f>
        <v>3.9891328576338791</v>
      </c>
      <c r="P539" s="12">
        <f>ABS(Table21[[#This Row],[Erorr 3]])</f>
        <v>1.9972813666666696</v>
      </c>
      <c r="Q539" s="204">
        <f>Table21[[#This Row],[Abs Erorr 3]]/Table21[[#This Row],[Adj Close]]</f>
        <v>1.1646635260386583E-2</v>
      </c>
    </row>
    <row r="540" spans="1:17" x14ac:dyDescent="0.3">
      <c r="A540" s="68">
        <v>44249</v>
      </c>
      <c r="B540" s="87">
        <v>170.9312592</v>
      </c>
      <c r="C540" s="6">
        <f t="shared" si="41"/>
        <v>171.48999019999999</v>
      </c>
      <c r="D540" s="19">
        <f>Table21[[#This Row],[Adj Close]]-Table21[[#This Row],[Naive Trend ]]</f>
        <v>-0.55873099999999454</v>
      </c>
      <c r="E540" s="7">
        <f t="shared" si="40"/>
        <v>0.31218033036099391</v>
      </c>
      <c r="F540" s="7">
        <f>ABS(Table21[[#This Row],[Erorr 1]])</f>
        <v>0.55873099999999454</v>
      </c>
      <c r="G540" s="8">
        <f>Table21[[#This Row],[Abs Erorr 1]]/Table21[[#This Row],[Adj Close]]</f>
        <v>3.2687467617976487E-3</v>
      </c>
      <c r="H540" s="6">
        <f t="shared" si="43"/>
        <v>170.02574663333334</v>
      </c>
      <c r="I540" s="9">
        <f>(Table21[[#This Row],[Adj Close]]-Table21[[#This Row],[3-MA]])</f>
        <v>0.90551256666665836</v>
      </c>
      <c r="J540" s="5">
        <f t="shared" si="42"/>
        <v>0.81995300839123941</v>
      </c>
      <c r="K540" s="5">
        <f>ABS(Table21[[#This Row],[Erorr 2]])</f>
        <v>0.90551256666665836</v>
      </c>
      <c r="L540" s="8">
        <f>Table21[[#This Row],[Abs Erorr 2]]/Table21[[#This Row],[Adj Close]]</f>
        <v>5.2975246944571642E-3</v>
      </c>
      <c r="M540" s="6">
        <f t="shared" si="44"/>
        <v>170.82048288333331</v>
      </c>
      <c r="N540" s="11">
        <f>Table21[[#This Row],[Adj Close]]-Table21[[#This Row],[6-MA]]</f>
        <v>0.11077631666668708</v>
      </c>
      <c r="O540" s="12">
        <f>(Table21[[#This Row],[Adj Close]]-M540)^2</f>
        <v>1.2271392334238134E-2</v>
      </c>
      <c r="P540" s="12">
        <f>ABS(Table21[[#This Row],[Erorr 3]])</f>
        <v>0.11077631666668708</v>
      </c>
      <c r="Q540" s="204">
        <f>Table21[[#This Row],[Abs Erorr 3]]/Table21[[#This Row],[Adj Close]]</f>
        <v>6.4807523904724783E-4</v>
      </c>
    </row>
    <row r="541" spans="1:17" x14ac:dyDescent="0.3">
      <c r="A541" s="68">
        <v>44250</v>
      </c>
      <c r="B541" s="87">
        <v>170.57484439999999</v>
      </c>
      <c r="C541" s="6">
        <f t="shared" si="41"/>
        <v>170.9312592</v>
      </c>
      <c r="D541" s="19">
        <f>Table21[[#This Row],[Adj Close]]-Table21[[#This Row],[Naive Trend ]]</f>
        <v>-0.35641480000001025</v>
      </c>
      <c r="E541" s="7">
        <f t="shared" si="40"/>
        <v>0.1270315096590473</v>
      </c>
      <c r="F541" s="7">
        <f>ABS(Table21[[#This Row],[Erorr 1]])</f>
        <v>0.35641480000001025</v>
      </c>
      <c r="G541" s="8">
        <f>Table21[[#This Row],[Abs Erorr 1]]/Table21[[#This Row],[Adj Close]]</f>
        <v>2.089492159607154E-3</v>
      </c>
      <c r="H541" s="6">
        <f t="shared" si="43"/>
        <v>170.32758076666667</v>
      </c>
      <c r="I541" s="9">
        <f>(Table21[[#This Row],[Adj Close]]-Table21[[#This Row],[3-MA]])</f>
        <v>0.24726363333331847</v>
      </c>
      <c r="J541" s="5">
        <f t="shared" si="42"/>
        <v>6.1139304369193757E-2</v>
      </c>
      <c r="K541" s="5">
        <f>ABS(Table21[[#This Row],[Erorr 2]])</f>
        <v>0.24726363333331847</v>
      </c>
      <c r="L541" s="8">
        <f>Table21[[#This Row],[Abs Erorr 2]]/Table21[[#This Row],[Adj Close]]</f>
        <v>1.4495902617005024E-3</v>
      </c>
      <c r="M541" s="6">
        <f t="shared" si="44"/>
        <v>170.70006561666665</v>
      </c>
      <c r="N541" s="11">
        <f>Table21[[#This Row],[Adj Close]]-Table21[[#This Row],[6-MA]]</f>
        <v>-0.12522121666665953</v>
      </c>
      <c r="O541" s="12">
        <f>(Table21[[#This Row],[Adj Close]]-M541)^2</f>
        <v>1.5680353103478491E-2</v>
      </c>
      <c r="P541" s="12">
        <f>ABS(Table21[[#This Row],[Erorr 3]])</f>
        <v>0.12522121666665953</v>
      </c>
      <c r="Q541" s="204">
        <f>Table21[[#This Row],[Abs Erorr 3]]/Table21[[#This Row],[Adj Close]]</f>
        <v>7.3411303470407587E-4</v>
      </c>
    </row>
    <row r="542" spans="1:17" x14ac:dyDescent="0.3">
      <c r="A542" s="68">
        <v>44251</v>
      </c>
      <c r="B542" s="87">
        <v>169.75602720000001</v>
      </c>
      <c r="C542" s="6">
        <f t="shared" si="41"/>
        <v>170.57484439999999</v>
      </c>
      <c r="D542" s="19">
        <f>Table21[[#This Row],[Adj Close]]-Table21[[#This Row],[Naive Trend ]]</f>
        <v>-0.81881719999998381</v>
      </c>
      <c r="E542" s="7">
        <f t="shared" si="40"/>
        <v>0.67046160701581348</v>
      </c>
      <c r="F542" s="7">
        <f>ABS(Table21[[#This Row],[Erorr 1]])</f>
        <v>0.81881719999998381</v>
      </c>
      <c r="G542" s="8">
        <f>Table21[[#This Row],[Abs Erorr 1]]/Table21[[#This Row],[Adj Close]]</f>
        <v>4.8234941256918374E-3</v>
      </c>
      <c r="H542" s="6">
        <f t="shared" si="43"/>
        <v>170.99869793333332</v>
      </c>
      <c r="I542" s="9">
        <f>(Table21[[#This Row],[Adj Close]]-Table21[[#This Row],[3-MA]])</f>
        <v>-1.2426707333333127</v>
      </c>
      <c r="J542" s="5">
        <f t="shared" si="42"/>
        <v>1.5442305514831531</v>
      </c>
      <c r="K542" s="5">
        <f>ABS(Table21[[#This Row],[Erorr 2]])</f>
        <v>1.2426707333333127</v>
      </c>
      <c r="L542" s="8">
        <f>Table21[[#This Row],[Abs Erorr 2]]/Table21[[#This Row],[Adj Close]]</f>
        <v>7.3203335035005616E-3</v>
      </c>
      <c r="M542" s="6">
        <f t="shared" si="44"/>
        <v>170.69846089999999</v>
      </c>
      <c r="N542" s="11">
        <f>Table21[[#This Row],[Adj Close]]-Table21[[#This Row],[6-MA]]</f>
        <v>-0.94243369999998094</v>
      </c>
      <c r="O542" s="12">
        <f>(Table21[[#This Row],[Adj Close]]-M542)^2</f>
        <v>0.88818127889565412</v>
      </c>
      <c r="P542" s="12">
        <f>ABS(Table21[[#This Row],[Erorr 3]])</f>
        <v>0.94243369999998094</v>
      </c>
      <c r="Q542" s="204">
        <f>Table21[[#This Row],[Abs Erorr 3]]/Table21[[#This Row],[Adj Close]]</f>
        <v>5.5516950740702826E-3</v>
      </c>
    </row>
    <row r="543" spans="1:17" x14ac:dyDescent="0.3">
      <c r="A543" s="68">
        <v>44252</v>
      </c>
      <c r="B543" s="87">
        <v>171.00834660000001</v>
      </c>
      <c r="C543" s="6">
        <f t="shared" si="41"/>
        <v>169.75602720000001</v>
      </c>
      <c r="D543" s="19">
        <f>Table21[[#This Row],[Adj Close]]-Table21[[#This Row],[Naive Trend ]]</f>
        <v>1.2523194000000046</v>
      </c>
      <c r="E543" s="7">
        <f t="shared" si="40"/>
        <v>1.5683038796163715</v>
      </c>
      <c r="F543" s="7">
        <f>ABS(Table21[[#This Row],[Erorr 1]])</f>
        <v>1.2523194000000046</v>
      </c>
      <c r="G543" s="8">
        <f>Table21[[#This Row],[Abs Erorr 1]]/Table21[[#This Row],[Adj Close]]</f>
        <v>7.3231478164587117E-3</v>
      </c>
      <c r="H543" s="6">
        <f t="shared" si="43"/>
        <v>170.42071026666665</v>
      </c>
      <c r="I543" s="9">
        <f>(Table21[[#This Row],[Adj Close]]-Table21[[#This Row],[3-MA]])</f>
        <v>0.58763633333336429</v>
      </c>
      <c r="J543" s="5">
        <f t="shared" si="42"/>
        <v>0.34531646025348084</v>
      </c>
      <c r="K543" s="5">
        <f>ABS(Table21[[#This Row],[Erorr 2]])</f>
        <v>0.58763633333336429</v>
      </c>
      <c r="L543" s="8">
        <f>Table21[[#This Row],[Abs Erorr 2]]/Table21[[#This Row],[Adj Close]]</f>
        <v>3.4363020578632051E-3</v>
      </c>
      <c r="M543" s="6">
        <f t="shared" si="44"/>
        <v>170.22322844999999</v>
      </c>
      <c r="N543" s="11">
        <f>Table21[[#This Row],[Adj Close]]-Table21[[#This Row],[6-MA]]</f>
        <v>0.78511815000001661</v>
      </c>
      <c r="O543" s="12">
        <f>(Table21[[#This Row],[Adj Close]]-M543)^2</f>
        <v>0.61641050945944853</v>
      </c>
      <c r="P543" s="12">
        <f>ABS(Table21[[#This Row],[Erorr 3]])</f>
        <v>0.78511815000001661</v>
      </c>
      <c r="Q543" s="204">
        <f>Table21[[#This Row],[Abs Erorr 3]]/Table21[[#This Row],[Adj Close]]</f>
        <v>4.591110116025276E-3</v>
      </c>
    </row>
    <row r="544" spans="1:17" x14ac:dyDescent="0.3">
      <c r="A544" s="68">
        <v>44253</v>
      </c>
      <c r="B544" s="87">
        <v>169.19729609999999</v>
      </c>
      <c r="C544" s="6">
        <f t="shared" si="41"/>
        <v>171.00834660000001</v>
      </c>
      <c r="D544" s="19">
        <f>Table21[[#This Row],[Adj Close]]-Table21[[#This Row],[Naive Trend ]]</f>
        <v>-1.8110505000000217</v>
      </c>
      <c r="E544" s="7">
        <f t="shared" si="40"/>
        <v>3.2799039135503283</v>
      </c>
      <c r="F544" s="7">
        <f>ABS(Table21[[#This Row],[Erorr 1]])</f>
        <v>1.8110505000000217</v>
      </c>
      <c r="G544" s="8">
        <f>Table21[[#This Row],[Abs Erorr 1]]/Table21[[#This Row],[Adj Close]]</f>
        <v>1.070377920773417E-2</v>
      </c>
      <c r="H544" s="6">
        <f t="shared" si="43"/>
        <v>170.44640606666667</v>
      </c>
      <c r="I544" s="9">
        <f>(Table21[[#This Row],[Adj Close]]-Table21[[#This Row],[3-MA]])</f>
        <v>-1.2491099666666798</v>
      </c>
      <c r="J544" s="5">
        <f t="shared" si="42"/>
        <v>1.5602757088260339</v>
      </c>
      <c r="K544" s="5">
        <f>ABS(Table21[[#This Row],[Erorr 2]])</f>
        <v>1.2491099666666798</v>
      </c>
      <c r="L544" s="8">
        <f>Table21[[#This Row],[Abs Erorr 2]]/Table21[[#This Row],[Adj Close]]</f>
        <v>7.3825645885524285E-3</v>
      </c>
      <c r="M544" s="6">
        <f t="shared" si="44"/>
        <v>170.38699341666668</v>
      </c>
      <c r="N544" s="11">
        <f>Table21[[#This Row],[Adj Close]]-Table21[[#This Row],[6-MA]]</f>
        <v>-1.1896973166666953</v>
      </c>
      <c r="O544" s="12">
        <f>(Table21[[#This Row],[Adj Close]]-M544)^2</f>
        <v>1.4153797052839352</v>
      </c>
      <c r="P544" s="12">
        <f>ABS(Table21[[#This Row],[Erorr 3]])</f>
        <v>1.1896973166666953</v>
      </c>
      <c r="Q544" s="204">
        <f>Table21[[#This Row],[Abs Erorr 3]]/Table21[[#This Row],[Adj Close]]</f>
        <v>7.0314203837131854E-3</v>
      </c>
    </row>
    <row r="545" spans="1:17" x14ac:dyDescent="0.3">
      <c r="A545" s="68">
        <v>44256</v>
      </c>
      <c r="B545" s="87">
        <v>171.056488</v>
      </c>
      <c r="C545" s="6">
        <f t="shared" si="41"/>
        <v>169.19729609999999</v>
      </c>
      <c r="D545" s="19">
        <f>Table21[[#This Row],[Adj Close]]-Table21[[#This Row],[Naive Trend ]]</f>
        <v>1.8591919000000132</v>
      </c>
      <c r="E545" s="7">
        <f t="shared" si="40"/>
        <v>3.456594521025659</v>
      </c>
      <c r="F545" s="7">
        <f>ABS(Table21[[#This Row],[Erorr 1]])</f>
        <v>1.8591919000000132</v>
      </c>
      <c r="G545" s="8">
        <f>Table21[[#This Row],[Abs Erorr 1]]/Table21[[#This Row],[Adj Close]]</f>
        <v>1.0868876835586693E-2</v>
      </c>
      <c r="H545" s="6">
        <f t="shared" si="43"/>
        <v>169.98722330000001</v>
      </c>
      <c r="I545" s="9">
        <f>(Table21[[#This Row],[Adj Close]]-Table21[[#This Row],[3-MA]])</f>
        <v>1.0692646999999909</v>
      </c>
      <c r="J545" s="5">
        <f t="shared" si="42"/>
        <v>1.1433269986660703</v>
      </c>
      <c r="K545" s="5">
        <f>ABS(Table21[[#This Row],[Erorr 2]])</f>
        <v>1.0692646999999909</v>
      </c>
      <c r="L545" s="8">
        <f>Table21[[#This Row],[Abs Erorr 2]]/Table21[[#This Row],[Adj Close]]</f>
        <v>6.2509450094637205E-3</v>
      </c>
      <c r="M545" s="6">
        <f t="shared" si="44"/>
        <v>170.49296061666666</v>
      </c>
      <c r="N545" s="11">
        <f>Table21[[#This Row],[Adj Close]]-Table21[[#This Row],[6-MA]]</f>
        <v>0.56352738333333718</v>
      </c>
      <c r="O545" s="12">
        <f>(Table21[[#This Row],[Adj Close]]-M545)^2</f>
        <v>0.31756311176651797</v>
      </c>
      <c r="P545" s="12">
        <f>ABS(Table21[[#This Row],[Erorr 3]])</f>
        <v>0.56352738333333718</v>
      </c>
      <c r="Q545" s="204">
        <f>Table21[[#This Row],[Abs Erorr 3]]/Table21[[#This Row],[Adj Close]]</f>
        <v>3.2943935066253502E-3</v>
      </c>
    </row>
    <row r="546" spans="1:17" x14ac:dyDescent="0.3">
      <c r="A546" s="68">
        <v>44257</v>
      </c>
      <c r="B546" s="87">
        <v>169.83306880000001</v>
      </c>
      <c r="C546" s="6">
        <f t="shared" si="41"/>
        <v>171.056488</v>
      </c>
      <c r="D546" s="19">
        <f>Table21[[#This Row],[Adj Close]]-Table21[[#This Row],[Naive Trend ]]</f>
        <v>-1.223419199999995</v>
      </c>
      <c r="E546" s="7">
        <f t="shared" si="40"/>
        <v>1.4967545389286279</v>
      </c>
      <c r="F546" s="7">
        <f>ABS(Table21[[#This Row],[Erorr 1]])</f>
        <v>1.223419199999995</v>
      </c>
      <c r="G546" s="8">
        <f>Table21[[#This Row],[Abs Erorr 1]]/Table21[[#This Row],[Adj Close]]</f>
        <v>7.2036571478357164E-3</v>
      </c>
      <c r="H546" s="6">
        <f t="shared" si="43"/>
        <v>170.42071023333332</v>
      </c>
      <c r="I546" s="9">
        <f>(Table21[[#This Row],[Adj Close]]-Table21[[#This Row],[3-MA]])</f>
        <v>-0.58764143333331731</v>
      </c>
      <c r="J546" s="5">
        <f t="shared" si="42"/>
        <v>0.3453224541700356</v>
      </c>
      <c r="K546" s="5">
        <f>ABS(Table21[[#This Row],[Erorr 2]])</f>
        <v>0.58764143333331731</v>
      </c>
      <c r="L546" s="8">
        <f>Table21[[#This Row],[Abs Erorr 2]]/Table21[[#This Row],[Adj Close]]</f>
        <v>3.4601119645629183E-3</v>
      </c>
      <c r="M546" s="6">
        <f t="shared" si="44"/>
        <v>170.42071024999998</v>
      </c>
      <c r="N546" s="11">
        <f>Table21[[#This Row],[Adj Close]]-Table21[[#This Row],[6-MA]]</f>
        <v>-0.58764144999997825</v>
      </c>
      <c r="O546" s="12">
        <f>(Table21[[#This Row],[Adj Close]]-M546)^2</f>
        <v>0.34532247375807695</v>
      </c>
      <c r="P546" s="12">
        <f>ABS(Table21[[#This Row],[Erorr 3]])</f>
        <v>0.58764144999997825</v>
      </c>
      <c r="Q546" s="204">
        <f>Table21[[#This Row],[Abs Erorr 3]]/Table21[[#This Row],[Adj Close]]</f>
        <v>3.4601120626984645E-3</v>
      </c>
    </row>
    <row r="547" spans="1:17" x14ac:dyDescent="0.3">
      <c r="A547" s="68">
        <v>44258</v>
      </c>
      <c r="B547" s="87">
        <v>168.07983400000001</v>
      </c>
      <c r="C547" s="6">
        <f t="shared" si="41"/>
        <v>169.83306880000001</v>
      </c>
      <c r="D547" s="19">
        <f>Table21[[#This Row],[Adj Close]]-Table21[[#This Row],[Naive Trend ]]</f>
        <v>-1.7532348000000013</v>
      </c>
      <c r="E547" s="7">
        <f t="shared" si="40"/>
        <v>3.0738322639310445</v>
      </c>
      <c r="F547" s="7">
        <f>ABS(Table21[[#This Row],[Erorr 1]])</f>
        <v>1.7532348000000013</v>
      </c>
      <c r="G547" s="8">
        <f>Table21[[#This Row],[Abs Erorr 1]]/Table21[[#This Row],[Adj Close]]</f>
        <v>1.0430964609353442E-2</v>
      </c>
      <c r="H547" s="6">
        <f t="shared" si="43"/>
        <v>170.02895096666666</v>
      </c>
      <c r="I547" s="9">
        <f>(Table21[[#This Row],[Adj Close]]-Table21[[#This Row],[3-MA]])</f>
        <v>-1.9491169666666508</v>
      </c>
      <c r="J547" s="5">
        <f t="shared" si="42"/>
        <v>3.7990569497478059</v>
      </c>
      <c r="K547" s="5">
        <f>ABS(Table21[[#This Row],[Erorr 2]])</f>
        <v>1.9491169666666508</v>
      </c>
      <c r="L547" s="8">
        <f>Table21[[#This Row],[Abs Erorr 2]]/Table21[[#This Row],[Adj Close]]</f>
        <v>1.1596376080825085E-2</v>
      </c>
      <c r="M547" s="6">
        <f t="shared" si="44"/>
        <v>170.23767851666668</v>
      </c>
      <c r="N547" s="11">
        <f>Table21[[#This Row],[Adj Close]]-Table21[[#This Row],[6-MA]]</f>
        <v>-2.1578445166666711</v>
      </c>
      <c r="O547" s="12">
        <f>(Table21[[#This Row],[Adj Close]]-M547)^2</f>
        <v>4.6562929581084198</v>
      </c>
      <c r="P547" s="12">
        <f>ABS(Table21[[#This Row],[Erorr 3]])</f>
        <v>2.1578445166666711</v>
      </c>
      <c r="Q547" s="204">
        <f>Table21[[#This Row],[Abs Erorr 3]]/Table21[[#This Row],[Adj Close]]</f>
        <v>1.2838211850367908E-2</v>
      </c>
    </row>
    <row r="548" spans="1:17" x14ac:dyDescent="0.3">
      <c r="A548" s="68">
        <v>44259</v>
      </c>
      <c r="B548" s="87">
        <v>160.98019410000001</v>
      </c>
      <c r="C548" s="6">
        <f t="shared" si="41"/>
        <v>168.07983400000001</v>
      </c>
      <c r="D548" s="19">
        <f>Table21[[#This Row],[Adj Close]]-Table21[[#This Row],[Naive Trend ]]</f>
        <v>-7.0996398999999997</v>
      </c>
      <c r="E548" s="7">
        <f t="shared" si="40"/>
        <v>50.404886709672006</v>
      </c>
      <c r="F548" s="7">
        <f>ABS(Table21[[#This Row],[Erorr 1]])</f>
        <v>7.0996398999999997</v>
      </c>
      <c r="G548" s="8">
        <f>Table21[[#This Row],[Abs Erorr 1]]/Table21[[#This Row],[Adj Close]]</f>
        <v>4.4102567646239405E-2</v>
      </c>
      <c r="H548" s="6">
        <f t="shared" si="43"/>
        <v>169.65646360000002</v>
      </c>
      <c r="I548" s="9">
        <f>(Table21[[#This Row],[Adj Close]]-Table21[[#This Row],[3-MA]])</f>
        <v>-8.6762695000000178</v>
      </c>
      <c r="J548" s="5">
        <f t="shared" si="42"/>
        <v>75.277652436630561</v>
      </c>
      <c r="K548" s="5">
        <f>ABS(Table21[[#This Row],[Erorr 2]])</f>
        <v>8.6762695000000178</v>
      </c>
      <c r="L548" s="8">
        <f>Table21[[#This Row],[Abs Erorr 2]]/Table21[[#This Row],[Adj Close]]</f>
        <v>5.3896502911472251E-2</v>
      </c>
      <c r="M548" s="6">
        <f t="shared" si="44"/>
        <v>169.82184344999999</v>
      </c>
      <c r="N548" s="11">
        <f>Table21[[#This Row],[Adj Close]]-Table21[[#This Row],[6-MA]]</f>
        <v>-8.8416493499999831</v>
      </c>
      <c r="O548" s="12">
        <f>(Table21[[#This Row],[Adj Close]]-M548)^2</f>
        <v>78.174763228355118</v>
      </c>
      <c r="P548" s="12">
        <f>ABS(Table21[[#This Row],[Erorr 3]])</f>
        <v>8.8416493499999831</v>
      </c>
      <c r="Q548" s="204">
        <f>Table21[[#This Row],[Abs Erorr 3]]/Table21[[#This Row],[Adj Close]]</f>
        <v>5.492383332888516E-2</v>
      </c>
    </row>
    <row r="549" spans="1:17" x14ac:dyDescent="0.3">
      <c r="A549" s="68">
        <v>44260</v>
      </c>
      <c r="B549" s="87">
        <v>157.48335270000001</v>
      </c>
      <c r="C549" s="6">
        <f t="shared" si="41"/>
        <v>160.98019410000001</v>
      </c>
      <c r="D549" s="19">
        <f>Table21[[#This Row],[Adj Close]]-Table21[[#This Row],[Naive Trend ]]</f>
        <v>-3.4968413999999939</v>
      </c>
      <c r="E549" s="7">
        <f t="shared" si="40"/>
        <v>12.227899776753917</v>
      </c>
      <c r="F549" s="7">
        <f>ABS(Table21[[#This Row],[Erorr 1]])</f>
        <v>3.4968413999999939</v>
      </c>
      <c r="G549" s="8">
        <f>Table21[[#This Row],[Abs Erorr 1]]/Table21[[#This Row],[Adj Close]]</f>
        <v>2.2204514572796454E-2</v>
      </c>
      <c r="H549" s="6">
        <f t="shared" si="43"/>
        <v>166.29769896666667</v>
      </c>
      <c r="I549" s="9">
        <f>(Table21[[#This Row],[Adj Close]]-Table21[[#This Row],[3-MA]])</f>
        <v>-8.8143462666666608</v>
      </c>
      <c r="J549" s="5">
        <f t="shared" si="42"/>
        <v>77.692700108700507</v>
      </c>
      <c r="K549" s="5">
        <f>ABS(Table21[[#This Row],[Erorr 2]])</f>
        <v>8.8143462666666608</v>
      </c>
      <c r="L549" s="8">
        <f>Table21[[#This Row],[Abs Erorr 2]]/Table21[[#This Row],[Adj Close]]</f>
        <v>5.5970019151533212E-2</v>
      </c>
      <c r="M549" s="6">
        <f t="shared" si="44"/>
        <v>168.3592046</v>
      </c>
      <c r="N549" s="11">
        <f>Table21[[#This Row],[Adj Close]]-Table21[[#This Row],[6-MA]]</f>
        <v>-10.875851899999986</v>
      </c>
      <c r="O549" s="12">
        <f>(Table21[[#This Row],[Adj Close]]-M549)^2</f>
        <v>118.28415455073332</v>
      </c>
      <c r="P549" s="12">
        <f>ABS(Table21[[#This Row],[Erorr 3]])</f>
        <v>10.875851899999986</v>
      </c>
      <c r="Q549" s="204">
        <f>Table21[[#This Row],[Abs Erorr 3]]/Table21[[#This Row],[Adj Close]]</f>
        <v>6.9060327415800468E-2</v>
      </c>
    </row>
    <row r="550" spans="1:17" x14ac:dyDescent="0.3">
      <c r="A550" s="68">
        <v>44263</v>
      </c>
      <c r="B550" s="87">
        <v>159.89163210000001</v>
      </c>
      <c r="C550" s="6">
        <f t="shared" si="41"/>
        <v>157.48335270000001</v>
      </c>
      <c r="D550" s="19">
        <f>Table21[[#This Row],[Adj Close]]-Table21[[#This Row],[Naive Trend ]]</f>
        <v>2.4082793999999978</v>
      </c>
      <c r="E550" s="7">
        <f t="shared" si="40"/>
        <v>5.7998096684643494</v>
      </c>
      <c r="F550" s="7">
        <f>ABS(Table21[[#This Row],[Erorr 1]])</f>
        <v>2.4082793999999978</v>
      </c>
      <c r="G550" s="8">
        <f>Table21[[#This Row],[Abs Erorr 1]]/Table21[[#This Row],[Adj Close]]</f>
        <v>1.5061947697761962E-2</v>
      </c>
      <c r="H550" s="6">
        <f t="shared" si="43"/>
        <v>162.18112693333333</v>
      </c>
      <c r="I550" s="9">
        <f>(Table21[[#This Row],[Adj Close]]-Table21[[#This Row],[3-MA]])</f>
        <v>-2.2894948333333218</v>
      </c>
      <c r="J550" s="5">
        <f t="shared" si="42"/>
        <v>5.2417865918599746</v>
      </c>
      <c r="K550" s="5">
        <f>ABS(Table21[[#This Row],[Erorr 2]])</f>
        <v>2.2894948333333218</v>
      </c>
      <c r="L550" s="8">
        <f>Table21[[#This Row],[Abs Erorr 2]]/Table21[[#This Row],[Adj Close]]</f>
        <v>1.4319040985843572E-2</v>
      </c>
      <c r="M550" s="6">
        <f t="shared" si="44"/>
        <v>166.10503894999999</v>
      </c>
      <c r="N550" s="11">
        <f>Table21[[#This Row],[Adj Close]]-Table21[[#This Row],[6-MA]]</f>
        <v>-6.2134068499999842</v>
      </c>
      <c r="O550" s="12">
        <f>(Table21[[#This Row],[Adj Close]]-M550)^2</f>
        <v>38.606424683626727</v>
      </c>
      <c r="P550" s="12">
        <f>ABS(Table21[[#This Row],[Erorr 3]])</f>
        <v>6.2134068499999842</v>
      </c>
      <c r="Q550" s="204">
        <f>Table21[[#This Row],[Abs Erorr 3]]/Table21[[#This Row],[Adj Close]]</f>
        <v>3.8860112742572873E-2</v>
      </c>
    </row>
    <row r="551" spans="1:17" x14ac:dyDescent="0.3">
      <c r="A551" s="68">
        <v>44264</v>
      </c>
      <c r="B551" s="87">
        <v>157.4158936</v>
      </c>
      <c r="C551" s="6">
        <f t="shared" si="41"/>
        <v>159.89163210000001</v>
      </c>
      <c r="D551" s="19">
        <f>Table21[[#This Row],[Adj Close]]-Table21[[#This Row],[Naive Trend ]]</f>
        <v>-2.4757385000000056</v>
      </c>
      <c r="E551" s="7">
        <f t="shared" si="40"/>
        <v>6.1292811203822781</v>
      </c>
      <c r="F551" s="7">
        <f>ABS(Table21[[#This Row],[Erorr 1]])</f>
        <v>2.4757385000000056</v>
      </c>
      <c r="G551" s="8">
        <f>Table21[[#This Row],[Abs Erorr 1]]/Table21[[#This Row],[Adj Close]]</f>
        <v>1.572737316024108E-2</v>
      </c>
      <c r="H551" s="6">
        <f t="shared" si="43"/>
        <v>159.45172630000002</v>
      </c>
      <c r="I551" s="9">
        <f>(Table21[[#This Row],[Adj Close]]-Table21[[#This Row],[3-MA]])</f>
        <v>-2.0358327000000145</v>
      </c>
      <c r="J551" s="5">
        <f t="shared" si="42"/>
        <v>4.1446147823893487</v>
      </c>
      <c r="K551" s="5">
        <f>ABS(Table21[[#This Row],[Erorr 2]])</f>
        <v>2.0358327000000145</v>
      </c>
      <c r="L551" s="8">
        <f>Table21[[#This Row],[Abs Erorr 2]]/Table21[[#This Row],[Adj Close]]</f>
        <v>1.2932828149952544E-2</v>
      </c>
      <c r="M551" s="6">
        <f t="shared" si="44"/>
        <v>164.55409495000001</v>
      </c>
      <c r="N551" s="11">
        <f>Table21[[#This Row],[Adj Close]]-Table21[[#This Row],[6-MA]]</f>
        <v>-7.1382013500000028</v>
      </c>
      <c r="O551" s="12">
        <f>(Table21[[#This Row],[Adj Close]]-M551)^2</f>
        <v>50.953918513141865</v>
      </c>
      <c r="P551" s="12">
        <f>ABS(Table21[[#This Row],[Erorr 3]])</f>
        <v>7.1382013500000028</v>
      </c>
      <c r="Q551" s="204">
        <f>Table21[[#This Row],[Abs Erorr 3]]/Table21[[#This Row],[Adj Close]]</f>
        <v>4.5346128569065933E-2</v>
      </c>
    </row>
    <row r="552" spans="1:17" x14ac:dyDescent="0.3">
      <c r="A552" s="68">
        <v>44265</v>
      </c>
      <c r="B552" s="87">
        <v>166.8082733</v>
      </c>
      <c r="C552" s="6">
        <f t="shared" si="41"/>
        <v>157.4158936</v>
      </c>
      <c r="D552" s="19">
        <f>Table21[[#This Row],[Adj Close]]-Table21[[#This Row],[Naive Trend ]]</f>
        <v>9.3923796999999922</v>
      </c>
      <c r="E552" s="7">
        <f t="shared" si="40"/>
        <v>88.216796428971946</v>
      </c>
      <c r="F552" s="7">
        <f>ABS(Table21[[#This Row],[Erorr 1]])</f>
        <v>9.3923796999999922</v>
      </c>
      <c r="G552" s="8">
        <f>Table21[[#This Row],[Abs Erorr 1]]/Table21[[#This Row],[Adj Close]]</f>
        <v>5.6306438009271043E-2</v>
      </c>
      <c r="H552" s="6">
        <f t="shared" si="43"/>
        <v>158.26362613333333</v>
      </c>
      <c r="I552" s="9">
        <f>(Table21[[#This Row],[Adj Close]]-Table21[[#This Row],[3-MA]])</f>
        <v>8.5446471666666639</v>
      </c>
      <c r="J552" s="5">
        <f t="shared" si="42"/>
        <v>73.010995202824645</v>
      </c>
      <c r="K552" s="5">
        <f>ABS(Table21[[#This Row],[Erorr 2]])</f>
        <v>8.5446471666666639</v>
      </c>
      <c r="L552" s="8">
        <f>Table21[[#This Row],[Abs Erorr 2]]/Table21[[#This Row],[Adj Close]]</f>
        <v>5.1224360744381997E-2</v>
      </c>
      <c r="M552" s="6">
        <f t="shared" si="44"/>
        <v>162.28066255000002</v>
      </c>
      <c r="N552" s="11">
        <f>Table21[[#This Row],[Adj Close]]-Table21[[#This Row],[6-MA]]</f>
        <v>4.5276107499999796</v>
      </c>
      <c r="O552" s="12">
        <f>(Table21[[#This Row],[Adj Close]]-M552)^2</f>
        <v>20.499259103515378</v>
      </c>
      <c r="P552" s="12">
        <f>ABS(Table21[[#This Row],[Erorr 3]])</f>
        <v>4.5276107499999796</v>
      </c>
      <c r="Q552" s="204">
        <f>Table21[[#This Row],[Abs Erorr 3]]/Table21[[#This Row],[Adj Close]]</f>
        <v>2.7142603064160966E-2</v>
      </c>
    </row>
    <row r="553" spans="1:17" x14ac:dyDescent="0.3">
      <c r="A553" s="68">
        <v>44266</v>
      </c>
      <c r="B553" s="87">
        <v>173.36846919999999</v>
      </c>
      <c r="C553" s="6">
        <f t="shared" si="41"/>
        <v>166.8082733</v>
      </c>
      <c r="D553" s="19">
        <f>Table21[[#This Row],[Adj Close]]-Table21[[#This Row],[Naive Trend ]]</f>
        <v>6.5601958999999965</v>
      </c>
      <c r="E553" s="7">
        <f t="shared" si="40"/>
        <v>43.036170246376763</v>
      </c>
      <c r="F553" s="7">
        <f>ABS(Table21[[#This Row],[Erorr 1]])</f>
        <v>6.5601958999999965</v>
      </c>
      <c r="G553" s="8">
        <f>Table21[[#This Row],[Abs Erorr 1]]/Table21[[#This Row],[Adj Close]]</f>
        <v>3.7839613686800652E-2</v>
      </c>
      <c r="H553" s="6">
        <f t="shared" si="43"/>
        <v>161.37193300000001</v>
      </c>
      <c r="I553" s="9">
        <f>(Table21[[#This Row],[Adj Close]]-Table21[[#This Row],[3-MA]])</f>
        <v>11.99653619999998</v>
      </c>
      <c r="J553" s="5">
        <f t="shared" si="42"/>
        <v>143.91688079790995</v>
      </c>
      <c r="K553" s="5">
        <f>ABS(Table21[[#This Row],[Erorr 2]])</f>
        <v>11.99653619999998</v>
      </c>
      <c r="L553" s="8">
        <f>Table21[[#This Row],[Abs Erorr 2]]/Table21[[#This Row],[Adj Close]]</f>
        <v>6.9196759107105155E-2</v>
      </c>
      <c r="M553" s="6">
        <f t="shared" si="44"/>
        <v>161.77652996666669</v>
      </c>
      <c r="N553" s="11">
        <f>Table21[[#This Row],[Adj Close]]-Table21[[#This Row],[6-MA]]</f>
        <v>11.591939233333306</v>
      </c>
      <c r="O553" s="12">
        <f>(Table21[[#This Row],[Adj Close]]-M553)^2</f>
        <v>134.37305518929196</v>
      </c>
      <c r="P553" s="12">
        <f>ABS(Table21[[#This Row],[Erorr 3]])</f>
        <v>11.591939233333306</v>
      </c>
      <c r="Q553" s="204">
        <f>Table21[[#This Row],[Abs Erorr 3]]/Table21[[#This Row],[Adj Close]]</f>
        <v>6.6863018903170354E-2</v>
      </c>
    </row>
    <row r="554" spans="1:17" x14ac:dyDescent="0.3">
      <c r="A554" s="68">
        <v>44267</v>
      </c>
      <c r="B554" s="87">
        <v>173.50332639999999</v>
      </c>
      <c r="C554" s="6">
        <f t="shared" si="41"/>
        <v>173.36846919999999</v>
      </c>
      <c r="D554" s="19">
        <f>Table21[[#This Row],[Adj Close]]-Table21[[#This Row],[Naive Trend ]]</f>
        <v>0.13485719999999901</v>
      </c>
      <c r="E554" s="7">
        <f t="shared" si="40"/>
        <v>1.8186464391839734E-2</v>
      </c>
      <c r="F554" s="7">
        <f>ABS(Table21[[#This Row],[Erorr 1]])</f>
        <v>0.13485719999999901</v>
      </c>
      <c r="G554" s="8">
        <f>Table21[[#This Row],[Abs Erorr 1]]/Table21[[#This Row],[Adj Close]]</f>
        <v>7.7726002606483182E-4</v>
      </c>
      <c r="H554" s="6">
        <f t="shared" si="43"/>
        <v>165.86421203333333</v>
      </c>
      <c r="I554" s="9">
        <f>(Table21[[#This Row],[Adj Close]]-Table21[[#This Row],[3-MA]])</f>
        <v>7.6391143666666608</v>
      </c>
      <c r="J554" s="5">
        <f t="shared" si="42"/>
        <v>58.356068307012976</v>
      </c>
      <c r="K554" s="5">
        <f>ABS(Table21[[#This Row],[Erorr 2]])</f>
        <v>7.6391143666666608</v>
      </c>
      <c r="L554" s="8">
        <f>Table21[[#This Row],[Abs Erorr 2]]/Table21[[#This Row],[Adj Close]]</f>
        <v>4.4028633485995582E-2</v>
      </c>
      <c r="M554" s="6">
        <f t="shared" si="44"/>
        <v>162.65796916666667</v>
      </c>
      <c r="N554" s="11">
        <f>Table21[[#This Row],[Adj Close]]-Table21[[#This Row],[6-MA]]</f>
        <v>10.845357233333317</v>
      </c>
      <c r="O554" s="12">
        <f>(Table21[[#This Row],[Adj Close]]-M554)^2</f>
        <v>117.6217735186153</v>
      </c>
      <c r="P554" s="12">
        <f>ABS(Table21[[#This Row],[Erorr 3]])</f>
        <v>10.845357233333317</v>
      </c>
      <c r="Q554" s="204">
        <f>Table21[[#This Row],[Abs Erorr 3]]/Table21[[#This Row],[Adj Close]]</f>
        <v>6.2508065167177787E-2</v>
      </c>
    </row>
    <row r="555" spans="1:17" x14ac:dyDescent="0.3">
      <c r="A555" s="68">
        <v>44270</v>
      </c>
      <c r="B555" s="87">
        <v>168.35922239999999</v>
      </c>
      <c r="C555" s="6">
        <f t="shared" si="41"/>
        <v>173.50332639999999</v>
      </c>
      <c r="D555" s="19">
        <f>Table21[[#This Row],[Adj Close]]-Table21[[#This Row],[Naive Trend ]]</f>
        <v>-5.1441039999999987</v>
      </c>
      <c r="E555" s="7">
        <f t="shared" si="40"/>
        <v>26.461805962815987</v>
      </c>
      <c r="F555" s="7">
        <f>ABS(Table21[[#This Row],[Erorr 1]])</f>
        <v>5.1441039999999987</v>
      </c>
      <c r="G555" s="8">
        <f>Table21[[#This Row],[Abs Erorr 1]]/Table21[[#This Row],[Adj Close]]</f>
        <v>3.0554334515624365E-2</v>
      </c>
      <c r="H555" s="6">
        <f t="shared" si="43"/>
        <v>171.22668963333331</v>
      </c>
      <c r="I555" s="9">
        <f>(Table21[[#This Row],[Adj Close]]-Table21[[#This Row],[3-MA]])</f>
        <v>-2.8674672333333149</v>
      </c>
      <c r="J555" s="5">
        <f t="shared" si="42"/>
        <v>8.2223683342402154</v>
      </c>
      <c r="K555" s="5">
        <f>ABS(Table21[[#This Row],[Erorr 2]])</f>
        <v>2.8674672333333149</v>
      </c>
      <c r="L555" s="8">
        <f>Table21[[#This Row],[Abs Erorr 2]]/Table21[[#This Row],[Adj Close]]</f>
        <v>1.7031839375692644E-2</v>
      </c>
      <c r="M555" s="6">
        <f t="shared" si="44"/>
        <v>164.74515788333332</v>
      </c>
      <c r="N555" s="11">
        <f>Table21[[#This Row],[Adj Close]]-Table21[[#This Row],[6-MA]]</f>
        <v>3.6140645166666729</v>
      </c>
      <c r="O555" s="12">
        <f>(Table21[[#This Row],[Adj Close]]-M555)^2</f>
        <v>13.061462330629112</v>
      </c>
      <c r="P555" s="12">
        <f>ABS(Table21[[#This Row],[Erorr 3]])</f>
        <v>3.6140645166666729</v>
      </c>
      <c r="Q555" s="204">
        <f>Table21[[#This Row],[Abs Erorr 3]]/Table21[[#This Row],[Adj Close]]</f>
        <v>2.1466388743944881E-2</v>
      </c>
    </row>
    <row r="556" spans="1:17" x14ac:dyDescent="0.3">
      <c r="A556" s="68">
        <v>44271</v>
      </c>
      <c r="B556" s="87">
        <v>165.3440094</v>
      </c>
      <c r="C556" s="6">
        <f t="shared" si="41"/>
        <v>168.35922239999999</v>
      </c>
      <c r="D556" s="19">
        <f>Table21[[#This Row],[Adj Close]]-Table21[[#This Row],[Naive Trend ]]</f>
        <v>-3.0152129999999886</v>
      </c>
      <c r="E556" s="7">
        <f t="shared" si="40"/>
        <v>9.0915094353689305</v>
      </c>
      <c r="F556" s="7">
        <f>ABS(Table21[[#This Row],[Erorr 1]])</f>
        <v>3.0152129999999886</v>
      </c>
      <c r="G556" s="8">
        <f>Table21[[#This Row],[Abs Erorr 1]]/Table21[[#This Row],[Adj Close]]</f>
        <v>1.8235997850430671E-2</v>
      </c>
      <c r="H556" s="6">
        <f t="shared" si="43"/>
        <v>171.74367266666664</v>
      </c>
      <c r="I556" s="9">
        <f>(Table21[[#This Row],[Adj Close]]-Table21[[#This Row],[3-MA]])</f>
        <v>-6.3996632666666358</v>
      </c>
      <c r="J556" s="5">
        <f t="shared" si="42"/>
        <v>40.955689926722279</v>
      </c>
      <c r="K556" s="5">
        <f>ABS(Table21[[#This Row],[Erorr 2]])</f>
        <v>6.3996632666666358</v>
      </c>
      <c r="L556" s="8">
        <f>Table21[[#This Row],[Abs Erorr 2]]/Table21[[#This Row],[Adj Close]]</f>
        <v>3.870514141933367E-2</v>
      </c>
      <c r="M556" s="6">
        <f t="shared" si="44"/>
        <v>166.55780283333334</v>
      </c>
      <c r="N556" s="11">
        <f>Table21[[#This Row],[Adj Close]]-Table21[[#This Row],[6-MA]]</f>
        <v>-1.2137934333333362</v>
      </c>
      <c r="O556" s="12">
        <f>(Table21[[#This Row],[Adj Close]]-M556)^2</f>
        <v>1.4732944988031282</v>
      </c>
      <c r="P556" s="12">
        <f>ABS(Table21[[#This Row],[Erorr 3]])</f>
        <v>1.2137934333333362</v>
      </c>
      <c r="Q556" s="204">
        <f>Table21[[#This Row],[Abs Erorr 3]]/Table21[[#This Row],[Adj Close]]</f>
        <v>7.3410185088528292E-3</v>
      </c>
    </row>
    <row r="557" spans="1:17" x14ac:dyDescent="0.3">
      <c r="A557" s="68">
        <v>44272</v>
      </c>
      <c r="B557" s="87">
        <v>165.7774963</v>
      </c>
      <c r="C557" s="6">
        <f t="shared" si="41"/>
        <v>165.3440094</v>
      </c>
      <c r="D557" s="19">
        <f>Table21[[#This Row],[Adj Close]]-Table21[[#This Row],[Naive Trend ]]</f>
        <v>0.43348689999999124</v>
      </c>
      <c r="E557" s="7">
        <f t="shared" si="40"/>
        <v>0.18791089247160239</v>
      </c>
      <c r="F557" s="7">
        <f>ABS(Table21[[#This Row],[Erorr 1]])</f>
        <v>0.43348689999999124</v>
      </c>
      <c r="G557" s="8">
        <f>Table21[[#This Row],[Abs Erorr 1]]/Table21[[#This Row],[Adj Close]]</f>
        <v>2.614871799098291E-3</v>
      </c>
      <c r="H557" s="6">
        <f t="shared" si="43"/>
        <v>169.06885273333333</v>
      </c>
      <c r="I557" s="9">
        <f>(Table21[[#This Row],[Adj Close]]-Table21[[#This Row],[3-MA]])</f>
        <v>-3.2913564333333341</v>
      </c>
      <c r="J557" s="5">
        <f t="shared" si="42"/>
        <v>10.833027171244726</v>
      </c>
      <c r="K557" s="5">
        <f>ABS(Table21[[#This Row],[Erorr 2]])</f>
        <v>3.2913564333333341</v>
      </c>
      <c r="L557" s="8">
        <f>Table21[[#This Row],[Abs Erorr 2]]/Table21[[#This Row],[Adj Close]]</f>
        <v>1.9854060453278387E-2</v>
      </c>
      <c r="M557" s="6">
        <f t="shared" si="44"/>
        <v>167.46653238333334</v>
      </c>
      <c r="N557" s="11">
        <f>Table21[[#This Row],[Adj Close]]-Table21[[#This Row],[6-MA]]</f>
        <v>-1.6890360833333489</v>
      </c>
      <c r="O557" s="12">
        <f>(Table21[[#This Row],[Adj Close]]-M557)^2</f>
        <v>2.8528428908020596</v>
      </c>
      <c r="P557" s="12">
        <f>ABS(Table21[[#This Row],[Erorr 3]])</f>
        <v>1.6890360833333489</v>
      </c>
      <c r="Q557" s="204">
        <f>Table21[[#This Row],[Abs Erorr 3]]/Table21[[#This Row],[Adj Close]]</f>
        <v>1.018857276187099E-2</v>
      </c>
    </row>
    <row r="558" spans="1:17" x14ac:dyDescent="0.3">
      <c r="A558" s="68">
        <v>44273</v>
      </c>
      <c r="B558" s="87">
        <v>164.25546259999999</v>
      </c>
      <c r="C558" s="6">
        <f t="shared" si="41"/>
        <v>165.7774963</v>
      </c>
      <c r="D558" s="19">
        <f>Table21[[#This Row],[Adj Close]]-Table21[[#This Row],[Naive Trend ]]</f>
        <v>-1.5220337000000086</v>
      </c>
      <c r="E558" s="7">
        <f t="shared" si="40"/>
        <v>2.3165865839357163</v>
      </c>
      <c r="F558" s="7">
        <f>ABS(Table21[[#This Row],[Erorr 1]])</f>
        <v>1.5220337000000086</v>
      </c>
      <c r="G558" s="8">
        <f>Table21[[#This Row],[Abs Erorr 1]]/Table21[[#This Row],[Adj Close]]</f>
        <v>9.2662592519465389E-3</v>
      </c>
      <c r="H558" s="6">
        <f t="shared" si="43"/>
        <v>166.49357603333334</v>
      </c>
      <c r="I558" s="9">
        <f>(Table21[[#This Row],[Adj Close]]-Table21[[#This Row],[3-MA]])</f>
        <v>-2.2381134333333534</v>
      </c>
      <c r="J558" s="5">
        <f t="shared" si="42"/>
        <v>5.0091517404672112</v>
      </c>
      <c r="K558" s="5">
        <f>ABS(Table21[[#This Row],[Erorr 2]])</f>
        <v>2.2381134333333534</v>
      </c>
      <c r="L558" s="8">
        <f>Table21[[#This Row],[Abs Erorr 2]]/Table21[[#This Row],[Adj Close]]</f>
        <v>1.3625808225225829E-2</v>
      </c>
      <c r="M558" s="6">
        <f t="shared" si="44"/>
        <v>168.86013283333332</v>
      </c>
      <c r="N558" s="11">
        <f>Table21[[#This Row],[Adj Close]]-Table21[[#This Row],[6-MA]]</f>
        <v>-4.6046702333333371</v>
      </c>
      <c r="O558" s="12">
        <f>(Table21[[#This Row],[Adj Close]]-M558)^2</f>
        <v>21.202987957746089</v>
      </c>
      <c r="P558" s="12">
        <f>ABS(Table21[[#This Row],[Erorr 3]])</f>
        <v>4.6046702333333371</v>
      </c>
      <c r="Q558" s="204">
        <f>Table21[[#This Row],[Abs Erorr 3]]/Table21[[#This Row],[Adj Close]]</f>
        <v>2.8033589631942857E-2</v>
      </c>
    </row>
    <row r="559" spans="1:17" x14ac:dyDescent="0.3">
      <c r="A559" s="68">
        <v>44274</v>
      </c>
      <c r="B559" s="87">
        <v>161.99166869999999</v>
      </c>
      <c r="C559" s="6">
        <f t="shared" si="41"/>
        <v>164.25546259999999</v>
      </c>
      <c r="D559" s="19">
        <f>Table21[[#This Row],[Adj Close]]-Table21[[#This Row],[Naive Trend ]]</f>
        <v>-2.263793899999996</v>
      </c>
      <c r="E559" s="7">
        <f t="shared" si="40"/>
        <v>5.1247628216771917</v>
      </c>
      <c r="F559" s="7">
        <f>ABS(Table21[[#This Row],[Erorr 1]])</f>
        <v>2.263793899999996</v>
      </c>
      <c r="G559" s="8">
        <f>Table21[[#This Row],[Abs Erorr 1]]/Table21[[#This Row],[Adj Close]]</f>
        <v>1.3974755110353378E-2</v>
      </c>
      <c r="H559" s="6">
        <f t="shared" si="43"/>
        <v>165.12565609999999</v>
      </c>
      <c r="I559" s="9">
        <f>(Table21[[#This Row],[Adj Close]]-Table21[[#This Row],[3-MA]])</f>
        <v>-3.1339873999999952</v>
      </c>
      <c r="J559" s="5">
        <f t="shared" si="42"/>
        <v>9.8218770233587307</v>
      </c>
      <c r="K559" s="5">
        <f>ABS(Table21[[#This Row],[Erorr 2]])</f>
        <v>3.1339873999999952</v>
      </c>
      <c r="L559" s="8">
        <f>Table21[[#This Row],[Abs Erorr 2]]/Table21[[#This Row],[Adj Close]]</f>
        <v>1.9346596187017336E-2</v>
      </c>
      <c r="M559" s="6">
        <f t="shared" si="44"/>
        <v>168.43466438333331</v>
      </c>
      <c r="N559" s="11">
        <f>Table21[[#This Row],[Adj Close]]-Table21[[#This Row],[6-MA]]</f>
        <v>-6.4429956833333222</v>
      </c>
      <c r="O559" s="12">
        <f>(Table21[[#This Row],[Adj Close]]-M559)^2</f>
        <v>41.512193375451822</v>
      </c>
      <c r="P559" s="12">
        <f>ABS(Table21[[#This Row],[Erorr 3]])</f>
        <v>6.4429956833333222</v>
      </c>
      <c r="Q559" s="204">
        <f>Table21[[#This Row],[Abs Erorr 3]]/Table21[[#This Row],[Adj Close]]</f>
        <v>3.9773623761265212E-2</v>
      </c>
    </row>
    <row r="560" spans="1:17" x14ac:dyDescent="0.3">
      <c r="A560" s="68">
        <v>44277</v>
      </c>
      <c r="B560" s="87">
        <v>160.48890689999999</v>
      </c>
      <c r="C560" s="6">
        <f t="shared" si="41"/>
        <v>161.99166869999999</v>
      </c>
      <c r="D560" s="19">
        <f>Table21[[#This Row],[Adj Close]]-Table21[[#This Row],[Naive Trend ]]</f>
        <v>-1.5027618000000018</v>
      </c>
      <c r="E560" s="7">
        <f t="shared" si="40"/>
        <v>2.2582930275392457</v>
      </c>
      <c r="F560" s="7">
        <f>ABS(Table21[[#This Row],[Erorr 1]])</f>
        <v>1.5027618000000018</v>
      </c>
      <c r="G560" s="8">
        <f>Table21[[#This Row],[Abs Erorr 1]]/Table21[[#This Row],[Adj Close]]</f>
        <v>9.3636490460762296E-3</v>
      </c>
      <c r="H560" s="6">
        <f t="shared" si="43"/>
        <v>164.00820919999998</v>
      </c>
      <c r="I560" s="9">
        <f>(Table21[[#This Row],[Adj Close]]-Table21[[#This Row],[3-MA]])</f>
        <v>-3.5193022999999926</v>
      </c>
      <c r="J560" s="5">
        <f t="shared" si="42"/>
        <v>12.385488678785238</v>
      </c>
      <c r="K560" s="5">
        <f>ABS(Table21[[#This Row],[Erorr 2]])</f>
        <v>3.5193022999999926</v>
      </c>
      <c r="L560" s="8">
        <f>Table21[[#This Row],[Abs Erorr 2]]/Table21[[#This Row],[Adj Close]]</f>
        <v>2.1928632750878266E-2</v>
      </c>
      <c r="M560" s="6">
        <f t="shared" si="44"/>
        <v>166.53853096666666</v>
      </c>
      <c r="N560" s="11">
        <f>Table21[[#This Row],[Adj Close]]-Table21[[#This Row],[6-MA]]</f>
        <v>-6.0496240666666665</v>
      </c>
      <c r="O560" s="12">
        <f>(Table21[[#This Row],[Adj Close]]-M560)^2</f>
        <v>36.597951347992534</v>
      </c>
      <c r="P560" s="12">
        <f>ABS(Table21[[#This Row],[Erorr 3]])</f>
        <v>6.0496240666666665</v>
      </c>
      <c r="Q560" s="204">
        <f>Table21[[#This Row],[Abs Erorr 3]]/Table21[[#This Row],[Adj Close]]</f>
        <v>3.7694967107204262E-2</v>
      </c>
    </row>
    <row r="561" spans="1:17" x14ac:dyDescent="0.3">
      <c r="A561" s="68">
        <v>44278</v>
      </c>
      <c r="B561" s="87">
        <v>160.76823429999999</v>
      </c>
      <c r="C561" s="6">
        <f t="shared" si="41"/>
        <v>160.48890689999999</v>
      </c>
      <c r="D561" s="19">
        <f>Table21[[#This Row],[Adj Close]]-Table21[[#This Row],[Naive Trend ]]</f>
        <v>0.27932739999999967</v>
      </c>
      <c r="E561" s="7">
        <f t="shared" si="40"/>
        <v>7.802379639075982E-2</v>
      </c>
      <c r="F561" s="7">
        <f>ABS(Table21[[#This Row],[Erorr 1]])</f>
        <v>0.27932739999999967</v>
      </c>
      <c r="G561" s="8">
        <f>Table21[[#This Row],[Abs Erorr 1]]/Table21[[#This Row],[Adj Close]]</f>
        <v>1.7374539268669425E-3</v>
      </c>
      <c r="H561" s="6">
        <f t="shared" si="43"/>
        <v>162.24534606666666</v>
      </c>
      <c r="I561" s="9">
        <f>(Table21[[#This Row],[Adj Close]]-Table21[[#This Row],[3-MA]])</f>
        <v>-1.4771117666666669</v>
      </c>
      <c r="J561" s="5">
        <f t="shared" si="42"/>
        <v>2.1818591712251219</v>
      </c>
      <c r="K561" s="5">
        <f>ABS(Table21[[#This Row],[Erorr 2]])</f>
        <v>1.4771117666666669</v>
      </c>
      <c r="L561" s="8">
        <f>Table21[[#This Row],[Abs Erorr 2]]/Table21[[#This Row],[Adj Close]]</f>
        <v>9.1878334864978171E-3</v>
      </c>
      <c r="M561" s="6">
        <f t="shared" si="44"/>
        <v>164.36946104999998</v>
      </c>
      <c r="N561" s="11">
        <f>Table21[[#This Row],[Adj Close]]-Table21[[#This Row],[6-MA]]</f>
        <v>-3.601226749999995</v>
      </c>
      <c r="O561" s="12">
        <f>(Table21[[#This Row],[Adj Close]]-M561)^2</f>
        <v>12.968834104915526</v>
      </c>
      <c r="P561" s="12">
        <f>ABS(Table21[[#This Row],[Erorr 3]])</f>
        <v>3.601226749999995</v>
      </c>
      <c r="Q561" s="204">
        <f>Table21[[#This Row],[Abs Erorr 3]]/Table21[[#This Row],[Adj Close]]</f>
        <v>2.2400113838906516E-2</v>
      </c>
    </row>
    <row r="562" spans="1:17" x14ac:dyDescent="0.3">
      <c r="A562" s="68">
        <v>44279</v>
      </c>
      <c r="B562" s="87">
        <v>158.3021698</v>
      </c>
      <c r="C562" s="6">
        <f t="shared" si="41"/>
        <v>160.76823429999999</v>
      </c>
      <c r="D562" s="19">
        <f>Table21[[#This Row],[Adj Close]]-Table21[[#This Row],[Naive Trend ]]</f>
        <v>-2.4660644999999874</v>
      </c>
      <c r="E562" s="7">
        <f t="shared" si="40"/>
        <v>6.0814741181601883</v>
      </c>
      <c r="F562" s="7">
        <f>ABS(Table21[[#This Row],[Erorr 1]])</f>
        <v>2.4660644999999874</v>
      </c>
      <c r="G562" s="8">
        <f>Table21[[#This Row],[Abs Erorr 1]]/Table21[[#This Row],[Adj Close]]</f>
        <v>1.5578210349963172E-2</v>
      </c>
      <c r="H562" s="6">
        <f t="shared" si="43"/>
        <v>161.08293663333333</v>
      </c>
      <c r="I562" s="9">
        <f>(Table21[[#This Row],[Adj Close]]-Table21[[#This Row],[3-MA]])</f>
        <v>-2.7807668333333311</v>
      </c>
      <c r="J562" s="5">
        <f t="shared" si="42"/>
        <v>7.7326641813666823</v>
      </c>
      <c r="K562" s="5">
        <f>ABS(Table21[[#This Row],[Erorr 2]])</f>
        <v>2.7807668333333311</v>
      </c>
      <c r="L562" s="8">
        <f>Table21[[#This Row],[Abs Erorr 2]]/Table21[[#This Row],[Adj Close]]</f>
        <v>1.7566195313978135E-2</v>
      </c>
      <c r="M562" s="6">
        <f t="shared" si="44"/>
        <v>163.10429636666666</v>
      </c>
      <c r="N562" s="11">
        <f>Table21[[#This Row],[Adj Close]]-Table21[[#This Row],[6-MA]]</f>
        <v>-4.8021265666666579</v>
      </c>
      <c r="O562" s="12">
        <f>(Table21[[#This Row],[Adj Close]]-M562)^2</f>
        <v>23.060419562285706</v>
      </c>
      <c r="P562" s="12">
        <f>ABS(Table21[[#This Row],[Erorr 3]])</f>
        <v>4.8021265666666579</v>
      </c>
      <c r="Q562" s="204">
        <f>Table21[[#This Row],[Abs Erorr 3]]/Table21[[#This Row],[Adj Close]]</f>
        <v>3.0335191063607631E-2</v>
      </c>
    </row>
    <row r="563" spans="1:17" x14ac:dyDescent="0.3">
      <c r="A563" s="68">
        <v>44280</v>
      </c>
      <c r="B563" s="87">
        <v>149.99836730000001</v>
      </c>
      <c r="C563" s="6">
        <f t="shared" si="41"/>
        <v>158.3021698</v>
      </c>
      <c r="D563" s="19">
        <f>Table21[[#This Row],[Adj Close]]-Table21[[#This Row],[Naive Trend ]]</f>
        <v>-8.3038024999999891</v>
      </c>
      <c r="E563" s="7">
        <f t="shared" si="40"/>
        <v>68.953135959006076</v>
      </c>
      <c r="F563" s="7">
        <f>ABS(Table21[[#This Row],[Erorr 1]])</f>
        <v>8.3038024999999891</v>
      </c>
      <c r="G563" s="8">
        <f>Table21[[#This Row],[Abs Erorr 1]]/Table21[[#This Row],[Adj Close]]</f>
        <v>5.5359285900707191E-2</v>
      </c>
      <c r="H563" s="6">
        <f t="shared" si="43"/>
        <v>159.85310366666667</v>
      </c>
      <c r="I563" s="9">
        <f>(Table21[[#This Row],[Adj Close]]-Table21[[#This Row],[3-MA]])</f>
        <v>-9.854736366666657</v>
      </c>
      <c r="J563" s="5">
        <f t="shared" si="42"/>
        <v>97.115828856502347</v>
      </c>
      <c r="K563" s="5">
        <f>ABS(Table21[[#This Row],[Erorr 2]])</f>
        <v>9.854736366666657</v>
      </c>
      <c r="L563" s="8">
        <f>Table21[[#This Row],[Abs Erorr 2]]/Table21[[#This Row],[Adj Close]]</f>
        <v>6.5698957555697712E-2</v>
      </c>
      <c r="M563" s="6">
        <f t="shared" si="44"/>
        <v>161.93065643333333</v>
      </c>
      <c r="N563" s="11">
        <f>Table21[[#This Row],[Adj Close]]-Table21[[#This Row],[6-MA]]</f>
        <v>-11.932289133333313</v>
      </c>
      <c r="O563" s="12">
        <f>(Table21[[#This Row],[Adj Close]]-M563)^2</f>
        <v>142.37952396146426</v>
      </c>
      <c r="P563" s="12">
        <f>ABS(Table21[[#This Row],[Erorr 3]])</f>
        <v>11.932289133333313</v>
      </c>
      <c r="Q563" s="204">
        <f>Table21[[#This Row],[Abs Erorr 3]]/Table21[[#This Row],[Adj Close]]</f>
        <v>7.9549460091578691E-2</v>
      </c>
    </row>
    <row r="564" spans="1:17" x14ac:dyDescent="0.3">
      <c r="A564" s="68">
        <v>44281</v>
      </c>
      <c r="B564" s="87">
        <v>150.34516909999999</v>
      </c>
      <c r="C564" s="6">
        <f t="shared" si="41"/>
        <v>149.99836730000001</v>
      </c>
      <c r="D564" s="19">
        <f>Table21[[#This Row],[Adj Close]]-Table21[[#This Row],[Naive Trend ]]</f>
        <v>0.34680179999998018</v>
      </c>
      <c r="E564" s="7">
        <f t="shared" si="40"/>
        <v>0.12027148848322625</v>
      </c>
      <c r="F564" s="7">
        <f>ABS(Table21[[#This Row],[Erorr 1]])</f>
        <v>0.34680179999998018</v>
      </c>
      <c r="G564" s="8">
        <f>Table21[[#This Row],[Abs Erorr 1]]/Table21[[#This Row],[Adj Close]]</f>
        <v>2.3067039804206134E-3</v>
      </c>
      <c r="H564" s="6">
        <f t="shared" si="43"/>
        <v>156.35625713333334</v>
      </c>
      <c r="I564" s="9">
        <f>(Table21[[#This Row],[Adj Close]]-Table21[[#This Row],[3-MA]])</f>
        <v>-6.0110880333333512</v>
      </c>
      <c r="J564" s="5">
        <f t="shared" si="42"/>
        <v>36.133179344483416</v>
      </c>
      <c r="K564" s="5">
        <f>ABS(Table21[[#This Row],[Erorr 2]])</f>
        <v>6.0110880333333512</v>
      </c>
      <c r="L564" s="8">
        <f>Table21[[#This Row],[Abs Erorr 2]]/Table21[[#This Row],[Adj Close]]</f>
        <v>3.9981916740771097E-2</v>
      </c>
      <c r="M564" s="6">
        <f t="shared" si="44"/>
        <v>159.3008016</v>
      </c>
      <c r="N564" s="11">
        <f>Table21[[#This Row],[Adj Close]]-Table21[[#This Row],[6-MA]]</f>
        <v>-8.9556325000000072</v>
      </c>
      <c r="O564" s="12">
        <f>(Table21[[#This Row],[Adj Close]]-M564)^2</f>
        <v>80.203353475056375</v>
      </c>
      <c r="P564" s="12">
        <f>ABS(Table21[[#This Row],[Erorr 3]])</f>
        <v>8.9556325000000072</v>
      </c>
      <c r="Q564" s="204">
        <f>Table21[[#This Row],[Abs Erorr 3]]/Table21[[#This Row],[Adj Close]]</f>
        <v>5.9567145080952309E-2</v>
      </c>
    </row>
    <row r="565" spans="1:17" x14ac:dyDescent="0.3">
      <c r="A565" s="68">
        <v>44284</v>
      </c>
      <c r="B565" s="87">
        <v>150.5667114</v>
      </c>
      <c r="C565" s="6">
        <f t="shared" si="41"/>
        <v>150.34516909999999</v>
      </c>
      <c r="D565" s="19">
        <f>Table21[[#This Row],[Adj Close]]-Table21[[#This Row],[Naive Trend ]]</f>
        <v>0.22154230000001007</v>
      </c>
      <c r="E565" s="7">
        <f t="shared" si="40"/>
        <v>4.908099068929446E-2</v>
      </c>
      <c r="F565" s="7">
        <f>ABS(Table21[[#This Row],[Erorr 1]])</f>
        <v>0.22154230000001007</v>
      </c>
      <c r="G565" s="8">
        <f>Table21[[#This Row],[Abs Erorr 1]]/Table21[[#This Row],[Adj Close]]</f>
        <v>1.4713896447632053E-3</v>
      </c>
      <c r="H565" s="6">
        <f t="shared" si="43"/>
        <v>152.8819020666667</v>
      </c>
      <c r="I565" s="9">
        <f>(Table21[[#This Row],[Adj Close]]-Table21[[#This Row],[3-MA]])</f>
        <v>-2.3151906666666946</v>
      </c>
      <c r="J565" s="5">
        <f t="shared" si="42"/>
        <v>5.3601078230205736</v>
      </c>
      <c r="K565" s="5">
        <f>ABS(Table21[[#This Row],[Erorr 2]])</f>
        <v>2.3151906666666946</v>
      </c>
      <c r="L565" s="8">
        <f>Table21[[#This Row],[Abs Erorr 2]]/Table21[[#This Row],[Adj Close]]</f>
        <v>1.5376510817959557E-2</v>
      </c>
      <c r="M565" s="6">
        <f t="shared" si="44"/>
        <v>156.98241935000001</v>
      </c>
      <c r="N565" s="11">
        <f>Table21[[#This Row],[Adj Close]]-Table21[[#This Row],[6-MA]]</f>
        <v>-6.4157079500000123</v>
      </c>
      <c r="O565" s="12">
        <f>(Table21[[#This Row],[Adj Close]]-M565)^2</f>
        <v>41.161308499693362</v>
      </c>
      <c r="P565" s="12">
        <f>ABS(Table21[[#This Row],[Erorr 3]])</f>
        <v>6.4157079500000123</v>
      </c>
      <c r="Q565" s="204">
        <f>Table21[[#This Row],[Abs Erorr 3]]/Table21[[#This Row],[Adj Close]]</f>
        <v>4.2610400999965069E-2</v>
      </c>
    </row>
    <row r="566" spans="1:17" x14ac:dyDescent="0.3">
      <c r="A566" s="68">
        <v>44285</v>
      </c>
      <c r="B566" s="87">
        <v>149.62266539999999</v>
      </c>
      <c r="C566" s="6">
        <f t="shared" si="41"/>
        <v>150.5667114</v>
      </c>
      <c r="D566" s="19">
        <f>Table21[[#This Row],[Adj Close]]-Table21[[#This Row],[Naive Trend ]]</f>
        <v>-0.94404600000001437</v>
      </c>
      <c r="E566" s="7">
        <f t="shared" si="40"/>
        <v>0.89122285011602709</v>
      </c>
      <c r="F566" s="7">
        <f>ABS(Table21[[#This Row],[Erorr 1]])</f>
        <v>0.94404600000001437</v>
      </c>
      <c r="G566" s="8">
        <f>Table21[[#This Row],[Abs Erorr 1]]/Table21[[#This Row],[Adj Close]]</f>
        <v>6.3095119811975653E-3</v>
      </c>
      <c r="H566" s="6">
        <f t="shared" si="43"/>
        <v>150.30341593333333</v>
      </c>
      <c r="I566" s="9">
        <f>(Table21[[#This Row],[Adj Close]]-Table21[[#This Row],[3-MA]])</f>
        <v>-0.68075053333333813</v>
      </c>
      <c r="J566" s="5">
        <f t="shared" si="42"/>
        <v>0.46342128863362431</v>
      </c>
      <c r="K566" s="5">
        <f>ABS(Table21[[#This Row],[Erorr 2]])</f>
        <v>0.68075053333333813</v>
      </c>
      <c r="L566" s="8">
        <f>Table21[[#This Row],[Abs Erorr 2]]/Table21[[#This Row],[Adj Close]]</f>
        <v>4.5497821570911418E-3</v>
      </c>
      <c r="M566" s="6">
        <f t="shared" si="44"/>
        <v>155.07825980000001</v>
      </c>
      <c r="N566" s="11">
        <f>Table21[[#This Row],[Adj Close]]-Table21[[#This Row],[6-MA]]</f>
        <v>-5.4555944000000238</v>
      </c>
      <c r="O566" s="12">
        <f>(Table21[[#This Row],[Adj Close]]-M566)^2</f>
        <v>29.763510257311619</v>
      </c>
      <c r="P566" s="12">
        <f>ABS(Table21[[#This Row],[Erorr 3]])</f>
        <v>5.4555944000000238</v>
      </c>
      <c r="Q566" s="204">
        <f>Table21[[#This Row],[Abs Erorr 3]]/Table21[[#This Row],[Adj Close]]</f>
        <v>3.64623527151791E-2</v>
      </c>
    </row>
    <row r="567" spans="1:17" x14ac:dyDescent="0.3">
      <c r="A567" s="68">
        <v>44286</v>
      </c>
      <c r="B567" s="87">
        <v>151.25065609999999</v>
      </c>
      <c r="C567" s="6">
        <f t="shared" si="41"/>
        <v>149.62266539999999</v>
      </c>
      <c r="D567" s="19">
        <f>Table21[[#This Row],[Adj Close]]-Table21[[#This Row],[Naive Trend ]]</f>
        <v>1.627990699999998</v>
      </c>
      <c r="E567" s="7">
        <f t="shared" si="40"/>
        <v>2.6503537192864837</v>
      </c>
      <c r="F567" s="7">
        <f>ABS(Table21[[#This Row],[Erorr 1]])</f>
        <v>1.627990699999998</v>
      </c>
      <c r="G567" s="8">
        <f>Table21[[#This Row],[Abs Erorr 1]]/Table21[[#This Row],[Adj Close]]</f>
        <v>1.0763528185448963E-2</v>
      </c>
      <c r="H567" s="6">
        <f t="shared" si="43"/>
        <v>150.17818196666667</v>
      </c>
      <c r="I567" s="9">
        <f>(Table21[[#This Row],[Adj Close]]-Table21[[#This Row],[3-MA]])</f>
        <v>1.0724741333333156</v>
      </c>
      <c r="J567" s="5">
        <f t="shared" si="42"/>
        <v>1.1502007666690466</v>
      </c>
      <c r="K567" s="5">
        <f>ABS(Table21[[#This Row],[Erorr 2]])</f>
        <v>1.0724741333333156</v>
      </c>
      <c r="L567" s="8">
        <f>Table21[[#This Row],[Abs Erorr 2]]/Table21[[#This Row],[Adj Close]]</f>
        <v>7.090707313191719E-3</v>
      </c>
      <c r="M567" s="6">
        <f t="shared" si="44"/>
        <v>153.26721955000002</v>
      </c>
      <c r="N567" s="11">
        <f>Table21[[#This Row],[Adj Close]]-Table21[[#This Row],[6-MA]]</f>
        <v>-2.0165634500000351</v>
      </c>
      <c r="O567" s="12">
        <f>(Table21[[#This Row],[Adj Close]]-M567)^2</f>
        <v>4.0665281478760438</v>
      </c>
      <c r="P567" s="12">
        <f>ABS(Table21[[#This Row],[Erorr 3]])</f>
        <v>2.0165634500000351</v>
      </c>
      <c r="Q567" s="204">
        <f>Table21[[#This Row],[Abs Erorr 3]]/Table21[[#This Row],[Adj Close]]</f>
        <v>1.3332593074285748E-2</v>
      </c>
    </row>
    <row r="568" spans="1:17" x14ac:dyDescent="0.3">
      <c r="A568" s="68">
        <v>44287</v>
      </c>
      <c r="B568" s="87">
        <v>155.3062439</v>
      </c>
      <c r="C568" s="6">
        <f t="shared" si="41"/>
        <v>151.25065609999999</v>
      </c>
      <c r="D568" s="19">
        <f>Table21[[#This Row],[Adj Close]]-Table21[[#This Row],[Naive Trend ]]</f>
        <v>4.0555878000000121</v>
      </c>
      <c r="E568" s="7">
        <f t="shared" si="40"/>
        <v>16.447792403508938</v>
      </c>
      <c r="F568" s="7">
        <f>ABS(Table21[[#This Row],[Erorr 1]])</f>
        <v>4.0555878000000121</v>
      </c>
      <c r="G568" s="8">
        <f>Table21[[#This Row],[Abs Erorr 1]]/Table21[[#This Row],[Adj Close]]</f>
        <v>2.6113488409463828E-2</v>
      </c>
      <c r="H568" s="6">
        <f t="shared" si="43"/>
        <v>150.48001096666667</v>
      </c>
      <c r="I568" s="9">
        <f>(Table21[[#This Row],[Adj Close]]-Table21[[#This Row],[3-MA]])</f>
        <v>4.8262329333333298</v>
      </c>
      <c r="J568" s="5">
        <f t="shared" si="42"/>
        <v>23.292524326791238</v>
      </c>
      <c r="K568" s="5">
        <f>ABS(Table21[[#This Row],[Erorr 2]])</f>
        <v>4.8262329333333298</v>
      </c>
      <c r="L568" s="8">
        <f>Table21[[#This Row],[Abs Erorr 2]]/Table21[[#This Row],[Adj Close]]</f>
        <v>3.1075588541313825E-2</v>
      </c>
      <c r="M568" s="6">
        <f t="shared" si="44"/>
        <v>151.68095651666667</v>
      </c>
      <c r="N568" s="11">
        <f>Table21[[#This Row],[Adj Close]]-Table21[[#This Row],[6-MA]]</f>
        <v>3.6252873833333297</v>
      </c>
      <c r="O568" s="12">
        <f>(Table21[[#This Row],[Adj Close]]-M568)^2</f>
        <v>13.14270861175582</v>
      </c>
      <c r="P568" s="12">
        <f>ABS(Table21[[#This Row],[Erorr 3]])</f>
        <v>3.6252873833333297</v>
      </c>
      <c r="Q568" s="204">
        <f>Table21[[#This Row],[Abs Erorr 3]]/Table21[[#This Row],[Adj Close]]</f>
        <v>2.3342830863050251E-2</v>
      </c>
    </row>
    <row r="569" spans="1:17" x14ac:dyDescent="0.3">
      <c r="A569" s="68">
        <v>44291</v>
      </c>
      <c r="B569" s="87">
        <v>158.25398250000001</v>
      </c>
      <c r="C569" s="6">
        <f t="shared" si="41"/>
        <v>155.3062439</v>
      </c>
      <c r="D569" s="19">
        <f>Table21[[#This Row],[Adj Close]]-Table21[[#This Row],[Naive Trend ]]</f>
        <v>2.9477386000000081</v>
      </c>
      <c r="E569" s="7">
        <f t="shared" si="40"/>
        <v>8.6891628539300072</v>
      </c>
      <c r="F569" s="7">
        <f>ABS(Table21[[#This Row],[Erorr 1]])</f>
        <v>2.9477386000000081</v>
      </c>
      <c r="G569" s="8">
        <f>Table21[[#This Row],[Abs Erorr 1]]/Table21[[#This Row],[Adj Close]]</f>
        <v>1.8626631402467283E-2</v>
      </c>
      <c r="H569" s="6">
        <f t="shared" si="43"/>
        <v>152.05985513333334</v>
      </c>
      <c r="I569" s="9">
        <f>(Table21[[#This Row],[Adj Close]]-Table21[[#This Row],[3-MA]])</f>
        <v>6.1941273666666632</v>
      </c>
      <c r="J569" s="5">
        <f t="shared" si="42"/>
        <v>38.367213834488894</v>
      </c>
      <c r="K569" s="5">
        <f>ABS(Table21[[#This Row],[Erorr 2]])</f>
        <v>6.1941273666666632</v>
      </c>
      <c r="L569" s="8">
        <f>Table21[[#This Row],[Abs Erorr 2]]/Table21[[#This Row],[Adj Close]]</f>
        <v>3.9140420157620127E-2</v>
      </c>
      <c r="M569" s="6">
        <f t="shared" si="44"/>
        <v>151.18163553333332</v>
      </c>
      <c r="N569" s="11">
        <f>Table21[[#This Row],[Adj Close]]-Table21[[#This Row],[6-MA]]</f>
        <v>7.0723469666666858</v>
      </c>
      <c r="O569" s="12">
        <f>(Table21[[#This Row],[Adj Close]]-M569)^2</f>
        <v>50.01809161691947</v>
      </c>
      <c r="P569" s="12">
        <f>ABS(Table21[[#This Row],[Erorr 3]])</f>
        <v>7.0723469666666858</v>
      </c>
      <c r="Q569" s="204">
        <f>Table21[[#This Row],[Abs Erorr 3]]/Table21[[#This Row],[Adj Close]]</f>
        <v>4.4689851433386114E-2</v>
      </c>
    </row>
    <row r="570" spans="1:17" x14ac:dyDescent="0.3">
      <c r="A570" s="68">
        <v>44292</v>
      </c>
      <c r="B570" s="87">
        <v>156.91499329999999</v>
      </c>
      <c r="C570" s="6">
        <f t="shared" si="41"/>
        <v>158.25398250000001</v>
      </c>
      <c r="D570" s="19">
        <f>Table21[[#This Row],[Adj Close]]-Table21[[#This Row],[Naive Trend ]]</f>
        <v>-1.3389892000000145</v>
      </c>
      <c r="E570" s="7">
        <f t="shared" si="40"/>
        <v>1.792892077716679</v>
      </c>
      <c r="F570" s="7">
        <f>ABS(Table21[[#This Row],[Erorr 1]])</f>
        <v>1.3389892000000145</v>
      </c>
      <c r="G570" s="8">
        <f>Table21[[#This Row],[Abs Erorr 1]]/Table21[[#This Row],[Adj Close]]</f>
        <v>8.5332138875986851E-3</v>
      </c>
      <c r="H570" s="6">
        <f t="shared" si="43"/>
        <v>154.93696083333333</v>
      </c>
      <c r="I570" s="9">
        <f>(Table21[[#This Row],[Adj Close]]-Table21[[#This Row],[3-MA]])</f>
        <v>1.9780324666666615</v>
      </c>
      <c r="J570" s="5">
        <f t="shared" si="42"/>
        <v>3.9126124391873973</v>
      </c>
      <c r="K570" s="5">
        <f>ABS(Table21[[#This Row],[Erorr 2]])</f>
        <v>1.9780324666666615</v>
      </c>
      <c r="L570" s="8">
        <f>Table21[[#This Row],[Abs Erorr 2]]/Table21[[#This Row],[Adj Close]]</f>
        <v>1.2605758220216307E-2</v>
      </c>
      <c r="M570" s="6">
        <f t="shared" si="44"/>
        <v>152.5575714</v>
      </c>
      <c r="N570" s="11">
        <f>Table21[[#This Row],[Adj Close]]-Table21[[#This Row],[6-MA]]</f>
        <v>4.3574218999999914</v>
      </c>
      <c r="O570" s="12">
        <f>(Table21[[#This Row],[Adj Close]]-M570)^2</f>
        <v>18.987125614599535</v>
      </c>
      <c r="P570" s="12">
        <f>ABS(Table21[[#This Row],[Erorr 3]])</f>
        <v>4.3574218999999914</v>
      </c>
      <c r="Q570" s="204">
        <f>Table21[[#This Row],[Abs Erorr 3]]/Table21[[#This Row],[Adj Close]]</f>
        <v>2.7769315145488978E-2</v>
      </c>
    </row>
    <row r="571" spans="1:17" x14ac:dyDescent="0.3">
      <c r="A571" s="68">
        <v>44293</v>
      </c>
      <c r="B571" s="87">
        <v>155.61447140000001</v>
      </c>
      <c r="C571" s="6">
        <f t="shared" si="41"/>
        <v>156.91499329999999</v>
      </c>
      <c r="D571" s="19">
        <f>Table21[[#This Row],[Adj Close]]-Table21[[#This Row],[Naive Trend ]]</f>
        <v>-1.3005218999999784</v>
      </c>
      <c r="E571" s="7">
        <f t="shared" si="40"/>
        <v>1.6913572123795537</v>
      </c>
      <c r="F571" s="7">
        <f>ABS(Table21[[#This Row],[Erorr 1]])</f>
        <v>1.3005218999999784</v>
      </c>
      <c r="G571" s="8">
        <f>Table21[[#This Row],[Abs Erorr 1]]/Table21[[#This Row],[Adj Close]]</f>
        <v>8.3573326330110085E-3</v>
      </c>
      <c r="H571" s="6">
        <f t="shared" si="43"/>
        <v>156.82507323333334</v>
      </c>
      <c r="I571" s="9">
        <f>(Table21[[#This Row],[Adj Close]]-Table21[[#This Row],[3-MA]])</f>
        <v>-1.2106018333333282</v>
      </c>
      <c r="J571" s="5">
        <f t="shared" si="42"/>
        <v>1.4655567988700153</v>
      </c>
      <c r="K571" s="5">
        <f>ABS(Table21[[#This Row],[Erorr 2]])</f>
        <v>1.2106018333333282</v>
      </c>
      <c r="L571" s="8">
        <f>Table21[[#This Row],[Abs Erorr 2]]/Table21[[#This Row],[Adj Close]]</f>
        <v>7.7794939149427207E-3</v>
      </c>
      <c r="M571" s="6">
        <f t="shared" si="44"/>
        <v>153.65254210000001</v>
      </c>
      <c r="N571" s="11">
        <f>Table21[[#This Row],[Adj Close]]-Table21[[#This Row],[6-MA]]</f>
        <v>1.9619293000000084</v>
      </c>
      <c r="O571" s="12">
        <f>(Table21[[#This Row],[Adj Close]]-M571)^2</f>
        <v>3.8491665781985231</v>
      </c>
      <c r="P571" s="12">
        <f>ABS(Table21[[#This Row],[Erorr 3]])</f>
        <v>1.9619293000000084</v>
      </c>
      <c r="Q571" s="204">
        <f>Table21[[#This Row],[Abs Erorr 3]]/Table21[[#This Row],[Adj Close]]</f>
        <v>1.2607627570555165E-2</v>
      </c>
    </row>
    <row r="572" spans="1:17" x14ac:dyDescent="0.3">
      <c r="A572" s="68">
        <v>44294</v>
      </c>
      <c r="B572" s="87">
        <v>158.6874847</v>
      </c>
      <c r="C572" s="6">
        <f t="shared" si="41"/>
        <v>155.61447140000001</v>
      </c>
      <c r="D572" s="19">
        <f>Table21[[#This Row],[Adj Close]]-Table21[[#This Row],[Naive Trend ]]</f>
        <v>3.0730132999999853</v>
      </c>
      <c r="E572" s="7">
        <f t="shared" si="40"/>
        <v>9.4434107419768001</v>
      </c>
      <c r="F572" s="7">
        <f>ABS(Table21[[#This Row],[Erorr 1]])</f>
        <v>3.0730132999999853</v>
      </c>
      <c r="G572" s="8">
        <f>Table21[[#This Row],[Abs Erorr 1]]/Table21[[#This Row],[Adj Close]]</f>
        <v>1.9365190051436901E-2</v>
      </c>
      <c r="H572" s="6">
        <f t="shared" si="43"/>
        <v>156.92781573333335</v>
      </c>
      <c r="I572" s="9">
        <f>(Table21[[#This Row],[Adj Close]]-Table21[[#This Row],[3-MA]])</f>
        <v>1.7596689666666521</v>
      </c>
      <c r="J572" s="5">
        <f t="shared" si="42"/>
        <v>3.0964348722496831</v>
      </c>
      <c r="K572" s="5">
        <f>ABS(Table21[[#This Row],[Erorr 2]])</f>
        <v>1.7596689666666521</v>
      </c>
      <c r="L572" s="8">
        <f>Table21[[#This Row],[Abs Erorr 2]]/Table21[[#This Row],[Adj Close]]</f>
        <v>1.1088895699577826E-2</v>
      </c>
      <c r="M572" s="6">
        <f t="shared" si="44"/>
        <v>154.49383543333332</v>
      </c>
      <c r="N572" s="11">
        <f>Table21[[#This Row],[Adj Close]]-Table21[[#This Row],[6-MA]]</f>
        <v>4.1936492666666823</v>
      </c>
      <c r="O572" s="12">
        <f>(Table21[[#This Row],[Adj Close]]-M572)^2</f>
        <v>17.586694171814003</v>
      </c>
      <c r="P572" s="12">
        <f>ABS(Table21[[#This Row],[Erorr 3]])</f>
        <v>4.1936492666666823</v>
      </c>
      <c r="Q572" s="204">
        <f>Table21[[#This Row],[Abs Erorr 3]]/Table21[[#This Row],[Adj Close]]</f>
        <v>2.6427095209145265E-2</v>
      </c>
    </row>
    <row r="573" spans="1:17" x14ac:dyDescent="0.3">
      <c r="A573" s="68">
        <v>44295</v>
      </c>
      <c r="B573" s="87">
        <v>160.7104645</v>
      </c>
      <c r="C573" s="6">
        <f t="shared" si="41"/>
        <v>158.6874847</v>
      </c>
      <c r="D573" s="19">
        <f>Table21[[#This Row],[Adj Close]]-Table21[[#This Row],[Naive Trend ]]</f>
        <v>2.0229798000000017</v>
      </c>
      <c r="E573" s="7">
        <f t="shared" si="40"/>
        <v>4.0924472712080471</v>
      </c>
      <c r="F573" s="7">
        <f>ABS(Table21[[#This Row],[Erorr 1]])</f>
        <v>2.0229798000000017</v>
      </c>
      <c r="G573" s="8">
        <f>Table21[[#This Row],[Abs Erorr 1]]/Table21[[#This Row],[Adj Close]]</f>
        <v>1.2587729158109686E-2</v>
      </c>
      <c r="H573" s="6">
        <f t="shared" si="43"/>
        <v>157.07231646666665</v>
      </c>
      <c r="I573" s="9">
        <f>(Table21[[#This Row],[Adj Close]]-Table21[[#This Row],[3-MA]])</f>
        <v>3.6381480333333513</v>
      </c>
      <c r="J573" s="5">
        <f t="shared" si="42"/>
        <v>13.236121112447332</v>
      </c>
      <c r="K573" s="5">
        <f>ABS(Table21[[#This Row],[Erorr 2]])</f>
        <v>3.6381480333333513</v>
      </c>
      <c r="L573" s="8">
        <f>Table21[[#This Row],[Abs Erorr 2]]/Table21[[#This Row],[Adj Close]]</f>
        <v>2.2637903789602645E-2</v>
      </c>
      <c r="M573" s="6">
        <f t="shared" si="44"/>
        <v>156.00463865</v>
      </c>
      <c r="N573" s="11">
        <f>Table21[[#This Row],[Adj Close]]-Table21[[#This Row],[6-MA]]</f>
        <v>4.7058258499999965</v>
      </c>
      <c r="O573" s="12">
        <f>(Table21[[#This Row],[Adj Close]]-M573)^2</f>
        <v>22.144796930528191</v>
      </c>
      <c r="P573" s="12">
        <f>ABS(Table21[[#This Row],[Erorr 3]])</f>
        <v>4.7058258499999965</v>
      </c>
      <c r="Q573" s="204">
        <f>Table21[[#This Row],[Abs Erorr 3]]/Table21[[#This Row],[Adj Close]]</f>
        <v>2.9281390385129506E-2</v>
      </c>
    </row>
    <row r="574" spans="1:17" x14ac:dyDescent="0.3">
      <c r="A574" s="68">
        <v>44298</v>
      </c>
      <c r="B574" s="87">
        <v>162.5311279</v>
      </c>
      <c r="C574" s="6">
        <f t="shared" si="41"/>
        <v>160.7104645</v>
      </c>
      <c r="D574" s="19">
        <f>Table21[[#This Row],[Adj Close]]-Table21[[#This Row],[Naive Trend ]]</f>
        <v>1.8206634000000008</v>
      </c>
      <c r="E574" s="7">
        <f t="shared" si="40"/>
        <v>3.314815216099563</v>
      </c>
      <c r="F574" s="7">
        <f>ABS(Table21[[#This Row],[Erorr 1]])</f>
        <v>1.8206634000000008</v>
      </c>
      <c r="G574" s="8">
        <f>Table21[[#This Row],[Abs Erorr 1]]/Table21[[#This Row],[Adj Close]]</f>
        <v>1.1201936659912891E-2</v>
      </c>
      <c r="H574" s="6">
        <f t="shared" si="43"/>
        <v>158.33747353333334</v>
      </c>
      <c r="I574" s="9">
        <f>(Table21[[#This Row],[Adj Close]]-Table21[[#This Row],[3-MA]])</f>
        <v>4.1936543666666637</v>
      </c>
      <c r="J574" s="5">
        <f t="shared" si="42"/>
        <v>17.586736947062377</v>
      </c>
      <c r="K574" s="5">
        <f>ABS(Table21[[#This Row],[Erorr 2]])</f>
        <v>4.1936543666666637</v>
      </c>
      <c r="L574" s="8">
        <f>Table21[[#This Row],[Abs Erorr 2]]/Table21[[#This Row],[Adj Close]]</f>
        <v>2.5802161228136434E-2</v>
      </c>
      <c r="M574" s="6">
        <f t="shared" si="44"/>
        <v>157.58127338333335</v>
      </c>
      <c r="N574" s="11">
        <f>Table21[[#This Row],[Adj Close]]-Table21[[#This Row],[6-MA]]</f>
        <v>4.9498545166666474</v>
      </c>
      <c r="O574" s="12">
        <f>(Table21[[#This Row],[Adj Close]]-M574)^2</f>
        <v>24.50105973616521</v>
      </c>
      <c r="P574" s="12">
        <f>ABS(Table21[[#This Row],[Erorr 3]])</f>
        <v>4.9498545166666474</v>
      </c>
      <c r="Q574" s="204">
        <f>Table21[[#This Row],[Abs Erorr 3]]/Table21[[#This Row],[Adj Close]]</f>
        <v>3.0454809368652927E-2</v>
      </c>
    </row>
    <row r="575" spans="1:17" x14ac:dyDescent="0.3">
      <c r="A575" s="68">
        <v>44299</v>
      </c>
      <c r="B575" s="87">
        <v>162.08799740000001</v>
      </c>
      <c r="C575" s="6">
        <f t="shared" si="41"/>
        <v>162.5311279</v>
      </c>
      <c r="D575" s="19">
        <f>Table21[[#This Row],[Adj Close]]-Table21[[#This Row],[Naive Trend ]]</f>
        <v>-0.44313049999999521</v>
      </c>
      <c r="E575" s="7">
        <f t="shared" si="40"/>
        <v>0.19636464003024576</v>
      </c>
      <c r="F575" s="7">
        <f>ABS(Table21[[#This Row],[Erorr 1]])</f>
        <v>0.44313049999999521</v>
      </c>
      <c r="G575" s="8">
        <f>Table21[[#This Row],[Abs Erorr 1]]/Table21[[#This Row],[Adj Close]]</f>
        <v>2.7338884254732312E-3</v>
      </c>
      <c r="H575" s="6">
        <f t="shared" si="43"/>
        <v>160.64302569999998</v>
      </c>
      <c r="I575" s="9">
        <f>(Table21[[#This Row],[Adj Close]]-Table21[[#This Row],[3-MA]])</f>
        <v>1.4449717000000248</v>
      </c>
      <c r="J575" s="5">
        <f t="shared" si="42"/>
        <v>2.0879432138009619</v>
      </c>
      <c r="K575" s="5">
        <f>ABS(Table21[[#This Row],[Erorr 2]])</f>
        <v>1.4449717000000248</v>
      </c>
      <c r="L575" s="8">
        <f>Table21[[#This Row],[Abs Erorr 2]]/Table21[[#This Row],[Adj Close]]</f>
        <v>8.9147359655146474E-3</v>
      </c>
      <c r="M575" s="6">
        <f t="shared" si="44"/>
        <v>158.78542071666666</v>
      </c>
      <c r="N575" s="11">
        <f>Table21[[#This Row],[Adj Close]]-Table21[[#This Row],[6-MA]]</f>
        <v>3.3025766833333421</v>
      </c>
      <c r="O575" s="12">
        <f>(Table21[[#This Row],[Adj Close]]-M575)^2</f>
        <v>10.907012749297058</v>
      </c>
      <c r="P575" s="12">
        <f>ABS(Table21[[#This Row],[Erorr 3]])</f>
        <v>3.3025766833333421</v>
      </c>
      <c r="Q575" s="204">
        <f>Table21[[#This Row],[Abs Erorr 3]]/Table21[[#This Row],[Adj Close]]</f>
        <v>2.0375208135758865E-2</v>
      </c>
    </row>
    <row r="576" spans="1:17" x14ac:dyDescent="0.3">
      <c r="A576" s="68">
        <v>44300</v>
      </c>
      <c r="B576" s="87">
        <v>159.91088869999999</v>
      </c>
      <c r="C576" s="6">
        <f t="shared" si="41"/>
        <v>162.08799740000001</v>
      </c>
      <c r="D576" s="19">
        <f>Table21[[#This Row],[Adj Close]]-Table21[[#This Row],[Naive Trend ]]</f>
        <v>-2.1771087000000193</v>
      </c>
      <c r="E576" s="7">
        <f t="shared" si="40"/>
        <v>4.7398022916157743</v>
      </c>
      <c r="F576" s="7">
        <f>ABS(Table21[[#This Row],[Erorr 1]])</f>
        <v>2.1771087000000193</v>
      </c>
      <c r="G576" s="8">
        <f>Table21[[#This Row],[Abs Erorr 1]]/Table21[[#This Row],[Adj Close]]</f>
        <v>1.3614511917849278E-2</v>
      </c>
      <c r="H576" s="6">
        <f t="shared" si="43"/>
        <v>161.77652993333334</v>
      </c>
      <c r="I576" s="9">
        <f>(Table21[[#This Row],[Adj Close]]-Table21[[#This Row],[3-MA]])</f>
        <v>-1.8656412333333492</v>
      </c>
      <c r="J576" s="5">
        <f t="shared" si="42"/>
        <v>3.4806172115135805</v>
      </c>
      <c r="K576" s="5">
        <f>ABS(Table21[[#This Row],[Erorr 2]])</f>
        <v>1.8656412333333492</v>
      </c>
      <c r="L576" s="8">
        <f>Table21[[#This Row],[Abs Erorr 2]]/Table21[[#This Row],[Adj Close]]</f>
        <v>1.1666755456743011E-2</v>
      </c>
      <c r="M576" s="6">
        <f t="shared" si="44"/>
        <v>159.42442319999998</v>
      </c>
      <c r="N576" s="11">
        <f>Table21[[#This Row],[Adj Close]]-Table21[[#This Row],[6-MA]]</f>
        <v>0.48646550000000843</v>
      </c>
      <c r="O576" s="12">
        <f>(Table21[[#This Row],[Adj Close]]-M576)^2</f>
        <v>0.23664868269025821</v>
      </c>
      <c r="P576" s="12">
        <f>ABS(Table21[[#This Row],[Erorr 3]])</f>
        <v>0.48646550000000843</v>
      </c>
      <c r="Q576" s="204">
        <f>Table21[[#This Row],[Abs Erorr 3]]/Table21[[#This Row],[Adj Close]]</f>
        <v>3.0421036613250243E-3</v>
      </c>
    </row>
    <row r="577" spans="1:17" x14ac:dyDescent="0.3">
      <c r="A577" s="68">
        <v>44301</v>
      </c>
      <c r="B577" s="87">
        <v>160.53704830000001</v>
      </c>
      <c r="C577" s="6">
        <f t="shared" si="41"/>
        <v>159.91088869999999</v>
      </c>
      <c r="D577" s="19">
        <f>Table21[[#This Row],[Adj Close]]-Table21[[#This Row],[Naive Trend ]]</f>
        <v>0.62615960000002246</v>
      </c>
      <c r="E577" s="7">
        <f t="shared" si="40"/>
        <v>0.39207584467218815</v>
      </c>
      <c r="F577" s="7">
        <f>ABS(Table21[[#This Row],[Erorr 1]])</f>
        <v>0.62615960000002246</v>
      </c>
      <c r="G577" s="8">
        <f>Table21[[#This Row],[Abs Erorr 1]]/Table21[[#This Row],[Adj Close]]</f>
        <v>3.9004055863161302E-3</v>
      </c>
      <c r="H577" s="6">
        <f t="shared" si="43"/>
        <v>161.51000466666667</v>
      </c>
      <c r="I577" s="9">
        <f>(Table21[[#This Row],[Adj Close]]-Table21[[#This Row],[3-MA]])</f>
        <v>-0.97295636666666496</v>
      </c>
      <c r="J577" s="5">
        <f t="shared" si="42"/>
        <v>0.94664409143719774</v>
      </c>
      <c r="K577" s="5">
        <f>ABS(Table21[[#This Row],[Erorr 2]])</f>
        <v>0.97295636666666496</v>
      </c>
      <c r="L577" s="8">
        <f>Table21[[#This Row],[Abs Erorr 2]]/Table21[[#This Row],[Adj Close]]</f>
        <v>6.0606344577139263E-3</v>
      </c>
      <c r="M577" s="6">
        <f t="shared" si="44"/>
        <v>159.92373910000001</v>
      </c>
      <c r="N577" s="11">
        <f>Table21[[#This Row],[Adj Close]]-Table21[[#This Row],[6-MA]]</f>
        <v>0.61330920000000333</v>
      </c>
      <c r="O577" s="12">
        <f>(Table21[[#This Row],[Adj Close]]-M577)^2</f>
        <v>0.37614817480464408</v>
      </c>
      <c r="P577" s="12">
        <f>ABS(Table21[[#This Row],[Erorr 3]])</f>
        <v>0.61330920000000333</v>
      </c>
      <c r="Q577" s="204">
        <f>Table21[[#This Row],[Abs Erorr 3]]/Table21[[#This Row],[Adj Close]]</f>
        <v>3.8203592659427467E-3</v>
      </c>
    </row>
    <row r="578" spans="1:17" x14ac:dyDescent="0.3">
      <c r="A578" s="68">
        <v>44302</v>
      </c>
      <c r="B578" s="87">
        <v>160.7778778</v>
      </c>
      <c r="C578" s="6">
        <f t="shared" si="41"/>
        <v>160.53704830000001</v>
      </c>
      <c r="D578" s="19">
        <f>Table21[[#This Row],[Adj Close]]-Table21[[#This Row],[Naive Trend ]]</f>
        <v>0.24082949999998959</v>
      </c>
      <c r="E578" s="7">
        <f t="shared" si="40"/>
        <v>5.7998848070244989E-2</v>
      </c>
      <c r="F578" s="7">
        <f>ABS(Table21[[#This Row],[Erorr 1]])</f>
        <v>0.24082949999998959</v>
      </c>
      <c r="G578" s="8">
        <f>Table21[[#This Row],[Abs Erorr 1]]/Table21[[#This Row],[Adj Close]]</f>
        <v>1.4979019706900846E-3</v>
      </c>
      <c r="H578" s="6">
        <f t="shared" si="43"/>
        <v>160.84531146666666</v>
      </c>
      <c r="I578" s="9">
        <f>(Table21[[#This Row],[Adj Close]]-Table21[[#This Row],[3-MA]])</f>
        <v>-6.7433666666659065E-2</v>
      </c>
      <c r="J578" s="5">
        <f t="shared" si="42"/>
        <v>4.547299400110086E-3</v>
      </c>
      <c r="K578" s="5">
        <f>ABS(Table21[[#This Row],[Erorr 2]])</f>
        <v>6.7433666666659065E-2</v>
      </c>
      <c r="L578" s="8">
        <f>Table21[[#This Row],[Abs Erorr 2]]/Table21[[#This Row],[Adj Close]]</f>
        <v>4.1942130092389529E-4</v>
      </c>
      <c r="M578" s="6">
        <f t="shared" si="44"/>
        <v>160.74416858333333</v>
      </c>
      <c r="N578" s="11">
        <f>Table21[[#This Row],[Adj Close]]-Table21[[#This Row],[6-MA]]</f>
        <v>3.3709216666665043E-2</v>
      </c>
      <c r="O578" s="12">
        <f>(Table21[[#This Row],[Adj Close]]-M578)^2</f>
        <v>1.1363112882801683E-3</v>
      </c>
      <c r="P578" s="12">
        <f>ABS(Table21[[#This Row],[Erorr 3]])</f>
        <v>3.3709216666665043E-2</v>
      </c>
      <c r="Q578" s="204">
        <f>Table21[[#This Row],[Abs Erorr 3]]/Table21[[#This Row],[Adj Close]]</f>
        <v>2.0966327661444629E-4</v>
      </c>
    </row>
    <row r="579" spans="1:17" x14ac:dyDescent="0.3">
      <c r="A579" s="68">
        <v>44305</v>
      </c>
      <c r="B579" s="87">
        <v>160.82604979999999</v>
      </c>
      <c r="C579" s="6">
        <f t="shared" si="41"/>
        <v>160.7778778</v>
      </c>
      <c r="D579" s="19">
        <f>Table21[[#This Row],[Adj Close]]-Table21[[#This Row],[Naive Trend ]]</f>
        <v>4.8171999999993886E-2</v>
      </c>
      <c r="E579" s="7">
        <f t="shared" ref="E579:E642" si="45">(B579-C579)^2</f>
        <v>2.3205415839994111E-3</v>
      </c>
      <c r="F579" s="7">
        <f>ABS(Table21[[#This Row],[Erorr 1]])</f>
        <v>4.8171999999993886E-2</v>
      </c>
      <c r="G579" s="8">
        <f>Table21[[#This Row],[Abs Erorr 1]]/Table21[[#This Row],[Adj Close]]</f>
        <v>2.9952859042362608E-4</v>
      </c>
      <c r="H579" s="6">
        <f t="shared" si="43"/>
        <v>160.40860493333335</v>
      </c>
      <c r="I579" s="9">
        <f>(Table21[[#This Row],[Adj Close]]-Table21[[#This Row],[3-MA]])</f>
        <v>0.41744486666664216</v>
      </c>
      <c r="J579" s="5">
        <f t="shared" si="42"/>
        <v>0.17426021670633066</v>
      </c>
      <c r="K579" s="5">
        <f>ABS(Table21[[#This Row],[Erorr 2]])</f>
        <v>0.41744486666664216</v>
      </c>
      <c r="L579" s="8">
        <f>Table21[[#This Row],[Abs Erorr 2]]/Table21[[#This Row],[Adj Close]]</f>
        <v>2.5956296706022941E-3</v>
      </c>
      <c r="M579" s="6">
        <f t="shared" si="44"/>
        <v>161.09256743333333</v>
      </c>
      <c r="N579" s="11">
        <f>Table21[[#This Row],[Adj Close]]-Table21[[#This Row],[6-MA]]</f>
        <v>-0.26651763333333633</v>
      </c>
      <c r="O579" s="12">
        <f>(Table21[[#This Row],[Adj Close]]-M579)^2</f>
        <v>7.1031648877602716E-2</v>
      </c>
      <c r="P579" s="12">
        <f>ABS(Table21[[#This Row],[Erorr 3]])</f>
        <v>0.26651763333333633</v>
      </c>
      <c r="Q579" s="204">
        <f>Table21[[#This Row],[Abs Erorr 3]]/Table21[[#This Row],[Adj Close]]</f>
        <v>1.6571795033501863E-3</v>
      </c>
    </row>
    <row r="580" spans="1:17" x14ac:dyDescent="0.3">
      <c r="A580" s="68">
        <v>44306</v>
      </c>
      <c r="B580" s="87">
        <v>156.9342499</v>
      </c>
      <c r="C580" s="6">
        <f t="shared" ref="C580:C643" si="46">B579</f>
        <v>160.82604979999999</v>
      </c>
      <c r="D580" s="19">
        <f>Table21[[#This Row],[Adj Close]]-Table21[[#This Row],[Naive Trend ]]</f>
        <v>-3.8917998999999952</v>
      </c>
      <c r="E580" s="7">
        <f t="shared" si="45"/>
        <v>15.146106461639972</v>
      </c>
      <c r="F580" s="7">
        <f>ABS(Table21[[#This Row],[Erorr 1]])</f>
        <v>3.8917998999999952</v>
      </c>
      <c r="G580" s="8">
        <f>Table21[[#This Row],[Abs Erorr 1]]/Table21[[#This Row],[Adj Close]]</f>
        <v>2.4798919945645308E-2</v>
      </c>
      <c r="H580" s="6">
        <f t="shared" si="43"/>
        <v>160.71365863333332</v>
      </c>
      <c r="I580" s="9">
        <f>(Table21[[#This Row],[Adj Close]]-Table21[[#This Row],[3-MA]])</f>
        <v>-3.7794087333333266</v>
      </c>
      <c r="J580" s="5">
        <f t="shared" si="42"/>
        <v>14.28393037359622</v>
      </c>
      <c r="K580" s="5">
        <f>ABS(Table21[[#This Row],[Erorr 2]])</f>
        <v>3.7794087333333266</v>
      </c>
      <c r="L580" s="8">
        <f>Table21[[#This Row],[Abs Erorr 2]]/Table21[[#This Row],[Adj Close]]</f>
        <v>2.4082752718043398E-2</v>
      </c>
      <c r="M580" s="6">
        <f t="shared" si="44"/>
        <v>161.11183165</v>
      </c>
      <c r="N580" s="11">
        <f>Table21[[#This Row],[Adj Close]]-Table21[[#This Row],[6-MA]]</f>
        <v>-4.1775817500000016</v>
      </c>
      <c r="O580" s="12">
        <f>(Table21[[#This Row],[Adj Close]]-M580)^2</f>
        <v>17.452189277933076</v>
      </c>
      <c r="P580" s="12">
        <f>ABS(Table21[[#This Row],[Erorr 3]])</f>
        <v>4.1775817500000016</v>
      </c>
      <c r="Q580" s="204">
        <f>Table21[[#This Row],[Abs Erorr 3]]/Table21[[#This Row],[Adj Close]]</f>
        <v>2.6619949135781366E-2</v>
      </c>
    </row>
    <row r="581" spans="1:17" x14ac:dyDescent="0.3">
      <c r="A581" s="68">
        <v>44307</v>
      </c>
      <c r="B581" s="87">
        <v>158.33105470000001</v>
      </c>
      <c r="C581" s="6">
        <f t="shared" si="46"/>
        <v>156.9342499</v>
      </c>
      <c r="D581" s="19">
        <f>Table21[[#This Row],[Adj Close]]-Table21[[#This Row],[Naive Trend ]]</f>
        <v>1.3968048000000124</v>
      </c>
      <c r="E581" s="7">
        <f t="shared" si="45"/>
        <v>1.9510636493030746</v>
      </c>
      <c r="F581" s="7">
        <f>ABS(Table21[[#This Row],[Erorr 1]])</f>
        <v>1.3968048000000124</v>
      </c>
      <c r="G581" s="8">
        <f>Table21[[#This Row],[Abs Erorr 1]]/Table21[[#This Row],[Adj Close]]</f>
        <v>8.8220520140324197E-3</v>
      </c>
      <c r="H581" s="6">
        <f t="shared" si="43"/>
        <v>159.51272583333335</v>
      </c>
      <c r="I581" s="9">
        <f>(Table21[[#This Row],[Adj Close]]-Table21[[#This Row],[3-MA]])</f>
        <v>-1.1816711333333387</v>
      </c>
      <c r="J581" s="5">
        <f t="shared" ref="J581:J644" si="47">(B581-H581)^2</f>
        <v>1.3963466673532972</v>
      </c>
      <c r="K581" s="5">
        <f>ABS(Table21[[#This Row],[Erorr 2]])</f>
        <v>1.1816711333333387</v>
      </c>
      <c r="L581" s="8">
        <f>Table21[[#This Row],[Abs Erorr 2]]/Table21[[#This Row],[Adj Close]]</f>
        <v>7.4632935122697606E-3</v>
      </c>
      <c r="M581" s="6">
        <f t="shared" si="44"/>
        <v>160.17901864999999</v>
      </c>
      <c r="N581" s="11">
        <f>Table21[[#This Row],[Adj Close]]-Table21[[#This Row],[6-MA]]</f>
        <v>-1.8479639499999791</v>
      </c>
      <c r="O581" s="12">
        <f>(Table21[[#This Row],[Adj Close]]-M581)^2</f>
        <v>3.4149707604995254</v>
      </c>
      <c r="P581" s="12">
        <f>ABS(Table21[[#This Row],[Erorr 3]])</f>
        <v>1.8479639499999791</v>
      </c>
      <c r="Q581" s="204">
        <f>Table21[[#This Row],[Abs Erorr 3]]/Table21[[#This Row],[Adj Close]]</f>
        <v>1.1671519232291068E-2</v>
      </c>
    </row>
    <row r="582" spans="1:17" x14ac:dyDescent="0.3">
      <c r="A582" s="68">
        <v>44308</v>
      </c>
      <c r="B582" s="87">
        <v>156.1057892</v>
      </c>
      <c r="C582" s="6">
        <f t="shared" si="46"/>
        <v>158.33105470000001</v>
      </c>
      <c r="D582" s="19">
        <f>Table21[[#This Row],[Adj Close]]-Table21[[#This Row],[Naive Trend ]]</f>
        <v>-2.2252655000000061</v>
      </c>
      <c r="E582" s="7">
        <f t="shared" si="45"/>
        <v>4.9518065454902773</v>
      </c>
      <c r="F582" s="7">
        <f>ABS(Table21[[#This Row],[Erorr 1]])</f>
        <v>2.2252655000000061</v>
      </c>
      <c r="G582" s="8">
        <f>Table21[[#This Row],[Abs Erorr 1]]/Table21[[#This Row],[Adj Close]]</f>
        <v>1.4254855706530107E-2</v>
      </c>
      <c r="H582" s="6">
        <f t="shared" ref="H582:H645" si="48">AVERAGE(B579:B581)</f>
        <v>158.69711813333333</v>
      </c>
      <c r="I582" s="9">
        <f>(Table21[[#This Row],[Adj Close]]-Table21[[#This Row],[3-MA]])</f>
        <v>-2.5913289333333296</v>
      </c>
      <c r="J582" s="5">
        <f t="shared" si="47"/>
        <v>6.7149856407304513</v>
      </c>
      <c r="K582" s="5">
        <f>ABS(Table21[[#This Row],[Erorr 2]])</f>
        <v>2.5913289333333296</v>
      </c>
      <c r="L582" s="8">
        <f>Table21[[#This Row],[Abs Erorr 2]]/Table21[[#This Row],[Adj Close]]</f>
        <v>1.6599825968102722E-2</v>
      </c>
      <c r="M582" s="6">
        <f t="shared" si="44"/>
        <v>159.55286153333333</v>
      </c>
      <c r="N582" s="11">
        <f>Table21[[#This Row],[Adj Close]]-Table21[[#This Row],[6-MA]]</f>
        <v>-3.447072333333324</v>
      </c>
      <c r="O582" s="12">
        <f>(Table21[[#This Row],[Adj Close]]-M582)^2</f>
        <v>11.882307671232047</v>
      </c>
      <c r="P582" s="12">
        <f>ABS(Table21[[#This Row],[Erorr 3]])</f>
        <v>3.447072333333324</v>
      </c>
      <c r="Q582" s="204">
        <f>Table21[[#This Row],[Abs Erorr 3]]/Table21[[#This Row],[Adj Close]]</f>
        <v>2.2081643166461912E-2</v>
      </c>
    </row>
    <row r="583" spans="1:17" x14ac:dyDescent="0.3">
      <c r="A583" s="68">
        <v>44309</v>
      </c>
      <c r="B583" s="87">
        <v>155.4411011</v>
      </c>
      <c r="C583" s="6">
        <f t="shared" si="46"/>
        <v>156.1057892</v>
      </c>
      <c r="D583" s="19">
        <f>Table21[[#This Row],[Adj Close]]-Table21[[#This Row],[Naive Trend ]]</f>
        <v>-0.66468810000000644</v>
      </c>
      <c r="E583" s="7">
        <f t="shared" si="45"/>
        <v>0.44181027028161857</v>
      </c>
      <c r="F583" s="7">
        <f>ABS(Table21[[#This Row],[Erorr 1]])</f>
        <v>0.66468810000000644</v>
      </c>
      <c r="G583" s="8">
        <f>Table21[[#This Row],[Abs Erorr 1]]/Table21[[#This Row],[Adj Close]]</f>
        <v>4.276141221956427E-3</v>
      </c>
      <c r="H583" s="6">
        <f t="shared" si="48"/>
        <v>157.12369793333335</v>
      </c>
      <c r="I583" s="9">
        <f>(Table21[[#This Row],[Adj Close]]-Table21[[#This Row],[3-MA]])</f>
        <v>-1.6825968333333492</v>
      </c>
      <c r="J583" s="5">
        <f t="shared" si="47"/>
        <v>2.8311321035434145</v>
      </c>
      <c r="K583" s="5">
        <f>ABS(Table21[[#This Row],[Erorr 2]])</f>
        <v>1.6825968333333492</v>
      </c>
      <c r="L583" s="8">
        <f>Table21[[#This Row],[Abs Erorr 2]]/Table21[[#This Row],[Adj Close]]</f>
        <v>1.0824658481098145E-2</v>
      </c>
      <c r="M583" s="6">
        <f t="shared" si="44"/>
        <v>158.91867828333332</v>
      </c>
      <c r="N583" s="11">
        <f>Table21[[#This Row],[Adj Close]]-Table21[[#This Row],[6-MA]]</f>
        <v>-3.4775771833333238</v>
      </c>
      <c r="O583" s="12">
        <f>(Table21[[#This Row],[Adj Close]]-M583)^2</f>
        <v>12.093543066040533</v>
      </c>
      <c r="P583" s="12">
        <f>ABS(Table21[[#This Row],[Erorr 3]])</f>
        <v>3.4775771833333238</v>
      </c>
      <c r="Q583" s="204">
        <f>Table21[[#This Row],[Abs Erorr 3]]/Table21[[#This Row],[Adj Close]]</f>
        <v>2.2372314392549834E-2</v>
      </c>
    </row>
    <row r="584" spans="1:17" x14ac:dyDescent="0.3">
      <c r="A584" s="68">
        <v>44312</v>
      </c>
      <c r="B584" s="87">
        <v>154.1984406</v>
      </c>
      <c r="C584" s="6">
        <f t="shared" si="46"/>
        <v>155.4411011</v>
      </c>
      <c r="D584" s="19">
        <f>Table21[[#This Row],[Adj Close]]-Table21[[#This Row],[Naive Trend ]]</f>
        <v>-1.2426604999999995</v>
      </c>
      <c r="E584" s="7">
        <f t="shared" si="45"/>
        <v>1.5442051182602488</v>
      </c>
      <c r="F584" s="7">
        <f>ABS(Table21[[#This Row],[Erorr 1]])</f>
        <v>1.2426604999999995</v>
      </c>
      <c r="G584" s="8">
        <f>Table21[[#This Row],[Abs Erorr 1]]/Table21[[#This Row],[Adj Close]]</f>
        <v>8.0588396041146437E-3</v>
      </c>
      <c r="H584" s="6">
        <f t="shared" si="48"/>
        <v>156.62598166666666</v>
      </c>
      <c r="I584" s="9">
        <f>(Table21[[#This Row],[Adj Close]]-Table21[[#This Row],[3-MA]])</f>
        <v>-2.427541066666663</v>
      </c>
      <c r="J584" s="5">
        <f t="shared" si="47"/>
        <v>5.8929556303531205</v>
      </c>
      <c r="K584" s="5">
        <f>ABS(Table21[[#This Row],[Erorr 2]])</f>
        <v>2.427541066666663</v>
      </c>
      <c r="L584" s="8">
        <f>Table21[[#This Row],[Abs Erorr 2]]/Table21[[#This Row],[Adj Close]]</f>
        <v>1.5742967679964092E-2</v>
      </c>
      <c r="M584" s="6">
        <f t="shared" si="44"/>
        <v>158.06935375</v>
      </c>
      <c r="N584" s="11">
        <f>Table21[[#This Row],[Adj Close]]-Table21[[#This Row],[6-MA]]</f>
        <v>-3.8709131500000069</v>
      </c>
      <c r="O584" s="12">
        <f>(Table21[[#This Row],[Adj Close]]-M584)^2</f>
        <v>14.983968614842976</v>
      </c>
      <c r="P584" s="12">
        <f>ABS(Table21[[#This Row],[Erorr 3]])</f>
        <v>3.8709131500000069</v>
      </c>
      <c r="Q584" s="204">
        <f>Table21[[#This Row],[Abs Erorr 3]]/Table21[[#This Row],[Adj Close]]</f>
        <v>2.5103451986530707E-2</v>
      </c>
    </row>
    <row r="585" spans="1:17" x14ac:dyDescent="0.3">
      <c r="A585" s="68">
        <v>44313</v>
      </c>
      <c r="B585" s="87">
        <v>153.53372189999999</v>
      </c>
      <c r="C585" s="6">
        <f t="shared" si="46"/>
        <v>154.1984406</v>
      </c>
      <c r="D585" s="19">
        <f>Table21[[#This Row],[Adj Close]]-Table21[[#This Row],[Naive Trend ]]</f>
        <v>-0.66471870000000877</v>
      </c>
      <c r="E585" s="7">
        <f t="shared" si="45"/>
        <v>0.44185095012970166</v>
      </c>
      <c r="F585" s="7">
        <f>ABS(Table21[[#This Row],[Erorr 1]])</f>
        <v>0.66471870000000877</v>
      </c>
      <c r="G585" s="8">
        <f>Table21[[#This Row],[Abs Erorr 1]]/Table21[[#This Row],[Adj Close]]</f>
        <v>4.3294638583239401E-3</v>
      </c>
      <c r="H585" s="6">
        <f t="shared" si="48"/>
        <v>155.24844363333332</v>
      </c>
      <c r="I585" s="9">
        <f>(Table21[[#This Row],[Adj Close]]-Table21[[#This Row],[3-MA]])</f>
        <v>-1.7147217333333344</v>
      </c>
      <c r="J585" s="5">
        <f t="shared" si="47"/>
        <v>2.940270622765675</v>
      </c>
      <c r="K585" s="5">
        <f>ABS(Table21[[#This Row],[Erorr 2]])</f>
        <v>1.7147217333333344</v>
      </c>
      <c r="L585" s="8">
        <f>Table21[[#This Row],[Abs Erorr 2]]/Table21[[#This Row],[Adj Close]]</f>
        <v>1.1168372082129108E-2</v>
      </c>
      <c r="M585" s="6">
        <f t="shared" ref="M585:M648" si="49">AVERAGE(B579:B584)</f>
        <v>156.97278088333334</v>
      </c>
      <c r="N585" s="11">
        <f>Table21[[#This Row],[Adj Close]]-Table21[[#This Row],[6-MA]]</f>
        <v>-3.4390589833333536</v>
      </c>
      <c r="O585" s="12">
        <f>(Table21[[#This Row],[Adj Close]]-M585)^2</f>
        <v>11.827126690845839</v>
      </c>
      <c r="P585" s="12">
        <f>ABS(Table21[[#This Row],[Erorr 3]])</f>
        <v>3.4390589833333536</v>
      </c>
      <c r="Q585" s="204">
        <f>Table21[[#This Row],[Abs Erorr 3]]/Table21[[#This Row],[Adj Close]]</f>
        <v>2.239937220810221E-2</v>
      </c>
    </row>
    <row r="586" spans="1:17" x14ac:dyDescent="0.3">
      <c r="A586" s="68">
        <v>44314</v>
      </c>
      <c r="B586" s="87">
        <v>151.75160220000001</v>
      </c>
      <c r="C586" s="6">
        <f t="shared" si="46"/>
        <v>153.53372189999999</v>
      </c>
      <c r="D586" s="19">
        <f>Table21[[#This Row],[Adj Close]]-Table21[[#This Row],[Naive Trend ]]</f>
        <v>-1.7821196999999813</v>
      </c>
      <c r="E586" s="7">
        <f t="shared" si="45"/>
        <v>3.1759506251280234</v>
      </c>
      <c r="F586" s="7">
        <f>ABS(Table21[[#This Row],[Erorr 1]])</f>
        <v>1.7821196999999813</v>
      </c>
      <c r="G586" s="8">
        <f>Table21[[#This Row],[Abs Erorr 1]]/Table21[[#This Row],[Adj Close]]</f>
        <v>1.1743663158503254E-2</v>
      </c>
      <c r="H586" s="6">
        <f t="shared" si="48"/>
        <v>154.39108786666665</v>
      </c>
      <c r="I586" s="9">
        <f>(Table21[[#This Row],[Adj Close]]-Table21[[#This Row],[3-MA]])</f>
        <v>-2.6394856666666442</v>
      </c>
      <c r="J586" s="5">
        <f t="shared" si="47"/>
        <v>6.9668845845386596</v>
      </c>
      <c r="K586" s="5">
        <f>ABS(Table21[[#This Row],[Erorr 2]])</f>
        <v>2.6394856666666442</v>
      </c>
      <c r="L586" s="8">
        <f>Table21[[#This Row],[Abs Erorr 2]]/Table21[[#This Row],[Adj Close]]</f>
        <v>1.7393461607001365E-2</v>
      </c>
      <c r="M586" s="6">
        <f t="shared" si="49"/>
        <v>155.75739290000001</v>
      </c>
      <c r="N586" s="11">
        <f>Table21[[#This Row],[Adj Close]]-Table21[[#This Row],[6-MA]]</f>
        <v>-4.0057907000000057</v>
      </c>
      <c r="O586" s="12">
        <f>(Table21[[#This Row],[Adj Close]]-M586)^2</f>
        <v>16.046359132206536</v>
      </c>
      <c r="P586" s="12">
        <f>ABS(Table21[[#This Row],[Erorr 3]])</f>
        <v>4.0057907000000057</v>
      </c>
      <c r="Q586" s="204">
        <f>Table21[[#This Row],[Abs Erorr 3]]/Table21[[#This Row],[Adj Close]]</f>
        <v>2.6397024096790758E-2</v>
      </c>
    </row>
    <row r="587" spans="1:17" x14ac:dyDescent="0.3">
      <c r="A587" s="68">
        <v>44315</v>
      </c>
      <c r="B587" s="87">
        <v>152.74380489999999</v>
      </c>
      <c r="C587" s="6">
        <f t="shared" si="46"/>
        <v>151.75160220000001</v>
      </c>
      <c r="D587" s="19">
        <f>Table21[[#This Row],[Adj Close]]-Table21[[#This Row],[Naive Trend ]]</f>
        <v>0.99220269999997868</v>
      </c>
      <c r="E587" s="7">
        <f t="shared" si="45"/>
        <v>0.98446619788724765</v>
      </c>
      <c r="F587" s="7">
        <f>ABS(Table21[[#This Row],[Erorr 1]])</f>
        <v>0.99220269999997868</v>
      </c>
      <c r="G587" s="8">
        <f>Table21[[#This Row],[Abs Erorr 1]]/Table21[[#This Row],[Adj Close]]</f>
        <v>6.4958621441279733E-3</v>
      </c>
      <c r="H587" s="6">
        <f t="shared" si="48"/>
        <v>153.16125489999999</v>
      </c>
      <c r="I587" s="9">
        <f>(Table21[[#This Row],[Adj Close]]-Table21[[#This Row],[3-MA]])</f>
        <v>-0.41745000000000232</v>
      </c>
      <c r="J587" s="5">
        <f t="shared" si="47"/>
        <v>0.17426450250000194</v>
      </c>
      <c r="K587" s="5">
        <f>ABS(Table21[[#This Row],[Erorr 2]])</f>
        <v>0.41745000000000232</v>
      </c>
      <c r="L587" s="8">
        <f>Table21[[#This Row],[Abs Erorr 2]]/Table21[[#This Row],[Adj Close]]</f>
        <v>2.7330077332648819E-3</v>
      </c>
      <c r="M587" s="6">
        <f t="shared" si="49"/>
        <v>154.89361828333332</v>
      </c>
      <c r="N587" s="11">
        <f>Table21[[#This Row],[Adj Close]]-Table21[[#This Row],[6-MA]]</f>
        <v>-2.1498133833333384</v>
      </c>
      <c r="O587" s="12">
        <f>(Table21[[#This Row],[Adj Close]]-M587)^2</f>
        <v>4.6216975831591354</v>
      </c>
      <c r="P587" s="12">
        <f>ABS(Table21[[#This Row],[Erorr 3]])</f>
        <v>2.1498133833333384</v>
      </c>
      <c r="Q587" s="204">
        <f>Table21[[#This Row],[Abs Erorr 3]]/Table21[[#This Row],[Adj Close]]</f>
        <v>1.4074635529347996E-2</v>
      </c>
    </row>
    <row r="588" spans="1:17" x14ac:dyDescent="0.3">
      <c r="A588" s="68">
        <v>44316</v>
      </c>
      <c r="B588" s="87">
        <v>149.11209109999999</v>
      </c>
      <c r="C588" s="6">
        <f t="shared" si="46"/>
        <v>152.74380489999999</v>
      </c>
      <c r="D588" s="19">
        <f>Table21[[#This Row],[Adj Close]]-Table21[[#This Row],[Naive Trend ]]</f>
        <v>-3.6317138</v>
      </c>
      <c r="E588" s="7">
        <f t="shared" si="45"/>
        <v>13.189345125110441</v>
      </c>
      <c r="F588" s="7">
        <f>ABS(Table21[[#This Row],[Erorr 1]])</f>
        <v>3.6317138</v>
      </c>
      <c r="G588" s="8">
        <f>Table21[[#This Row],[Abs Erorr 1]]/Table21[[#This Row],[Adj Close]]</f>
        <v>2.4355595667721143E-2</v>
      </c>
      <c r="H588" s="6">
        <f t="shared" si="48"/>
        <v>152.67637633333334</v>
      </c>
      <c r="I588" s="9">
        <f>(Table21[[#This Row],[Adj Close]]-Table21[[#This Row],[3-MA]])</f>
        <v>-3.5642852333333508</v>
      </c>
      <c r="J588" s="5">
        <f t="shared" si="47"/>
        <v>12.704129224558178</v>
      </c>
      <c r="K588" s="5">
        <f>ABS(Table21[[#This Row],[Erorr 2]])</f>
        <v>3.5642852333333508</v>
      </c>
      <c r="L588" s="8">
        <f>Table21[[#This Row],[Abs Erorr 2]]/Table21[[#This Row],[Adj Close]]</f>
        <v>2.3903395137440678E-2</v>
      </c>
      <c r="M588" s="6">
        <f t="shared" si="49"/>
        <v>153.96240998333334</v>
      </c>
      <c r="N588" s="11">
        <f>Table21[[#This Row],[Adj Close]]-Table21[[#This Row],[6-MA]]</f>
        <v>-4.8503188833333581</v>
      </c>
      <c r="O588" s="12">
        <f>(Table21[[#This Row],[Adj Close]]-M588)^2</f>
        <v>23.525593270020153</v>
      </c>
      <c r="P588" s="12">
        <f>ABS(Table21[[#This Row],[Erorr 3]])</f>
        <v>4.8503188833333581</v>
      </c>
      <c r="Q588" s="204">
        <f>Table21[[#This Row],[Abs Erorr 3]]/Table21[[#This Row],[Adj Close]]</f>
        <v>3.252800525800794E-2</v>
      </c>
    </row>
    <row r="589" spans="1:17" x14ac:dyDescent="0.3">
      <c r="A589" s="68">
        <v>44319</v>
      </c>
      <c r="B589" s="87">
        <v>152.10800169999999</v>
      </c>
      <c r="C589" s="6">
        <f t="shared" si="46"/>
        <v>149.11209109999999</v>
      </c>
      <c r="D589" s="19">
        <f>Table21[[#This Row],[Adj Close]]-Table21[[#This Row],[Naive Trend ]]</f>
        <v>2.995910600000002</v>
      </c>
      <c r="E589" s="7">
        <f t="shared" si="45"/>
        <v>8.9754803231923717</v>
      </c>
      <c r="F589" s="7">
        <f>ABS(Table21[[#This Row],[Erorr 1]])</f>
        <v>2.995910600000002</v>
      </c>
      <c r="G589" s="8">
        <f>Table21[[#This Row],[Abs Erorr 1]]/Table21[[#This Row],[Adj Close]]</f>
        <v>1.9695943451474598E-2</v>
      </c>
      <c r="H589" s="6">
        <f t="shared" si="48"/>
        <v>151.20249939999999</v>
      </c>
      <c r="I589" s="9">
        <f>(Table21[[#This Row],[Adj Close]]-Table21[[#This Row],[3-MA]])</f>
        <v>0.90550229999999488</v>
      </c>
      <c r="J589" s="5">
        <f t="shared" si="47"/>
        <v>0.81993441530528077</v>
      </c>
      <c r="K589" s="5">
        <f>ABS(Table21[[#This Row],[Erorr 2]])</f>
        <v>0.90550229999999488</v>
      </c>
      <c r="L589" s="8">
        <f>Table21[[#This Row],[Abs Erorr 2]]/Table21[[#This Row],[Adj Close]]</f>
        <v>5.9530221282237446E-3</v>
      </c>
      <c r="M589" s="6">
        <f t="shared" si="49"/>
        <v>152.79679363333332</v>
      </c>
      <c r="N589" s="11">
        <f>Table21[[#This Row],[Adj Close]]-Table21[[#This Row],[6-MA]]</f>
        <v>-0.68879193333333433</v>
      </c>
      <c r="O589" s="12">
        <f>(Table21[[#This Row],[Adj Close]]-M589)^2</f>
        <v>0.47443432742507247</v>
      </c>
      <c r="P589" s="12">
        <f>ABS(Table21[[#This Row],[Erorr 3]])</f>
        <v>0.68879193333333433</v>
      </c>
      <c r="Q589" s="204">
        <f>Table21[[#This Row],[Abs Erorr 3]]/Table21[[#This Row],[Adj Close]]</f>
        <v>4.5283083443027989E-3</v>
      </c>
    </row>
    <row r="590" spans="1:17" x14ac:dyDescent="0.3">
      <c r="A590" s="68">
        <v>44320</v>
      </c>
      <c r="B590" s="87">
        <v>147.81161499999999</v>
      </c>
      <c r="C590" s="6">
        <f t="shared" si="46"/>
        <v>152.10800169999999</v>
      </c>
      <c r="D590" s="19">
        <f>Table21[[#This Row],[Adj Close]]-Table21[[#This Row],[Naive Trend ]]</f>
        <v>-4.2963866999999993</v>
      </c>
      <c r="E590" s="7">
        <f t="shared" si="45"/>
        <v>18.458938675936885</v>
      </c>
      <c r="F590" s="7">
        <f>ABS(Table21[[#This Row],[Erorr 1]])</f>
        <v>4.2963866999999993</v>
      </c>
      <c r="G590" s="8">
        <f>Table21[[#This Row],[Abs Erorr 1]]/Table21[[#This Row],[Adj Close]]</f>
        <v>2.9066637963464505E-2</v>
      </c>
      <c r="H590" s="6">
        <f t="shared" si="48"/>
        <v>151.32129923333332</v>
      </c>
      <c r="I590" s="9">
        <f>(Table21[[#This Row],[Adj Close]]-Table21[[#This Row],[3-MA]])</f>
        <v>-3.5096842333333313</v>
      </c>
      <c r="J590" s="5">
        <f t="shared" si="47"/>
        <v>12.317883417708574</v>
      </c>
      <c r="K590" s="5">
        <f>ABS(Table21[[#This Row],[Erorr 2]])</f>
        <v>3.5096842333333313</v>
      </c>
      <c r="L590" s="8">
        <f>Table21[[#This Row],[Abs Erorr 2]]/Table21[[#This Row],[Adj Close]]</f>
        <v>2.374430611108154E-2</v>
      </c>
      <c r="M590" s="6">
        <f t="shared" si="49"/>
        <v>152.24127706666664</v>
      </c>
      <c r="N590" s="11">
        <f>Table21[[#This Row],[Adj Close]]-Table21[[#This Row],[6-MA]]</f>
        <v>-4.4296620666666513</v>
      </c>
      <c r="O590" s="12">
        <f>(Table21[[#This Row],[Adj Close]]-M590)^2</f>
        <v>19.621906024865467</v>
      </c>
      <c r="P590" s="12">
        <f>ABS(Table21[[#This Row],[Erorr 3]])</f>
        <v>4.4296620666666513</v>
      </c>
      <c r="Q590" s="204">
        <f>Table21[[#This Row],[Abs Erorr 3]]/Table21[[#This Row],[Adj Close]]</f>
        <v>2.9968294891214411E-2</v>
      </c>
    </row>
    <row r="591" spans="1:17" x14ac:dyDescent="0.3">
      <c r="A591" s="68">
        <v>44321</v>
      </c>
      <c r="B591" s="87">
        <v>151.11579900000001</v>
      </c>
      <c r="C591" s="6">
        <f t="shared" si="46"/>
        <v>147.81161499999999</v>
      </c>
      <c r="D591" s="19">
        <f>Table21[[#This Row],[Adj Close]]-Table21[[#This Row],[Naive Trend ]]</f>
        <v>3.3041840000000207</v>
      </c>
      <c r="E591" s="7">
        <f t="shared" si="45"/>
        <v>10.917631905856137</v>
      </c>
      <c r="F591" s="7">
        <f>ABS(Table21[[#This Row],[Erorr 1]])</f>
        <v>3.3041840000000207</v>
      </c>
      <c r="G591" s="8">
        <f>Table21[[#This Row],[Abs Erorr 1]]/Table21[[#This Row],[Adj Close]]</f>
        <v>2.1865245208411467E-2</v>
      </c>
      <c r="H591" s="6">
        <f t="shared" si="48"/>
        <v>149.67723593333332</v>
      </c>
      <c r="I591" s="9">
        <f>(Table21[[#This Row],[Adj Close]]-Table21[[#This Row],[3-MA]])</f>
        <v>1.4385630666666884</v>
      </c>
      <c r="J591" s="5">
        <f t="shared" si="47"/>
        <v>2.0694636967774671</v>
      </c>
      <c r="K591" s="5">
        <f>ABS(Table21[[#This Row],[Erorr 2]])</f>
        <v>1.4385630666666884</v>
      </c>
      <c r="L591" s="8">
        <f>Table21[[#This Row],[Abs Erorr 2]]/Table21[[#This Row],[Adj Close]]</f>
        <v>9.5196073222409278E-3</v>
      </c>
      <c r="M591" s="6">
        <f t="shared" si="49"/>
        <v>151.17680613333332</v>
      </c>
      <c r="N591" s="11">
        <f>Table21[[#This Row],[Adj Close]]-Table21[[#This Row],[6-MA]]</f>
        <v>-6.1007133333305319E-2</v>
      </c>
      <c r="O591" s="12">
        <f>(Table21[[#This Row],[Adj Close]]-M591)^2</f>
        <v>3.721870317547693E-3</v>
      </c>
      <c r="P591" s="12">
        <f>ABS(Table21[[#This Row],[Erorr 3]])</f>
        <v>6.1007133333305319E-2</v>
      </c>
      <c r="Q591" s="204">
        <f>Table21[[#This Row],[Abs Erorr 3]]/Table21[[#This Row],[Adj Close]]</f>
        <v>4.037111522224444E-4</v>
      </c>
    </row>
    <row r="592" spans="1:17" x14ac:dyDescent="0.3">
      <c r="A592" s="68">
        <v>44322</v>
      </c>
      <c r="B592" s="87">
        <v>152.06948850000001</v>
      </c>
      <c r="C592" s="6">
        <f t="shared" si="46"/>
        <v>151.11579900000001</v>
      </c>
      <c r="D592" s="19">
        <f>Table21[[#This Row],[Adj Close]]-Table21[[#This Row],[Naive Trend ]]</f>
        <v>0.95368949999999586</v>
      </c>
      <c r="E592" s="7">
        <f t="shared" si="45"/>
        <v>0.90952366241024207</v>
      </c>
      <c r="F592" s="7">
        <f>ABS(Table21[[#This Row],[Erorr 1]])</f>
        <v>0.95368949999999586</v>
      </c>
      <c r="G592" s="8">
        <f>Table21[[#This Row],[Abs Erorr 1]]/Table21[[#This Row],[Adj Close]]</f>
        <v>6.2714059829299404E-3</v>
      </c>
      <c r="H592" s="6">
        <f t="shared" si="48"/>
        <v>150.34513856666669</v>
      </c>
      <c r="I592" s="9">
        <f>(Table21[[#This Row],[Adj Close]]-Table21[[#This Row],[3-MA]])</f>
        <v>1.7243499333333148</v>
      </c>
      <c r="J592" s="5">
        <f t="shared" si="47"/>
        <v>2.9733826925866071</v>
      </c>
      <c r="K592" s="5">
        <f>ABS(Table21[[#This Row],[Erorr 2]])</f>
        <v>1.7243499333333148</v>
      </c>
      <c r="L592" s="8">
        <f>Table21[[#This Row],[Abs Erorr 2]]/Table21[[#This Row],[Adj Close]]</f>
        <v>1.1339223603249739E-2</v>
      </c>
      <c r="M592" s="6">
        <f t="shared" si="49"/>
        <v>150.77381898333331</v>
      </c>
      <c r="N592" s="11">
        <f>Table21[[#This Row],[Adj Close]]-Table21[[#This Row],[6-MA]]</f>
        <v>1.2956695166666918</v>
      </c>
      <c r="O592" s="12">
        <f>(Table21[[#This Row],[Adj Close]]-M592)^2</f>
        <v>1.6787594964192989</v>
      </c>
      <c r="P592" s="12">
        <f>ABS(Table21[[#This Row],[Erorr 3]])</f>
        <v>1.2956695166666918</v>
      </c>
      <c r="Q592" s="204">
        <f>Table21[[#This Row],[Abs Erorr 3]]/Table21[[#This Row],[Adj Close]]</f>
        <v>8.5202464310695156E-3</v>
      </c>
    </row>
    <row r="593" spans="1:17" x14ac:dyDescent="0.3">
      <c r="A593" s="68">
        <v>44323</v>
      </c>
      <c r="B593" s="87">
        <v>163.61004639999999</v>
      </c>
      <c r="C593" s="6">
        <f t="shared" si="46"/>
        <v>152.06948850000001</v>
      </c>
      <c r="D593" s="19">
        <f>Table21[[#This Row],[Adj Close]]-Table21[[#This Row],[Naive Trend ]]</f>
        <v>11.540557899999982</v>
      </c>
      <c r="E593" s="7">
        <f t="shared" si="45"/>
        <v>133.184476643252</v>
      </c>
      <c r="F593" s="7">
        <f>ABS(Table21[[#This Row],[Erorr 1]])</f>
        <v>11.540557899999982</v>
      </c>
      <c r="G593" s="8">
        <f>Table21[[#This Row],[Abs Erorr 1]]/Table21[[#This Row],[Adj Close]]</f>
        <v>7.0536975900521368E-2</v>
      </c>
      <c r="H593" s="6">
        <f t="shared" si="48"/>
        <v>150.33230083333333</v>
      </c>
      <c r="I593" s="9">
        <f>(Table21[[#This Row],[Adj Close]]-Table21[[#This Row],[3-MA]])</f>
        <v>13.277745566666653</v>
      </c>
      <c r="J593" s="5">
        <f t="shared" si="47"/>
        <v>176.29852733313595</v>
      </c>
      <c r="K593" s="5">
        <f>ABS(Table21[[#This Row],[Erorr 2]])</f>
        <v>13.277745566666653</v>
      </c>
      <c r="L593" s="8">
        <f>Table21[[#This Row],[Abs Erorr 2]]/Table21[[#This Row],[Adj Close]]</f>
        <v>8.1154830395956987E-2</v>
      </c>
      <c r="M593" s="6">
        <f t="shared" si="49"/>
        <v>150.82680003333334</v>
      </c>
      <c r="N593" s="11">
        <f>Table21[[#This Row],[Adj Close]]-Table21[[#This Row],[6-MA]]</f>
        <v>12.783246366666646</v>
      </c>
      <c r="O593" s="12">
        <f>(Table21[[#This Row],[Adj Close]]-M593)^2</f>
        <v>163.411387670896</v>
      </c>
      <c r="P593" s="12">
        <f>ABS(Table21[[#This Row],[Erorr 3]])</f>
        <v>12.783246366666646</v>
      </c>
      <c r="Q593" s="204">
        <f>Table21[[#This Row],[Abs Erorr 3]]/Table21[[#This Row],[Adj Close]]</f>
        <v>7.8132404751073081E-2</v>
      </c>
    </row>
    <row r="594" spans="1:17" x14ac:dyDescent="0.3">
      <c r="A594" s="68">
        <v>44326</v>
      </c>
      <c r="B594" s="87">
        <v>166.71192930000001</v>
      </c>
      <c r="C594" s="6">
        <f t="shared" si="46"/>
        <v>163.61004639999999</v>
      </c>
      <c r="D594" s="19">
        <f>Table21[[#This Row],[Adj Close]]-Table21[[#This Row],[Naive Trend ]]</f>
        <v>3.101882900000021</v>
      </c>
      <c r="E594" s="7">
        <f t="shared" si="45"/>
        <v>9.6216775253125402</v>
      </c>
      <c r="F594" s="7">
        <f>ABS(Table21[[#This Row],[Erorr 1]])</f>
        <v>3.101882900000021</v>
      </c>
      <c r="G594" s="8">
        <f>Table21[[#This Row],[Abs Erorr 1]]/Table21[[#This Row],[Adj Close]]</f>
        <v>1.8606244394293748E-2</v>
      </c>
      <c r="H594" s="6">
        <f t="shared" si="48"/>
        <v>155.59844463333334</v>
      </c>
      <c r="I594" s="9">
        <f>(Table21[[#This Row],[Adj Close]]-Table21[[#This Row],[3-MA]])</f>
        <v>11.113484666666665</v>
      </c>
      <c r="J594" s="5">
        <f t="shared" si="47"/>
        <v>123.50954143623507</v>
      </c>
      <c r="K594" s="5">
        <f>ABS(Table21[[#This Row],[Erorr 2]])</f>
        <v>11.113484666666665</v>
      </c>
      <c r="L594" s="8">
        <f>Table21[[#This Row],[Abs Erorr 2]]/Table21[[#This Row],[Adj Close]]</f>
        <v>6.6662803995674619E-2</v>
      </c>
      <c r="M594" s="6">
        <f t="shared" si="49"/>
        <v>152.63784028333333</v>
      </c>
      <c r="N594" s="11">
        <f>Table21[[#This Row],[Adj Close]]-Table21[[#This Row],[6-MA]]</f>
        <v>14.074089016666676</v>
      </c>
      <c r="O594" s="12">
        <f>(Table21[[#This Row],[Adj Close]]-M594)^2</f>
        <v>198.07998164905757</v>
      </c>
      <c r="P594" s="12">
        <f>ABS(Table21[[#This Row],[Erorr 3]])</f>
        <v>14.074089016666676</v>
      </c>
      <c r="Q594" s="204">
        <f>Table21[[#This Row],[Abs Erorr 3]]/Table21[[#This Row],[Adj Close]]</f>
        <v>8.4421607234478058E-2</v>
      </c>
    </row>
    <row r="595" spans="1:17" x14ac:dyDescent="0.3">
      <c r="A595" s="68">
        <v>44327</v>
      </c>
      <c r="B595" s="87">
        <v>167.62709050000001</v>
      </c>
      <c r="C595" s="6">
        <f t="shared" si="46"/>
        <v>166.71192930000001</v>
      </c>
      <c r="D595" s="19">
        <f>Table21[[#This Row],[Adj Close]]-Table21[[#This Row],[Naive Trend ]]</f>
        <v>0.91516120000000001</v>
      </c>
      <c r="E595" s="7">
        <f t="shared" si="45"/>
        <v>0.83752002198544007</v>
      </c>
      <c r="F595" s="7">
        <f>ABS(Table21[[#This Row],[Erorr 1]])</f>
        <v>0.91516120000000001</v>
      </c>
      <c r="G595" s="8">
        <f>Table21[[#This Row],[Abs Erorr 1]]/Table21[[#This Row],[Adj Close]]</f>
        <v>5.459506558696728E-3</v>
      </c>
      <c r="H595" s="6">
        <f t="shared" si="48"/>
        <v>160.79715473333334</v>
      </c>
      <c r="I595" s="9">
        <f>(Table21[[#This Row],[Adj Close]]-Table21[[#This Row],[3-MA]])</f>
        <v>6.8299357666666651</v>
      </c>
      <c r="J595" s="5">
        <f t="shared" si="47"/>
        <v>46.64802257679257</v>
      </c>
      <c r="K595" s="5">
        <f>ABS(Table21[[#This Row],[Erorr 2]])</f>
        <v>6.8299357666666651</v>
      </c>
      <c r="L595" s="8">
        <f>Table21[[#This Row],[Abs Erorr 2]]/Table21[[#This Row],[Adj Close]]</f>
        <v>4.0744820818008919E-2</v>
      </c>
      <c r="M595" s="6">
        <f t="shared" si="49"/>
        <v>155.57114665000003</v>
      </c>
      <c r="N595" s="11">
        <f>Table21[[#This Row],[Adj Close]]-Table21[[#This Row],[6-MA]]</f>
        <v>12.055943849999977</v>
      </c>
      <c r="O595" s="12">
        <f>(Table21[[#This Row],[Adj Close]]-M595)^2</f>
        <v>145.34578211435226</v>
      </c>
      <c r="P595" s="12">
        <f>ABS(Table21[[#This Row],[Erorr 3]])</f>
        <v>12.055943849999977</v>
      </c>
      <c r="Q595" s="204">
        <f>Table21[[#This Row],[Abs Erorr 3]]/Table21[[#This Row],[Adj Close]]</f>
        <v>7.1921214011645543E-2</v>
      </c>
    </row>
    <row r="596" spans="1:17" x14ac:dyDescent="0.3">
      <c r="A596" s="68">
        <v>44328</v>
      </c>
      <c r="B596" s="87">
        <v>167.37663269999999</v>
      </c>
      <c r="C596" s="6">
        <f t="shared" si="46"/>
        <v>167.62709050000001</v>
      </c>
      <c r="D596" s="19">
        <f>Table21[[#This Row],[Adj Close]]-Table21[[#This Row],[Naive Trend ]]</f>
        <v>-0.25045780000002082</v>
      </c>
      <c r="E596" s="7">
        <f t="shared" si="45"/>
        <v>6.2729109580850428E-2</v>
      </c>
      <c r="F596" s="7">
        <f>ABS(Table21[[#This Row],[Erorr 1]])</f>
        <v>0.25045780000002082</v>
      </c>
      <c r="G596" s="8">
        <f>Table21[[#This Row],[Abs Erorr 1]]/Table21[[#This Row],[Adj Close]]</f>
        <v>1.4963725578643501E-3</v>
      </c>
      <c r="H596" s="6">
        <f t="shared" si="48"/>
        <v>165.98302206666668</v>
      </c>
      <c r="I596" s="9">
        <f>(Table21[[#This Row],[Adj Close]]-Table21[[#This Row],[3-MA]])</f>
        <v>1.39361063333331</v>
      </c>
      <c r="J596" s="5">
        <f t="shared" si="47"/>
        <v>1.9421505973396695</v>
      </c>
      <c r="K596" s="5">
        <f>ABS(Table21[[#This Row],[Erorr 2]])</f>
        <v>1.39361063333331</v>
      </c>
      <c r="L596" s="8">
        <f>Table21[[#This Row],[Abs Erorr 2]]/Table21[[#This Row],[Adj Close]]</f>
        <v>8.3261959023346408E-3</v>
      </c>
      <c r="M596" s="6">
        <f t="shared" si="49"/>
        <v>158.15766145000001</v>
      </c>
      <c r="N596" s="11">
        <f>Table21[[#This Row],[Adj Close]]-Table21[[#This Row],[6-MA]]</f>
        <v>9.2189712499999814</v>
      </c>
      <c r="O596" s="12">
        <f>(Table21[[#This Row],[Adj Close]]-M596)^2</f>
        <v>84.989430908326213</v>
      </c>
      <c r="P596" s="12">
        <f>ABS(Table21[[#This Row],[Erorr 3]])</f>
        <v>9.2189712499999814</v>
      </c>
      <c r="Q596" s="204">
        <f>Table21[[#This Row],[Abs Erorr 3]]/Table21[[#This Row],[Adj Close]]</f>
        <v>5.5079201327486033E-2</v>
      </c>
    </row>
    <row r="597" spans="1:17" x14ac:dyDescent="0.3">
      <c r="A597" s="68">
        <v>44329</v>
      </c>
      <c r="B597" s="87">
        <v>168.9971008</v>
      </c>
      <c r="C597" s="6">
        <f t="shared" si="46"/>
        <v>167.37663269999999</v>
      </c>
      <c r="D597" s="19">
        <f>Table21[[#This Row],[Adj Close]]-Table21[[#This Row],[Naive Trend ]]</f>
        <v>1.6204681000000107</v>
      </c>
      <c r="E597" s="7">
        <f t="shared" si="45"/>
        <v>2.6259168631176446</v>
      </c>
      <c r="F597" s="7">
        <f>ABS(Table21[[#This Row],[Erorr 1]])</f>
        <v>1.6204681000000107</v>
      </c>
      <c r="G597" s="8">
        <f>Table21[[#This Row],[Abs Erorr 1]]/Table21[[#This Row],[Adj Close]]</f>
        <v>9.5887331340539228E-3</v>
      </c>
      <c r="H597" s="6">
        <f t="shared" si="48"/>
        <v>167.23855083333333</v>
      </c>
      <c r="I597" s="9">
        <f>(Table21[[#This Row],[Adj Close]]-Table21[[#This Row],[3-MA]])</f>
        <v>1.7585499666666635</v>
      </c>
      <c r="J597" s="5">
        <f t="shared" si="47"/>
        <v>3.0924979852633232</v>
      </c>
      <c r="K597" s="5">
        <f>ABS(Table21[[#This Row],[Erorr 2]])</f>
        <v>1.7585499666666635</v>
      </c>
      <c r="L597" s="8">
        <f>Table21[[#This Row],[Abs Erorr 2]]/Table21[[#This Row],[Adj Close]]</f>
        <v>1.0405799616336753E-2</v>
      </c>
      <c r="M597" s="6">
        <f t="shared" si="49"/>
        <v>161.41849773333334</v>
      </c>
      <c r="N597" s="11">
        <f>Table21[[#This Row],[Adj Close]]-Table21[[#This Row],[6-MA]]</f>
        <v>7.5786030666666591</v>
      </c>
      <c r="O597" s="12">
        <f>(Table21[[#This Row],[Adj Close]]-M597)^2</f>
        <v>57.435224442089286</v>
      </c>
      <c r="P597" s="12">
        <f>ABS(Table21[[#This Row],[Erorr 3]])</f>
        <v>7.5786030666666591</v>
      </c>
      <c r="Q597" s="204">
        <f>Table21[[#This Row],[Abs Erorr 3]]/Table21[[#This Row],[Adj Close]]</f>
        <v>4.484457443820633E-2</v>
      </c>
    </row>
    <row r="598" spans="1:17" x14ac:dyDescent="0.3">
      <c r="A598" s="68">
        <v>44330</v>
      </c>
      <c r="B598" s="87">
        <v>171.53730770000001</v>
      </c>
      <c r="C598" s="6">
        <f t="shared" si="46"/>
        <v>168.9971008</v>
      </c>
      <c r="D598" s="19">
        <f>Table21[[#This Row],[Adj Close]]-Table21[[#This Row],[Naive Trend ]]</f>
        <v>2.5402069000000154</v>
      </c>
      <c r="E598" s="7">
        <f t="shared" si="45"/>
        <v>6.4526510948076883</v>
      </c>
      <c r="F598" s="7">
        <f>ABS(Table21[[#This Row],[Erorr 1]])</f>
        <v>2.5402069000000154</v>
      </c>
      <c r="G598" s="8">
        <f>Table21[[#This Row],[Abs Erorr 1]]/Table21[[#This Row],[Adj Close]]</f>
        <v>1.4808480639340331E-2</v>
      </c>
      <c r="H598" s="6">
        <f t="shared" si="48"/>
        <v>168.00027466666666</v>
      </c>
      <c r="I598" s="9">
        <f>(Table21[[#This Row],[Adj Close]]-Table21[[#This Row],[3-MA]])</f>
        <v>3.5370330333333584</v>
      </c>
      <c r="J598" s="5">
        <f t="shared" si="47"/>
        <v>12.510602678891379</v>
      </c>
      <c r="K598" s="5">
        <f>ABS(Table21[[#This Row],[Erorr 2]])</f>
        <v>3.5370330333333584</v>
      </c>
      <c r="L598" s="8">
        <f>Table21[[#This Row],[Abs Erorr 2]]/Table21[[#This Row],[Adj Close]]</f>
        <v>2.0619613778241421E-2</v>
      </c>
      <c r="M598" s="6">
        <f t="shared" si="49"/>
        <v>164.3987147</v>
      </c>
      <c r="N598" s="11">
        <f>Table21[[#This Row],[Adj Close]]-Table21[[#This Row],[6-MA]]</f>
        <v>7.1385930000000144</v>
      </c>
      <c r="O598" s="12">
        <f>(Table21[[#This Row],[Adj Close]]-M598)^2</f>
        <v>50.959510019649208</v>
      </c>
      <c r="P598" s="12">
        <f>ABS(Table21[[#This Row],[Erorr 3]])</f>
        <v>7.1385930000000144</v>
      </c>
      <c r="Q598" s="204">
        <f>Table21[[#This Row],[Abs Erorr 3]]/Table21[[#This Row],[Adj Close]]</f>
        <v>4.1615396065820459E-2</v>
      </c>
    </row>
    <row r="599" spans="1:17" x14ac:dyDescent="0.3">
      <c r="A599" s="68">
        <v>44333</v>
      </c>
      <c r="B599" s="87">
        <v>176.68586730000001</v>
      </c>
      <c r="C599" s="6">
        <f t="shared" si="46"/>
        <v>171.53730770000001</v>
      </c>
      <c r="D599" s="19">
        <f>Table21[[#This Row],[Adj Close]]-Table21[[#This Row],[Naive Trend ]]</f>
        <v>5.1485595999999987</v>
      </c>
      <c r="E599" s="7">
        <f t="shared" si="45"/>
        <v>26.507665954752145</v>
      </c>
      <c r="F599" s="7">
        <f>ABS(Table21[[#This Row],[Erorr 1]])</f>
        <v>5.1485595999999987</v>
      </c>
      <c r="G599" s="8">
        <f>Table21[[#This Row],[Abs Erorr 1]]/Table21[[#This Row],[Adj Close]]</f>
        <v>2.9139623211957927E-2</v>
      </c>
      <c r="H599" s="6">
        <f t="shared" si="48"/>
        <v>169.30368039999999</v>
      </c>
      <c r="I599" s="9">
        <f>(Table21[[#This Row],[Adj Close]]-Table21[[#This Row],[3-MA]])</f>
        <v>7.382186900000022</v>
      </c>
      <c r="J599" s="5">
        <f t="shared" si="47"/>
        <v>54.496683426531938</v>
      </c>
      <c r="K599" s="5">
        <f>ABS(Table21[[#This Row],[Erorr 2]])</f>
        <v>7.382186900000022</v>
      </c>
      <c r="L599" s="8">
        <f>Table21[[#This Row],[Abs Erorr 2]]/Table21[[#This Row],[Adj Close]]</f>
        <v>4.1781422661641608E-2</v>
      </c>
      <c r="M599" s="6">
        <f t="shared" si="49"/>
        <v>167.64335123333333</v>
      </c>
      <c r="N599" s="11">
        <f>Table21[[#This Row],[Adj Close]]-Table21[[#This Row],[6-MA]]</f>
        <v>9.0425160666666784</v>
      </c>
      <c r="O599" s="12">
        <f>(Table21[[#This Row],[Adj Close]]-M599)^2</f>
        <v>81.767096815925015</v>
      </c>
      <c r="P599" s="12">
        <f>ABS(Table21[[#This Row],[Erorr 3]])</f>
        <v>9.0425160666666784</v>
      </c>
      <c r="Q599" s="204">
        <f>Table21[[#This Row],[Abs Erorr 3]]/Table21[[#This Row],[Adj Close]]</f>
        <v>5.1178490984302272E-2</v>
      </c>
    </row>
    <row r="600" spans="1:17" x14ac:dyDescent="0.3">
      <c r="A600" s="68">
        <v>44334</v>
      </c>
      <c r="B600" s="87">
        <v>174.31111150000001</v>
      </c>
      <c r="C600" s="6">
        <f t="shared" si="46"/>
        <v>176.68586730000001</v>
      </c>
      <c r="D600" s="19">
        <f>Table21[[#This Row],[Adj Close]]-Table21[[#This Row],[Naive Trend ]]</f>
        <v>-2.3747558000000026</v>
      </c>
      <c r="E600" s="7">
        <f t="shared" si="45"/>
        <v>5.6394651096336528</v>
      </c>
      <c r="F600" s="7">
        <f>ABS(Table21[[#This Row],[Erorr 1]])</f>
        <v>2.3747558000000026</v>
      </c>
      <c r="G600" s="8">
        <f>Table21[[#This Row],[Abs Erorr 1]]/Table21[[#This Row],[Adj Close]]</f>
        <v>1.3623662769197605E-2</v>
      </c>
      <c r="H600" s="6">
        <f t="shared" si="48"/>
        <v>172.40675860000002</v>
      </c>
      <c r="I600" s="9">
        <f>(Table21[[#This Row],[Adj Close]]-Table21[[#This Row],[3-MA]])</f>
        <v>1.9043528999999921</v>
      </c>
      <c r="J600" s="5">
        <f t="shared" si="47"/>
        <v>3.62655996773838</v>
      </c>
      <c r="K600" s="5">
        <f>ABS(Table21[[#This Row],[Erorr 2]])</f>
        <v>1.9043528999999921</v>
      </c>
      <c r="L600" s="8">
        <f>Table21[[#This Row],[Abs Erorr 2]]/Table21[[#This Row],[Adj Close]]</f>
        <v>1.0925022986844944E-2</v>
      </c>
      <c r="M600" s="6">
        <f t="shared" si="49"/>
        <v>169.82265471666668</v>
      </c>
      <c r="N600" s="11">
        <f>Table21[[#This Row],[Adj Close]]-Table21[[#This Row],[6-MA]]</f>
        <v>4.4884567833333335</v>
      </c>
      <c r="O600" s="12">
        <f>(Table21[[#This Row],[Adj Close]]-M600)^2</f>
        <v>20.146244295851016</v>
      </c>
      <c r="P600" s="12">
        <f>ABS(Table21[[#This Row],[Erorr 3]])</f>
        <v>4.4884567833333335</v>
      </c>
      <c r="Q600" s="204">
        <f>Table21[[#This Row],[Abs Erorr 3]]/Table21[[#This Row],[Adj Close]]</f>
        <v>2.5749688271211175E-2</v>
      </c>
    </row>
    <row r="601" spans="1:17" x14ac:dyDescent="0.3">
      <c r="A601" s="68">
        <v>44335</v>
      </c>
      <c r="B601" s="87">
        <v>174.9048004</v>
      </c>
      <c r="C601" s="6">
        <f t="shared" si="46"/>
        <v>174.31111150000001</v>
      </c>
      <c r="D601" s="19">
        <f>Table21[[#This Row],[Adj Close]]-Table21[[#This Row],[Naive Trend ]]</f>
        <v>0.59368889999998942</v>
      </c>
      <c r="E601" s="7">
        <f t="shared" si="45"/>
        <v>0.35246650998319745</v>
      </c>
      <c r="F601" s="7">
        <f>ABS(Table21[[#This Row],[Erorr 1]])</f>
        <v>0.59368889999998942</v>
      </c>
      <c r="G601" s="8">
        <f>Table21[[#This Row],[Abs Erorr 1]]/Table21[[#This Row],[Adj Close]]</f>
        <v>3.3943545211008938E-3</v>
      </c>
      <c r="H601" s="6">
        <f t="shared" si="48"/>
        <v>174.17809550000001</v>
      </c>
      <c r="I601" s="9">
        <f>(Table21[[#This Row],[Adj Close]]-Table21[[#This Row],[3-MA]])</f>
        <v>0.72670489999998722</v>
      </c>
      <c r="J601" s="5">
        <f t="shared" si="47"/>
        <v>0.52810001168399145</v>
      </c>
      <c r="K601" s="5">
        <f>ABS(Table21[[#This Row],[Erorr 2]])</f>
        <v>0.72670489999998722</v>
      </c>
      <c r="L601" s="8">
        <f>Table21[[#This Row],[Abs Erorr 2]]/Table21[[#This Row],[Adj Close]]</f>
        <v>4.1548596627310596E-3</v>
      </c>
      <c r="M601" s="6">
        <f t="shared" si="49"/>
        <v>171.08918508333332</v>
      </c>
      <c r="N601" s="11">
        <f>Table21[[#This Row],[Adj Close]]-Table21[[#This Row],[6-MA]]</f>
        <v>3.8156153166666797</v>
      </c>
      <c r="O601" s="12">
        <f>(Table21[[#This Row],[Adj Close]]-M601)^2</f>
        <v>14.558920244781367</v>
      </c>
      <c r="P601" s="12">
        <f>ABS(Table21[[#This Row],[Erorr 3]])</f>
        <v>3.8156153166666797</v>
      </c>
      <c r="Q601" s="204">
        <f>Table21[[#This Row],[Abs Erorr 3]]/Table21[[#This Row],[Adj Close]]</f>
        <v>2.1815383614060484E-2</v>
      </c>
    </row>
    <row r="602" spans="1:17" x14ac:dyDescent="0.3">
      <c r="A602" s="68">
        <v>44336</v>
      </c>
      <c r="B602" s="87">
        <v>177.74671939999999</v>
      </c>
      <c r="C602" s="6">
        <f t="shared" si="46"/>
        <v>174.9048004</v>
      </c>
      <c r="D602" s="19">
        <f>Table21[[#This Row],[Adj Close]]-Table21[[#This Row],[Naive Trend ]]</f>
        <v>2.8419189999999901</v>
      </c>
      <c r="E602" s="7">
        <f t="shared" si="45"/>
        <v>8.076503602560944</v>
      </c>
      <c r="F602" s="7">
        <f>ABS(Table21[[#This Row],[Erorr 1]])</f>
        <v>2.8419189999999901</v>
      </c>
      <c r="G602" s="8">
        <f>Table21[[#This Row],[Abs Erorr 1]]/Table21[[#This Row],[Adj Close]]</f>
        <v>1.5988587635221301E-2</v>
      </c>
      <c r="H602" s="6">
        <f t="shared" si="48"/>
        <v>175.30059306666666</v>
      </c>
      <c r="I602" s="9">
        <f>(Table21[[#This Row],[Adj Close]]-Table21[[#This Row],[3-MA]])</f>
        <v>2.446126333333325</v>
      </c>
      <c r="J602" s="5">
        <f t="shared" si="47"/>
        <v>5.9835340386267371</v>
      </c>
      <c r="K602" s="5">
        <f>ABS(Table21[[#This Row],[Erorr 2]])</f>
        <v>2.446126333333325</v>
      </c>
      <c r="L602" s="8">
        <f>Table21[[#This Row],[Abs Erorr 2]]/Table21[[#This Row],[Adj Close]]</f>
        <v>1.3761864869238903E-2</v>
      </c>
      <c r="M602" s="6">
        <f t="shared" si="49"/>
        <v>172.30213673333333</v>
      </c>
      <c r="N602" s="11">
        <f>Table21[[#This Row],[Adj Close]]-Table21[[#This Row],[6-MA]]</f>
        <v>5.4445826666666619</v>
      </c>
      <c r="O602" s="12">
        <f>(Table21[[#This Row],[Adj Close]]-M602)^2</f>
        <v>29.643480414167058</v>
      </c>
      <c r="P602" s="12">
        <f>ABS(Table21[[#This Row],[Erorr 3]])</f>
        <v>5.4445826666666619</v>
      </c>
      <c r="Q602" s="204">
        <f>Table21[[#This Row],[Abs Erorr 3]]/Table21[[#This Row],[Adj Close]]</f>
        <v>3.0631128861592156E-2</v>
      </c>
    </row>
    <row r="603" spans="1:17" x14ac:dyDescent="0.3">
      <c r="A603" s="68">
        <v>44337</v>
      </c>
      <c r="B603" s="87">
        <v>178.52532959999999</v>
      </c>
      <c r="C603" s="6">
        <f t="shared" si="46"/>
        <v>177.74671939999999</v>
      </c>
      <c r="D603" s="19">
        <f>Table21[[#This Row],[Adj Close]]-Table21[[#This Row],[Naive Trend ]]</f>
        <v>0.77861020000000281</v>
      </c>
      <c r="E603" s="7">
        <f t="shared" si="45"/>
        <v>0.60623384354404442</v>
      </c>
      <c r="F603" s="7">
        <f>ABS(Table21[[#This Row],[Erorr 1]])</f>
        <v>0.77861020000000281</v>
      </c>
      <c r="G603" s="8">
        <f>Table21[[#This Row],[Abs Erorr 1]]/Table21[[#This Row],[Adj Close]]</f>
        <v>4.3613430191925149E-3</v>
      </c>
      <c r="H603" s="6">
        <f t="shared" si="48"/>
        <v>175.65421043333333</v>
      </c>
      <c r="I603" s="9">
        <f>(Table21[[#This Row],[Adj Close]]-Table21[[#This Row],[3-MA]])</f>
        <v>2.8711191666666593</v>
      </c>
      <c r="J603" s="5">
        <f t="shared" si="47"/>
        <v>8.2433252692006516</v>
      </c>
      <c r="K603" s="5">
        <f>ABS(Table21[[#This Row],[Erorr 2]])</f>
        <v>2.8711191666666593</v>
      </c>
      <c r="L603" s="8">
        <f>Table21[[#This Row],[Abs Erorr 2]]/Table21[[#This Row],[Adj Close]]</f>
        <v>1.6082419078007736E-2</v>
      </c>
      <c r="M603" s="6">
        <f t="shared" si="49"/>
        <v>174.03048451666669</v>
      </c>
      <c r="N603" s="11">
        <f>Table21[[#This Row],[Adj Close]]-Table21[[#This Row],[6-MA]]</f>
        <v>4.4948450833333027</v>
      </c>
      <c r="O603" s="12">
        <f>(Table21[[#This Row],[Adj Close]]-M603)^2</f>
        <v>20.203632323165564</v>
      </c>
      <c r="P603" s="12">
        <f>ABS(Table21[[#This Row],[Erorr 3]])</f>
        <v>4.4948450833333027</v>
      </c>
      <c r="Q603" s="204">
        <f>Table21[[#This Row],[Abs Erorr 3]]/Table21[[#This Row],[Adj Close]]</f>
        <v>2.5177632179166708E-2</v>
      </c>
    </row>
    <row r="604" spans="1:17" x14ac:dyDescent="0.3">
      <c r="A604" s="68">
        <v>44340</v>
      </c>
      <c r="B604" s="87">
        <v>181.68843079999999</v>
      </c>
      <c r="C604" s="6">
        <f t="shared" si="46"/>
        <v>178.52532959999999</v>
      </c>
      <c r="D604" s="19">
        <f>Table21[[#This Row],[Adj Close]]-Table21[[#This Row],[Naive Trend ]]</f>
        <v>3.1631011999999998</v>
      </c>
      <c r="E604" s="7">
        <f t="shared" si="45"/>
        <v>10.005209201441438</v>
      </c>
      <c r="F604" s="7">
        <f>ABS(Table21[[#This Row],[Erorr 1]])</f>
        <v>3.1631011999999998</v>
      </c>
      <c r="G604" s="8">
        <f>Table21[[#This Row],[Abs Erorr 1]]/Table21[[#This Row],[Adj Close]]</f>
        <v>1.740948053804205E-2</v>
      </c>
      <c r="H604" s="6">
        <f t="shared" si="48"/>
        <v>177.05894979999997</v>
      </c>
      <c r="I604" s="9">
        <f>(Table21[[#This Row],[Adj Close]]-Table21[[#This Row],[3-MA]])</f>
        <v>4.6294810000000268</v>
      </c>
      <c r="J604" s="5">
        <f t="shared" si="47"/>
        <v>21.432094329361249</v>
      </c>
      <c r="K604" s="5">
        <f>ABS(Table21[[#This Row],[Erorr 2]])</f>
        <v>4.6294810000000268</v>
      </c>
      <c r="L604" s="8">
        <f>Table21[[#This Row],[Abs Erorr 2]]/Table21[[#This Row],[Adj Close]]</f>
        <v>2.5480329042502949E-2</v>
      </c>
      <c r="M604" s="6">
        <f t="shared" si="49"/>
        <v>175.61852265000002</v>
      </c>
      <c r="N604" s="11">
        <f>Table21[[#This Row],[Adj Close]]-Table21[[#This Row],[6-MA]]</f>
        <v>6.069908149999975</v>
      </c>
      <c r="O604" s="12">
        <f>(Table21[[#This Row],[Adj Close]]-M604)^2</f>
        <v>36.84378494943612</v>
      </c>
      <c r="P604" s="12">
        <f>ABS(Table21[[#This Row],[Erorr 3]])</f>
        <v>6.069908149999975</v>
      </c>
      <c r="Q604" s="204">
        <f>Table21[[#This Row],[Abs Erorr 3]]/Table21[[#This Row],[Adj Close]]</f>
        <v>3.3408336035890156E-2</v>
      </c>
    </row>
    <row r="605" spans="1:17" x14ac:dyDescent="0.3">
      <c r="A605" s="68">
        <v>44341</v>
      </c>
      <c r="B605" s="87">
        <v>179.08009340000001</v>
      </c>
      <c r="C605" s="6">
        <f t="shared" si="46"/>
        <v>181.68843079999999</v>
      </c>
      <c r="D605" s="19">
        <f>Table21[[#This Row],[Adj Close]]-Table21[[#This Row],[Naive Trend ]]</f>
        <v>-2.6083373999999822</v>
      </c>
      <c r="E605" s="7">
        <f t="shared" si="45"/>
        <v>6.8034239922386668</v>
      </c>
      <c r="F605" s="7">
        <f>ABS(Table21[[#This Row],[Erorr 1]])</f>
        <v>2.6083373999999822</v>
      </c>
      <c r="G605" s="8">
        <f>Table21[[#This Row],[Abs Erorr 1]]/Table21[[#This Row],[Adj Close]]</f>
        <v>1.4565200131842137E-2</v>
      </c>
      <c r="H605" s="6">
        <f t="shared" si="48"/>
        <v>179.32015993333334</v>
      </c>
      <c r="I605" s="9">
        <f>(Table21[[#This Row],[Adj Close]]-Table21[[#This Row],[3-MA]])</f>
        <v>-0.24006653333333361</v>
      </c>
      <c r="J605" s="5">
        <f t="shared" si="47"/>
        <v>5.7631940426684576E-2</v>
      </c>
      <c r="K605" s="5">
        <f>ABS(Table21[[#This Row],[Erorr 2]])</f>
        <v>0.24006653333333361</v>
      </c>
      <c r="L605" s="8">
        <f>Table21[[#This Row],[Abs Erorr 2]]/Table21[[#This Row],[Adj Close]]</f>
        <v>1.3405539877462092E-3</v>
      </c>
      <c r="M605" s="6">
        <f t="shared" si="49"/>
        <v>177.31037649999999</v>
      </c>
      <c r="N605" s="11">
        <f>Table21[[#This Row],[Adj Close]]-Table21[[#This Row],[6-MA]]</f>
        <v>1.7697169000000201</v>
      </c>
      <c r="O605" s="12">
        <f>(Table21[[#This Row],[Adj Close]]-M605)^2</f>
        <v>3.1318979061456811</v>
      </c>
      <c r="P605" s="12">
        <f>ABS(Table21[[#This Row],[Erorr 3]])</f>
        <v>1.7697169000000201</v>
      </c>
      <c r="Q605" s="204">
        <f>Table21[[#This Row],[Abs Erorr 3]]/Table21[[#This Row],[Adj Close]]</f>
        <v>9.8822647810838139E-3</v>
      </c>
    </row>
    <row r="606" spans="1:17" x14ac:dyDescent="0.3">
      <c r="A606" s="68">
        <v>44342</v>
      </c>
      <c r="B606" s="87">
        <v>176.74426270000001</v>
      </c>
      <c r="C606" s="6">
        <f t="shared" si="46"/>
        <v>179.08009340000001</v>
      </c>
      <c r="D606" s="19">
        <f>Table21[[#This Row],[Adj Close]]-Table21[[#This Row],[Naive Trend ]]</f>
        <v>-2.3358307000000025</v>
      </c>
      <c r="E606" s="7">
        <f t="shared" si="45"/>
        <v>5.4561050590625015</v>
      </c>
      <c r="F606" s="7">
        <f>ABS(Table21[[#This Row],[Erorr 1]])</f>
        <v>2.3358307000000025</v>
      </c>
      <c r="G606" s="8">
        <f>Table21[[#This Row],[Abs Erorr 1]]/Table21[[#This Row],[Adj Close]]</f>
        <v>1.3215878491992501E-2</v>
      </c>
      <c r="H606" s="6">
        <f t="shared" si="48"/>
        <v>179.76461793333331</v>
      </c>
      <c r="I606" s="9">
        <f>(Table21[[#This Row],[Adj Close]]-Table21[[#This Row],[3-MA]])</f>
        <v>-3.020355233333305</v>
      </c>
      <c r="J606" s="5">
        <f t="shared" si="47"/>
        <v>9.1225457355238841</v>
      </c>
      <c r="K606" s="5">
        <f>ABS(Table21[[#This Row],[Erorr 2]])</f>
        <v>3.020355233333305</v>
      </c>
      <c r="L606" s="8">
        <f>Table21[[#This Row],[Abs Erorr 2]]/Table21[[#This Row],[Adj Close]]</f>
        <v>1.7088844566683095E-2</v>
      </c>
      <c r="M606" s="6">
        <f t="shared" si="49"/>
        <v>177.70941418333334</v>
      </c>
      <c r="N606" s="11">
        <f>Table21[[#This Row],[Adj Close]]-Table21[[#This Row],[6-MA]]</f>
        <v>-0.96515148333332945</v>
      </c>
      <c r="O606" s="12">
        <f>(Table21[[#This Row],[Adj Close]]-M606)^2</f>
        <v>0.93151738578052612</v>
      </c>
      <c r="P606" s="12">
        <f>ABS(Table21[[#This Row],[Erorr 3]])</f>
        <v>0.96515148333332945</v>
      </c>
      <c r="Q606" s="204">
        <f>Table21[[#This Row],[Abs Erorr 3]]/Table21[[#This Row],[Adj Close]]</f>
        <v>5.4607231295057445E-3</v>
      </c>
    </row>
    <row r="607" spans="1:17" x14ac:dyDescent="0.3">
      <c r="A607" s="68">
        <v>44343</v>
      </c>
      <c r="B607" s="87">
        <v>177.38659670000001</v>
      </c>
      <c r="C607" s="6">
        <f t="shared" si="46"/>
        <v>176.74426270000001</v>
      </c>
      <c r="D607" s="19">
        <f>Table21[[#This Row],[Adj Close]]-Table21[[#This Row],[Naive Trend ]]</f>
        <v>0.64233400000000529</v>
      </c>
      <c r="E607" s="7">
        <f t="shared" si="45"/>
        <v>0.41259296755600677</v>
      </c>
      <c r="F607" s="7">
        <f>ABS(Table21[[#This Row],[Erorr 1]])</f>
        <v>0.64233400000000529</v>
      </c>
      <c r="G607" s="8">
        <f>Table21[[#This Row],[Abs Erorr 1]]/Table21[[#This Row],[Adj Close]]</f>
        <v>3.6210965876206204E-3</v>
      </c>
      <c r="H607" s="6">
        <f t="shared" si="48"/>
        <v>179.17092896666668</v>
      </c>
      <c r="I607" s="9">
        <f>(Table21[[#This Row],[Adj Close]]-Table21[[#This Row],[3-MA]])</f>
        <v>-1.7843322666666666</v>
      </c>
      <c r="J607" s="5">
        <f t="shared" si="47"/>
        <v>3.1838416378678041</v>
      </c>
      <c r="K607" s="5">
        <f>ABS(Table21[[#This Row],[Erorr 2]])</f>
        <v>1.7843322666666666</v>
      </c>
      <c r="L607" s="8">
        <f>Table21[[#This Row],[Abs Erorr 2]]/Table21[[#This Row],[Adj Close]]</f>
        <v>1.0059002764929119E-2</v>
      </c>
      <c r="M607" s="6">
        <f t="shared" si="49"/>
        <v>178.11493938333331</v>
      </c>
      <c r="N607" s="11">
        <f>Table21[[#This Row],[Adj Close]]-Table21[[#This Row],[6-MA]]</f>
        <v>-0.72834268333329533</v>
      </c>
      <c r="O607" s="12">
        <f>(Table21[[#This Row],[Adj Close]]-M607)^2</f>
        <v>0.53048306436514492</v>
      </c>
      <c r="P607" s="12">
        <f>ABS(Table21[[#This Row],[Erorr 3]])</f>
        <v>0.72834268333329533</v>
      </c>
      <c r="Q607" s="204">
        <f>Table21[[#This Row],[Abs Erorr 3]]/Table21[[#This Row],[Adj Close]]</f>
        <v>4.1059623268215918E-3</v>
      </c>
    </row>
    <row r="608" spans="1:17" x14ac:dyDescent="0.3">
      <c r="A608" s="68">
        <v>44344</v>
      </c>
      <c r="B608" s="87">
        <v>178.4669189</v>
      </c>
      <c r="C608" s="6">
        <f t="shared" si="46"/>
        <v>177.38659670000001</v>
      </c>
      <c r="D608" s="19">
        <f>Table21[[#This Row],[Adj Close]]-Table21[[#This Row],[Naive Trend ]]</f>
        <v>1.0803221999999835</v>
      </c>
      <c r="E608" s="7">
        <f t="shared" si="45"/>
        <v>1.1670960558128043</v>
      </c>
      <c r="F608" s="7">
        <f>ABS(Table21[[#This Row],[Erorr 1]])</f>
        <v>1.0803221999999835</v>
      </c>
      <c r="G608" s="8">
        <f>Table21[[#This Row],[Abs Erorr 1]]/Table21[[#This Row],[Adj Close]]</f>
        <v>6.0533470665525314E-3</v>
      </c>
      <c r="H608" s="6">
        <f t="shared" si="48"/>
        <v>177.7369842666667</v>
      </c>
      <c r="I608" s="9">
        <f>(Table21[[#This Row],[Adj Close]]-Table21[[#This Row],[3-MA]])</f>
        <v>0.72993463333330055</v>
      </c>
      <c r="J608" s="5">
        <f t="shared" si="47"/>
        <v>0.53280456893941996</v>
      </c>
      <c r="K608" s="5">
        <f>ABS(Table21[[#This Row],[Erorr 2]])</f>
        <v>0.72993463333330055</v>
      </c>
      <c r="L608" s="8">
        <f>Table21[[#This Row],[Abs Erorr 2]]/Table21[[#This Row],[Adj Close]]</f>
        <v>4.0900276523645447E-3</v>
      </c>
      <c r="M608" s="6">
        <f t="shared" si="49"/>
        <v>178.52857210000002</v>
      </c>
      <c r="N608" s="11">
        <f>Table21[[#This Row],[Adj Close]]-Table21[[#This Row],[6-MA]]</f>
        <v>-6.1653200000023389E-2</v>
      </c>
      <c r="O608" s="12">
        <f>(Table21[[#This Row],[Adj Close]]-M608)^2</f>
        <v>3.8011170702428841E-3</v>
      </c>
      <c r="P608" s="12">
        <f>ABS(Table21[[#This Row],[Erorr 3]])</f>
        <v>6.1653200000023389E-2</v>
      </c>
      <c r="Q608" s="204">
        <f>Table21[[#This Row],[Abs Erorr 3]]/Table21[[#This Row],[Adj Close]]</f>
        <v>3.454601019619182E-4</v>
      </c>
    </row>
    <row r="609" spans="1:17" x14ac:dyDescent="0.3">
      <c r="A609" s="68">
        <v>44348</v>
      </c>
      <c r="B609" s="87">
        <v>177.79539489999999</v>
      </c>
      <c r="C609" s="6">
        <f t="shared" si="46"/>
        <v>178.4669189</v>
      </c>
      <c r="D609" s="19">
        <f>Table21[[#This Row],[Adj Close]]-Table21[[#This Row],[Naive Trend ]]</f>
        <v>-0.67152400000000512</v>
      </c>
      <c r="E609" s="7">
        <f t="shared" si="45"/>
        <v>0.45094448257600689</v>
      </c>
      <c r="F609" s="7">
        <f>ABS(Table21[[#This Row],[Erorr 1]])</f>
        <v>0.67152400000000512</v>
      </c>
      <c r="G609" s="8">
        <f>Table21[[#This Row],[Abs Erorr 1]]/Table21[[#This Row],[Adj Close]]</f>
        <v>3.776948218359086E-3</v>
      </c>
      <c r="H609" s="6">
        <f t="shared" si="48"/>
        <v>177.53259276666668</v>
      </c>
      <c r="I609" s="9">
        <f>(Table21[[#This Row],[Adj Close]]-Table21[[#This Row],[3-MA]])</f>
        <v>0.26280213333330948</v>
      </c>
      <c r="J609" s="5">
        <f t="shared" si="47"/>
        <v>6.9064961284538581E-2</v>
      </c>
      <c r="K609" s="5">
        <f>ABS(Table21[[#This Row],[Erorr 2]])</f>
        <v>0.26280213333330948</v>
      </c>
      <c r="L609" s="8">
        <f>Table21[[#This Row],[Abs Erorr 2]]/Table21[[#This Row],[Adj Close]]</f>
        <v>1.4781155242019684E-3</v>
      </c>
      <c r="M609" s="6">
        <f t="shared" si="49"/>
        <v>178.64860535000003</v>
      </c>
      <c r="N609" s="11">
        <f>Table21[[#This Row],[Adj Close]]-Table21[[#This Row],[6-MA]]</f>
        <v>-0.85321045000003437</v>
      </c>
      <c r="O609" s="12">
        <f>(Table21[[#This Row],[Adj Close]]-M609)^2</f>
        <v>0.72796807198926117</v>
      </c>
      <c r="P609" s="12">
        <f>ABS(Table21[[#This Row],[Erorr 3]])</f>
        <v>0.85321045000003437</v>
      </c>
      <c r="Q609" s="204">
        <f>Table21[[#This Row],[Abs Erorr 3]]/Table21[[#This Row],[Adj Close]]</f>
        <v>4.7988332345723448E-3</v>
      </c>
    </row>
    <row r="610" spans="1:17" x14ac:dyDescent="0.3">
      <c r="A610" s="68">
        <v>44349</v>
      </c>
      <c r="B610" s="87">
        <v>177.3087463</v>
      </c>
      <c r="C610" s="6">
        <f t="shared" si="46"/>
        <v>177.79539489999999</v>
      </c>
      <c r="D610" s="19">
        <f>Table21[[#This Row],[Adj Close]]-Table21[[#This Row],[Naive Trend ]]</f>
        <v>-0.48664859999999521</v>
      </c>
      <c r="E610" s="7">
        <f t="shared" si="45"/>
        <v>0.23682685988195534</v>
      </c>
      <c r="F610" s="7">
        <f>ABS(Table21[[#This Row],[Erorr 1]])</f>
        <v>0.48664859999999521</v>
      </c>
      <c r="G610" s="8">
        <f>Table21[[#This Row],[Abs Erorr 1]]/Table21[[#This Row],[Adj Close]]</f>
        <v>2.7446395632204365E-3</v>
      </c>
      <c r="H610" s="6">
        <f t="shared" si="48"/>
        <v>177.88297016666669</v>
      </c>
      <c r="I610" s="9">
        <f>(Table21[[#This Row],[Adj Close]]-Table21[[#This Row],[3-MA]])</f>
        <v>-0.57422386666669922</v>
      </c>
      <c r="J610" s="5">
        <f t="shared" si="47"/>
        <v>0.32973304904965517</v>
      </c>
      <c r="K610" s="5">
        <f>ABS(Table21[[#This Row],[Erorr 2]])</f>
        <v>0.57422386666669922</v>
      </c>
      <c r="L610" s="8">
        <f>Table21[[#This Row],[Abs Erorr 2]]/Table21[[#This Row],[Adj Close]]</f>
        <v>3.2385535324644006E-3</v>
      </c>
      <c r="M610" s="6">
        <f t="shared" si="49"/>
        <v>178.52694956666667</v>
      </c>
      <c r="N610" s="11">
        <f>Table21[[#This Row],[Adj Close]]-Table21[[#This Row],[6-MA]]</f>
        <v>-1.2182032666666771</v>
      </c>
      <c r="O610" s="12">
        <f>(Table21[[#This Row],[Adj Close]]-M610)^2</f>
        <v>1.4840191989173632</v>
      </c>
      <c r="P610" s="12">
        <f>ABS(Table21[[#This Row],[Erorr 3]])</f>
        <v>1.2182032666666771</v>
      </c>
      <c r="Q610" s="204">
        <f>Table21[[#This Row],[Abs Erorr 3]]/Table21[[#This Row],[Adj Close]]</f>
        <v>6.870519881774592E-3</v>
      </c>
    </row>
    <row r="611" spans="1:17" x14ac:dyDescent="0.3">
      <c r="A611" s="68">
        <v>44350</v>
      </c>
      <c r="B611" s="87">
        <v>177.12384030000001</v>
      </c>
      <c r="C611" s="6">
        <f t="shared" si="46"/>
        <v>177.3087463</v>
      </c>
      <c r="D611" s="19">
        <f>Table21[[#This Row],[Adj Close]]-Table21[[#This Row],[Naive Trend ]]</f>
        <v>-0.18490599999998381</v>
      </c>
      <c r="E611" s="7">
        <f t="shared" si="45"/>
        <v>3.4190228835994013E-2</v>
      </c>
      <c r="F611" s="7">
        <f>ABS(Table21[[#This Row],[Erorr 1]])</f>
        <v>0.18490599999998381</v>
      </c>
      <c r="G611" s="8">
        <f>Table21[[#This Row],[Abs Erorr 1]]/Table21[[#This Row],[Adj Close]]</f>
        <v>1.0439362633895184E-3</v>
      </c>
      <c r="H611" s="6">
        <f t="shared" si="48"/>
        <v>177.85702003333336</v>
      </c>
      <c r="I611" s="9">
        <f>(Table21[[#This Row],[Adj Close]]-Table21[[#This Row],[3-MA]])</f>
        <v>-0.73317973333334407</v>
      </c>
      <c r="J611" s="5">
        <f t="shared" si="47"/>
        <v>0.53755252137075349</v>
      </c>
      <c r="K611" s="5">
        <f>ABS(Table21[[#This Row],[Erorr 2]])</f>
        <v>0.73317973333334407</v>
      </c>
      <c r="L611" s="8">
        <f>Table21[[#This Row],[Abs Erorr 2]]/Table21[[#This Row],[Adj Close]]</f>
        <v>4.139362223016029E-3</v>
      </c>
      <c r="M611" s="6">
        <f t="shared" si="49"/>
        <v>177.79700215000003</v>
      </c>
      <c r="N611" s="11">
        <f>Table21[[#This Row],[Adj Close]]-Table21[[#This Row],[6-MA]]</f>
        <v>-0.67316185000001383</v>
      </c>
      <c r="O611" s="12">
        <f>(Table21[[#This Row],[Adj Close]]-M611)^2</f>
        <v>0.45314687629544109</v>
      </c>
      <c r="P611" s="12">
        <f>ABS(Table21[[#This Row],[Erorr 3]])</f>
        <v>0.67316185000001383</v>
      </c>
      <c r="Q611" s="204">
        <f>Table21[[#This Row],[Abs Erorr 3]]/Table21[[#This Row],[Adj Close]]</f>
        <v>3.8005152150035774E-3</v>
      </c>
    </row>
    <row r="612" spans="1:17" x14ac:dyDescent="0.3">
      <c r="A612" s="68">
        <v>44351</v>
      </c>
      <c r="B612" s="87">
        <v>176.30628970000001</v>
      </c>
      <c r="C612" s="6">
        <f t="shared" si="46"/>
        <v>177.12384030000001</v>
      </c>
      <c r="D612" s="19">
        <f>Table21[[#This Row],[Adj Close]]-Table21[[#This Row],[Naive Trend ]]</f>
        <v>-0.81755060000000412</v>
      </c>
      <c r="E612" s="7">
        <f t="shared" si="45"/>
        <v>0.66838898356036669</v>
      </c>
      <c r="F612" s="7">
        <f>ABS(Table21[[#This Row],[Erorr 1]])</f>
        <v>0.81755060000000412</v>
      </c>
      <c r="G612" s="8">
        <f>Table21[[#This Row],[Abs Erorr 1]]/Table21[[#This Row],[Adj Close]]</f>
        <v>4.6371039932332266E-3</v>
      </c>
      <c r="H612" s="6">
        <f t="shared" si="48"/>
        <v>177.40932716666666</v>
      </c>
      <c r="I612" s="9">
        <f>(Table21[[#This Row],[Adj Close]]-Table21[[#This Row],[3-MA]])</f>
        <v>-1.1030374666666489</v>
      </c>
      <c r="J612" s="5">
        <f t="shared" si="47"/>
        <v>1.2166916528703786</v>
      </c>
      <c r="K612" s="5">
        <f>ABS(Table21[[#This Row],[Erorr 2]])</f>
        <v>1.1030374666666489</v>
      </c>
      <c r="L612" s="8">
        <f>Table21[[#This Row],[Abs Erorr 2]]/Table21[[#This Row],[Adj Close]]</f>
        <v>6.2563704819808752E-3</v>
      </c>
      <c r="M612" s="6">
        <f t="shared" si="49"/>
        <v>177.47095996666667</v>
      </c>
      <c r="N612" s="11">
        <f>Table21[[#This Row],[Adj Close]]-Table21[[#This Row],[6-MA]]</f>
        <v>-1.1646702666666613</v>
      </c>
      <c r="O612" s="12">
        <f>(Table21[[#This Row],[Adj Close]]-M612)^2</f>
        <v>1.3564568300573918</v>
      </c>
      <c r="P612" s="12">
        <f>ABS(Table21[[#This Row],[Erorr 3]])</f>
        <v>1.1646702666666613</v>
      </c>
      <c r="Q612" s="204">
        <f>Table21[[#This Row],[Abs Erorr 3]]/Table21[[#This Row],[Adj Close]]</f>
        <v>6.6059484811826384E-3</v>
      </c>
    </row>
    <row r="613" spans="1:17" x14ac:dyDescent="0.3">
      <c r="A613" s="68">
        <v>44354</v>
      </c>
      <c r="B613" s="87">
        <v>176.58853149999999</v>
      </c>
      <c r="C613" s="6">
        <f t="shared" si="46"/>
        <v>176.30628970000001</v>
      </c>
      <c r="D613" s="19">
        <f>Table21[[#This Row],[Adj Close]]-Table21[[#This Row],[Naive Trend ]]</f>
        <v>0.28224179999998</v>
      </c>
      <c r="E613" s="7">
        <f t="shared" si="45"/>
        <v>7.9660433667228706E-2</v>
      </c>
      <c r="F613" s="7">
        <f>ABS(Table21[[#This Row],[Erorr 1]])</f>
        <v>0.28224179999998</v>
      </c>
      <c r="G613" s="8">
        <f>Table21[[#This Row],[Abs Erorr 1]]/Table21[[#This Row],[Adj Close]]</f>
        <v>1.5983019825949456E-3</v>
      </c>
      <c r="H613" s="6">
        <f t="shared" si="48"/>
        <v>176.91295876666666</v>
      </c>
      <c r="I613" s="9">
        <f>(Table21[[#This Row],[Adj Close]]-Table21[[#This Row],[3-MA]])</f>
        <v>-0.32442726666667454</v>
      </c>
      <c r="J613" s="5">
        <f t="shared" si="47"/>
        <v>0.10525305135680955</v>
      </c>
      <c r="K613" s="5">
        <f>ABS(Table21[[#This Row],[Erorr 2]])</f>
        <v>0.32442726666667454</v>
      </c>
      <c r="L613" s="8">
        <f>Table21[[#This Row],[Abs Erorr 2]]/Table21[[#This Row],[Adj Close]]</f>
        <v>1.8371932985165266E-3</v>
      </c>
      <c r="M613" s="6">
        <f t="shared" si="49"/>
        <v>177.39796446666665</v>
      </c>
      <c r="N613" s="11">
        <f>Table21[[#This Row],[Adj Close]]-Table21[[#This Row],[6-MA]]</f>
        <v>-0.80943296666666242</v>
      </c>
      <c r="O613" s="12">
        <f>(Table21[[#This Row],[Adj Close]]-M613)^2</f>
        <v>0.65518172752679427</v>
      </c>
      <c r="P613" s="12">
        <f>ABS(Table21[[#This Row],[Erorr 3]])</f>
        <v>0.80943296666666242</v>
      </c>
      <c r="Q613" s="204">
        <f>Table21[[#This Row],[Abs Erorr 3]]/Table21[[#This Row],[Adj Close]]</f>
        <v>4.5837233017969941E-3</v>
      </c>
    </row>
    <row r="614" spans="1:17" x14ac:dyDescent="0.3">
      <c r="A614" s="68">
        <v>44355</v>
      </c>
      <c r="B614" s="87">
        <v>175.5957947</v>
      </c>
      <c r="C614" s="6">
        <f t="shared" si="46"/>
        <v>176.58853149999999</v>
      </c>
      <c r="D614" s="19">
        <f>Table21[[#This Row],[Adj Close]]-Table21[[#This Row],[Naive Trend ]]</f>
        <v>-0.99273679999998876</v>
      </c>
      <c r="E614" s="7">
        <f t="shared" si="45"/>
        <v>0.98552635407421774</v>
      </c>
      <c r="F614" s="7">
        <f>ABS(Table21[[#This Row],[Erorr 1]])</f>
        <v>0.99273679999998876</v>
      </c>
      <c r="G614" s="8">
        <f>Table21[[#This Row],[Abs Erorr 1]]/Table21[[#This Row],[Adj Close]]</f>
        <v>5.6535340250946729E-3</v>
      </c>
      <c r="H614" s="6">
        <f t="shared" si="48"/>
        <v>176.67288716666667</v>
      </c>
      <c r="I614" s="9">
        <f>(Table21[[#This Row],[Adj Close]]-Table21[[#This Row],[3-MA]])</f>
        <v>-1.0770924666666701</v>
      </c>
      <c r="J614" s="5">
        <f t="shared" si="47"/>
        <v>1.1601281817500919</v>
      </c>
      <c r="K614" s="5">
        <f>ABS(Table21[[#This Row],[Erorr 2]])</f>
        <v>1.0770924666666701</v>
      </c>
      <c r="L614" s="8">
        <f>Table21[[#This Row],[Abs Erorr 2]]/Table21[[#This Row],[Adj Close]]</f>
        <v>6.1339308752060345E-3</v>
      </c>
      <c r="M614" s="6">
        <f t="shared" si="49"/>
        <v>177.26495360000001</v>
      </c>
      <c r="N614" s="11">
        <f>Table21[[#This Row],[Adj Close]]-Table21[[#This Row],[6-MA]]</f>
        <v>-1.6691589000000135</v>
      </c>
      <c r="O614" s="12">
        <f>(Table21[[#This Row],[Adj Close]]-M614)^2</f>
        <v>2.786091433449255</v>
      </c>
      <c r="P614" s="12">
        <f>ABS(Table21[[#This Row],[Erorr 3]])</f>
        <v>1.6691589000000135</v>
      </c>
      <c r="Q614" s="204">
        <f>Table21[[#This Row],[Abs Erorr 3]]/Table21[[#This Row],[Adj Close]]</f>
        <v>9.5056883500639639E-3</v>
      </c>
    </row>
    <row r="615" spans="1:17" x14ac:dyDescent="0.3">
      <c r="A615" s="68">
        <v>44356</v>
      </c>
      <c r="B615" s="87">
        <v>174.1456451</v>
      </c>
      <c r="C615" s="6">
        <f t="shared" si="46"/>
        <v>175.5957947</v>
      </c>
      <c r="D615" s="19">
        <f>Table21[[#This Row],[Adj Close]]-Table21[[#This Row],[Naive Trend ]]</f>
        <v>-1.4501496000000031</v>
      </c>
      <c r="E615" s="7">
        <f t="shared" si="45"/>
        <v>2.1029338623801692</v>
      </c>
      <c r="F615" s="7">
        <f>ABS(Table21[[#This Row],[Erorr 1]])</f>
        <v>1.4501496000000031</v>
      </c>
      <c r="G615" s="8">
        <f>Table21[[#This Row],[Abs Erorr 1]]/Table21[[#This Row],[Adj Close]]</f>
        <v>8.3272228781103366E-3</v>
      </c>
      <c r="H615" s="6">
        <f t="shared" si="48"/>
        <v>176.16353863333333</v>
      </c>
      <c r="I615" s="9">
        <f>(Table21[[#This Row],[Adj Close]]-Table21[[#This Row],[3-MA]])</f>
        <v>-2.0178935333333357</v>
      </c>
      <c r="J615" s="5">
        <f t="shared" si="47"/>
        <v>4.071894311868494</v>
      </c>
      <c r="K615" s="5">
        <f>ABS(Table21[[#This Row],[Erorr 2]])</f>
        <v>2.0178935333333357</v>
      </c>
      <c r="L615" s="8">
        <f>Table21[[#This Row],[Abs Erorr 2]]/Table21[[#This Row],[Adj Close]]</f>
        <v>1.1587390153653263E-2</v>
      </c>
      <c r="M615" s="6">
        <f t="shared" si="49"/>
        <v>176.78643289999999</v>
      </c>
      <c r="N615" s="11">
        <f>Table21[[#This Row],[Adj Close]]-Table21[[#This Row],[6-MA]]</f>
        <v>-2.6407877999999982</v>
      </c>
      <c r="O615" s="12">
        <f>(Table21[[#This Row],[Adj Close]]-M615)^2</f>
        <v>6.9737602046288307</v>
      </c>
      <c r="P615" s="12">
        <f>ABS(Table21[[#This Row],[Erorr 3]])</f>
        <v>2.6407877999999982</v>
      </c>
      <c r="Q615" s="204">
        <f>Table21[[#This Row],[Abs Erorr 3]]/Table21[[#This Row],[Adj Close]]</f>
        <v>1.5164248284724969E-2</v>
      </c>
    </row>
    <row r="616" spans="1:17" x14ac:dyDescent="0.3">
      <c r="A616" s="68">
        <v>44357</v>
      </c>
      <c r="B616" s="87">
        <v>174.21377559999999</v>
      </c>
      <c r="C616" s="6">
        <f t="shared" si="46"/>
        <v>174.1456451</v>
      </c>
      <c r="D616" s="19">
        <f>Table21[[#This Row],[Adj Close]]-Table21[[#This Row],[Naive Trend ]]</f>
        <v>6.8130499999995209E-2</v>
      </c>
      <c r="E616" s="7">
        <f t="shared" si="45"/>
        <v>4.6417650302493473E-3</v>
      </c>
      <c r="F616" s="7">
        <f>ABS(Table21[[#This Row],[Erorr 1]])</f>
        <v>6.8130499999995209E-2</v>
      </c>
      <c r="G616" s="8">
        <f>Table21[[#This Row],[Abs Erorr 1]]/Table21[[#This Row],[Adj Close]]</f>
        <v>3.9107412582817139E-4</v>
      </c>
      <c r="H616" s="6">
        <f t="shared" si="48"/>
        <v>175.44332376666668</v>
      </c>
      <c r="I616" s="9">
        <f>(Table21[[#This Row],[Adj Close]]-Table21[[#This Row],[3-MA]])</f>
        <v>-1.2295481666666888</v>
      </c>
      <c r="J616" s="5">
        <f t="shared" si="47"/>
        <v>1.5117886941534153</v>
      </c>
      <c r="K616" s="5">
        <f>ABS(Table21[[#This Row],[Erorr 2]])</f>
        <v>1.2295481666666888</v>
      </c>
      <c r="L616" s="8">
        <f>Table21[[#This Row],[Abs Erorr 2]]/Table21[[#This Row],[Adj Close]]</f>
        <v>7.0576977189781356E-3</v>
      </c>
      <c r="M616" s="6">
        <f t="shared" si="49"/>
        <v>176.17814126666664</v>
      </c>
      <c r="N616" s="11">
        <f>Table21[[#This Row],[Adj Close]]-Table21[[#This Row],[6-MA]]</f>
        <v>-1.9643656666666516</v>
      </c>
      <c r="O616" s="12">
        <f>(Table21[[#This Row],[Adj Close]]-M616)^2</f>
        <v>3.8587324723787186</v>
      </c>
      <c r="P616" s="12">
        <f>ABS(Table21[[#This Row],[Erorr 3]])</f>
        <v>1.9643656666666516</v>
      </c>
      <c r="Q616" s="204">
        <f>Table21[[#This Row],[Abs Erorr 3]]/Table21[[#This Row],[Adj Close]]</f>
        <v>1.1275604698315555E-2</v>
      </c>
    </row>
    <row r="617" spans="1:17" x14ac:dyDescent="0.3">
      <c r="A617" s="68">
        <v>44358</v>
      </c>
      <c r="B617" s="87">
        <v>174.45710750000001</v>
      </c>
      <c r="C617" s="6">
        <f t="shared" si="46"/>
        <v>174.21377559999999</v>
      </c>
      <c r="D617" s="19">
        <f>Table21[[#This Row],[Adj Close]]-Table21[[#This Row],[Naive Trend ]]</f>
        <v>0.24333190000001537</v>
      </c>
      <c r="E617" s="7">
        <f t="shared" si="45"/>
        <v>5.9210413557617476E-2</v>
      </c>
      <c r="F617" s="7">
        <f>ABS(Table21[[#This Row],[Erorr 1]])</f>
        <v>0.24333190000001537</v>
      </c>
      <c r="G617" s="8">
        <f>Table21[[#This Row],[Abs Erorr 1]]/Table21[[#This Row],[Adj Close]]</f>
        <v>1.3947949928036917E-3</v>
      </c>
      <c r="H617" s="6">
        <f t="shared" si="48"/>
        <v>174.65173846666664</v>
      </c>
      <c r="I617" s="9">
        <f>(Table21[[#This Row],[Adj Close]]-Table21[[#This Row],[3-MA]])</f>
        <v>-0.1946309666666366</v>
      </c>
      <c r="J617" s="5">
        <f t="shared" si="47"/>
        <v>3.7881213185589409E-2</v>
      </c>
      <c r="K617" s="5">
        <f>ABS(Table21[[#This Row],[Erorr 2]])</f>
        <v>0.1946309666666366</v>
      </c>
      <c r="L617" s="8">
        <f>Table21[[#This Row],[Abs Erorr 2]]/Table21[[#This Row],[Adj Close]]</f>
        <v>1.1156379321870654E-3</v>
      </c>
      <c r="M617" s="6">
        <f t="shared" si="49"/>
        <v>175.66231281666668</v>
      </c>
      <c r="N617" s="11">
        <f>Table21[[#This Row],[Adj Close]]-Table21[[#This Row],[6-MA]]</f>
        <v>-1.2052053166666781</v>
      </c>
      <c r="O617" s="12">
        <f>(Table21[[#This Row],[Adj Close]]-M617)^2</f>
        <v>1.4525198553216279</v>
      </c>
      <c r="P617" s="12">
        <f>ABS(Table21[[#This Row],[Erorr 3]])</f>
        <v>1.2052053166666781</v>
      </c>
      <c r="Q617" s="204">
        <f>Table21[[#This Row],[Abs Erorr 3]]/Table21[[#This Row],[Adj Close]]</f>
        <v>6.9083188064818632E-3</v>
      </c>
    </row>
    <row r="618" spans="1:17" x14ac:dyDescent="0.3">
      <c r="A618" s="68">
        <v>44361</v>
      </c>
      <c r="B618" s="87">
        <v>173.89259340000001</v>
      </c>
      <c r="C618" s="6">
        <f t="shared" si="46"/>
        <v>174.45710750000001</v>
      </c>
      <c r="D618" s="19">
        <f>Table21[[#This Row],[Adj Close]]-Table21[[#This Row],[Naive Trend ]]</f>
        <v>-0.56451409999999669</v>
      </c>
      <c r="E618" s="7">
        <f t="shared" si="45"/>
        <v>0.31867616909880625</v>
      </c>
      <c r="F618" s="7">
        <f>ABS(Table21[[#This Row],[Erorr 1]])</f>
        <v>0.56451409999999669</v>
      </c>
      <c r="G618" s="8">
        <f>Table21[[#This Row],[Abs Erorr 1]]/Table21[[#This Row],[Adj Close]]</f>
        <v>3.2463378052075024E-3</v>
      </c>
      <c r="H618" s="6">
        <f t="shared" si="48"/>
        <v>174.27217606666667</v>
      </c>
      <c r="I618" s="9">
        <f>(Table21[[#This Row],[Adj Close]]-Table21[[#This Row],[3-MA]])</f>
        <v>-0.37958266666666418</v>
      </c>
      <c r="J618" s="5">
        <f t="shared" si="47"/>
        <v>0.1440830008337759</v>
      </c>
      <c r="K618" s="5">
        <f>ABS(Table21[[#This Row],[Erorr 2]])</f>
        <v>0.37958266666666418</v>
      </c>
      <c r="L618" s="8">
        <f>Table21[[#This Row],[Abs Erorr 2]]/Table21[[#This Row],[Adj Close]]</f>
        <v>2.1828570110143872E-3</v>
      </c>
      <c r="M618" s="6">
        <f t="shared" si="49"/>
        <v>175.21785735</v>
      </c>
      <c r="N618" s="11">
        <f>Table21[[#This Row],[Adj Close]]-Table21[[#This Row],[6-MA]]</f>
        <v>-1.325263949999993</v>
      </c>
      <c r="O618" s="12">
        <f>(Table21[[#This Row],[Adj Close]]-M618)^2</f>
        <v>1.7563245371695839</v>
      </c>
      <c r="P618" s="12">
        <f>ABS(Table21[[#This Row],[Erorr 3]])</f>
        <v>1.325263949999993</v>
      </c>
      <c r="Q618" s="204">
        <f>Table21[[#This Row],[Abs Erorr 3]]/Table21[[#This Row],[Adj Close]]</f>
        <v>7.6211638695359921E-3</v>
      </c>
    </row>
    <row r="619" spans="1:17" x14ac:dyDescent="0.3">
      <c r="A619" s="68">
        <v>44362</v>
      </c>
      <c r="B619" s="87">
        <v>173.2113037</v>
      </c>
      <c r="C619" s="6">
        <f t="shared" si="46"/>
        <v>173.89259340000001</v>
      </c>
      <c r="D619" s="19">
        <f>Table21[[#This Row],[Adj Close]]-Table21[[#This Row],[Naive Trend ]]</f>
        <v>-0.68128970000000777</v>
      </c>
      <c r="E619" s="7">
        <f t="shared" si="45"/>
        <v>0.46415565532610059</v>
      </c>
      <c r="F619" s="7">
        <f>ABS(Table21[[#This Row],[Erorr 1]])</f>
        <v>0.68128970000000777</v>
      </c>
      <c r="G619" s="8">
        <f>Table21[[#This Row],[Abs Erorr 1]]/Table21[[#This Row],[Adj Close]]</f>
        <v>3.9332866010869227E-3</v>
      </c>
      <c r="H619" s="6">
        <f t="shared" si="48"/>
        <v>174.1878255</v>
      </c>
      <c r="I619" s="9">
        <f>(Table21[[#This Row],[Adj Close]]-Table21[[#This Row],[3-MA]])</f>
        <v>-0.97652180000000044</v>
      </c>
      <c r="J619" s="5">
        <f t="shared" si="47"/>
        <v>0.9535948258752408</v>
      </c>
      <c r="K619" s="5">
        <f>ABS(Table21[[#This Row],[Erorr 2]])</f>
        <v>0.97652180000000044</v>
      </c>
      <c r="L619" s="8">
        <f>Table21[[#This Row],[Abs Erorr 2]]/Table21[[#This Row],[Adj Close]]</f>
        <v>5.6377486869524695E-3</v>
      </c>
      <c r="M619" s="6">
        <f t="shared" si="49"/>
        <v>174.81557463333334</v>
      </c>
      <c r="N619" s="11">
        <f>Table21[[#This Row],[Adj Close]]-Table21[[#This Row],[6-MA]]</f>
        <v>-1.6042709333333391</v>
      </c>
      <c r="O619" s="12">
        <f>(Table21[[#This Row],[Adj Close]]-M619)^2</f>
        <v>2.5736852275382232</v>
      </c>
      <c r="P619" s="12">
        <f>ABS(Table21[[#This Row],[Erorr 3]])</f>
        <v>1.6042709333333391</v>
      </c>
      <c r="Q619" s="204">
        <f>Table21[[#This Row],[Abs Erorr 3]]/Table21[[#This Row],[Adj Close]]</f>
        <v>9.2619297878614084E-3</v>
      </c>
    </row>
    <row r="620" spans="1:17" x14ac:dyDescent="0.3">
      <c r="A620" s="68">
        <v>44363</v>
      </c>
      <c r="B620" s="87">
        <v>171.6638336</v>
      </c>
      <c r="C620" s="6">
        <f t="shared" si="46"/>
        <v>173.2113037</v>
      </c>
      <c r="D620" s="19">
        <f>Table21[[#This Row],[Adj Close]]-Table21[[#This Row],[Naive Trend ]]</f>
        <v>-1.5474700999999982</v>
      </c>
      <c r="E620" s="7">
        <f t="shared" si="45"/>
        <v>2.3946637103940045</v>
      </c>
      <c r="F620" s="7">
        <f>ABS(Table21[[#This Row],[Erorr 1]])</f>
        <v>1.5474700999999982</v>
      </c>
      <c r="G620" s="8">
        <f>Table21[[#This Row],[Abs Erorr 1]]/Table21[[#This Row],[Adj Close]]</f>
        <v>9.0145377016676281E-3</v>
      </c>
      <c r="H620" s="6">
        <f t="shared" si="48"/>
        <v>173.85366820000002</v>
      </c>
      <c r="I620" s="9">
        <f>(Table21[[#This Row],[Adj Close]]-Table21[[#This Row],[3-MA]])</f>
        <v>-2.1898346000000117</v>
      </c>
      <c r="J620" s="5">
        <f t="shared" si="47"/>
        <v>4.7953755753572116</v>
      </c>
      <c r="K620" s="5">
        <f>ABS(Table21[[#This Row],[Erorr 2]])</f>
        <v>2.1898346000000117</v>
      </c>
      <c r="L620" s="8">
        <f>Table21[[#This Row],[Abs Erorr 2]]/Table21[[#This Row],[Adj Close]]</f>
        <v>1.2756528583083045E-2</v>
      </c>
      <c r="M620" s="6">
        <f t="shared" si="49"/>
        <v>174.25270333333333</v>
      </c>
      <c r="N620" s="11">
        <f>Table21[[#This Row],[Adj Close]]-Table21[[#This Row],[6-MA]]</f>
        <v>-2.5888697333333255</v>
      </c>
      <c r="O620" s="12">
        <f>(Table21[[#This Row],[Adj Close]]-M620)^2</f>
        <v>6.702246496169364</v>
      </c>
      <c r="P620" s="12">
        <f>ABS(Table21[[#This Row],[Erorr 3]])</f>
        <v>2.5888697333333255</v>
      </c>
      <c r="Q620" s="204">
        <f>Table21[[#This Row],[Abs Erorr 3]]/Table21[[#This Row],[Adj Close]]</f>
        <v>1.5081043450105762E-2</v>
      </c>
    </row>
    <row r="621" spans="1:17" x14ac:dyDescent="0.3">
      <c r="A621" s="68">
        <v>44364</v>
      </c>
      <c r="B621" s="87">
        <v>169.50320429999999</v>
      </c>
      <c r="C621" s="6">
        <f t="shared" si="46"/>
        <v>171.6638336</v>
      </c>
      <c r="D621" s="19">
        <f>Table21[[#This Row],[Adj Close]]-Table21[[#This Row],[Naive Trend ]]</f>
        <v>-2.1606293000000107</v>
      </c>
      <c r="E621" s="7">
        <f t="shared" si="45"/>
        <v>4.6683189720185361</v>
      </c>
      <c r="F621" s="7">
        <f>ABS(Table21[[#This Row],[Erorr 1]])</f>
        <v>2.1606293000000107</v>
      </c>
      <c r="G621" s="8">
        <f>Table21[[#This Row],[Abs Erorr 1]]/Table21[[#This Row],[Adj Close]]</f>
        <v>1.2746834544649435E-2</v>
      </c>
      <c r="H621" s="6">
        <f t="shared" si="48"/>
        <v>172.9225769</v>
      </c>
      <c r="I621" s="9">
        <f>(Table21[[#This Row],[Adj Close]]-Table21[[#This Row],[3-MA]])</f>
        <v>-3.4193726000000026</v>
      </c>
      <c r="J621" s="5">
        <f t="shared" si="47"/>
        <v>11.692108977630777</v>
      </c>
      <c r="K621" s="5">
        <f>ABS(Table21[[#This Row],[Erorr 2]])</f>
        <v>3.4193726000000026</v>
      </c>
      <c r="L621" s="8">
        <f>Table21[[#This Row],[Abs Erorr 2]]/Table21[[#This Row],[Adj Close]]</f>
        <v>2.0172908318288368E-2</v>
      </c>
      <c r="M621" s="6">
        <f t="shared" si="49"/>
        <v>173.59737648333336</v>
      </c>
      <c r="N621" s="11">
        <f>Table21[[#This Row],[Adj Close]]-Table21[[#This Row],[6-MA]]</f>
        <v>-4.0941721833333702</v>
      </c>
      <c r="O621" s="12">
        <f>(Table21[[#This Row],[Adj Close]]-M621)^2</f>
        <v>16.762245866780734</v>
      </c>
      <c r="P621" s="12">
        <f>ABS(Table21[[#This Row],[Erorr 3]])</f>
        <v>4.0941721833333702</v>
      </c>
      <c r="Q621" s="204">
        <f>Table21[[#This Row],[Abs Erorr 3]]/Table21[[#This Row],[Adj Close]]</f>
        <v>2.4153951544698734E-2</v>
      </c>
    </row>
    <row r="622" spans="1:17" x14ac:dyDescent="0.3">
      <c r="A622" s="68">
        <v>44365</v>
      </c>
      <c r="B622" s="87">
        <v>166.651535</v>
      </c>
      <c r="C622" s="6">
        <f t="shared" si="46"/>
        <v>169.50320429999999</v>
      </c>
      <c r="D622" s="19">
        <f>Table21[[#This Row],[Adj Close]]-Table21[[#This Row],[Naive Trend ]]</f>
        <v>-2.8516692999999975</v>
      </c>
      <c r="E622" s="7">
        <f t="shared" si="45"/>
        <v>8.1320177965624758</v>
      </c>
      <c r="F622" s="7">
        <f>ABS(Table21[[#This Row],[Erorr 1]])</f>
        <v>2.8516692999999975</v>
      </c>
      <c r="G622" s="8">
        <f>Table21[[#This Row],[Abs Erorr 1]]/Table21[[#This Row],[Adj Close]]</f>
        <v>1.7111569359382125E-2</v>
      </c>
      <c r="H622" s="6">
        <f t="shared" si="48"/>
        <v>171.4594472</v>
      </c>
      <c r="I622" s="9">
        <f>(Table21[[#This Row],[Adj Close]]-Table21[[#This Row],[3-MA]])</f>
        <v>-4.8079122000000041</v>
      </c>
      <c r="J622" s="5">
        <f t="shared" si="47"/>
        <v>23.116019722908881</v>
      </c>
      <c r="K622" s="5">
        <f>ABS(Table21[[#This Row],[Erorr 2]])</f>
        <v>4.8079122000000041</v>
      </c>
      <c r="L622" s="8">
        <f>Table21[[#This Row],[Abs Erorr 2]]/Table21[[#This Row],[Adj Close]]</f>
        <v>2.8850092499898092E-2</v>
      </c>
      <c r="M622" s="6">
        <f t="shared" si="49"/>
        <v>172.82363635000002</v>
      </c>
      <c r="N622" s="11">
        <f>Table21[[#This Row],[Adj Close]]-Table21[[#This Row],[6-MA]]</f>
        <v>-6.1721013500000197</v>
      </c>
      <c r="O622" s="12">
        <f>(Table21[[#This Row],[Adj Close]]-M622)^2</f>
        <v>38.094835074672062</v>
      </c>
      <c r="P622" s="12">
        <f>ABS(Table21[[#This Row],[Erorr 3]])</f>
        <v>6.1721013500000197</v>
      </c>
      <c r="Q622" s="204">
        <f>Table21[[#This Row],[Abs Erorr 3]]/Table21[[#This Row],[Adj Close]]</f>
        <v>3.7035970595770511E-2</v>
      </c>
    </row>
    <row r="623" spans="1:17" x14ac:dyDescent="0.3">
      <c r="A623" s="68">
        <v>44368</v>
      </c>
      <c r="B623" s="87">
        <v>169.20149230000001</v>
      </c>
      <c r="C623" s="6">
        <f t="shared" si="46"/>
        <v>166.651535</v>
      </c>
      <c r="D623" s="19">
        <f>Table21[[#This Row],[Adj Close]]-Table21[[#This Row],[Naive Trend ]]</f>
        <v>2.5499573000000169</v>
      </c>
      <c r="E623" s="7">
        <f t="shared" si="45"/>
        <v>6.5022822318233757</v>
      </c>
      <c r="F623" s="7">
        <f>ABS(Table21[[#This Row],[Erorr 1]])</f>
        <v>2.5499573000000169</v>
      </c>
      <c r="G623" s="8">
        <f>Table21[[#This Row],[Abs Erorr 1]]/Table21[[#This Row],[Adj Close]]</f>
        <v>1.5070536703534835E-2</v>
      </c>
      <c r="H623" s="6">
        <f t="shared" si="48"/>
        <v>169.2728576333333</v>
      </c>
      <c r="I623" s="9">
        <f>(Table21[[#This Row],[Adj Close]]-Table21[[#This Row],[3-MA]])</f>
        <v>-7.1365333333289982E-2</v>
      </c>
      <c r="J623" s="5">
        <f t="shared" si="47"/>
        <v>5.0930108017715903E-3</v>
      </c>
      <c r="K623" s="5">
        <f>ABS(Table21[[#This Row],[Erorr 2]])</f>
        <v>7.1365333333289982E-2</v>
      </c>
      <c r="L623" s="8">
        <f>Table21[[#This Row],[Abs Erorr 2]]/Table21[[#This Row],[Adj Close]]</f>
        <v>4.2177720990047067E-4</v>
      </c>
      <c r="M623" s="6">
        <f t="shared" si="49"/>
        <v>171.56326291666667</v>
      </c>
      <c r="N623" s="11">
        <f>Table21[[#This Row],[Adj Close]]-Table21[[#This Row],[6-MA]]</f>
        <v>-2.3617706166666608</v>
      </c>
      <c r="O623" s="12">
        <f>(Table21[[#This Row],[Adj Close]]-M623)^2</f>
        <v>5.5779604457500191</v>
      </c>
      <c r="P623" s="12">
        <f>ABS(Table21[[#This Row],[Erorr 3]])</f>
        <v>2.3617706166666608</v>
      </c>
      <c r="Q623" s="204">
        <f>Table21[[#This Row],[Abs Erorr 3]]/Table21[[#This Row],[Adj Close]]</f>
        <v>1.3958332072385986E-2</v>
      </c>
    </row>
    <row r="624" spans="1:17" x14ac:dyDescent="0.3">
      <c r="A624" s="68">
        <v>44369</v>
      </c>
      <c r="B624" s="87">
        <v>169.57131960000001</v>
      </c>
      <c r="C624" s="6">
        <f t="shared" si="46"/>
        <v>169.20149230000001</v>
      </c>
      <c r="D624" s="19">
        <f>Table21[[#This Row],[Adj Close]]-Table21[[#This Row],[Naive Trend ]]</f>
        <v>0.36982729999999719</v>
      </c>
      <c r="E624" s="7">
        <f t="shared" si="45"/>
        <v>0.13677223182528792</v>
      </c>
      <c r="F624" s="7">
        <f>ABS(Table21[[#This Row],[Erorr 1]])</f>
        <v>0.36982729999999719</v>
      </c>
      <c r="G624" s="8">
        <f>Table21[[#This Row],[Abs Erorr 1]]/Table21[[#This Row],[Adj Close]]</f>
        <v>2.1809543080302664E-3</v>
      </c>
      <c r="H624" s="6">
        <f t="shared" si="48"/>
        <v>168.45207719999999</v>
      </c>
      <c r="I624" s="9">
        <f>(Table21[[#This Row],[Adj Close]]-Table21[[#This Row],[3-MA]])</f>
        <v>1.1192424000000187</v>
      </c>
      <c r="J624" s="5">
        <f t="shared" si="47"/>
        <v>1.2527035499578019</v>
      </c>
      <c r="K624" s="5">
        <f>ABS(Table21[[#This Row],[Erorr 2]])</f>
        <v>1.1192424000000187</v>
      </c>
      <c r="L624" s="8">
        <f>Table21[[#This Row],[Abs Erorr 2]]/Table21[[#This Row],[Adj Close]]</f>
        <v>6.6004227757393633E-3</v>
      </c>
      <c r="M624" s="6">
        <f t="shared" si="49"/>
        <v>170.68732704999999</v>
      </c>
      <c r="N624" s="11">
        <f>Table21[[#This Row],[Adj Close]]-Table21[[#This Row],[6-MA]]</f>
        <v>-1.1160074499999837</v>
      </c>
      <c r="O624" s="12">
        <f>(Table21[[#This Row],[Adj Close]]-M624)^2</f>
        <v>1.245472628455466</v>
      </c>
      <c r="P624" s="12">
        <f>ABS(Table21[[#This Row],[Erorr 3]])</f>
        <v>1.1160074499999837</v>
      </c>
      <c r="Q624" s="204">
        <f>Table21[[#This Row],[Abs Erorr 3]]/Table21[[#This Row],[Adj Close]]</f>
        <v>6.5813455520221335E-3</v>
      </c>
    </row>
    <row r="625" spans="1:17" x14ac:dyDescent="0.3">
      <c r="A625" s="68">
        <v>44370</v>
      </c>
      <c r="B625" s="87">
        <v>169.45452879999999</v>
      </c>
      <c r="C625" s="6">
        <f t="shared" si="46"/>
        <v>169.57131960000001</v>
      </c>
      <c r="D625" s="19">
        <f>Table21[[#This Row],[Adj Close]]-Table21[[#This Row],[Naive Trend ]]</f>
        <v>-0.11679080000001818</v>
      </c>
      <c r="E625" s="7">
        <f t="shared" si="45"/>
        <v>1.3640090964644247E-2</v>
      </c>
      <c r="F625" s="7">
        <f>ABS(Table21[[#This Row],[Erorr 1]])</f>
        <v>0.11679080000001818</v>
      </c>
      <c r="G625" s="8">
        <f>Table21[[#This Row],[Abs Erorr 1]]/Table21[[#This Row],[Adj Close]]</f>
        <v>6.8921616215912064E-4</v>
      </c>
      <c r="H625" s="6">
        <f t="shared" si="48"/>
        <v>168.47478230000002</v>
      </c>
      <c r="I625" s="9">
        <f>(Table21[[#This Row],[Adj Close]]-Table21[[#This Row],[3-MA]])</f>
        <v>0.97974649999997609</v>
      </c>
      <c r="J625" s="5">
        <f t="shared" si="47"/>
        <v>0.95990320426220321</v>
      </c>
      <c r="K625" s="5">
        <f>ABS(Table21[[#This Row],[Erorr 2]])</f>
        <v>0.97974649999997609</v>
      </c>
      <c r="L625" s="8">
        <f>Table21[[#This Row],[Abs Erorr 2]]/Table21[[#This Row],[Adj Close]]</f>
        <v>5.7817663944309773E-3</v>
      </c>
      <c r="M625" s="6">
        <f t="shared" si="49"/>
        <v>169.96711475000001</v>
      </c>
      <c r="N625" s="11">
        <f>Table21[[#This Row],[Adj Close]]-Table21[[#This Row],[6-MA]]</f>
        <v>-0.51258595000001606</v>
      </c>
      <c r="O625" s="12">
        <f>(Table21[[#This Row],[Adj Close]]-M625)^2</f>
        <v>0.26274435613741898</v>
      </c>
      <c r="P625" s="12">
        <f>ABS(Table21[[#This Row],[Erorr 3]])</f>
        <v>0.51258595000001606</v>
      </c>
      <c r="Q625" s="204">
        <f>Table21[[#This Row],[Abs Erorr 3]]/Table21[[#This Row],[Adj Close]]</f>
        <v>3.0249173842087133E-3</v>
      </c>
    </row>
    <row r="626" spans="1:17" x14ac:dyDescent="0.3">
      <c r="A626" s="68">
        <v>44371</v>
      </c>
      <c r="B626" s="87">
        <v>170.60296629999999</v>
      </c>
      <c r="C626" s="6">
        <f t="shared" si="46"/>
        <v>169.45452879999999</v>
      </c>
      <c r="D626" s="19">
        <f>Table21[[#This Row],[Adj Close]]-Table21[[#This Row],[Naive Trend ]]</f>
        <v>1.1484375</v>
      </c>
      <c r="E626" s="7">
        <f t="shared" si="45"/>
        <v>1.31890869140625</v>
      </c>
      <c r="F626" s="7">
        <f>ABS(Table21[[#This Row],[Erorr 1]])</f>
        <v>1.1484375</v>
      </c>
      <c r="G626" s="8">
        <f>Table21[[#This Row],[Abs Erorr 1]]/Table21[[#This Row],[Adj Close]]</f>
        <v>6.7316385225126068E-3</v>
      </c>
      <c r="H626" s="6">
        <f t="shared" si="48"/>
        <v>169.40911356666666</v>
      </c>
      <c r="I626" s="9">
        <f>(Table21[[#This Row],[Adj Close]]-Table21[[#This Row],[3-MA]])</f>
        <v>1.1938527333333298</v>
      </c>
      <c r="J626" s="5">
        <f t="shared" si="47"/>
        <v>1.4252843488874625</v>
      </c>
      <c r="K626" s="5">
        <f>ABS(Table21[[#This Row],[Erorr 2]])</f>
        <v>1.1938527333333298</v>
      </c>
      <c r="L626" s="8">
        <f>Table21[[#This Row],[Abs Erorr 2]]/Table21[[#This Row],[Adj Close]]</f>
        <v>6.9978427645506292E-3</v>
      </c>
      <c r="M626" s="6">
        <f t="shared" si="49"/>
        <v>169.34098559999998</v>
      </c>
      <c r="N626" s="11">
        <f>Table21[[#This Row],[Adj Close]]-Table21[[#This Row],[6-MA]]</f>
        <v>1.2619807000000094</v>
      </c>
      <c r="O626" s="12">
        <f>(Table21[[#This Row],[Adj Close]]-M626)^2</f>
        <v>1.5925952871725138</v>
      </c>
      <c r="P626" s="12">
        <f>ABS(Table21[[#This Row],[Erorr 3]])</f>
        <v>1.2619807000000094</v>
      </c>
      <c r="Q626" s="204">
        <f>Table21[[#This Row],[Abs Erorr 3]]/Table21[[#This Row],[Adj Close]]</f>
        <v>7.3971791192707385E-3</v>
      </c>
    </row>
    <row r="627" spans="1:17" x14ac:dyDescent="0.3">
      <c r="A627" s="68">
        <v>44372</v>
      </c>
      <c r="B627" s="87">
        <v>180.0728149</v>
      </c>
      <c r="C627" s="6">
        <f t="shared" si="46"/>
        <v>170.60296629999999</v>
      </c>
      <c r="D627" s="19">
        <f>Table21[[#This Row],[Adj Close]]-Table21[[#This Row],[Naive Trend ]]</f>
        <v>9.4698486000000059</v>
      </c>
      <c r="E627" s="7">
        <f t="shared" si="45"/>
        <v>89.678032506922079</v>
      </c>
      <c r="F627" s="7">
        <f>ABS(Table21[[#This Row],[Erorr 1]])</f>
        <v>9.4698486000000059</v>
      </c>
      <c r="G627" s="8">
        <f>Table21[[#This Row],[Abs Erorr 1]]/Table21[[#This Row],[Adj Close]]</f>
        <v>5.2588996319399492E-2</v>
      </c>
      <c r="H627" s="6">
        <f t="shared" si="48"/>
        <v>169.87627156666665</v>
      </c>
      <c r="I627" s="9">
        <f>(Table21[[#This Row],[Adj Close]]-Table21[[#This Row],[3-MA]])</f>
        <v>10.196543333333352</v>
      </c>
      <c r="J627" s="5">
        <f t="shared" si="47"/>
        <v>103.96949594854483</v>
      </c>
      <c r="K627" s="5">
        <f>ABS(Table21[[#This Row],[Erorr 2]])</f>
        <v>10.196543333333352</v>
      </c>
      <c r="L627" s="8">
        <f>Table21[[#This Row],[Abs Erorr 2]]/Table21[[#This Row],[Adj Close]]</f>
        <v>5.6624556788295935E-2</v>
      </c>
      <c r="M627" s="6">
        <f t="shared" si="49"/>
        <v>169.16417438333335</v>
      </c>
      <c r="N627" s="11">
        <f>Table21[[#This Row],[Adj Close]]-Table21[[#This Row],[6-MA]]</f>
        <v>10.908640516666651</v>
      </c>
      <c r="O627" s="12">
        <f>(Table21[[#This Row],[Adj Close]]-M627)^2</f>
        <v>118.99843792186125</v>
      </c>
      <c r="P627" s="12">
        <f>ABS(Table21[[#This Row],[Erorr 3]])</f>
        <v>10.908640516666651</v>
      </c>
      <c r="Q627" s="204">
        <f>Table21[[#This Row],[Abs Erorr 3]]/Table21[[#This Row],[Adj Close]]</f>
        <v>6.0579052550072905E-2</v>
      </c>
    </row>
    <row r="628" spans="1:17" x14ac:dyDescent="0.3">
      <c r="A628" s="68">
        <v>44375</v>
      </c>
      <c r="B628" s="87">
        <v>180.0241547</v>
      </c>
      <c r="C628" s="6">
        <f t="shared" si="46"/>
        <v>180.0728149</v>
      </c>
      <c r="D628" s="19">
        <f>Table21[[#This Row],[Adj Close]]-Table21[[#This Row],[Naive Trend ]]</f>
        <v>-4.8660200000000486E-2</v>
      </c>
      <c r="E628" s="7">
        <f t="shared" si="45"/>
        <v>2.3678150640400472E-3</v>
      </c>
      <c r="F628" s="7">
        <f>ABS(Table21[[#This Row],[Erorr 1]])</f>
        <v>4.8660200000000486E-2</v>
      </c>
      <c r="G628" s="8">
        <f>Table21[[#This Row],[Abs Erorr 1]]/Table21[[#This Row],[Adj Close]]</f>
        <v>2.7029817238186695E-4</v>
      </c>
      <c r="H628" s="6">
        <f t="shared" si="48"/>
        <v>173.37676999999999</v>
      </c>
      <c r="I628" s="9">
        <f>(Table21[[#This Row],[Adj Close]]-Table21[[#This Row],[3-MA]])</f>
        <v>6.6473847000000035</v>
      </c>
      <c r="J628" s="5">
        <f t="shared" si="47"/>
        <v>44.187723349794133</v>
      </c>
      <c r="K628" s="5">
        <f>ABS(Table21[[#This Row],[Erorr 2]])</f>
        <v>6.6473847000000035</v>
      </c>
      <c r="L628" s="8">
        <f>Table21[[#This Row],[Abs Erorr 2]]/Table21[[#This Row],[Adj Close]]</f>
        <v>3.6924959937056731E-2</v>
      </c>
      <c r="M628" s="6">
        <f t="shared" si="49"/>
        <v>170.92577614999996</v>
      </c>
      <c r="N628" s="11">
        <f>Table21[[#This Row],[Adj Close]]-Table21[[#This Row],[6-MA]]</f>
        <v>9.0983785500000351</v>
      </c>
      <c r="O628" s="12">
        <f>(Table21[[#This Row],[Adj Close]]-M628)^2</f>
        <v>82.780492239100738</v>
      </c>
      <c r="P628" s="12">
        <f>ABS(Table21[[#This Row],[Erorr 3]])</f>
        <v>9.0983785500000351</v>
      </c>
      <c r="Q628" s="204">
        <f>Table21[[#This Row],[Abs Erorr 3]]/Table21[[#This Row],[Adj Close]]</f>
        <v>5.0539765428489113E-2</v>
      </c>
    </row>
    <row r="629" spans="1:17" x14ac:dyDescent="0.3">
      <c r="A629" s="68">
        <v>44376</v>
      </c>
      <c r="B629" s="87">
        <v>184.3843689</v>
      </c>
      <c r="C629" s="6">
        <f t="shared" si="46"/>
        <v>180.0241547</v>
      </c>
      <c r="D629" s="19">
        <f>Table21[[#This Row],[Adj Close]]-Table21[[#This Row],[Naive Trend ]]</f>
        <v>4.3602142000000015</v>
      </c>
      <c r="E629" s="7">
        <f t="shared" si="45"/>
        <v>19.011467869881653</v>
      </c>
      <c r="F629" s="7">
        <f>ABS(Table21[[#This Row],[Erorr 1]])</f>
        <v>4.3602142000000015</v>
      </c>
      <c r="G629" s="8">
        <f>Table21[[#This Row],[Abs Erorr 1]]/Table21[[#This Row],[Adj Close]]</f>
        <v>2.3647417761126721E-2</v>
      </c>
      <c r="H629" s="6">
        <f t="shared" si="48"/>
        <v>176.89997863333329</v>
      </c>
      <c r="I629" s="9">
        <f>(Table21[[#This Row],[Adj Close]]-Table21[[#This Row],[3-MA]])</f>
        <v>7.4843902666667077</v>
      </c>
      <c r="J629" s="5">
        <f t="shared" si="47"/>
        <v>56.016097663775355</v>
      </c>
      <c r="K629" s="5">
        <f>ABS(Table21[[#This Row],[Erorr 2]])</f>
        <v>7.4843902666667077</v>
      </c>
      <c r="L629" s="8">
        <f>Table21[[#This Row],[Abs Erorr 2]]/Table21[[#This Row],[Adj Close]]</f>
        <v>4.0591240522811517E-2</v>
      </c>
      <c r="M629" s="6">
        <f t="shared" si="49"/>
        <v>173.15454609999998</v>
      </c>
      <c r="N629" s="11">
        <f>Table21[[#This Row],[Adj Close]]-Table21[[#This Row],[6-MA]]</f>
        <v>11.229822800000022</v>
      </c>
      <c r="O629" s="12">
        <f>(Table21[[#This Row],[Adj Close]]-M629)^2</f>
        <v>126.10892011940034</v>
      </c>
      <c r="P629" s="12">
        <f>ABS(Table21[[#This Row],[Erorr 3]])</f>
        <v>11.229822800000022</v>
      </c>
      <c r="Q629" s="204">
        <f>Table21[[#This Row],[Abs Erorr 3]]/Table21[[#This Row],[Adj Close]]</f>
        <v>6.0904418671685043E-2</v>
      </c>
    </row>
    <row r="630" spans="1:17" x14ac:dyDescent="0.3">
      <c r="A630" s="68">
        <v>44377</v>
      </c>
      <c r="B630" s="87">
        <v>181.78576659999999</v>
      </c>
      <c r="C630" s="6">
        <f t="shared" si="46"/>
        <v>184.3843689</v>
      </c>
      <c r="D630" s="19">
        <f>Table21[[#This Row],[Adj Close]]-Table21[[#This Row],[Naive Trend ]]</f>
        <v>-2.5986023000000102</v>
      </c>
      <c r="E630" s="7">
        <f t="shared" si="45"/>
        <v>6.7527339135653435</v>
      </c>
      <c r="F630" s="7">
        <f>ABS(Table21[[#This Row],[Erorr 1]])</f>
        <v>2.5986023000000102</v>
      </c>
      <c r="G630" s="8">
        <f>Table21[[#This Row],[Abs Erorr 1]]/Table21[[#This Row],[Adj Close]]</f>
        <v>1.429486119074413E-2</v>
      </c>
      <c r="H630" s="6">
        <f t="shared" si="48"/>
        <v>181.49377949999999</v>
      </c>
      <c r="I630" s="9">
        <f>(Table21[[#This Row],[Adj Close]]-Table21[[#This Row],[3-MA]])</f>
        <v>0.29198710000000005</v>
      </c>
      <c r="J630" s="5">
        <f t="shared" si="47"/>
        <v>8.5256466566410033E-2</v>
      </c>
      <c r="K630" s="5">
        <f>ABS(Table21[[#This Row],[Erorr 2]])</f>
        <v>0.29198710000000005</v>
      </c>
      <c r="L630" s="8">
        <f>Table21[[#This Row],[Abs Erorr 2]]/Table21[[#This Row],[Adj Close]]</f>
        <v>1.6062154120266535E-3</v>
      </c>
      <c r="M630" s="6">
        <f t="shared" si="49"/>
        <v>175.68502553333335</v>
      </c>
      <c r="N630" s="11">
        <f>Table21[[#This Row],[Adj Close]]-Table21[[#This Row],[6-MA]]</f>
        <v>6.1007410666666431</v>
      </c>
      <c r="O630" s="12">
        <f>(Table21[[#This Row],[Adj Close]]-M630)^2</f>
        <v>37.219041562512849</v>
      </c>
      <c r="P630" s="12">
        <f>ABS(Table21[[#This Row],[Erorr 3]])</f>
        <v>6.1007410666666431</v>
      </c>
      <c r="Q630" s="204">
        <f>Table21[[#This Row],[Abs Erorr 3]]/Table21[[#This Row],[Adj Close]]</f>
        <v>3.3560059078171216E-2</v>
      </c>
    </row>
    <row r="631" spans="1:17" x14ac:dyDescent="0.3">
      <c r="A631" s="68">
        <v>44378</v>
      </c>
      <c r="B631" s="87">
        <v>181.75656129999999</v>
      </c>
      <c r="C631" s="6">
        <f t="shared" si="46"/>
        <v>181.78576659999999</v>
      </c>
      <c r="D631" s="19">
        <f>Table21[[#This Row],[Adj Close]]-Table21[[#This Row],[Naive Trend ]]</f>
        <v>-2.9205300000000989E-2</v>
      </c>
      <c r="E631" s="7">
        <f t="shared" si="45"/>
        <v>8.529495480900578E-4</v>
      </c>
      <c r="F631" s="7">
        <f>ABS(Table21[[#This Row],[Erorr 1]])</f>
        <v>2.9205300000000989E-2</v>
      </c>
      <c r="G631" s="8">
        <f>Table21[[#This Row],[Abs Erorr 1]]/Table21[[#This Row],[Adj Close]]</f>
        <v>1.6068360773945271E-4</v>
      </c>
      <c r="H631" s="6">
        <f t="shared" si="48"/>
        <v>182.06476339999998</v>
      </c>
      <c r="I631" s="9">
        <f>(Table21[[#This Row],[Adj Close]]-Table21[[#This Row],[3-MA]])</f>
        <v>-0.30820209999998838</v>
      </c>
      <c r="J631" s="5">
        <f t="shared" si="47"/>
        <v>9.4988534444402833E-2</v>
      </c>
      <c r="K631" s="5">
        <f>ABS(Table21[[#This Row],[Erorr 2]])</f>
        <v>0.30820209999998838</v>
      </c>
      <c r="L631" s="8">
        <f>Table21[[#This Row],[Abs Erorr 2]]/Table21[[#This Row],[Adj Close]]</f>
        <v>1.6956862398561916E-3</v>
      </c>
      <c r="M631" s="6">
        <f t="shared" si="49"/>
        <v>177.72076670000001</v>
      </c>
      <c r="N631" s="11">
        <f>Table21[[#This Row],[Adj Close]]-Table21[[#This Row],[6-MA]]</f>
        <v>4.0357945999999743</v>
      </c>
      <c r="O631" s="12">
        <f>(Table21[[#This Row],[Adj Close]]-M631)^2</f>
        <v>16.287638053388953</v>
      </c>
      <c r="P631" s="12">
        <f>ABS(Table21[[#This Row],[Erorr 3]])</f>
        <v>4.0357945999999743</v>
      </c>
      <c r="Q631" s="204">
        <f>Table21[[#This Row],[Abs Erorr 3]]/Table21[[#This Row],[Adj Close]]</f>
        <v>2.220439565501383E-2</v>
      </c>
    </row>
    <row r="632" spans="1:17" x14ac:dyDescent="0.3">
      <c r="A632" s="68">
        <v>44379</v>
      </c>
      <c r="B632" s="87">
        <v>182.67141720000001</v>
      </c>
      <c r="C632" s="6">
        <f t="shared" si="46"/>
        <v>181.75656129999999</v>
      </c>
      <c r="D632" s="19">
        <f>Table21[[#This Row],[Adj Close]]-Table21[[#This Row],[Naive Trend ]]</f>
        <v>0.91485590000002048</v>
      </c>
      <c r="E632" s="7">
        <f t="shared" si="45"/>
        <v>0.8369613177648475</v>
      </c>
      <c r="F632" s="7">
        <f>ABS(Table21[[#This Row],[Erorr 1]])</f>
        <v>0.91485590000002048</v>
      </c>
      <c r="G632" s="8">
        <f>Table21[[#This Row],[Abs Erorr 1]]/Table21[[#This Row],[Adj Close]]</f>
        <v>5.008204972748306E-3</v>
      </c>
      <c r="H632" s="6">
        <f t="shared" si="48"/>
        <v>182.64223226666664</v>
      </c>
      <c r="I632" s="9">
        <f>(Table21[[#This Row],[Adj Close]]-Table21[[#This Row],[3-MA]])</f>
        <v>2.918493333336869E-2</v>
      </c>
      <c r="J632" s="5">
        <f t="shared" si="47"/>
        <v>8.5176033367317483E-4</v>
      </c>
      <c r="K632" s="5">
        <f>ABS(Table21[[#This Row],[Erorr 2]])</f>
        <v>2.918493333336869E-2</v>
      </c>
      <c r="L632" s="8">
        <f>Table21[[#This Row],[Abs Erorr 2]]/Table21[[#This Row],[Adj Close]]</f>
        <v>1.5976737784551817E-4</v>
      </c>
      <c r="M632" s="6">
        <f t="shared" si="49"/>
        <v>179.77110544999996</v>
      </c>
      <c r="N632" s="11">
        <f>Table21[[#This Row],[Adj Close]]-Table21[[#This Row],[6-MA]]</f>
        <v>2.9003117500000428</v>
      </c>
      <c r="O632" s="12">
        <f>(Table21[[#This Row],[Adj Close]]-M632)^2</f>
        <v>8.4118082471883113</v>
      </c>
      <c r="P632" s="12">
        <f>ABS(Table21[[#This Row],[Erorr 3]])</f>
        <v>2.9003117500000428</v>
      </c>
      <c r="Q632" s="204">
        <f>Table21[[#This Row],[Abs Erorr 3]]/Table21[[#This Row],[Adj Close]]</f>
        <v>1.5877206157680384E-2</v>
      </c>
    </row>
    <row r="633" spans="1:17" x14ac:dyDescent="0.3">
      <c r="A633" s="68">
        <v>44383</v>
      </c>
      <c r="B633" s="87">
        <v>180.21879580000001</v>
      </c>
      <c r="C633" s="6">
        <f t="shared" si="46"/>
        <v>182.67141720000001</v>
      </c>
      <c r="D633" s="19">
        <f>Table21[[#This Row],[Adj Close]]-Table21[[#This Row],[Naive Trend ]]</f>
        <v>-2.4526213999999982</v>
      </c>
      <c r="E633" s="7">
        <f t="shared" si="45"/>
        <v>6.015351731737951</v>
      </c>
      <c r="F633" s="7">
        <f>ABS(Table21[[#This Row],[Erorr 1]])</f>
        <v>2.4526213999999982</v>
      </c>
      <c r="G633" s="8">
        <f>Table21[[#This Row],[Abs Erorr 1]]/Table21[[#This Row],[Adj Close]]</f>
        <v>1.3609132105853289E-2</v>
      </c>
      <c r="H633" s="6">
        <f t="shared" si="48"/>
        <v>182.07124836666665</v>
      </c>
      <c r="I633" s="9">
        <f>(Table21[[#This Row],[Adj Close]]-Table21[[#This Row],[3-MA]])</f>
        <v>-1.852452566666642</v>
      </c>
      <c r="J633" s="5">
        <f t="shared" si="47"/>
        <v>3.4315805117498299</v>
      </c>
      <c r="K633" s="5">
        <f>ABS(Table21[[#This Row],[Erorr 2]])</f>
        <v>1.852452566666642</v>
      </c>
      <c r="L633" s="8">
        <f>Table21[[#This Row],[Abs Erorr 2]]/Table21[[#This Row],[Adj Close]]</f>
        <v>1.027890880328833E-2</v>
      </c>
      <c r="M633" s="6">
        <f t="shared" si="49"/>
        <v>181.78251393333332</v>
      </c>
      <c r="N633" s="11">
        <f>Table21[[#This Row],[Adj Close]]-Table21[[#This Row],[6-MA]]</f>
        <v>-1.5637181333333103</v>
      </c>
      <c r="O633" s="12">
        <f>(Table21[[#This Row],[Adj Close]]-M633)^2</f>
        <v>2.4452144005154124</v>
      </c>
      <c r="P633" s="12">
        <f>ABS(Table21[[#This Row],[Erorr 3]])</f>
        <v>1.5637181333333103</v>
      </c>
      <c r="Q633" s="204">
        <f>Table21[[#This Row],[Abs Erorr 3]]/Table21[[#This Row],[Adj Close]]</f>
        <v>8.6767760620743775E-3</v>
      </c>
    </row>
    <row r="634" spans="1:17" x14ac:dyDescent="0.3">
      <c r="A634" s="68">
        <v>44384</v>
      </c>
      <c r="B634" s="87">
        <v>183.27484129999999</v>
      </c>
      <c r="C634" s="6">
        <f t="shared" si="46"/>
        <v>180.21879580000001</v>
      </c>
      <c r="D634" s="19">
        <f>Table21[[#This Row],[Adj Close]]-Table21[[#This Row],[Naive Trend ]]</f>
        <v>3.056045499999982</v>
      </c>
      <c r="E634" s="7">
        <f t="shared" si="45"/>
        <v>9.3394140980701401</v>
      </c>
      <c r="F634" s="7">
        <f>ABS(Table21[[#This Row],[Erorr 1]])</f>
        <v>3.056045499999982</v>
      </c>
      <c r="G634" s="8">
        <f>Table21[[#This Row],[Abs Erorr 1]]/Table21[[#This Row],[Adj Close]]</f>
        <v>1.6674659098449767E-2</v>
      </c>
      <c r="H634" s="6">
        <f t="shared" si="48"/>
        <v>181.54892476666669</v>
      </c>
      <c r="I634" s="9">
        <f>(Table21[[#This Row],[Adj Close]]-Table21[[#This Row],[3-MA]])</f>
        <v>1.7259165333333044</v>
      </c>
      <c r="J634" s="5">
        <f t="shared" si="47"/>
        <v>2.9787878800332512</v>
      </c>
      <c r="K634" s="5">
        <f>ABS(Table21[[#This Row],[Erorr 2]])</f>
        <v>1.7259165333333044</v>
      </c>
      <c r="L634" s="8">
        <f>Table21[[#This Row],[Abs Erorr 2]]/Table21[[#This Row],[Adj Close]]</f>
        <v>9.4170946819054999E-3</v>
      </c>
      <c r="M634" s="6">
        <f t="shared" si="49"/>
        <v>181.80684408333332</v>
      </c>
      <c r="N634" s="11">
        <f>Table21[[#This Row],[Adj Close]]-Table21[[#This Row],[6-MA]]</f>
        <v>1.4679972166666744</v>
      </c>
      <c r="O634" s="12">
        <f>(Table21[[#This Row],[Adj Close]]-M634)^2</f>
        <v>2.1550158281411029</v>
      </c>
      <c r="P634" s="12">
        <f>ABS(Table21[[#This Row],[Erorr 3]])</f>
        <v>1.4679972166666744</v>
      </c>
      <c r="Q634" s="204">
        <f>Table21[[#This Row],[Abs Erorr 3]]/Table21[[#This Row],[Adj Close]]</f>
        <v>8.0098130559214647E-3</v>
      </c>
    </row>
    <row r="635" spans="1:17" x14ac:dyDescent="0.3">
      <c r="A635" s="68">
        <v>44385</v>
      </c>
      <c r="B635" s="87">
        <v>182.50596619999999</v>
      </c>
      <c r="C635" s="6">
        <f t="shared" si="46"/>
        <v>183.27484129999999</v>
      </c>
      <c r="D635" s="19">
        <f>Table21[[#This Row],[Adj Close]]-Table21[[#This Row],[Naive Trend ]]</f>
        <v>-0.76887510000000248</v>
      </c>
      <c r="E635" s="7">
        <f t="shared" si="45"/>
        <v>0.59116891940001381</v>
      </c>
      <c r="F635" s="7">
        <f>ABS(Table21[[#This Row],[Erorr 1]])</f>
        <v>0.76887510000000248</v>
      </c>
      <c r="G635" s="8">
        <f>Table21[[#This Row],[Abs Erorr 1]]/Table21[[#This Row],[Adj Close]]</f>
        <v>4.2128765212937052E-3</v>
      </c>
      <c r="H635" s="6">
        <f t="shared" si="48"/>
        <v>182.05501810000001</v>
      </c>
      <c r="I635" s="9">
        <f>(Table21[[#This Row],[Adj Close]]-Table21[[#This Row],[3-MA]])</f>
        <v>0.45094809999997665</v>
      </c>
      <c r="J635" s="5">
        <f t="shared" si="47"/>
        <v>0.20335418889358894</v>
      </c>
      <c r="K635" s="5">
        <f>ABS(Table21[[#This Row],[Erorr 2]])</f>
        <v>0.45094809999997665</v>
      </c>
      <c r="L635" s="8">
        <f>Table21[[#This Row],[Abs Erorr 2]]/Table21[[#This Row],[Adj Close]]</f>
        <v>2.4708677167616707E-3</v>
      </c>
      <c r="M635" s="6">
        <f t="shared" si="49"/>
        <v>182.3486251833333</v>
      </c>
      <c r="N635" s="11">
        <f>Table21[[#This Row],[Adj Close]]-Table21[[#This Row],[6-MA]]</f>
        <v>0.15734101666669176</v>
      </c>
      <c r="O635" s="12">
        <f>(Table21[[#This Row],[Adj Close]]-M635)^2</f>
        <v>2.4756195525708173E-2</v>
      </c>
      <c r="P635" s="12">
        <f>ABS(Table21[[#This Row],[Erorr 3]])</f>
        <v>0.15734101666669176</v>
      </c>
      <c r="Q635" s="204">
        <f>Table21[[#This Row],[Abs Erorr 3]]/Table21[[#This Row],[Adj Close]]</f>
        <v>8.6211437325982483E-4</v>
      </c>
    </row>
    <row r="636" spans="1:17" x14ac:dyDescent="0.3">
      <c r="A636" s="68">
        <v>44386</v>
      </c>
      <c r="B636" s="87">
        <v>184.22863770000001</v>
      </c>
      <c r="C636" s="6">
        <f t="shared" si="46"/>
        <v>182.50596619999999</v>
      </c>
      <c r="D636" s="19">
        <f>Table21[[#This Row],[Adj Close]]-Table21[[#This Row],[Naive Trend ]]</f>
        <v>1.7226715000000183</v>
      </c>
      <c r="E636" s="7">
        <f t="shared" si="45"/>
        <v>2.9675970969123133</v>
      </c>
      <c r="F636" s="7">
        <f>ABS(Table21[[#This Row],[Erorr 1]])</f>
        <v>1.7226715000000183</v>
      </c>
      <c r="G636" s="8">
        <f>Table21[[#This Row],[Abs Erorr 1]]/Table21[[#This Row],[Adj Close]]</f>
        <v>9.3507259322257816E-3</v>
      </c>
      <c r="H636" s="6">
        <f t="shared" si="48"/>
        <v>181.99986776666665</v>
      </c>
      <c r="I636" s="9">
        <f>(Table21[[#This Row],[Adj Close]]-Table21[[#This Row],[3-MA]])</f>
        <v>2.2287699333333535</v>
      </c>
      <c r="J636" s="5">
        <f t="shared" si="47"/>
        <v>4.9674154157307608</v>
      </c>
      <c r="K636" s="5">
        <f>ABS(Table21[[#This Row],[Erorr 2]])</f>
        <v>2.2287699333333535</v>
      </c>
      <c r="L636" s="8">
        <f>Table21[[#This Row],[Abs Erorr 2]]/Table21[[#This Row],[Adj Close]]</f>
        <v>1.2097847333391823E-2</v>
      </c>
      <c r="M636" s="6">
        <f t="shared" si="49"/>
        <v>182.03555806666668</v>
      </c>
      <c r="N636" s="11">
        <f>Table21[[#This Row],[Adj Close]]-Table21[[#This Row],[6-MA]]</f>
        <v>2.1930796333333262</v>
      </c>
      <c r="O636" s="12">
        <f>(Table21[[#This Row],[Adj Close]]-M636)^2</f>
        <v>4.8095982781414364</v>
      </c>
      <c r="P636" s="12">
        <f>ABS(Table21[[#This Row],[Erorr 3]])</f>
        <v>2.1930796333333262</v>
      </c>
      <c r="Q636" s="204">
        <f>Table21[[#This Row],[Abs Erorr 3]]/Table21[[#This Row],[Adj Close]]</f>
        <v>1.1904119037695768E-2</v>
      </c>
    </row>
    <row r="637" spans="1:17" x14ac:dyDescent="0.3">
      <c r="A637" s="68">
        <v>44389</v>
      </c>
      <c r="B637" s="87">
        <v>185.65931699999999</v>
      </c>
      <c r="C637" s="6">
        <f t="shared" si="46"/>
        <v>184.22863770000001</v>
      </c>
      <c r="D637" s="19">
        <f>Table21[[#This Row],[Adj Close]]-Table21[[#This Row],[Naive Trend ]]</f>
        <v>1.43067929999998</v>
      </c>
      <c r="E637" s="7">
        <f t="shared" si="45"/>
        <v>2.0468432594484329</v>
      </c>
      <c r="F637" s="7">
        <f>ABS(Table21[[#This Row],[Erorr 1]])</f>
        <v>1.43067929999998</v>
      </c>
      <c r="G637" s="8">
        <f>Table21[[#This Row],[Abs Erorr 1]]/Table21[[#This Row],[Adj Close]]</f>
        <v>7.7059386144352785E-3</v>
      </c>
      <c r="H637" s="6">
        <f t="shared" si="48"/>
        <v>183.33648173333333</v>
      </c>
      <c r="I637" s="9">
        <f>(Table21[[#This Row],[Adj Close]]-Table21[[#This Row],[3-MA]])</f>
        <v>2.3228352666666581</v>
      </c>
      <c r="J637" s="5">
        <f t="shared" si="47"/>
        <v>5.3955636760703642</v>
      </c>
      <c r="K637" s="5">
        <f>ABS(Table21[[#This Row],[Erorr 2]])</f>
        <v>2.3228352666666581</v>
      </c>
      <c r="L637" s="8">
        <f>Table21[[#This Row],[Abs Erorr 2]]/Table21[[#This Row],[Adj Close]]</f>
        <v>1.2511277668153105E-2</v>
      </c>
      <c r="M637" s="6">
        <f t="shared" si="49"/>
        <v>182.44270324999999</v>
      </c>
      <c r="N637" s="11">
        <f>Table21[[#This Row],[Adj Close]]-Table21[[#This Row],[6-MA]]</f>
        <v>3.2166137499999934</v>
      </c>
      <c r="O637" s="12">
        <f>(Table21[[#This Row],[Adj Close]]-M637)^2</f>
        <v>10.346604016689019</v>
      </c>
      <c r="P637" s="12">
        <f>ABS(Table21[[#This Row],[Erorr 3]])</f>
        <v>3.2166137499999934</v>
      </c>
      <c r="Q637" s="204">
        <f>Table21[[#This Row],[Abs Erorr 3]]/Table21[[#This Row],[Adj Close]]</f>
        <v>1.7325355936755889E-2</v>
      </c>
    </row>
    <row r="638" spans="1:17" x14ac:dyDescent="0.3">
      <c r="A638" s="68">
        <v>44390</v>
      </c>
      <c r="B638" s="87">
        <v>184.42329409999999</v>
      </c>
      <c r="C638" s="6">
        <f t="shared" si="46"/>
        <v>185.65931699999999</v>
      </c>
      <c r="D638" s="19">
        <f>Table21[[#This Row],[Adj Close]]-Table21[[#This Row],[Naive Trend ]]</f>
        <v>-1.2360228999999947</v>
      </c>
      <c r="E638" s="7">
        <f t="shared" si="45"/>
        <v>1.5277526093243969</v>
      </c>
      <c r="F638" s="7">
        <f>ABS(Table21[[#This Row],[Erorr 1]])</f>
        <v>1.2360228999999947</v>
      </c>
      <c r="G638" s="8">
        <f>Table21[[#This Row],[Abs Erorr 1]]/Table21[[#This Row],[Adj Close]]</f>
        <v>6.7020975090586171E-3</v>
      </c>
      <c r="H638" s="6">
        <f t="shared" si="48"/>
        <v>184.13130696666667</v>
      </c>
      <c r="I638" s="9">
        <f>(Table21[[#This Row],[Adj Close]]-Table21[[#This Row],[3-MA]])</f>
        <v>0.29198713333332194</v>
      </c>
      <c r="J638" s="5">
        <f t="shared" si="47"/>
        <v>8.5256486032211115E-2</v>
      </c>
      <c r="K638" s="5">
        <f>ABS(Table21[[#This Row],[Erorr 2]])</f>
        <v>0.29198713333332194</v>
      </c>
      <c r="L638" s="8">
        <f>Table21[[#This Row],[Abs Erorr 2]]/Table21[[#This Row],[Adj Close]]</f>
        <v>1.5832443225691302E-3</v>
      </c>
      <c r="M638" s="6">
        <f t="shared" si="49"/>
        <v>183.09316253333336</v>
      </c>
      <c r="N638" s="11">
        <f>Table21[[#This Row],[Adj Close]]-Table21[[#This Row],[6-MA]]</f>
        <v>1.3301315666666369</v>
      </c>
      <c r="O638" s="12">
        <f>(Table21[[#This Row],[Adj Close]]-M638)^2</f>
        <v>1.7692499846430418</v>
      </c>
      <c r="P638" s="12">
        <f>ABS(Table21[[#This Row],[Erorr 3]])</f>
        <v>1.3301315666666369</v>
      </c>
      <c r="Q638" s="204">
        <f>Table21[[#This Row],[Abs Erorr 3]]/Table21[[#This Row],[Adj Close]]</f>
        <v>7.2123837347000137E-3</v>
      </c>
    </row>
    <row r="639" spans="1:17" x14ac:dyDescent="0.3">
      <c r="A639" s="68">
        <v>44391</v>
      </c>
      <c r="B639" s="87">
        <v>185.83451840000001</v>
      </c>
      <c r="C639" s="6">
        <f t="shared" si="46"/>
        <v>184.42329409999999</v>
      </c>
      <c r="D639" s="19">
        <f>Table21[[#This Row],[Adj Close]]-Table21[[#This Row],[Naive Trend ]]</f>
        <v>1.4112243000000149</v>
      </c>
      <c r="E639" s="7">
        <f t="shared" si="45"/>
        <v>1.9915540249105319</v>
      </c>
      <c r="F639" s="7">
        <f>ABS(Table21[[#This Row],[Erorr 1]])</f>
        <v>1.4112243000000149</v>
      </c>
      <c r="G639" s="8">
        <f>Table21[[#This Row],[Abs Erorr 1]]/Table21[[#This Row],[Adj Close]]</f>
        <v>7.5939836804829837E-3</v>
      </c>
      <c r="H639" s="6">
        <f t="shared" si="48"/>
        <v>184.77041626666667</v>
      </c>
      <c r="I639" s="9">
        <f>(Table21[[#This Row],[Adj Close]]-Table21[[#This Row],[3-MA]])</f>
        <v>1.0641021333333356</v>
      </c>
      <c r="J639" s="5">
        <f t="shared" si="47"/>
        <v>1.1323133501645559</v>
      </c>
      <c r="K639" s="5">
        <f>ABS(Table21[[#This Row],[Erorr 2]])</f>
        <v>1.0641021333333356</v>
      </c>
      <c r="L639" s="8">
        <f>Table21[[#This Row],[Abs Erorr 2]]/Table21[[#This Row],[Adj Close]]</f>
        <v>5.7260736191265937E-3</v>
      </c>
      <c r="M639" s="6">
        <f t="shared" si="49"/>
        <v>183.38514201666666</v>
      </c>
      <c r="N639" s="11">
        <f>Table21[[#This Row],[Adj Close]]-Table21[[#This Row],[6-MA]]</f>
        <v>2.4493763833333446</v>
      </c>
      <c r="O639" s="12">
        <f>(Table21[[#This Row],[Adj Close]]-M639)^2</f>
        <v>5.9994446672311357</v>
      </c>
      <c r="P639" s="12">
        <f>ABS(Table21[[#This Row],[Erorr 3]])</f>
        <v>2.4493763833333446</v>
      </c>
      <c r="Q639" s="204">
        <f>Table21[[#This Row],[Abs Erorr 3]]/Table21[[#This Row],[Adj Close]]</f>
        <v>1.3180416665439829E-2</v>
      </c>
    </row>
    <row r="640" spans="1:17" x14ac:dyDescent="0.3">
      <c r="A640" s="68">
        <v>44392</v>
      </c>
      <c r="B640" s="87">
        <v>181.5813751</v>
      </c>
      <c r="C640" s="6">
        <f t="shared" si="46"/>
        <v>185.83451840000001</v>
      </c>
      <c r="D640" s="19">
        <f>Table21[[#This Row],[Adj Close]]-Table21[[#This Row],[Naive Trend ]]</f>
        <v>-4.253143300000005</v>
      </c>
      <c r="E640" s="7">
        <f t="shared" si="45"/>
        <v>18.089227930334932</v>
      </c>
      <c r="F640" s="7">
        <f>ABS(Table21[[#This Row],[Erorr 1]])</f>
        <v>4.253143300000005</v>
      </c>
      <c r="G640" s="8">
        <f>Table21[[#This Row],[Abs Erorr 1]]/Table21[[#This Row],[Adj Close]]</f>
        <v>2.3422794863502523E-2</v>
      </c>
      <c r="H640" s="6">
        <f t="shared" si="48"/>
        <v>185.30570983333334</v>
      </c>
      <c r="I640" s="9">
        <f>(Table21[[#This Row],[Adj Close]]-Table21[[#This Row],[3-MA]])</f>
        <v>-3.7243347333333361</v>
      </c>
      <c r="J640" s="5">
        <f t="shared" si="47"/>
        <v>13.870669205913092</v>
      </c>
      <c r="K640" s="5">
        <f>ABS(Table21[[#This Row],[Erorr 2]])</f>
        <v>3.7243347333333361</v>
      </c>
      <c r="L640" s="8">
        <f>Table21[[#This Row],[Abs Erorr 2]]/Table21[[#This Row],[Adj Close]]</f>
        <v>2.0510554737688712E-2</v>
      </c>
      <c r="M640" s="6">
        <f t="shared" si="49"/>
        <v>184.32109578333333</v>
      </c>
      <c r="N640" s="11">
        <f>Table21[[#This Row],[Adj Close]]-Table21[[#This Row],[6-MA]]</f>
        <v>-2.7397206833333314</v>
      </c>
      <c r="O640" s="12">
        <f>(Table21[[#This Row],[Adj Close]]-M640)^2</f>
        <v>7.5060694226844564</v>
      </c>
      <c r="P640" s="12">
        <f>ABS(Table21[[#This Row],[Erorr 3]])</f>
        <v>2.7397206833333314</v>
      </c>
      <c r="Q640" s="204">
        <f>Table21[[#This Row],[Abs Erorr 3]]/Table21[[#This Row],[Adj Close]]</f>
        <v>1.508811507691535E-2</v>
      </c>
    </row>
    <row r="641" spans="1:17" x14ac:dyDescent="0.3">
      <c r="A641" s="68">
        <v>44393</v>
      </c>
      <c r="B641" s="87">
        <v>178.49612429999999</v>
      </c>
      <c r="C641" s="6">
        <f t="shared" si="46"/>
        <v>181.5813751</v>
      </c>
      <c r="D641" s="19">
        <f>Table21[[#This Row],[Adj Close]]-Table21[[#This Row],[Naive Trend ]]</f>
        <v>-3.0852508000000114</v>
      </c>
      <c r="E641" s="7">
        <f t="shared" si="45"/>
        <v>9.5187724989007112</v>
      </c>
      <c r="F641" s="7">
        <f>ABS(Table21[[#This Row],[Erorr 1]])</f>
        <v>3.0852508000000114</v>
      </c>
      <c r="G641" s="8">
        <f>Table21[[#This Row],[Abs Erorr 1]]/Table21[[#This Row],[Adj Close]]</f>
        <v>1.7284693503006279E-2</v>
      </c>
      <c r="H641" s="6">
        <f t="shared" si="48"/>
        <v>183.94639586666668</v>
      </c>
      <c r="I641" s="9">
        <f>(Table21[[#This Row],[Adj Close]]-Table21[[#This Row],[3-MA]])</f>
        <v>-5.4502715666666859</v>
      </c>
      <c r="J641" s="5">
        <f t="shared" si="47"/>
        <v>29.70546015041533</v>
      </c>
      <c r="K641" s="5">
        <f>ABS(Table21[[#This Row],[Erorr 2]])</f>
        <v>5.4502715666666859</v>
      </c>
      <c r="L641" s="8">
        <f>Table21[[#This Row],[Abs Erorr 2]]/Table21[[#This Row],[Adj Close]]</f>
        <v>3.053439724834791E-2</v>
      </c>
      <c r="M641" s="6">
        <f t="shared" si="49"/>
        <v>184.03885141666669</v>
      </c>
      <c r="N641" s="11">
        <f>Table21[[#This Row],[Adj Close]]-Table21[[#This Row],[6-MA]]</f>
        <v>-5.5427271166666969</v>
      </c>
      <c r="O641" s="12">
        <f>(Table21[[#This Row],[Adj Close]]-M641)^2</f>
        <v>30.721823889832315</v>
      </c>
      <c r="P641" s="12">
        <f>ABS(Table21[[#This Row],[Erorr 3]])</f>
        <v>5.5427271166666969</v>
      </c>
      <c r="Q641" s="204">
        <f>Table21[[#This Row],[Abs Erorr 3]]/Table21[[#This Row],[Adj Close]]</f>
        <v>3.1052366758120682E-2</v>
      </c>
    </row>
    <row r="642" spans="1:17" x14ac:dyDescent="0.3">
      <c r="A642" s="68">
        <v>44396</v>
      </c>
      <c r="B642" s="87">
        <v>175.80020139999999</v>
      </c>
      <c r="C642" s="6">
        <f t="shared" si="46"/>
        <v>178.49612429999999</v>
      </c>
      <c r="D642" s="19">
        <f>Table21[[#This Row],[Adj Close]]-Table21[[#This Row],[Naive Trend ]]</f>
        <v>-2.6959228999999993</v>
      </c>
      <c r="E642" s="7">
        <f t="shared" si="45"/>
        <v>7.2680002827444063</v>
      </c>
      <c r="F642" s="7">
        <f>ABS(Table21[[#This Row],[Erorr 1]])</f>
        <v>2.6959228999999993</v>
      </c>
      <c r="G642" s="8">
        <f>Table21[[#This Row],[Abs Erorr 1]]/Table21[[#This Row],[Adj Close]]</f>
        <v>1.5335152511378177E-2</v>
      </c>
      <c r="H642" s="6">
        <f t="shared" si="48"/>
        <v>181.97067260000003</v>
      </c>
      <c r="I642" s="9">
        <f>(Table21[[#This Row],[Adj Close]]-Table21[[#This Row],[3-MA]])</f>
        <v>-6.170471200000037</v>
      </c>
      <c r="J642" s="5">
        <f t="shared" si="47"/>
        <v>38.074714830029897</v>
      </c>
      <c r="K642" s="5">
        <f>ABS(Table21[[#This Row],[Erorr 2]])</f>
        <v>6.170471200000037</v>
      </c>
      <c r="L642" s="8">
        <f>Table21[[#This Row],[Abs Erorr 2]]/Table21[[#This Row],[Adj Close]]</f>
        <v>3.5099340904395787E-2</v>
      </c>
      <c r="M642" s="6">
        <f t="shared" si="49"/>
        <v>183.37054443333332</v>
      </c>
      <c r="N642" s="11">
        <f>Table21[[#This Row],[Adj Close]]-Table21[[#This Row],[6-MA]]</f>
        <v>-7.5703430333333301</v>
      </c>
      <c r="O642" s="12">
        <f>(Table21[[#This Row],[Adj Close]]-M642)^2</f>
        <v>57.310093642338487</v>
      </c>
      <c r="P642" s="12">
        <f>ABS(Table21[[#This Row],[Erorr 3]])</f>
        <v>7.5703430333333301</v>
      </c>
      <c r="Q642" s="204">
        <f>Table21[[#This Row],[Abs Erorr 3]]/Table21[[#This Row],[Adj Close]]</f>
        <v>4.3062197728138268E-2</v>
      </c>
    </row>
    <row r="643" spans="1:17" x14ac:dyDescent="0.3">
      <c r="A643" s="68">
        <v>44397</v>
      </c>
      <c r="B643" s="87">
        <v>176.4425507</v>
      </c>
      <c r="C643" s="6">
        <f t="shared" si="46"/>
        <v>175.80020139999999</v>
      </c>
      <c r="D643" s="19">
        <f>Table21[[#This Row],[Adj Close]]-Table21[[#This Row],[Naive Trend ]]</f>
        <v>0.64234930000000645</v>
      </c>
      <c r="E643" s="7">
        <f t="shared" ref="E643:E706" si="50">(B643-C643)^2</f>
        <v>0.4126126232104983</v>
      </c>
      <c r="F643" s="7">
        <f>ABS(Table21[[#This Row],[Erorr 1]])</f>
        <v>0.64234930000000645</v>
      </c>
      <c r="G643" s="8">
        <f>Table21[[#This Row],[Abs Erorr 1]]/Table21[[#This Row],[Adj Close]]</f>
        <v>3.6405577761804962E-3</v>
      </c>
      <c r="H643" s="6">
        <f t="shared" si="48"/>
        <v>178.62590026666666</v>
      </c>
      <c r="I643" s="9">
        <f>(Table21[[#This Row],[Adj Close]]-Table21[[#This Row],[3-MA]])</f>
        <v>-2.1833495666666636</v>
      </c>
      <c r="J643" s="5">
        <f t="shared" si="47"/>
        <v>4.7670153302635079</v>
      </c>
      <c r="K643" s="5">
        <f>ABS(Table21[[#This Row],[Erorr 2]])</f>
        <v>2.1833495666666636</v>
      </c>
      <c r="L643" s="8">
        <f>Table21[[#This Row],[Abs Erorr 2]]/Table21[[#This Row],[Adj Close]]</f>
        <v>1.2374280228916819E-2</v>
      </c>
      <c r="M643" s="6">
        <f t="shared" si="49"/>
        <v>181.96580504999997</v>
      </c>
      <c r="N643" s="11">
        <f>Table21[[#This Row],[Adj Close]]-Table21[[#This Row],[6-MA]]</f>
        <v>-5.5232543499999736</v>
      </c>
      <c r="O643" s="12">
        <f>(Table21[[#This Row],[Adj Close]]-M643)^2</f>
        <v>30.506338614793631</v>
      </c>
      <c r="P643" s="12">
        <f>ABS(Table21[[#This Row],[Erorr 3]])</f>
        <v>5.5232543499999736</v>
      </c>
      <c r="Q643" s="204">
        <f>Table21[[#This Row],[Abs Erorr 3]]/Table21[[#This Row],[Adj Close]]</f>
        <v>3.1303414783381805E-2</v>
      </c>
    </row>
    <row r="644" spans="1:17" x14ac:dyDescent="0.3">
      <c r="A644" s="68">
        <v>44398</v>
      </c>
      <c r="B644" s="87">
        <v>178.12628169999999</v>
      </c>
      <c r="C644" s="6">
        <f t="shared" ref="C644:C707" si="51">B643</f>
        <v>176.4425507</v>
      </c>
      <c r="D644" s="19">
        <f>Table21[[#This Row],[Adj Close]]-Table21[[#This Row],[Naive Trend ]]</f>
        <v>1.6837309999999945</v>
      </c>
      <c r="E644" s="7">
        <f t="shared" si="50"/>
        <v>2.8349500803609815</v>
      </c>
      <c r="F644" s="7">
        <f>ABS(Table21[[#This Row],[Erorr 1]])</f>
        <v>1.6837309999999945</v>
      </c>
      <c r="G644" s="8">
        <f>Table21[[#This Row],[Abs Erorr 1]]/Table21[[#This Row],[Adj Close]]</f>
        <v>9.4524568970441522E-3</v>
      </c>
      <c r="H644" s="6">
        <f t="shared" si="48"/>
        <v>176.91295879999998</v>
      </c>
      <c r="I644" s="9">
        <f>(Table21[[#This Row],[Adj Close]]-Table21[[#This Row],[3-MA]])</f>
        <v>1.2133229000000085</v>
      </c>
      <c r="J644" s="5">
        <f t="shared" si="47"/>
        <v>1.4721524596644306</v>
      </c>
      <c r="K644" s="5">
        <f>ABS(Table21[[#This Row],[Erorr 2]])</f>
        <v>1.2133229000000085</v>
      </c>
      <c r="L644" s="8">
        <f>Table21[[#This Row],[Abs Erorr 2]]/Table21[[#This Row],[Adj Close]]</f>
        <v>6.8115883204898703E-3</v>
      </c>
      <c r="M644" s="6">
        <f t="shared" si="49"/>
        <v>180.42967733333333</v>
      </c>
      <c r="N644" s="11">
        <f>Table21[[#This Row],[Adj Close]]-Table21[[#This Row],[6-MA]]</f>
        <v>-2.3033956333333379</v>
      </c>
      <c r="O644" s="12">
        <f>(Table21[[#This Row],[Adj Close]]-M644)^2</f>
        <v>5.305631443659089</v>
      </c>
      <c r="P644" s="12">
        <f>ABS(Table21[[#This Row],[Erorr 3]])</f>
        <v>2.3033956333333379</v>
      </c>
      <c r="Q644" s="204">
        <f>Table21[[#This Row],[Abs Erorr 3]]/Table21[[#This Row],[Adj Close]]</f>
        <v>1.2931250859503782E-2</v>
      </c>
    </row>
    <row r="645" spans="1:17" x14ac:dyDescent="0.3">
      <c r="A645" s="68">
        <v>44399</v>
      </c>
      <c r="B645" s="87">
        <v>178.11654659999999</v>
      </c>
      <c r="C645" s="6">
        <f t="shared" si="51"/>
        <v>178.12628169999999</v>
      </c>
      <c r="D645" s="19">
        <f>Table21[[#This Row],[Adj Close]]-Table21[[#This Row],[Naive Trend ]]</f>
        <v>-9.7351000000003296E-3</v>
      </c>
      <c r="E645" s="7">
        <f t="shared" si="50"/>
        <v>9.4772172010006411E-5</v>
      </c>
      <c r="F645" s="7">
        <f>ABS(Table21[[#This Row],[Erorr 1]])</f>
        <v>9.7351000000003296E-3</v>
      </c>
      <c r="G645" s="8">
        <f>Table21[[#This Row],[Abs Erorr 1]]/Table21[[#This Row],[Adj Close]]</f>
        <v>5.4655786819529152E-5</v>
      </c>
      <c r="H645" s="6">
        <f t="shared" si="48"/>
        <v>176.78967793333331</v>
      </c>
      <c r="I645" s="9">
        <f>(Table21[[#This Row],[Adj Close]]-Table21[[#This Row],[3-MA]])</f>
        <v>1.3268686666666838</v>
      </c>
      <c r="J645" s="5">
        <f t="shared" ref="J645:J708" si="52">(B645-H645)^2</f>
        <v>1.7605804585818232</v>
      </c>
      <c r="K645" s="5">
        <f>ABS(Table21[[#This Row],[Erorr 2]])</f>
        <v>1.3268686666666838</v>
      </c>
      <c r="L645" s="8">
        <f>Table21[[#This Row],[Abs Erorr 2]]/Table21[[#This Row],[Adj Close]]</f>
        <v>7.4494407846703884E-3</v>
      </c>
      <c r="M645" s="6">
        <f t="shared" si="49"/>
        <v>179.38017526666667</v>
      </c>
      <c r="N645" s="11">
        <f>Table21[[#This Row],[Adj Close]]-Table21[[#This Row],[6-MA]]</f>
        <v>-1.2636286666666763</v>
      </c>
      <c r="O645" s="12">
        <f>(Table21[[#This Row],[Adj Close]]-M645)^2</f>
        <v>1.596757407221802</v>
      </c>
      <c r="P645" s="12">
        <f>ABS(Table21[[#This Row],[Erorr 3]])</f>
        <v>1.2636286666666763</v>
      </c>
      <c r="Q645" s="204">
        <f>Table21[[#This Row],[Abs Erorr 3]]/Table21[[#This Row],[Adj Close]]</f>
        <v>7.0943923559467683E-3</v>
      </c>
    </row>
    <row r="646" spans="1:17" x14ac:dyDescent="0.3">
      <c r="A646" s="68">
        <v>44400</v>
      </c>
      <c r="B646" s="87">
        <v>182.00959779999999</v>
      </c>
      <c r="C646" s="6">
        <f t="shared" si="51"/>
        <v>178.11654659999999</v>
      </c>
      <c r="D646" s="19">
        <f>Table21[[#This Row],[Adj Close]]-Table21[[#This Row],[Naive Trend ]]</f>
        <v>3.8930512000000022</v>
      </c>
      <c r="E646" s="7">
        <f t="shared" si="50"/>
        <v>15.155847645821456</v>
      </c>
      <c r="F646" s="7">
        <f>ABS(Table21[[#This Row],[Erorr 1]])</f>
        <v>3.8930512000000022</v>
      </c>
      <c r="G646" s="8">
        <f>Table21[[#This Row],[Abs Erorr 1]]/Table21[[#This Row],[Adj Close]]</f>
        <v>2.1389263242468426E-2</v>
      </c>
      <c r="H646" s="6">
        <f t="shared" ref="H646:H709" si="53">AVERAGE(B643:B645)</f>
        <v>177.56179299999999</v>
      </c>
      <c r="I646" s="9">
        <f>(Table21[[#This Row],[Adj Close]]-Table21[[#This Row],[3-MA]])</f>
        <v>4.4478048000000001</v>
      </c>
      <c r="J646" s="5">
        <f t="shared" si="52"/>
        <v>19.782967538903041</v>
      </c>
      <c r="K646" s="5">
        <f>ABS(Table21[[#This Row],[Erorr 2]])</f>
        <v>4.4478048000000001</v>
      </c>
      <c r="L646" s="8">
        <f>Table21[[#This Row],[Abs Erorr 2]]/Table21[[#This Row],[Adj Close]]</f>
        <v>2.4437199212359342E-2</v>
      </c>
      <c r="M646" s="6">
        <f t="shared" si="49"/>
        <v>178.09384663333333</v>
      </c>
      <c r="N646" s="11">
        <f>Table21[[#This Row],[Adj Close]]-Table21[[#This Row],[6-MA]]</f>
        <v>3.9157511666666664</v>
      </c>
      <c r="O646" s="12">
        <f>(Table21[[#This Row],[Adj Close]]-M646)^2</f>
        <v>15.333107199251359</v>
      </c>
      <c r="P646" s="12">
        <f>ABS(Table21[[#This Row],[Erorr 3]])</f>
        <v>3.9157511666666664</v>
      </c>
      <c r="Q646" s="204">
        <f>Table21[[#This Row],[Abs Erorr 3]]/Table21[[#This Row],[Adj Close]]</f>
        <v>2.1513981756992085E-2</v>
      </c>
    </row>
    <row r="647" spans="1:17" x14ac:dyDescent="0.3">
      <c r="A647" s="68">
        <v>44403</v>
      </c>
      <c r="B647" s="87">
        <v>179.5667114</v>
      </c>
      <c r="C647" s="6">
        <f t="shared" si="51"/>
        <v>182.00959779999999</v>
      </c>
      <c r="D647" s="19">
        <f>Table21[[#This Row],[Adj Close]]-Table21[[#This Row],[Naive Trend ]]</f>
        <v>-2.4428863999999919</v>
      </c>
      <c r="E647" s="7">
        <f t="shared" si="50"/>
        <v>5.9676939633049209</v>
      </c>
      <c r="F647" s="7">
        <f>ABS(Table21[[#This Row],[Erorr 1]])</f>
        <v>2.4428863999999919</v>
      </c>
      <c r="G647" s="8">
        <f>Table21[[#This Row],[Abs Erorr 1]]/Table21[[#This Row],[Adj Close]]</f>
        <v>1.3604338916461282E-2</v>
      </c>
      <c r="H647" s="6">
        <f t="shared" si="53"/>
        <v>179.41747536666665</v>
      </c>
      <c r="I647" s="9">
        <f>(Table21[[#This Row],[Adj Close]]-Table21[[#This Row],[3-MA]])</f>
        <v>0.14923603333335222</v>
      </c>
      <c r="J647" s="5">
        <f t="shared" si="52"/>
        <v>2.2271393645073415E-2</v>
      </c>
      <c r="K647" s="5">
        <f>ABS(Table21[[#This Row],[Erorr 2]])</f>
        <v>0.14923603333335222</v>
      </c>
      <c r="L647" s="8">
        <f>Table21[[#This Row],[Abs Erorr 2]]/Table21[[#This Row],[Adj Close]]</f>
        <v>8.310896388858866E-4</v>
      </c>
      <c r="M647" s="6">
        <f t="shared" si="49"/>
        <v>178.16521708333332</v>
      </c>
      <c r="N647" s="11">
        <f>Table21[[#This Row],[Adj Close]]-Table21[[#This Row],[6-MA]]</f>
        <v>1.4014943166666853</v>
      </c>
      <c r="O647" s="12">
        <f>(Table21[[#This Row],[Adj Close]]-M647)^2</f>
        <v>1.9641863196490192</v>
      </c>
      <c r="P647" s="12">
        <f>ABS(Table21[[#This Row],[Erorr 3]])</f>
        <v>1.4014943166666853</v>
      </c>
      <c r="Q647" s="204">
        <f>Table21[[#This Row],[Abs Erorr 3]]/Table21[[#This Row],[Adj Close]]</f>
        <v>7.8048670922348101E-3</v>
      </c>
    </row>
    <row r="648" spans="1:17" x14ac:dyDescent="0.3">
      <c r="A648" s="68">
        <v>44404</v>
      </c>
      <c r="B648" s="87">
        <v>178.61293029999999</v>
      </c>
      <c r="C648" s="6">
        <f t="shared" si="51"/>
        <v>179.5667114</v>
      </c>
      <c r="D648" s="19">
        <f>Table21[[#This Row],[Adj Close]]-Table21[[#This Row],[Naive Trend ]]</f>
        <v>-0.9537811000000147</v>
      </c>
      <c r="E648" s="7">
        <f t="shared" si="50"/>
        <v>0.90969838671723802</v>
      </c>
      <c r="F648" s="7">
        <f>ABS(Table21[[#This Row],[Erorr 1]])</f>
        <v>0.9537811000000147</v>
      </c>
      <c r="G648" s="8">
        <f>Table21[[#This Row],[Abs Erorr 1]]/Table21[[#This Row],[Adj Close]]</f>
        <v>5.3399331078552645E-3</v>
      </c>
      <c r="H648" s="6">
        <f t="shared" si="53"/>
        <v>179.89761859999999</v>
      </c>
      <c r="I648" s="9">
        <f>(Table21[[#This Row],[Adj Close]]-Table21[[#This Row],[3-MA]])</f>
        <v>-1.2846882999999991</v>
      </c>
      <c r="J648" s="5">
        <f t="shared" si="52"/>
        <v>1.6504240281568878</v>
      </c>
      <c r="K648" s="5">
        <f>ABS(Table21[[#This Row],[Erorr 2]])</f>
        <v>1.2846882999999991</v>
      </c>
      <c r="L648" s="8">
        <f>Table21[[#This Row],[Abs Erorr 2]]/Table21[[#This Row],[Adj Close]]</f>
        <v>7.192582854120496E-3</v>
      </c>
      <c r="M648" s="6">
        <f t="shared" si="49"/>
        <v>178.34364826666663</v>
      </c>
      <c r="N648" s="11">
        <f>Table21[[#This Row],[Adj Close]]-Table21[[#This Row],[6-MA]]</f>
        <v>0.26928203333335432</v>
      </c>
      <c r="O648" s="12">
        <f>(Table21[[#This Row],[Adj Close]]-M648)^2</f>
        <v>7.2512813476145743E-2</v>
      </c>
      <c r="P648" s="12">
        <f>ABS(Table21[[#This Row],[Erorr 3]])</f>
        <v>0.26928203333335432</v>
      </c>
      <c r="Q648" s="204">
        <f>Table21[[#This Row],[Abs Erorr 3]]/Table21[[#This Row],[Adj Close]]</f>
        <v>1.5076289990935462E-3</v>
      </c>
    </row>
    <row r="649" spans="1:17" x14ac:dyDescent="0.3">
      <c r="A649" s="68">
        <v>44405</v>
      </c>
      <c r="B649" s="87">
        <v>178.22361760000001</v>
      </c>
      <c r="C649" s="6">
        <f t="shared" si="51"/>
        <v>178.61293029999999</v>
      </c>
      <c r="D649" s="19">
        <f>Table21[[#This Row],[Adj Close]]-Table21[[#This Row],[Naive Trend ]]</f>
        <v>-0.38931269999997653</v>
      </c>
      <c r="E649" s="7">
        <f t="shared" si="50"/>
        <v>0.15156437838127174</v>
      </c>
      <c r="F649" s="7">
        <f>ABS(Table21[[#This Row],[Erorr 1]])</f>
        <v>0.38931269999997653</v>
      </c>
      <c r="G649" s="8">
        <f>Table21[[#This Row],[Abs Erorr 1]]/Table21[[#This Row],[Adj Close]]</f>
        <v>2.1844057776547821E-3</v>
      </c>
      <c r="H649" s="6">
        <f t="shared" si="53"/>
        <v>180.06307983333332</v>
      </c>
      <c r="I649" s="9">
        <f>(Table21[[#This Row],[Adj Close]]-Table21[[#This Row],[3-MA]])</f>
        <v>-1.8394622333333075</v>
      </c>
      <c r="J649" s="5">
        <f t="shared" si="52"/>
        <v>3.3836213078595594</v>
      </c>
      <c r="K649" s="5">
        <f>ABS(Table21[[#This Row],[Erorr 2]])</f>
        <v>1.8394622333333075</v>
      </c>
      <c r="L649" s="8">
        <f>Table21[[#This Row],[Abs Erorr 2]]/Table21[[#This Row],[Adj Close]]</f>
        <v>1.0321091323944192E-2</v>
      </c>
      <c r="M649" s="6">
        <f t="shared" ref="M649:M712" si="54">AVERAGE(B643:B648)</f>
        <v>178.81243641666666</v>
      </c>
      <c r="N649" s="11">
        <f>Table21[[#This Row],[Adj Close]]-Table21[[#This Row],[6-MA]]</f>
        <v>-0.58881881666664526</v>
      </c>
      <c r="O649" s="12">
        <f>(Table21[[#This Row],[Adj Close]]-M649)^2</f>
        <v>0.3467075988607084</v>
      </c>
      <c r="P649" s="12">
        <f>ABS(Table21[[#This Row],[Erorr 3]])</f>
        <v>0.58881881666664526</v>
      </c>
      <c r="Q649" s="204">
        <f>Table21[[#This Row],[Abs Erorr 3]]/Table21[[#This Row],[Adj Close]]</f>
        <v>3.3038203611609621E-3</v>
      </c>
    </row>
    <row r="650" spans="1:17" x14ac:dyDescent="0.3">
      <c r="A650" s="68">
        <v>44406</v>
      </c>
      <c r="B650" s="87">
        <v>178.4571991</v>
      </c>
      <c r="C650" s="6">
        <f t="shared" si="51"/>
        <v>178.22361760000001</v>
      </c>
      <c r="D650" s="19">
        <f>Table21[[#This Row],[Adj Close]]-Table21[[#This Row],[Naive Trend ]]</f>
        <v>0.23358149999998545</v>
      </c>
      <c r="E650" s="7">
        <f t="shared" si="50"/>
        <v>5.4560317142243207E-2</v>
      </c>
      <c r="F650" s="7">
        <f>ABS(Table21[[#This Row],[Erorr 1]])</f>
        <v>0.23358149999998545</v>
      </c>
      <c r="G650" s="8">
        <f>Table21[[#This Row],[Abs Erorr 1]]/Table21[[#This Row],[Adj Close]]</f>
        <v>1.3088936797057769E-3</v>
      </c>
      <c r="H650" s="6">
        <f t="shared" si="53"/>
        <v>178.80108643333332</v>
      </c>
      <c r="I650" s="9">
        <f>(Table21[[#This Row],[Adj Close]]-Table21[[#This Row],[3-MA]])</f>
        <v>-0.34388733333332766</v>
      </c>
      <c r="J650" s="5">
        <f t="shared" si="52"/>
        <v>0.11825849802710721</v>
      </c>
      <c r="K650" s="5">
        <f>ABS(Table21[[#This Row],[Erorr 2]])</f>
        <v>0.34388733333332766</v>
      </c>
      <c r="L650" s="8">
        <f>Table21[[#This Row],[Abs Erorr 2]]/Table21[[#This Row],[Adj Close]]</f>
        <v>1.927001740852312E-3</v>
      </c>
      <c r="M650" s="6">
        <f t="shared" si="54"/>
        <v>179.10928090000002</v>
      </c>
      <c r="N650" s="11">
        <f>Table21[[#This Row],[Adj Close]]-Table21[[#This Row],[6-MA]]</f>
        <v>-0.65208180000001903</v>
      </c>
      <c r="O650" s="12">
        <f>(Table21[[#This Row],[Adj Close]]-M650)^2</f>
        <v>0.42521067389126482</v>
      </c>
      <c r="P650" s="12">
        <f>ABS(Table21[[#This Row],[Erorr 3]])</f>
        <v>0.65208180000001903</v>
      </c>
      <c r="Q650" s="204">
        <f>Table21[[#This Row],[Abs Erorr 3]]/Table21[[#This Row],[Adj Close]]</f>
        <v>3.6539954862488877E-3</v>
      </c>
    </row>
    <row r="651" spans="1:17" x14ac:dyDescent="0.3">
      <c r="A651" s="68">
        <v>44407</v>
      </c>
      <c r="B651" s="87">
        <v>177.1822205</v>
      </c>
      <c r="C651" s="6">
        <f t="shared" si="51"/>
        <v>178.4571991</v>
      </c>
      <c r="D651" s="19">
        <f>Table21[[#This Row],[Adj Close]]-Table21[[#This Row],[Naive Trend ]]</f>
        <v>-1.2749785999999972</v>
      </c>
      <c r="E651" s="7">
        <f t="shared" si="50"/>
        <v>1.6255704304579528</v>
      </c>
      <c r="F651" s="7">
        <f>ABS(Table21[[#This Row],[Erorr 1]])</f>
        <v>1.2749785999999972</v>
      </c>
      <c r="G651" s="8">
        <f>Table21[[#This Row],[Abs Erorr 1]]/Table21[[#This Row],[Adj Close]]</f>
        <v>7.1958608284853117E-3</v>
      </c>
      <c r="H651" s="6">
        <f t="shared" si="53"/>
        <v>178.43124900000001</v>
      </c>
      <c r="I651" s="9">
        <f>(Table21[[#This Row],[Adj Close]]-Table21[[#This Row],[3-MA]])</f>
        <v>-1.2490285000000085</v>
      </c>
      <c r="J651" s="5">
        <f t="shared" si="52"/>
        <v>1.5600721938122712</v>
      </c>
      <c r="K651" s="5">
        <f>ABS(Table21[[#This Row],[Erorr 2]])</f>
        <v>1.2490285000000085</v>
      </c>
      <c r="L651" s="8">
        <f>Table21[[#This Row],[Abs Erorr 2]]/Table21[[#This Row],[Adj Close]]</f>
        <v>7.0494008737180744E-3</v>
      </c>
      <c r="M651" s="6">
        <f t="shared" si="54"/>
        <v>179.16443379999998</v>
      </c>
      <c r="N651" s="11">
        <f>Table21[[#This Row],[Adj Close]]-Table21[[#This Row],[6-MA]]</f>
        <v>-1.9822132999999837</v>
      </c>
      <c r="O651" s="12">
        <f>(Table21[[#This Row],[Adj Close]]-M651)^2</f>
        <v>3.9291695666968254</v>
      </c>
      <c r="P651" s="12">
        <f>ABS(Table21[[#This Row],[Erorr 3]])</f>
        <v>1.9822132999999837</v>
      </c>
      <c r="Q651" s="204">
        <f>Table21[[#This Row],[Abs Erorr 3]]/Table21[[#This Row],[Adj Close]]</f>
        <v>1.1187427804021587E-2</v>
      </c>
    </row>
    <row r="652" spans="1:17" x14ac:dyDescent="0.3">
      <c r="A652" s="68">
        <v>44410</v>
      </c>
      <c r="B652" s="87">
        <v>183.1288605</v>
      </c>
      <c r="C652" s="6">
        <f t="shared" si="51"/>
        <v>177.1822205</v>
      </c>
      <c r="D652" s="19">
        <f>Table21[[#This Row],[Adj Close]]-Table21[[#This Row],[Naive Trend ]]</f>
        <v>5.9466400000000021</v>
      </c>
      <c r="E652" s="7">
        <f t="shared" si="50"/>
        <v>35.362527289600024</v>
      </c>
      <c r="F652" s="7">
        <f>ABS(Table21[[#This Row],[Erorr 1]])</f>
        <v>5.9466400000000021</v>
      </c>
      <c r="G652" s="8">
        <f>Table21[[#This Row],[Abs Erorr 1]]/Table21[[#This Row],[Adj Close]]</f>
        <v>3.2472434895099468E-2</v>
      </c>
      <c r="H652" s="6">
        <f t="shared" si="53"/>
        <v>177.95434573333333</v>
      </c>
      <c r="I652" s="9">
        <f>(Table21[[#This Row],[Adj Close]]-Table21[[#This Row],[3-MA]])</f>
        <v>5.1745147666666753</v>
      </c>
      <c r="J652" s="5">
        <f t="shared" si="52"/>
        <v>26.775603070451478</v>
      </c>
      <c r="K652" s="5">
        <f>ABS(Table21[[#This Row],[Erorr 2]])</f>
        <v>5.1745147666666753</v>
      </c>
      <c r="L652" s="8">
        <f>Table21[[#This Row],[Abs Erorr 2]]/Table21[[#This Row],[Adj Close]]</f>
        <v>2.825614025303606E-2</v>
      </c>
      <c r="M652" s="6">
        <f t="shared" si="54"/>
        <v>179.00871278333332</v>
      </c>
      <c r="N652" s="11">
        <f>Table21[[#This Row],[Adj Close]]-Table21[[#This Row],[6-MA]]</f>
        <v>4.1201477166666791</v>
      </c>
      <c r="O652" s="12">
        <f>(Table21[[#This Row],[Adj Close]]-M652)^2</f>
        <v>16.97561720715365</v>
      </c>
      <c r="P652" s="12">
        <f>ABS(Table21[[#This Row],[Erorr 3]])</f>
        <v>4.1201477166666791</v>
      </c>
      <c r="Q652" s="204">
        <f>Table21[[#This Row],[Abs Erorr 3]]/Table21[[#This Row],[Adj Close]]</f>
        <v>2.2498625860595464E-2</v>
      </c>
    </row>
    <row r="653" spans="1:17" x14ac:dyDescent="0.3">
      <c r="A653" s="68">
        <v>44411</v>
      </c>
      <c r="B653" s="87">
        <v>187.8491516</v>
      </c>
      <c r="C653" s="6">
        <f t="shared" si="51"/>
        <v>183.1288605</v>
      </c>
      <c r="D653" s="19">
        <f>Table21[[#This Row],[Adj Close]]-Table21[[#This Row],[Naive Trend ]]</f>
        <v>4.7202910999999972</v>
      </c>
      <c r="E653" s="7">
        <f t="shared" si="50"/>
        <v>22.281148068739185</v>
      </c>
      <c r="F653" s="7">
        <f>ABS(Table21[[#This Row],[Erorr 1]])</f>
        <v>4.7202910999999972</v>
      </c>
      <c r="G653" s="8">
        <f>Table21[[#This Row],[Abs Erorr 1]]/Table21[[#This Row],[Adj Close]]</f>
        <v>2.5128093791188553E-2</v>
      </c>
      <c r="H653" s="6">
        <f t="shared" si="53"/>
        <v>179.58942669999999</v>
      </c>
      <c r="I653" s="9">
        <f>(Table21[[#This Row],[Adj Close]]-Table21[[#This Row],[3-MA]])</f>
        <v>8.259724900000009</v>
      </c>
      <c r="J653" s="5">
        <f t="shared" si="52"/>
        <v>68.223055423680165</v>
      </c>
      <c r="K653" s="5">
        <f>ABS(Table21[[#This Row],[Erorr 2]])</f>
        <v>8.259724900000009</v>
      </c>
      <c r="L653" s="8">
        <f>Table21[[#This Row],[Abs Erorr 2]]/Table21[[#This Row],[Adj Close]]</f>
        <v>4.3969987778214745E-2</v>
      </c>
      <c r="M653" s="6">
        <f t="shared" si="54"/>
        <v>179.19525656666667</v>
      </c>
      <c r="N653" s="11">
        <f>Table21[[#This Row],[Adj Close]]-Table21[[#This Row],[6-MA]]</f>
        <v>8.6538950333333275</v>
      </c>
      <c r="O653" s="12">
        <f>(Table21[[#This Row],[Adj Close]]-M653)^2</f>
        <v>74.889899247951234</v>
      </c>
      <c r="P653" s="12">
        <f>ABS(Table21[[#This Row],[Erorr 3]])</f>
        <v>8.6538950333333275</v>
      </c>
      <c r="Q653" s="204">
        <f>Table21[[#This Row],[Abs Erorr 3]]/Table21[[#This Row],[Adj Close]]</f>
        <v>4.6068321095006359E-2</v>
      </c>
    </row>
    <row r="654" spans="1:17" x14ac:dyDescent="0.3">
      <c r="A654" s="68">
        <v>44412</v>
      </c>
      <c r="B654" s="87">
        <v>193.36753849999999</v>
      </c>
      <c r="C654" s="6">
        <f t="shared" si="51"/>
        <v>187.8491516</v>
      </c>
      <c r="D654" s="19">
        <f>Table21[[#This Row],[Adj Close]]-Table21[[#This Row],[Naive Trend ]]</f>
        <v>5.5183868999999959</v>
      </c>
      <c r="E654" s="7">
        <f t="shared" si="50"/>
        <v>30.452593978091564</v>
      </c>
      <c r="F654" s="7">
        <f>ABS(Table21[[#This Row],[Erorr 1]])</f>
        <v>5.5183868999999959</v>
      </c>
      <c r="G654" s="8">
        <f>Table21[[#This Row],[Abs Erorr 1]]/Table21[[#This Row],[Adj Close]]</f>
        <v>2.8538331422158513E-2</v>
      </c>
      <c r="H654" s="6">
        <f t="shared" si="53"/>
        <v>182.72007753333332</v>
      </c>
      <c r="I654" s="9">
        <f>(Table21[[#This Row],[Adj Close]]-Table21[[#This Row],[3-MA]])</f>
        <v>10.647460966666671</v>
      </c>
      <c r="J654" s="5">
        <f t="shared" si="52"/>
        <v>113.36842503669035</v>
      </c>
      <c r="K654" s="5">
        <f>ABS(Table21[[#This Row],[Erorr 2]])</f>
        <v>10.647460966666671</v>
      </c>
      <c r="L654" s="8">
        <f>Table21[[#This Row],[Abs Erorr 2]]/Table21[[#This Row],[Adj Close]]</f>
        <v>5.5063331980443407E-2</v>
      </c>
      <c r="M654" s="6">
        <f t="shared" si="54"/>
        <v>180.57566326666665</v>
      </c>
      <c r="N654" s="11">
        <f>Table21[[#This Row],[Adj Close]]-Table21[[#This Row],[6-MA]]</f>
        <v>12.791875233333343</v>
      </c>
      <c r="O654" s="12">
        <f>(Table21[[#This Row],[Adj Close]]-M654)^2</f>
        <v>163.63207198516696</v>
      </c>
      <c r="P654" s="12">
        <f>ABS(Table21[[#This Row],[Erorr 3]])</f>
        <v>12.791875233333343</v>
      </c>
      <c r="Q654" s="204">
        <f>Table21[[#This Row],[Abs Erorr 3]]/Table21[[#This Row],[Adj Close]]</f>
        <v>6.6153167861385087E-2</v>
      </c>
    </row>
    <row r="655" spans="1:17" x14ac:dyDescent="0.3">
      <c r="A655" s="68">
        <v>44413</v>
      </c>
      <c r="B655" s="87">
        <v>183.4597626</v>
      </c>
      <c r="C655" s="6">
        <f t="shared" si="51"/>
        <v>193.36753849999999</v>
      </c>
      <c r="D655" s="19">
        <f>Table21[[#This Row],[Adj Close]]-Table21[[#This Row],[Naive Trend ]]</f>
        <v>-9.9077758999999901</v>
      </c>
      <c r="E655" s="7">
        <f t="shared" si="50"/>
        <v>98.164023284620612</v>
      </c>
      <c r="F655" s="7">
        <f>ABS(Table21[[#This Row],[Erorr 1]])</f>
        <v>9.9077758999999901</v>
      </c>
      <c r="G655" s="8">
        <f>Table21[[#This Row],[Abs Erorr 1]]/Table21[[#This Row],[Adj Close]]</f>
        <v>5.4005171268002007E-2</v>
      </c>
      <c r="H655" s="6">
        <f t="shared" si="53"/>
        <v>188.11518353333335</v>
      </c>
      <c r="I655" s="9">
        <f>(Table21[[#This Row],[Adj Close]]-Table21[[#This Row],[3-MA]])</f>
        <v>-4.6554209333333461</v>
      </c>
      <c r="J655" s="5">
        <f t="shared" si="52"/>
        <v>21.672944066518323</v>
      </c>
      <c r="K655" s="5">
        <f>ABS(Table21[[#This Row],[Erorr 2]])</f>
        <v>4.6554209333333461</v>
      </c>
      <c r="L655" s="8">
        <f>Table21[[#This Row],[Abs Erorr 2]]/Table21[[#This Row],[Adj Close]]</f>
        <v>2.5375705644423121E-2</v>
      </c>
      <c r="M655" s="6">
        <f t="shared" si="54"/>
        <v>183.03476463333334</v>
      </c>
      <c r="N655" s="11">
        <f>Table21[[#This Row],[Adj Close]]-Table21[[#This Row],[6-MA]]</f>
        <v>0.42499796666666612</v>
      </c>
      <c r="O655" s="12">
        <f>(Table21[[#This Row],[Adj Close]]-M655)^2</f>
        <v>0.18062327167080064</v>
      </c>
      <c r="P655" s="12">
        <f>ABS(Table21[[#This Row],[Erorr 3]])</f>
        <v>0.42499796666666612</v>
      </c>
      <c r="Q655" s="204">
        <f>Table21[[#This Row],[Abs Erorr 3]]/Table21[[#This Row],[Adj Close]]</f>
        <v>2.3165731855507485E-3</v>
      </c>
    </row>
    <row r="656" spans="1:17" x14ac:dyDescent="0.3">
      <c r="A656" s="68">
        <v>44414</v>
      </c>
      <c r="B656" s="87">
        <v>179.08009340000001</v>
      </c>
      <c r="C656" s="6">
        <f t="shared" si="51"/>
        <v>183.4597626</v>
      </c>
      <c r="D656" s="19">
        <f>Table21[[#This Row],[Adj Close]]-Table21[[#This Row],[Naive Trend ]]</f>
        <v>-4.379669199999995</v>
      </c>
      <c r="E656" s="7">
        <f t="shared" si="50"/>
        <v>19.181502301428598</v>
      </c>
      <c r="F656" s="7">
        <f>ABS(Table21[[#This Row],[Erorr 1]])</f>
        <v>4.379669199999995</v>
      </c>
      <c r="G656" s="8">
        <f>Table21[[#This Row],[Abs Erorr 1]]/Table21[[#This Row],[Adj Close]]</f>
        <v>2.4456482665649509E-2</v>
      </c>
      <c r="H656" s="6">
        <f t="shared" si="53"/>
        <v>188.22548423333333</v>
      </c>
      <c r="I656" s="9">
        <f>(Table21[[#This Row],[Adj Close]]-Table21[[#This Row],[3-MA]])</f>
        <v>-9.1453908333333231</v>
      </c>
      <c r="J656" s="5">
        <f t="shared" si="52"/>
        <v>83.638173494417174</v>
      </c>
      <c r="K656" s="5">
        <f>ABS(Table21[[#This Row],[Erorr 2]])</f>
        <v>9.1453908333333231</v>
      </c>
      <c r="L656" s="8">
        <f>Table21[[#This Row],[Abs Erorr 2]]/Table21[[#This Row],[Adj Close]]</f>
        <v>5.106871824611927E-2</v>
      </c>
      <c r="M656" s="6">
        <f t="shared" si="54"/>
        <v>183.90745546666668</v>
      </c>
      <c r="N656" s="11">
        <f>Table21[[#This Row],[Adj Close]]-Table21[[#This Row],[6-MA]]</f>
        <v>-4.8273620666666659</v>
      </c>
      <c r="O656" s="12">
        <f>(Table21[[#This Row],[Adj Close]]-M656)^2</f>
        <v>23.303424522692264</v>
      </c>
      <c r="P656" s="12">
        <f>ABS(Table21[[#This Row],[Erorr 3]])</f>
        <v>4.8273620666666659</v>
      </c>
      <c r="Q656" s="204">
        <f>Table21[[#This Row],[Abs Erorr 3]]/Table21[[#This Row],[Adj Close]]</f>
        <v>2.6956441528562802E-2</v>
      </c>
    </row>
    <row r="657" spans="1:17" x14ac:dyDescent="0.3">
      <c r="A657" s="68">
        <v>44417</v>
      </c>
      <c r="B657" s="87">
        <v>179.09954830000001</v>
      </c>
      <c r="C657" s="6">
        <f t="shared" si="51"/>
        <v>179.08009340000001</v>
      </c>
      <c r="D657" s="19">
        <f>Table21[[#This Row],[Adj Close]]-Table21[[#This Row],[Naive Trend ]]</f>
        <v>1.9454899999999498E-2</v>
      </c>
      <c r="E657" s="7">
        <f t="shared" si="50"/>
        <v>3.7849313400998045E-4</v>
      </c>
      <c r="F657" s="7">
        <f>ABS(Table21[[#This Row],[Erorr 1]])</f>
        <v>1.9454899999999498E-2</v>
      </c>
      <c r="G657" s="8">
        <f>Table21[[#This Row],[Abs Erorr 1]]/Table21[[#This Row],[Adj Close]]</f>
        <v>1.086261812755197E-4</v>
      </c>
      <c r="H657" s="6">
        <f t="shared" si="53"/>
        <v>185.30246483333335</v>
      </c>
      <c r="I657" s="9">
        <f>(Table21[[#This Row],[Adj Close]]-Table21[[#This Row],[3-MA]])</f>
        <v>-6.2029165333333367</v>
      </c>
      <c r="J657" s="5">
        <f t="shared" si="52"/>
        <v>38.476173519500058</v>
      </c>
      <c r="K657" s="5">
        <f>ABS(Table21[[#This Row],[Erorr 2]])</f>
        <v>6.2029165333333367</v>
      </c>
      <c r="L657" s="8">
        <f>Table21[[#This Row],[Abs Erorr 2]]/Table21[[#This Row],[Adj Close]]</f>
        <v>3.463390383845729E-2</v>
      </c>
      <c r="M657" s="6">
        <f t="shared" si="54"/>
        <v>184.01127118333332</v>
      </c>
      <c r="N657" s="11">
        <f>Table21[[#This Row],[Adj Close]]-Table21[[#This Row],[6-MA]]</f>
        <v>-4.9117228833333115</v>
      </c>
      <c r="O657" s="12">
        <f>(Table21[[#This Row],[Adj Close]]-M657)^2</f>
        <v>24.125021682660101</v>
      </c>
      <c r="P657" s="12">
        <f>ABS(Table21[[#This Row],[Erorr 3]])</f>
        <v>4.9117228833333115</v>
      </c>
      <c r="Q657" s="204">
        <f>Table21[[#This Row],[Abs Erorr 3]]/Table21[[#This Row],[Adj Close]]</f>
        <v>2.7424540876596456E-2</v>
      </c>
    </row>
    <row r="658" spans="1:17" x14ac:dyDescent="0.3">
      <c r="A658" s="68">
        <v>44418</v>
      </c>
      <c r="B658" s="87">
        <v>176.64694209999999</v>
      </c>
      <c r="C658" s="6">
        <f t="shared" si="51"/>
        <v>179.09954830000001</v>
      </c>
      <c r="D658" s="19">
        <f>Table21[[#This Row],[Adj Close]]-Table21[[#This Row],[Naive Trend ]]</f>
        <v>-2.4526062000000195</v>
      </c>
      <c r="E658" s="7">
        <f t="shared" si="50"/>
        <v>6.0152771722785356</v>
      </c>
      <c r="F658" s="7">
        <f>ABS(Table21[[#This Row],[Erorr 1]])</f>
        <v>2.4526062000000195</v>
      </c>
      <c r="G658" s="8">
        <f>Table21[[#This Row],[Abs Erorr 1]]/Table21[[#This Row],[Adj Close]]</f>
        <v>1.3884226756733762E-2</v>
      </c>
      <c r="H658" s="6">
        <f t="shared" si="53"/>
        <v>180.5464681</v>
      </c>
      <c r="I658" s="9">
        <f>(Table21[[#This Row],[Adj Close]]-Table21[[#This Row],[3-MA]])</f>
        <v>-3.8995260000000087</v>
      </c>
      <c r="J658" s="5">
        <f t="shared" si="52"/>
        <v>15.206303024676068</v>
      </c>
      <c r="K658" s="5">
        <f>ABS(Table21[[#This Row],[Erorr 2]])</f>
        <v>3.8995260000000087</v>
      </c>
      <c r="L658" s="8">
        <f>Table21[[#This Row],[Abs Erorr 2]]/Table21[[#This Row],[Adj Close]]</f>
        <v>2.2075253347960497E-2</v>
      </c>
      <c r="M658" s="6">
        <f t="shared" si="54"/>
        <v>184.33082581666667</v>
      </c>
      <c r="N658" s="11">
        <f>Table21[[#This Row],[Adj Close]]-Table21[[#This Row],[6-MA]]</f>
        <v>-7.6838837166666849</v>
      </c>
      <c r="O658" s="12">
        <f>(Table21[[#This Row],[Adj Close]]-M658)^2</f>
        <v>59.042068971255425</v>
      </c>
      <c r="P658" s="12">
        <f>ABS(Table21[[#This Row],[Erorr 3]])</f>
        <v>7.6838837166666849</v>
      </c>
      <c r="Q658" s="204">
        <f>Table21[[#This Row],[Abs Erorr 3]]/Table21[[#This Row],[Adj Close]]</f>
        <v>4.3498537961199644E-2</v>
      </c>
    </row>
    <row r="659" spans="1:17" x14ac:dyDescent="0.3">
      <c r="A659" s="68">
        <v>44419</v>
      </c>
      <c r="B659" s="87">
        <v>175.91699220000001</v>
      </c>
      <c r="C659" s="6">
        <f t="shared" si="51"/>
        <v>176.64694209999999</v>
      </c>
      <c r="D659" s="19">
        <f>Table21[[#This Row],[Adj Close]]-Table21[[#This Row],[Naive Trend ]]</f>
        <v>-0.72994989999997983</v>
      </c>
      <c r="E659" s="7">
        <f t="shared" si="50"/>
        <v>0.53282685650998052</v>
      </c>
      <c r="F659" s="7">
        <f>ABS(Table21[[#This Row],[Erorr 1]])</f>
        <v>0.72994989999997983</v>
      </c>
      <c r="G659" s="8">
        <f>Table21[[#This Row],[Abs Erorr 1]]/Table21[[#This Row],[Adj Close]]</f>
        <v>4.1493996166675016E-3</v>
      </c>
      <c r="H659" s="6">
        <f t="shared" si="53"/>
        <v>178.27552793333334</v>
      </c>
      <c r="I659" s="9">
        <f>(Table21[[#This Row],[Adj Close]]-Table21[[#This Row],[3-MA]])</f>
        <v>-2.3585357333333263</v>
      </c>
      <c r="J659" s="5">
        <f t="shared" si="52"/>
        <v>5.5626908054101714</v>
      </c>
      <c r="K659" s="5">
        <f>ABS(Table21[[#This Row],[Erorr 2]])</f>
        <v>2.3585357333333263</v>
      </c>
      <c r="L659" s="8">
        <f>Table21[[#This Row],[Abs Erorr 2]]/Table21[[#This Row],[Adj Close]]</f>
        <v>1.3407094470168676E-2</v>
      </c>
      <c r="M659" s="6">
        <f t="shared" si="54"/>
        <v>183.25050608333333</v>
      </c>
      <c r="N659" s="11">
        <f>Table21[[#This Row],[Adj Close]]-Table21[[#This Row],[6-MA]]</f>
        <v>-7.3335138833333247</v>
      </c>
      <c r="O659" s="12">
        <f>(Table21[[#This Row],[Adj Close]]-M659)^2</f>
        <v>53.780425877042617</v>
      </c>
      <c r="P659" s="12">
        <f>ABS(Table21[[#This Row],[Erorr 3]])</f>
        <v>7.3335138833333247</v>
      </c>
      <c r="Q659" s="204">
        <f>Table21[[#This Row],[Abs Erorr 3]]/Table21[[#This Row],[Adj Close]]</f>
        <v>4.1687353743496552E-2</v>
      </c>
    </row>
    <row r="660" spans="1:17" x14ac:dyDescent="0.3">
      <c r="A660" s="68">
        <v>44420</v>
      </c>
      <c r="B660" s="87">
        <v>179.595932</v>
      </c>
      <c r="C660" s="6">
        <f t="shared" si="51"/>
        <v>175.91699220000001</v>
      </c>
      <c r="D660" s="19">
        <f>Table21[[#This Row],[Adj Close]]-Table21[[#This Row],[Naive Trend ]]</f>
        <v>3.6789397999999949</v>
      </c>
      <c r="E660" s="7">
        <f t="shared" si="50"/>
        <v>13.534598052024002</v>
      </c>
      <c r="F660" s="7">
        <f>ABS(Table21[[#This Row],[Erorr 1]])</f>
        <v>3.6789397999999949</v>
      </c>
      <c r="G660" s="8">
        <f>Table21[[#This Row],[Abs Erorr 1]]/Table21[[#This Row],[Adj Close]]</f>
        <v>2.0484538591887452E-2</v>
      </c>
      <c r="H660" s="6">
        <f t="shared" si="53"/>
        <v>177.22116086666665</v>
      </c>
      <c r="I660" s="9">
        <f>(Table21[[#This Row],[Adj Close]]-Table21[[#This Row],[3-MA]])</f>
        <v>2.3747711333333541</v>
      </c>
      <c r="J660" s="5">
        <f t="shared" si="52"/>
        <v>5.639537935713383</v>
      </c>
      <c r="K660" s="5">
        <f>ABS(Table21[[#This Row],[Erorr 2]])</f>
        <v>2.3747711333333541</v>
      </c>
      <c r="L660" s="8">
        <f>Table21[[#This Row],[Abs Erorr 2]]/Table21[[#This Row],[Adj Close]]</f>
        <v>1.3222855923782027E-2</v>
      </c>
      <c r="M660" s="6">
        <f t="shared" si="54"/>
        <v>181.26181285000004</v>
      </c>
      <c r="N660" s="11">
        <f>Table21[[#This Row],[Adj Close]]-Table21[[#This Row],[6-MA]]</f>
        <v>-1.6658808500000362</v>
      </c>
      <c r="O660" s="12">
        <f>(Table21[[#This Row],[Adj Close]]-M660)^2</f>
        <v>2.775159006396843</v>
      </c>
      <c r="P660" s="12">
        <f>ABS(Table21[[#This Row],[Erorr 3]])</f>
        <v>1.6658808500000362</v>
      </c>
      <c r="Q660" s="204">
        <f>Table21[[#This Row],[Abs Erorr 3]]/Table21[[#This Row],[Adj Close]]</f>
        <v>9.2757159443903007E-3</v>
      </c>
    </row>
    <row r="661" spans="1:17" x14ac:dyDescent="0.3">
      <c r="A661" s="68">
        <v>44421</v>
      </c>
      <c r="B661" s="87">
        <v>183.35270689999999</v>
      </c>
      <c r="C661" s="6">
        <f t="shared" si="51"/>
        <v>179.595932</v>
      </c>
      <c r="D661" s="19">
        <f>Table21[[#This Row],[Adj Close]]-Table21[[#This Row],[Naive Trend ]]</f>
        <v>3.7567748999999822</v>
      </c>
      <c r="E661" s="7">
        <f t="shared" si="50"/>
        <v>14.113357649269876</v>
      </c>
      <c r="F661" s="7">
        <f>ABS(Table21[[#This Row],[Erorr 1]])</f>
        <v>3.7567748999999822</v>
      </c>
      <c r="G661" s="8">
        <f>Table21[[#This Row],[Abs Erorr 1]]/Table21[[#This Row],[Adj Close]]</f>
        <v>2.0489334264636276E-2</v>
      </c>
      <c r="H661" s="6">
        <f t="shared" si="53"/>
        <v>177.38662209999998</v>
      </c>
      <c r="I661" s="9">
        <f>(Table21[[#This Row],[Adj Close]]-Table21[[#This Row],[3-MA]])</f>
        <v>5.9660848000000044</v>
      </c>
      <c r="J661" s="5">
        <f t="shared" si="52"/>
        <v>35.594167840791094</v>
      </c>
      <c r="K661" s="5">
        <f>ABS(Table21[[#This Row],[Erorr 2]])</f>
        <v>5.9660848000000044</v>
      </c>
      <c r="L661" s="8">
        <f>Table21[[#This Row],[Abs Erorr 2]]/Table21[[#This Row],[Adj Close]]</f>
        <v>3.2538842217660242E-2</v>
      </c>
      <c r="M661" s="6">
        <f t="shared" si="54"/>
        <v>178.96654509999999</v>
      </c>
      <c r="N661" s="11">
        <f>Table21[[#This Row],[Adj Close]]-Table21[[#This Row],[6-MA]]</f>
        <v>4.3861617999999964</v>
      </c>
      <c r="O661" s="12">
        <f>(Table21[[#This Row],[Adj Close]]-M661)^2</f>
        <v>19.238415335779209</v>
      </c>
      <c r="P661" s="12">
        <f>ABS(Table21[[#This Row],[Erorr 3]])</f>
        <v>4.3861617999999964</v>
      </c>
      <c r="Q661" s="204">
        <f>Table21[[#This Row],[Abs Erorr 3]]/Table21[[#This Row],[Adj Close]]</f>
        <v>2.3921990976616427E-2</v>
      </c>
    </row>
    <row r="662" spans="1:17" x14ac:dyDescent="0.3">
      <c r="A662" s="68">
        <v>44424</v>
      </c>
      <c r="B662" s="87">
        <v>180.37454220000001</v>
      </c>
      <c r="C662" s="6">
        <f t="shared" si="51"/>
        <v>183.35270689999999</v>
      </c>
      <c r="D662" s="19">
        <f>Table21[[#This Row],[Adj Close]]-Table21[[#This Row],[Naive Trend ]]</f>
        <v>-2.9781646999999793</v>
      </c>
      <c r="E662" s="7">
        <f t="shared" si="50"/>
        <v>8.8694649803259669</v>
      </c>
      <c r="F662" s="7">
        <f>ABS(Table21[[#This Row],[Erorr 1]])</f>
        <v>2.9781646999999793</v>
      </c>
      <c r="G662" s="8">
        <f>Table21[[#This Row],[Abs Erorr 1]]/Table21[[#This Row],[Adj Close]]</f>
        <v>1.651100351344359E-2</v>
      </c>
      <c r="H662" s="6">
        <f t="shared" si="53"/>
        <v>179.62187703333333</v>
      </c>
      <c r="I662" s="9">
        <f>(Table21[[#This Row],[Adj Close]]-Table21[[#This Row],[3-MA]])</f>
        <v>0.75266516666667371</v>
      </c>
      <c r="J662" s="5">
        <f t="shared" si="52"/>
        <v>0.56650485311337173</v>
      </c>
      <c r="K662" s="5">
        <f>ABS(Table21[[#This Row],[Erorr 2]])</f>
        <v>0.75266516666667371</v>
      </c>
      <c r="L662" s="8">
        <f>Table21[[#This Row],[Abs Erorr 2]]/Table21[[#This Row],[Adj Close]]</f>
        <v>4.1727904475129069E-3</v>
      </c>
      <c r="M662" s="6">
        <f t="shared" si="54"/>
        <v>178.94870248333334</v>
      </c>
      <c r="N662" s="11">
        <f>Table21[[#This Row],[Adj Close]]-Table21[[#This Row],[6-MA]]</f>
        <v>1.4258397166666725</v>
      </c>
      <c r="O662" s="12">
        <f>(Table21[[#This Row],[Adj Close]]-M662)^2</f>
        <v>2.033018897624097</v>
      </c>
      <c r="P662" s="12">
        <f>ABS(Table21[[#This Row],[Erorr 3]])</f>
        <v>1.4258397166666725</v>
      </c>
      <c r="Q662" s="204">
        <f>Table21[[#This Row],[Abs Erorr 3]]/Table21[[#This Row],[Adj Close]]</f>
        <v>7.9048833570188395E-3</v>
      </c>
    </row>
    <row r="663" spans="1:17" x14ac:dyDescent="0.3">
      <c r="A663" s="68">
        <v>44425</v>
      </c>
      <c r="B663" s="87">
        <v>176.77346800000001</v>
      </c>
      <c r="C663" s="6">
        <f t="shared" si="51"/>
        <v>180.37454220000001</v>
      </c>
      <c r="D663" s="19">
        <f>Table21[[#This Row],[Adj Close]]-Table21[[#This Row],[Naive Trend ]]</f>
        <v>-3.6010741999999993</v>
      </c>
      <c r="E663" s="7">
        <f t="shared" si="50"/>
        <v>12.967735393905635</v>
      </c>
      <c r="F663" s="7">
        <f>ABS(Table21[[#This Row],[Erorr 1]])</f>
        <v>3.6010741999999993</v>
      </c>
      <c r="G663" s="8">
        <f>Table21[[#This Row],[Abs Erorr 1]]/Table21[[#This Row],[Adj Close]]</f>
        <v>2.0371123793305902E-2</v>
      </c>
      <c r="H663" s="6">
        <f t="shared" si="53"/>
        <v>181.10772703333336</v>
      </c>
      <c r="I663" s="9">
        <f>(Table21[[#This Row],[Adj Close]]-Table21[[#This Row],[3-MA]])</f>
        <v>-4.3342590333333533</v>
      </c>
      <c r="J663" s="5">
        <f t="shared" si="52"/>
        <v>18.785801368031773</v>
      </c>
      <c r="K663" s="5">
        <f>ABS(Table21[[#This Row],[Erorr 2]])</f>
        <v>4.3342590333333533</v>
      </c>
      <c r="L663" s="8">
        <f>Table21[[#This Row],[Abs Erorr 2]]/Table21[[#This Row],[Adj Close]]</f>
        <v>2.4518719253351712E-2</v>
      </c>
      <c r="M663" s="6">
        <f t="shared" si="54"/>
        <v>179.16444394999996</v>
      </c>
      <c r="N663" s="11">
        <f>Table21[[#This Row],[Adj Close]]-Table21[[#This Row],[6-MA]]</f>
        <v>-2.3909759499999552</v>
      </c>
      <c r="O663" s="12">
        <f>(Table21[[#This Row],[Adj Close]]-M663)^2</f>
        <v>5.7167659934781883</v>
      </c>
      <c r="P663" s="12">
        <f>ABS(Table21[[#This Row],[Erorr 3]])</f>
        <v>2.3909759499999552</v>
      </c>
      <c r="Q663" s="204">
        <f>Table21[[#This Row],[Abs Erorr 3]]/Table21[[#This Row],[Adj Close]]</f>
        <v>1.3525649392135901E-2</v>
      </c>
    </row>
    <row r="664" spans="1:17" x14ac:dyDescent="0.3">
      <c r="A664" s="68">
        <v>44426</v>
      </c>
      <c r="B664" s="87">
        <v>174.16511539999999</v>
      </c>
      <c r="C664" s="6">
        <f t="shared" si="51"/>
        <v>176.77346800000001</v>
      </c>
      <c r="D664" s="19">
        <f>Table21[[#This Row],[Adj Close]]-Table21[[#This Row],[Naive Trend ]]</f>
        <v>-2.6083526000000177</v>
      </c>
      <c r="E664" s="7">
        <f t="shared" si="50"/>
        <v>6.8035032859268521</v>
      </c>
      <c r="F664" s="7">
        <f>ABS(Table21[[#This Row],[Erorr 1]])</f>
        <v>2.6083526000000177</v>
      </c>
      <c r="G664" s="8">
        <f>Table21[[#This Row],[Abs Erorr 1]]/Table21[[#This Row],[Adj Close]]</f>
        <v>1.4976320568039643E-2</v>
      </c>
      <c r="H664" s="6">
        <f t="shared" si="53"/>
        <v>180.1669057</v>
      </c>
      <c r="I664" s="9">
        <f>(Table21[[#This Row],[Adj Close]]-Table21[[#This Row],[3-MA]])</f>
        <v>-6.0017903000000103</v>
      </c>
      <c r="J664" s="5">
        <f t="shared" si="52"/>
        <v>36.021486805174213</v>
      </c>
      <c r="K664" s="5">
        <f>ABS(Table21[[#This Row],[Erorr 2]])</f>
        <v>6.0017903000000103</v>
      </c>
      <c r="L664" s="8">
        <f>Table21[[#This Row],[Abs Erorr 2]]/Table21[[#This Row],[Adj Close]]</f>
        <v>3.446034693122025E-2</v>
      </c>
      <c r="M664" s="6">
        <f t="shared" si="54"/>
        <v>178.77676389999999</v>
      </c>
      <c r="N664" s="11">
        <f>Table21[[#This Row],[Adj Close]]-Table21[[#This Row],[6-MA]]</f>
        <v>-4.6116485000000011</v>
      </c>
      <c r="O664" s="12">
        <f>(Table21[[#This Row],[Adj Close]]-M664)^2</f>
        <v>21.267301887552261</v>
      </c>
      <c r="P664" s="12">
        <f>ABS(Table21[[#This Row],[Erorr 3]])</f>
        <v>4.6116485000000011</v>
      </c>
      <c r="Q664" s="204">
        <f>Table21[[#This Row],[Abs Erorr 3]]/Table21[[#This Row],[Adj Close]]</f>
        <v>2.6478600432747749E-2</v>
      </c>
    </row>
    <row r="665" spans="1:17" x14ac:dyDescent="0.3">
      <c r="A665" s="68">
        <v>44427</v>
      </c>
      <c r="B665" s="87">
        <v>172.5787048</v>
      </c>
      <c r="C665" s="6">
        <f t="shared" si="51"/>
        <v>174.16511539999999</v>
      </c>
      <c r="D665" s="19">
        <f>Table21[[#This Row],[Adj Close]]-Table21[[#This Row],[Naive Trend ]]</f>
        <v>-1.5864105999999936</v>
      </c>
      <c r="E665" s="7">
        <f t="shared" si="50"/>
        <v>2.5166985917923395</v>
      </c>
      <c r="F665" s="7">
        <f>ABS(Table21[[#This Row],[Erorr 1]])</f>
        <v>1.5864105999999936</v>
      </c>
      <c r="G665" s="8">
        <f>Table21[[#This Row],[Abs Erorr 1]]/Table21[[#This Row],[Adj Close]]</f>
        <v>9.1923890716323984E-3</v>
      </c>
      <c r="H665" s="6">
        <f t="shared" si="53"/>
        <v>177.10437520000002</v>
      </c>
      <c r="I665" s="9">
        <f>(Table21[[#This Row],[Adj Close]]-Table21[[#This Row],[3-MA]])</f>
        <v>-4.5256704000000241</v>
      </c>
      <c r="J665" s="5">
        <f t="shared" si="52"/>
        <v>20.48169256943638</v>
      </c>
      <c r="K665" s="5">
        <f>ABS(Table21[[#This Row],[Erorr 2]])</f>
        <v>4.5256704000000241</v>
      </c>
      <c r="L665" s="8">
        <f>Table21[[#This Row],[Abs Erorr 2]]/Table21[[#This Row],[Adj Close]]</f>
        <v>2.6223805568855008E-2</v>
      </c>
      <c r="M665" s="6">
        <f t="shared" si="54"/>
        <v>178.36312611666665</v>
      </c>
      <c r="N665" s="11">
        <f>Table21[[#This Row],[Adj Close]]-Table21[[#This Row],[6-MA]]</f>
        <v>-5.784421316666652</v>
      </c>
      <c r="O665" s="12">
        <f>(Table21[[#This Row],[Adj Close]]-M665)^2</f>
        <v>33.459529968707564</v>
      </c>
      <c r="P665" s="12">
        <f>ABS(Table21[[#This Row],[Erorr 3]])</f>
        <v>5.784421316666652</v>
      </c>
      <c r="Q665" s="204">
        <f>Table21[[#This Row],[Abs Erorr 3]]/Table21[[#This Row],[Adj Close]]</f>
        <v>3.3517584474690366E-2</v>
      </c>
    </row>
    <row r="666" spans="1:17" x14ac:dyDescent="0.3">
      <c r="A666" s="68">
        <v>44428</v>
      </c>
      <c r="B666" s="87">
        <v>172.42297360000001</v>
      </c>
      <c r="C666" s="6">
        <f t="shared" si="51"/>
        <v>172.5787048</v>
      </c>
      <c r="D666" s="19">
        <f>Table21[[#This Row],[Adj Close]]-Table21[[#This Row],[Naive Trend ]]</f>
        <v>-0.15573119999999108</v>
      </c>
      <c r="E666" s="7">
        <f t="shared" si="50"/>
        <v>2.4252206653437219E-2</v>
      </c>
      <c r="F666" s="7">
        <f>ABS(Table21[[#This Row],[Erorr 1]])</f>
        <v>0.15573119999999108</v>
      </c>
      <c r="G666" s="8">
        <f>Table21[[#This Row],[Abs Erorr 1]]/Table21[[#This Row],[Adj Close]]</f>
        <v>9.0319286779769973E-4</v>
      </c>
      <c r="H666" s="6">
        <f t="shared" si="53"/>
        <v>174.50576273333331</v>
      </c>
      <c r="I666" s="9">
        <f>(Table21[[#This Row],[Adj Close]]-Table21[[#This Row],[3-MA]])</f>
        <v>-2.0827891333333071</v>
      </c>
      <c r="J666" s="5">
        <f t="shared" si="52"/>
        <v>4.3380105739313084</v>
      </c>
      <c r="K666" s="5">
        <f>ABS(Table21[[#This Row],[Erorr 2]])</f>
        <v>2.0827891333333071</v>
      </c>
      <c r="L666" s="8">
        <f>Table21[[#This Row],[Abs Erorr 2]]/Table21[[#This Row],[Adj Close]]</f>
        <v>1.2079533775847763E-2</v>
      </c>
      <c r="M666" s="6">
        <f t="shared" si="54"/>
        <v>177.80674488333332</v>
      </c>
      <c r="N666" s="11">
        <f>Table21[[#This Row],[Adj Close]]-Table21[[#This Row],[6-MA]]</f>
        <v>-5.3837712833333171</v>
      </c>
      <c r="O666" s="12">
        <f>(Table21[[#This Row],[Adj Close]]-M666)^2</f>
        <v>28.984993231244474</v>
      </c>
      <c r="P666" s="12">
        <f>ABS(Table21[[#This Row],[Erorr 3]])</f>
        <v>5.3837712833333171</v>
      </c>
      <c r="Q666" s="204">
        <f>Table21[[#This Row],[Abs Erorr 3]]/Table21[[#This Row],[Adj Close]]</f>
        <v>3.1224210851524933E-2</v>
      </c>
    </row>
    <row r="667" spans="1:17" x14ac:dyDescent="0.3">
      <c r="A667" s="68">
        <v>44431</v>
      </c>
      <c r="B667" s="87">
        <v>175.93644710000001</v>
      </c>
      <c r="C667" s="6">
        <f t="shared" si="51"/>
        <v>172.42297360000001</v>
      </c>
      <c r="D667" s="19">
        <f>Table21[[#This Row],[Adj Close]]-Table21[[#This Row],[Naive Trend ]]</f>
        <v>3.5134735000000035</v>
      </c>
      <c r="E667" s="7">
        <f t="shared" si="50"/>
        <v>12.344496035202274</v>
      </c>
      <c r="F667" s="7">
        <f>ABS(Table21[[#This Row],[Erorr 1]])</f>
        <v>3.5134735000000035</v>
      </c>
      <c r="G667" s="8">
        <f>Table21[[#This Row],[Abs Erorr 1]]/Table21[[#This Row],[Adj Close]]</f>
        <v>1.997012874770053E-2</v>
      </c>
      <c r="H667" s="6">
        <f t="shared" si="53"/>
        <v>173.0555979333333</v>
      </c>
      <c r="I667" s="9">
        <f>(Table21[[#This Row],[Adj Close]]-Table21[[#This Row],[3-MA]])</f>
        <v>2.8808491666667067</v>
      </c>
      <c r="J667" s="5">
        <f t="shared" si="52"/>
        <v>8.299291921084258</v>
      </c>
      <c r="K667" s="5">
        <f>ABS(Table21[[#This Row],[Erorr 2]])</f>
        <v>2.8808491666667067</v>
      </c>
      <c r="L667" s="8">
        <f>Table21[[#This Row],[Abs Erorr 2]]/Table21[[#This Row],[Adj Close]]</f>
        <v>1.6374373895530977E-2</v>
      </c>
      <c r="M667" s="6">
        <f t="shared" si="54"/>
        <v>176.61125181666668</v>
      </c>
      <c r="N667" s="11">
        <f>Table21[[#This Row],[Adj Close]]-Table21[[#This Row],[6-MA]]</f>
        <v>-0.67480471666667086</v>
      </c>
      <c r="O667" s="12">
        <f>(Table21[[#This Row],[Adj Close]]-M667)^2</f>
        <v>0.45536140563558591</v>
      </c>
      <c r="P667" s="12">
        <f>ABS(Table21[[#This Row],[Erorr 3]])</f>
        <v>0.67480471666667086</v>
      </c>
      <c r="Q667" s="204">
        <f>Table21[[#This Row],[Abs Erorr 3]]/Table21[[#This Row],[Adj Close]]</f>
        <v>3.8355026931009956E-3</v>
      </c>
    </row>
    <row r="668" spans="1:17" x14ac:dyDescent="0.3">
      <c r="A668" s="68">
        <v>44432</v>
      </c>
      <c r="B668" s="87">
        <v>174.51548769999999</v>
      </c>
      <c r="C668" s="6">
        <f t="shared" si="51"/>
        <v>175.93644710000001</v>
      </c>
      <c r="D668" s="19">
        <f>Table21[[#This Row],[Adj Close]]-Table21[[#This Row],[Naive Trend ]]</f>
        <v>-1.4209594000000152</v>
      </c>
      <c r="E668" s="7">
        <f t="shared" si="50"/>
        <v>2.0191256164484033</v>
      </c>
      <c r="F668" s="7">
        <f>ABS(Table21[[#This Row],[Erorr 1]])</f>
        <v>1.4209594000000152</v>
      </c>
      <c r="G668" s="8">
        <f>Table21[[#This Row],[Abs Erorr 1]]/Table21[[#This Row],[Adj Close]]</f>
        <v>8.1423111422792953E-3</v>
      </c>
      <c r="H668" s="6">
        <f t="shared" si="53"/>
        <v>173.64604183333336</v>
      </c>
      <c r="I668" s="9">
        <f>(Table21[[#This Row],[Adj Close]]-Table21[[#This Row],[3-MA]])</f>
        <v>0.86944586666663781</v>
      </c>
      <c r="J668" s="5">
        <f t="shared" si="52"/>
        <v>0.75593611506370095</v>
      </c>
      <c r="K668" s="5">
        <f>ABS(Table21[[#This Row],[Erorr 2]])</f>
        <v>0.86944586666663781</v>
      </c>
      <c r="L668" s="8">
        <f>Table21[[#This Row],[Abs Erorr 2]]/Table21[[#This Row],[Adj Close]]</f>
        <v>4.9820556222566021E-3</v>
      </c>
      <c r="M668" s="6">
        <f t="shared" si="54"/>
        <v>175.37520851666667</v>
      </c>
      <c r="N668" s="11">
        <f>Table21[[#This Row],[Adj Close]]-Table21[[#This Row],[6-MA]]</f>
        <v>-0.85972081666668032</v>
      </c>
      <c r="O668" s="12">
        <f>(Table21[[#This Row],[Adj Close]]-M668)^2</f>
        <v>0.7391198826100237</v>
      </c>
      <c r="P668" s="12">
        <f>ABS(Table21[[#This Row],[Erorr 3]])</f>
        <v>0.85972081666668032</v>
      </c>
      <c r="Q668" s="204">
        <f>Table21[[#This Row],[Abs Erorr 3]]/Table21[[#This Row],[Adj Close]]</f>
        <v>4.9263296226440328E-3</v>
      </c>
    </row>
    <row r="669" spans="1:17" x14ac:dyDescent="0.3">
      <c r="A669" s="68">
        <v>44433</v>
      </c>
      <c r="B669" s="87">
        <v>175.80992130000001</v>
      </c>
      <c r="C669" s="6">
        <f t="shared" si="51"/>
        <v>174.51548769999999</v>
      </c>
      <c r="D669" s="19">
        <f>Table21[[#This Row],[Adj Close]]-Table21[[#This Row],[Naive Trend ]]</f>
        <v>1.2944336000000192</v>
      </c>
      <c r="E669" s="7">
        <f t="shared" si="50"/>
        <v>1.6755583448090097</v>
      </c>
      <c r="F669" s="7">
        <f>ABS(Table21[[#This Row],[Erorr 1]])</f>
        <v>1.2944336000000192</v>
      </c>
      <c r="G669" s="8">
        <f>Table21[[#This Row],[Abs Erorr 1]]/Table21[[#This Row],[Adj Close]]</f>
        <v>7.3626880123062715E-3</v>
      </c>
      <c r="H669" s="6">
        <f t="shared" si="53"/>
        <v>174.29163613333333</v>
      </c>
      <c r="I669" s="9">
        <f>(Table21[[#This Row],[Adj Close]]-Table21[[#This Row],[3-MA]])</f>
        <v>1.5182851666666863</v>
      </c>
      <c r="J669" s="5">
        <f t="shared" si="52"/>
        <v>2.3051898473200874</v>
      </c>
      <c r="K669" s="5">
        <f>ABS(Table21[[#This Row],[Erorr 2]])</f>
        <v>1.5182851666666863</v>
      </c>
      <c r="L669" s="8">
        <f>Table21[[#This Row],[Abs Erorr 2]]/Table21[[#This Row],[Adj Close]]</f>
        <v>8.6359470241494634E-3</v>
      </c>
      <c r="M669" s="6">
        <f t="shared" si="54"/>
        <v>174.39869943333329</v>
      </c>
      <c r="N669" s="11">
        <f>Table21[[#This Row],[Adj Close]]-Table21[[#This Row],[6-MA]]</f>
        <v>1.4112218666667218</v>
      </c>
      <c r="O669" s="12">
        <f>(Table21[[#This Row],[Adj Close]]-M669)^2</f>
        <v>1.9915471569583068</v>
      </c>
      <c r="P669" s="12">
        <f>ABS(Table21[[#This Row],[Erorr 3]])</f>
        <v>1.4112218666667218</v>
      </c>
      <c r="Q669" s="204">
        <f>Table21[[#This Row],[Abs Erorr 3]]/Table21[[#This Row],[Adj Close]]</f>
        <v>8.0269751344614337E-3</v>
      </c>
    </row>
    <row r="670" spans="1:17" x14ac:dyDescent="0.3">
      <c r="A670" s="68">
        <v>44434</v>
      </c>
      <c r="B670" s="87">
        <v>174.03860470000001</v>
      </c>
      <c r="C670" s="6">
        <f t="shared" si="51"/>
        <v>175.80992130000001</v>
      </c>
      <c r="D670" s="19">
        <f>Table21[[#This Row],[Adj Close]]-Table21[[#This Row],[Naive Trend ]]</f>
        <v>-1.7713166000000058</v>
      </c>
      <c r="E670" s="7">
        <f t="shared" si="50"/>
        <v>3.1375624974355807</v>
      </c>
      <c r="F670" s="7">
        <f>ABS(Table21[[#This Row],[Erorr 1]])</f>
        <v>1.7713166000000058</v>
      </c>
      <c r="G670" s="8">
        <f>Table21[[#This Row],[Abs Erorr 1]]/Table21[[#This Row],[Adj Close]]</f>
        <v>1.0177722368283303E-2</v>
      </c>
      <c r="H670" s="6">
        <f t="shared" si="53"/>
        <v>175.42061870000001</v>
      </c>
      <c r="I670" s="9">
        <f>(Table21[[#This Row],[Adj Close]]-Table21[[#This Row],[3-MA]])</f>
        <v>-1.3820139999999981</v>
      </c>
      <c r="J670" s="5">
        <f t="shared" si="52"/>
        <v>1.9099626961959948</v>
      </c>
      <c r="K670" s="5">
        <f>ABS(Table21[[#This Row],[Erorr 2]])</f>
        <v>1.3820139999999981</v>
      </c>
      <c r="L670" s="8">
        <f>Table21[[#This Row],[Abs Erorr 2]]/Table21[[#This Row],[Adj Close]]</f>
        <v>7.9408473906249256E-3</v>
      </c>
      <c r="M670" s="6">
        <f t="shared" si="54"/>
        <v>174.23810831666665</v>
      </c>
      <c r="N670" s="11">
        <f>Table21[[#This Row],[Adj Close]]-Table21[[#This Row],[6-MA]]</f>
        <v>-0.19950361666664662</v>
      </c>
      <c r="O670" s="12">
        <f>(Table21[[#This Row],[Adj Close]]-M670)^2</f>
        <v>3.9801693063072283E-2</v>
      </c>
      <c r="P670" s="12">
        <f>ABS(Table21[[#This Row],[Erorr 3]])</f>
        <v>0.19950361666664662</v>
      </c>
      <c r="Q670" s="204">
        <f>Table21[[#This Row],[Abs Erorr 3]]/Table21[[#This Row],[Adj Close]]</f>
        <v>1.1463181804435979E-3</v>
      </c>
    </row>
    <row r="671" spans="1:17" x14ac:dyDescent="0.3">
      <c r="A671" s="68">
        <v>44435</v>
      </c>
      <c r="B671" s="87">
        <v>174.86586</v>
      </c>
      <c r="C671" s="6">
        <f t="shared" si="51"/>
        <v>174.03860470000001</v>
      </c>
      <c r="D671" s="19">
        <f>Table21[[#This Row],[Adj Close]]-Table21[[#This Row],[Naive Trend ]]</f>
        <v>0.82725529999999026</v>
      </c>
      <c r="E671" s="7">
        <f t="shared" si="50"/>
        <v>0.68435133137807391</v>
      </c>
      <c r="F671" s="7">
        <f>ABS(Table21[[#This Row],[Erorr 1]])</f>
        <v>0.82725529999999026</v>
      </c>
      <c r="G671" s="8">
        <f>Table21[[#This Row],[Abs Erorr 1]]/Table21[[#This Row],[Adj Close]]</f>
        <v>4.7307993681556266E-3</v>
      </c>
      <c r="H671" s="6">
        <f t="shared" si="53"/>
        <v>174.78800456666667</v>
      </c>
      <c r="I671" s="9">
        <f>(Table21[[#This Row],[Adj Close]]-Table21[[#This Row],[3-MA]])</f>
        <v>7.7855433333326118E-2</v>
      </c>
      <c r="J671" s="5">
        <f t="shared" si="52"/>
        <v>6.0614684995199874E-3</v>
      </c>
      <c r="K671" s="5">
        <f>ABS(Table21[[#This Row],[Erorr 2]])</f>
        <v>7.7855433333326118E-2</v>
      </c>
      <c r="L671" s="8">
        <f>Table21[[#This Row],[Abs Erorr 2]]/Table21[[#This Row],[Adj Close]]</f>
        <v>4.4522946522166257E-4</v>
      </c>
      <c r="M671" s="6">
        <f t="shared" si="54"/>
        <v>174.2170232</v>
      </c>
      <c r="N671" s="11">
        <f>Table21[[#This Row],[Adj Close]]-Table21[[#This Row],[6-MA]]</f>
        <v>0.64883679999999799</v>
      </c>
      <c r="O671" s="12">
        <f>(Table21[[#This Row],[Adj Close]]-M671)^2</f>
        <v>0.42098919303423737</v>
      </c>
      <c r="P671" s="12">
        <f>ABS(Table21[[#This Row],[Erorr 3]])</f>
        <v>0.64883679999999799</v>
      </c>
      <c r="Q671" s="204">
        <f>Table21[[#This Row],[Abs Erorr 3]]/Table21[[#This Row],[Adj Close]]</f>
        <v>3.7104829953656933E-3</v>
      </c>
    </row>
    <row r="672" spans="1:17" x14ac:dyDescent="0.3">
      <c r="A672" s="68">
        <v>44438</v>
      </c>
      <c r="B672" s="87">
        <v>173.55195620000001</v>
      </c>
      <c r="C672" s="6">
        <f t="shared" si="51"/>
        <v>174.86586</v>
      </c>
      <c r="D672" s="19">
        <f>Table21[[#This Row],[Adj Close]]-Table21[[#This Row],[Naive Trend ]]</f>
        <v>-1.3139037999999914</v>
      </c>
      <c r="E672" s="7">
        <f t="shared" si="50"/>
        <v>1.7263431956544175</v>
      </c>
      <c r="F672" s="7">
        <f>ABS(Table21[[#This Row],[Erorr 1]])</f>
        <v>1.3139037999999914</v>
      </c>
      <c r="G672" s="8">
        <f>Table21[[#This Row],[Abs Erorr 1]]/Table21[[#This Row],[Adj Close]]</f>
        <v>7.570665458163193E-3</v>
      </c>
      <c r="H672" s="6">
        <f t="shared" si="53"/>
        <v>174.90479533333334</v>
      </c>
      <c r="I672" s="9">
        <f>(Table21[[#This Row],[Adj Close]]-Table21[[#This Row],[3-MA]])</f>
        <v>-1.3528391333333332</v>
      </c>
      <c r="J672" s="5">
        <f t="shared" si="52"/>
        <v>1.8301737206780839</v>
      </c>
      <c r="K672" s="5">
        <f>ABS(Table21[[#This Row],[Erorr 2]])</f>
        <v>1.3528391333333332</v>
      </c>
      <c r="L672" s="8">
        <f>Table21[[#This Row],[Abs Erorr 2]]/Table21[[#This Row],[Adj Close]]</f>
        <v>7.7950094193944509E-3</v>
      </c>
      <c r="M672" s="6">
        <f t="shared" si="54"/>
        <v>174.59821573333338</v>
      </c>
      <c r="N672" s="11">
        <f>Table21[[#This Row],[Adj Close]]-Table21[[#This Row],[6-MA]]</f>
        <v>-1.0462595333333695</v>
      </c>
      <c r="O672" s="12">
        <f>(Table21[[#This Row],[Adj Close]]-M672)^2</f>
        <v>1.0946590110909602</v>
      </c>
      <c r="P672" s="12">
        <f>ABS(Table21[[#This Row],[Erorr 3]])</f>
        <v>1.0462595333333695</v>
      </c>
      <c r="Q672" s="204">
        <f>Table21[[#This Row],[Abs Erorr 3]]/Table21[[#This Row],[Adj Close]]</f>
        <v>6.0285090196717092E-3</v>
      </c>
    </row>
    <row r="673" spans="1:17" x14ac:dyDescent="0.3">
      <c r="A673" s="68">
        <v>44439</v>
      </c>
      <c r="B673" s="87">
        <v>172.75389100000001</v>
      </c>
      <c r="C673" s="6">
        <f t="shared" si="51"/>
        <v>173.55195620000001</v>
      </c>
      <c r="D673" s="19">
        <f>Table21[[#This Row],[Adj Close]]-Table21[[#This Row],[Naive Trend ]]</f>
        <v>-0.79806519999999637</v>
      </c>
      <c r="E673" s="7">
        <f t="shared" si="50"/>
        <v>0.63690806345103423</v>
      </c>
      <c r="F673" s="7">
        <f>ABS(Table21[[#This Row],[Erorr 1]])</f>
        <v>0.79806519999999637</v>
      </c>
      <c r="G673" s="8">
        <f>Table21[[#This Row],[Abs Erorr 1]]/Table21[[#This Row],[Adj Close]]</f>
        <v>4.619665556476504E-3</v>
      </c>
      <c r="H673" s="6">
        <f t="shared" si="53"/>
        <v>174.15214030000001</v>
      </c>
      <c r="I673" s="9">
        <f>(Table21[[#This Row],[Adj Close]]-Table21[[#This Row],[3-MA]])</f>
        <v>-1.3982493000000034</v>
      </c>
      <c r="J673" s="5">
        <f t="shared" si="52"/>
        <v>1.9551011049504994</v>
      </c>
      <c r="K673" s="5">
        <f>ABS(Table21[[#This Row],[Erorr 2]])</f>
        <v>1.3982493000000034</v>
      </c>
      <c r="L673" s="8">
        <f>Table21[[#This Row],[Abs Erorr 2]]/Table21[[#This Row],[Adj Close]]</f>
        <v>8.0938802125157527E-3</v>
      </c>
      <c r="M673" s="6">
        <f t="shared" si="54"/>
        <v>174.78637950000004</v>
      </c>
      <c r="N673" s="11">
        <f>Table21[[#This Row],[Adj Close]]-Table21[[#This Row],[6-MA]]</f>
        <v>-2.0324885000000279</v>
      </c>
      <c r="O673" s="12">
        <f>(Table21[[#This Row],[Adj Close]]-M673)^2</f>
        <v>4.131009502632363</v>
      </c>
      <c r="P673" s="12">
        <f>ABS(Table21[[#This Row],[Erorr 3]])</f>
        <v>2.0324885000000279</v>
      </c>
      <c r="Q673" s="204">
        <f>Table21[[#This Row],[Abs Erorr 3]]/Table21[[#This Row],[Adj Close]]</f>
        <v>1.1765225594832059E-2</v>
      </c>
    </row>
    <row r="674" spans="1:17" x14ac:dyDescent="0.3">
      <c r="A674" s="68">
        <v>44440</v>
      </c>
      <c r="B674" s="87">
        <v>173.7466125</v>
      </c>
      <c r="C674" s="6">
        <f t="shared" si="51"/>
        <v>172.75389100000001</v>
      </c>
      <c r="D674" s="19">
        <f>Table21[[#This Row],[Adj Close]]-Table21[[#This Row],[Naive Trend ]]</f>
        <v>0.9927214999999876</v>
      </c>
      <c r="E674" s="7">
        <f t="shared" si="50"/>
        <v>0.98549597656222543</v>
      </c>
      <c r="F674" s="7">
        <f>ABS(Table21[[#This Row],[Erorr 1]])</f>
        <v>0.9927214999999876</v>
      </c>
      <c r="G674" s="8">
        <f>Table21[[#This Row],[Abs Erorr 1]]/Table21[[#This Row],[Adj Close]]</f>
        <v>5.7136164309389776E-3</v>
      </c>
      <c r="H674" s="6">
        <f t="shared" si="53"/>
        <v>173.72390240000001</v>
      </c>
      <c r="I674" s="9">
        <f>(Table21[[#This Row],[Adj Close]]-Table21[[#This Row],[3-MA]])</f>
        <v>2.2710099999983413E-2</v>
      </c>
      <c r="J674" s="5">
        <f t="shared" si="52"/>
        <v>5.1574864200924666E-4</v>
      </c>
      <c r="K674" s="5">
        <f>ABS(Table21[[#This Row],[Erorr 2]])</f>
        <v>2.2710099999983413E-2</v>
      </c>
      <c r="L674" s="8">
        <f>Table21[[#This Row],[Abs Erorr 2]]/Table21[[#This Row],[Adj Close]]</f>
        <v>1.3070815984963973E-4</v>
      </c>
      <c r="M674" s="6">
        <f t="shared" si="54"/>
        <v>174.25595348333334</v>
      </c>
      <c r="N674" s="11">
        <f>Table21[[#This Row],[Adj Close]]-Table21[[#This Row],[6-MA]]</f>
        <v>-0.50934098333334532</v>
      </c>
      <c r="O674" s="12">
        <f>(Table21[[#This Row],[Adj Close]]-M674)^2</f>
        <v>0.25942823730297915</v>
      </c>
      <c r="P674" s="12">
        <f>ABS(Table21[[#This Row],[Erorr 3]])</f>
        <v>0.50934098333334532</v>
      </c>
      <c r="Q674" s="204">
        <f>Table21[[#This Row],[Abs Erorr 3]]/Table21[[#This Row],[Adj Close]]</f>
        <v>2.9315160509005337E-3</v>
      </c>
    </row>
    <row r="675" spans="1:17" x14ac:dyDescent="0.3">
      <c r="A675" s="68">
        <v>44441</v>
      </c>
      <c r="B675" s="87">
        <v>174.33056640000001</v>
      </c>
      <c r="C675" s="6">
        <f t="shared" si="51"/>
        <v>173.7466125</v>
      </c>
      <c r="D675" s="19">
        <f>Table21[[#This Row],[Adj Close]]-Table21[[#This Row],[Naive Trend ]]</f>
        <v>0.58395390000001157</v>
      </c>
      <c r="E675" s="7">
        <f t="shared" si="50"/>
        <v>0.34100215732522354</v>
      </c>
      <c r="F675" s="7">
        <f>ABS(Table21[[#This Row],[Erorr 1]])</f>
        <v>0.58395390000001157</v>
      </c>
      <c r="G675" s="8">
        <f>Table21[[#This Row],[Abs Erorr 1]]/Table21[[#This Row],[Adj Close]]</f>
        <v>3.3496931264488309E-3</v>
      </c>
      <c r="H675" s="6">
        <f t="shared" si="53"/>
        <v>173.3508199</v>
      </c>
      <c r="I675" s="9">
        <f>(Table21[[#This Row],[Adj Close]]-Table21[[#This Row],[3-MA]])</f>
        <v>0.97974650000000452</v>
      </c>
      <c r="J675" s="5">
        <f t="shared" si="52"/>
        <v>0.95990320426225884</v>
      </c>
      <c r="K675" s="5">
        <f>ABS(Table21[[#This Row],[Erorr 2]])</f>
        <v>0.97974650000000452</v>
      </c>
      <c r="L675" s="8">
        <f>Table21[[#This Row],[Abs Erorr 2]]/Table21[[#This Row],[Adj Close]]</f>
        <v>5.6200500017420038E-3</v>
      </c>
      <c r="M675" s="6">
        <f t="shared" si="54"/>
        <v>174.1278076166667</v>
      </c>
      <c r="N675" s="11">
        <f>Table21[[#This Row],[Adj Close]]-Table21[[#This Row],[6-MA]]</f>
        <v>0.20275878333330866</v>
      </c>
      <c r="O675" s="12">
        <f>(Table21[[#This Row],[Adj Close]]-M675)^2</f>
        <v>4.1111124218803606E-2</v>
      </c>
      <c r="P675" s="12">
        <f>ABS(Table21[[#This Row],[Erorr 3]])</f>
        <v>0.20275878333330866</v>
      </c>
      <c r="Q675" s="204">
        <f>Table21[[#This Row],[Abs Erorr 3]]/Table21[[#This Row],[Adj Close]]</f>
        <v>1.1630707541446308E-3</v>
      </c>
    </row>
    <row r="676" spans="1:17" x14ac:dyDescent="0.3">
      <c r="A676" s="68">
        <v>44442</v>
      </c>
      <c r="B676" s="87">
        <v>172.481369</v>
      </c>
      <c r="C676" s="6">
        <f t="shared" si="51"/>
        <v>174.33056640000001</v>
      </c>
      <c r="D676" s="19">
        <f>Table21[[#This Row],[Adj Close]]-Table21[[#This Row],[Naive Trend ]]</f>
        <v>-1.8491974000000084</v>
      </c>
      <c r="E676" s="7">
        <f t="shared" si="50"/>
        <v>3.4195310241667913</v>
      </c>
      <c r="F676" s="7">
        <f>ABS(Table21[[#This Row],[Erorr 1]])</f>
        <v>1.8491974000000084</v>
      </c>
      <c r="G676" s="8">
        <f>Table21[[#This Row],[Abs Erorr 1]]/Table21[[#This Row],[Adj Close]]</f>
        <v>1.0721142873118131E-2</v>
      </c>
      <c r="H676" s="6">
        <f t="shared" si="53"/>
        <v>173.61035663333337</v>
      </c>
      <c r="I676" s="9">
        <f>(Table21[[#This Row],[Adj Close]]-Table21[[#This Row],[3-MA]])</f>
        <v>-1.1289876333333666</v>
      </c>
      <c r="J676" s="5">
        <f t="shared" si="52"/>
        <v>1.2746130762196761</v>
      </c>
      <c r="K676" s="5">
        <f>ABS(Table21[[#This Row],[Erorr 2]])</f>
        <v>1.1289876333333666</v>
      </c>
      <c r="L676" s="8">
        <f>Table21[[#This Row],[Abs Erorr 2]]/Table21[[#This Row],[Adj Close]]</f>
        <v>6.5455628041389598E-3</v>
      </c>
      <c r="M676" s="6">
        <f t="shared" si="54"/>
        <v>173.88124846666668</v>
      </c>
      <c r="N676" s="11">
        <f>Table21[[#This Row],[Adj Close]]-Table21[[#This Row],[6-MA]]</f>
        <v>-1.3998794666666754</v>
      </c>
      <c r="O676" s="12">
        <f>(Table21[[#This Row],[Adj Close]]-M676)^2</f>
        <v>1.9596625211949756</v>
      </c>
      <c r="P676" s="12">
        <f>ABS(Table21[[#This Row],[Erorr 3]])</f>
        <v>1.3998794666666754</v>
      </c>
      <c r="Q676" s="204">
        <f>Table21[[#This Row],[Abs Erorr 3]]/Table21[[#This Row],[Adj Close]]</f>
        <v>8.1161198730204612E-3</v>
      </c>
    </row>
    <row r="677" spans="1:17" x14ac:dyDescent="0.3">
      <c r="A677" s="68">
        <v>44446</v>
      </c>
      <c r="B677" s="87">
        <v>172.5202942</v>
      </c>
      <c r="C677" s="6">
        <f t="shared" si="51"/>
        <v>172.481369</v>
      </c>
      <c r="D677" s="19">
        <f>Table21[[#This Row],[Adj Close]]-Table21[[#This Row],[Naive Trend ]]</f>
        <v>3.892519999999422E-2</v>
      </c>
      <c r="E677" s="7">
        <f t="shared" si="50"/>
        <v>1.5151711950395501E-3</v>
      </c>
      <c r="F677" s="7">
        <f>ABS(Table21[[#This Row],[Erorr 1]])</f>
        <v>3.892519999999422E-2</v>
      </c>
      <c r="G677" s="8">
        <f>Table21[[#This Row],[Abs Erorr 1]]/Table21[[#This Row],[Adj Close]]</f>
        <v>2.2562678889747814E-4</v>
      </c>
      <c r="H677" s="6">
        <f t="shared" si="53"/>
        <v>173.51951596666666</v>
      </c>
      <c r="I677" s="9">
        <f>(Table21[[#This Row],[Adj Close]]-Table21[[#This Row],[3-MA]])</f>
        <v>-0.99922176666666473</v>
      </c>
      <c r="J677" s="5">
        <f t="shared" si="52"/>
        <v>0.99844413898045059</v>
      </c>
      <c r="K677" s="5">
        <f>ABS(Table21[[#This Row],[Erorr 2]])</f>
        <v>0.99922176666666473</v>
      </c>
      <c r="L677" s="8">
        <f>Table21[[#This Row],[Abs Erorr 2]]/Table21[[#This Row],[Adj Close]]</f>
        <v>5.7919085479200671E-3</v>
      </c>
      <c r="M677" s="6">
        <f t="shared" si="54"/>
        <v>173.62170918333334</v>
      </c>
      <c r="N677" s="11">
        <f>Table21[[#This Row],[Adj Close]]-Table21[[#This Row],[6-MA]]</f>
        <v>-1.101414983333342</v>
      </c>
      <c r="O677" s="12">
        <f>(Table21[[#This Row],[Adj Close]]-M677)^2</f>
        <v>1.2131149655111859</v>
      </c>
      <c r="P677" s="12">
        <f>ABS(Table21[[#This Row],[Erorr 3]])</f>
        <v>1.101414983333342</v>
      </c>
      <c r="Q677" s="204">
        <f>Table21[[#This Row],[Abs Erorr 3]]/Table21[[#This Row],[Adj Close]]</f>
        <v>6.3842633032870286E-3</v>
      </c>
    </row>
    <row r="678" spans="1:17" x14ac:dyDescent="0.3">
      <c r="A678" s="68">
        <v>44447</v>
      </c>
      <c r="B678" s="87">
        <v>171.1966553</v>
      </c>
      <c r="C678" s="6">
        <f t="shared" si="51"/>
        <v>172.5202942</v>
      </c>
      <c r="D678" s="19">
        <f>Table21[[#This Row],[Adj Close]]-Table21[[#This Row],[Naive Trend ]]</f>
        <v>-1.3236388999999917</v>
      </c>
      <c r="E678" s="7">
        <f t="shared" si="50"/>
        <v>1.7520199375931882</v>
      </c>
      <c r="F678" s="7">
        <f>ABS(Table21[[#This Row],[Erorr 1]])</f>
        <v>1.3236388999999917</v>
      </c>
      <c r="G678" s="8">
        <f>Table21[[#This Row],[Abs Erorr 1]]/Table21[[#This Row],[Adj Close]]</f>
        <v>7.7316866832502409E-3</v>
      </c>
      <c r="H678" s="6">
        <f t="shared" si="53"/>
        <v>173.1107432</v>
      </c>
      <c r="I678" s="9">
        <f>(Table21[[#This Row],[Adj Close]]-Table21[[#This Row],[3-MA]])</f>
        <v>-1.9140878999999984</v>
      </c>
      <c r="J678" s="5">
        <f t="shared" si="52"/>
        <v>3.6637324889264038</v>
      </c>
      <c r="K678" s="5">
        <f>ABS(Table21[[#This Row],[Erorr 2]])</f>
        <v>1.9140878999999984</v>
      </c>
      <c r="L678" s="8">
        <f>Table21[[#This Row],[Abs Erorr 2]]/Table21[[#This Row],[Adj Close]]</f>
        <v>1.1180638410521554E-2</v>
      </c>
      <c r="M678" s="6">
        <f t="shared" si="54"/>
        <v>173.23078154999999</v>
      </c>
      <c r="N678" s="11">
        <f>Table21[[#This Row],[Adj Close]]-Table21[[#This Row],[6-MA]]</f>
        <v>-2.0341262499999857</v>
      </c>
      <c r="O678" s="12">
        <f>(Table21[[#This Row],[Adj Close]]-M678)^2</f>
        <v>4.1376696009390042</v>
      </c>
      <c r="P678" s="12">
        <f>ABS(Table21[[#This Row],[Erorr 3]])</f>
        <v>2.0341262499999857</v>
      </c>
      <c r="Q678" s="204">
        <f>Table21[[#This Row],[Abs Erorr 3]]/Table21[[#This Row],[Adj Close]]</f>
        <v>1.1881810695632123E-2</v>
      </c>
    </row>
    <row r="679" spans="1:17" x14ac:dyDescent="0.3">
      <c r="A679" s="68">
        <v>44448</v>
      </c>
      <c r="B679" s="87">
        <v>171.49838260000001</v>
      </c>
      <c r="C679" s="6">
        <f t="shared" si="51"/>
        <v>171.1966553</v>
      </c>
      <c r="D679" s="19">
        <f>Table21[[#This Row],[Adj Close]]-Table21[[#This Row],[Naive Trend ]]</f>
        <v>0.30172730000001025</v>
      </c>
      <c r="E679" s="7">
        <f t="shared" si="50"/>
        <v>9.1039363565296183E-2</v>
      </c>
      <c r="F679" s="7">
        <f>ABS(Table21[[#This Row],[Erorr 1]])</f>
        <v>0.30172730000001025</v>
      </c>
      <c r="G679" s="8">
        <f>Table21[[#This Row],[Abs Erorr 1]]/Table21[[#This Row],[Adj Close]]</f>
        <v>1.759359449492617E-3</v>
      </c>
      <c r="H679" s="6">
        <f t="shared" si="53"/>
        <v>172.06610616666669</v>
      </c>
      <c r="I679" s="9">
        <f>(Table21[[#This Row],[Adj Close]]-Table21[[#This Row],[3-MA]])</f>
        <v>-0.56772356666667179</v>
      </c>
      <c r="J679" s="5">
        <f t="shared" si="52"/>
        <v>0.32231004814872694</v>
      </c>
      <c r="K679" s="5">
        <f>ABS(Table21[[#This Row],[Erorr 2]])</f>
        <v>0.56772356666667179</v>
      </c>
      <c r="L679" s="8">
        <f>Table21[[#This Row],[Abs Erorr 2]]/Table21[[#This Row],[Adj Close]]</f>
        <v>3.3103727164052669E-3</v>
      </c>
      <c r="M679" s="6">
        <f t="shared" si="54"/>
        <v>172.83823140000001</v>
      </c>
      <c r="N679" s="11">
        <f>Table21[[#This Row],[Adj Close]]-Table21[[#This Row],[6-MA]]</f>
        <v>-1.3398487999999986</v>
      </c>
      <c r="O679" s="12">
        <f>(Table21[[#This Row],[Adj Close]]-M679)^2</f>
        <v>1.7951948068614363</v>
      </c>
      <c r="P679" s="12">
        <f>ABS(Table21[[#This Row],[Erorr 3]])</f>
        <v>1.3398487999999986</v>
      </c>
      <c r="Q679" s="204">
        <f>Table21[[#This Row],[Abs Erorr 3]]/Table21[[#This Row],[Adj Close]]</f>
        <v>7.8126031259725618E-3</v>
      </c>
    </row>
    <row r="680" spans="1:17" x14ac:dyDescent="0.3">
      <c r="A680" s="68">
        <v>44449</v>
      </c>
      <c r="B680" s="87">
        <v>171.51785280000001</v>
      </c>
      <c r="C680" s="6">
        <f t="shared" si="51"/>
        <v>171.49838260000001</v>
      </c>
      <c r="D680" s="19">
        <f>Table21[[#This Row],[Adj Close]]-Table21[[#This Row],[Naive Trend ]]</f>
        <v>1.9470200000000659E-2</v>
      </c>
      <c r="E680" s="7">
        <f t="shared" si="50"/>
        <v>3.7908868804002564E-4</v>
      </c>
      <c r="F680" s="7">
        <f>ABS(Table21[[#This Row],[Erorr 1]])</f>
        <v>1.9470200000000659E-2</v>
      </c>
      <c r="G680" s="8">
        <f>Table21[[#This Row],[Abs Erorr 1]]/Table21[[#This Row],[Adj Close]]</f>
        <v>1.1351704608093519E-4</v>
      </c>
      <c r="H680" s="6">
        <f t="shared" si="53"/>
        <v>171.73844403333337</v>
      </c>
      <c r="I680" s="9">
        <f>(Table21[[#This Row],[Adj Close]]-Table21[[#This Row],[3-MA]])</f>
        <v>-0.22059123333335151</v>
      </c>
      <c r="J680" s="5">
        <f t="shared" si="52"/>
        <v>4.8660492223529132E-2</v>
      </c>
      <c r="K680" s="5">
        <f>ABS(Table21[[#This Row],[Erorr 2]])</f>
        <v>0.22059123333335151</v>
      </c>
      <c r="L680" s="8">
        <f>Table21[[#This Row],[Abs Erorr 2]]/Table21[[#This Row],[Adj Close]]</f>
        <v>1.2861123768297983E-3</v>
      </c>
      <c r="M680" s="6">
        <f t="shared" si="54"/>
        <v>172.62897999999998</v>
      </c>
      <c r="N680" s="11">
        <f>Table21[[#This Row],[Adj Close]]-Table21[[#This Row],[6-MA]]</f>
        <v>-1.1111271999999701</v>
      </c>
      <c r="O680" s="12">
        <f>(Table21[[#This Row],[Adj Close]]-M680)^2</f>
        <v>1.2346036545797736</v>
      </c>
      <c r="P680" s="12">
        <f>ABS(Table21[[#This Row],[Erorr 3]])</f>
        <v>1.1111271999999701</v>
      </c>
      <c r="Q680" s="204">
        <f>Table21[[#This Row],[Abs Erorr 3]]/Table21[[#This Row],[Adj Close]]</f>
        <v>6.478201434200615E-3</v>
      </c>
    </row>
    <row r="681" spans="1:17" x14ac:dyDescent="0.3">
      <c r="A681" s="68">
        <v>44452</v>
      </c>
      <c r="B681" s="87">
        <v>171.4205322</v>
      </c>
      <c r="C681" s="6">
        <f t="shared" si="51"/>
        <v>171.51785280000001</v>
      </c>
      <c r="D681" s="19">
        <f>Table21[[#This Row],[Adj Close]]-Table21[[#This Row],[Naive Trend ]]</f>
        <v>-9.7320600000017521E-2</v>
      </c>
      <c r="E681" s="7">
        <f t="shared" si="50"/>
        <v>9.4712991843634107E-3</v>
      </c>
      <c r="F681" s="7">
        <f>ABS(Table21[[#This Row],[Erorr 1]])</f>
        <v>9.7320600000017521E-2</v>
      </c>
      <c r="G681" s="8">
        <f>Table21[[#This Row],[Abs Erorr 1]]/Table21[[#This Row],[Adj Close]]</f>
        <v>5.6773012398813173E-4</v>
      </c>
      <c r="H681" s="6">
        <f t="shared" si="53"/>
        <v>171.40429689999999</v>
      </c>
      <c r="I681" s="9">
        <f>(Table21[[#This Row],[Adj Close]]-Table21[[#This Row],[3-MA]])</f>
        <v>1.6235300000005282E-2</v>
      </c>
      <c r="J681" s="5">
        <f t="shared" si="52"/>
        <v>2.6358496609017149E-4</v>
      </c>
      <c r="K681" s="5">
        <f>ABS(Table21[[#This Row],[Erorr 2]])</f>
        <v>1.6235300000005282E-2</v>
      </c>
      <c r="L681" s="8">
        <f>Table21[[#This Row],[Abs Erorr 2]]/Table21[[#This Row],[Adj Close]]</f>
        <v>9.4710358156298394E-5</v>
      </c>
      <c r="M681" s="6">
        <f t="shared" si="54"/>
        <v>172.25752005000001</v>
      </c>
      <c r="N681" s="11">
        <f>Table21[[#This Row],[Adj Close]]-Table21[[#This Row],[6-MA]]</f>
        <v>-0.83698785000001408</v>
      </c>
      <c r="O681" s="12">
        <f>(Table21[[#This Row],[Adj Close]]-M681)^2</f>
        <v>0.70054866104764602</v>
      </c>
      <c r="P681" s="12">
        <f>ABS(Table21[[#This Row],[Erorr 3]])</f>
        <v>0.83698785000001408</v>
      </c>
      <c r="Q681" s="204">
        <f>Table21[[#This Row],[Abs Erorr 3]]/Table21[[#This Row],[Adj Close]]</f>
        <v>4.8826580996929967E-3</v>
      </c>
    </row>
    <row r="682" spans="1:17" x14ac:dyDescent="0.3">
      <c r="A682" s="68">
        <v>44453</v>
      </c>
      <c r="B682" s="87">
        <v>168.51048280000001</v>
      </c>
      <c r="C682" s="6">
        <f t="shared" si="51"/>
        <v>171.4205322</v>
      </c>
      <c r="D682" s="19">
        <f>Table21[[#This Row],[Adj Close]]-Table21[[#This Row],[Naive Trend ]]</f>
        <v>-2.9100493999999912</v>
      </c>
      <c r="E682" s="7">
        <f t="shared" si="50"/>
        <v>8.4683875104403086</v>
      </c>
      <c r="F682" s="7">
        <f>ABS(Table21[[#This Row],[Erorr 1]])</f>
        <v>2.9100493999999912</v>
      </c>
      <c r="G682" s="8">
        <f>Table21[[#This Row],[Abs Erorr 1]]/Table21[[#This Row],[Adj Close]]</f>
        <v>1.726924848618374E-2</v>
      </c>
      <c r="H682" s="6">
        <f t="shared" si="53"/>
        <v>171.47892253333336</v>
      </c>
      <c r="I682" s="9">
        <f>(Table21[[#This Row],[Adj Close]]-Table21[[#This Row],[3-MA]])</f>
        <v>-2.968439733333355</v>
      </c>
      <c r="J682" s="5">
        <f t="shared" si="52"/>
        <v>8.8116344504321997</v>
      </c>
      <c r="K682" s="5">
        <f>ABS(Table21[[#This Row],[Erorr 2]])</f>
        <v>2.968439733333355</v>
      </c>
      <c r="L682" s="8">
        <f>Table21[[#This Row],[Abs Erorr 2]]/Table21[[#This Row],[Adj Close]]</f>
        <v>1.7615757097180159E-2</v>
      </c>
      <c r="M682" s="6">
        <f t="shared" si="54"/>
        <v>171.77251435000002</v>
      </c>
      <c r="N682" s="11">
        <f>Table21[[#This Row],[Adj Close]]-Table21[[#This Row],[6-MA]]</f>
        <v>-3.2620315500000174</v>
      </c>
      <c r="O682" s="12">
        <f>(Table21[[#This Row],[Adj Close]]-M682)^2</f>
        <v>10.640849833195515</v>
      </c>
      <c r="P682" s="12">
        <f>ABS(Table21[[#This Row],[Erorr 3]])</f>
        <v>3.2620315500000174</v>
      </c>
      <c r="Q682" s="204">
        <f>Table21[[#This Row],[Abs Erorr 3]]/Table21[[#This Row],[Adj Close]]</f>
        <v>1.9358033374526757E-2</v>
      </c>
    </row>
    <row r="683" spans="1:17" x14ac:dyDescent="0.3">
      <c r="A683" s="68">
        <v>44454</v>
      </c>
      <c r="B683" s="87">
        <v>164.237854</v>
      </c>
      <c r="C683" s="6">
        <f t="shared" si="51"/>
        <v>168.51048280000001</v>
      </c>
      <c r="D683" s="19">
        <f>Table21[[#This Row],[Adj Close]]-Table21[[#This Row],[Naive Trend ]]</f>
        <v>-4.2726288000000068</v>
      </c>
      <c r="E683" s="7">
        <f t="shared" si="50"/>
        <v>18.255356862589498</v>
      </c>
      <c r="F683" s="7">
        <f>ABS(Table21[[#This Row],[Erorr 1]])</f>
        <v>4.2726288000000068</v>
      </c>
      <c r="G683" s="8">
        <f>Table21[[#This Row],[Abs Erorr 1]]/Table21[[#This Row],[Adj Close]]</f>
        <v>2.6014884485765423E-2</v>
      </c>
      <c r="H683" s="6">
        <f t="shared" si="53"/>
        <v>170.48295593333333</v>
      </c>
      <c r="I683" s="9">
        <f>(Table21[[#This Row],[Adj Close]]-Table21[[#This Row],[3-MA]])</f>
        <v>-6.2451019333333306</v>
      </c>
      <c r="J683" s="5">
        <f t="shared" si="52"/>
        <v>39.001298157723703</v>
      </c>
      <c r="K683" s="5">
        <f>ABS(Table21[[#This Row],[Erorr 2]])</f>
        <v>6.2451019333333306</v>
      </c>
      <c r="L683" s="8">
        <f>Table21[[#This Row],[Abs Erorr 2]]/Table21[[#This Row],[Adj Close]]</f>
        <v>3.8024741441965812E-2</v>
      </c>
      <c r="M683" s="6">
        <f t="shared" si="54"/>
        <v>171.11069998333335</v>
      </c>
      <c r="N683" s="11">
        <f>Table21[[#This Row],[Adj Close]]-Table21[[#This Row],[6-MA]]</f>
        <v>-6.8728459833333488</v>
      </c>
      <c r="O683" s="12">
        <f>(Table21[[#This Row],[Adj Close]]-M683)^2</f>
        <v>47.23601191062135</v>
      </c>
      <c r="P683" s="12">
        <f>ABS(Table21[[#This Row],[Erorr 3]])</f>
        <v>6.8728459833333488</v>
      </c>
      <c r="Q683" s="204">
        <f>Table21[[#This Row],[Abs Erorr 3]]/Table21[[#This Row],[Adj Close]]</f>
        <v>4.1846905667272963E-2</v>
      </c>
    </row>
    <row r="684" spans="1:17" x14ac:dyDescent="0.3">
      <c r="A684" s="68">
        <v>44455</v>
      </c>
      <c r="B684" s="87">
        <v>163.91667179999999</v>
      </c>
      <c r="C684" s="6">
        <f t="shared" si="51"/>
        <v>164.237854</v>
      </c>
      <c r="D684" s="19">
        <f>Table21[[#This Row],[Adj Close]]-Table21[[#This Row],[Naive Trend ]]</f>
        <v>-0.32118220000000974</v>
      </c>
      <c r="E684" s="7">
        <f t="shared" si="50"/>
        <v>0.10315800559684626</v>
      </c>
      <c r="F684" s="7">
        <f>ABS(Table21[[#This Row],[Erorr 1]])</f>
        <v>0.32118220000000974</v>
      </c>
      <c r="G684" s="8">
        <f>Table21[[#This Row],[Abs Erorr 1]]/Table21[[#This Row],[Adj Close]]</f>
        <v>1.9594236295371742E-3</v>
      </c>
      <c r="H684" s="6">
        <f t="shared" si="53"/>
        <v>168.05628966666666</v>
      </c>
      <c r="I684" s="9">
        <f>(Table21[[#This Row],[Adj Close]]-Table21[[#This Row],[3-MA]])</f>
        <v>-4.1396178666666685</v>
      </c>
      <c r="J684" s="5">
        <f t="shared" si="52"/>
        <v>17.136436082025899</v>
      </c>
      <c r="K684" s="5">
        <f>ABS(Table21[[#This Row],[Erorr 2]])</f>
        <v>4.1396178666666685</v>
      </c>
      <c r="L684" s="8">
        <f>Table21[[#This Row],[Abs Erorr 2]]/Table21[[#This Row],[Adj Close]]</f>
        <v>2.5254404089643485E-2</v>
      </c>
      <c r="M684" s="6">
        <f t="shared" si="54"/>
        <v>169.73029328333334</v>
      </c>
      <c r="N684" s="11">
        <f>Table21[[#This Row],[Adj Close]]-Table21[[#This Row],[6-MA]]</f>
        <v>-5.8136214833333497</v>
      </c>
      <c r="O684" s="12">
        <f>(Table21[[#This Row],[Adj Close]]-M684)^2</f>
        <v>33.798194751475059</v>
      </c>
      <c r="P684" s="12">
        <f>ABS(Table21[[#This Row],[Erorr 3]])</f>
        <v>5.8136214833333497</v>
      </c>
      <c r="Q684" s="204">
        <f>Table21[[#This Row],[Abs Erorr 3]]/Table21[[#This Row],[Adj Close]]</f>
        <v>3.5466932188732682E-2</v>
      </c>
    </row>
    <row r="685" spans="1:17" x14ac:dyDescent="0.3">
      <c r="A685" s="68">
        <v>44456</v>
      </c>
      <c r="B685" s="87">
        <v>161.532196</v>
      </c>
      <c r="C685" s="6">
        <f t="shared" si="51"/>
        <v>163.91667179999999</v>
      </c>
      <c r="D685" s="19">
        <f>Table21[[#This Row],[Adj Close]]-Table21[[#This Row],[Naive Trend ]]</f>
        <v>-2.3844757999999899</v>
      </c>
      <c r="E685" s="7">
        <f t="shared" si="50"/>
        <v>5.6857248407855918</v>
      </c>
      <c r="F685" s="7">
        <f>ABS(Table21[[#This Row],[Erorr 1]])</f>
        <v>2.3844757999999899</v>
      </c>
      <c r="G685" s="8">
        <f>Table21[[#This Row],[Abs Erorr 1]]/Table21[[#This Row],[Adj Close]]</f>
        <v>1.4761613220438048E-2</v>
      </c>
      <c r="H685" s="6">
        <f t="shared" si="53"/>
        <v>165.55500286666665</v>
      </c>
      <c r="I685" s="9">
        <f>(Table21[[#This Row],[Adj Close]]-Table21[[#This Row],[3-MA]])</f>
        <v>-4.0228068666666559</v>
      </c>
      <c r="J685" s="5">
        <f t="shared" si="52"/>
        <v>16.182975086500399</v>
      </c>
      <c r="K685" s="5">
        <f>ABS(Table21[[#This Row],[Erorr 2]])</f>
        <v>4.0228068666666559</v>
      </c>
      <c r="L685" s="8">
        <f>Table21[[#This Row],[Abs Erorr 2]]/Table21[[#This Row],[Adj Close]]</f>
        <v>2.4904056072305586E-2</v>
      </c>
      <c r="M685" s="6">
        <f t="shared" si="54"/>
        <v>168.51696269999999</v>
      </c>
      <c r="N685" s="11">
        <f>Table21[[#This Row],[Adj Close]]-Table21[[#This Row],[6-MA]]</f>
        <v>-6.9847666999999944</v>
      </c>
      <c r="O685" s="12">
        <f>(Table21[[#This Row],[Adj Close]]-M685)^2</f>
        <v>48.786965853428811</v>
      </c>
      <c r="P685" s="12">
        <f>ABS(Table21[[#This Row],[Erorr 3]])</f>
        <v>6.9847666999999944</v>
      </c>
      <c r="Q685" s="204">
        <f>Table21[[#This Row],[Abs Erorr 3]]/Table21[[#This Row],[Adj Close]]</f>
        <v>4.3240709115351807E-2</v>
      </c>
    </row>
    <row r="686" spans="1:17" x14ac:dyDescent="0.3">
      <c r="A686" s="68">
        <v>44459</v>
      </c>
      <c r="B686" s="87">
        <v>160.2961426</v>
      </c>
      <c r="C686" s="6">
        <f t="shared" si="51"/>
        <v>161.532196</v>
      </c>
      <c r="D686" s="19">
        <f>Table21[[#This Row],[Adj Close]]-Table21[[#This Row],[Naive Trend ]]</f>
        <v>-1.236053400000003</v>
      </c>
      <c r="E686" s="7">
        <f t="shared" si="50"/>
        <v>1.5278280076515673</v>
      </c>
      <c r="F686" s="7">
        <f>ABS(Table21[[#This Row],[Erorr 1]])</f>
        <v>1.236053400000003</v>
      </c>
      <c r="G686" s="8">
        <f>Table21[[#This Row],[Abs Erorr 1]]/Table21[[#This Row],[Adj Close]]</f>
        <v>7.7110614139008172E-3</v>
      </c>
      <c r="H686" s="6">
        <f t="shared" si="53"/>
        <v>163.22890726666665</v>
      </c>
      <c r="I686" s="9">
        <f>(Table21[[#This Row],[Adj Close]]-Table21[[#This Row],[3-MA]])</f>
        <v>-2.9327646666666567</v>
      </c>
      <c r="J686" s="5">
        <f t="shared" si="52"/>
        <v>8.6011085900483852</v>
      </c>
      <c r="K686" s="5">
        <f>ABS(Table21[[#This Row],[Erorr 2]])</f>
        <v>2.9327646666666567</v>
      </c>
      <c r="L686" s="8">
        <f>Table21[[#This Row],[Abs Erorr 2]]/Table21[[#This Row],[Adj Close]]</f>
        <v>1.8295915416910703E-2</v>
      </c>
      <c r="M686" s="6">
        <f t="shared" si="54"/>
        <v>166.85593159999999</v>
      </c>
      <c r="N686" s="11">
        <f>Table21[[#This Row],[Adj Close]]-Table21[[#This Row],[6-MA]]</f>
        <v>-6.559788999999995</v>
      </c>
      <c r="O686" s="12">
        <f>(Table21[[#This Row],[Adj Close]]-M686)^2</f>
        <v>43.030831724520937</v>
      </c>
      <c r="P686" s="12">
        <f>ABS(Table21[[#This Row],[Erorr 3]])</f>
        <v>6.559788999999995</v>
      </c>
      <c r="Q686" s="204">
        <f>Table21[[#This Row],[Abs Erorr 3]]/Table21[[#This Row],[Adj Close]]</f>
        <v>4.0922937343346871E-2</v>
      </c>
    </row>
    <row r="687" spans="1:17" x14ac:dyDescent="0.3">
      <c r="A687" s="68">
        <v>44460</v>
      </c>
      <c r="B687" s="87">
        <v>161.22073359999999</v>
      </c>
      <c r="C687" s="6">
        <f t="shared" si="51"/>
        <v>160.2961426</v>
      </c>
      <c r="D687" s="19">
        <f>Table21[[#This Row],[Adj Close]]-Table21[[#This Row],[Naive Trend ]]</f>
        <v>0.92459099999999239</v>
      </c>
      <c r="E687" s="7">
        <f t="shared" si="50"/>
        <v>0.8548685172809859</v>
      </c>
      <c r="F687" s="7">
        <f>ABS(Table21[[#This Row],[Erorr 1]])</f>
        <v>0.92459099999999239</v>
      </c>
      <c r="G687" s="8">
        <f>Table21[[#This Row],[Abs Erorr 1]]/Table21[[#This Row],[Adj Close]]</f>
        <v>5.7349385488715604E-3</v>
      </c>
      <c r="H687" s="6">
        <f t="shared" si="53"/>
        <v>161.91500346666666</v>
      </c>
      <c r="I687" s="9">
        <f>(Table21[[#This Row],[Adj Close]]-Table21[[#This Row],[3-MA]])</f>
        <v>-0.6942698666666729</v>
      </c>
      <c r="J687" s="5">
        <f t="shared" si="52"/>
        <v>0.48201064776135977</v>
      </c>
      <c r="K687" s="5">
        <f>ABS(Table21[[#This Row],[Erorr 2]])</f>
        <v>0.6942698666666729</v>
      </c>
      <c r="L687" s="8">
        <f>Table21[[#This Row],[Abs Erorr 2]]/Table21[[#This Row],[Adj Close]]</f>
        <v>4.3063311471414432E-3</v>
      </c>
      <c r="M687" s="6">
        <f t="shared" si="54"/>
        <v>164.98564656666667</v>
      </c>
      <c r="N687" s="11">
        <f>Table21[[#This Row],[Adj Close]]-Table21[[#This Row],[6-MA]]</f>
        <v>-3.7649129666666852</v>
      </c>
      <c r="O687" s="12">
        <f>(Table21[[#This Row],[Adj Close]]-M687)^2</f>
        <v>14.174569646574941</v>
      </c>
      <c r="P687" s="12">
        <f>ABS(Table21[[#This Row],[Erorr 3]])</f>
        <v>3.7649129666666852</v>
      </c>
      <c r="Q687" s="204">
        <f>Table21[[#This Row],[Abs Erorr 3]]/Table21[[#This Row],[Adj Close]]</f>
        <v>2.3352535884172937E-2</v>
      </c>
    </row>
    <row r="688" spans="1:17" x14ac:dyDescent="0.3">
      <c r="A688" s="68">
        <v>44461</v>
      </c>
      <c r="B688" s="87">
        <v>162.2037354</v>
      </c>
      <c r="C688" s="6">
        <f t="shared" si="51"/>
        <v>161.22073359999999</v>
      </c>
      <c r="D688" s="19">
        <f>Table21[[#This Row],[Adj Close]]-Table21[[#This Row],[Naive Trend ]]</f>
        <v>0.98300180000001092</v>
      </c>
      <c r="E688" s="7">
        <f t="shared" si="50"/>
        <v>0.96629253880326149</v>
      </c>
      <c r="F688" s="7">
        <f>ABS(Table21[[#This Row],[Erorr 1]])</f>
        <v>0.98300180000001092</v>
      </c>
      <c r="G688" s="8">
        <f>Table21[[#This Row],[Abs Erorr 1]]/Table21[[#This Row],[Adj Close]]</f>
        <v>6.0602907668919868E-3</v>
      </c>
      <c r="H688" s="6">
        <f t="shared" si="53"/>
        <v>161.01635739999998</v>
      </c>
      <c r="I688" s="9">
        <f>(Table21[[#This Row],[Adj Close]]-Table21[[#This Row],[3-MA]])</f>
        <v>1.1873780000000238</v>
      </c>
      <c r="J688" s="5">
        <f t="shared" si="52"/>
        <v>1.4098665148840566</v>
      </c>
      <c r="K688" s="5">
        <f>ABS(Table21[[#This Row],[Erorr 2]])</f>
        <v>1.1873780000000238</v>
      </c>
      <c r="L688" s="8">
        <f>Table21[[#This Row],[Abs Erorr 2]]/Table21[[#This Row],[Adj Close]]</f>
        <v>7.3202876436347705E-3</v>
      </c>
      <c r="M688" s="6">
        <f t="shared" si="54"/>
        <v>163.28568013333333</v>
      </c>
      <c r="N688" s="11">
        <f>Table21[[#This Row],[Adj Close]]-Table21[[#This Row],[6-MA]]</f>
        <v>-1.0819447333333301</v>
      </c>
      <c r="O688" s="12">
        <f>(Table21[[#This Row],[Adj Close]]-M688)^2</f>
        <v>1.1706044059877307</v>
      </c>
      <c r="P688" s="12">
        <f>ABS(Table21[[#This Row],[Erorr 3]])</f>
        <v>1.0819447333333301</v>
      </c>
      <c r="Q688" s="204">
        <f>Table21[[#This Row],[Abs Erorr 3]]/Table21[[#This Row],[Adj Close]]</f>
        <v>6.6702824732440165E-3</v>
      </c>
    </row>
    <row r="689" spans="1:17" x14ac:dyDescent="0.3">
      <c r="A689" s="68">
        <v>44462</v>
      </c>
      <c r="B689" s="87">
        <v>165.55175779999999</v>
      </c>
      <c r="C689" s="6">
        <f t="shared" si="51"/>
        <v>162.2037354</v>
      </c>
      <c r="D689" s="19">
        <f>Table21[[#This Row],[Adj Close]]-Table21[[#This Row],[Naive Trend ]]</f>
        <v>3.3480223999999907</v>
      </c>
      <c r="E689" s="7">
        <f t="shared" si="50"/>
        <v>11.209253990901699</v>
      </c>
      <c r="F689" s="7">
        <f>ABS(Table21[[#This Row],[Erorr 1]])</f>
        <v>3.3480223999999907</v>
      </c>
      <c r="G689" s="8">
        <f>Table21[[#This Row],[Abs Erorr 1]]/Table21[[#This Row],[Adj Close]]</f>
        <v>2.0223418008310578E-2</v>
      </c>
      <c r="H689" s="6">
        <f t="shared" si="53"/>
        <v>161.24020386666666</v>
      </c>
      <c r="I689" s="9">
        <f>(Table21[[#This Row],[Adj Close]]-Table21[[#This Row],[3-MA]])</f>
        <v>4.3115539333333288</v>
      </c>
      <c r="J689" s="5">
        <f t="shared" si="52"/>
        <v>18.589497320042099</v>
      </c>
      <c r="K689" s="5">
        <f>ABS(Table21[[#This Row],[Erorr 2]])</f>
        <v>4.3115539333333288</v>
      </c>
      <c r="L689" s="8">
        <f>Table21[[#This Row],[Abs Erorr 2]]/Table21[[#This Row],[Adj Close]]</f>
        <v>2.6043540646315803E-2</v>
      </c>
      <c r="M689" s="6">
        <f t="shared" si="54"/>
        <v>162.23455556666667</v>
      </c>
      <c r="N689" s="11">
        <f>Table21[[#This Row],[Adj Close]]-Table21[[#This Row],[6-MA]]</f>
        <v>3.3172022333333189</v>
      </c>
      <c r="O689" s="12">
        <f>(Table21[[#This Row],[Adj Close]]-M689)^2</f>
        <v>11.003830656831559</v>
      </c>
      <c r="P689" s="12">
        <f>ABS(Table21[[#This Row],[Erorr 3]])</f>
        <v>3.3172022333333189</v>
      </c>
      <c r="Q689" s="204">
        <f>Table21[[#This Row],[Abs Erorr 3]]/Table21[[#This Row],[Adj Close]]</f>
        <v>2.0037251657217495E-2</v>
      </c>
    </row>
    <row r="690" spans="1:17" x14ac:dyDescent="0.3">
      <c r="A690" s="68">
        <v>44463</v>
      </c>
      <c r="B690" s="87">
        <v>160.43240359999999</v>
      </c>
      <c r="C690" s="6">
        <f t="shared" si="51"/>
        <v>165.55175779999999</v>
      </c>
      <c r="D690" s="19">
        <f>Table21[[#This Row],[Adj Close]]-Table21[[#This Row],[Naive Trend ]]</f>
        <v>-5.1193542000000036</v>
      </c>
      <c r="E690" s="7">
        <f t="shared" si="50"/>
        <v>26.207787425057678</v>
      </c>
      <c r="F690" s="7">
        <f>ABS(Table21[[#This Row],[Erorr 1]])</f>
        <v>5.1193542000000036</v>
      </c>
      <c r="G690" s="8">
        <f>Table21[[#This Row],[Abs Erorr 1]]/Table21[[#This Row],[Adj Close]]</f>
        <v>3.1909726994827643E-2</v>
      </c>
      <c r="H690" s="6">
        <f t="shared" si="53"/>
        <v>162.99207559999999</v>
      </c>
      <c r="I690" s="9">
        <f>(Table21[[#This Row],[Adj Close]]-Table21[[#This Row],[3-MA]])</f>
        <v>-2.5596720000000062</v>
      </c>
      <c r="J690" s="5">
        <f t="shared" si="52"/>
        <v>6.551920747584032</v>
      </c>
      <c r="K690" s="5">
        <f>ABS(Table21[[#This Row],[Erorr 2]])</f>
        <v>2.5596720000000062</v>
      </c>
      <c r="L690" s="8">
        <f>Table21[[#This Row],[Abs Erorr 2]]/Table21[[#This Row],[Adj Close]]</f>
        <v>1.5954831708324579E-2</v>
      </c>
      <c r="M690" s="6">
        <f t="shared" si="54"/>
        <v>162.45353953333333</v>
      </c>
      <c r="N690" s="11">
        <f>Table21[[#This Row],[Adj Close]]-Table21[[#This Row],[6-MA]]</f>
        <v>-2.0211359333333405</v>
      </c>
      <c r="O690" s="12">
        <f>(Table21[[#This Row],[Adj Close]]-M690)^2</f>
        <v>4.0849904610112331</v>
      </c>
      <c r="P690" s="12">
        <f>ABS(Table21[[#This Row],[Erorr 3]])</f>
        <v>2.0211359333333405</v>
      </c>
      <c r="Q690" s="204">
        <f>Table21[[#This Row],[Abs Erorr 3]]/Table21[[#This Row],[Adj Close]]</f>
        <v>1.2598053061478539E-2</v>
      </c>
    </row>
    <row r="691" spans="1:17" x14ac:dyDescent="0.3">
      <c r="A691" s="68">
        <v>44466</v>
      </c>
      <c r="B691" s="87">
        <v>158.3204193</v>
      </c>
      <c r="C691" s="6">
        <f t="shared" si="51"/>
        <v>160.43240359999999</v>
      </c>
      <c r="D691" s="19">
        <f>Table21[[#This Row],[Adj Close]]-Table21[[#This Row],[Naive Trend ]]</f>
        <v>-2.1119842999999889</v>
      </c>
      <c r="E691" s="7">
        <f t="shared" si="50"/>
        <v>4.4604776834464435</v>
      </c>
      <c r="F691" s="7">
        <f>ABS(Table21[[#This Row],[Erorr 1]])</f>
        <v>2.1119842999999889</v>
      </c>
      <c r="G691" s="8">
        <f>Table21[[#This Row],[Abs Erorr 1]]/Table21[[#This Row],[Adj Close]]</f>
        <v>1.3339936246619005E-2</v>
      </c>
      <c r="H691" s="6">
        <f t="shared" si="53"/>
        <v>162.72929893333333</v>
      </c>
      <c r="I691" s="9">
        <f>(Table21[[#This Row],[Adj Close]]-Table21[[#This Row],[3-MA]])</f>
        <v>-4.4088796333333278</v>
      </c>
      <c r="J691" s="5">
        <f t="shared" si="52"/>
        <v>19.438219621221418</v>
      </c>
      <c r="K691" s="5">
        <f>ABS(Table21[[#This Row],[Erorr 2]])</f>
        <v>4.4088796333333278</v>
      </c>
      <c r="L691" s="8">
        <f>Table21[[#This Row],[Abs Erorr 2]]/Table21[[#This Row],[Adj Close]]</f>
        <v>2.7847826912199999E-2</v>
      </c>
      <c r="M691" s="6">
        <f t="shared" si="54"/>
        <v>161.87282816666666</v>
      </c>
      <c r="N691" s="11">
        <f>Table21[[#This Row],[Adj Close]]-Table21[[#This Row],[6-MA]]</f>
        <v>-3.5524088666666671</v>
      </c>
      <c r="O691" s="12">
        <f>(Table21[[#This Row],[Adj Close]]-M691)^2</f>
        <v>12.619608755971955</v>
      </c>
      <c r="P691" s="12">
        <f>ABS(Table21[[#This Row],[Erorr 3]])</f>
        <v>3.5524088666666671</v>
      </c>
      <c r="Q691" s="204">
        <f>Table21[[#This Row],[Abs Erorr 3]]/Table21[[#This Row],[Adj Close]]</f>
        <v>2.2438096629438797E-2</v>
      </c>
    </row>
    <row r="692" spans="1:17" x14ac:dyDescent="0.3">
      <c r="A692" s="68">
        <v>44467</v>
      </c>
      <c r="B692" s="87">
        <v>152.12075809999999</v>
      </c>
      <c r="C692" s="6">
        <f t="shared" si="51"/>
        <v>158.3204193</v>
      </c>
      <c r="D692" s="19">
        <f>Table21[[#This Row],[Adj Close]]-Table21[[#This Row],[Naive Trend ]]</f>
        <v>-6.1996612000000084</v>
      </c>
      <c r="E692" s="7">
        <f t="shared" si="50"/>
        <v>38.435798994785543</v>
      </c>
      <c r="F692" s="7">
        <f>ABS(Table21[[#This Row],[Erorr 1]])</f>
        <v>6.1996612000000084</v>
      </c>
      <c r="G692" s="8">
        <f>Table21[[#This Row],[Abs Erorr 1]]/Table21[[#This Row],[Adj Close]]</f>
        <v>4.0754866577278837E-2</v>
      </c>
      <c r="H692" s="6">
        <f t="shared" si="53"/>
        <v>161.43486023333332</v>
      </c>
      <c r="I692" s="9">
        <f>(Table21[[#This Row],[Adj Close]]-Table21[[#This Row],[3-MA]])</f>
        <v>-9.3141021333333356</v>
      </c>
      <c r="J692" s="5">
        <f t="shared" si="52"/>
        <v>86.752498550164589</v>
      </c>
      <c r="K692" s="5">
        <f>ABS(Table21[[#This Row],[Erorr 2]])</f>
        <v>9.3141021333333356</v>
      </c>
      <c r="L692" s="8">
        <f>Table21[[#This Row],[Abs Erorr 2]]/Table21[[#This Row],[Adj Close]]</f>
        <v>6.1228344176476573E-2</v>
      </c>
      <c r="M692" s="6">
        <f t="shared" si="54"/>
        <v>161.33753204999999</v>
      </c>
      <c r="N692" s="11">
        <f>Table21[[#This Row],[Adj Close]]-Table21[[#This Row],[6-MA]]</f>
        <v>-9.2167739500000039</v>
      </c>
      <c r="O692" s="12">
        <f>(Table21[[#This Row],[Adj Close]]-M692)^2</f>
        <v>84.948922045398675</v>
      </c>
      <c r="P692" s="12">
        <f>ABS(Table21[[#This Row],[Erorr 3]])</f>
        <v>9.2167739500000039</v>
      </c>
      <c r="Q692" s="204">
        <f>Table21[[#This Row],[Abs Erorr 3]]/Table21[[#This Row],[Adj Close]]</f>
        <v>6.0588535484034013E-2</v>
      </c>
    </row>
    <row r="693" spans="1:17" x14ac:dyDescent="0.3">
      <c r="A693" s="68">
        <v>44468</v>
      </c>
      <c r="B693" s="87">
        <v>152.89936829999999</v>
      </c>
      <c r="C693" s="6">
        <f t="shared" si="51"/>
        <v>152.12075809999999</v>
      </c>
      <c r="D693" s="19">
        <f>Table21[[#This Row],[Adj Close]]-Table21[[#This Row],[Naive Trend ]]</f>
        <v>0.77861020000000281</v>
      </c>
      <c r="E693" s="7">
        <f t="shared" si="50"/>
        <v>0.60623384354404442</v>
      </c>
      <c r="F693" s="7">
        <f>ABS(Table21[[#This Row],[Erorr 1]])</f>
        <v>0.77861020000000281</v>
      </c>
      <c r="G693" s="8">
        <f>Table21[[#This Row],[Abs Erorr 1]]/Table21[[#This Row],[Adj Close]]</f>
        <v>5.092304884296915E-3</v>
      </c>
      <c r="H693" s="6">
        <f t="shared" si="53"/>
        <v>156.95786033333331</v>
      </c>
      <c r="I693" s="9">
        <f>(Table21[[#This Row],[Adj Close]]-Table21[[#This Row],[3-MA]])</f>
        <v>-4.058492033333323</v>
      </c>
      <c r="J693" s="5">
        <f t="shared" si="52"/>
        <v>16.471357584630052</v>
      </c>
      <c r="K693" s="5">
        <f>ABS(Table21[[#This Row],[Erorr 2]])</f>
        <v>4.058492033333323</v>
      </c>
      <c r="L693" s="8">
        <f>Table21[[#This Row],[Abs Erorr 2]]/Table21[[#This Row],[Adj Close]]</f>
        <v>2.6543550038547303E-2</v>
      </c>
      <c r="M693" s="6">
        <f t="shared" si="54"/>
        <v>159.97496796666667</v>
      </c>
      <c r="N693" s="11">
        <f>Table21[[#This Row],[Adj Close]]-Table21[[#This Row],[6-MA]]</f>
        <v>-7.0755996666666761</v>
      </c>
      <c r="O693" s="12">
        <f>(Table21[[#This Row],[Adj Close]]-M693)^2</f>
        <v>50.064110642933578</v>
      </c>
      <c r="P693" s="12">
        <f>ABS(Table21[[#This Row],[Erorr 3]])</f>
        <v>7.0755996666666761</v>
      </c>
      <c r="Q693" s="204">
        <f>Table21[[#This Row],[Abs Erorr 3]]/Table21[[#This Row],[Adj Close]]</f>
        <v>4.6276186391979203E-2</v>
      </c>
    </row>
    <row r="694" spans="1:17" x14ac:dyDescent="0.3">
      <c r="A694" s="68">
        <v>44469</v>
      </c>
      <c r="B694" s="87">
        <v>153.89208980000001</v>
      </c>
      <c r="C694" s="6">
        <f t="shared" si="51"/>
        <v>152.89936829999999</v>
      </c>
      <c r="D694" s="19">
        <f>Table21[[#This Row],[Adj Close]]-Table21[[#This Row],[Naive Trend ]]</f>
        <v>0.99272150000001602</v>
      </c>
      <c r="E694" s="7">
        <f t="shared" si="50"/>
        <v>0.98549597656228183</v>
      </c>
      <c r="F694" s="7">
        <f>ABS(Table21[[#This Row],[Erorr 1]])</f>
        <v>0.99272150000001602</v>
      </c>
      <c r="G694" s="8">
        <f>Table21[[#This Row],[Abs Erorr 1]]/Table21[[#This Row],[Adj Close]]</f>
        <v>6.4507636571195359E-3</v>
      </c>
      <c r="H694" s="6">
        <f t="shared" si="53"/>
        <v>154.44684856666666</v>
      </c>
      <c r="I694" s="9">
        <f>(Table21[[#This Row],[Adj Close]]-Table21[[#This Row],[3-MA]])</f>
        <v>-0.55475876666665158</v>
      </c>
      <c r="J694" s="5">
        <f t="shared" si="52"/>
        <v>0.30775728919350437</v>
      </c>
      <c r="K694" s="5">
        <f>ABS(Table21[[#This Row],[Erorr 2]])</f>
        <v>0.55475876666665158</v>
      </c>
      <c r="L694" s="8">
        <f>Table21[[#This Row],[Abs Erorr 2]]/Table21[[#This Row],[Adj Close]]</f>
        <v>3.6048556322006067E-3</v>
      </c>
      <c r="M694" s="6">
        <f t="shared" si="54"/>
        <v>158.58807375000001</v>
      </c>
      <c r="N694" s="11">
        <f>Table21[[#This Row],[Adj Close]]-Table21[[#This Row],[6-MA]]</f>
        <v>-4.6959839499999987</v>
      </c>
      <c r="O694" s="12">
        <f>(Table21[[#This Row],[Adj Close]]-M694)^2</f>
        <v>22.052265258657592</v>
      </c>
      <c r="P694" s="12">
        <f>ABS(Table21[[#This Row],[Erorr 3]])</f>
        <v>4.6959839499999987</v>
      </c>
      <c r="Q694" s="204">
        <f>Table21[[#This Row],[Abs Erorr 3]]/Table21[[#This Row],[Adj Close]]</f>
        <v>3.0514784457751892E-2</v>
      </c>
    </row>
    <row r="695" spans="1:17" x14ac:dyDescent="0.3">
      <c r="A695" s="68">
        <v>44470</v>
      </c>
      <c r="B695" s="87">
        <v>154.36897279999999</v>
      </c>
      <c r="C695" s="6">
        <f t="shared" si="51"/>
        <v>153.89208980000001</v>
      </c>
      <c r="D695" s="19">
        <f>Table21[[#This Row],[Adj Close]]-Table21[[#This Row],[Naive Trend ]]</f>
        <v>0.47688299999998662</v>
      </c>
      <c r="E695" s="7">
        <f t="shared" si="50"/>
        <v>0.22741739568898725</v>
      </c>
      <c r="F695" s="7">
        <f>ABS(Table21[[#This Row],[Erorr 1]])</f>
        <v>0.47688299999998662</v>
      </c>
      <c r="G695" s="8">
        <f>Table21[[#This Row],[Abs Erorr 1]]/Table21[[#This Row],[Adj Close]]</f>
        <v>3.0892412597564854E-3</v>
      </c>
      <c r="H695" s="6">
        <f t="shared" si="53"/>
        <v>152.97073873333332</v>
      </c>
      <c r="I695" s="9">
        <f>(Table21[[#This Row],[Adj Close]]-Table21[[#This Row],[3-MA]])</f>
        <v>1.3982340666666744</v>
      </c>
      <c r="J695" s="5">
        <f t="shared" si="52"/>
        <v>1.955058505187226</v>
      </c>
      <c r="K695" s="5">
        <f>ABS(Table21[[#This Row],[Erorr 2]])</f>
        <v>1.3982340666666744</v>
      </c>
      <c r="L695" s="8">
        <f>Table21[[#This Row],[Abs Erorr 2]]/Table21[[#This Row],[Adj Close]]</f>
        <v>9.0577403043176456E-3</v>
      </c>
      <c r="M695" s="6">
        <f t="shared" si="54"/>
        <v>157.20279948333334</v>
      </c>
      <c r="N695" s="11">
        <f>Table21[[#This Row],[Adj Close]]-Table21[[#This Row],[6-MA]]</f>
        <v>-2.8338266833333421</v>
      </c>
      <c r="O695" s="12">
        <f>(Table21[[#This Row],[Adj Close]]-M695)^2</f>
        <v>8.0305736711720499</v>
      </c>
      <c r="P695" s="12">
        <f>ABS(Table21[[#This Row],[Erorr 3]])</f>
        <v>2.8338266833333421</v>
      </c>
      <c r="Q695" s="204">
        <f>Table21[[#This Row],[Abs Erorr 3]]/Table21[[#This Row],[Adj Close]]</f>
        <v>1.8357488761714051E-2</v>
      </c>
    </row>
    <row r="696" spans="1:17" x14ac:dyDescent="0.3">
      <c r="A696" s="68">
        <v>44473</v>
      </c>
      <c r="B696" s="87">
        <v>150.8165741</v>
      </c>
      <c r="C696" s="6">
        <f t="shared" si="51"/>
        <v>154.36897279999999</v>
      </c>
      <c r="D696" s="19">
        <f>Table21[[#This Row],[Adj Close]]-Table21[[#This Row],[Naive Trend ]]</f>
        <v>-3.5523986999999977</v>
      </c>
      <c r="E696" s="7">
        <f t="shared" si="50"/>
        <v>12.619536523761674</v>
      </c>
      <c r="F696" s="7">
        <f>ABS(Table21[[#This Row],[Erorr 1]])</f>
        <v>3.5523986999999977</v>
      </c>
      <c r="G696" s="8">
        <f>Table21[[#This Row],[Abs Erorr 1]]/Table21[[#This Row],[Adj Close]]</f>
        <v>2.3554431740668996E-2</v>
      </c>
      <c r="H696" s="6">
        <f t="shared" si="53"/>
        <v>153.72014363333332</v>
      </c>
      <c r="I696" s="9">
        <f>(Table21[[#This Row],[Adj Close]]-Table21[[#This Row],[3-MA]])</f>
        <v>-2.9035695333333251</v>
      </c>
      <c r="J696" s="5">
        <f t="shared" si="52"/>
        <v>8.4307160349015042</v>
      </c>
      <c r="K696" s="5">
        <f>ABS(Table21[[#This Row],[Erorr 2]])</f>
        <v>2.9035695333333251</v>
      </c>
      <c r="L696" s="8">
        <f>Table21[[#This Row],[Abs Erorr 2]]/Table21[[#This Row],[Adj Close]]</f>
        <v>1.9252323895171446E-2</v>
      </c>
      <c r="M696" s="6">
        <f t="shared" si="54"/>
        <v>155.33900198333333</v>
      </c>
      <c r="N696" s="11">
        <f>Table21[[#This Row],[Adj Close]]-Table21[[#This Row],[6-MA]]</f>
        <v>-4.5224278833333358</v>
      </c>
      <c r="O696" s="12">
        <f>(Table21[[#This Row],[Adj Close]]-M696)^2</f>
        <v>20.452353959950837</v>
      </c>
      <c r="P696" s="12">
        <f>ABS(Table21[[#This Row],[Erorr 3]])</f>
        <v>4.5224278833333358</v>
      </c>
      <c r="Q696" s="204">
        <f>Table21[[#This Row],[Abs Erorr 3]]/Table21[[#This Row],[Adj Close]]</f>
        <v>2.9986279096452011E-2</v>
      </c>
    </row>
    <row r="697" spans="1:17" x14ac:dyDescent="0.3">
      <c r="A697" s="68">
        <v>44474</v>
      </c>
      <c r="B697" s="87">
        <v>148.714325</v>
      </c>
      <c r="C697" s="6">
        <f t="shared" si="51"/>
        <v>150.8165741</v>
      </c>
      <c r="D697" s="19">
        <f>Table21[[#This Row],[Adj Close]]-Table21[[#This Row],[Naive Trend ]]</f>
        <v>-2.1022490999999945</v>
      </c>
      <c r="E697" s="7">
        <f t="shared" si="50"/>
        <v>4.4194512784507873</v>
      </c>
      <c r="F697" s="7">
        <f>ABS(Table21[[#This Row],[Erorr 1]])</f>
        <v>2.1022490999999945</v>
      </c>
      <c r="G697" s="8">
        <f>Table21[[#This Row],[Abs Erorr 1]]/Table21[[#This Row],[Adj Close]]</f>
        <v>1.413615736076531E-2</v>
      </c>
      <c r="H697" s="6">
        <f t="shared" si="53"/>
        <v>153.02587889999998</v>
      </c>
      <c r="I697" s="9">
        <f>(Table21[[#This Row],[Adj Close]]-Table21[[#This Row],[3-MA]])</f>
        <v>-4.3115538999999785</v>
      </c>
      <c r="J697" s="5">
        <f t="shared" si="52"/>
        <v>18.589497032605024</v>
      </c>
      <c r="K697" s="5">
        <f>ABS(Table21[[#This Row],[Erorr 2]])</f>
        <v>4.3115538999999785</v>
      </c>
      <c r="L697" s="8">
        <f>Table21[[#This Row],[Abs Erorr 2]]/Table21[[#This Row],[Adj Close]]</f>
        <v>2.8992189555377253E-2</v>
      </c>
      <c r="M697" s="6">
        <f t="shared" si="54"/>
        <v>153.73636373333332</v>
      </c>
      <c r="N697" s="11">
        <f>Table21[[#This Row],[Adj Close]]-Table21[[#This Row],[6-MA]]</f>
        <v>-5.0220387333333179</v>
      </c>
      <c r="O697" s="12">
        <f>(Table21[[#This Row],[Adj Close]]-M697)^2</f>
        <v>25.220873039100116</v>
      </c>
      <c r="P697" s="12">
        <f>ABS(Table21[[#This Row],[Erorr 3]])</f>
        <v>5.0220387333333179</v>
      </c>
      <c r="Q697" s="204">
        <f>Table21[[#This Row],[Abs Erorr 3]]/Table21[[#This Row],[Adj Close]]</f>
        <v>3.3769703983347388E-2</v>
      </c>
    </row>
    <row r="698" spans="1:17" x14ac:dyDescent="0.3">
      <c r="A698" s="68">
        <v>44475</v>
      </c>
      <c r="B698" s="87">
        <v>148.0622559</v>
      </c>
      <c r="C698" s="6">
        <f t="shared" si="51"/>
        <v>148.714325</v>
      </c>
      <c r="D698" s="19">
        <f>Table21[[#This Row],[Adj Close]]-Table21[[#This Row],[Naive Trend ]]</f>
        <v>-0.65206910000000562</v>
      </c>
      <c r="E698" s="7">
        <f t="shared" si="50"/>
        <v>0.42519411117481731</v>
      </c>
      <c r="F698" s="7">
        <f>ABS(Table21[[#This Row],[Erorr 1]])</f>
        <v>0.65206910000000562</v>
      </c>
      <c r="G698" s="8">
        <f>Table21[[#This Row],[Abs Erorr 1]]/Table21[[#This Row],[Adj Close]]</f>
        <v>4.4040197553143296E-3</v>
      </c>
      <c r="H698" s="6">
        <f t="shared" si="53"/>
        <v>151.29995729999999</v>
      </c>
      <c r="I698" s="9">
        <f>(Table21[[#This Row],[Adj Close]]-Table21[[#This Row],[3-MA]])</f>
        <v>-3.2377013999999917</v>
      </c>
      <c r="J698" s="5">
        <f t="shared" si="52"/>
        <v>10.482710355561906</v>
      </c>
      <c r="K698" s="5">
        <f>ABS(Table21[[#This Row],[Erorr 2]])</f>
        <v>3.2377013999999917</v>
      </c>
      <c r="L698" s="8">
        <f>Table21[[#This Row],[Abs Erorr 2]]/Table21[[#This Row],[Adj Close]]</f>
        <v>2.1867162433258536E-2</v>
      </c>
      <c r="M698" s="6">
        <f t="shared" si="54"/>
        <v>152.13534801666668</v>
      </c>
      <c r="N698" s="11">
        <f>Table21[[#This Row],[Adj Close]]-Table21[[#This Row],[6-MA]]</f>
        <v>-4.073092116666686</v>
      </c>
      <c r="O698" s="12">
        <f>(Table21[[#This Row],[Adj Close]]-M698)^2</f>
        <v>16.590079390852306</v>
      </c>
      <c r="P698" s="12">
        <f>ABS(Table21[[#This Row],[Erorr 3]])</f>
        <v>4.073092116666686</v>
      </c>
      <c r="Q698" s="204">
        <f>Table21[[#This Row],[Abs Erorr 3]]/Table21[[#This Row],[Adj Close]]</f>
        <v>2.7509320940089E-2</v>
      </c>
    </row>
    <row r="699" spans="1:17" x14ac:dyDescent="0.3">
      <c r="A699" s="68">
        <v>44476</v>
      </c>
      <c r="B699" s="87">
        <v>149.84332280000001</v>
      </c>
      <c r="C699" s="6">
        <f t="shared" si="51"/>
        <v>148.0622559</v>
      </c>
      <c r="D699" s="19">
        <f>Table21[[#This Row],[Adj Close]]-Table21[[#This Row],[Naive Trend ]]</f>
        <v>1.7810669000000132</v>
      </c>
      <c r="E699" s="7">
        <f t="shared" si="50"/>
        <v>3.1721993022756569</v>
      </c>
      <c r="F699" s="7">
        <f>ABS(Table21[[#This Row],[Erorr 1]])</f>
        <v>1.7810669000000132</v>
      </c>
      <c r="G699" s="8">
        <f>Table21[[#This Row],[Abs Erorr 1]]/Table21[[#This Row],[Adj Close]]</f>
        <v>1.1886194637963629E-2</v>
      </c>
      <c r="H699" s="6">
        <f t="shared" si="53"/>
        <v>149.19771833333334</v>
      </c>
      <c r="I699" s="9">
        <f>(Table21[[#This Row],[Adj Close]]-Table21[[#This Row],[3-MA]])</f>
        <v>0.64560446666666849</v>
      </c>
      <c r="J699" s="5">
        <f t="shared" si="52"/>
        <v>0.41680512737995346</v>
      </c>
      <c r="K699" s="5">
        <f>ABS(Table21[[#This Row],[Erorr 2]])</f>
        <v>0.64560446666666849</v>
      </c>
      <c r="L699" s="8">
        <f>Table21[[#This Row],[Abs Erorr 2]]/Table21[[#This Row],[Adj Close]]</f>
        <v>4.3085301006597033E-3</v>
      </c>
      <c r="M699" s="6">
        <f t="shared" si="54"/>
        <v>151.45893098333332</v>
      </c>
      <c r="N699" s="11">
        <f>Table21[[#This Row],[Adj Close]]-Table21[[#This Row],[6-MA]]</f>
        <v>-1.6156081833333076</v>
      </c>
      <c r="O699" s="12">
        <f>(Table21[[#This Row],[Adj Close]]-M699)^2</f>
        <v>2.6101898020535503</v>
      </c>
      <c r="P699" s="12">
        <f>ABS(Table21[[#This Row],[Erorr 3]])</f>
        <v>1.6156081833333076</v>
      </c>
      <c r="Q699" s="204">
        <f>Table21[[#This Row],[Abs Erorr 3]]/Table21[[#This Row],[Adj Close]]</f>
        <v>1.0781983161770273E-2</v>
      </c>
    </row>
    <row r="700" spans="1:17" x14ac:dyDescent="0.3">
      <c r="A700" s="68">
        <v>44477</v>
      </c>
      <c r="B700" s="87">
        <v>147.5756226</v>
      </c>
      <c r="C700" s="6">
        <f t="shared" si="51"/>
        <v>149.84332280000001</v>
      </c>
      <c r="D700" s="19">
        <f>Table21[[#This Row],[Adj Close]]-Table21[[#This Row],[Naive Trend ]]</f>
        <v>-2.2677002000000073</v>
      </c>
      <c r="E700" s="7">
        <f t="shared" si="50"/>
        <v>5.1424641970800726</v>
      </c>
      <c r="F700" s="7">
        <f>ABS(Table21[[#This Row],[Erorr 1]])</f>
        <v>2.2677002000000073</v>
      </c>
      <c r="G700" s="8">
        <f>Table21[[#This Row],[Abs Erorr 1]]/Table21[[#This Row],[Adj Close]]</f>
        <v>1.536636037881779E-2</v>
      </c>
      <c r="H700" s="6">
        <f t="shared" si="53"/>
        <v>148.87330123333334</v>
      </c>
      <c r="I700" s="9">
        <f>(Table21[[#This Row],[Adj Close]]-Table21[[#This Row],[3-MA]])</f>
        <v>-1.2976786333333337</v>
      </c>
      <c r="J700" s="5">
        <f t="shared" si="52"/>
        <v>1.6839698354098687</v>
      </c>
      <c r="K700" s="5">
        <f>ABS(Table21[[#This Row],[Erorr 2]])</f>
        <v>1.2976786333333337</v>
      </c>
      <c r="L700" s="8">
        <f>Table21[[#This Row],[Abs Erorr 2]]/Table21[[#This Row],[Adj Close]]</f>
        <v>8.7933129501385123E-3</v>
      </c>
      <c r="M700" s="6">
        <f t="shared" si="54"/>
        <v>150.94959006666667</v>
      </c>
      <c r="N700" s="11">
        <f>Table21[[#This Row],[Adj Close]]-Table21[[#This Row],[6-MA]]</f>
        <v>-3.3739674666666701</v>
      </c>
      <c r="O700" s="12">
        <f>(Table21[[#This Row],[Adj Close]]-M700)^2</f>
        <v>11.383656466125109</v>
      </c>
      <c r="P700" s="12">
        <f>ABS(Table21[[#This Row],[Erorr 3]])</f>
        <v>3.3739674666666701</v>
      </c>
      <c r="Q700" s="204">
        <f>Table21[[#This Row],[Abs Erorr 3]]/Table21[[#This Row],[Adj Close]]</f>
        <v>2.2862634134444573E-2</v>
      </c>
    </row>
    <row r="701" spans="1:17" x14ac:dyDescent="0.3">
      <c r="A701" s="68">
        <v>44480</v>
      </c>
      <c r="B701" s="87">
        <v>146.54396059999999</v>
      </c>
      <c r="C701" s="6">
        <f t="shared" si="51"/>
        <v>147.5756226</v>
      </c>
      <c r="D701" s="19">
        <f>Table21[[#This Row],[Adj Close]]-Table21[[#This Row],[Naive Trend ]]</f>
        <v>-1.0316620000000114</v>
      </c>
      <c r="E701" s="7">
        <f t="shared" si="50"/>
        <v>1.0643264822440235</v>
      </c>
      <c r="F701" s="7">
        <f>ABS(Table21[[#This Row],[Erorr 1]])</f>
        <v>1.0316620000000114</v>
      </c>
      <c r="G701" s="8">
        <f>Table21[[#This Row],[Abs Erorr 1]]/Table21[[#This Row],[Adj Close]]</f>
        <v>7.0399489393902148E-3</v>
      </c>
      <c r="H701" s="6">
        <f t="shared" si="53"/>
        <v>148.49373376666665</v>
      </c>
      <c r="I701" s="9">
        <f>(Table21[[#This Row],[Adj Close]]-Table21[[#This Row],[3-MA]])</f>
        <v>-1.9497731666666596</v>
      </c>
      <c r="J701" s="5">
        <f t="shared" si="52"/>
        <v>3.8016154014533332</v>
      </c>
      <c r="K701" s="5">
        <f>ABS(Table21[[#This Row],[Erorr 2]])</f>
        <v>1.9497731666666596</v>
      </c>
      <c r="L701" s="8">
        <f>Table21[[#This Row],[Abs Erorr 2]]/Table21[[#This Row],[Adj Close]]</f>
        <v>1.3305039379880522E-2</v>
      </c>
      <c r="M701" s="6">
        <f t="shared" si="54"/>
        <v>149.89684553333333</v>
      </c>
      <c r="N701" s="11">
        <f>Table21[[#This Row],[Adj Close]]-Table21[[#This Row],[6-MA]]</f>
        <v>-3.3528849333333426</v>
      </c>
      <c r="O701" s="12">
        <f>(Table21[[#This Row],[Adj Close]]-M701)^2</f>
        <v>11.241837376173732</v>
      </c>
      <c r="P701" s="12">
        <f>ABS(Table21[[#This Row],[Erorr 3]])</f>
        <v>3.3528849333333426</v>
      </c>
      <c r="Q701" s="204">
        <f>Table21[[#This Row],[Abs Erorr 3]]/Table21[[#This Row],[Adj Close]]</f>
        <v>2.2879721003892007E-2</v>
      </c>
    </row>
    <row r="702" spans="1:17" x14ac:dyDescent="0.3">
      <c r="A702" s="68">
        <v>44481</v>
      </c>
      <c r="B702" s="87">
        <v>145.83348079999999</v>
      </c>
      <c r="C702" s="6">
        <f t="shared" si="51"/>
        <v>146.54396059999999</v>
      </c>
      <c r="D702" s="19">
        <f>Table21[[#This Row],[Adj Close]]-Table21[[#This Row],[Naive Trend ]]</f>
        <v>-0.71047980000000166</v>
      </c>
      <c r="E702" s="7">
        <f t="shared" si="50"/>
        <v>0.50478154620804239</v>
      </c>
      <c r="F702" s="7">
        <f>ABS(Table21[[#This Row],[Erorr 1]])</f>
        <v>0.71047980000000166</v>
      </c>
      <c r="G702" s="8">
        <f>Table21[[#This Row],[Abs Erorr 1]]/Table21[[#This Row],[Adj Close]]</f>
        <v>4.8718565592929444E-3</v>
      </c>
      <c r="H702" s="6">
        <f t="shared" si="53"/>
        <v>147.98763533333332</v>
      </c>
      <c r="I702" s="9">
        <f>(Table21[[#This Row],[Adj Close]]-Table21[[#This Row],[3-MA]])</f>
        <v>-2.1541545333333261</v>
      </c>
      <c r="J702" s="5">
        <f t="shared" si="52"/>
        <v>4.6403817534805194</v>
      </c>
      <c r="K702" s="5">
        <f>ABS(Table21[[#This Row],[Erorr 2]])</f>
        <v>2.1541545333333261</v>
      </c>
      <c r="L702" s="8">
        <f>Table21[[#This Row],[Abs Erorr 2]]/Table21[[#This Row],[Adj Close]]</f>
        <v>1.4771330434659186E-2</v>
      </c>
      <c r="M702" s="6">
        <f t="shared" si="54"/>
        <v>148.59267683333334</v>
      </c>
      <c r="N702" s="11">
        <f>Table21[[#This Row],[Adj Close]]-Table21[[#This Row],[6-MA]]</f>
        <v>-2.7591960333333532</v>
      </c>
      <c r="O702" s="12">
        <f>(Table21[[#This Row],[Adj Close]]-M702)^2</f>
        <v>7.6131627503625108</v>
      </c>
      <c r="P702" s="12">
        <f>ABS(Table21[[#This Row],[Erorr 3]])</f>
        <v>2.7591960333333532</v>
      </c>
      <c r="Q702" s="204">
        <f>Table21[[#This Row],[Abs Erorr 3]]/Table21[[#This Row],[Adj Close]]</f>
        <v>1.892018223934043E-2</v>
      </c>
    </row>
    <row r="703" spans="1:17" x14ac:dyDescent="0.3">
      <c r="A703" s="68">
        <v>44482</v>
      </c>
      <c r="B703" s="87">
        <v>149.01605219999999</v>
      </c>
      <c r="C703" s="6">
        <f t="shared" si="51"/>
        <v>145.83348079999999</v>
      </c>
      <c r="D703" s="19">
        <f>Table21[[#This Row],[Adj Close]]-Table21[[#This Row],[Naive Trend ]]</f>
        <v>3.1825714000000005</v>
      </c>
      <c r="E703" s="7">
        <f t="shared" si="50"/>
        <v>10.128760716097963</v>
      </c>
      <c r="F703" s="7">
        <f>ABS(Table21[[#This Row],[Erorr 1]])</f>
        <v>3.1825714000000005</v>
      </c>
      <c r="G703" s="8">
        <f>Table21[[#This Row],[Abs Erorr 1]]/Table21[[#This Row],[Adj Close]]</f>
        <v>2.1357238720353115E-2</v>
      </c>
      <c r="H703" s="6">
        <f t="shared" si="53"/>
        <v>146.65102133333332</v>
      </c>
      <c r="I703" s="9">
        <f>(Table21[[#This Row],[Adj Close]]-Table21[[#This Row],[3-MA]])</f>
        <v>2.3650308666666717</v>
      </c>
      <c r="J703" s="5">
        <f t="shared" si="52"/>
        <v>5.5933710002861083</v>
      </c>
      <c r="K703" s="5">
        <f>ABS(Table21[[#This Row],[Erorr 2]])</f>
        <v>2.3650308666666717</v>
      </c>
      <c r="L703" s="8">
        <f>Table21[[#This Row],[Abs Erorr 2]]/Table21[[#This Row],[Adj Close]]</f>
        <v>1.5870980553776018E-2</v>
      </c>
      <c r="M703" s="6">
        <f t="shared" si="54"/>
        <v>147.76216128333331</v>
      </c>
      <c r="N703" s="11">
        <f>Table21[[#This Row],[Adj Close]]-Table21[[#This Row],[6-MA]]</f>
        <v>1.253890916666677</v>
      </c>
      <c r="O703" s="12">
        <f>(Table21[[#This Row],[Adj Close]]-M703)^2</f>
        <v>1.5722424308991994</v>
      </c>
      <c r="P703" s="12">
        <f>ABS(Table21[[#This Row],[Erorr 3]])</f>
        <v>1.253890916666677</v>
      </c>
      <c r="Q703" s="204">
        <f>Table21[[#This Row],[Abs Erorr 3]]/Table21[[#This Row],[Adj Close]]</f>
        <v>8.4144687646387478E-3</v>
      </c>
    </row>
    <row r="704" spans="1:17" x14ac:dyDescent="0.3">
      <c r="A704" s="68">
        <v>44483</v>
      </c>
      <c r="B704" s="87">
        <v>150.85549929999999</v>
      </c>
      <c r="C704" s="6">
        <f t="shared" si="51"/>
        <v>149.01605219999999</v>
      </c>
      <c r="D704" s="19">
        <f>Table21[[#This Row],[Adj Close]]-Table21[[#This Row],[Naive Trend ]]</f>
        <v>1.839447100000001</v>
      </c>
      <c r="E704" s="7">
        <f t="shared" si="50"/>
        <v>3.3835656336984137</v>
      </c>
      <c r="F704" s="7">
        <f>ABS(Table21[[#This Row],[Erorr 1]])</f>
        <v>1.839447100000001</v>
      </c>
      <c r="G704" s="8">
        <f>Table21[[#This Row],[Abs Erorr 1]]/Table21[[#This Row],[Adj Close]]</f>
        <v>1.2193437485112623E-2</v>
      </c>
      <c r="H704" s="6">
        <f t="shared" si="53"/>
        <v>147.1311645333333</v>
      </c>
      <c r="I704" s="9">
        <f>(Table21[[#This Row],[Adj Close]]-Table21[[#This Row],[3-MA]])</f>
        <v>3.7243347666666864</v>
      </c>
      <c r="J704" s="5">
        <f t="shared" si="52"/>
        <v>13.870669454202201</v>
      </c>
      <c r="K704" s="5">
        <f>ABS(Table21[[#This Row],[Erorr 2]])</f>
        <v>3.7243347666666864</v>
      </c>
      <c r="L704" s="8">
        <f>Table21[[#This Row],[Abs Erorr 2]]/Table21[[#This Row],[Adj Close]]</f>
        <v>2.4688094129470602E-2</v>
      </c>
      <c r="M704" s="6">
        <f t="shared" si="54"/>
        <v>147.81244914999999</v>
      </c>
      <c r="N704" s="11">
        <f>Table21[[#This Row],[Adj Close]]-Table21[[#This Row],[6-MA]]</f>
        <v>3.0430501499999991</v>
      </c>
      <c r="O704" s="12">
        <f>(Table21[[#This Row],[Adj Close]]-M704)^2</f>
        <v>9.2601542154150174</v>
      </c>
      <c r="P704" s="12">
        <f>ABS(Table21[[#This Row],[Erorr 3]])</f>
        <v>3.0430501499999991</v>
      </c>
      <c r="Q704" s="204">
        <f>Table21[[#This Row],[Abs Erorr 3]]/Table21[[#This Row],[Adj Close]]</f>
        <v>2.0171953718096901E-2</v>
      </c>
    </row>
    <row r="705" spans="1:17" x14ac:dyDescent="0.3">
      <c r="A705" s="68">
        <v>44484</v>
      </c>
      <c r="B705" s="87">
        <v>155.32276920000001</v>
      </c>
      <c r="C705" s="6">
        <f t="shared" si="51"/>
        <v>150.85549929999999</v>
      </c>
      <c r="D705" s="19">
        <f>Table21[[#This Row],[Adj Close]]-Table21[[#This Row],[Naive Trend ]]</f>
        <v>4.4672699000000193</v>
      </c>
      <c r="E705" s="7">
        <f t="shared" si="50"/>
        <v>19.956500359446181</v>
      </c>
      <c r="F705" s="7">
        <f>ABS(Table21[[#This Row],[Erorr 1]])</f>
        <v>4.4672699000000193</v>
      </c>
      <c r="G705" s="8">
        <f>Table21[[#This Row],[Abs Erorr 1]]/Table21[[#This Row],[Adj Close]]</f>
        <v>2.8761204316720482E-2</v>
      </c>
      <c r="H705" s="6">
        <f t="shared" si="53"/>
        <v>148.56834409999999</v>
      </c>
      <c r="I705" s="9">
        <f>(Table21[[#This Row],[Adj Close]]-Table21[[#This Row],[3-MA]])</f>
        <v>6.7544251000000202</v>
      </c>
      <c r="J705" s="5">
        <f t="shared" si="52"/>
        <v>45.622258431510282</v>
      </c>
      <c r="K705" s="5">
        <f>ABS(Table21[[#This Row],[Erorr 2]])</f>
        <v>6.7544251000000202</v>
      </c>
      <c r="L705" s="8">
        <f>Table21[[#This Row],[Abs Erorr 2]]/Table21[[#This Row],[Adj Close]]</f>
        <v>4.3486380875058593E-2</v>
      </c>
      <c r="M705" s="6">
        <f t="shared" si="54"/>
        <v>148.27798971666667</v>
      </c>
      <c r="N705" s="11">
        <f>Table21[[#This Row],[Adj Close]]-Table21[[#This Row],[6-MA]]</f>
        <v>7.0447794833333433</v>
      </c>
      <c r="O705" s="12">
        <f>(Table21[[#This Row],[Adj Close]]-M705)^2</f>
        <v>49.628917968794404</v>
      </c>
      <c r="P705" s="12">
        <f>ABS(Table21[[#This Row],[Erorr 3]])</f>
        <v>7.0447794833333433</v>
      </c>
      <c r="Q705" s="204">
        <f>Table21[[#This Row],[Abs Erorr 3]]/Table21[[#This Row],[Adj Close]]</f>
        <v>4.5355742236749555E-2</v>
      </c>
    </row>
    <row r="706" spans="1:17" x14ac:dyDescent="0.3">
      <c r="A706" s="68">
        <v>44487</v>
      </c>
      <c r="B706" s="87">
        <v>153.1037445</v>
      </c>
      <c r="C706" s="6">
        <f t="shared" si="51"/>
        <v>155.32276920000001</v>
      </c>
      <c r="D706" s="19">
        <f>Table21[[#This Row],[Adj Close]]-Table21[[#This Row],[Naive Trend ]]</f>
        <v>-2.2190247000000056</v>
      </c>
      <c r="E706" s="7">
        <f t="shared" si="50"/>
        <v>4.9240706192101147</v>
      </c>
      <c r="F706" s="7">
        <f>ABS(Table21[[#This Row],[Erorr 1]])</f>
        <v>2.2190247000000056</v>
      </c>
      <c r="G706" s="8">
        <f>Table21[[#This Row],[Abs Erorr 1]]/Table21[[#This Row],[Adj Close]]</f>
        <v>1.4493601755115829E-2</v>
      </c>
      <c r="H706" s="6">
        <f t="shared" si="53"/>
        <v>151.73144023333336</v>
      </c>
      <c r="I706" s="9">
        <f>(Table21[[#This Row],[Adj Close]]-Table21[[#This Row],[3-MA]])</f>
        <v>1.3723042666666458</v>
      </c>
      <c r="J706" s="5">
        <f t="shared" si="52"/>
        <v>1.8832190003114806</v>
      </c>
      <c r="K706" s="5">
        <f>ABS(Table21[[#This Row],[Erorr 2]])</f>
        <v>1.3723042666666458</v>
      </c>
      <c r="L706" s="8">
        <f>Table21[[#This Row],[Abs Erorr 2]]/Table21[[#This Row],[Adj Close]]</f>
        <v>8.9632312465528618E-3</v>
      </c>
      <c r="M706" s="6">
        <f t="shared" si="54"/>
        <v>149.19123078333334</v>
      </c>
      <c r="N706" s="11">
        <f>Table21[[#This Row],[Adj Close]]-Table21[[#This Row],[6-MA]]</f>
        <v>3.9125137166666661</v>
      </c>
      <c r="O706" s="12">
        <f>(Table21[[#This Row],[Adj Close]]-M706)^2</f>
        <v>15.30776358310481</v>
      </c>
      <c r="P706" s="12">
        <f>ABS(Table21[[#This Row],[Erorr 3]])</f>
        <v>3.9125137166666661</v>
      </c>
      <c r="Q706" s="204">
        <f>Table21[[#This Row],[Abs Erorr 3]]/Table21[[#This Row],[Adj Close]]</f>
        <v>2.5554657264876143E-2</v>
      </c>
    </row>
    <row r="707" spans="1:17" x14ac:dyDescent="0.3">
      <c r="A707" s="68">
        <v>44488</v>
      </c>
      <c r="B707" s="87">
        <v>152.63658140000001</v>
      </c>
      <c r="C707" s="6">
        <f t="shared" si="51"/>
        <v>153.1037445</v>
      </c>
      <c r="D707" s="19">
        <f>Table21[[#This Row],[Adj Close]]-Table21[[#This Row],[Naive Trend ]]</f>
        <v>-0.46716309999999339</v>
      </c>
      <c r="E707" s="7">
        <f t="shared" ref="E707:E770" si="55">(B707-C707)^2</f>
        <v>0.21824136200160382</v>
      </c>
      <c r="F707" s="7">
        <f>ABS(Table21[[#This Row],[Erorr 1]])</f>
        <v>0.46716309999999339</v>
      </c>
      <c r="G707" s="8">
        <f>Table21[[#This Row],[Abs Erorr 1]]/Table21[[#This Row],[Adj Close]]</f>
        <v>3.0606234476369984E-3</v>
      </c>
      <c r="H707" s="6">
        <f t="shared" si="53"/>
        <v>153.09400433333334</v>
      </c>
      <c r="I707" s="9">
        <f>(Table21[[#This Row],[Adj Close]]-Table21[[#This Row],[3-MA]])</f>
        <v>-0.4574229333333335</v>
      </c>
      <c r="J707" s="5">
        <f t="shared" si="52"/>
        <v>0.20923573993927128</v>
      </c>
      <c r="K707" s="5">
        <f>ABS(Table21[[#This Row],[Erorr 2]])</f>
        <v>0.4574229333333335</v>
      </c>
      <c r="L707" s="8">
        <f>Table21[[#This Row],[Abs Erorr 2]]/Table21[[#This Row],[Adj Close]]</f>
        <v>2.9968106540240783E-3</v>
      </c>
      <c r="M707" s="6">
        <f t="shared" si="54"/>
        <v>150.11258443333335</v>
      </c>
      <c r="N707" s="11">
        <f>Table21[[#This Row],[Adj Close]]-Table21[[#This Row],[6-MA]]</f>
        <v>2.5239969666666582</v>
      </c>
      <c r="O707" s="12">
        <f>(Table21[[#This Row],[Adj Close]]-M707)^2</f>
        <v>6.3705606877424916</v>
      </c>
      <c r="P707" s="12">
        <f>ABS(Table21[[#This Row],[Erorr 3]])</f>
        <v>2.5239969666666582</v>
      </c>
      <c r="Q707" s="204">
        <f>Table21[[#This Row],[Abs Erorr 3]]/Table21[[#This Row],[Adj Close]]</f>
        <v>1.6535989888637914E-2</v>
      </c>
    </row>
    <row r="708" spans="1:17" x14ac:dyDescent="0.3">
      <c r="A708" s="68">
        <v>44489</v>
      </c>
      <c r="B708" s="87">
        <v>152.53924559999999</v>
      </c>
      <c r="C708" s="6">
        <f t="shared" ref="C708:C771" si="56">B707</f>
        <v>152.63658140000001</v>
      </c>
      <c r="D708" s="19">
        <f>Table21[[#This Row],[Adj Close]]-Table21[[#This Row],[Naive Trend ]]</f>
        <v>-9.7335800000024619E-2</v>
      </c>
      <c r="E708" s="7">
        <f t="shared" si="55"/>
        <v>9.4742579616447931E-3</v>
      </c>
      <c r="F708" s="7">
        <f>ABS(Table21[[#This Row],[Erorr 1]])</f>
        <v>9.7335800000024619E-2</v>
      </c>
      <c r="G708" s="8">
        <f>Table21[[#This Row],[Abs Erorr 1]]/Table21[[#This Row],[Adj Close]]</f>
        <v>6.3810332624343743E-4</v>
      </c>
      <c r="H708" s="6">
        <f t="shared" si="53"/>
        <v>153.68769836666667</v>
      </c>
      <c r="I708" s="9">
        <f>(Table21[[#This Row],[Adj Close]]-Table21[[#This Row],[3-MA]])</f>
        <v>-1.1484527666666793</v>
      </c>
      <c r="J708" s="5">
        <f t="shared" si="52"/>
        <v>1.3189437572643501</v>
      </c>
      <c r="K708" s="5">
        <f>ABS(Table21[[#This Row],[Erorr 2]])</f>
        <v>1.1484527666666793</v>
      </c>
      <c r="L708" s="8">
        <f>Table21[[#This Row],[Abs Erorr 2]]/Table21[[#This Row],[Adj Close]]</f>
        <v>7.5289002653011637E-3</v>
      </c>
      <c r="M708" s="6">
        <f t="shared" si="54"/>
        <v>151.12802123333336</v>
      </c>
      <c r="N708" s="11">
        <f>Table21[[#This Row],[Adj Close]]-Table21[[#This Row],[6-MA]]</f>
        <v>1.4112243666666302</v>
      </c>
      <c r="O708" s="12">
        <f>(Table21[[#This Row],[Adj Close]]-M708)^2</f>
        <v>1.9915542130736315</v>
      </c>
      <c r="P708" s="12">
        <f>ABS(Table21[[#This Row],[Erorr 3]])</f>
        <v>1.4112243666666302</v>
      </c>
      <c r="Q708" s="204">
        <f>Table21[[#This Row],[Abs Erorr 3]]/Table21[[#This Row],[Adj Close]]</f>
        <v>9.2515494036678938E-3</v>
      </c>
    </row>
    <row r="709" spans="1:17" x14ac:dyDescent="0.3">
      <c r="A709" s="68">
        <v>44490</v>
      </c>
      <c r="B709" s="87">
        <v>156.38362119999999</v>
      </c>
      <c r="C709" s="6">
        <f t="shared" si="56"/>
        <v>152.53924559999999</v>
      </c>
      <c r="D709" s="19">
        <f>Table21[[#This Row],[Adj Close]]-Table21[[#This Row],[Naive Trend ]]</f>
        <v>3.8443756000000064</v>
      </c>
      <c r="E709" s="7">
        <f t="shared" si="55"/>
        <v>14.77922375387541</v>
      </c>
      <c r="F709" s="7">
        <f>ABS(Table21[[#This Row],[Erorr 1]])</f>
        <v>3.8443756000000064</v>
      </c>
      <c r="G709" s="8">
        <f>Table21[[#This Row],[Abs Erorr 1]]/Table21[[#This Row],[Adj Close]]</f>
        <v>2.4582981072444988E-2</v>
      </c>
      <c r="H709" s="6">
        <f t="shared" si="53"/>
        <v>152.75985716666665</v>
      </c>
      <c r="I709" s="9">
        <f>(Table21[[#This Row],[Adj Close]]-Table21[[#This Row],[3-MA]])</f>
        <v>3.6237640333333445</v>
      </c>
      <c r="J709" s="5">
        <f t="shared" ref="J709:J772" si="57">(B709-H709)^2</f>
        <v>13.13166576928035</v>
      </c>
      <c r="K709" s="5">
        <f>ABS(Table21[[#This Row],[Erorr 2]])</f>
        <v>3.6237640333333445</v>
      </c>
      <c r="L709" s="8">
        <f>Table21[[#This Row],[Abs Erorr 2]]/Table21[[#This Row],[Adj Close]]</f>
        <v>2.3172273448629828E-2</v>
      </c>
      <c r="M709" s="6">
        <f t="shared" si="54"/>
        <v>152.24564870000003</v>
      </c>
      <c r="N709" s="11">
        <f>Table21[[#This Row],[Adj Close]]-Table21[[#This Row],[6-MA]]</f>
        <v>4.137972499999961</v>
      </c>
      <c r="O709" s="12">
        <f>(Table21[[#This Row],[Adj Close]]-M709)^2</f>
        <v>17.122816410755927</v>
      </c>
      <c r="P709" s="12">
        <f>ABS(Table21[[#This Row],[Erorr 3]])</f>
        <v>4.137972499999961</v>
      </c>
      <c r="Q709" s="204">
        <f>Table21[[#This Row],[Abs Erorr 3]]/Table21[[#This Row],[Adj Close]]</f>
        <v>2.6460395713102731E-2</v>
      </c>
    </row>
    <row r="710" spans="1:17" x14ac:dyDescent="0.3">
      <c r="A710" s="68">
        <v>44491</v>
      </c>
      <c r="B710" s="87">
        <v>157.29850769999999</v>
      </c>
      <c r="C710" s="6">
        <f t="shared" si="56"/>
        <v>156.38362119999999</v>
      </c>
      <c r="D710" s="19">
        <f>Table21[[#This Row],[Adj Close]]-Table21[[#This Row],[Naive Trend ]]</f>
        <v>0.91488649999999438</v>
      </c>
      <c r="E710" s="7">
        <f t="shared" si="55"/>
        <v>0.83701730788223971</v>
      </c>
      <c r="F710" s="7">
        <f>ABS(Table21[[#This Row],[Erorr 1]])</f>
        <v>0.91488649999999438</v>
      </c>
      <c r="G710" s="8">
        <f>Table21[[#This Row],[Abs Erorr 1]]/Table21[[#This Row],[Adj Close]]</f>
        <v>5.8162439897069314E-3</v>
      </c>
      <c r="H710" s="6">
        <f t="shared" ref="H710:H773" si="58">AVERAGE(B707:B709)</f>
        <v>153.85314940000001</v>
      </c>
      <c r="I710" s="9">
        <f>(Table21[[#This Row],[Adj Close]]-Table21[[#This Row],[3-MA]])</f>
        <v>3.445358299999981</v>
      </c>
      <c r="J710" s="5">
        <f t="shared" si="57"/>
        <v>11.87049381537876</v>
      </c>
      <c r="K710" s="5">
        <f>ABS(Table21[[#This Row],[Erorr 2]])</f>
        <v>3.445358299999981</v>
      </c>
      <c r="L710" s="8">
        <f>Table21[[#This Row],[Abs Erorr 2]]/Table21[[#This Row],[Adj Close]]</f>
        <v>2.1903312055388185E-2</v>
      </c>
      <c r="M710" s="6">
        <f t="shared" si="54"/>
        <v>153.47357686666666</v>
      </c>
      <c r="N710" s="11">
        <f>Table21[[#This Row],[Adj Close]]-Table21[[#This Row],[6-MA]]</f>
        <v>3.8249308333333261</v>
      </c>
      <c r="O710" s="12">
        <f>(Table21[[#This Row],[Adj Close]]-M710)^2</f>
        <v>14.630095879783973</v>
      </c>
      <c r="P710" s="12">
        <f>ABS(Table21[[#This Row],[Erorr 3]])</f>
        <v>3.8249308333333261</v>
      </c>
      <c r="Q710" s="204">
        <f>Table21[[#This Row],[Abs Erorr 3]]/Table21[[#This Row],[Adj Close]]</f>
        <v>2.4316383475348931E-2</v>
      </c>
    </row>
    <row r="711" spans="1:17" x14ac:dyDescent="0.3">
      <c r="A711" s="68">
        <v>44494</v>
      </c>
      <c r="B711" s="87">
        <v>157.26930239999999</v>
      </c>
      <c r="C711" s="6">
        <f t="shared" si="56"/>
        <v>157.29850769999999</v>
      </c>
      <c r="D711" s="19">
        <f>Table21[[#This Row],[Adj Close]]-Table21[[#This Row],[Naive Trend ]]</f>
        <v>-2.9205300000000989E-2</v>
      </c>
      <c r="E711" s="7">
        <f t="shared" si="55"/>
        <v>8.529495480900578E-4</v>
      </c>
      <c r="F711" s="7">
        <f>ABS(Table21[[#This Row],[Erorr 1]])</f>
        <v>2.9205300000000989E-2</v>
      </c>
      <c r="G711" s="8">
        <f>Table21[[#This Row],[Abs Erorr 1]]/Table21[[#This Row],[Adj Close]]</f>
        <v>1.8570248328386425E-4</v>
      </c>
      <c r="H711" s="6">
        <f t="shared" si="58"/>
        <v>155.40712483333331</v>
      </c>
      <c r="I711" s="9">
        <f>(Table21[[#This Row],[Adj Close]]-Table21[[#This Row],[3-MA]])</f>
        <v>1.8621775666666736</v>
      </c>
      <c r="J711" s="5">
        <f t="shared" si="57"/>
        <v>3.4677052897966134</v>
      </c>
      <c r="K711" s="5">
        <f>ABS(Table21[[#This Row],[Erorr 2]])</f>
        <v>1.8621775666666736</v>
      </c>
      <c r="L711" s="8">
        <f>Table21[[#This Row],[Abs Erorr 2]]/Table21[[#This Row],[Adj Close]]</f>
        <v>1.1840693245592178E-2</v>
      </c>
      <c r="M711" s="6">
        <f t="shared" si="54"/>
        <v>154.5474116</v>
      </c>
      <c r="N711" s="11">
        <f>Table21[[#This Row],[Adj Close]]-Table21[[#This Row],[6-MA]]</f>
        <v>2.7218907999999828</v>
      </c>
      <c r="O711" s="12">
        <f>(Table21[[#This Row],[Adj Close]]-M711)^2</f>
        <v>7.4086895271245465</v>
      </c>
      <c r="P711" s="12">
        <f>ABS(Table21[[#This Row],[Erorr 3]])</f>
        <v>2.7218907999999828</v>
      </c>
      <c r="Q711" s="204">
        <f>Table21[[#This Row],[Abs Erorr 3]]/Table21[[#This Row],[Adj Close]]</f>
        <v>1.7307197008333542E-2</v>
      </c>
    </row>
    <row r="712" spans="1:17" x14ac:dyDescent="0.3">
      <c r="A712" s="68">
        <v>44495</v>
      </c>
      <c r="B712" s="87">
        <v>157.95057679999999</v>
      </c>
      <c r="C712" s="6">
        <f t="shared" si="56"/>
        <v>157.26930239999999</v>
      </c>
      <c r="D712" s="19">
        <f>Table21[[#This Row],[Adj Close]]-Table21[[#This Row],[Naive Trend ]]</f>
        <v>0.68127440000000661</v>
      </c>
      <c r="E712" s="7">
        <f t="shared" si="55"/>
        <v>0.464134808095369</v>
      </c>
      <c r="F712" s="7">
        <f>ABS(Table21[[#This Row],[Erorr 1]])</f>
        <v>0.68127440000000661</v>
      </c>
      <c r="G712" s="8">
        <f>Table21[[#This Row],[Abs Erorr 1]]/Table21[[#This Row],[Adj Close]]</f>
        <v>4.3132124858439053E-3</v>
      </c>
      <c r="H712" s="6">
        <f t="shared" si="58"/>
        <v>156.98381043333333</v>
      </c>
      <c r="I712" s="9">
        <f>(Table21[[#This Row],[Adj Close]]-Table21[[#This Row],[3-MA]])</f>
        <v>0.96676636666666127</v>
      </c>
      <c r="J712" s="5">
        <f t="shared" si="57"/>
        <v>0.9346372077178573</v>
      </c>
      <c r="K712" s="5">
        <f>ABS(Table21[[#This Row],[Erorr 2]])</f>
        <v>0.96676636666666127</v>
      </c>
      <c r="L712" s="8">
        <f>Table21[[#This Row],[Abs Erorr 2]]/Table21[[#This Row],[Adj Close]]</f>
        <v>6.1206890551010716E-3</v>
      </c>
      <c r="M712" s="6">
        <f t="shared" si="54"/>
        <v>154.87183379999999</v>
      </c>
      <c r="N712" s="11">
        <f>Table21[[#This Row],[Adj Close]]-Table21[[#This Row],[6-MA]]</f>
        <v>3.0787430000000029</v>
      </c>
      <c r="O712" s="12">
        <f>(Table21[[#This Row],[Adj Close]]-M712)^2</f>
        <v>9.4786584600490187</v>
      </c>
      <c r="P712" s="12">
        <f>ABS(Table21[[#This Row],[Erorr 3]])</f>
        <v>3.0787430000000029</v>
      </c>
      <c r="Q712" s="204">
        <f>Table21[[#This Row],[Abs Erorr 3]]/Table21[[#This Row],[Adj Close]]</f>
        <v>1.9491812327462187E-2</v>
      </c>
    </row>
    <row r="713" spans="1:17" x14ac:dyDescent="0.3">
      <c r="A713" s="68">
        <v>44496</v>
      </c>
      <c r="B713" s="87">
        <v>157.64887999999999</v>
      </c>
      <c r="C713" s="6">
        <f t="shared" si="56"/>
        <v>157.95057679999999</v>
      </c>
      <c r="D713" s="19">
        <f>Table21[[#This Row],[Adj Close]]-Table21[[#This Row],[Naive Trend ]]</f>
        <v>-0.30169680000000199</v>
      </c>
      <c r="E713" s="7">
        <f t="shared" si="55"/>
        <v>9.1020959130241191E-2</v>
      </c>
      <c r="F713" s="7">
        <f>ABS(Table21[[#This Row],[Erorr 1]])</f>
        <v>0.30169680000000199</v>
      </c>
      <c r="G713" s="8">
        <f>Table21[[#This Row],[Abs Erorr 1]]/Table21[[#This Row],[Adj Close]]</f>
        <v>1.9137262503863143E-3</v>
      </c>
      <c r="H713" s="6">
        <f t="shared" si="58"/>
        <v>157.50612896666667</v>
      </c>
      <c r="I713" s="9">
        <f>(Table21[[#This Row],[Adj Close]]-Table21[[#This Row],[3-MA]])</f>
        <v>0.14275103333332595</v>
      </c>
      <c r="J713" s="5">
        <f t="shared" si="57"/>
        <v>2.0377857517732335E-2</v>
      </c>
      <c r="K713" s="5">
        <f>ABS(Table21[[#This Row],[Erorr 2]])</f>
        <v>0.14275103333332595</v>
      </c>
      <c r="L713" s="8">
        <f>Table21[[#This Row],[Abs Erorr 2]]/Table21[[#This Row],[Adj Close]]</f>
        <v>9.0549982551938184E-4</v>
      </c>
      <c r="M713" s="6">
        <f t="shared" ref="M713:M776" si="59">AVERAGE(B707:B712)</f>
        <v>155.67963918333334</v>
      </c>
      <c r="N713" s="11">
        <f>Table21[[#This Row],[Adj Close]]-Table21[[#This Row],[6-MA]]</f>
        <v>1.9692408166666553</v>
      </c>
      <c r="O713" s="12">
        <f>(Table21[[#This Row],[Adj Close]]-M713)^2</f>
        <v>3.8779093940259557</v>
      </c>
      <c r="P713" s="12">
        <f>ABS(Table21[[#This Row],[Erorr 3]])</f>
        <v>1.9692408166666553</v>
      </c>
      <c r="Q713" s="204">
        <f>Table21[[#This Row],[Abs Erorr 3]]/Table21[[#This Row],[Adj Close]]</f>
        <v>1.2491308638961821E-2</v>
      </c>
    </row>
    <row r="714" spans="1:17" x14ac:dyDescent="0.3">
      <c r="A714" s="68">
        <v>44497</v>
      </c>
      <c r="B714" s="87">
        <v>161.24021909999999</v>
      </c>
      <c r="C714" s="6">
        <f t="shared" si="56"/>
        <v>157.64887999999999</v>
      </c>
      <c r="D714" s="19">
        <f>Table21[[#This Row],[Adj Close]]-Table21[[#This Row],[Naive Trend ]]</f>
        <v>3.591339099999999</v>
      </c>
      <c r="E714" s="7">
        <f t="shared" si="55"/>
        <v>12.897716531188802</v>
      </c>
      <c r="F714" s="7">
        <f>ABS(Table21[[#This Row],[Erorr 1]])</f>
        <v>3.591339099999999</v>
      </c>
      <c r="G714" s="8">
        <f>Table21[[#This Row],[Abs Erorr 1]]/Table21[[#This Row],[Adj Close]]</f>
        <v>2.2273221408690081E-2</v>
      </c>
      <c r="H714" s="6">
        <f t="shared" si="58"/>
        <v>157.62291973333333</v>
      </c>
      <c r="I714" s="9">
        <f>(Table21[[#This Row],[Adj Close]]-Table21[[#This Row],[3-MA]])</f>
        <v>3.6172993666666571</v>
      </c>
      <c r="J714" s="5">
        <f t="shared" si="57"/>
        <v>13.084854708086999</v>
      </c>
      <c r="K714" s="5">
        <f>ABS(Table21[[#This Row],[Erorr 2]])</f>
        <v>3.6172993666666571</v>
      </c>
      <c r="L714" s="8">
        <f>Table21[[#This Row],[Abs Erorr 2]]/Table21[[#This Row],[Adj Close]]</f>
        <v>2.2434225076457103E-2</v>
      </c>
      <c r="M714" s="6">
        <f t="shared" si="59"/>
        <v>156.51502228333331</v>
      </c>
      <c r="N714" s="11">
        <f>Table21[[#This Row],[Adj Close]]-Table21[[#This Row],[6-MA]]</f>
        <v>4.7251968166666813</v>
      </c>
      <c r="O714" s="12">
        <f>(Table21[[#This Row],[Adj Close]]-M714)^2</f>
        <v>22.32748495623694</v>
      </c>
      <c r="P714" s="12">
        <f>ABS(Table21[[#This Row],[Erorr 3]])</f>
        <v>4.7251968166666813</v>
      </c>
      <c r="Q714" s="204">
        <f>Table21[[#This Row],[Abs Erorr 3]]/Table21[[#This Row],[Adj Close]]</f>
        <v>2.9305323715394786E-2</v>
      </c>
    </row>
    <row r="715" spans="1:17" x14ac:dyDescent="0.3">
      <c r="A715" s="68">
        <v>44498</v>
      </c>
      <c r="B715" s="87">
        <v>159.33261110000001</v>
      </c>
      <c r="C715" s="6">
        <f t="shared" si="56"/>
        <v>161.24021909999999</v>
      </c>
      <c r="D715" s="19">
        <f>Table21[[#This Row],[Adj Close]]-Table21[[#This Row],[Naive Trend ]]</f>
        <v>-1.907607999999982</v>
      </c>
      <c r="E715" s="7">
        <f t="shared" si="55"/>
        <v>3.638968281663931</v>
      </c>
      <c r="F715" s="7">
        <f>ABS(Table21[[#This Row],[Erorr 1]])</f>
        <v>1.907607999999982</v>
      </c>
      <c r="G715" s="8">
        <f>Table21[[#This Row],[Abs Erorr 1]]/Table21[[#This Row],[Adj Close]]</f>
        <v>1.1972489415884441E-2</v>
      </c>
      <c r="H715" s="6">
        <f t="shared" si="58"/>
        <v>158.94655863333332</v>
      </c>
      <c r="I715" s="9">
        <f>(Table21[[#This Row],[Adj Close]]-Table21[[#This Row],[3-MA]])</f>
        <v>0.38605246666668336</v>
      </c>
      <c r="J715" s="5">
        <f t="shared" si="57"/>
        <v>0.14903650701943066</v>
      </c>
      <c r="K715" s="5">
        <f>ABS(Table21[[#This Row],[Erorr 2]])</f>
        <v>0.38605246666668336</v>
      </c>
      <c r="L715" s="8">
        <f>Table21[[#This Row],[Abs Erorr 2]]/Table21[[#This Row],[Adj Close]]</f>
        <v>2.4229344137490466E-3</v>
      </c>
      <c r="M715" s="6">
        <f t="shared" si="59"/>
        <v>157.96518453333331</v>
      </c>
      <c r="N715" s="11">
        <f>Table21[[#This Row],[Adj Close]]-Table21[[#This Row],[6-MA]]</f>
        <v>1.367426566666694</v>
      </c>
      <c r="O715" s="12">
        <f>(Table21[[#This Row],[Adj Close]]-M715)^2</f>
        <v>1.8698554152258626</v>
      </c>
      <c r="P715" s="12">
        <f>ABS(Table21[[#This Row],[Erorr 3]])</f>
        <v>1.367426566666694</v>
      </c>
      <c r="Q715" s="204">
        <f>Table21[[#This Row],[Abs Erorr 3]]/Table21[[#This Row],[Adj Close]]</f>
        <v>8.5822140064501454E-3</v>
      </c>
    </row>
    <row r="716" spans="1:17" x14ac:dyDescent="0.3">
      <c r="A716" s="68">
        <v>44501</v>
      </c>
      <c r="B716" s="87">
        <v>161.18179319999999</v>
      </c>
      <c r="C716" s="6">
        <f t="shared" si="56"/>
        <v>159.33261110000001</v>
      </c>
      <c r="D716" s="19">
        <f>Table21[[#This Row],[Adj Close]]-Table21[[#This Row],[Naive Trend ]]</f>
        <v>1.8491820999999788</v>
      </c>
      <c r="E716" s="7">
        <f t="shared" si="55"/>
        <v>3.4194744389603318</v>
      </c>
      <c r="F716" s="7">
        <f>ABS(Table21[[#This Row],[Erorr 1]])</f>
        <v>1.8491820999999788</v>
      </c>
      <c r="G716" s="8">
        <f>Table21[[#This Row],[Abs Erorr 1]]/Table21[[#This Row],[Adj Close]]</f>
        <v>1.1472648760678876E-2</v>
      </c>
      <c r="H716" s="6">
        <f t="shared" si="58"/>
        <v>159.40723673333332</v>
      </c>
      <c r="I716" s="9">
        <f>(Table21[[#This Row],[Adj Close]]-Table21[[#This Row],[3-MA]])</f>
        <v>1.7745564666666667</v>
      </c>
      <c r="J716" s="5">
        <f t="shared" si="57"/>
        <v>3.1490506533884846</v>
      </c>
      <c r="K716" s="5">
        <f>ABS(Table21[[#This Row],[Erorr 2]])</f>
        <v>1.7745564666666667</v>
      </c>
      <c r="L716" s="8">
        <f>Table21[[#This Row],[Abs Erorr 2]]/Table21[[#This Row],[Adj Close]]</f>
        <v>1.1009658295988401E-2</v>
      </c>
      <c r="M716" s="6">
        <f t="shared" si="59"/>
        <v>158.45668284999999</v>
      </c>
      <c r="N716" s="11">
        <f>Table21[[#This Row],[Adj Close]]-Table21[[#This Row],[6-MA]]</f>
        <v>2.7251103499999942</v>
      </c>
      <c r="O716" s="12">
        <f>(Table21[[#This Row],[Adj Close]]-M716)^2</f>
        <v>7.4262264196770911</v>
      </c>
      <c r="P716" s="12">
        <f>ABS(Table21[[#This Row],[Erorr 3]])</f>
        <v>2.7251103499999942</v>
      </c>
      <c r="Q716" s="204">
        <f>Table21[[#This Row],[Abs Erorr 3]]/Table21[[#This Row],[Adj Close]]</f>
        <v>1.6907060629475577E-2</v>
      </c>
    </row>
    <row r="717" spans="1:17" x14ac:dyDescent="0.3">
      <c r="A717" s="68">
        <v>44502</v>
      </c>
      <c r="B717" s="87">
        <v>160.95796200000001</v>
      </c>
      <c r="C717" s="6">
        <f t="shared" si="56"/>
        <v>161.18179319999999</v>
      </c>
      <c r="D717" s="19">
        <f>Table21[[#This Row],[Adj Close]]-Table21[[#This Row],[Naive Trend ]]</f>
        <v>-0.22383119999997803</v>
      </c>
      <c r="E717" s="7">
        <f t="shared" si="55"/>
        <v>5.010040609343016E-2</v>
      </c>
      <c r="F717" s="7">
        <f>ABS(Table21[[#This Row],[Erorr 1]])</f>
        <v>0.22383119999997803</v>
      </c>
      <c r="G717" s="8">
        <f>Table21[[#This Row],[Abs Erorr 1]]/Table21[[#This Row],[Adj Close]]</f>
        <v>1.3906189990152708E-3</v>
      </c>
      <c r="H717" s="6">
        <f t="shared" si="58"/>
        <v>160.58487446666666</v>
      </c>
      <c r="I717" s="9">
        <f>(Table21[[#This Row],[Adj Close]]-Table21[[#This Row],[3-MA]])</f>
        <v>0.37308753333334721</v>
      </c>
      <c r="J717" s="5">
        <f t="shared" si="57"/>
        <v>0.13919430752876147</v>
      </c>
      <c r="K717" s="5">
        <f>ABS(Table21[[#This Row],[Erorr 2]])</f>
        <v>0.37308753333334721</v>
      </c>
      <c r="L717" s="8">
        <f>Table21[[#This Row],[Abs Erorr 2]]/Table21[[#This Row],[Adj Close]]</f>
        <v>2.3179190932682611E-3</v>
      </c>
      <c r="M717" s="6">
        <f t="shared" si="59"/>
        <v>159.10389710000001</v>
      </c>
      <c r="N717" s="11">
        <f>Table21[[#This Row],[Adj Close]]-Table21[[#This Row],[6-MA]]</f>
        <v>1.8540648999999974</v>
      </c>
      <c r="O717" s="12">
        <f>(Table21[[#This Row],[Adj Close]]-M717)^2</f>
        <v>3.4375566534120003</v>
      </c>
      <c r="P717" s="12">
        <f>ABS(Table21[[#This Row],[Erorr 3]])</f>
        <v>1.8540648999999974</v>
      </c>
      <c r="Q717" s="204">
        <f>Table21[[#This Row],[Abs Erorr 3]]/Table21[[#This Row],[Adj Close]]</f>
        <v>1.1518938715190724E-2</v>
      </c>
    </row>
    <row r="718" spans="1:17" x14ac:dyDescent="0.3">
      <c r="A718" s="68">
        <v>44503</v>
      </c>
      <c r="B718" s="87">
        <v>165.53228759999999</v>
      </c>
      <c r="C718" s="6">
        <f t="shared" si="56"/>
        <v>160.95796200000001</v>
      </c>
      <c r="D718" s="19">
        <f>Table21[[#This Row],[Adj Close]]-Table21[[#This Row],[Naive Trend ]]</f>
        <v>4.5743255999999803</v>
      </c>
      <c r="E718" s="7">
        <f t="shared" si="55"/>
        <v>20.924454694815179</v>
      </c>
      <c r="F718" s="7">
        <f>ABS(Table21[[#This Row],[Erorr 1]])</f>
        <v>4.5743255999999803</v>
      </c>
      <c r="G718" s="8">
        <f>Table21[[#This Row],[Abs Erorr 1]]/Table21[[#This Row],[Adj Close]]</f>
        <v>2.7634038448460255E-2</v>
      </c>
      <c r="H718" s="6">
        <f t="shared" si="58"/>
        <v>160.49078876666667</v>
      </c>
      <c r="I718" s="9">
        <f>(Table21[[#This Row],[Adj Close]]-Table21[[#This Row],[3-MA]])</f>
        <v>5.0414988333333213</v>
      </c>
      <c r="J718" s="5">
        <f t="shared" si="57"/>
        <v>25.416710486501241</v>
      </c>
      <c r="K718" s="5">
        <f>ABS(Table21[[#This Row],[Erorr 2]])</f>
        <v>5.0414988333333213</v>
      </c>
      <c r="L718" s="8">
        <f>Table21[[#This Row],[Abs Erorr 2]]/Table21[[#This Row],[Adj Close]]</f>
        <v>3.0456286845475345E-2</v>
      </c>
      <c r="M718" s="6">
        <f t="shared" si="59"/>
        <v>159.71867369999998</v>
      </c>
      <c r="N718" s="11">
        <f>Table21[[#This Row],[Adj Close]]-Table21[[#This Row],[6-MA]]</f>
        <v>5.8136139000000071</v>
      </c>
      <c r="O718" s="12">
        <f>(Table21[[#This Row],[Adj Close]]-M718)^2</f>
        <v>33.798106578273291</v>
      </c>
      <c r="P718" s="12">
        <f>ABS(Table21[[#This Row],[Erorr 3]])</f>
        <v>5.8136139000000071</v>
      </c>
      <c r="Q718" s="204">
        <f>Table21[[#This Row],[Abs Erorr 3]]/Table21[[#This Row],[Adj Close]]</f>
        <v>3.5120724689362705E-2</v>
      </c>
    </row>
    <row r="719" spans="1:17" x14ac:dyDescent="0.3">
      <c r="A719" s="68">
        <v>44504</v>
      </c>
      <c r="B719" s="87">
        <v>165.21110530000001</v>
      </c>
      <c r="C719" s="6">
        <f t="shared" si="56"/>
        <v>165.53228759999999</v>
      </c>
      <c r="D719" s="19">
        <f>Table21[[#This Row],[Adj Close]]-Table21[[#This Row],[Naive Trend ]]</f>
        <v>-0.32118229999997538</v>
      </c>
      <c r="E719" s="7">
        <f t="shared" si="55"/>
        <v>0.10315806983327419</v>
      </c>
      <c r="F719" s="7">
        <f>ABS(Table21[[#This Row],[Erorr 1]])</f>
        <v>0.32118229999997538</v>
      </c>
      <c r="G719" s="8">
        <f>Table21[[#This Row],[Abs Erorr 1]]/Table21[[#This Row],[Adj Close]]</f>
        <v>1.9440720974340903E-3</v>
      </c>
      <c r="H719" s="6">
        <f t="shared" si="58"/>
        <v>162.55734759999999</v>
      </c>
      <c r="I719" s="9">
        <f>(Table21[[#This Row],[Adj Close]]-Table21[[#This Row],[3-MA]])</f>
        <v>2.6537577000000283</v>
      </c>
      <c r="J719" s="5">
        <f t="shared" si="57"/>
        <v>7.0424299303094404</v>
      </c>
      <c r="K719" s="5">
        <f>ABS(Table21[[#This Row],[Erorr 2]])</f>
        <v>2.6537577000000283</v>
      </c>
      <c r="L719" s="8">
        <f>Table21[[#This Row],[Abs Erorr 2]]/Table21[[#This Row],[Adj Close]]</f>
        <v>1.6062828798228661E-2</v>
      </c>
      <c r="M719" s="6">
        <f t="shared" si="59"/>
        <v>160.98229216666667</v>
      </c>
      <c r="N719" s="11">
        <f>Table21[[#This Row],[Adj Close]]-Table21[[#This Row],[6-MA]]</f>
        <v>4.2288131333333467</v>
      </c>
      <c r="O719" s="12">
        <f>(Table21[[#This Row],[Adj Close]]-M719)^2</f>
        <v>17.882860516652599</v>
      </c>
      <c r="P719" s="12">
        <f>ABS(Table21[[#This Row],[Erorr 3]])</f>
        <v>4.2288131333333467</v>
      </c>
      <c r="Q719" s="204">
        <f>Table21[[#This Row],[Abs Erorr 3]]/Table21[[#This Row],[Adj Close]]</f>
        <v>2.5596421775972142E-2</v>
      </c>
    </row>
    <row r="720" spans="1:17" x14ac:dyDescent="0.3">
      <c r="A720" s="68">
        <v>44505</v>
      </c>
      <c r="B720" s="87">
        <v>167.71240230000001</v>
      </c>
      <c r="C720" s="6">
        <f t="shared" si="56"/>
        <v>165.21110530000001</v>
      </c>
      <c r="D720" s="19">
        <f>Table21[[#This Row],[Adj Close]]-Table21[[#This Row],[Naive Trend ]]</f>
        <v>2.5012969999999939</v>
      </c>
      <c r="E720" s="7">
        <f t="shared" si="55"/>
        <v>6.2564866822089691</v>
      </c>
      <c r="F720" s="7">
        <f>ABS(Table21[[#This Row],[Erorr 1]])</f>
        <v>2.5012969999999939</v>
      </c>
      <c r="G720" s="8">
        <f>Table21[[#This Row],[Abs Erorr 1]]/Table21[[#This Row],[Adj Close]]</f>
        <v>1.4914204111904214E-2</v>
      </c>
      <c r="H720" s="6">
        <f t="shared" si="58"/>
        <v>163.90045163333332</v>
      </c>
      <c r="I720" s="9">
        <f>(Table21[[#This Row],[Adj Close]]-Table21[[#This Row],[3-MA]])</f>
        <v>3.8119506666666894</v>
      </c>
      <c r="J720" s="5">
        <f t="shared" si="57"/>
        <v>14.530967885100617</v>
      </c>
      <c r="K720" s="5">
        <f>ABS(Table21[[#This Row],[Erorr 2]])</f>
        <v>3.8119506666666894</v>
      </c>
      <c r="L720" s="8">
        <f>Table21[[#This Row],[Abs Erorr 2]]/Table21[[#This Row],[Adj Close]]</f>
        <v>2.2729092269801021E-2</v>
      </c>
      <c r="M720" s="6">
        <f t="shared" si="59"/>
        <v>162.24266305</v>
      </c>
      <c r="N720" s="11">
        <f>Table21[[#This Row],[Adj Close]]-Table21[[#This Row],[6-MA]]</f>
        <v>5.4697392500000035</v>
      </c>
      <c r="O720" s="12">
        <f>(Table21[[#This Row],[Adj Close]]-M720)^2</f>
        <v>29.9180474629906</v>
      </c>
      <c r="P720" s="12">
        <f>ABS(Table21[[#This Row],[Erorr 3]])</f>
        <v>5.4697392500000035</v>
      </c>
      <c r="Q720" s="204">
        <f>Table21[[#This Row],[Abs Erorr 3]]/Table21[[#This Row],[Adj Close]]</f>
        <v>3.2613803004358989E-2</v>
      </c>
    </row>
    <row r="721" spans="1:17" x14ac:dyDescent="0.3">
      <c r="A721" s="68">
        <v>44508</v>
      </c>
      <c r="B721" s="87">
        <v>165.7853394</v>
      </c>
      <c r="C721" s="6">
        <f t="shared" si="56"/>
        <v>167.71240230000001</v>
      </c>
      <c r="D721" s="19">
        <f>Table21[[#This Row],[Adj Close]]-Table21[[#This Row],[Naive Trend ]]</f>
        <v>-1.9270629000000099</v>
      </c>
      <c r="E721" s="7">
        <f t="shared" si="55"/>
        <v>3.7135714205564483</v>
      </c>
      <c r="F721" s="7">
        <f>ABS(Table21[[#This Row],[Erorr 1]])</f>
        <v>1.9270629000000099</v>
      </c>
      <c r="G721" s="8">
        <f>Table21[[#This Row],[Abs Erorr 1]]/Table21[[#This Row],[Adj Close]]</f>
        <v>1.1623843863240961E-2</v>
      </c>
      <c r="H721" s="6">
        <f t="shared" si="58"/>
        <v>166.15193173333333</v>
      </c>
      <c r="I721" s="9">
        <f>(Table21[[#This Row],[Adj Close]]-Table21[[#This Row],[3-MA]])</f>
        <v>-0.36659233333332963</v>
      </c>
      <c r="J721" s="5">
        <f t="shared" si="57"/>
        <v>0.13438993885877507</v>
      </c>
      <c r="K721" s="5">
        <f>ABS(Table21[[#This Row],[Erorr 2]])</f>
        <v>0.36659233333332963</v>
      </c>
      <c r="L721" s="8">
        <f>Table21[[#This Row],[Abs Erorr 2]]/Table21[[#This Row],[Adj Close]]</f>
        <v>2.2112469936128119E-3</v>
      </c>
      <c r="M721" s="6">
        <f t="shared" si="59"/>
        <v>163.32136025</v>
      </c>
      <c r="N721" s="11">
        <f>Table21[[#This Row],[Adj Close]]-Table21[[#This Row],[6-MA]]</f>
        <v>2.4639791500000001</v>
      </c>
      <c r="O721" s="12">
        <f>(Table21[[#This Row],[Adj Close]]-M721)^2</f>
        <v>6.0711932516347229</v>
      </c>
      <c r="P721" s="12">
        <f>ABS(Table21[[#This Row],[Erorr 3]])</f>
        <v>2.4639791500000001</v>
      </c>
      <c r="Q721" s="204">
        <f>Table21[[#This Row],[Abs Erorr 3]]/Table21[[#This Row],[Adj Close]]</f>
        <v>1.4862467084951422E-2</v>
      </c>
    </row>
    <row r="722" spans="1:17" x14ac:dyDescent="0.3">
      <c r="A722" s="68">
        <v>44509</v>
      </c>
      <c r="B722" s="87">
        <v>167.08949279999999</v>
      </c>
      <c r="C722" s="6">
        <f t="shared" si="56"/>
        <v>165.7853394</v>
      </c>
      <c r="D722" s="19">
        <f>Table21[[#This Row],[Adj Close]]-Table21[[#This Row],[Naive Trend ]]</f>
        <v>1.3041533999999899</v>
      </c>
      <c r="E722" s="7">
        <f t="shared" si="55"/>
        <v>1.7008160907315337</v>
      </c>
      <c r="F722" s="7">
        <f>ABS(Table21[[#This Row],[Erorr 1]])</f>
        <v>1.3041533999999899</v>
      </c>
      <c r="G722" s="8">
        <f>Table21[[#This Row],[Abs Erorr 1]]/Table21[[#This Row],[Adj Close]]</f>
        <v>7.8051191498977966E-3</v>
      </c>
      <c r="H722" s="6">
        <f t="shared" si="58"/>
        <v>166.23628233333332</v>
      </c>
      <c r="I722" s="9">
        <f>(Table21[[#This Row],[Adj Close]]-Table21[[#This Row],[3-MA]])</f>
        <v>0.85321046666666689</v>
      </c>
      <c r="J722" s="5">
        <f t="shared" si="57"/>
        <v>0.72796810042955151</v>
      </c>
      <c r="K722" s="5">
        <f>ABS(Table21[[#This Row],[Erorr 2]])</f>
        <v>0.85321046666666689</v>
      </c>
      <c r="L722" s="8">
        <f>Table21[[#This Row],[Abs Erorr 2]]/Table21[[#This Row],[Adj Close]]</f>
        <v>5.1063083163938299E-3</v>
      </c>
      <c r="M722" s="6">
        <f t="shared" si="59"/>
        <v>164.39681496666665</v>
      </c>
      <c r="N722" s="11">
        <f>Table21[[#This Row],[Adj Close]]-Table21[[#This Row],[6-MA]]</f>
        <v>2.6926778333333345</v>
      </c>
      <c r="O722" s="12">
        <f>(Table21[[#This Row],[Adj Close]]-M722)^2</f>
        <v>7.250513914124701</v>
      </c>
      <c r="P722" s="12">
        <f>ABS(Table21[[#This Row],[Erorr 3]])</f>
        <v>2.6926778333333345</v>
      </c>
      <c r="Q722" s="204">
        <f>Table21[[#This Row],[Abs Erorr 3]]/Table21[[#This Row],[Adj Close]]</f>
        <v>1.611518347569809E-2</v>
      </c>
    </row>
    <row r="723" spans="1:17" x14ac:dyDescent="0.3">
      <c r="A723" s="68">
        <v>44510</v>
      </c>
      <c r="B723" s="87">
        <v>157.72673030000001</v>
      </c>
      <c r="C723" s="6">
        <f t="shared" si="56"/>
        <v>167.08949279999999</v>
      </c>
      <c r="D723" s="19">
        <f>Table21[[#This Row],[Adj Close]]-Table21[[#This Row],[Naive Trend ]]</f>
        <v>-9.3627624999999739</v>
      </c>
      <c r="E723" s="7">
        <f t="shared" si="55"/>
        <v>87.661321631405755</v>
      </c>
      <c r="F723" s="7">
        <f>ABS(Table21[[#This Row],[Erorr 1]])</f>
        <v>9.3627624999999739</v>
      </c>
      <c r="G723" s="8">
        <f>Table21[[#This Row],[Abs Erorr 1]]/Table21[[#This Row],[Adj Close]]</f>
        <v>5.9360658032990198E-2</v>
      </c>
      <c r="H723" s="6">
        <f t="shared" si="58"/>
        <v>166.86241150000001</v>
      </c>
      <c r="I723" s="9">
        <f>(Table21[[#This Row],[Adj Close]]-Table21[[#This Row],[3-MA]])</f>
        <v>-9.1356811999999934</v>
      </c>
      <c r="J723" s="5">
        <f t="shared" si="57"/>
        <v>83.460670988033314</v>
      </c>
      <c r="K723" s="5">
        <f>ABS(Table21[[#This Row],[Erorr 2]])</f>
        <v>9.1356811999999934</v>
      </c>
      <c r="L723" s="8">
        <f>Table21[[#This Row],[Abs Erorr 2]]/Table21[[#This Row],[Adj Close]]</f>
        <v>5.7920944551527249E-2</v>
      </c>
      <c r="M723" s="6">
        <f t="shared" si="59"/>
        <v>165.38143156666666</v>
      </c>
      <c r="N723" s="11">
        <f>Table21[[#This Row],[Adj Close]]-Table21[[#This Row],[6-MA]]</f>
        <v>-7.654701266666649</v>
      </c>
      <c r="O723" s="12">
        <f>(Table21[[#This Row],[Adj Close]]-M723)^2</f>
        <v>58.594451481908003</v>
      </c>
      <c r="P723" s="12">
        <f>ABS(Table21[[#This Row],[Erorr 3]])</f>
        <v>7.654701266666649</v>
      </c>
      <c r="Q723" s="204">
        <f>Table21[[#This Row],[Abs Erorr 3]]/Table21[[#This Row],[Adj Close]]</f>
        <v>4.8531414124335322E-2</v>
      </c>
    </row>
    <row r="724" spans="1:17" x14ac:dyDescent="0.3">
      <c r="A724" s="68">
        <v>44511</v>
      </c>
      <c r="B724" s="87">
        <v>157.22062679999999</v>
      </c>
      <c r="C724" s="6">
        <f t="shared" si="56"/>
        <v>157.72673030000001</v>
      </c>
      <c r="D724" s="19">
        <f>Table21[[#This Row],[Adj Close]]-Table21[[#This Row],[Naive Trend ]]</f>
        <v>-0.50610350000002313</v>
      </c>
      <c r="E724" s="7">
        <f t="shared" si="55"/>
        <v>0.25614075271227343</v>
      </c>
      <c r="F724" s="7">
        <f>ABS(Table21[[#This Row],[Erorr 1]])</f>
        <v>0.50610350000002313</v>
      </c>
      <c r="G724" s="8">
        <f>Table21[[#This Row],[Abs Erorr 1]]/Table21[[#This Row],[Adj Close]]</f>
        <v>3.2190655278574627E-3</v>
      </c>
      <c r="H724" s="6">
        <f t="shared" si="58"/>
        <v>163.53385416666666</v>
      </c>
      <c r="I724" s="9">
        <f>(Table21[[#This Row],[Adj Close]]-Table21[[#This Row],[3-MA]])</f>
        <v>-6.3132273666666663</v>
      </c>
      <c r="J724" s="5">
        <f t="shared" si="57"/>
        <v>39.856839783228928</v>
      </c>
      <c r="K724" s="5">
        <f>ABS(Table21[[#This Row],[Erorr 2]])</f>
        <v>6.3132273666666663</v>
      </c>
      <c r="L724" s="8">
        <f>Table21[[#This Row],[Abs Erorr 2]]/Table21[[#This Row],[Adj Close]]</f>
        <v>4.015521051635107E-2</v>
      </c>
      <c r="M724" s="6">
        <f t="shared" si="59"/>
        <v>164.84289294999999</v>
      </c>
      <c r="N724" s="11">
        <f>Table21[[#This Row],[Adj Close]]-Table21[[#This Row],[6-MA]]</f>
        <v>-7.6222661500000015</v>
      </c>
      <c r="O724" s="12">
        <f>(Table21[[#This Row],[Adj Close]]-M724)^2</f>
        <v>58.098941261435847</v>
      </c>
      <c r="P724" s="12">
        <f>ABS(Table21[[#This Row],[Erorr 3]])</f>
        <v>7.6222661500000015</v>
      </c>
      <c r="Q724" s="204">
        <f>Table21[[#This Row],[Abs Erorr 3]]/Table21[[#This Row],[Adj Close]]</f>
        <v>4.8481336737680542E-2</v>
      </c>
    </row>
    <row r="725" spans="1:17" x14ac:dyDescent="0.3">
      <c r="A725" s="68">
        <v>44512</v>
      </c>
      <c r="B725" s="87">
        <v>156.7437439</v>
      </c>
      <c r="C725" s="6">
        <f t="shared" si="56"/>
        <v>157.22062679999999</v>
      </c>
      <c r="D725" s="19">
        <f>Table21[[#This Row],[Adj Close]]-Table21[[#This Row],[Naive Trend ]]</f>
        <v>-0.47688289999999256</v>
      </c>
      <c r="E725" s="7">
        <f t="shared" si="55"/>
        <v>0.2274173003124029</v>
      </c>
      <c r="F725" s="7">
        <f>ABS(Table21[[#This Row],[Erorr 1]])</f>
        <v>0.47688289999999256</v>
      </c>
      <c r="G725" s="8">
        <f>Table21[[#This Row],[Abs Erorr 1]]/Table21[[#This Row],[Adj Close]]</f>
        <v>3.0424365791864474E-3</v>
      </c>
      <c r="H725" s="6">
        <f t="shared" si="58"/>
        <v>160.67894996666666</v>
      </c>
      <c r="I725" s="9">
        <f>(Table21[[#This Row],[Adj Close]]-Table21[[#This Row],[3-MA]])</f>
        <v>-3.9352060666666659</v>
      </c>
      <c r="J725" s="5">
        <f t="shared" si="57"/>
        <v>15.485846787130132</v>
      </c>
      <c r="K725" s="5">
        <f>ABS(Table21[[#This Row],[Erorr 2]])</f>
        <v>3.9352060666666659</v>
      </c>
      <c r="L725" s="8">
        <f>Table21[[#This Row],[Abs Erorr 2]]/Table21[[#This Row],[Adj Close]]</f>
        <v>2.5105984894537574E-2</v>
      </c>
      <c r="M725" s="6">
        <f t="shared" si="59"/>
        <v>163.45761615000001</v>
      </c>
      <c r="N725" s="11">
        <f>Table21[[#This Row],[Adj Close]]-Table21[[#This Row],[6-MA]]</f>
        <v>-6.7138722500000085</v>
      </c>
      <c r="O725" s="12">
        <f>(Table21[[#This Row],[Adj Close]]-M725)^2</f>
        <v>45.076080589320178</v>
      </c>
      <c r="P725" s="12">
        <f>ABS(Table21[[#This Row],[Erorr 3]])</f>
        <v>6.7138722500000085</v>
      </c>
      <c r="Q725" s="204">
        <f>Table21[[#This Row],[Abs Erorr 3]]/Table21[[#This Row],[Adj Close]]</f>
        <v>4.2833430432051893E-2</v>
      </c>
    </row>
    <row r="726" spans="1:17" x14ac:dyDescent="0.3">
      <c r="A726" s="68">
        <v>44515</v>
      </c>
      <c r="B726" s="87">
        <v>156.49069209999999</v>
      </c>
      <c r="C726" s="6">
        <f t="shared" si="56"/>
        <v>156.7437439</v>
      </c>
      <c r="D726" s="19">
        <f>Table21[[#This Row],[Adj Close]]-Table21[[#This Row],[Naive Trend ]]</f>
        <v>-0.2530518000000086</v>
      </c>
      <c r="E726" s="7">
        <f t="shared" si="55"/>
        <v>6.4035213483244355E-2</v>
      </c>
      <c r="F726" s="7">
        <f>ABS(Table21[[#This Row],[Erorr 1]])</f>
        <v>0.2530518000000086</v>
      </c>
      <c r="G726" s="8">
        <f>Table21[[#This Row],[Abs Erorr 1]]/Table21[[#This Row],[Adj Close]]</f>
        <v>1.6170405830802036E-3</v>
      </c>
      <c r="H726" s="6">
        <f t="shared" si="58"/>
        <v>157.230367</v>
      </c>
      <c r="I726" s="9">
        <f>(Table21[[#This Row],[Adj Close]]-Table21[[#This Row],[3-MA]])</f>
        <v>-0.73967490000001135</v>
      </c>
      <c r="J726" s="5">
        <f t="shared" si="57"/>
        <v>0.54711895769002683</v>
      </c>
      <c r="K726" s="5">
        <f>ABS(Table21[[#This Row],[Erorr 2]])</f>
        <v>0.73967490000001135</v>
      </c>
      <c r="L726" s="8">
        <f>Table21[[#This Row],[Abs Erorr 2]]/Table21[[#This Row],[Adj Close]]</f>
        <v>4.7266383071994308E-3</v>
      </c>
      <c r="M726" s="6">
        <f t="shared" si="59"/>
        <v>162.04638925</v>
      </c>
      <c r="N726" s="11">
        <f>Table21[[#This Row],[Adj Close]]-Table21[[#This Row],[6-MA]]</f>
        <v>-5.5556971500000145</v>
      </c>
      <c r="O726" s="12">
        <f>(Table21[[#This Row],[Adj Close]]-M726)^2</f>
        <v>30.865770822518282</v>
      </c>
      <c r="P726" s="12">
        <f>ABS(Table21[[#This Row],[Erorr 3]])</f>
        <v>5.5556971500000145</v>
      </c>
      <c r="Q726" s="204">
        <f>Table21[[#This Row],[Abs Erorr 3]]/Table21[[#This Row],[Adj Close]]</f>
        <v>3.550177378249332E-2</v>
      </c>
    </row>
    <row r="727" spans="1:17" x14ac:dyDescent="0.3">
      <c r="A727" s="68">
        <v>44516</v>
      </c>
      <c r="B727" s="87">
        <v>157.4931641</v>
      </c>
      <c r="C727" s="6">
        <f t="shared" si="56"/>
        <v>156.49069209999999</v>
      </c>
      <c r="D727" s="19">
        <f>Table21[[#This Row],[Adj Close]]-Table21[[#This Row],[Naive Trend ]]</f>
        <v>1.0024720000000116</v>
      </c>
      <c r="E727" s="7">
        <f t="shared" si="55"/>
        <v>1.0049501107840233</v>
      </c>
      <c r="F727" s="7">
        <f>ABS(Table21[[#This Row],[Erorr 1]])</f>
        <v>1.0024720000000116</v>
      </c>
      <c r="G727" s="8">
        <f>Table21[[#This Row],[Abs Erorr 1]]/Table21[[#This Row],[Adj Close]]</f>
        <v>6.3651778521859768E-3</v>
      </c>
      <c r="H727" s="6">
        <f t="shared" si="58"/>
        <v>156.81835426666666</v>
      </c>
      <c r="I727" s="9">
        <f>(Table21[[#This Row],[Adj Close]]-Table21[[#This Row],[3-MA]])</f>
        <v>0.67480983333334166</v>
      </c>
      <c r="J727" s="5">
        <f t="shared" si="57"/>
        <v>0.45536831116337234</v>
      </c>
      <c r="K727" s="5">
        <f>ABS(Table21[[#This Row],[Erorr 2]])</f>
        <v>0.67480983333334166</v>
      </c>
      <c r="L727" s="8">
        <f>Table21[[#This Row],[Abs Erorr 2]]/Table21[[#This Row],[Adj Close]]</f>
        <v>4.2846928448581579E-3</v>
      </c>
      <c r="M727" s="6">
        <f t="shared" si="59"/>
        <v>160.17610421666666</v>
      </c>
      <c r="N727" s="11">
        <f>Table21[[#This Row],[Adj Close]]-Table21[[#This Row],[6-MA]]</f>
        <v>-2.6829401166666571</v>
      </c>
      <c r="O727" s="12">
        <f>(Table21[[#This Row],[Adj Close]]-M727)^2</f>
        <v>7.1981676696192958</v>
      </c>
      <c r="P727" s="12">
        <f>ABS(Table21[[#This Row],[Erorr 3]])</f>
        <v>2.6829401166666571</v>
      </c>
      <c r="Q727" s="204">
        <f>Table21[[#This Row],[Abs Erorr 3]]/Table21[[#This Row],[Adj Close]]</f>
        <v>1.7035279797687784E-2</v>
      </c>
    </row>
    <row r="728" spans="1:17" x14ac:dyDescent="0.3">
      <c r="A728" s="68">
        <v>44517</v>
      </c>
      <c r="B728" s="87">
        <v>157.1038513</v>
      </c>
      <c r="C728" s="6">
        <f t="shared" si="56"/>
        <v>157.4931641</v>
      </c>
      <c r="D728" s="19">
        <f>Table21[[#This Row],[Adj Close]]-Table21[[#This Row],[Naive Trend ]]</f>
        <v>-0.38931279999999902</v>
      </c>
      <c r="E728" s="7">
        <f t="shared" si="55"/>
        <v>0.15156445624383924</v>
      </c>
      <c r="F728" s="7">
        <f>ABS(Table21[[#This Row],[Erorr 1]])</f>
        <v>0.38931279999999902</v>
      </c>
      <c r="G728" s="8">
        <f>Table21[[#This Row],[Abs Erorr 1]]/Table21[[#This Row],[Adj Close]]</f>
        <v>2.4780601925320149E-3</v>
      </c>
      <c r="H728" s="6">
        <f t="shared" si="58"/>
        <v>156.90920003333332</v>
      </c>
      <c r="I728" s="9">
        <f>(Table21[[#This Row],[Adj Close]]-Table21[[#This Row],[3-MA]])</f>
        <v>0.19465126666668198</v>
      </c>
      <c r="J728" s="5">
        <f t="shared" si="57"/>
        <v>3.7889115614943736E-2</v>
      </c>
      <c r="K728" s="5">
        <f>ABS(Table21[[#This Row],[Erorr 2]])</f>
        <v>0.19465126666668198</v>
      </c>
      <c r="L728" s="8">
        <f>Table21[[#This Row],[Abs Erorr 2]]/Table21[[#This Row],[Adj Close]]</f>
        <v>1.2389974214889407E-3</v>
      </c>
      <c r="M728" s="6">
        <f t="shared" si="59"/>
        <v>158.79407500000002</v>
      </c>
      <c r="N728" s="11">
        <f>Table21[[#This Row],[Adj Close]]-Table21[[#This Row],[6-MA]]</f>
        <v>-1.6902237000000184</v>
      </c>
      <c r="O728" s="12">
        <f>(Table21[[#This Row],[Adj Close]]-M728)^2</f>
        <v>2.8568561560417525</v>
      </c>
      <c r="P728" s="12">
        <f>ABS(Table21[[#This Row],[Erorr 3]])</f>
        <v>1.6902237000000184</v>
      </c>
      <c r="Q728" s="204">
        <f>Table21[[#This Row],[Abs Erorr 3]]/Table21[[#This Row],[Adj Close]]</f>
        <v>1.0758639498737853E-2</v>
      </c>
    </row>
    <row r="729" spans="1:17" x14ac:dyDescent="0.3">
      <c r="A729" s="68">
        <v>44518</v>
      </c>
      <c r="B729" s="87">
        <v>157.0941162</v>
      </c>
      <c r="C729" s="6">
        <f t="shared" si="56"/>
        <v>157.1038513</v>
      </c>
      <c r="D729" s="19">
        <f>Table21[[#This Row],[Adj Close]]-Table21[[#This Row],[Naive Trend ]]</f>
        <v>-9.7351000000003296E-3</v>
      </c>
      <c r="E729" s="7">
        <f t="shared" si="55"/>
        <v>9.4772172010006411E-5</v>
      </c>
      <c r="F729" s="7">
        <f>ABS(Table21[[#This Row],[Erorr 1]])</f>
        <v>9.7351000000003296E-3</v>
      </c>
      <c r="G729" s="8">
        <f>Table21[[#This Row],[Abs Erorr 1]]/Table21[[#This Row],[Adj Close]]</f>
        <v>6.1969857531814603E-5</v>
      </c>
      <c r="H729" s="6">
        <f t="shared" si="58"/>
        <v>157.02923583333333</v>
      </c>
      <c r="I729" s="9">
        <f>(Table21[[#This Row],[Adj Close]]-Table21[[#This Row],[3-MA]])</f>
        <v>6.4880366666670852E-2</v>
      </c>
      <c r="J729" s="5">
        <f t="shared" si="57"/>
        <v>4.2094619788016546E-3</v>
      </c>
      <c r="K729" s="5">
        <f>ABS(Table21[[#This Row],[Erorr 2]])</f>
        <v>6.4880366666670852E-2</v>
      </c>
      <c r="L729" s="8">
        <f>Table21[[#This Row],[Abs Erorr 2]]/Table21[[#This Row],[Adj Close]]</f>
        <v>4.1300316164655216E-4</v>
      </c>
      <c r="M729" s="6">
        <f t="shared" si="59"/>
        <v>157.12980141666668</v>
      </c>
      <c r="N729" s="11">
        <f>Table21[[#This Row],[Adj Close]]-Table21[[#This Row],[6-MA]]</f>
        <v>-3.5685216666678343E-2</v>
      </c>
      <c r="O729" s="12">
        <f>(Table21[[#This Row],[Adj Close]]-M729)^2</f>
        <v>1.2734346885477778E-3</v>
      </c>
      <c r="P729" s="12">
        <f>ABS(Table21[[#This Row],[Erorr 3]])</f>
        <v>3.5685216666678343E-2</v>
      </c>
      <c r="Q729" s="204">
        <f>Table21[[#This Row],[Abs Erorr 3]]/Table21[[#This Row],[Adj Close]]</f>
        <v>2.2715820000060794E-4</v>
      </c>
    </row>
    <row r="730" spans="1:17" x14ac:dyDescent="0.3">
      <c r="A730" s="68">
        <v>44519</v>
      </c>
      <c r="B730" s="87">
        <v>155.1281281</v>
      </c>
      <c r="C730" s="6">
        <f t="shared" si="56"/>
        <v>157.0941162</v>
      </c>
      <c r="D730" s="19">
        <f>Table21[[#This Row],[Adj Close]]-Table21[[#This Row],[Naive Trend ]]</f>
        <v>-1.9659881000000041</v>
      </c>
      <c r="E730" s="7">
        <f t="shared" si="55"/>
        <v>3.8651092093416262</v>
      </c>
      <c r="F730" s="7">
        <f>ABS(Table21[[#This Row],[Erorr 1]])</f>
        <v>1.9659881000000041</v>
      </c>
      <c r="G730" s="8">
        <f>Table21[[#This Row],[Abs Erorr 1]]/Table21[[#This Row],[Adj Close]]</f>
        <v>1.2673318011886744E-2</v>
      </c>
      <c r="H730" s="6">
        <f t="shared" si="58"/>
        <v>157.23037720000002</v>
      </c>
      <c r="I730" s="9">
        <f>(Table21[[#This Row],[Adj Close]]-Table21[[#This Row],[3-MA]])</f>
        <v>-2.102249100000023</v>
      </c>
      <c r="J730" s="5">
        <f t="shared" si="57"/>
        <v>4.4194512784509064</v>
      </c>
      <c r="K730" s="5">
        <f>ABS(Table21[[#This Row],[Erorr 2]])</f>
        <v>2.102249100000023</v>
      </c>
      <c r="L730" s="8">
        <f>Table21[[#This Row],[Abs Erorr 2]]/Table21[[#This Row],[Adj Close]]</f>
        <v>1.3551695142255913E-2</v>
      </c>
      <c r="M730" s="6">
        <f t="shared" si="59"/>
        <v>157.02436573333333</v>
      </c>
      <c r="N730" s="11">
        <f>Table21[[#This Row],[Adj Close]]-Table21[[#This Row],[6-MA]]</f>
        <v>-1.8962376333333282</v>
      </c>
      <c r="O730" s="12">
        <f>(Table21[[#This Row],[Adj Close]]-M730)^2</f>
        <v>3.5957171620695814</v>
      </c>
      <c r="P730" s="12">
        <f>ABS(Table21[[#This Row],[Erorr 3]])</f>
        <v>1.8962376333333282</v>
      </c>
      <c r="Q730" s="204">
        <f>Table21[[#This Row],[Abs Erorr 3]]/Table21[[#This Row],[Adj Close]]</f>
        <v>1.2223686681186275E-2</v>
      </c>
    </row>
    <row r="731" spans="1:17" x14ac:dyDescent="0.3">
      <c r="A731" s="68">
        <v>44522</v>
      </c>
      <c r="B731" s="87">
        <v>152.29594420000001</v>
      </c>
      <c r="C731" s="6">
        <f t="shared" si="56"/>
        <v>155.1281281</v>
      </c>
      <c r="D731" s="19">
        <f>Table21[[#This Row],[Adj Close]]-Table21[[#This Row],[Naive Trend ]]</f>
        <v>-2.8321838999999898</v>
      </c>
      <c r="E731" s="7">
        <f t="shared" si="55"/>
        <v>8.0212656434191523</v>
      </c>
      <c r="F731" s="7">
        <f>ABS(Table21[[#This Row],[Erorr 1]])</f>
        <v>2.8321838999999898</v>
      </c>
      <c r="G731" s="8">
        <f>Table21[[#This Row],[Abs Erorr 1]]/Table21[[#This Row],[Adj Close]]</f>
        <v>1.8596581247631083E-2</v>
      </c>
      <c r="H731" s="6">
        <f t="shared" si="58"/>
        <v>156.44203186666667</v>
      </c>
      <c r="I731" s="9">
        <f>(Table21[[#This Row],[Adj Close]]-Table21[[#This Row],[3-MA]])</f>
        <v>-4.1460876666666593</v>
      </c>
      <c r="J731" s="5">
        <f t="shared" si="57"/>
        <v>17.190042939685384</v>
      </c>
      <c r="K731" s="5">
        <f>ABS(Table21[[#This Row],[Erorr 2]])</f>
        <v>4.1460876666666593</v>
      </c>
      <c r="L731" s="8">
        <f>Table21[[#This Row],[Abs Erorr 2]]/Table21[[#This Row],[Adj Close]]</f>
        <v>2.7223887598883667E-2</v>
      </c>
      <c r="M731" s="6">
        <f t="shared" si="59"/>
        <v>156.67561595000001</v>
      </c>
      <c r="N731" s="11">
        <f>Table21[[#This Row],[Adj Close]]-Table21[[#This Row],[6-MA]]</f>
        <v>-4.37967175</v>
      </c>
      <c r="O731" s="12">
        <f>(Table21[[#This Row],[Adj Close]]-M731)^2</f>
        <v>19.181524637748062</v>
      </c>
      <c r="P731" s="12">
        <f>ABS(Table21[[#This Row],[Erorr 3]])</f>
        <v>4.37967175</v>
      </c>
      <c r="Q731" s="204">
        <f>Table21[[#This Row],[Abs Erorr 3]]/Table21[[#This Row],[Adj Close]]</f>
        <v>2.8757638773679171E-2</v>
      </c>
    </row>
    <row r="732" spans="1:17" x14ac:dyDescent="0.3">
      <c r="A732" s="68">
        <v>44523</v>
      </c>
      <c r="B732" s="87">
        <v>149.29827879999999</v>
      </c>
      <c r="C732" s="6">
        <f t="shared" si="56"/>
        <v>152.29594420000001</v>
      </c>
      <c r="D732" s="19">
        <f>Table21[[#This Row],[Adj Close]]-Table21[[#This Row],[Naive Trend ]]</f>
        <v>-2.9976654000000167</v>
      </c>
      <c r="E732" s="7">
        <f t="shared" si="55"/>
        <v>8.9859978503572595</v>
      </c>
      <c r="F732" s="7">
        <f>ABS(Table21[[#This Row],[Erorr 1]])</f>
        <v>2.9976654000000167</v>
      </c>
      <c r="G732" s="8">
        <f>Table21[[#This Row],[Abs Erorr 1]]/Table21[[#This Row],[Adj Close]]</f>
        <v>2.0078365431229719E-2</v>
      </c>
      <c r="H732" s="6">
        <f t="shared" si="58"/>
        <v>154.83939616666666</v>
      </c>
      <c r="I732" s="9">
        <f>(Table21[[#This Row],[Adj Close]]-Table21[[#This Row],[3-MA]])</f>
        <v>-5.5411173666666684</v>
      </c>
      <c r="J732" s="5">
        <f t="shared" si="57"/>
        <v>30.703981671174954</v>
      </c>
      <c r="K732" s="5">
        <f>ABS(Table21[[#This Row],[Erorr 2]])</f>
        <v>5.5411173666666684</v>
      </c>
      <c r="L732" s="8">
        <f>Table21[[#This Row],[Abs Erorr 2]]/Table21[[#This Row],[Adj Close]]</f>
        <v>3.7114408894757256E-2</v>
      </c>
      <c r="M732" s="6">
        <f t="shared" si="59"/>
        <v>155.934316</v>
      </c>
      <c r="N732" s="11">
        <f>Table21[[#This Row],[Adj Close]]-Table21[[#This Row],[6-MA]]</f>
        <v>-6.6360372000000041</v>
      </c>
      <c r="O732" s="12">
        <f>(Table21[[#This Row],[Adj Close]]-M732)^2</f>
        <v>44.036989719783897</v>
      </c>
      <c r="P732" s="12">
        <f>ABS(Table21[[#This Row],[Erorr 3]])</f>
        <v>6.6360372000000041</v>
      </c>
      <c r="Q732" s="204">
        <f>Table21[[#This Row],[Abs Erorr 3]]/Table21[[#This Row],[Adj Close]]</f>
        <v>4.4448182881529671E-2</v>
      </c>
    </row>
    <row r="733" spans="1:17" x14ac:dyDescent="0.3">
      <c r="A733" s="68">
        <v>44524</v>
      </c>
      <c r="B733" s="87">
        <v>147.00138849999999</v>
      </c>
      <c r="C733" s="6">
        <f t="shared" si="56"/>
        <v>149.29827879999999</v>
      </c>
      <c r="D733" s="19">
        <f>Table21[[#This Row],[Adj Close]]-Table21[[#This Row],[Naive Trend ]]</f>
        <v>-2.2968903000000012</v>
      </c>
      <c r="E733" s="7">
        <f t="shared" si="55"/>
        <v>5.2757050502340954</v>
      </c>
      <c r="F733" s="7">
        <f>ABS(Table21[[#This Row],[Erorr 1]])</f>
        <v>2.2968903000000012</v>
      </c>
      <c r="G733" s="8">
        <f>Table21[[#This Row],[Abs Erorr 1]]/Table21[[#This Row],[Adj Close]]</f>
        <v>1.5624956494883728E-2</v>
      </c>
      <c r="H733" s="6">
        <f t="shared" si="58"/>
        <v>152.24078370000001</v>
      </c>
      <c r="I733" s="9">
        <f>(Table21[[#This Row],[Adj Close]]-Table21[[#This Row],[3-MA]])</f>
        <v>-5.2393952000000183</v>
      </c>
      <c r="J733" s="5">
        <f t="shared" si="57"/>
        <v>27.451262061783233</v>
      </c>
      <c r="K733" s="5">
        <f>ABS(Table21[[#This Row],[Erorr 2]])</f>
        <v>5.2393952000000183</v>
      </c>
      <c r="L733" s="8">
        <f>Table21[[#This Row],[Abs Erorr 2]]/Table21[[#This Row],[Adj Close]]</f>
        <v>3.5641807560205588E-2</v>
      </c>
      <c r="M733" s="6">
        <f t="shared" si="59"/>
        <v>154.73558045000001</v>
      </c>
      <c r="N733" s="11">
        <f>Table21[[#This Row],[Adj Close]]-Table21[[#This Row],[6-MA]]</f>
        <v>-7.7341919500000245</v>
      </c>
      <c r="O733" s="12">
        <f>(Table21[[#This Row],[Adj Close]]-M733)^2</f>
        <v>59.817725119445178</v>
      </c>
      <c r="P733" s="12">
        <f>ABS(Table21[[#This Row],[Erorr 3]])</f>
        <v>7.7341919500000245</v>
      </c>
      <c r="Q733" s="204">
        <f>Table21[[#This Row],[Abs Erorr 3]]/Table21[[#This Row],[Adj Close]]</f>
        <v>5.2613053719557386E-2</v>
      </c>
    </row>
    <row r="734" spans="1:17" x14ac:dyDescent="0.3">
      <c r="A734" s="68">
        <v>44526</v>
      </c>
      <c r="B734" s="87">
        <v>139.82844539999999</v>
      </c>
      <c r="C734" s="6">
        <f t="shared" si="56"/>
        <v>147.00138849999999</v>
      </c>
      <c r="D734" s="19">
        <f>Table21[[#This Row],[Adj Close]]-Table21[[#This Row],[Naive Trend ]]</f>
        <v>-7.1729430999999977</v>
      </c>
      <c r="E734" s="7">
        <f t="shared" si="55"/>
        <v>51.451112715837574</v>
      </c>
      <c r="F734" s="7">
        <f>ABS(Table21[[#This Row],[Erorr 1]])</f>
        <v>7.1729430999999977</v>
      </c>
      <c r="G734" s="8">
        <f>Table21[[#This Row],[Abs Erorr 1]]/Table21[[#This Row],[Adj Close]]</f>
        <v>5.1298168119374647E-2</v>
      </c>
      <c r="H734" s="6">
        <f t="shared" si="58"/>
        <v>149.5318705</v>
      </c>
      <c r="I734" s="9">
        <f>(Table21[[#This Row],[Adj Close]]-Table21[[#This Row],[3-MA]])</f>
        <v>-9.703425100000004</v>
      </c>
      <c r="J734" s="5">
        <f t="shared" si="57"/>
        <v>94.156458671310091</v>
      </c>
      <c r="K734" s="5">
        <f>ABS(Table21[[#This Row],[Erorr 2]])</f>
        <v>9.703425100000004</v>
      </c>
      <c r="L734" s="8">
        <f>Table21[[#This Row],[Abs Erorr 2]]/Table21[[#This Row],[Adj Close]]</f>
        <v>6.939521548882216E-2</v>
      </c>
      <c r="M734" s="6">
        <f t="shared" si="59"/>
        <v>152.98695118333333</v>
      </c>
      <c r="N734" s="11">
        <f>Table21[[#This Row],[Adj Close]]-Table21[[#This Row],[6-MA]]</f>
        <v>-13.158505783333339</v>
      </c>
      <c r="O734" s="12">
        <f>(Table21[[#This Row],[Adj Close]]-M734)^2</f>
        <v>173.14627445001693</v>
      </c>
      <c r="P734" s="12">
        <f>ABS(Table21[[#This Row],[Erorr 3]])</f>
        <v>13.158505783333339</v>
      </c>
      <c r="Q734" s="204">
        <f>Table21[[#This Row],[Abs Erorr 3]]/Table21[[#This Row],[Adj Close]]</f>
        <v>9.4104641910960851E-2</v>
      </c>
    </row>
    <row r="735" spans="1:17" x14ac:dyDescent="0.3">
      <c r="A735" s="68">
        <v>44529</v>
      </c>
      <c r="B735" s="87">
        <v>140.19828799999999</v>
      </c>
      <c r="C735" s="6">
        <f t="shared" si="56"/>
        <v>139.82844539999999</v>
      </c>
      <c r="D735" s="19">
        <f>Table21[[#This Row],[Adj Close]]-Table21[[#This Row],[Naive Trend ]]</f>
        <v>0.36984259999999836</v>
      </c>
      <c r="E735" s="7">
        <f t="shared" si="55"/>
        <v>0.13678354877475879</v>
      </c>
      <c r="F735" s="7">
        <f>ABS(Table21[[#This Row],[Erorr 1]])</f>
        <v>0.36984259999999836</v>
      </c>
      <c r="G735" s="8">
        <f>Table21[[#This Row],[Abs Erorr 1]]/Table21[[#This Row],[Adj Close]]</f>
        <v>2.6379965495726908E-3</v>
      </c>
      <c r="H735" s="6">
        <f t="shared" si="58"/>
        <v>145.37603756666667</v>
      </c>
      <c r="I735" s="9">
        <f>(Table21[[#This Row],[Adj Close]]-Table21[[#This Row],[3-MA]])</f>
        <v>-5.1777495666666766</v>
      </c>
      <c r="J735" s="5">
        <f t="shared" si="57"/>
        <v>26.809090575116958</v>
      </c>
      <c r="K735" s="5">
        <f>ABS(Table21[[#This Row],[Erorr 2]])</f>
        <v>5.1777495666666766</v>
      </c>
      <c r="L735" s="8">
        <f>Table21[[#This Row],[Abs Erorr 2]]/Table21[[#This Row],[Adj Close]]</f>
        <v>3.6931617643338674E-2</v>
      </c>
      <c r="M735" s="6">
        <f t="shared" si="59"/>
        <v>150.10771686666666</v>
      </c>
      <c r="N735" s="11">
        <f>Table21[[#This Row],[Adj Close]]-Table21[[#This Row],[6-MA]]</f>
        <v>-9.9094288666666728</v>
      </c>
      <c r="O735" s="12">
        <f>(Table21[[#This Row],[Adj Close]]-M735)^2</f>
        <v>98.196780463526736</v>
      </c>
      <c r="P735" s="12">
        <f>ABS(Table21[[#This Row],[Erorr 3]])</f>
        <v>9.9094288666666728</v>
      </c>
      <c r="Q735" s="204">
        <f>Table21[[#This Row],[Abs Erorr 3]]/Table21[[#This Row],[Adj Close]]</f>
        <v>7.0681525488147712E-2</v>
      </c>
    </row>
    <row r="736" spans="1:17" x14ac:dyDescent="0.3">
      <c r="A736" s="68">
        <v>44530</v>
      </c>
      <c r="B736" s="87">
        <v>140.73359679999999</v>
      </c>
      <c r="C736" s="6">
        <f t="shared" si="56"/>
        <v>140.19828799999999</v>
      </c>
      <c r="D736" s="19">
        <f>Table21[[#This Row],[Adj Close]]-Table21[[#This Row],[Naive Trend ]]</f>
        <v>0.5353087999999957</v>
      </c>
      <c r="E736" s="7">
        <f t="shared" si="55"/>
        <v>0.2865555113574354</v>
      </c>
      <c r="F736" s="7">
        <f>ABS(Table21[[#This Row],[Erorr 1]])</f>
        <v>0.5353087999999957</v>
      </c>
      <c r="G736" s="8">
        <f>Table21[[#This Row],[Abs Erorr 1]]/Table21[[#This Row],[Adj Close]]</f>
        <v>3.8037029690979642E-3</v>
      </c>
      <c r="H736" s="6">
        <f t="shared" si="58"/>
        <v>142.3427073</v>
      </c>
      <c r="I736" s="9">
        <f>(Table21[[#This Row],[Adj Close]]-Table21[[#This Row],[3-MA]])</f>
        <v>-1.6091105000000141</v>
      </c>
      <c r="J736" s="5">
        <f t="shared" si="57"/>
        <v>2.5892366012102954</v>
      </c>
      <c r="K736" s="5">
        <f>ABS(Table21[[#This Row],[Erorr 2]])</f>
        <v>1.6091105000000141</v>
      </c>
      <c r="L736" s="8">
        <f>Table21[[#This Row],[Abs Erorr 2]]/Table21[[#This Row],[Adj Close]]</f>
        <v>1.1433733924151467E-2</v>
      </c>
      <c r="M736" s="6">
        <f t="shared" si="59"/>
        <v>147.29174550000002</v>
      </c>
      <c r="N736" s="11">
        <f>Table21[[#This Row],[Adj Close]]-Table21[[#This Row],[6-MA]]</f>
        <v>-6.5581487000000322</v>
      </c>
      <c r="O736" s="12">
        <f>(Table21[[#This Row],[Adj Close]]-M736)^2</f>
        <v>43.009314371312115</v>
      </c>
      <c r="P736" s="12">
        <f>ABS(Table21[[#This Row],[Erorr 3]])</f>
        <v>6.5581487000000322</v>
      </c>
      <c r="Q736" s="204">
        <f>Table21[[#This Row],[Abs Erorr 3]]/Table21[[#This Row],[Adj Close]]</f>
        <v>4.6599737725171488E-2</v>
      </c>
    </row>
    <row r="737" spans="1:17" x14ac:dyDescent="0.3">
      <c r="A737" s="68">
        <v>44531</v>
      </c>
      <c r="B737" s="87">
        <v>141.12289430000001</v>
      </c>
      <c r="C737" s="6">
        <f t="shared" si="56"/>
        <v>140.73359679999999</v>
      </c>
      <c r="D737" s="19">
        <f>Table21[[#This Row],[Adj Close]]-Table21[[#This Row],[Naive Trend ]]</f>
        <v>0.38929750000002628</v>
      </c>
      <c r="E737" s="7">
        <f t="shared" si="55"/>
        <v>0.15155254350627045</v>
      </c>
      <c r="F737" s="7">
        <f>ABS(Table21[[#This Row],[Erorr 1]])</f>
        <v>0.38929750000002628</v>
      </c>
      <c r="G737" s="8">
        <f>Table21[[#This Row],[Abs Erorr 1]]/Table21[[#This Row],[Adj Close]]</f>
        <v>2.7585708324012613E-3</v>
      </c>
      <c r="H737" s="6">
        <f t="shared" si="58"/>
        <v>140.25344340000001</v>
      </c>
      <c r="I737" s="9">
        <f>(Table21[[#This Row],[Adj Close]]-Table21[[#This Row],[3-MA]])</f>
        <v>0.86945090000000391</v>
      </c>
      <c r="J737" s="5">
        <f t="shared" si="57"/>
        <v>0.7559448675108168</v>
      </c>
      <c r="K737" s="5">
        <f>ABS(Table21[[#This Row],[Erorr 2]])</f>
        <v>0.86945090000000391</v>
      </c>
      <c r="L737" s="8">
        <f>Table21[[#This Row],[Abs Erorr 2]]/Table21[[#This Row],[Adj Close]]</f>
        <v>6.1609486137077039E-3</v>
      </c>
      <c r="M737" s="6">
        <f t="shared" si="59"/>
        <v>144.89265694999997</v>
      </c>
      <c r="N737" s="11">
        <f>Table21[[#This Row],[Adj Close]]-Table21[[#This Row],[6-MA]]</f>
        <v>-3.7697626499999615</v>
      </c>
      <c r="O737" s="12">
        <f>(Table21[[#This Row],[Adj Close]]-M737)^2</f>
        <v>14.211110437334732</v>
      </c>
      <c r="P737" s="12">
        <f>ABS(Table21[[#This Row],[Erorr 3]])</f>
        <v>3.7697626499999615</v>
      </c>
      <c r="Q737" s="204">
        <f>Table21[[#This Row],[Abs Erorr 3]]/Table21[[#This Row],[Adj Close]]</f>
        <v>2.6712622843364977E-2</v>
      </c>
    </row>
    <row r="738" spans="1:17" x14ac:dyDescent="0.3">
      <c r="A738" s="68">
        <v>44532</v>
      </c>
      <c r="B738" s="87">
        <v>141.2980804</v>
      </c>
      <c r="C738" s="6">
        <f t="shared" si="56"/>
        <v>141.12289430000001</v>
      </c>
      <c r="D738" s="19">
        <f>Table21[[#This Row],[Adj Close]]-Table21[[#This Row],[Naive Trend ]]</f>
        <v>0.17518609999999057</v>
      </c>
      <c r="E738" s="7">
        <f t="shared" si="55"/>
        <v>3.0690169633206699E-2</v>
      </c>
      <c r="F738" s="7">
        <f>ABS(Table21[[#This Row],[Erorr 1]])</f>
        <v>0.17518609999999057</v>
      </c>
      <c r="G738" s="8">
        <f>Table21[[#This Row],[Abs Erorr 1]]/Table21[[#This Row],[Adj Close]]</f>
        <v>1.2398335455376121E-3</v>
      </c>
      <c r="H738" s="6">
        <f t="shared" si="58"/>
        <v>140.68492636666667</v>
      </c>
      <c r="I738" s="9">
        <f>(Table21[[#This Row],[Adj Close]]-Table21[[#This Row],[3-MA]])</f>
        <v>0.61315403333333052</v>
      </c>
      <c r="J738" s="5">
        <f t="shared" si="57"/>
        <v>0.37595786859293101</v>
      </c>
      <c r="K738" s="5">
        <f>ABS(Table21[[#This Row],[Erorr 2]])</f>
        <v>0.61315403333333052</v>
      </c>
      <c r="L738" s="8">
        <f>Table21[[#This Row],[Abs Erorr 2]]/Table21[[#This Row],[Adj Close]]</f>
        <v>4.3394363999677554E-3</v>
      </c>
      <c r="M738" s="6">
        <f t="shared" si="59"/>
        <v>143.03048196666666</v>
      </c>
      <c r="N738" s="11">
        <f>Table21[[#This Row],[Adj Close]]-Table21[[#This Row],[6-MA]]</f>
        <v>-1.7324015666666526</v>
      </c>
      <c r="O738" s="12">
        <f>(Table21[[#This Row],[Adj Close]]-M738)^2</f>
        <v>3.0012151881890721</v>
      </c>
      <c r="P738" s="12">
        <f>ABS(Table21[[#This Row],[Erorr 3]])</f>
        <v>1.7324015666666526</v>
      </c>
      <c r="Q738" s="204">
        <f>Table21[[#This Row],[Abs Erorr 3]]/Table21[[#This Row],[Adj Close]]</f>
        <v>1.2260616434153996E-2</v>
      </c>
    </row>
    <row r="739" spans="1:17" x14ac:dyDescent="0.3">
      <c r="A739" s="68">
        <v>44533</v>
      </c>
      <c r="B739" s="87">
        <v>137.93060299999999</v>
      </c>
      <c r="C739" s="6">
        <f t="shared" si="56"/>
        <v>141.2980804</v>
      </c>
      <c r="D739" s="19">
        <f>Table21[[#This Row],[Adj Close]]-Table21[[#This Row],[Naive Trend ]]</f>
        <v>-3.3674774000000127</v>
      </c>
      <c r="E739" s="7">
        <f t="shared" si="55"/>
        <v>11.339904039510845</v>
      </c>
      <c r="F739" s="7">
        <f>ABS(Table21[[#This Row],[Erorr 1]])</f>
        <v>3.3674774000000127</v>
      </c>
      <c r="G739" s="8">
        <f>Table21[[#This Row],[Abs Erorr 1]]/Table21[[#This Row],[Adj Close]]</f>
        <v>2.4414287523995042E-2</v>
      </c>
      <c r="H739" s="6">
        <f t="shared" si="58"/>
        <v>141.05152383333333</v>
      </c>
      <c r="I739" s="9">
        <f>(Table21[[#This Row],[Adj Close]]-Table21[[#This Row],[3-MA]])</f>
        <v>-3.1209208333333436</v>
      </c>
      <c r="J739" s="5">
        <f t="shared" si="57"/>
        <v>9.740146847934092</v>
      </c>
      <c r="K739" s="5">
        <f>ABS(Table21[[#This Row],[Erorr 2]])</f>
        <v>3.1209208333333436</v>
      </c>
      <c r="L739" s="8">
        <f>Table21[[#This Row],[Abs Erorr 2]]/Table21[[#This Row],[Adj Close]]</f>
        <v>2.2626746823787493E-2</v>
      </c>
      <c r="M739" s="6">
        <f t="shared" si="59"/>
        <v>141.69711556666667</v>
      </c>
      <c r="N739" s="11">
        <f>Table21[[#This Row],[Adj Close]]-Table21[[#This Row],[6-MA]]</f>
        <v>-3.7665125666666768</v>
      </c>
      <c r="O739" s="12">
        <f>(Table21[[#This Row],[Adj Close]]-M739)^2</f>
        <v>14.186616914857998</v>
      </c>
      <c r="P739" s="12">
        <f>ABS(Table21[[#This Row],[Erorr 3]])</f>
        <v>3.7665125666666768</v>
      </c>
      <c r="Q739" s="204">
        <f>Table21[[#This Row],[Abs Erorr 3]]/Table21[[#This Row],[Adj Close]]</f>
        <v>2.7307301532399426E-2</v>
      </c>
    </row>
    <row r="740" spans="1:17" x14ac:dyDescent="0.3">
      <c r="A740" s="68">
        <v>44536</v>
      </c>
      <c r="B740" s="87">
        <v>140.20802309999999</v>
      </c>
      <c r="C740" s="6">
        <f t="shared" si="56"/>
        <v>137.93060299999999</v>
      </c>
      <c r="D740" s="19">
        <f>Table21[[#This Row],[Adj Close]]-Table21[[#This Row],[Naive Trend ]]</f>
        <v>2.2774201000000005</v>
      </c>
      <c r="E740" s="7">
        <f t="shared" si="55"/>
        <v>5.1866423118840119</v>
      </c>
      <c r="F740" s="7">
        <f>ABS(Table21[[#This Row],[Erorr 1]])</f>
        <v>2.2774201000000005</v>
      </c>
      <c r="G740" s="8">
        <f>Table21[[#This Row],[Abs Erorr 1]]/Table21[[#This Row],[Adj Close]]</f>
        <v>1.6243151066866447E-2</v>
      </c>
      <c r="H740" s="6">
        <f t="shared" si="58"/>
        <v>140.11719256666666</v>
      </c>
      <c r="I740" s="9">
        <f>(Table21[[#This Row],[Adj Close]]-Table21[[#This Row],[3-MA]])</f>
        <v>9.0830533333331687E-2</v>
      </c>
      <c r="J740" s="5">
        <f t="shared" si="57"/>
        <v>8.2501857856174792E-3</v>
      </c>
      <c r="K740" s="5">
        <f>ABS(Table21[[#This Row],[Erorr 2]])</f>
        <v>9.0830533333331687E-2</v>
      </c>
      <c r="L740" s="8">
        <f>Table21[[#This Row],[Abs Erorr 2]]/Table21[[#This Row],[Adj Close]]</f>
        <v>6.4782693119172648E-4</v>
      </c>
      <c r="M740" s="6">
        <f t="shared" si="59"/>
        <v>140.18531798333333</v>
      </c>
      <c r="N740" s="11">
        <f>Table21[[#This Row],[Adj Close]]-Table21[[#This Row],[6-MA]]</f>
        <v>2.2705116666656977E-2</v>
      </c>
      <c r="O740" s="12">
        <f>(Table21[[#This Row],[Adj Close]]-M740)^2</f>
        <v>5.1552232284650444E-4</v>
      </c>
      <c r="P740" s="12">
        <f>ABS(Table21[[#This Row],[Erorr 3]])</f>
        <v>2.2705116666656977E-2</v>
      </c>
      <c r="Q740" s="204">
        <f>Table21[[#This Row],[Abs Erorr 3]]/Table21[[#This Row],[Adj Close]]</f>
        <v>1.6193878327820869E-4</v>
      </c>
    </row>
    <row r="741" spans="1:17" x14ac:dyDescent="0.3">
      <c r="A741" s="68">
        <v>44537</v>
      </c>
      <c r="B741" s="87">
        <v>145.13272090000001</v>
      </c>
      <c r="C741" s="6">
        <f t="shared" si="56"/>
        <v>140.20802309999999</v>
      </c>
      <c r="D741" s="19">
        <f>Table21[[#This Row],[Adj Close]]-Table21[[#This Row],[Naive Trend ]]</f>
        <v>4.9246978000000183</v>
      </c>
      <c r="E741" s="7">
        <f t="shared" si="55"/>
        <v>24.25264842132502</v>
      </c>
      <c r="F741" s="7">
        <f>ABS(Table21[[#This Row],[Erorr 1]])</f>
        <v>4.9246978000000183</v>
      </c>
      <c r="G741" s="8">
        <f>Table21[[#This Row],[Abs Erorr 1]]/Table21[[#This Row],[Adj Close]]</f>
        <v>3.3932374239667537E-2</v>
      </c>
      <c r="H741" s="6">
        <f t="shared" si="58"/>
        <v>139.81223550000001</v>
      </c>
      <c r="I741" s="9">
        <f>(Table21[[#This Row],[Adj Close]]-Table21[[#This Row],[3-MA]])</f>
        <v>5.3204853999999955</v>
      </c>
      <c r="J741" s="5">
        <f t="shared" si="57"/>
        <v>28.307564891613112</v>
      </c>
      <c r="K741" s="5">
        <f>ABS(Table21[[#This Row],[Erorr 2]])</f>
        <v>5.3204853999999955</v>
      </c>
      <c r="L741" s="8">
        <f>Table21[[#This Row],[Abs Erorr 2]]/Table21[[#This Row],[Adj Close]]</f>
        <v>3.6659447759309495E-2</v>
      </c>
      <c r="M741" s="6">
        <f t="shared" si="59"/>
        <v>140.24858093333333</v>
      </c>
      <c r="N741" s="11">
        <f>Table21[[#This Row],[Adj Close]]-Table21[[#This Row],[6-MA]]</f>
        <v>4.8841399666666803</v>
      </c>
      <c r="O741" s="12">
        <f>(Table21[[#This Row],[Adj Close]]-M741)^2</f>
        <v>23.854823213990802</v>
      </c>
      <c r="P741" s="12">
        <f>ABS(Table21[[#This Row],[Erorr 3]])</f>
        <v>4.8841399666666803</v>
      </c>
      <c r="Q741" s="204">
        <f>Table21[[#This Row],[Abs Erorr 3]]/Table21[[#This Row],[Adj Close]]</f>
        <v>3.3652920832594135E-2</v>
      </c>
    </row>
    <row r="742" spans="1:17" x14ac:dyDescent="0.3">
      <c r="A742" s="68">
        <v>44538</v>
      </c>
      <c r="B742" s="87">
        <v>145.21058650000001</v>
      </c>
      <c r="C742" s="6">
        <f t="shared" si="56"/>
        <v>145.13272090000001</v>
      </c>
      <c r="D742" s="19">
        <f>Table21[[#This Row],[Adj Close]]-Table21[[#This Row],[Naive Trend ]]</f>
        <v>7.7865599999995538E-2</v>
      </c>
      <c r="E742" s="7">
        <f t="shared" si="55"/>
        <v>6.0630516633593048E-3</v>
      </c>
      <c r="F742" s="7">
        <f>ABS(Table21[[#This Row],[Erorr 1]])</f>
        <v>7.7865599999995538E-2</v>
      </c>
      <c r="G742" s="8">
        <f>Table21[[#This Row],[Abs Erorr 1]]/Table21[[#This Row],[Adj Close]]</f>
        <v>5.3622536673657425E-4</v>
      </c>
      <c r="H742" s="6">
        <f t="shared" si="58"/>
        <v>141.09044900000001</v>
      </c>
      <c r="I742" s="9">
        <f>(Table21[[#This Row],[Adj Close]]-Table21[[#This Row],[3-MA]])</f>
        <v>4.1201374999999985</v>
      </c>
      <c r="J742" s="5">
        <f t="shared" si="57"/>
        <v>16.975533018906237</v>
      </c>
      <c r="K742" s="5">
        <f>ABS(Table21[[#This Row],[Erorr 2]])</f>
        <v>4.1201374999999985</v>
      </c>
      <c r="L742" s="8">
        <f>Table21[[#This Row],[Abs Erorr 2]]/Table21[[#This Row],[Adj Close]]</f>
        <v>2.8373533908975696E-2</v>
      </c>
      <c r="M742" s="6">
        <f t="shared" si="59"/>
        <v>141.07098641666667</v>
      </c>
      <c r="N742" s="11">
        <f>Table21[[#This Row],[Adj Close]]-Table21[[#This Row],[6-MA]]</f>
        <v>4.1396000833333346</v>
      </c>
      <c r="O742" s="12">
        <f>(Table21[[#This Row],[Adj Close]]-M742)^2</f>
        <v>17.136288849933351</v>
      </c>
      <c r="P742" s="12">
        <f>ABS(Table21[[#This Row],[Erorr 3]])</f>
        <v>4.1396000833333346</v>
      </c>
      <c r="Q742" s="204">
        <f>Table21[[#This Row],[Abs Erorr 3]]/Table21[[#This Row],[Adj Close]]</f>
        <v>2.85075639669931E-2</v>
      </c>
    </row>
    <row r="743" spans="1:17" x14ac:dyDescent="0.3">
      <c r="A743" s="68">
        <v>44539</v>
      </c>
      <c r="B743" s="87">
        <v>141.83337399999999</v>
      </c>
      <c r="C743" s="6">
        <f t="shared" si="56"/>
        <v>145.21058650000001</v>
      </c>
      <c r="D743" s="19">
        <f>Table21[[#This Row],[Adj Close]]-Table21[[#This Row],[Naive Trend ]]</f>
        <v>-3.3772125000000131</v>
      </c>
      <c r="E743" s="7">
        <f t="shared" si="55"/>
        <v>11.405564270156338</v>
      </c>
      <c r="F743" s="7">
        <f>ABS(Table21[[#This Row],[Erorr 1]])</f>
        <v>3.3772125000000131</v>
      </c>
      <c r="G743" s="8">
        <f>Table21[[#This Row],[Abs Erorr 1]]/Table21[[#This Row],[Adj Close]]</f>
        <v>2.3811127132884909E-2</v>
      </c>
      <c r="H743" s="6">
        <f t="shared" si="58"/>
        <v>143.51711016666664</v>
      </c>
      <c r="I743" s="9">
        <f>(Table21[[#This Row],[Adj Close]]-Table21[[#This Row],[3-MA]])</f>
        <v>-1.6837361666666482</v>
      </c>
      <c r="J743" s="5">
        <f t="shared" si="57"/>
        <v>2.8349674789412989</v>
      </c>
      <c r="K743" s="5">
        <f>ABS(Table21[[#This Row],[Erorr 2]])</f>
        <v>1.6837361666666482</v>
      </c>
      <c r="L743" s="8">
        <f>Table21[[#This Row],[Abs Erorr 2]]/Table21[[#This Row],[Adj Close]]</f>
        <v>1.187122691353763E-2</v>
      </c>
      <c r="M743" s="6">
        <f t="shared" si="59"/>
        <v>141.81715136666665</v>
      </c>
      <c r="N743" s="11">
        <f>Table21[[#This Row],[Adj Close]]-Table21[[#This Row],[6-MA]]</f>
        <v>1.6222633333342174E-2</v>
      </c>
      <c r="O743" s="12">
        <f>(Table21[[#This Row],[Adj Close]]-M743)^2</f>
        <v>2.6317383226806459E-4</v>
      </c>
      <c r="P743" s="12">
        <f>ABS(Table21[[#This Row],[Erorr 3]])</f>
        <v>1.6222633333342174E-2</v>
      </c>
      <c r="Q743" s="204">
        <f>Table21[[#This Row],[Abs Erorr 3]]/Table21[[#This Row],[Adj Close]]</f>
        <v>1.143781105661505E-4</v>
      </c>
    </row>
    <row r="744" spans="1:17" x14ac:dyDescent="0.3">
      <c r="A744" s="68">
        <v>44540</v>
      </c>
      <c r="B744" s="87">
        <v>140.8503876</v>
      </c>
      <c r="C744" s="6">
        <f t="shared" si="56"/>
        <v>141.83337399999999</v>
      </c>
      <c r="D744" s="19">
        <f>Table21[[#This Row],[Adj Close]]-Table21[[#This Row],[Naive Trend ]]</f>
        <v>-0.98298639999998727</v>
      </c>
      <c r="E744" s="7">
        <f t="shared" si="55"/>
        <v>0.96626226258493497</v>
      </c>
      <c r="F744" s="7">
        <f>ABS(Table21[[#This Row],[Erorr 1]])</f>
        <v>0.98298639999998727</v>
      </c>
      <c r="G744" s="8">
        <f>Table21[[#This Row],[Abs Erorr 1]]/Table21[[#This Row],[Adj Close]]</f>
        <v>6.9789399713372693E-3</v>
      </c>
      <c r="H744" s="6">
        <f t="shared" si="58"/>
        <v>144.05889379999999</v>
      </c>
      <c r="I744" s="9">
        <f>(Table21[[#This Row],[Adj Close]]-Table21[[#This Row],[3-MA]])</f>
        <v>-3.208506199999988</v>
      </c>
      <c r="J744" s="5">
        <f t="shared" si="57"/>
        <v>10.294512035438363</v>
      </c>
      <c r="K744" s="5">
        <f>ABS(Table21[[#This Row],[Erorr 2]])</f>
        <v>3.208506199999988</v>
      </c>
      <c r="L744" s="8">
        <f>Table21[[#This Row],[Abs Erorr 2]]/Table21[[#This Row],[Adj Close]]</f>
        <v>2.2779534047941717E-2</v>
      </c>
      <c r="M744" s="6">
        <f t="shared" si="59"/>
        <v>141.93556464999998</v>
      </c>
      <c r="N744" s="11">
        <f>Table21[[#This Row],[Adj Close]]-Table21[[#This Row],[6-MA]]</f>
        <v>-1.0851770499999702</v>
      </c>
      <c r="O744" s="12">
        <f>(Table21[[#This Row],[Adj Close]]-M744)^2</f>
        <v>1.1776092298466379</v>
      </c>
      <c r="P744" s="12">
        <f>ABS(Table21[[#This Row],[Erorr 3]])</f>
        <v>1.0851770499999702</v>
      </c>
      <c r="Q744" s="204">
        <f>Table21[[#This Row],[Abs Erorr 3]]/Table21[[#This Row],[Adj Close]]</f>
        <v>7.7044661963001238E-3</v>
      </c>
    </row>
    <row r="745" spans="1:17" x14ac:dyDescent="0.3">
      <c r="A745" s="68">
        <v>44543</v>
      </c>
      <c r="B745" s="87">
        <v>138.67027279999999</v>
      </c>
      <c r="C745" s="6">
        <f t="shared" si="56"/>
        <v>140.8503876</v>
      </c>
      <c r="D745" s="19">
        <f>Table21[[#This Row],[Adj Close]]-Table21[[#This Row],[Naive Trend ]]</f>
        <v>-2.1801148000000126</v>
      </c>
      <c r="E745" s="7">
        <f t="shared" si="55"/>
        <v>4.7529005411790948</v>
      </c>
      <c r="F745" s="7">
        <f>ABS(Table21[[#This Row],[Erorr 1]])</f>
        <v>2.1801148000000126</v>
      </c>
      <c r="G745" s="8">
        <f>Table21[[#This Row],[Abs Erorr 1]]/Table21[[#This Row],[Adj Close]]</f>
        <v>1.5721572879173081E-2</v>
      </c>
      <c r="H745" s="6">
        <f t="shared" si="58"/>
        <v>142.63144936666666</v>
      </c>
      <c r="I745" s="9">
        <f>(Table21[[#This Row],[Adj Close]]-Table21[[#This Row],[3-MA]])</f>
        <v>-3.9611765666666656</v>
      </c>
      <c r="J745" s="5">
        <f t="shared" si="57"/>
        <v>15.690919792309113</v>
      </c>
      <c r="K745" s="5">
        <f>ABS(Table21[[#This Row],[Erorr 2]])</f>
        <v>3.9611765666666656</v>
      </c>
      <c r="L745" s="8">
        <f>Table21[[#This Row],[Abs Erorr 2]]/Table21[[#This Row],[Adj Close]]</f>
        <v>2.8565434297369217E-2</v>
      </c>
      <c r="M745" s="6">
        <f t="shared" si="59"/>
        <v>141.86094918333333</v>
      </c>
      <c r="N745" s="11">
        <f>Table21[[#This Row],[Adj Close]]-Table21[[#This Row],[6-MA]]</f>
        <v>-3.19067638333334</v>
      </c>
      <c r="O745" s="12">
        <f>(Table21[[#This Row],[Adj Close]]-M745)^2</f>
        <v>10.180415783161123</v>
      </c>
      <c r="P745" s="12">
        <f>ABS(Table21[[#This Row],[Erorr 3]])</f>
        <v>3.19067638333334</v>
      </c>
      <c r="Q745" s="204">
        <f>Table21[[#This Row],[Abs Erorr 3]]/Table21[[#This Row],[Adj Close]]</f>
        <v>2.3009087087721806E-2</v>
      </c>
    </row>
    <row r="746" spans="1:17" x14ac:dyDescent="0.3">
      <c r="A746" s="68">
        <v>44544</v>
      </c>
      <c r="B746" s="87">
        <v>136.25657649999999</v>
      </c>
      <c r="C746" s="6">
        <f t="shared" si="56"/>
        <v>138.67027279999999</v>
      </c>
      <c r="D746" s="19">
        <f>Table21[[#This Row],[Adj Close]]-Table21[[#This Row],[Naive Trend ]]</f>
        <v>-2.413696299999998</v>
      </c>
      <c r="E746" s="7">
        <f t="shared" si="55"/>
        <v>5.8259298286336803</v>
      </c>
      <c r="F746" s="7">
        <f>ABS(Table21[[#This Row],[Erorr 1]])</f>
        <v>2.413696299999998</v>
      </c>
      <c r="G746" s="8">
        <f>Table21[[#This Row],[Abs Erorr 1]]/Table21[[#This Row],[Adj Close]]</f>
        <v>1.7714347167675962E-2</v>
      </c>
      <c r="H746" s="6">
        <f t="shared" si="58"/>
        <v>140.45134480000002</v>
      </c>
      <c r="I746" s="9">
        <f>(Table21[[#This Row],[Adj Close]]-Table21[[#This Row],[3-MA]])</f>
        <v>-4.1947683000000211</v>
      </c>
      <c r="J746" s="5">
        <f t="shared" si="57"/>
        <v>17.596081090685068</v>
      </c>
      <c r="K746" s="5">
        <f>ABS(Table21[[#This Row],[Erorr 2]])</f>
        <v>4.1947683000000211</v>
      </c>
      <c r="L746" s="8">
        <f>Table21[[#This Row],[Abs Erorr 2]]/Table21[[#This Row],[Adj Close]]</f>
        <v>3.0785804309416371E-2</v>
      </c>
      <c r="M746" s="6">
        <f t="shared" si="59"/>
        <v>141.98422748333334</v>
      </c>
      <c r="N746" s="11">
        <f>Table21[[#This Row],[Adj Close]]-Table21[[#This Row],[6-MA]]</f>
        <v>-5.7276509833333478</v>
      </c>
      <c r="O746" s="12">
        <f>(Table21[[#This Row],[Adj Close]]-M746)^2</f>
        <v>32.805985786879468</v>
      </c>
      <c r="P746" s="12">
        <f>ABS(Table21[[#This Row],[Erorr 3]])</f>
        <v>5.7276509833333478</v>
      </c>
      <c r="Q746" s="204">
        <f>Table21[[#This Row],[Abs Erorr 3]]/Table21[[#This Row],[Adj Close]]</f>
        <v>4.2035776404035427E-2</v>
      </c>
    </row>
    <row r="747" spans="1:17" x14ac:dyDescent="0.3">
      <c r="A747" s="68">
        <v>44545</v>
      </c>
      <c r="B747" s="87">
        <v>139.2736969</v>
      </c>
      <c r="C747" s="6">
        <f t="shared" si="56"/>
        <v>136.25657649999999</v>
      </c>
      <c r="D747" s="19">
        <f>Table21[[#This Row],[Adj Close]]-Table21[[#This Row],[Naive Trend ]]</f>
        <v>3.0171204000000102</v>
      </c>
      <c r="E747" s="7">
        <f t="shared" si="55"/>
        <v>9.1030155080962221</v>
      </c>
      <c r="F747" s="7">
        <f>ABS(Table21[[#This Row],[Erorr 1]])</f>
        <v>3.0171204000000102</v>
      </c>
      <c r="G747" s="8">
        <f>Table21[[#This Row],[Abs Erorr 1]]/Table21[[#This Row],[Adj Close]]</f>
        <v>2.1663246306776324E-2</v>
      </c>
      <c r="H747" s="6">
        <f t="shared" si="58"/>
        <v>138.59241230000001</v>
      </c>
      <c r="I747" s="9">
        <f>(Table21[[#This Row],[Adj Close]]-Table21[[#This Row],[3-MA]])</f>
        <v>0.68128459999999791</v>
      </c>
      <c r="J747" s="5">
        <f t="shared" si="57"/>
        <v>0.46414870619715715</v>
      </c>
      <c r="K747" s="5">
        <f>ABS(Table21[[#This Row],[Erorr 2]])</f>
        <v>0.68128459999999791</v>
      </c>
      <c r="L747" s="8">
        <f>Table21[[#This Row],[Abs Erorr 2]]/Table21[[#This Row],[Adj Close]]</f>
        <v>4.8916961002993089E-3</v>
      </c>
      <c r="M747" s="6">
        <f t="shared" si="59"/>
        <v>141.32565305</v>
      </c>
      <c r="N747" s="11">
        <f>Table21[[#This Row],[Adj Close]]-Table21[[#This Row],[6-MA]]</f>
        <v>-2.0519561499999952</v>
      </c>
      <c r="O747" s="12">
        <f>(Table21[[#This Row],[Adj Close]]-M747)^2</f>
        <v>4.2105240415228025</v>
      </c>
      <c r="P747" s="12">
        <f>ABS(Table21[[#This Row],[Erorr 3]])</f>
        <v>2.0519561499999952</v>
      </c>
      <c r="Q747" s="204">
        <f>Table21[[#This Row],[Abs Erorr 3]]/Table21[[#This Row],[Adj Close]]</f>
        <v>1.4733264038171698E-2</v>
      </c>
    </row>
    <row r="748" spans="1:17" x14ac:dyDescent="0.3">
      <c r="A748" s="68">
        <v>44546</v>
      </c>
      <c r="B748" s="87">
        <v>137.7846222</v>
      </c>
      <c r="C748" s="6">
        <f t="shared" si="56"/>
        <v>139.2736969</v>
      </c>
      <c r="D748" s="19">
        <f>Table21[[#This Row],[Adj Close]]-Table21[[#This Row],[Naive Trend ]]</f>
        <v>-1.4890747000000033</v>
      </c>
      <c r="E748" s="7">
        <f t="shared" si="55"/>
        <v>2.2173434621801</v>
      </c>
      <c r="F748" s="7">
        <f>ABS(Table21[[#This Row],[Erorr 1]])</f>
        <v>1.4890747000000033</v>
      </c>
      <c r="G748" s="8">
        <f>Table21[[#This Row],[Abs Erorr 1]]/Table21[[#This Row],[Adj Close]]</f>
        <v>1.0807263366724268E-2</v>
      </c>
      <c r="H748" s="6">
        <f t="shared" si="58"/>
        <v>138.06684873333333</v>
      </c>
      <c r="I748" s="9">
        <f>(Table21[[#This Row],[Adj Close]]-Table21[[#This Row],[3-MA]])</f>
        <v>-0.28222653333332914</v>
      </c>
      <c r="J748" s="5">
        <f t="shared" si="57"/>
        <v>7.9651816117348742E-2</v>
      </c>
      <c r="K748" s="5">
        <f>ABS(Table21[[#This Row],[Erorr 2]])</f>
        <v>0.28222653333332914</v>
      </c>
      <c r="L748" s="8">
        <f>Table21[[#This Row],[Abs Erorr 2]]/Table21[[#This Row],[Adj Close]]</f>
        <v>2.0483166323428011E-3</v>
      </c>
      <c r="M748" s="6">
        <f t="shared" si="59"/>
        <v>140.34914905000002</v>
      </c>
      <c r="N748" s="11">
        <f>Table21[[#This Row],[Adj Close]]-Table21[[#This Row],[6-MA]]</f>
        <v>-2.5645268500000213</v>
      </c>
      <c r="O748" s="12">
        <f>(Table21[[#This Row],[Adj Close]]-M748)^2</f>
        <v>6.5767979643710319</v>
      </c>
      <c r="P748" s="12">
        <f>ABS(Table21[[#This Row],[Erorr 3]])</f>
        <v>2.5645268500000213</v>
      </c>
      <c r="Q748" s="204">
        <f>Table21[[#This Row],[Abs Erorr 3]]/Table21[[#This Row],[Adj Close]]</f>
        <v>1.8612576708868903E-2</v>
      </c>
    </row>
    <row r="749" spans="1:17" x14ac:dyDescent="0.3">
      <c r="A749" s="68">
        <v>44547</v>
      </c>
      <c r="B749" s="87">
        <v>137.15199279999999</v>
      </c>
      <c r="C749" s="6">
        <f t="shared" si="56"/>
        <v>137.7846222</v>
      </c>
      <c r="D749" s="19">
        <f>Table21[[#This Row],[Adj Close]]-Table21[[#This Row],[Naive Trend ]]</f>
        <v>-0.63262940000001322</v>
      </c>
      <c r="E749" s="7">
        <f t="shared" si="55"/>
        <v>0.40021995774437674</v>
      </c>
      <c r="F749" s="7">
        <f>ABS(Table21[[#This Row],[Erorr 1]])</f>
        <v>0.63262940000001322</v>
      </c>
      <c r="G749" s="8">
        <f>Table21[[#This Row],[Abs Erorr 1]]/Table21[[#This Row],[Adj Close]]</f>
        <v>4.6126154427995544E-3</v>
      </c>
      <c r="H749" s="6">
        <f t="shared" si="58"/>
        <v>137.77163186666667</v>
      </c>
      <c r="I749" s="9">
        <f>(Table21[[#This Row],[Adj Close]]-Table21[[#This Row],[3-MA]])</f>
        <v>-0.61963906666667867</v>
      </c>
      <c r="J749" s="5">
        <f t="shared" si="57"/>
        <v>0.38395257293955265</v>
      </c>
      <c r="K749" s="5">
        <f>ABS(Table21[[#This Row],[Erorr 2]])</f>
        <v>0.61963906666667867</v>
      </c>
      <c r="L749" s="8">
        <f>Table21[[#This Row],[Abs Erorr 2]]/Table21[[#This Row],[Adj Close]]</f>
        <v>4.5179005715962062E-3</v>
      </c>
      <c r="M749" s="6">
        <f t="shared" si="59"/>
        <v>139.11148833333334</v>
      </c>
      <c r="N749" s="11">
        <f>Table21[[#This Row],[Adj Close]]-Table21[[#This Row],[6-MA]]</f>
        <v>-1.959495533333353</v>
      </c>
      <c r="O749" s="12">
        <f>(Table21[[#This Row],[Adj Close]]-M749)^2</f>
        <v>3.8396227451533615</v>
      </c>
      <c r="P749" s="12">
        <f>ABS(Table21[[#This Row],[Erorr 3]])</f>
        <v>1.959495533333353</v>
      </c>
      <c r="Q749" s="204">
        <f>Table21[[#This Row],[Abs Erorr 3]]/Table21[[#This Row],[Adj Close]]</f>
        <v>1.4287036544855462E-2</v>
      </c>
    </row>
    <row r="750" spans="1:17" x14ac:dyDescent="0.3">
      <c r="A750" s="68">
        <v>44550</v>
      </c>
      <c r="B750" s="87">
        <v>135.50717159999999</v>
      </c>
      <c r="C750" s="6">
        <f t="shared" si="56"/>
        <v>137.15199279999999</v>
      </c>
      <c r="D750" s="19">
        <f>Table21[[#This Row],[Adj Close]]-Table21[[#This Row],[Naive Trend ]]</f>
        <v>-1.6448211999999955</v>
      </c>
      <c r="E750" s="7">
        <f t="shared" si="55"/>
        <v>2.7054367799694252</v>
      </c>
      <c r="F750" s="7">
        <f>ABS(Table21[[#This Row],[Erorr 1]])</f>
        <v>1.6448211999999955</v>
      </c>
      <c r="G750" s="8">
        <f>Table21[[#This Row],[Abs Erorr 1]]/Table21[[#This Row],[Adj Close]]</f>
        <v>1.2138259404124377E-2</v>
      </c>
      <c r="H750" s="6">
        <f t="shared" si="58"/>
        <v>138.07010396666666</v>
      </c>
      <c r="I750" s="9">
        <f>(Table21[[#This Row],[Adj Close]]-Table21[[#This Row],[3-MA]])</f>
        <v>-2.5629323666666721</v>
      </c>
      <c r="J750" s="5">
        <f t="shared" si="57"/>
        <v>6.5686223161076294</v>
      </c>
      <c r="K750" s="5">
        <f>ABS(Table21[[#This Row],[Erorr 2]])</f>
        <v>2.5629323666666721</v>
      </c>
      <c r="L750" s="8">
        <f>Table21[[#This Row],[Abs Erorr 2]]/Table21[[#This Row],[Adj Close]]</f>
        <v>1.8913628971846036E-2</v>
      </c>
      <c r="M750" s="6">
        <f t="shared" si="59"/>
        <v>138.33125813333334</v>
      </c>
      <c r="N750" s="11">
        <f>Table21[[#This Row],[Adj Close]]-Table21[[#This Row],[6-MA]]</f>
        <v>-2.8240865333333431</v>
      </c>
      <c r="O750" s="12">
        <f>(Table21[[#This Row],[Adj Close]]-M750)^2</f>
        <v>7.9754647477547396</v>
      </c>
      <c r="P750" s="12">
        <f>ABS(Table21[[#This Row],[Erorr 3]])</f>
        <v>2.8240865333333431</v>
      </c>
      <c r="Q750" s="204">
        <f>Table21[[#This Row],[Abs Erorr 3]]/Table21[[#This Row],[Adj Close]]</f>
        <v>2.0840863992569257E-2</v>
      </c>
    </row>
    <row r="751" spans="1:17" x14ac:dyDescent="0.3">
      <c r="A751" s="68">
        <v>44551</v>
      </c>
      <c r="B751" s="87">
        <v>136.188446</v>
      </c>
      <c r="C751" s="6">
        <f t="shared" si="56"/>
        <v>135.50717159999999</v>
      </c>
      <c r="D751" s="19">
        <f>Table21[[#This Row],[Adj Close]]-Table21[[#This Row],[Naive Trend ]]</f>
        <v>0.68127440000000661</v>
      </c>
      <c r="E751" s="7">
        <f t="shared" si="55"/>
        <v>0.464134808095369</v>
      </c>
      <c r="F751" s="7">
        <f>ABS(Table21[[#This Row],[Erorr 1]])</f>
        <v>0.68127440000000661</v>
      </c>
      <c r="G751" s="8">
        <f>Table21[[#This Row],[Abs Erorr 1]]/Table21[[#This Row],[Adj Close]]</f>
        <v>5.0024390468484132E-3</v>
      </c>
      <c r="H751" s="6">
        <f t="shared" si="58"/>
        <v>136.81459553333332</v>
      </c>
      <c r="I751" s="9">
        <f>(Table21[[#This Row],[Adj Close]]-Table21[[#This Row],[3-MA]])</f>
        <v>-0.62614953333331869</v>
      </c>
      <c r="J751" s="5">
        <f t="shared" si="57"/>
        <v>0.39206323809353277</v>
      </c>
      <c r="K751" s="5">
        <f>ABS(Table21[[#This Row],[Erorr 2]])</f>
        <v>0.62614953333331869</v>
      </c>
      <c r="L751" s="8">
        <f>Table21[[#This Row],[Abs Erorr 2]]/Table21[[#This Row],[Adj Close]]</f>
        <v>4.597670005965988E-3</v>
      </c>
      <c r="M751" s="6">
        <f t="shared" si="59"/>
        <v>137.44072213333334</v>
      </c>
      <c r="N751" s="11">
        <f>Table21[[#This Row],[Adj Close]]-Table21[[#This Row],[6-MA]]</f>
        <v>-1.2522761333333392</v>
      </c>
      <c r="O751" s="12">
        <f>(Table21[[#This Row],[Adj Close]]-M751)^2</f>
        <v>1.5681955141162991</v>
      </c>
      <c r="P751" s="12">
        <f>ABS(Table21[[#This Row],[Erorr 3]])</f>
        <v>1.2522761333333392</v>
      </c>
      <c r="Q751" s="204">
        <f>Table21[[#This Row],[Abs Erorr 3]]/Table21[[#This Row],[Adj Close]]</f>
        <v>9.1951716178135939E-3</v>
      </c>
    </row>
    <row r="752" spans="1:17" x14ac:dyDescent="0.3">
      <c r="A752" s="68">
        <v>44552</v>
      </c>
      <c r="B752" s="87">
        <v>137.72621150000001</v>
      </c>
      <c r="C752" s="6">
        <f t="shared" si="56"/>
        <v>136.188446</v>
      </c>
      <c r="D752" s="19">
        <f>Table21[[#This Row],[Adj Close]]-Table21[[#This Row],[Naive Trend ]]</f>
        <v>1.5377655000000061</v>
      </c>
      <c r="E752" s="7">
        <f t="shared" si="55"/>
        <v>2.3647227329902689</v>
      </c>
      <c r="F752" s="7">
        <f>ABS(Table21[[#This Row],[Erorr 1]])</f>
        <v>1.5377655000000061</v>
      </c>
      <c r="G752" s="8">
        <f>Table21[[#This Row],[Abs Erorr 1]]/Table21[[#This Row],[Adj Close]]</f>
        <v>1.1165380091791794E-2</v>
      </c>
      <c r="H752" s="6">
        <f t="shared" si="58"/>
        <v>136.2825368</v>
      </c>
      <c r="I752" s="9">
        <f>(Table21[[#This Row],[Adj Close]]-Table21[[#This Row],[3-MA]])</f>
        <v>1.4436747000000025</v>
      </c>
      <c r="J752" s="5">
        <f t="shared" si="57"/>
        <v>2.0841966394200973</v>
      </c>
      <c r="K752" s="5">
        <f>ABS(Table21[[#This Row],[Erorr 2]])</f>
        <v>1.4436747000000025</v>
      </c>
      <c r="L752" s="8">
        <f>Table21[[#This Row],[Abs Erorr 2]]/Table21[[#This Row],[Adj Close]]</f>
        <v>1.0482207303001307E-2</v>
      </c>
      <c r="M752" s="6">
        <f t="shared" si="59"/>
        <v>137.02708433333333</v>
      </c>
      <c r="N752" s="11">
        <f>Table21[[#This Row],[Adj Close]]-Table21[[#This Row],[6-MA]]</f>
        <v>0.69912716666667052</v>
      </c>
      <c r="O752" s="12">
        <f>(Table21[[#This Row],[Adj Close]]-M752)^2</f>
        <v>0.48877879517136652</v>
      </c>
      <c r="P752" s="12">
        <f>ABS(Table21[[#This Row],[Erorr 3]])</f>
        <v>0.69912716666667052</v>
      </c>
      <c r="Q752" s="204">
        <f>Table21[[#This Row],[Abs Erorr 3]]/Table21[[#This Row],[Adj Close]]</f>
        <v>5.076209960706503E-3</v>
      </c>
    </row>
    <row r="753" spans="1:17" x14ac:dyDescent="0.3">
      <c r="A753" s="68">
        <v>44553</v>
      </c>
      <c r="B753" s="87">
        <v>138.46591190000001</v>
      </c>
      <c r="C753" s="6">
        <f t="shared" si="56"/>
        <v>137.72621150000001</v>
      </c>
      <c r="D753" s="19">
        <f>Table21[[#This Row],[Adj Close]]-Table21[[#This Row],[Naive Trend ]]</f>
        <v>0.73970040000000381</v>
      </c>
      <c r="E753" s="7">
        <f t="shared" si="55"/>
        <v>0.54715668176016563</v>
      </c>
      <c r="F753" s="7">
        <f>ABS(Table21[[#This Row],[Erorr 1]])</f>
        <v>0.73970040000000381</v>
      </c>
      <c r="G753" s="8">
        <f>Table21[[#This Row],[Abs Erorr 1]]/Table21[[#This Row],[Adj Close]]</f>
        <v>5.3421119310160248E-3</v>
      </c>
      <c r="H753" s="6">
        <f t="shared" si="58"/>
        <v>136.47394303333331</v>
      </c>
      <c r="I753" s="9">
        <f>(Table21[[#This Row],[Adj Close]]-Table21[[#This Row],[3-MA]])</f>
        <v>1.9919688666666957</v>
      </c>
      <c r="J753" s="5">
        <f t="shared" si="57"/>
        <v>3.9679399657694003</v>
      </c>
      <c r="K753" s="5">
        <f>ABS(Table21[[#This Row],[Erorr 2]])</f>
        <v>1.9919688666666957</v>
      </c>
      <c r="L753" s="8">
        <f>Table21[[#This Row],[Abs Erorr 2]]/Table21[[#This Row],[Adj Close]]</f>
        <v>1.4385987419815604E-2</v>
      </c>
      <c r="M753" s="6">
        <f t="shared" si="59"/>
        <v>137.27202349999999</v>
      </c>
      <c r="N753" s="11">
        <f>Table21[[#This Row],[Adj Close]]-Table21[[#This Row],[6-MA]]</f>
        <v>1.1938884000000201</v>
      </c>
      <c r="O753" s="12">
        <f>(Table21[[#This Row],[Adj Close]]-M753)^2</f>
        <v>1.4253695116546079</v>
      </c>
      <c r="P753" s="12">
        <f>ABS(Table21[[#This Row],[Erorr 3]])</f>
        <v>1.1938884000000201</v>
      </c>
      <c r="Q753" s="204">
        <f>Table21[[#This Row],[Abs Erorr 3]]/Table21[[#This Row],[Adj Close]]</f>
        <v>8.6222549912663374E-3</v>
      </c>
    </row>
    <row r="754" spans="1:17" x14ac:dyDescent="0.3">
      <c r="A754" s="68">
        <v>44557</v>
      </c>
      <c r="B754" s="87">
        <v>140.01338200000001</v>
      </c>
      <c r="C754" s="6">
        <f t="shared" si="56"/>
        <v>138.46591190000001</v>
      </c>
      <c r="D754" s="19">
        <f>Table21[[#This Row],[Adj Close]]-Table21[[#This Row],[Naive Trend ]]</f>
        <v>1.5474700999999982</v>
      </c>
      <c r="E754" s="7">
        <f t="shared" si="55"/>
        <v>2.3946637103940045</v>
      </c>
      <c r="F754" s="7">
        <f>ABS(Table21[[#This Row],[Erorr 1]])</f>
        <v>1.5474700999999982</v>
      </c>
      <c r="G754" s="8">
        <f>Table21[[#This Row],[Abs Erorr 1]]/Table21[[#This Row],[Adj Close]]</f>
        <v>1.1052301415017588E-2</v>
      </c>
      <c r="H754" s="6">
        <f t="shared" si="58"/>
        <v>137.46018979999999</v>
      </c>
      <c r="I754" s="9">
        <f>(Table21[[#This Row],[Adj Close]]-Table21[[#This Row],[3-MA]])</f>
        <v>2.5531922000000122</v>
      </c>
      <c r="J754" s="5">
        <f t="shared" si="57"/>
        <v>6.5187904101409027</v>
      </c>
      <c r="K754" s="5">
        <f>ABS(Table21[[#This Row],[Erorr 2]])</f>
        <v>2.5531922000000122</v>
      </c>
      <c r="L754" s="8">
        <f>Table21[[#This Row],[Abs Erorr 2]]/Table21[[#This Row],[Adj Close]]</f>
        <v>1.823534410446576E-2</v>
      </c>
      <c r="M754" s="6">
        <f t="shared" si="59"/>
        <v>137.13739266666667</v>
      </c>
      <c r="N754" s="11">
        <f>Table21[[#This Row],[Adj Close]]-Table21[[#This Row],[6-MA]]</f>
        <v>2.8759893333333366</v>
      </c>
      <c r="O754" s="12">
        <f>(Table21[[#This Row],[Adj Close]]-M754)^2</f>
        <v>8.2713146454471307</v>
      </c>
      <c r="P754" s="12">
        <f>ABS(Table21[[#This Row],[Erorr 3]])</f>
        <v>2.8759893333333366</v>
      </c>
      <c r="Q754" s="204">
        <f>Table21[[#This Row],[Abs Erorr 3]]/Table21[[#This Row],[Adj Close]]</f>
        <v>2.0540817543664051E-2</v>
      </c>
    </row>
    <row r="755" spans="1:17" x14ac:dyDescent="0.3">
      <c r="A755" s="68">
        <v>44558</v>
      </c>
      <c r="B755" s="87">
        <v>139.88685609999999</v>
      </c>
      <c r="C755" s="6">
        <f t="shared" si="56"/>
        <v>140.01338200000001</v>
      </c>
      <c r="D755" s="19">
        <f>Table21[[#This Row],[Adj Close]]-Table21[[#This Row],[Naive Trend ]]</f>
        <v>-0.12652590000001851</v>
      </c>
      <c r="E755" s="7">
        <f t="shared" si="55"/>
        <v>1.6008803370814683E-2</v>
      </c>
      <c r="F755" s="7">
        <f>ABS(Table21[[#This Row],[Erorr 1]])</f>
        <v>0.12652590000001851</v>
      </c>
      <c r="G755" s="8">
        <f>Table21[[#This Row],[Abs Erorr 1]]/Table21[[#This Row],[Adj Close]]</f>
        <v>9.0448740880679868E-4</v>
      </c>
      <c r="H755" s="6">
        <f t="shared" si="58"/>
        <v>138.73516846666666</v>
      </c>
      <c r="I755" s="9">
        <f>(Table21[[#This Row],[Adj Close]]-Table21[[#This Row],[3-MA]])</f>
        <v>1.1516876333333244</v>
      </c>
      <c r="J755" s="5">
        <f t="shared" si="57"/>
        <v>1.3263844047729139</v>
      </c>
      <c r="K755" s="5">
        <f>ABS(Table21[[#This Row],[Erorr 2]])</f>
        <v>1.1516876333333244</v>
      </c>
      <c r="L755" s="8">
        <f>Table21[[#This Row],[Abs Erorr 2]]/Table21[[#This Row],[Adj Close]]</f>
        <v>8.2329939026581957E-3</v>
      </c>
      <c r="M755" s="6">
        <f t="shared" si="59"/>
        <v>137.50885263333333</v>
      </c>
      <c r="N755" s="11">
        <f>Table21[[#This Row],[Adj Close]]-Table21[[#This Row],[6-MA]]</f>
        <v>2.3780034666666552</v>
      </c>
      <c r="O755" s="12">
        <f>(Table21[[#This Row],[Adj Close]]-M755)^2</f>
        <v>5.6549004874786295</v>
      </c>
      <c r="P755" s="12">
        <f>ABS(Table21[[#This Row],[Erorr 3]])</f>
        <v>2.3780034666666552</v>
      </c>
      <c r="Q755" s="204">
        <f>Table21[[#This Row],[Abs Erorr 3]]/Table21[[#This Row],[Adj Close]]</f>
        <v>1.6999477527514864E-2</v>
      </c>
    </row>
    <row r="756" spans="1:17" x14ac:dyDescent="0.3">
      <c r="A756" s="68">
        <v>44559</v>
      </c>
      <c r="B756" s="87">
        <v>140.34426880000001</v>
      </c>
      <c r="C756" s="6">
        <f t="shared" si="56"/>
        <v>139.88685609999999</v>
      </c>
      <c r="D756" s="19">
        <f>Table21[[#This Row],[Adj Close]]-Table21[[#This Row],[Naive Trend ]]</f>
        <v>0.45741270000002032</v>
      </c>
      <c r="E756" s="7">
        <f t="shared" si="55"/>
        <v>0.20922637812130859</v>
      </c>
      <c r="F756" s="7">
        <f>ABS(Table21[[#This Row],[Erorr 1]])</f>
        <v>0.45741270000002032</v>
      </c>
      <c r="G756" s="8">
        <f>Table21[[#This Row],[Abs Erorr 1]]/Table21[[#This Row],[Adj Close]]</f>
        <v>3.2592189471724285E-3</v>
      </c>
      <c r="H756" s="6">
        <f t="shared" si="58"/>
        <v>139.45538333333334</v>
      </c>
      <c r="I756" s="9">
        <f>(Table21[[#This Row],[Adj Close]]-Table21[[#This Row],[3-MA]])</f>
        <v>0.88888546666666457</v>
      </c>
      <c r="J756" s="5">
        <f t="shared" si="57"/>
        <v>0.79011737285121408</v>
      </c>
      <c r="K756" s="5">
        <f>ABS(Table21[[#This Row],[Erorr 2]])</f>
        <v>0.88888546666666457</v>
      </c>
      <c r="L756" s="8">
        <f>Table21[[#This Row],[Abs Erorr 2]]/Table21[[#This Row],[Adj Close]]</f>
        <v>6.3336071666267035E-3</v>
      </c>
      <c r="M756" s="6">
        <f t="shared" si="59"/>
        <v>137.96466318333333</v>
      </c>
      <c r="N756" s="11">
        <f>Table21[[#This Row],[Adj Close]]-Table21[[#This Row],[6-MA]]</f>
        <v>2.3796056166666801</v>
      </c>
      <c r="O756" s="12">
        <f>(Table21[[#This Row],[Adj Close]]-M756)^2</f>
        <v>5.6625228908716112</v>
      </c>
      <c r="P756" s="12">
        <f>ABS(Table21[[#This Row],[Erorr 3]])</f>
        <v>2.3796056166666801</v>
      </c>
      <c r="Q756" s="204">
        <f>Table21[[#This Row],[Abs Erorr 3]]/Table21[[#This Row],[Adj Close]]</f>
        <v>1.6955488364528641E-2</v>
      </c>
    </row>
    <row r="757" spans="1:17" x14ac:dyDescent="0.3">
      <c r="A757" s="68">
        <v>44560</v>
      </c>
      <c r="B757" s="87">
        <v>139.19584660000001</v>
      </c>
      <c r="C757" s="6">
        <f t="shared" si="56"/>
        <v>140.34426880000001</v>
      </c>
      <c r="D757" s="19">
        <f>Table21[[#This Row],[Adj Close]]-Table21[[#This Row],[Naive Trend ]]</f>
        <v>-1.1484221999999988</v>
      </c>
      <c r="E757" s="7">
        <f t="shared" si="55"/>
        <v>1.3188735494528374</v>
      </c>
      <c r="F757" s="7">
        <f>ABS(Table21[[#This Row],[Erorr 1]])</f>
        <v>1.1484221999999988</v>
      </c>
      <c r="G757" s="8">
        <f>Table21[[#This Row],[Abs Erorr 1]]/Table21[[#This Row],[Adj Close]]</f>
        <v>8.2504056554227583E-3</v>
      </c>
      <c r="H757" s="6">
        <f t="shared" si="58"/>
        <v>140.08150230000001</v>
      </c>
      <c r="I757" s="9">
        <f>(Table21[[#This Row],[Adj Close]]-Table21[[#This Row],[3-MA]])</f>
        <v>-0.88565570000000093</v>
      </c>
      <c r="J757" s="5">
        <f t="shared" si="57"/>
        <v>0.7843860189424916</v>
      </c>
      <c r="K757" s="5">
        <f>ABS(Table21[[#This Row],[Erorr 2]])</f>
        <v>0.88565570000000093</v>
      </c>
      <c r="L757" s="8">
        <f>Table21[[#This Row],[Abs Erorr 2]]/Table21[[#This Row],[Adj Close]]</f>
        <v>6.3626589559461818E-3</v>
      </c>
      <c r="M757" s="6">
        <f t="shared" si="59"/>
        <v>138.77084605000002</v>
      </c>
      <c r="N757" s="11">
        <f>Table21[[#This Row],[Adj Close]]-Table21[[#This Row],[6-MA]]</f>
        <v>0.42500054999999293</v>
      </c>
      <c r="O757" s="12">
        <f>(Table21[[#This Row],[Adj Close]]-M757)^2</f>
        <v>0.18062546750029648</v>
      </c>
      <c r="P757" s="12">
        <f>ABS(Table21[[#This Row],[Erorr 3]])</f>
        <v>0.42500054999999293</v>
      </c>
      <c r="Q757" s="204">
        <f>Table21[[#This Row],[Abs Erorr 3]]/Table21[[#This Row],[Adj Close]]</f>
        <v>3.0532559726533745E-3</v>
      </c>
    </row>
    <row r="758" spans="1:17" x14ac:dyDescent="0.3">
      <c r="A758" s="68">
        <v>44561</v>
      </c>
      <c r="B758" s="87">
        <v>140.1496277</v>
      </c>
      <c r="C758" s="6">
        <f t="shared" si="56"/>
        <v>139.19584660000001</v>
      </c>
      <c r="D758" s="19">
        <f>Table21[[#This Row],[Adj Close]]-Table21[[#This Row],[Naive Trend ]]</f>
        <v>0.95378109999998628</v>
      </c>
      <c r="E758" s="7">
        <f t="shared" si="55"/>
        <v>0.90969838671718384</v>
      </c>
      <c r="F758" s="7">
        <f>ABS(Table21[[#This Row],[Erorr 1]])</f>
        <v>0.95378109999998628</v>
      </c>
      <c r="G758" s="8">
        <f>Table21[[#This Row],[Abs Erorr 1]]/Table21[[#This Row],[Adj Close]]</f>
        <v>6.8054486883234603E-3</v>
      </c>
      <c r="H758" s="6">
        <f t="shared" si="58"/>
        <v>139.80899050000002</v>
      </c>
      <c r="I758" s="9">
        <f>(Table21[[#This Row],[Adj Close]]-Table21[[#This Row],[3-MA]])</f>
        <v>0.34063719999997488</v>
      </c>
      <c r="J758" s="5">
        <f t="shared" si="57"/>
        <v>0.11603370202382289</v>
      </c>
      <c r="K758" s="5">
        <f>ABS(Table21[[#This Row],[Erorr 2]])</f>
        <v>0.34063719999997488</v>
      </c>
      <c r="L758" s="8">
        <f>Table21[[#This Row],[Abs Erorr 2]]/Table21[[#This Row],[Adj Close]]</f>
        <v>2.4305251864752183E-3</v>
      </c>
      <c r="M758" s="6">
        <f t="shared" si="59"/>
        <v>139.27207948333333</v>
      </c>
      <c r="N758" s="11">
        <f>Table21[[#This Row],[Adj Close]]-Table21[[#This Row],[6-MA]]</f>
        <v>0.87754821666666771</v>
      </c>
      <c r="O758" s="12">
        <f>(Table21[[#This Row],[Adj Close]]-M758)^2</f>
        <v>0.77009087257484876</v>
      </c>
      <c r="P758" s="12">
        <f>ABS(Table21[[#This Row],[Erorr 3]])</f>
        <v>0.87754821666666771</v>
      </c>
      <c r="Q758" s="204">
        <f>Table21[[#This Row],[Abs Erorr 3]]/Table21[[#This Row],[Adj Close]]</f>
        <v>6.2615094386488171E-3</v>
      </c>
    </row>
    <row r="759" spans="1:17" x14ac:dyDescent="0.3">
      <c r="A759" s="68">
        <v>44564</v>
      </c>
      <c r="B759" s="87">
        <v>143.21540830000001</v>
      </c>
      <c r="C759" s="6">
        <f t="shared" si="56"/>
        <v>140.1496277</v>
      </c>
      <c r="D759" s="19">
        <f>Table21[[#This Row],[Adj Close]]-Table21[[#This Row],[Naive Trend ]]</f>
        <v>3.0657806000000107</v>
      </c>
      <c r="E759" s="7">
        <f t="shared" si="55"/>
        <v>9.3990106873364265</v>
      </c>
      <c r="F759" s="7">
        <f>ABS(Table21[[#This Row],[Erorr 1]])</f>
        <v>3.0657806000000107</v>
      </c>
      <c r="G759" s="8">
        <f>Table21[[#This Row],[Abs Erorr 1]]/Table21[[#This Row],[Adj Close]]</f>
        <v>2.1406779035800232E-2</v>
      </c>
      <c r="H759" s="6">
        <f t="shared" si="58"/>
        <v>139.89658103333332</v>
      </c>
      <c r="I759" s="9">
        <f>(Table21[[#This Row],[Adj Close]]-Table21[[#This Row],[3-MA]])</f>
        <v>3.3188272666666876</v>
      </c>
      <c r="J759" s="5">
        <f t="shared" si="57"/>
        <v>11.014614425970276</v>
      </c>
      <c r="K759" s="5">
        <f>ABS(Table21[[#This Row],[Erorr 2]])</f>
        <v>3.3188272666666876</v>
      </c>
      <c r="L759" s="8">
        <f>Table21[[#This Row],[Abs Erorr 2]]/Table21[[#This Row],[Adj Close]]</f>
        <v>2.3173674579166685E-2</v>
      </c>
      <c r="M759" s="6">
        <f t="shared" si="59"/>
        <v>139.67598218333333</v>
      </c>
      <c r="N759" s="11">
        <f>Table21[[#This Row],[Adj Close]]-Table21[[#This Row],[6-MA]]</f>
        <v>3.5394261166666752</v>
      </c>
      <c r="O759" s="12">
        <f>(Table21[[#This Row],[Adj Close]]-M759)^2</f>
        <v>12.527537235342141</v>
      </c>
      <c r="P759" s="12">
        <f>ABS(Table21[[#This Row],[Erorr 3]])</f>
        <v>3.5394261166666752</v>
      </c>
      <c r="Q759" s="204">
        <f>Table21[[#This Row],[Abs Erorr 3]]/Table21[[#This Row],[Adj Close]]</f>
        <v>2.4714003602548645E-2</v>
      </c>
    </row>
    <row r="760" spans="1:17" x14ac:dyDescent="0.3">
      <c r="A760" s="68">
        <v>44565</v>
      </c>
      <c r="B760" s="87">
        <v>142.14480589999999</v>
      </c>
      <c r="C760" s="6">
        <f t="shared" si="56"/>
        <v>143.21540830000001</v>
      </c>
      <c r="D760" s="19">
        <f>Table21[[#This Row],[Adj Close]]-Table21[[#This Row],[Naive Trend ]]</f>
        <v>-1.0706024000000127</v>
      </c>
      <c r="E760" s="7">
        <f t="shared" si="55"/>
        <v>1.1461894988857873</v>
      </c>
      <c r="F760" s="7">
        <f>ABS(Table21[[#This Row],[Erorr 1]])</f>
        <v>1.0706024000000127</v>
      </c>
      <c r="G760" s="8">
        <f>Table21[[#This Row],[Abs Erorr 1]]/Table21[[#This Row],[Adj Close]]</f>
        <v>7.5317729214333029E-3</v>
      </c>
      <c r="H760" s="6">
        <f t="shared" si="58"/>
        <v>140.85362753333334</v>
      </c>
      <c r="I760" s="9">
        <f>(Table21[[#This Row],[Adj Close]]-Table21[[#This Row],[3-MA]])</f>
        <v>1.2911783666666565</v>
      </c>
      <c r="J760" s="5">
        <f t="shared" si="57"/>
        <v>1.667141574547975</v>
      </c>
      <c r="K760" s="5">
        <f>ABS(Table21[[#This Row],[Erorr 2]])</f>
        <v>1.2911783666666565</v>
      </c>
      <c r="L760" s="8">
        <f>Table21[[#This Row],[Abs Erorr 2]]/Table21[[#This Row],[Adj Close]]</f>
        <v>9.0835423671759823E-3</v>
      </c>
      <c r="M760" s="6">
        <f t="shared" si="59"/>
        <v>140.46756491666667</v>
      </c>
      <c r="N760" s="11">
        <f>Table21[[#This Row],[Adj Close]]-Table21[[#This Row],[6-MA]]</f>
        <v>1.6772409833333199</v>
      </c>
      <c r="O760" s="12">
        <f>(Table21[[#This Row],[Adj Close]]-M760)^2</f>
        <v>2.8131373161729218</v>
      </c>
      <c r="P760" s="12">
        <f>ABS(Table21[[#This Row],[Erorr 3]])</f>
        <v>1.6772409833333199</v>
      </c>
      <c r="Q760" s="204">
        <f>Table21[[#This Row],[Abs Erorr 3]]/Table21[[#This Row],[Adj Close]]</f>
        <v>1.179952354019374E-2</v>
      </c>
    </row>
    <row r="761" spans="1:17" x14ac:dyDescent="0.3">
      <c r="A761" s="68">
        <v>44566</v>
      </c>
      <c r="B761" s="87">
        <v>141.40512079999999</v>
      </c>
      <c r="C761" s="6">
        <f t="shared" si="56"/>
        <v>142.14480589999999</v>
      </c>
      <c r="D761" s="19">
        <f>Table21[[#This Row],[Adj Close]]-Table21[[#This Row],[Naive Trend ]]</f>
        <v>-0.73968510000000265</v>
      </c>
      <c r="E761" s="7">
        <f t="shared" si="55"/>
        <v>0.54713404716201397</v>
      </c>
      <c r="F761" s="7">
        <f>ABS(Table21[[#This Row],[Erorr 1]])</f>
        <v>0.73968510000000265</v>
      </c>
      <c r="G761" s="8">
        <f>Table21[[#This Row],[Abs Erorr 1]]/Table21[[#This Row],[Adj Close]]</f>
        <v>5.2309640260213451E-3</v>
      </c>
      <c r="H761" s="6">
        <f t="shared" si="58"/>
        <v>141.83661396666668</v>
      </c>
      <c r="I761" s="9">
        <f>(Table21[[#This Row],[Adj Close]]-Table21[[#This Row],[3-MA]])</f>
        <v>-0.43149316666668369</v>
      </c>
      <c r="J761" s="5">
        <f t="shared" si="57"/>
        <v>0.18618635288004248</v>
      </c>
      <c r="K761" s="5">
        <f>ABS(Table21[[#This Row],[Erorr 2]])</f>
        <v>0.43149316666668369</v>
      </c>
      <c r="L761" s="8">
        <f>Table21[[#This Row],[Abs Erorr 2]]/Table21[[#This Row],[Adj Close]]</f>
        <v>3.0514677560862682E-3</v>
      </c>
      <c r="M761" s="6">
        <f t="shared" si="59"/>
        <v>140.82280223333336</v>
      </c>
      <c r="N761" s="11">
        <f>Table21[[#This Row],[Adj Close]]-Table21[[#This Row],[6-MA]]</f>
        <v>0.58231856666662907</v>
      </c>
      <c r="O761" s="12">
        <f>(Table21[[#This Row],[Adj Close]]-M761)^2</f>
        <v>0.33909491308467732</v>
      </c>
      <c r="P761" s="12">
        <f>ABS(Table21[[#This Row],[Erorr 3]])</f>
        <v>0.58231856666662907</v>
      </c>
      <c r="Q761" s="204">
        <f>Table21[[#This Row],[Abs Erorr 3]]/Table21[[#This Row],[Adj Close]]</f>
        <v>4.1180868371114114E-3</v>
      </c>
    </row>
    <row r="762" spans="1:17" x14ac:dyDescent="0.3">
      <c r="A762" s="68">
        <v>44567</v>
      </c>
      <c r="B762" s="87">
        <v>139.10824579999999</v>
      </c>
      <c r="C762" s="6">
        <f t="shared" si="56"/>
        <v>141.40512079999999</v>
      </c>
      <c r="D762" s="19">
        <f>Table21[[#This Row],[Adj Close]]-Table21[[#This Row],[Naive Trend ]]</f>
        <v>-2.296875</v>
      </c>
      <c r="E762" s="7">
        <f t="shared" si="55"/>
        <v>5.275634765625</v>
      </c>
      <c r="F762" s="7">
        <f>ABS(Table21[[#This Row],[Erorr 1]])</f>
        <v>2.296875</v>
      </c>
      <c r="G762" s="8">
        <f>Table21[[#This Row],[Abs Erorr 1]]/Table21[[#This Row],[Adj Close]]</f>
        <v>1.6511422358831875E-2</v>
      </c>
      <c r="H762" s="6">
        <f t="shared" si="58"/>
        <v>142.25511166666664</v>
      </c>
      <c r="I762" s="9">
        <f>(Table21[[#This Row],[Adj Close]]-Table21[[#This Row],[3-MA]])</f>
        <v>-3.1468658666666443</v>
      </c>
      <c r="J762" s="5">
        <f t="shared" si="57"/>
        <v>9.9027647827916105</v>
      </c>
      <c r="K762" s="5">
        <f>ABS(Table21[[#This Row],[Erorr 2]])</f>
        <v>3.1468658666666443</v>
      </c>
      <c r="L762" s="8">
        <f>Table21[[#This Row],[Abs Erorr 2]]/Table21[[#This Row],[Adj Close]]</f>
        <v>2.2621706201305894E-2</v>
      </c>
      <c r="M762" s="6">
        <f t="shared" si="59"/>
        <v>141.07584634999998</v>
      </c>
      <c r="N762" s="11">
        <f>Table21[[#This Row],[Adj Close]]-Table21[[#This Row],[6-MA]]</f>
        <v>-1.967600549999986</v>
      </c>
      <c r="O762" s="12">
        <f>(Table21[[#This Row],[Adj Close]]-M762)^2</f>
        <v>3.8714519243602474</v>
      </c>
      <c r="P762" s="12">
        <f>ABS(Table21[[#This Row],[Erorr 3]])</f>
        <v>1.967600549999986</v>
      </c>
      <c r="Q762" s="204">
        <f>Table21[[#This Row],[Abs Erorr 3]]/Table21[[#This Row],[Adj Close]]</f>
        <v>1.4144384746457539E-2</v>
      </c>
    </row>
    <row r="763" spans="1:17" x14ac:dyDescent="0.3">
      <c r="A763" s="68">
        <v>44568</v>
      </c>
      <c r="B763" s="87">
        <v>137.06439209999999</v>
      </c>
      <c r="C763" s="6">
        <f t="shared" si="56"/>
        <v>139.10824579999999</v>
      </c>
      <c r="D763" s="19">
        <f>Table21[[#This Row],[Adj Close]]-Table21[[#This Row],[Naive Trend ]]</f>
        <v>-2.0438536999999997</v>
      </c>
      <c r="E763" s="7">
        <f t="shared" si="55"/>
        <v>4.1773379470036884</v>
      </c>
      <c r="F763" s="7">
        <f>ABS(Table21[[#This Row],[Erorr 1]])</f>
        <v>2.0438536999999997</v>
      </c>
      <c r="G763" s="8">
        <f>Table21[[#This Row],[Abs Erorr 1]]/Table21[[#This Row],[Adj Close]]</f>
        <v>1.491163145063115E-2</v>
      </c>
      <c r="H763" s="6">
        <f t="shared" si="58"/>
        <v>140.88605749999999</v>
      </c>
      <c r="I763" s="9">
        <f>(Table21[[#This Row],[Adj Close]]-Table21[[#This Row],[3-MA]])</f>
        <v>-3.8216654000000005</v>
      </c>
      <c r="J763" s="5">
        <f t="shared" si="57"/>
        <v>14.605126429557163</v>
      </c>
      <c r="K763" s="5">
        <f>ABS(Table21[[#This Row],[Erorr 2]])</f>
        <v>3.8216654000000005</v>
      </c>
      <c r="L763" s="8">
        <f>Table21[[#This Row],[Abs Erorr 2]]/Table21[[#This Row],[Adj Close]]</f>
        <v>2.7882262792306951E-2</v>
      </c>
      <c r="M763" s="6">
        <f t="shared" si="59"/>
        <v>140.86984251666664</v>
      </c>
      <c r="N763" s="11">
        <f>Table21[[#This Row],[Adj Close]]-Table21[[#This Row],[6-MA]]</f>
        <v>-3.8054504166666447</v>
      </c>
      <c r="O763" s="12">
        <f>(Table21[[#This Row],[Adj Close]]-M763)^2</f>
        <v>14.48145287370834</v>
      </c>
      <c r="P763" s="12">
        <f>ABS(Table21[[#This Row],[Erorr 3]])</f>
        <v>3.8054504166666447</v>
      </c>
      <c r="Q763" s="204">
        <f>Table21[[#This Row],[Abs Erorr 3]]/Table21[[#This Row],[Adj Close]]</f>
        <v>2.7763960853452362E-2</v>
      </c>
    </row>
    <row r="764" spans="1:17" x14ac:dyDescent="0.3">
      <c r="A764" s="68">
        <v>44571</v>
      </c>
      <c r="B764" s="87">
        <v>137.61914060000001</v>
      </c>
      <c r="C764" s="6">
        <f t="shared" si="56"/>
        <v>137.06439209999999</v>
      </c>
      <c r="D764" s="19">
        <f>Table21[[#This Row],[Adj Close]]-Table21[[#This Row],[Naive Trend ]]</f>
        <v>0.55474850000001652</v>
      </c>
      <c r="E764" s="7">
        <f t="shared" si="55"/>
        <v>0.30774589825226834</v>
      </c>
      <c r="F764" s="7">
        <f>ABS(Table21[[#This Row],[Erorr 1]])</f>
        <v>0.55474850000001652</v>
      </c>
      <c r="G764" s="8">
        <f>Table21[[#This Row],[Abs Erorr 1]]/Table21[[#This Row],[Adj Close]]</f>
        <v>4.0310417401343409E-3</v>
      </c>
      <c r="H764" s="6">
        <f t="shared" si="58"/>
        <v>139.19258623333334</v>
      </c>
      <c r="I764" s="9">
        <f>(Table21[[#This Row],[Adj Close]]-Table21[[#This Row],[3-MA]])</f>
        <v>-1.5734456333333355</v>
      </c>
      <c r="J764" s="5">
        <f t="shared" si="57"/>
        <v>2.4757311610557413</v>
      </c>
      <c r="K764" s="5">
        <f>ABS(Table21[[#This Row],[Erorr 2]])</f>
        <v>1.5734456333333355</v>
      </c>
      <c r="L764" s="8">
        <f>Table21[[#This Row],[Abs Erorr 2]]/Table21[[#This Row],[Adj Close]]</f>
        <v>1.1433334247498822E-2</v>
      </c>
      <c r="M764" s="6">
        <f t="shared" si="59"/>
        <v>140.5146001</v>
      </c>
      <c r="N764" s="11">
        <f>Table21[[#This Row],[Adj Close]]-Table21[[#This Row],[6-MA]]</f>
        <v>-2.895459499999987</v>
      </c>
      <c r="O764" s="12">
        <f>(Table21[[#This Row],[Adj Close]]-M764)^2</f>
        <v>8.3836857161401745</v>
      </c>
      <c r="P764" s="12">
        <f>ABS(Table21[[#This Row],[Erorr 3]])</f>
        <v>2.895459499999987</v>
      </c>
      <c r="Q764" s="204">
        <f>Table21[[#This Row],[Abs Erorr 3]]/Table21[[#This Row],[Adj Close]]</f>
        <v>2.1039656892029645E-2</v>
      </c>
    </row>
    <row r="765" spans="1:17" x14ac:dyDescent="0.3">
      <c r="A765" s="68">
        <v>44572</v>
      </c>
      <c r="B765" s="87">
        <v>141.7749786</v>
      </c>
      <c r="C765" s="6">
        <f t="shared" si="56"/>
        <v>137.61914060000001</v>
      </c>
      <c r="D765" s="19">
        <f>Table21[[#This Row],[Adj Close]]-Table21[[#This Row],[Naive Trend ]]</f>
        <v>4.1558379999999886</v>
      </c>
      <c r="E765" s="7">
        <f t="shared" si="55"/>
        <v>17.270989482243905</v>
      </c>
      <c r="F765" s="7">
        <f>ABS(Table21[[#This Row],[Erorr 1]])</f>
        <v>4.1558379999999886</v>
      </c>
      <c r="G765" s="8">
        <f>Table21[[#This Row],[Abs Erorr 1]]/Table21[[#This Row],[Adj Close]]</f>
        <v>2.9312915727712115E-2</v>
      </c>
      <c r="H765" s="6">
        <f t="shared" si="58"/>
        <v>137.93059283333332</v>
      </c>
      <c r="I765" s="9">
        <f>(Table21[[#This Row],[Adj Close]]-Table21[[#This Row],[3-MA]])</f>
        <v>3.8443857666666759</v>
      </c>
      <c r="J765" s="5">
        <f t="shared" si="57"/>
        <v>14.779301922949324</v>
      </c>
      <c r="K765" s="5">
        <f>ABS(Table21[[#This Row],[Erorr 2]])</f>
        <v>3.8443857666666759</v>
      </c>
      <c r="L765" s="8">
        <f>Table21[[#This Row],[Abs Erorr 2]]/Table21[[#This Row],[Adj Close]]</f>
        <v>2.71161089539863E-2</v>
      </c>
      <c r="M765" s="6">
        <f t="shared" si="59"/>
        <v>140.09285224999999</v>
      </c>
      <c r="N765" s="11">
        <f>Table21[[#This Row],[Adj Close]]-Table21[[#This Row],[6-MA]]</f>
        <v>1.6821263500000043</v>
      </c>
      <c r="O765" s="12">
        <f>(Table21[[#This Row],[Adj Close]]-M765)^2</f>
        <v>2.8295490573643369</v>
      </c>
      <c r="P765" s="12">
        <f>ABS(Table21[[#This Row],[Erorr 3]])</f>
        <v>1.6821263500000043</v>
      </c>
      <c r="Q765" s="204">
        <f>Table21[[#This Row],[Abs Erorr 3]]/Table21[[#This Row],[Adj Close]]</f>
        <v>1.1864761797960902E-2</v>
      </c>
    </row>
    <row r="766" spans="1:17" x14ac:dyDescent="0.3">
      <c r="A766" s="68">
        <v>44573</v>
      </c>
      <c r="B766" s="87">
        <v>141.6873932</v>
      </c>
      <c r="C766" s="6">
        <f t="shared" si="56"/>
        <v>141.7749786</v>
      </c>
      <c r="D766" s="19">
        <f>Table21[[#This Row],[Adj Close]]-Table21[[#This Row],[Naive Trend ]]</f>
        <v>-8.7585399999994706E-2</v>
      </c>
      <c r="E766" s="7">
        <f t="shared" si="55"/>
        <v>7.6712022931590728E-3</v>
      </c>
      <c r="F766" s="7">
        <f>ABS(Table21[[#This Row],[Erorr 1]])</f>
        <v>8.7585399999994706E-2</v>
      </c>
      <c r="G766" s="8">
        <f>Table21[[#This Row],[Abs Erorr 1]]/Table21[[#This Row],[Adj Close]]</f>
        <v>6.1815944257202066E-4</v>
      </c>
      <c r="H766" s="6">
        <f t="shared" si="58"/>
        <v>138.81950376666666</v>
      </c>
      <c r="I766" s="9">
        <f>(Table21[[#This Row],[Adj Close]]-Table21[[#This Row],[3-MA]])</f>
        <v>2.867889433333346</v>
      </c>
      <c r="J766" s="5">
        <f t="shared" si="57"/>
        <v>8.2247898018250609</v>
      </c>
      <c r="K766" s="5">
        <f>ABS(Table21[[#This Row],[Erorr 2]])</f>
        <v>2.867889433333346</v>
      </c>
      <c r="L766" s="8">
        <f>Table21[[#This Row],[Abs Erorr 2]]/Table21[[#This Row],[Adj Close]]</f>
        <v>2.024096405870883E-2</v>
      </c>
      <c r="M766" s="6">
        <f t="shared" si="59"/>
        <v>139.85278063333331</v>
      </c>
      <c r="N766" s="11">
        <f>Table21[[#This Row],[Adj Close]]-Table21[[#This Row],[6-MA]]</f>
        <v>1.8346125666666921</v>
      </c>
      <c r="O766" s="12">
        <f>(Table21[[#This Row],[Adj Close]]-M766)^2</f>
        <v>3.365803269771348</v>
      </c>
      <c r="P766" s="12">
        <f>ABS(Table21[[#This Row],[Erorr 3]])</f>
        <v>1.8346125666666921</v>
      </c>
      <c r="Q766" s="204">
        <f>Table21[[#This Row],[Abs Erorr 3]]/Table21[[#This Row],[Adj Close]]</f>
        <v>1.2948311950923042E-2</v>
      </c>
    </row>
    <row r="767" spans="1:17" x14ac:dyDescent="0.3">
      <c r="A767" s="68">
        <v>44574</v>
      </c>
      <c r="B767" s="87">
        <v>141.7360535</v>
      </c>
      <c r="C767" s="6">
        <f t="shared" si="56"/>
        <v>141.6873932</v>
      </c>
      <c r="D767" s="19">
        <f>Table21[[#This Row],[Adj Close]]-Table21[[#This Row],[Naive Trend ]]</f>
        <v>4.866029999999455E-2</v>
      </c>
      <c r="E767" s="7">
        <f t="shared" si="55"/>
        <v>2.3678247960894697E-3</v>
      </c>
      <c r="F767" s="7">
        <f>ABS(Table21[[#This Row],[Erorr 1]])</f>
        <v>4.866029999999455E-2</v>
      </c>
      <c r="G767" s="8">
        <f>Table21[[#This Row],[Abs Erorr 1]]/Table21[[#This Row],[Adj Close]]</f>
        <v>3.4331631789080784E-4</v>
      </c>
      <c r="H767" s="6">
        <f t="shared" si="58"/>
        <v>140.36050413333331</v>
      </c>
      <c r="I767" s="9">
        <f>(Table21[[#This Row],[Adj Close]]-Table21[[#This Row],[3-MA]])</f>
        <v>1.3755493666666894</v>
      </c>
      <c r="J767" s="5">
        <f t="shared" si="57"/>
        <v>1.8921360601371302</v>
      </c>
      <c r="K767" s="5">
        <f>ABS(Table21[[#This Row],[Erorr 2]])</f>
        <v>1.3755493666666894</v>
      </c>
      <c r="L767" s="8">
        <f>Table21[[#This Row],[Abs Erorr 2]]/Table21[[#This Row],[Adj Close]]</f>
        <v>9.7050068257099418E-3</v>
      </c>
      <c r="M767" s="6">
        <f t="shared" si="59"/>
        <v>139.77654518333333</v>
      </c>
      <c r="N767" s="11">
        <f>Table21[[#This Row],[Adj Close]]-Table21[[#This Row],[6-MA]]</f>
        <v>1.9595083166666711</v>
      </c>
      <c r="O767" s="12">
        <f>(Table21[[#This Row],[Adj Close]]-M767)^2</f>
        <v>3.8396728430858511</v>
      </c>
      <c r="P767" s="12">
        <f>ABS(Table21[[#This Row],[Erorr 3]])</f>
        <v>1.9595083166666711</v>
      </c>
      <c r="Q767" s="204">
        <f>Table21[[#This Row],[Abs Erorr 3]]/Table21[[#This Row],[Adj Close]]</f>
        <v>1.38250520476547E-2</v>
      </c>
    </row>
    <row r="768" spans="1:17" x14ac:dyDescent="0.3">
      <c r="A768" s="68">
        <v>44575</v>
      </c>
      <c r="B768" s="87">
        <v>141.2688751</v>
      </c>
      <c r="C768" s="6">
        <f t="shared" si="56"/>
        <v>141.7360535</v>
      </c>
      <c r="D768" s="19">
        <f>Table21[[#This Row],[Adj Close]]-Table21[[#This Row],[Naive Trend ]]</f>
        <v>-0.46717839999999455</v>
      </c>
      <c r="E768" s="7">
        <f t="shared" si="55"/>
        <v>0.21825565742655492</v>
      </c>
      <c r="F768" s="7">
        <f>ABS(Table21[[#This Row],[Erorr 1]])</f>
        <v>0.46717839999999455</v>
      </c>
      <c r="G768" s="8">
        <f>Table21[[#This Row],[Abs Erorr 1]]/Table21[[#This Row],[Adj Close]]</f>
        <v>3.3070157858147661E-3</v>
      </c>
      <c r="H768" s="6">
        <f t="shared" si="58"/>
        <v>141.73280843333336</v>
      </c>
      <c r="I768" s="9">
        <f>(Table21[[#This Row],[Adj Close]]-Table21[[#This Row],[3-MA]])</f>
        <v>-0.46393333333335818</v>
      </c>
      <c r="J768" s="5">
        <f t="shared" si="57"/>
        <v>0.21523413777780084</v>
      </c>
      <c r="K768" s="5">
        <f>ABS(Table21[[#This Row],[Erorr 2]])</f>
        <v>0.46393333333335818</v>
      </c>
      <c r="L768" s="8">
        <f>Table21[[#This Row],[Abs Erorr 2]]/Table21[[#This Row],[Adj Close]]</f>
        <v>3.2840449320839689E-3</v>
      </c>
      <c r="M768" s="6">
        <f t="shared" si="59"/>
        <v>139.83170063333333</v>
      </c>
      <c r="N768" s="11">
        <f>Table21[[#This Row],[Adj Close]]-Table21[[#This Row],[6-MA]]</f>
        <v>1.4371744666666757</v>
      </c>
      <c r="O768" s="12">
        <f>(Table21[[#This Row],[Adj Close]]-M768)^2</f>
        <v>2.0654704476386438</v>
      </c>
      <c r="P768" s="12">
        <f>ABS(Table21[[#This Row],[Erorr 3]])</f>
        <v>1.4371744666666757</v>
      </c>
      <c r="Q768" s="204">
        <f>Table21[[#This Row],[Abs Erorr 3]]/Table21[[#This Row],[Adj Close]]</f>
        <v>1.0173327037886745E-2</v>
      </c>
    </row>
    <row r="769" spans="1:17" x14ac:dyDescent="0.3">
      <c r="A769" s="68">
        <v>44579</v>
      </c>
      <c r="B769" s="87">
        <v>140.32481379999999</v>
      </c>
      <c r="C769" s="6">
        <f t="shared" si="56"/>
        <v>141.2688751</v>
      </c>
      <c r="D769" s="19">
        <f>Table21[[#This Row],[Adj Close]]-Table21[[#This Row],[Naive Trend ]]</f>
        <v>-0.94406130000001554</v>
      </c>
      <c r="E769" s="7">
        <f t="shared" si="55"/>
        <v>0.8912517381577193</v>
      </c>
      <c r="F769" s="7">
        <f>ABS(Table21[[#This Row],[Erorr 1]])</f>
        <v>0.94406130000001554</v>
      </c>
      <c r="G769" s="8">
        <f>Table21[[#This Row],[Abs Erorr 1]]/Table21[[#This Row],[Adj Close]]</f>
        <v>6.7276861050786984E-3</v>
      </c>
      <c r="H769" s="6">
        <f t="shared" si="58"/>
        <v>141.56410726666667</v>
      </c>
      <c r="I769" s="9">
        <f>(Table21[[#This Row],[Adj Close]]-Table21[[#This Row],[3-MA]])</f>
        <v>-1.2392934666666804</v>
      </c>
      <c r="J769" s="5">
        <f t="shared" si="57"/>
        <v>1.5358482965227185</v>
      </c>
      <c r="K769" s="5">
        <f>ABS(Table21[[#This Row],[Erorr 2]])</f>
        <v>1.2392934666666804</v>
      </c>
      <c r="L769" s="8">
        <f>Table21[[#This Row],[Abs Erorr 2]]/Table21[[#This Row],[Adj Close]]</f>
        <v>8.8316059940261298E-3</v>
      </c>
      <c r="M769" s="6">
        <f t="shared" si="59"/>
        <v>140.19180551666668</v>
      </c>
      <c r="N769" s="11">
        <f>Table21[[#This Row],[Adj Close]]-Table21[[#This Row],[6-MA]]</f>
        <v>0.13300828333331083</v>
      </c>
      <c r="O769" s="12">
        <f>(Table21[[#This Row],[Adj Close]]-M769)^2</f>
        <v>1.7691203435274291E-2</v>
      </c>
      <c r="P769" s="12">
        <f>ABS(Table21[[#This Row],[Erorr 3]])</f>
        <v>0.13300828333331083</v>
      </c>
      <c r="Q769" s="204">
        <f>Table21[[#This Row],[Abs Erorr 3]]/Table21[[#This Row],[Adj Close]]</f>
        <v>9.4786003794655196E-4</v>
      </c>
    </row>
    <row r="770" spans="1:17" x14ac:dyDescent="0.3">
      <c r="A770" s="68">
        <v>44580</v>
      </c>
      <c r="B770" s="87">
        <v>140.25669859999999</v>
      </c>
      <c r="C770" s="6">
        <f t="shared" si="56"/>
        <v>140.32481379999999</v>
      </c>
      <c r="D770" s="19">
        <f>Table21[[#This Row],[Adj Close]]-Table21[[#This Row],[Naive Trend ]]</f>
        <v>-6.8115199999994047E-2</v>
      </c>
      <c r="E770" s="7">
        <f t="shared" si="55"/>
        <v>4.6396804710391887E-3</v>
      </c>
      <c r="F770" s="7">
        <f>ABS(Table21[[#This Row],[Erorr 1]])</f>
        <v>6.8115199999994047E-2</v>
      </c>
      <c r="G770" s="8">
        <f>Table21[[#This Row],[Abs Erorr 1]]/Table21[[#This Row],[Adj Close]]</f>
        <v>4.8564667983703742E-4</v>
      </c>
      <c r="H770" s="6">
        <f t="shared" si="58"/>
        <v>141.10991413333332</v>
      </c>
      <c r="I770" s="9">
        <f>(Table21[[#This Row],[Adj Close]]-Table21[[#This Row],[3-MA]])</f>
        <v>-0.85321553333332645</v>
      </c>
      <c r="J770" s="5">
        <f t="shared" si="57"/>
        <v>0.72797674632127274</v>
      </c>
      <c r="K770" s="5">
        <f>ABS(Table21[[#This Row],[Erorr 2]])</f>
        <v>0.85321553333332645</v>
      </c>
      <c r="L770" s="8">
        <f>Table21[[#This Row],[Abs Erorr 2]]/Table21[[#This Row],[Adj Close]]</f>
        <v>6.0832426675507568E-3</v>
      </c>
      <c r="M770" s="6">
        <f t="shared" si="59"/>
        <v>140.73520913333331</v>
      </c>
      <c r="N770" s="11">
        <f>Table21[[#This Row],[Adj Close]]-Table21[[#This Row],[6-MA]]</f>
        <v>-0.47851053333332061</v>
      </c>
      <c r="O770" s="12">
        <f>(Table21[[#This Row],[Adj Close]]-M770)^2</f>
        <v>0.22897233051093893</v>
      </c>
      <c r="P770" s="12">
        <f>ABS(Table21[[#This Row],[Erorr 3]])</f>
        <v>0.47851053333332061</v>
      </c>
      <c r="Q770" s="204">
        <f>Table21[[#This Row],[Abs Erorr 3]]/Table21[[#This Row],[Adj Close]]</f>
        <v>3.4116768618516493E-3</v>
      </c>
    </row>
    <row r="771" spans="1:17" x14ac:dyDescent="0.3">
      <c r="A771" s="68">
        <v>44581</v>
      </c>
      <c r="B771" s="87">
        <v>140.06205750000001</v>
      </c>
      <c r="C771" s="6">
        <f t="shared" si="56"/>
        <v>140.25669859999999</v>
      </c>
      <c r="D771" s="19">
        <f>Table21[[#This Row],[Adj Close]]-Table21[[#This Row],[Naive Trend ]]</f>
        <v>-0.19464109999998414</v>
      </c>
      <c r="E771" s="7">
        <f t="shared" ref="E771:E834" si="60">(B771-C771)^2</f>
        <v>3.7885157809203825E-2</v>
      </c>
      <c r="F771" s="7">
        <f>ABS(Table21[[#This Row],[Erorr 1]])</f>
        <v>0.19464109999998414</v>
      </c>
      <c r="G771" s="8">
        <f>Table21[[#This Row],[Abs Erorr 1]]/Table21[[#This Row],[Adj Close]]</f>
        <v>1.3896775720289853E-3</v>
      </c>
      <c r="H771" s="6">
        <f t="shared" si="58"/>
        <v>140.61679583333333</v>
      </c>
      <c r="I771" s="9">
        <f>(Table21[[#This Row],[Adj Close]]-Table21[[#This Row],[3-MA]])</f>
        <v>-0.55473833333331868</v>
      </c>
      <c r="J771" s="5">
        <f t="shared" si="57"/>
        <v>0.30773461846942818</v>
      </c>
      <c r="K771" s="5">
        <f>ABS(Table21[[#This Row],[Erorr 2]])</f>
        <v>0.55473833333331868</v>
      </c>
      <c r="L771" s="8">
        <f>Table21[[#This Row],[Abs Erorr 2]]/Table21[[#This Row],[Adj Close]]</f>
        <v>3.9606610329376221E-3</v>
      </c>
      <c r="M771" s="6">
        <f t="shared" si="59"/>
        <v>141.17480213333337</v>
      </c>
      <c r="N771" s="11">
        <f>Table21[[#This Row],[Adj Close]]-Table21[[#This Row],[6-MA]]</f>
        <v>-1.1127446333333637</v>
      </c>
      <c r="O771" s="12">
        <f>(Table21[[#This Row],[Adj Close]]-M771)^2</f>
        <v>1.2382006190122021</v>
      </c>
      <c r="P771" s="12">
        <f>ABS(Table21[[#This Row],[Erorr 3]])</f>
        <v>1.1127446333333637</v>
      </c>
      <c r="Q771" s="204">
        <f>Table21[[#This Row],[Abs Erorr 3]]/Table21[[#This Row],[Adj Close]]</f>
        <v>7.9446543424750386E-3</v>
      </c>
    </row>
    <row r="772" spans="1:17" x14ac:dyDescent="0.3">
      <c r="A772" s="68">
        <v>44582</v>
      </c>
      <c r="B772" s="87">
        <v>137.6678162</v>
      </c>
      <c r="C772" s="6">
        <f t="shared" ref="C772:C835" si="61">B771</f>
        <v>140.06205750000001</v>
      </c>
      <c r="D772" s="19">
        <f>Table21[[#This Row],[Adj Close]]-Table21[[#This Row],[Naive Trend ]]</f>
        <v>-2.3942413000000045</v>
      </c>
      <c r="E772" s="7">
        <f t="shared" si="60"/>
        <v>5.7323914026257112</v>
      </c>
      <c r="F772" s="7">
        <f>ABS(Table21[[#This Row],[Erorr 1]])</f>
        <v>2.3942413000000045</v>
      </c>
      <c r="G772" s="8">
        <f>Table21[[#This Row],[Abs Erorr 1]]/Table21[[#This Row],[Adj Close]]</f>
        <v>1.7391438072364835E-2</v>
      </c>
      <c r="H772" s="6">
        <f t="shared" si="58"/>
        <v>140.2145233</v>
      </c>
      <c r="I772" s="9">
        <f>(Table21[[#This Row],[Adj Close]]-Table21[[#This Row],[3-MA]])</f>
        <v>-2.5467070999999919</v>
      </c>
      <c r="J772" s="5">
        <f t="shared" si="57"/>
        <v>6.4857170531903687</v>
      </c>
      <c r="K772" s="5">
        <f>ABS(Table21[[#This Row],[Erorr 2]])</f>
        <v>2.5467070999999919</v>
      </c>
      <c r="L772" s="8">
        <f>Table21[[#This Row],[Abs Erorr 2]]/Table21[[#This Row],[Adj Close]]</f>
        <v>1.8498928582554156E-2</v>
      </c>
      <c r="M772" s="6">
        <f t="shared" si="59"/>
        <v>140.88931528333333</v>
      </c>
      <c r="N772" s="11">
        <f>Table21[[#This Row],[Adj Close]]-Table21[[#This Row],[6-MA]]</f>
        <v>-3.2214990833333275</v>
      </c>
      <c r="O772" s="12">
        <f>(Table21[[#This Row],[Adj Close]]-M772)^2</f>
        <v>10.37805634391747</v>
      </c>
      <c r="P772" s="12">
        <f>ABS(Table21[[#This Row],[Erorr 3]])</f>
        <v>3.2214990833333275</v>
      </c>
      <c r="Q772" s="204">
        <f>Table21[[#This Row],[Abs Erorr 3]]/Table21[[#This Row],[Adj Close]]</f>
        <v>2.340052433644493E-2</v>
      </c>
    </row>
    <row r="773" spans="1:17" x14ac:dyDescent="0.3">
      <c r="A773" s="68">
        <v>44585</v>
      </c>
      <c r="B773" s="87">
        <v>136.00353999999999</v>
      </c>
      <c r="C773" s="6">
        <f t="shared" si="61"/>
        <v>137.6678162</v>
      </c>
      <c r="D773" s="19">
        <f>Table21[[#This Row],[Adj Close]]-Table21[[#This Row],[Naive Trend ]]</f>
        <v>-1.6642762000000175</v>
      </c>
      <c r="E773" s="7">
        <f t="shared" si="60"/>
        <v>2.7698152698864984</v>
      </c>
      <c r="F773" s="7">
        <f>ABS(Table21[[#This Row],[Erorr 1]])</f>
        <v>1.6642762000000175</v>
      </c>
      <c r="G773" s="8">
        <f>Table21[[#This Row],[Abs Erorr 1]]/Table21[[#This Row],[Adj Close]]</f>
        <v>1.2237006477919749E-2</v>
      </c>
      <c r="H773" s="6">
        <f t="shared" si="58"/>
        <v>139.32885743333333</v>
      </c>
      <c r="I773" s="9">
        <f>(Table21[[#This Row],[Adj Close]]-Table21[[#This Row],[3-MA]])</f>
        <v>-3.3253174333333391</v>
      </c>
      <c r="J773" s="5">
        <f t="shared" ref="J773:J836" si="62">(B773-H773)^2</f>
        <v>11.057736032430626</v>
      </c>
      <c r="K773" s="5">
        <f>ABS(Table21[[#This Row],[Erorr 2]])</f>
        <v>3.3253174333333391</v>
      </c>
      <c r="L773" s="8">
        <f>Table21[[#This Row],[Abs Erorr 2]]/Table21[[#This Row],[Adj Close]]</f>
        <v>2.4450227055364437E-2</v>
      </c>
      <c r="M773" s="6">
        <f t="shared" si="59"/>
        <v>140.21938578333334</v>
      </c>
      <c r="N773" s="11">
        <f>Table21[[#This Row],[Adj Close]]-Table21[[#This Row],[6-MA]]</f>
        <v>-4.21584578333335</v>
      </c>
      <c r="O773" s="12">
        <f>(Table21[[#This Row],[Adj Close]]-M773)^2</f>
        <v>17.773355668849586</v>
      </c>
      <c r="P773" s="12">
        <f>ABS(Table21[[#This Row],[Erorr 3]])</f>
        <v>4.21584578333335</v>
      </c>
      <c r="Q773" s="204">
        <f>Table21[[#This Row],[Abs Erorr 3]]/Table21[[#This Row],[Adj Close]]</f>
        <v>3.0998059192675061E-2</v>
      </c>
    </row>
    <row r="774" spans="1:17" x14ac:dyDescent="0.3">
      <c r="A774" s="68">
        <v>44586</v>
      </c>
      <c r="B774" s="87">
        <v>132.08129880000001</v>
      </c>
      <c r="C774" s="6">
        <f t="shared" si="61"/>
        <v>136.00353999999999</v>
      </c>
      <c r="D774" s="19">
        <f>Table21[[#This Row],[Adj Close]]-Table21[[#This Row],[Naive Trend ]]</f>
        <v>-3.9222411999999736</v>
      </c>
      <c r="E774" s="7">
        <f t="shared" si="60"/>
        <v>15.383976030977232</v>
      </c>
      <c r="F774" s="7">
        <f>ABS(Table21[[#This Row],[Erorr 1]])</f>
        <v>3.9222411999999736</v>
      </c>
      <c r="G774" s="8">
        <f>Table21[[#This Row],[Abs Erorr 1]]/Table21[[#This Row],[Adj Close]]</f>
        <v>2.969565892851421E-2</v>
      </c>
      <c r="H774" s="6">
        <f t="shared" ref="H774:H837" si="63">AVERAGE(B771:B773)</f>
        <v>137.9111379</v>
      </c>
      <c r="I774" s="9">
        <f>(Table21[[#This Row],[Adj Close]]-Table21[[#This Row],[3-MA]])</f>
        <v>-5.8298390999999867</v>
      </c>
      <c r="J774" s="5">
        <f t="shared" si="62"/>
        <v>33.987023931888658</v>
      </c>
      <c r="K774" s="5">
        <f>ABS(Table21[[#This Row],[Erorr 2]])</f>
        <v>5.8298390999999867</v>
      </c>
      <c r="L774" s="8">
        <f>Table21[[#This Row],[Abs Erorr 2]]/Table21[[#This Row],[Adj Close]]</f>
        <v>4.4138262971108719E-2</v>
      </c>
      <c r="M774" s="6">
        <f t="shared" si="59"/>
        <v>139.26396686666666</v>
      </c>
      <c r="N774" s="11">
        <f>Table21[[#This Row],[Adj Close]]-Table21[[#This Row],[6-MA]]</f>
        <v>-7.1826680666666505</v>
      </c>
      <c r="O774" s="12">
        <f>(Table21[[#This Row],[Adj Close]]-M774)^2</f>
        <v>51.590720555912839</v>
      </c>
      <c r="P774" s="12">
        <f>ABS(Table21[[#This Row],[Erorr 3]])</f>
        <v>7.1826680666666505</v>
      </c>
      <c r="Q774" s="204">
        <f>Table21[[#This Row],[Abs Erorr 3]]/Table21[[#This Row],[Adj Close]]</f>
        <v>5.4380658972340824E-2</v>
      </c>
    </row>
    <row r="775" spans="1:17" x14ac:dyDescent="0.3">
      <c r="A775" s="68">
        <v>44587</v>
      </c>
      <c r="B775" s="87">
        <v>132.80151369999999</v>
      </c>
      <c r="C775" s="6">
        <f t="shared" si="61"/>
        <v>132.08129880000001</v>
      </c>
      <c r="D775" s="19">
        <f>Table21[[#This Row],[Adj Close]]-Table21[[#This Row],[Naive Trend ]]</f>
        <v>0.72021489999997357</v>
      </c>
      <c r="E775" s="7">
        <f t="shared" si="60"/>
        <v>0.51870950218197187</v>
      </c>
      <c r="F775" s="7">
        <f>ABS(Table21[[#This Row],[Erorr 1]])</f>
        <v>0.72021489999997357</v>
      </c>
      <c r="G775" s="8">
        <f>Table21[[#This Row],[Abs Erorr 1]]/Table21[[#This Row],[Adj Close]]</f>
        <v>5.4232431538916532E-3</v>
      </c>
      <c r="H775" s="6">
        <f t="shared" si="63"/>
        <v>135.25088500000001</v>
      </c>
      <c r="I775" s="9">
        <f>(Table21[[#This Row],[Adj Close]]-Table21[[#This Row],[3-MA]])</f>
        <v>-2.4493713000000241</v>
      </c>
      <c r="J775" s="5">
        <f t="shared" si="62"/>
        <v>5.9994197652638084</v>
      </c>
      <c r="K775" s="5">
        <f>ABS(Table21[[#This Row],[Erorr 2]])</f>
        <v>2.4493713000000241</v>
      </c>
      <c r="L775" s="8">
        <f>Table21[[#This Row],[Abs Erorr 2]]/Table21[[#This Row],[Adj Close]]</f>
        <v>1.8443850764631942E-2</v>
      </c>
      <c r="M775" s="6">
        <f t="shared" si="59"/>
        <v>137.73270414999999</v>
      </c>
      <c r="N775" s="11">
        <f>Table21[[#This Row],[Adj Close]]-Table21[[#This Row],[6-MA]]</f>
        <v>-4.9311904500000026</v>
      </c>
      <c r="O775" s="12">
        <f>(Table21[[#This Row],[Adj Close]]-M775)^2</f>
        <v>24.316639254171228</v>
      </c>
      <c r="P775" s="12">
        <f>ABS(Table21[[#This Row],[Erorr 3]])</f>
        <v>4.9311904500000026</v>
      </c>
      <c r="Q775" s="204">
        <f>Table21[[#This Row],[Abs Erorr 3]]/Table21[[#This Row],[Adj Close]]</f>
        <v>3.7132034964146673E-2</v>
      </c>
    </row>
    <row r="776" spans="1:17" x14ac:dyDescent="0.3">
      <c r="A776" s="68">
        <v>44588</v>
      </c>
      <c r="B776" s="87">
        <v>131.31240840000001</v>
      </c>
      <c r="C776" s="6">
        <f t="shared" si="61"/>
        <v>132.80151369999999</v>
      </c>
      <c r="D776" s="19">
        <f>Table21[[#This Row],[Adj Close]]-Table21[[#This Row],[Naive Trend ]]</f>
        <v>-1.4891052999999772</v>
      </c>
      <c r="E776" s="7">
        <f t="shared" si="60"/>
        <v>2.2174345944880223</v>
      </c>
      <c r="F776" s="7">
        <f>ABS(Table21[[#This Row],[Erorr 1]])</f>
        <v>1.4891052999999772</v>
      </c>
      <c r="G776" s="8">
        <f>Table21[[#This Row],[Abs Erorr 1]]/Table21[[#This Row],[Adj Close]]</f>
        <v>1.1340172022920396E-2</v>
      </c>
      <c r="H776" s="6">
        <f t="shared" si="63"/>
        <v>133.62878416666666</v>
      </c>
      <c r="I776" s="9">
        <f>(Table21[[#This Row],[Adj Close]]-Table21[[#This Row],[3-MA]])</f>
        <v>-2.3163757666666527</v>
      </c>
      <c r="J776" s="5">
        <f t="shared" si="62"/>
        <v>5.3655966924005227</v>
      </c>
      <c r="K776" s="5">
        <f>ABS(Table21[[#This Row],[Erorr 2]])</f>
        <v>2.3163757666666527</v>
      </c>
      <c r="L776" s="8">
        <f>Table21[[#This Row],[Abs Erorr 2]]/Table21[[#This Row],[Adj Close]]</f>
        <v>1.7640189490779702E-2</v>
      </c>
      <c r="M776" s="6">
        <f t="shared" si="59"/>
        <v>136.47882079999999</v>
      </c>
      <c r="N776" s="11">
        <f>Table21[[#This Row],[Adj Close]]-Table21[[#This Row],[6-MA]]</f>
        <v>-5.1664123999999845</v>
      </c>
      <c r="O776" s="12">
        <f>(Table21[[#This Row],[Adj Close]]-M776)^2</f>
        <v>26.691817086873598</v>
      </c>
      <c r="P776" s="12">
        <f>ABS(Table21[[#This Row],[Erorr 3]])</f>
        <v>5.1664123999999845</v>
      </c>
      <c r="Q776" s="204">
        <f>Table21[[#This Row],[Abs Erorr 3]]/Table21[[#This Row],[Adj Close]]</f>
        <v>3.9344434109092039E-2</v>
      </c>
    </row>
    <row r="777" spans="1:17" x14ac:dyDescent="0.3">
      <c r="A777" s="68">
        <v>44589</v>
      </c>
      <c r="B777" s="87">
        <v>128.92793270000001</v>
      </c>
      <c r="C777" s="6">
        <f t="shared" si="61"/>
        <v>131.31240840000001</v>
      </c>
      <c r="D777" s="19">
        <f>Table21[[#This Row],[Adj Close]]-Table21[[#This Row],[Naive Trend ]]</f>
        <v>-2.3844756999999959</v>
      </c>
      <c r="E777" s="7">
        <f t="shared" si="60"/>
        <v>5.6857243638904702</v>
      </c>
      <c r="F777" s="7">
        <f>ABS(Table21[[#This Row],[Erorr 1]])</f>
        <v>2.3844756999999959</v>
      </c>
      <c r="G777" s="8">
        <f>Table21[[#This Row],[Abs Erorr 1]]/Table21[[#This Row],[Adj Close]]</f>
        <v>1.8494639990454104E-2</v>
      </c>
      <c r="H777" s="6">
        <f t="shared" si="63"/>
        <v>132.06507363333333</v>
      </c>
      <c r="I777" s="9">
        <f>(Table21[[#This Row],[Adj Close]]-Table21[[#This Row],[3-MA]])</f>
        <v>-3.1371409333333133</v>
      </c>
      <c r="J777" s="5">
        <f t="shared" si="62"/>
        <v>9.8416532355954125</v>
      </c>
      <c r="K777" s="5">
        <f>ABS(Table21[[#This Row],[Erorr 2]])</f>
        <v>3.1371409333333133</v>
      </c>
      <c r="L777" s="8">
        <f>Table21[[#This Row],[Abs Erorr 2]]/Table21[[#This Row],[Adj Close]]</f>
        <v>2.4332515597167509E-2</v>
      </c>
      <c r="M777" s="6">
        <f t="shared" ref="M777:M840" si="64">AVERAGE(B771:B776)</f>
        <v>134.98810576666668</v>
      </c>
      <c r="N777" s="11">
        <f>Table21[[#This Row],[Adj Close]]-Table21[[#This Row],[6-MA]]</f>
        <v>-6.060173066666664</v>
      </c>
      <c r="O777" s="12">
        <f>(Table21[[#This Row],[Adj Close]]-M777)^2</f>
        <v>36.725697597952042</v>
      </c>
      <c r="P777" s="12">
        <f>ABS(Table21[[#This Row],[Erorr 3]])</f>
        <v>6.060173066666664</v>
      </c>
      <c r="Q777" s="204">
        <f>Table21[[#This Row],[Abs Erorr 3]]/Table21[[#This Row],[Adj Close]]</f>
        <v>4.700434529395555E-2</v>
      </c>
    </row>
    <row r="778" spans="1:17" x14ac:dyDescent="0.3">
      <c r="A778" s="68">
        <v>44592</v>
      </c>
      <c r="B778" s="87">
        <v>132.87936400000001</v>
      </c>
      <c r="C778" s="6">
        <f t="shared" si="61"/>
        <v>128.92793270000001</v>
      </c>
      <c r="D778" s="19">
        <f>Table21[[#This Row],[Adj Close]]-Table21[[#This Row],[Naive Trend ]]</f>
        <v>3.9514312999999959</v>
      </c>
      <c r="E778" s="7">
        <f t="shared" si="60"/>
        <v>15.613809318619657</v>
      </c>
      <c r="F778" s="7">
        <f>ABS(Table21[[#This Row],[Erorr 1]])</f>
        <v>3.9514312999999959</v>
      </c>
      <c r="G778" s="8">
        <f>Table21[[#This Row],[Abs Erorr 1]]/Table21[[#This Row],[Adj Close]]</f>
        <v>2.9736982335345882E-2</v>
      </c>
      <c r="H778" s="6">
        <f t="shared" si="63"/>
        <v>131.01395160000001</v>
      </c>
      <c r="I778" s="9">
        <f>(Table21[[#This Row],[Adj Close]]-Table21[[#This Row],[3-MA]])</f>
        <v>1.8654123999999968</v>
      </c>
      <c r="J778" s="5">
        <f t="shared" si="62"/>
        <v>3.4797634220737477</v>
      </c>
      <c r="K778" s="5">
        <f>ABS(Table21[[#This Row],[Erorr 2]])</f>
        <v>1.8654123999999968</v>
      </c>
      <c r="L778" s="8">
        <f>Table21[[#This Row],[Abs Erorr 2]]/Table21[[#This Row],[Adj Close]]</f>
        <v>1.4038390490791306E-2</v>
      </c>
      <c r="M778" s="6">
        <f t="shared" si="64"/>
        <v>133.13241830000001</v>
      </c>
      <c r="N778" s="11">
        <f>Table21[[#This Row],[Adj Close]]-Table21[[#This Row],[6-MA]]</f>
        <v>-0.25305430000000229</v>
      </c>
      <c r="O778" s="12">
        <f>(Table21[[#This Row],[Adj Close]]-M778)^2</f>
        <v>6.4036478748491152E-2</v>
      </c>
      <c r="P778" s="12">
        <f>ABS(Table21[[#This Row],[Erorr 3]])</f>
        <v>0.25305430000000229</v>
      </c>
      <c r="Q778" s="204">
        <f>Table21[[#This Row],[Abs Erorr 3]]/Table21[[#This Row],[Adj Close]]</f>
        <v>1.9043912642447798E-3</v>
      </c>
    </row>
    <row r="779" spans="1:17" x14ac:dyDescent="0.3">
      <c r="A779" s="68">
        <v>44593</v>
      </c>
      <c r="B779" s="87">
        <v>134.21272279999999</v>
      </c>
      <c r="C779" s="6">
        <f t="shared" si="61"/>
        <v>132.87936400000001</v>
      </c>
      <c r="D779" s="19">
        <f>Table21[[#This Row],[Adj Close]]-Table21[[#This Row],[Naive Trend ]]</f>
        <v>1.333358799999985</v>
      </c>
      <c r="E779" s="7">
        <f t="shared" si="60"/>
        <v>1.7778456895374</v>
      </c>
      <c r="F779" s="7">
        <f>ABS(Table21[[#This Row],[Erorr 1]])</f>
        <v>1.333358799999985</v>
      </c>
      <c r="G779" s="8">
        <f>Table21[[#This Row],[Abs Erorr 1]]/Table21[[#This Row],[Adj Close]]</f>
        <v>9.934667684127969E-3</v>
      </c>
      <c r="H779" s="6">
        <f t="shared" si="63"/>
        <v>131.0399017</v>
      </c>
      <c r="I779" s="9">
        <f>(Table21[[#This Row],[Adj Close]]-Table21[[#This Row],[3-MA]])</f>
        <v>3.1728210999999931</v>
      </c>
      <c r="J779" s="5">
        <f t="shared" si="62"/>
        <v>10.066793732605166</v>
      </c>
      <c r="K779" s="5">
        <f>ABS(Table21[[#This Row],[Erorr 2]])</f>
        <v>3.1728210999999931</v>
      </c>
      <c r="L779" s="8">
        <f>Table21[[#This Row],[Abs Erorr 2]]/Table21[[#This Row],[Adj Close]]</f>
        <v>2.3640240908665875E-2</v>
      </c>
      <c r="M779" s="6">
        <f t="shared" si="64"/>
        <v>132.33434293333335</v>
      </c>
      <c r="N779" s="11">
        <f>Table21[[#This Row],[Adj Close]]-Table21[[#This Row],[6-MA]]</f>
        <v>1.8783798666666485</v>
      </c>
      <c r="O779" s="12">
        <f>(Table21[[#This Row],[Adj Close]]-M779)^2</f>
        <v>3.5283109234986161</v>
      </c>
      <c r="P779" s="12">
        <f>ABS(Table21[[#This Row],[Erorr 3]])</f>
        <v>1.8783798666666485</v>
      </c>
      <c r="Q779" s="204">
        <f>Table21[[#This Row],[Abs Erorr 3]]/Table21[[#This Row],[Adj Close]]</f>
        <v>1.3995542505055627E-2</v>
      </c>
    </row>
    <row r="780" spans="1:17" x14ac:dyDescent="0.3">
      <c r="A780" s="68">
        <v>44594</v>
      </c>
      <c r="B780" s="87">
        <v>136.5388336</v>
      </c>
      <c r="C780" s="6">
        <f t="shared" si="61"/>
        <v>134.21272279999999</v>
      </c>
      <c r="D780" s="19">
        <f>Table21[[#This Row],[Adj Close]]-Table21[[#This Row],[Naive Trend ]]</f>
        <v>2.3261108000000092</v>
      </c>
      <c r="E780" s="7">
        <f t="shared" si="60"/>
        <v>5.4107914538766826</v>
      </c>
      <c r="F780" s="7">
        <f>ABS(Table21[[#This Row],[Erorr 1]])</f>
        <v>2.3261108000000092</v>
      </c>
      <c r="G780" s="8">
        <f>Table21[[#This Row],[Abs Erorr 1]]/Table21[[#This Row],[Adj Close]]</f>
        <v>1.7036258027621008E-2</v>
      </c>
      <c r="H780" s="6">
        <f t="shared" si="63"/>
        <v>132.00667316666667</v>
      </c>
      <c r="I780" s="9">
        <f>(Table21[[#This Row],[Adj Close]]-Table21[[#This Row],[3-MA]])</f>
        <v>4.5321604333333312</v>
      </c>
      <c r="J780" s="5">
        <f t="shared" si="62"/>
        <v>20.540478193472168</v>
      </c>
      <c r="K780" s="5">
        <f>ABS(Table21[[#This Row],[Erorr 2]])</f>
        <v>4.5321604333333312</v>
      </c>
      <c r="L780" s="8">
        <f>Table21[[#This Row],[Abs Erorr 2]]/Table21[[#This Row],[Adj Close]]</f>
        <v>3.3193197230691231E-2</v>
      </c>
      <c r="M780" s="6">
        <f t="shared" si="64"/>
        <v>132.03587340000001</v>
      </c>
      <c r="N780" s="11">
        <f>Table21[[#This Row],[Adj Close]]-Table21[[#This Row],[6-MA]]</f>
        <v>4.5029601999999898</v>
      </c>
      <c r="O780" s="12">
        <f>(Table21[[#This Row],[Adj Close]]-M780)^2</f>
        <v>20.276650562783949</v>
      </c>
      <c r="P780" s="12">
        <f>ABS(Table21[[#This Row],[Erorr 3]])</f>
        <v>4.5029601999999898</v>
      </c>
      <c r="Q780" s="204">
        <f>Table21[[#This Row],[Abs Erorr 3]]/Table21[[#This Row],[Adj Close]]</f>
        <v>3.2979336949601638E-2</v>
      </c>
    </row>
    <row r="781" spans="1:17" x14ac:dyDescent="0.3">
      <c r="A781" s="68">
        <v>44595</v>
      </c>
      <c r="B781" s="87">
        <v>134.2808685</v>
      </c>
      <c r="C781" s="6">
        <f t="shared" si="61"/>
        <v>136.5388336</v>
      </c>
      <c r="D781" s="19">
        <f>Table21[[#This Row],[Adj Close]]-Table21[[#This Row],[Naive Trend ]]</f>
        <v>-2.2579651000000069</v>
      </c>
      <c r="E781" s="7">
        <f t="shared" si="60"/>
        <v>5.098406392818041</v>
      </c>
      <c r="F781" s="7">
        <f>ABS(Table21[[#This Row],[Erorr 1]])</f>
        <v>2.2579651000000069</v>
      </c>
      <c r="G781" s="8">
        <f>Table21[[#This Row],[Abs Erorr 1]]/Table21[[#This Row],[Adj Close]]</f>
        <v>1.6815240512091319E-2</v>
      </c>
      <c r="H781" s="6">
        <f t="shared" si="63"/>
        <v>134.54364013333335</v>
      </c>
      <c r="I781" s="9">
        <f>(Table21[[#This Row],[Adj Close]]-Table21[[#This Row],[3-MA]])</f>
        <v>-0.26277163333335807</v>
      </c>
      <c r="J781" s="5">
        <f t="shared" si="62"/>
        <v>6.9048931284680773E-2</v>
      </c>
      <c r="K781" s="5">
        <f>ABS(Table21[[#This Row],[Erorr 2]])</f>
        <v>0.26277163333335807</v>
      </c>
      <c r="L781" s="8">
        <f>Table21[[#This Row],[Abs Erorr 2]]/Table21[[#This Row],[Adj Close]]</f>
        <v>1.9568806507485321E-3</v>
      </c>
      <c r="M781" s="6">
        <f t="shared" si="64"/>
        <v>132.77879586666668</v>
      </c>
      <c r="N781" s="11">
        <f>Table21[[#This Row],[Adj Close]]-Table21[[#This Row],[6-MA]]</f>
        <v>1.502072633333313</v>
      </c>
      <c r="O781" s="12">
        <f>(Table21[[#This Row],[Adj Close]]-M781)^2</f>
        <v>2.2562221958088733</v>
      </c>
      <c r="P781" s="12">
        <f>ABS(Table21[[#This Row],[Erorr 3]])</f>
        <v>1.502072633333313</v>
      </c>
      <c r="Q781" s="204">
        <f>Table21[[#This Row],[Abs Erorr 3]]/Table21[[#This Row],[Adj Close]]</f>
        <v>1.1186050925291067E-2</v>
      </c>
    </row>
    <row r="782" spans="1:17" x14ac:dyDescent="0.3">
      <c r="A782" s="68">
        <v>44596</v>
      </c>
      <c r="B782" s="87">
        <v>134.991333</v>
      </c>
      <c r="C782" s="6">
        <f t="shared" si="61"/>
        <v>134.2808685</v>
      </c>
      <c r="D782" s="19">
        <f>Table21[[#This Row],[Adj Close]]-Table21[[#This Row],[Naive Trend ]]</f>
        <v>0.7104645000000005</v>
      </c>
      <c r="E782" s="7">
        <f t="shared" si="60"/>
        <v>0.5047598057602507</v>
      </c>
      <c r="F782" s="7">
        <f>ABS(Table21[[#This Row],[Erorr 1]])</f>
        <v>0.7104645000000005</v>
      </c>
      <c r="G782" s="8">
        <f>Table21[[#This Row],[Abs Erorr 1]]/Table21[[#This Row],[Adj Close]]</f>
        <v>5.2630378870323511E-3</v>
      </c>
      <c r="H782" s="6">
        <f t="shared" si="63"/>
        <v>135.01080830000001</v>
      </c>
      <c r="I782" s="9">
        <f>(Table21[[#This Row],[Adj Close]]-Table21[[#This Row],[3-MA]])</f>
        <v>-1.947530000001052E-2</v>
      </c>
      <c r="J782" s="5">
        <f t="shared" si="62"/>
        <v>3.7928731009040975E-4</v>
      </c>
      <c r="K782" s="5">
        <f>ABS(Table21[[#This Row],[Erorr 2]])</f>
        <v>1.947530000001052E-2</v>
      </c>
      <c r="L782" s="8">
        <f>Table21[[#This Row],[Abs Erorr 2]]/Table21[[#This Row],[Adj Close]]</f>
        <v>1.442707436633026E-4</v>
      </c>
      <c r="M782" s="6">
        <f t="shared" si="64"/>
        <v>133.02535500000002</v>
      </c>
      <c r="N782" s="11">
        <f>Table21[[#This Row],[Adj Close]]-Table21[[#This Row],[6-MA]]</f>
        <v>1.9659779999999785</v>
      </c>
      <c r="O782" s="12">
        <f>(Table21[[#This Row],[Adj Close]]-M782)^2</f>
        <v>3.8650694964839154</v>
      </c>
      <c r="P782" s="12">
        <f>ABS(Table21[[#This Row],[Erorr 3]])</f>
        <v>1.9659779999999785</v>
      </c>
      <c r="Q782" s="204">
        <f>Table21[[#This Row],[Abs Erorr 3]]/Table21[[#This Row],[Adj Close]]</f>
        <v>1.4563734991786313E-2</v>
      </c>
    </row>
    <row r="783" spans="1:17" x14ac:dyDescent="0.3">
      <c r="A783" s="68">
        <v>44599</v>
      </c>
      <c r="B783" s="87">
        <v>133.8429108</v>
      </c>
      <c r="C783" s="6">
        <f t="shared" si="61"/>
        <v>134.991333</v>
      </c>
      <c r="D783" s="19">
        <f>Table21[[#This Row],[Adj Close]]-Table21[[#This Row],[Naive Trend ]]</f>
        <v>-1.1484221999999988</v>
      </c>
      <c r="E783" s="7">
        <f t="shared" si="60"/>
        <v>1.3188735494528374</v>
      </c>
      <c r="F783" s="7">
        <f>ABS(Table21[[#This Row],[Erorr 1]])</f>
        <v>1.1484221999999988</v>
      </c>
      <c r="G783" s="8">
        <f>Table21[[#This Row],[Abs Erorr 1]]/Table21[[#This Row],[Adj Close]]</f>
        <v>8.5803737615664493E-3</v>
      </c>
      <c r="H783" s="6">
        <f t="shared" si="63"/>
        <v>135.27034503333331</v>
      </c>
      <c r="I783" s="9">
        <f>(Table21[[#This Row],[Adj Close]]-Table21[[#This Row],[3-MA]])</f>
        <v>-1.4274342333333152</v>
      </c>
      <c r="J783" s="5">
        <f t="shared" si="62"/>
        <v>2.0375684904918692</v>
      </c>
      <c r="K783" s="5">
        <f>ABS(Table21[[#This Row],[Erorr 2]])</f>
        <v>1.4274342333333152</v>
      </c>
      <c r="L783" s="8">
        <f>Table21[[#This Row],[Abs Erorr 2]]/Table21[[#This Row],[Adj Close]]</f>
        <v>1.0664996934102207E-2</v>
      </c>
      <c r="M783" s="6">
        <f t="shared" si="64"/>
        <v>133.63850909999999</v>
      </c>
      <c r="N783" s="11">
        <f>Table21[[#This Row],[Adj Close]]-Table21[[#This Row],[6-MA]]</f>
        <v>0.20440170000000535</v>
      </c>
      <c r="O783" s="12">
        <f>(Table21[[#This Row],[Adj Close]]-M783)^2</f>
        <v>4.1780054962892187E-2</v>
      </c>
      <c r="P783" s="12">
        <f>ABS(Table21[[#This Row],[Erorr 3]])</f>
        <v>0.20440170000000535</v>
      </c>
      <c r="Q783" s="204">
        <f>Table21[[#This Row],[Abs Erorr 3]]/Table21[[#This Row],[Adj Close]]</f>
        <v>1.5271761408823556E-3</v>
      </c>
    </row>
    <row r="784" spans="1:17" x14ac:dyDescent="0.3">
      <c r="A784" s="68">
        <v>44600</v>
      </c>
      <c r="B784" s="87">
        <v>133.51197809999999</v>
      </c>
      <c r="C784" s="6">
        <f t="shared" si="61"/>
        <v>133.8429108</v>
      </c>
      <c r="D784" s="19">
        <f>Table21[[#This Row],[Adj Close]]-Table21[[#This Row],[Naive Trend ]]</f>
        <v>-0.3309327000000053</v>
      </c>
      <c r="E784" s="7">
        <f t="shared" si="60"/>
        <v>0.1095164519292935</v>
      </c>
      <c r="F784" s="7">
        <f>ABS(Table21[[#This Row],[Erorr 1]])</f>
        <v>0.3309327000000053</v>
      </c>
      <c r="G784" s="8">
        <f>Table21[[#This Row],[Abs Erorr 1]]/Table21[[#This Row],[Adj Close]]</f>
        <v>2.478674233649193E-3</v>
      </c>
      <c r="H784" s="6">
        <f t="shared" si="63"/>
        <v>134.37170409999999</v>
      </c>
      <c r="I784" s="9">
        <f>(Table21[[#This Row],[Adj Close]]-Table21[[#This Row],[3-MA]])</f>
        <v>-0.85972599999999488</v>
      </c>
      <c r="J784" s="5">
        <f t="shared" si="62"/>
        <v>0.73912879507599116</v>
      </c>
      <c r="K784" s="5">
        <f>ABS(Table21[[#This Row],[Erorr 2]])</f>
        <v>0.85972599999999488</v>
      </c>
      <c r="L784" s="8">
        <f>Table21[[#This Row],[Abs Erorr 2]]/Table21[[#This Row],[Adj Close]]</f>
        <v>6.4393173723788525E-3</v>
      </c>
      <c r="M784" s="6">
        <f t="shared" si="64"/>
        <v>134.45767211666669</v>
      </c>
      <c r="N784" s="11">
        <f>Table21[[#This Row],[Adj Close]]-Table21[[#This Row],[6-MA]]</f>
        <v>-0.94569401666669251</v>
      </c>
      <c r="O784" s="12">
        <f>(Table21[[#This Row],[Adj Close]]-M784)^2</f>
        <v>0.89433717315918249</v>
      </c>
      <c r="P784" s="12">
        <f>ABS(Table21[[#This Row],[Erorr 3]])</f>
        <v>0.94569401666669251</v>
      </c>
      <c r="Q784" s="204">
        <f>Table21[[#This Row],[Abs Erorr 3]]/Table21[[#This Row],[Adj Close]]</f>
        <v>7.0832147806122016E-3</v>
      </c>
    </row>
    <row r="785" spans="1:17" x14ac:dyDescent="0.3">
      <c r="A785" s="68">
        <v>44601</v>
      </c>
      <c r="B785" s="87">
        <v>136.5388336</v>
      </c>
      <c r="C785" s="6">
        <f t="shared" si="61"/>
        <v>133.51197809999999</v>
      </c>
      <c r="D785" s="19">
        <f>Table21[[#This Row],[Adj Close]]-Table21[[#This Row],[Naive Trend ]]</f>
        <v>3.0268555000000106</v>
      </c>
      <c r="E785" s="7">
        <f t="shared" si="60"/>
        <v>9.1618542178803146</v>
      </c>
      <c r="F785" s="7">
        <f>ABS(Table21[[#This Row],[Erorr 1]])</f>
        <v>3.0268555000000106</v>
      </c>
      <c r="G785" s="8">
        <f>Table21[[#This Row],[Abs Erorr 1]]/Table21[[#This Row],[Adj Close]]</f>
        <v>2.2168458746816264E-2</v>
      </c>
      <c r="H785" s="6">
        <f t="shared" si="63"/>
        <v>134.11540729999999</v>
      </c>
      <c r="I785" s="9">
        <f>(Table21[[#This Row],[Adj Close]]-Table21[[#This Row],[3-MA]])</f>
        <v>2.4234263000000169</v>
      </c>
      <c r="J785" s="5">
        <f t="shared" si="62"/>
        <v>5.8729950315317723</v>
      </c>
      <c r="K785" s="5">
        <f>ABS(Table21[[#This Row],[Erorr 2]])</f>
        <v>2.4234263000000169</v>
      </c>
      <c r="L785" s="8">
        <f>Table21[[#This Row],[Abs Erorr 2]]/Table21[[#This Row],[Adj Close]]</f>
        <v>1.7748989324895017E-2</v>
      </c>
      <c r="M785" s="6">
        <f t="shared" si="64"/>
        <v>134.56310779999998</v>
      </c>
      <c r="N785" s="11">
        <f>Table21[[#This Row],[Adj Close]]-Table21[[#This Row],[6-MA]]</f>
        <v>1.9757258000000206</v>
      </c>
      <c r="O785" s="12">
        <f>(Table21[[#This Row],[Adj Close]]-M785)^2</f>
        <v>3.9034924367857213</v>
      </c>
      <c r="P785" s="12">
        <f>ABS(Table21[[#This Row],[Erorr 3]])</f>
        <v>1.9757258000000206</v>
      </c>
      <c r="Q785" s="204">
        <f>Table21[[#This Row],[Abs Erorr 3]]/Table21[[#This Row],[Adj Close]]</f>
        <v>1.4470065020388606E-2</v>
      </c>
    </row>
    <row r="786" spans="1:17" x14ac:dyDescent="0.3">
      <c r="A786" s="68">
        <v>44602</v>
      </c>
      <c r="B786" s="87">
        <v>134.1640778</v>
      </c>
      <c r="C786" s="6">
        <f t="shared" si="61"/>
        <v>136.5388336</v>
      </c>
      <c r="D786" s="19">
        <f>Table21[[#This Row],[Adj Close]]-Table21[[#This Row],[Naive Trend ]]</f>
        <v>-2.3747558000000026</v>
      </c>
      <c r="E786" s="7">
        <f t="shared" si="60"/>
        <v>5.6394651096336528</v>
      </c>
      <c r="F786" s="7">
        <f>ABS(Table21[[#This Row],[Erorr 1]])</f>
        <v>2.3747558000000026</v>
      </c>
      <c r="G786" s="8">
        <f>Table21[[#This Row],[Abs Erorr 1]]/Table21[[#This Row],[Adj Close]]</f>
        <v>1.7700384774679251E-2</v>
      </c>
      <c r="H786" s="6">
        <f t="shared" si="63"/>
        <v>134.63124083333332</v>
      </c>
      <c r="I786" s="9">
        <f>(Table21[[#This Row],[Adj Close]]-Table21[[#This Row],[3-MA]])</f>
        <v>-0.46716303333332121</v>
      </c>
      <c r="J786" s="5">
        <f t="shared" si="62"/>
        <v>0.21824129971318978</v>
      </c>
      <c r="K786" s="5">
        <f>ABS(Table21[[#This Row],[Erorr 2]])</f>
        <v>0.46716303333332121</v>
      </c>
      <c r="L786" s="8">
        <f>Table21[[#This Row],[Abs Erorr 2]]/Table21[[#This Row],[Adj Close]]</f>
        <v>3.4820276857545039E-3</v>
      </c>
      <c r="M786" s="6">
        <f t="shared" si="64"/>
        <v>134.9507929333333</v>
      </c>
      <c r="N786" s="11">
        <f>Table21[[#This Row],[Adj Close]]-Table21[[#This Row],[6-MA]]</f>
        <v>-0.78671513333330267</v>
      </c>
      <c r="O786" s="12">
        <f>(Table21[[#This Row],[Adj Close]]-M786)^2</f>
        <v>0.61892070101563623</v>
      </c>
      <c r="P786" s="12">
        <f>ABS(Table21[[#This Row],[Erorr 3]])</f>
        <v>0.78671513333330267</v>
      </c>
      <c r="Q786" s="204">
        <f>Table21[[#This Row],[Abs Erorr 3]]/Table21[[#This Row],[Adj Close]]</f>
        <v>5.8638284273534709E-3</v>
      </c>
    </row>
    <row r="787" spans="1:17" x14ac:dyDescent="0.3">
      <c r="A787" s="68">
        <v>44603</v>
      </c>
      <c r="B787" s="87">
        <v>128.3245239</v>
      </c>
      <c r="C787" s="6">
        <f t="shared" si="61"/>
        <v>134.1640778</v>
      </c>
      <c r="D787" s="19">
        <f>Table21[[#This Row],[Adj Close]]-Table21[[#This Row],[Naive Trend ]]</f>
        <v>-5.8395538999999985</v>
      </c>
      <c r="E787" s="7">
        <f t="shared" si="60"/>
        <v>34.100389751005196</v>
      </c>
      <c r="F787" s="7">
        <f>ABS(Table21[[#This Row],[Erorr 1]])</f>
        <v>5.8395538999999985</v>
      </c>
      <c r="G787" s="8">
        <f>Table21[[#This Row],[Abs Erorr 1]]/Table21[[#This Row],[Adj Close]]</f>
        <v>4.5506141168702968E-2</v>
      </c>
      <c r="H787" s="6">
        <f t="shared" si="63"/>
        <v>134.73829650000002</v>
      </c>
      <c r="I787" s="9">
        <f>(Table21[[#This Row],[Adj Close]]-Table21[[#This Row],[3-MA]])</f>
        <v>-6.4137726000000157</v>
      </c>
      <c r="J787" s="5">
        <f t="shared" si="62"/>
        <v>41.136478964510964</v>
      </c>
      <c r="K787" s="5">
        <f>ABS(Table21[[#This Row],[Erorr 2]])</f>
        <v>6.4137726000000157</v>
      </c>
      <c r="L787" s="8">
        <f>Table21[[#This Row],[Abs Erorr 2]]/Table21[[#This Row],[Adj Close]]</f>
        <v>4.9980879765414939E-2</v>
      </c>
      <c r="M787" s="6">
        <f t="shared" si="64"/>
        <v>134.55500029999999</v>
      </c>
      <c r="N787" s="11">
        <f>Table21[[#This Row],[Adj Close]]-Table21[[#This Row],[6-MA]]</f>
        <v>-6.2304763999999864</v>
      </c>
      <c r="O787" s="12">
        <f>(Table21[[#This Row],[Adj Close]]-M787)^2</f>
        <v>38.818836170956793</v>
      </c>
      <c r="P787" s="12">
        <f>ABS(Table21[[#This Row],[Erorr 3]])</f>
        <v>6.2304763999999864</v>
      </c>
      <c r="Q787" s="204">
        <f>Table21[[#This Row],[Abs Erorr 3]]/Table21[[#This Row],[Adj Close]]</f>
        <v>4.8552499636431427E-2</v>
      </c>
    </row>
    <row r="788" spans="1:17" x14ac:dyDescent="0.3">
      <c r="A788" s="68">
        <v>44606</v>
      </c>
      <c r="B788" s="87">
        <v>126.728363</v>
      </c>
      <c r="C788" s="6">
        <f t="shared" si="61"/>
        <v>128.3245239</v>
      </c>
      <c r="D788" s="19">
        <f>Table21[[#This Row],[Adj Close]]-Table21[[#This Row],[Naive Trend ]]</f>
        <v>-1.596160900000001</v>
      </c>
      <c r="E788" s="7">
        <f t="shared" si="60"/>
        <v>2.547729618688813</v>
      </c>
      <c r="F788" s="7">
        <f>ABS(Table21[[#This Row],[Erorr 1]])</f>
        <v>1.596160900000001</v>
      </c>
      <c r="G788" s="8">
        <f>Table21[[#This Row],[Abs Erorr 1]]/Table21[[#This Row],[Adj Close]]</f>
        <v>1.259513547097583E-2</v>
      </c>
      <c r="H788" s="6">
        <f t="shared" si="63"/>
        <v>133.00914509999998</v>
      </c>
      <c r="I788" s="9">
        <f>(Table21[[#This Row],[Adj Close]]-Table21[[#This Row],[3-MA]])</f>
        <v>-6.2807820999999819</v>
      </c>
      <c r="J788" s="5">
        <f t="shared" si="62"/>
        <v>39.448223787680185</v>
      </c>
      <c r="K788" s="5">
        <f>ABS(Table21[[#This Row],[Erorr 2]])</f>
        <v>6.2807820999999819</v>
      </c>
      <c r="L788" s="8">
        <f>Table21[[#This Row],[Abs Erorr 2]]/Table21[[#This Row],[Adj Close]]</f>
        <v>4.9560981861653038E-2</v>
      </c>
      <c r="M788" s="6">
        <f t="shared" si="64"/>
        <v>133.56227619999999</v>
      </c>
      <c r="N788" s="11">
        <f>Table21[[#This Row],[Adj Close]]-Table21[[#This Row],[6-MA]]</f>
        <v>-6.8339131999999836</v>
      </c>
      <c r="O788" s="12">
        <f>(Table21[[#This Row],[Adj Close]]-M788)^2</f>
        <v>46.702369625134018</v>
      </c>
      <c r="P788" s="12">
        <f>ABS(Table21[[#This Row],[Erorr 3]])</f>
        <v>6.8339131999999836</v>
      </c>
      <c r="Q788" s="204">
        <f>Table21[[#This Row],[Abs Erorr 3]]/Table21[[#This Row],[Adj Close]]</f>
        <v>5.3925680394056569E-2</v>
      </c>
    </row>
    <row r="789" spans="1:17" x14ac:dyDescent="0.3">
      <c r="A789" s="68">
        <v>44607</v>
      </c>
      <c r="B789" s="87">
        <v>130.74790949999999</v>
      </c>
      <c r="C789" s="6">
        <f t="shared" si="61"/>
        <v>126.728363</v>
      </c>
      <c r="D789" s="19">
        <f>Table21[[#This Row],[Adj Close]]-Table21[[#This Row],[Naive Trend ]]</f>
        <v>4.0195464999999899</v>
      </c>
      <c r="E789" s="7">
        <f t="shared" si="60"/>
        <v>16.15675406566217</v>
      </c>
      <c r="F789" s="7">
        <f>ABS(Table21[[#This Row],[Erorr 1]])</f>
        <v>4.0195464999999899</v>
      </c>
      <c r="G789" s="8">
        <f>Table21[[#This Row],[Abs Erorr 1]]/Table21[[#This Row],[Adj Close]]</f>
        <v>3.0742720976353281E-2</v>
      </c>
      <c r="H789" s="6">
        <f t="shared" si="63"/>
        <v>129.73898823333334</v>
      </c>
      <c r="I789" s="9">
        <f>(Table21[[#This Row],[Adj Close]]-Table21[[#This Row],[3-MA]])</f>
        <v>1.0089212666666469</v>
      </c>
      <c r="J789" s="5">
        <f t="shared" si="62"/>
        <v>1.0179221223322312</v>
      </c>
      <c r="K789" s="5">
        <f>ABS(Table21[[#This Row],[Erorr 2]])</f>
        <v>1.0089212666666469</v>
      </c>
      <c r="L789" s="8">
        <f>Table21[[#This Row],[Abs Erorr 2]]/Table21[[#This Row],[Adj Close]]</f>
        <v>7.7165384175159378E-3</v>
      </c>
      <c r="M789" s="6">
        <f t="shared" si="64"/>
        <v>132.18511453333335</v>
      </c>
      <c r="N789" s="11">
        <f>Table21[[#This Row],[Adj Close]]-Table21[[#This Row],[6-MA]]</f>
        <v>-1.4372050333333561</v>
      </c>
      <c r="O789" s="12">
        <f>(Table21[[#This Row],[Adj Close]]-M789)^2</f>
        <v>2.0655583078387334</v>
      </c>
      <c r="P789" s="12">
        <f>ABS(Table21[[#This Row],[Erorr 3]])</f>
        <v>1.4372050333333561</v>
      </c>
      <c r="Q789" s="204">
        <f>Table21[[#This Row],[Abs Erorr 3]]/Table21[[#This Row],[Adj Close]]</f>
        <v>1.0992183651956257E-2</v>
      </c>
    </row>
    <row r="790" spans="1:17" x14ac:dyDescent="0.3">
      <c r="A790" s="68">
        <v>44608</v>
      </c>
      <c r="B790" s="87">
        <v>130.7187347</v>
      </c>
      <c r="C790" s="6">
        <f t="shared" si="61"/>
        <v>130.74790949999999</v>
      </c>
      <c r="D790" s="19">
        <f>Table21[[#This Row],[Adj Close]]-Table21[[#This Row],[Naive Trend ]]</f>
        <v>-2.9174799999992729E-2</v>
      </c>
      <c r="E790" s="7">
        <f t="shared" si="60"/>
        <v>8.5116895503957576E-4</v>
      </c>
      <c r="F790" s="7">
        <f>ABS(Table21[[#This Row],[Erorr 1]])</f>
        <v>2.9174799999992729E-2</v>
      </c>
      <c r="G790" s="8">
        <f>Table21[[#This Row],[Abs Erorr 1]]/Table21[[#This Row],[Adj Close]]</f>
        <v>2.2318759485355337E-4</v>
      </c>
      <c r="H790" s="6">
        <f t="shared" si="63"/>
        <v>128.60026546666666</v>
      </c>
      <c r="I790" s="9">
        <f>(Table21[[#This Row],[Adj Close]]-Table21[[#This Row],[3-MA]])</f>
        <v>2.118469233333343</v>
      </c>
      <c r="J790" s="5">
        <f t="shared" si="62"/>
        <v>4.4879118925799624</v>
      </c>
      <c r="K790" s="5">
        <f>ABS(Table21[[#This Row],[Erorr 2]])</f>
        <v>2.118469233333343</v>
      </c>
      <c r="L790" s="8">
        <f>Table21[[#This Row],[Abs Erorr 2]]/Table21[[#This Row],[Adj Close]]</f>
        <v>1.6206316854238515E-2</v>
      </c>
      <c r="M790" s="6">
        <f t="shared" si="64"/>
        <v>131.66928098333332</v>
      </c>
      <c r="N790" s="11">
        <f>Table21[[#This Row],[Adj Close]]-Table21[[#This Row],[6-MA]]</f>
        <v>-0.95054628333332403</v>
      </c>
      <c r="O790" s="12">
        <f>(Table21[[#This Row],[Adj Close]]-M790)^2</f>
        <v>0.90353823675879597</v>
      </c>
      <c r="P790" s="12">
        <f>ABS(Table21[[#This Row],[Erorr 3]])</f>
        <v>0.95054628333332403</v>
      </c>
      <c r="Q790" s="204">
        <f>Table21[[#This Row],[Abs Erorr 3]]/Table21[[#This Row],[Adj Close]]</f>
        <v>7.2716912806326606E-3</v>
      </c>
    </row>
    <row r="791" spans="1:17" x14ac:dyDescent="0.3">
      <c r="A791" s="68">
        <v>44609</v>
      </c>
      <c r="B791" s="87">
        <v>126.8646164</v>
      </c>
      <c r="C791" s="6">
        <f t="shared" si="61"/>
        <v>130.7187347</v>
      </c>
      <c r="D791" s="19">
        <f>Table21[[#This Row],[Adj Close]]-Table21[[#This Row],[Naive Trend ]]</f>
        <v>-3.8541182999999961</v>
      </c>
      <c r="E791" s="7">
        <f t="shared" si="60"/>
        <v>14.85422787039486</v>
      </c>
      <c r="F791" s="7">
        <f>ABS(Table21[[#This Row],[Erorr 1]])</f>
        <v>3.8541182999999961</v>
      </c>
      <c r="G791" s="8">
        <f>Table21[[#This Row],[Abs Erorr 1]]/Table21[[#This Row],[Adj Close]]</f>
        <v>3.0379773410168891E-2</v>
      </c>
      <c r="H791" s="6">
        <f t="shared" si="63"/>
        <v>129.39833573333331</v>
      </c>
      <c r="I791" s="9">
        <f>(Table21[[#This Row],[Adj Close]]-Table21[[#This Row],[3-MA]])</f>
        <v>-2.533719333333309</v>
      </c>
      <c r="J791" s="5">
        <f t="shared" si="62"/>
        <v>6.4197336601069876</v>
      </c>
      <c r="K791" s="5">
        <f>ABS(Table21[[#This Row],[Erorr 2]])</f>
        <v>2.533719333333309</v>
      </c>
      <c r="L791" s="8">
        <f>Table21[[#This Row],[Abs Erorr 2]]/Table21[[#This Row],[Adj Close]]</f>
        <v>1.9971836160719347E-2</v>
      </c>
      <c r="M791" s="6">
        <f t="shared" si="64"/>
        <v>131.20374041666665</v>
      </c>
      <c r="N791" s="11">
        <f>Table21[[#This Row],[Adj Close]]-Table21[[#This Row],[6-MA]]</f>
        <v>-4.3391240166666449</v>
      </c>
      <c r="O791" s="12">
        <f>(Table21[[#This Row],[Adj Close]]-M791)^2</f>
        <v>18.827997232013278</v>
      </c>
      <c r="P791" s="12">
        <f>ABS(Table21[[#This Row],[Erorr 3]])</f>
        <v>4.3391240166666449</v>
      </c>
      <c r="Q791" s="204">
        <f>Table21[[#This Row],[Abs Erorr 3]]/Table21[[#This Row],[Adj Close]]</f>
        <v>3.4202791446478094E-2</v>
      </c>
    </row>
    <row r="792" spans="1:17" x14ac:dyDescent="0.3">
      <c r="A792" s="68">
        <v>44610</v>
      </c>
      <c r="B792" s="87">
        <v>126.3682556</v>
      </c>
      <c r="C792" s="6">
        <f t="shared" si="61"/>
        <v>126.8646164</v>
      </c>
      <c r="D792" s="19">
        <f>Table21[[#This Row],[Adj Close]]-Table21[[#This Row],[Naive Trend ]]</f>
        <v>-0.49636080000000504</v>
      </c>
      <c r="E792" s="7">
        <f t="shared" si="60"/>
        <v>0.24637404377664501</v>
      </c>
      <c r="F792" s="7">
        <f>ABS(Table21[[#This Row],[Erorr 1]])</f>
        <v>0.49636080000000504</v>
      </c>
      <c r="G792" s="8">
        <f>Table21[[#This Row],[Abs Erorr 1]]/Table21[[#This Row],[Adj Close]]</f>
        <v>3.9278915234151977E-3</v>
      </c>
      <c r="H792" s="6">
        <f t="shared" si="63"/>
        <v>129.44375353333334</v>
      </c>
      <c r="I792" s="9">
        <f>(Table21[[#This Row],[Adj Close]]-Table21[[#This Row],[3-MA]])</f>
        <v>-3.0754979333333381</v>
      </c>
      <c r="J792" s="5">
        <f t="shared" si="62"/>
        <v>9.4586875379376334</v>
      </c>
      <c r="K792" s="5">
        <f>ABS(Table21[[#This Row],[Erorr 2]])</f>
        <v>3.0754979333333381</v>
      </c>
      <c r="L792" s="8">
        <f>Table21[[#This Row],[Abs Erorr 2]]/Table21[[#This Row],[Adj Close]]</f>
        <v>2.4337583190737169E-2</v>
      </c>
      <c r="M792" s="6">
        <f t="shared" si="64"/>
        <v>129.59137088333333</v>
      </c>
      <c r="N792" s="11">
        <f>Table21[[#This Row],[Adj Close]]-Table21[[#This Row],[6-MA]]</f>
        <v>-3.2231152833333283</v>
      </c>
      <c r="O792" s="12">
        <f>(Table21[[#This Row],[Adj Close]]-M792)^2</f>
        <v>10.388472129656881</v>
      </c>
      <c r="P792" s="12">
        <f>ABS(Table21[[#This Row],[Erorr 3]])</f>
        <v>3.2231152833333283</v>
      </c>
      <c r="Q792" s="204">
        <f>Table21[[#This Row],[Abs Erorr 3]]/Table21[[#This Row],[Adj Close]]</f>
        <v>2.5505735344924143E-2</v>
      </c>
    </row>
    <row r="793" spans="1:17" x14ac:dyDescent="0.3">
      <c r="A793" s="68">
        <v>44614</v>
      </c>
      <c r="B793" s="87">
        <v>122.45574190000001</v>
      </c>
      <c r="C793" s="6">
        <f t="shared" si="61"/>
        <v>126.3682556</v>
      </c>
      <c r="D793" s="19">
        <f>Table21[[#This Row],[Adj Close]]-Table21[[#This Row],[Naive Trend ]]</f>
        <v>-3.912513699999991</v>
      </c>
      <c r="E793" s="7">
        <f t="shared" si="60"/>
        <v>15.30776345268762</v>
      </c>
      <c r="F793" s="7">
        <f>ABS(Table21[[#This Row],[Erorr 1]])</f>
        <v>3.912513699999991</v>
      </c>
      <c r="G793" s="8">
        <f>Table21[[#This Row],[Abs Erorr 1]]/Table21[[#This Row],[Adj Close]]</f>
        <v>3.1950430737621383E-2</v>
      </c>
      <c r="H793" s="6">
        <f t="shared" si="63"/>
        <v>127.9838689</v>
      </c>
      <c r="I793" s="9">
        <f>(Table21[[#This Row],[Adj Close]]-Table21[[#This Row],[3-MA]])</f>
        <v>-5.5281269999999978</v>
      </c>
      <c r="J793" s="5">
        <f t="shared" si="62"/>
        <v>30.560188128128974</v>
      </c>
      <c r="K793" s="5">
        <f>ABS(Table21[[#This Row],[Erorr 2]])</f>
        <v>5.5281269999999978</v>
      </c>
      <c r="L793" s="8">
        <f>Table21[[#This Row],[Abs Erorr 2]]/Table21[[#This Row],[Adj Close]]</f>
        <v>4.5143877406045897E-2</v>
      </c>
      <c r="M793" s="6">
        <f t="shared" si="64"/>
        <v>128.29206718333333</v>
      </c>
      <c r="N793" s="11">
        <f>Table21[[#This Row],[Adj Close]]-Table21[[#This Row],[6-MA]]</f>
        <v>-5.8363252833333235</v>
      </c>
      <c r="O793" s="12">
        <f>(Table21[[#This Row],[Adj Close]]-M793)^2</f>
        <v>34.062692812875795</v>
      </c>
      <c r="P793" s="12">
        <f>ABS(Table21[[#This Row],[Erorr 3]])</f>
        <v>5.8363252833333235</v>
      </c>
      <c r="Q793" s="204">
        <f>Table21[[#This Row],[Abs Erorr 3]]/Table21[[#This Row],[Adj Close]]</f>
        <v>4.766069106093361E-2</v>
      </c>
    </row>
    <row r="794" spans="1:17" x14ac:dyDescent="0.3">
      <c r="A794" s="68">
        <v>44615</v>
      </c>
      <c r="B794" s="87">
        <v>118.92280580000001</v>
      </c>
      <c r="C794" s="6">
        <f t="shared" si="61"/>
        <v>122.45574190000001</v>
      </c>
      <c r="D794" s="19">
        <f>Table21[[#This Row],[Adj Close]]-Table21[[#This Row],[Naive Trend ]]</f>
        <v>-3.5329361000000006</v>
      </c>
      <c r="E794" s="7">
        <f t="shared" si="60"/>
        <v>12.481637486683214</v>
      </c>
      <c r="F794" s="7">
        <f>ABS(Table21[[#This Row],[Erorr 1]])</f>
        <v>3.5329361000000006</v>
      </c>
      <c r="G794" s="8">
        <f>Table21[[#This Row],[Abs Erorr 1]]/Table21[[#This Row],[Adj Close]]</f>
        <v>2.9707809837093504E-2</v>
      </c>
      <c r="H794" s="6">
        <f t="shared" si="63"/>
        <v>125.22953796666667</v>
      </c>
      <c r="I794" s="9">
        <f>(Table21[[#This Row],[Adj Close]]-Table21[[#This Row],[3-MA]])</f>
        <v>-6.3067321666666629</v>
      </c>
      <c r="J794" s="5">
        <f t="shared" si="62"/>
        <v>39.774870622067979</v>
      </c>
      <c r="K794" s="5">
        <f>ABS(Table21[[#This Row],[Erorr 2]])</f>
        <v>6.3067321666666629</v>
      </c>
      <c r="L794" s="8">
        <f>Table21[[#This Row],[Abs Erorr 2]]/Table21[[#This Row],[Adj Close]]</f>
        <v>5.3032150765708413E-2</v>
      </c>
      <c r="M794" s="6">
        <f t="shared" si="64"/>
        <v>127.31393685</v>
      </c>
      <c r="N794" s="11">
        <f>Table21[[#This Row],[Adj Close]]-Table21[[#This Row],[6-MA]]</f>
        <v>-8.3911310499999985</v>
      </c>
      <c r="O794" s="12">
        <f>(Table21[[#This Row],[Adj Close]]-M794)^2</f>
        <v>70.411080298274072</v>
      </c>
      <c r="P794" s="12">
        <f>ABS(Table21[[#This Row],[Erorr 3]])</f>
        <v>8.3911310499999985</v>
      </c>
      <c r="Q794" s="204">
        <f>Table21[[#This Row],[Abs Erorr 3]]/Table21[[#This Row],[Adj Close]]</f>
        <v>7.055947758339888E-2</v>
      </c>
    </row>
    <row r="795" spans="1:17" x14ac:dyDescent="0.3">
      <c r="A795" s="68">
        <v>44616</v>
      </c>
      <c r="B795" s="87">
        <v>117.4823761</v>
      </c>
      <c r="C795" s="6">
        <f t="shared" si="61"/>
        <v>118.92280580000001</v>
      </c>
      <c r="D795" s="19">
        <f>Table21[[#This Row],[Adj Close]]-Table21[[#This Row],[Naive Trend ]]</f>
        <v>-1.4404297000000099</v>
      </c>
      <c r="E795" s="7">
        <f t="shared" si="60"/>
        <v>2.0748377206421185</v>
      </c>
      <c r="F795" s="7">
        <f>ABS(Table21[[#This Row],[Erorr 1]])</f>
        <v>1.4404297000000099</v>
      </c>
      <c r="G795" s="8">
        <f>Table21[[#This Row],[Abs Erorr 1]]/Table21[[#This Row],[Adj Close]]</f>
        <v>1.2260815177707407E-2</v>
      </c>
      <c r="H795" s="6">
        <f t="shared" si="63"/>
        <v>122.58226776666667</v>
      </c>
      <c r="I795" s="9">
        <f>(Table21[[#This Row],[Adj Close]]-Table21[[#This Row],[3-MA]])</f>
        <v>-5.0998916666666787</v>
      </c>
      <c r="J795" s="5">
        <f t="shared" si="62"/>
        <v>26.008895011736232</v>
      </c>
      <c r="K795" s="5">
        <f>ABS(Table21[[#This Row],[Erorr 2]])</f>
        <v>5.0998916666666787</v>
      </c>
      <c r="L795" s="8">
        <f>Table21[[#This Row],[Abs Erorr 2]]/Table21[[#This Row],[Adj Close]]</f>
        <v>4.3409844403603945E-2</v>
      </c>
      <c r="M795" s="6">
        <f t="shared" si="64"/>
        <v>126.01301065000001</v>
      </c>
      <c r="N795" s="11">
        <f>Table21[[#This Row],[Adj Close]]-Table21[[#This Row],[6-MA]]</f>
        <v>-8.5306345500000162</v>
      </c>
      <c r="O795" s="12">
        <f>(Table21[[#This Row],[Adj Close]]-M795)^2</f>
        <v>72.771725825653974</v>
      </c>
      <c r="P795" s="12">
        <f>ABS(Table21[[#This Row],[Erorr 3]])</f>
        <v>8.5306345500000162</v>
      </c>
      <c r="Q795" s="204">
        <f>Table21[[#This Row],[Abs Erorr 3]]/Table21[[#This Row],[Adj Close]]</f>
        <v>7.2612036232045665E-2</v>
      </c>
    </row>
    <row r="796" spans="1:17" x14ac:dyDescent="0.3">
      <c r="A796" s="68">
        <v>44617</v>
      </c>
      <c r="B796" s="87">
        <v>118.0371323</v>
      </c>
      <c r="C796" s="6">
        <f t="shared" si="61"/>
        <v>117.4823761</v>
      </c>
      <c r="D796" s="19">
        <f>Table21[[#This Row],[Adj Close]]-Table21[[#This Row],[Naive Trend ]]</f>
        <v>0.55475619999999992</v>
      </c>
      <c r="E796" s="7">
        <f t="shared" si="60"/>
        <v>0.30775444143843994</v>
      </c>
      <c r="F796" s="7">
        <f>ABS(Table21[[#This Row],[Erorr 1]])</f>
        <v>0.55475619999999992</v>
      </c>
      <c r="G796" s="8">
        <f>Table21[[#This Row],[Abs Erorr 1]]/Table21[[#This Row],[Adj Close]]</f>
        <v>4.6998447792686669E-3</v>
      </c>
      <c r="H796" s="6">
        <f t="shared" si="63"/>
        <v>119.62030793333334</v>
      </c>
      <c r="I796" s="9">
        <f>(Table21[[#This Row],[Adj Close]]-Table21[[#This Row],[3-MA]])</f>
        <v>-1.5831756333333402</v>
      </c>
      <c r="J796" s="5">
        <f t="shared" si="62"/>
        <v>2.506445085980423</v>
      </c>
      <c r="K796" s="5">
        <f>ABS(Table21[[#This Row],[Erorr 2]])</f>
        <v>1.5831756333333402</v>
      </c>
      <c r="L796" s="8">
        <f>Table21[[#This Row],[Abs Erorr 2]]/Table21[[#This Row],[Adj Close]]</f>
        <v>1.3412521996125623E-2</v>
      </c>
      <c r="M796" s="6">
        <f t="shared" si="64"/>
        <v>123.80208841666668</v>
      </c>
      <c r="N796" s="11">
        <f>Table21[[#This Row],[Adj Close]]-Table21[[#This Row],[6-MA]]</f>
        <v>-5.7649561166666814</v>
      </c>
      <c r="O796" s="12">
        <f>(Table21[[#This Row],[Adj Close]]-M796)^2</f>
        <v>33.234719027092581</v>
      </c>
      <c r="P796" s="12">
        <f>ABS(Table21[[#This Row],[Erorr 3]])</f>
        <v>5.7649561166666814</v>
      </c>
      <c r="Q796" s="204">
        <f>Table21[[#This Row],[Abs Erorr 3]]/Table21[[#This Row],[Adj Close]]</f>
        <v>4.8840191254516621E-2</v>
      </c>
    </row>
    <row r="797" spans="1:17" x14ac:dyDescent="0.3">
      <c r="A797" s="68">
        <v>44620</v>
      </c>
      <c r="B797" s="87">
        <v>114.6891098</v>
      </c>
      <c r="C797" s="6">
        <f t="shared" si="61"/>
        <v>118.0371323</v>
      </c>
      <c r="D797" s="19">
        <f>Table21[[#This Row],[Adj Close]]-Table21[[#This Row],[Naive Trend ]]</f>
        <v>-3.348022499999999</v>
      </c>
      <c r="E797" s="7">
        <f t="shared" si="60"/>
        <v>11.209254660506243</v>
      </c>
      <c r="F797" s="7">
        <f>ABS(Table21[[#This Row],[Erorr 1]])</f>
        <v>3.348022499999999</v>
      </c>
      <c r="G797" s="8">
        <f>Table21[[#This Row],[Abs Erorr 1]]/Table21[[#This Row],[Adj Close]]</f>
        <v>2.9192157004605149E-2</v>
      </c>
      <c r="H797" s="6">
        <f t="shared" si="63"/>
        <v>118.14743806666667</v>
      </c>
      <c r="I797" s="9">
        <f>(Table21[[#This Row],[Adj Close]]-Table21[[#This Row],[3-MA]])</f>
        <v>-3.458328266666669</v>
      </c>
      <c r="J797" s="5">
        <f t="shared" si="62"/>
        <v>11.960034400025688</v>
      </c>
      <c r="K797" s="5">
        <f>ABS(Table21[[#This Row],[Erorr 2]])</f>
        <v>3.458328266666669</v>
      </c>
      <c r="L797" s="8">
        <f>Table21[[#This Row],[Abs Erorr 2]]/Table21[[#This Row],[Adj Close]]</f>
        <v>3.0153937655436131E-2</v>
      </c>
      <c r="M797" s="6">
        <f t="shared" si="64"/>
        <v>121.68848801666665</v>
      </c>
      <c r="N797" s="11">
        <f>Table21[[#This Row],[Adj Close]]-Table21[[#This Row],[6-MA]]</f>
        <v>-6.9993782166666563</v>
      </c>
      <c r="O797" s="12">
        <f>(Table21[[#This Row],[Adj Close]]-M797)^2</f>
        <v>48.991295419947704</v>
      </c>
      <c r="P797" s="12">
        <f>ABS(Table21[[#This Row],[Erorr 3]])</f>
        <v>6.9993782166666563</v>
      </c>
      <c r="Q797" s="204">
        <f>Table21[[#This Row],[Abs Erorr 3]]/Table21[[#This Row],[Adj Close]]</f>
        <v>6.1029144169594526E-2</v>
      </c>
    </row>
    <row r="798" spans="1:17" x14ac:dyDescent="0.3">
      <c r="A798" s="68">
        <v>44621</v>
      </c>
      <c r="B798" s="87">
        <v>110.4554291</v>
      </c>
      <c r="C798" s="6">
        <f t="shared" si="61"/>
        <v>114.6891098</v>
      </c>
      <c r="D798" s="19">
        <f>Table21[[#This Row],[Adj Close]]-Table21[[#This Row],[Naive Trend ]]</f>
        <v>-4.2336806999999936</v>
      </c>
      <c r="E798" s="7">
        <f t="shared" si="60"/>
        <v>17.924052269552437</v>
      </c>
      <c r="F798" s="7">
        <f>ABS(Table21[[#This Row],[Erorr 1]])</f>
        <v>4.2336806999999936</v>
      </c>
      <c r="G798" s="8">
        <f>Table21[[#This Row],[Abs Erorr 1]]/Table21[[#This Row],[Adj Close]]</f>
        <v>3.832931286851516E-2</v>
      </c>
      <c r="H798" s="6">
        <f t="shared" si="63"/>
        <v>116.73620606666667</v>
      </c>
      <c r="I798" s="9">
        <f>(Table21[[#This Row],[Adj Close]]-Table21[[#This Row],[3-MA]])</f>
        <v>-6.2807769666666644</v>
      </c>
      <c r="J798" s="5">
        <f t="shared" si="62"/>
        <v>39.448159305010506</v>
      </c>
      <c r="K798" s="5">
        <f>ABS(Table21[[#This Row],[Erorr 2]])</f>
        <v>6.2807769666666644</v>
      </c>
      <c r="L798" s="8">
        <f>Table21[[#This Row],[Abs Erorr 2]]/Table21[[#This Row],[Adj Close]]</f>
        <v>5.6862546439255687E-2</v>
      </c>
      <c r="M798" s="6">
        <f t="shared" si="64"/>
        <v>119.65923691666666</v>
      </c>
      <c r="N798" s="11">
        <f>Table21[[#This Row],[Adj Close]]-Table21[[#This Row],[6-MA]]</f>
        <v>-9.2038078166666537</v>
      </c>
      <c r="O798" s="12">
        <f>(Table21[[#This Row],[Adj Close]]-M798)^2</f>
        <v>84.710078326134195</v>
      </c>
      <c r="P798" s="12">
        <f>ABS(Table21[[#This Row],[Erorr 3]])</f>
        <v>9.2038078166666537</v>
      </c>
      <c r="Q798" s="204">
        <f>Table21[[#This Row],[Abs Erorr 3]]/Table21[[#This Row],[Adj Close]]</f>
        <v>8.3325988515549149E-2</v>
      </c>
    </row>
    <row r="799" spans="1:17" x14ac:dyDescent="0.3">
      <c r="A799" s="68">
        <v>44622</v>
      </c>
      <c r="B799" s="87">
        <v>111.38002779999999</v>
      </c>
      <c r="C799" s="6">
        <f t="shared" si="61"/>
        <v>110.4554291</v>
      </c>
      <c r="D799" s="19">
        <f>Table21[[#This Row],[Adj Close]]-Table21[[#This Row],[Naive Trend ]]</f>
        <v>0.92459869999999</v>
      </c>
      <c r="E799" s="7">
        <f t="shared" si="60"/>
        <v>0.85488275604167152</v>
      </c>
      <c r="F799" s="7">
        <f>ABS(Table21[[#This Row],[Erorr 1]])</f>
        <v>0.92459869999999</v>
      </c>
      <c r="G799" s="8">
        <f>Table21[[#This Row],[Abs Erorr 1]]/Table21[[#This Row],[Adj Close]]</f>
        <v>8.3012970840719257E-3</v>
      </c>
      <c r="H799" s="6">
        <f t="shared" si="63"/>
        <v>114.39389039999999</v>
      </c>
      <c r="I799" s="9">
        <f>(Table21[[#This Row],[Adj Close]]-Table21[[#This Row],[3-MA]])</f>
        <v>-3.013862599999996</v>
      </c>
      <c r="J799" s="5">
        <f t="shared" si="62"/>
        <v>9.083367771678736</v>
      </c>
      <c r="K799" s="5">
        <f>ABS(Table21[[#This Row],[Erorr 2]])</f>
        <v>3.013862599999996</v>
      </c>
      <c r="L799" s="8">
        <f>Table21[[#This Row],[Abs Erorr 2]]/Table21[[#This Row],[Adj Close]]</f>
        <v>2.7059273188653272E-2</v>
      </c>
      <c r="M799" s="6">
        <f t="shared" si="64"/>
        <v>117.00709916666669</v>
      </c>
      <c r="N799" s="11">
        <f>Table21[[#This Row],[Adj Close]]-Table21[[#This Row],[6-MA]]</f>
        <v>-5.6270713666666978</v>
      </c>
      <c r="O799" s="12">
        <f>(Table21[[#This Row],[Adj Close]]-M799)^2</f>
        <v>31.663932165560219</v>
      </c>
      <c r="P799" s="12">
        <f>ABS(Table21[[#This Row],[Erorr 3]])</f>
        <v>5.6270713666666978</v>
      </c>
      <c r="Q799" s="204">
        <f>Table21[[#This Row],[Abs Erorr 3]]/Table21[[#This Row],[Adj Close]]</f>
        <v>5.0521367949117157E-2</v>
      </c>
    </row>
    <row r="800" spans="1:17" x14ac:dyDescent="0.3">
      <c r="A800" s="68">
        <v>44623</v>
      </c>
      <c r="B800" s="87">
        <v>107.2728577</v>
      </c>
      <c r="C800" s="6">
        <f t="shared" si="61"/>
        <v>111.38002779999999</v>
      </c>
      <c r="D800" s="19">
        <f>Table21[[#This Row],[Adj Close]]-Table21[[#This Row],[Naive Trend ]]</f>
        <v>-4.1071700999999905</v>
      </c>
      <c r="E800" s="7">
        <f t="shared" si="60"/>
        <v>16.868846230333933</v>
      </c>
      <c r="F800" s="7">
        <f>ABS(Table21[[#This Row],[Erorr 1]])</f>
        <v>4.1071700999999905</v>
      </c>
      <c r="G800" s="8">
        <f>Table21[[#This Row],[Abs Erorr 1]]/Table21[[#This Row],[Adj Close]]</f>
        <v>3.8287132346992471E-2</v>
      </c>
      <c r="H800" s="6">
        <f t="shared" si="63"/>
        <v>112.17485556666666</v>
      </c>
      <c r="I800" s="9">
        <f>(Table21[[#This Row],[Adj Close]]-Table21[[#This Row],[3-MA]])</f>
        <v>-4.9019978666666617</v>
      </c>
      <c r="J800" s="5">
        <f t="shared" si="62"/>
        <v>24.029583084804504</v>
      </c>
      <c r="K800" s="5">
        <f>ABS(Table21[[#This Row],[Erorr 2]])</f>
        <v>4.9019978666666617</v>
      </c>
      <c r="L800" s="8">
        <f>Table21[[#This Row],[Abs Erorr 2]]/Table21[[#This Row],[Adj Close]]</f>
        <v>4.5696534722470261E-2</v>
      </c>
      <c r="M800" s="6">
        <f t="shared" si="64"/>
        <v>115.16114681666666</v>
      </c>
      <c r="N800" s="11">
        <f>Table21[[#This Row],[Adj Close]]-Table21[[#This Row],[6-MA]]</f>
        <v>-7.8882891166666553</v>
      </c>
      <c r="O800" s="12">
        <f>(Table21[[#This Row],[Adj Close]]-M800)^2</f>
        <v>62.225105188121603</v>
      </c>
      <c r="P800" s="12">
        <f>ABS(Table21[[#This Row],[Erorr 3]])</f>
        <v>7.8882891166666553</v>
      </c>
      <c r="Q800" s="204">
        <f>Table21[[#This Row],[Abs Erorr 3]]/Table21[[#This Row],[Adj Close]]</f>
        <v>7.3534809138086896E-2</v>
      </c>
    </row>
    <row r="801" spans="1:17" x14ac:dyDescent="0.3">
      <c r="A801" s="68">
        <v>44624</v>
      </c>
      <c r="B801" s="87">
        <v>99.360244750000007</v>
      </c>
      <c r="C801" s="6">
        <f t="shared" si="61"/>
        <v>107.2728577</v>
      </c>
      <c r="D801" s="19">
        <f>Table21[[#This Row],[Adj Close]]-Table21[[#This Row],[Naive Trend ]]</f>
        <v>-7.9126129499999962</v>
      </c>
      <c r="E801" s="7">
        <f t="shared" si="60"/>
        <v>62.60944369650764</v>
      </c>
      <c r="F801" s="7">
        <f>ABS(Table21[[#This Row],[Erorr 1]])</f>
        <v>7.9126129499999962</v>
      </c>
      <c r="G801" s="8">
        <f>Table21[[#This Row],[Abs Erorr 1]]/Table21[[#This Row],[Adj Close]]</f>
        <v>7.963560244752714E-2</v>
      </c>
      <c r="H801" s="6">
        <f t="shared" si="63"/>
        <v>109.70277153333332</v>
      </c>
      <c r="I801" s="9">
        <f>(Table21[[#This Row],[Adj Close]]-Table21[[#This Row],[3-MA]])</f>
        <v>-10.342526783333312</v>
      </c>
      <c r="J801" s="5">
        <f t="shared" si="62"/>
        <v>106.96786026396691</v>
      </c>
      <c r="K801" s="5">
        <f>ABS(Table21[[#This Row],[Erorr 2]])</f>
        <v>10.342526783333312</v>
      </c>
      <c r="L801" s="8">
        <f>Table21[[#This Row],[Abs Erorr 2]]/Table21[[#This Row],[Adj Close]]</f>
        <v>0.10409119672919598</v>
      </c>
      <c r="M801" s="6">
        <f t="shared" si="64"/>
        <v>113.21948880000001</v>
      </c>
      <c r="N801" s="11">
        <f>Table21[[#This Row],[Adj Close]]-Table21[[#This Row],[6-MA]]</f>
        <v>-13.859244050000001</v>
      </c>
      <c r="O801" s="12">
        <f>(Table21[[#This Row],[Adj Close]]-M801)^2</f>
        <v>192.07864563746043</v>
      </c>
      <c r="P801" s="12">
        <f>ABS(Table21[[#This Row],[Erorr 3]])</f>
        <v>13.859244050000001</v>
      </c>
      <c r="Q801" s="204">
        <f>Table21[[#This Row],[Abs Erorr 3]]/Table21[[#This Row],[Adj Close]]</f>
        <v>0.13948480184274104</v>
      </c>
    </row>
    <row r="802" spans="1:17" x14ac:dyDescent="0.3">
      <c r="A802" s="68">
        <v>44627</v>
      </c>
      <c r="B802" s="87">
        <v>92.109458919999994</v>
      </c>
      <c r="C802" s="6">
        <f t="shared" si="61"/>
        <v>99.360244750000007</v>
      </c>
      <c r="D802" s="19">
        <f>Table21[[#This Row],[Adj Close]]-Table21[[#This Row],[Naive Trend ]]</f>
        <v>-7.2507858300000123</v>
      </c>
      <c r="E802" s="7">
        <f t="shared" si="60"/>
        <v>52.573895152528969</v>
      </c>
      <c r="F802" s="7">
        <f>ABS(Table21[[#This Row],[Erorr 1]])</f>
        <v>7.2507858300000123</v>
      </c>
      <c r="G802" s="8">
        <f>Table21[[#This Row],[Abs Erorr 1]]/Table21[[#This Row],[Adj Close]]</f>
        <v>7.8719231607880261E-2</v>
      </c>
      <c r="H802" s="6">
        <f t="shared" si="63"/>
        <v>106.00437675000001</v>
      </c>
      <c r="I802" s="9">
        <f>(Table21[[#This Row],[Adj Close]]-Table21[[#This Row],[3-MA]])</f>
        <v>-13.894917830000011</v>
      </c>
      <c r="J802" s="5">
        <f t="shared" si="62"/>
        <v>193.06874150245221</v>
      </c>
      <c r="K802" s="5">
        <f>ABS(Table21[[#This Row],[Erorr 2]])</f>
        <v>13.894917830000011</v>
      </c>
      <c r="L802" s="8">
        <f>Table21[[#This Row],[Abs Erorr 2]]/Table21[[#This Row],[Adj Close]]</f>
        <v>0.15085223594753924</v>
      </c>
      <c r="M802" s="6">
        <f t="shared" si="64"/>
        <v>110.199133575</v>
      </c>
      <c r="N802" s="11">
        <f>Table21[[#This Row],[Adj Close]]-Table21[[#This Row],[6-MA]]</f>
        <v>-18.08967465500001</v>
      </c>
      <c r="O802" s="12">
        <f>(Table21[[#This Row],[Adj Close]]-M802)^2</f>
        <v>327.23632912374973</v>
      </c>
      <c r="P802" s="12">
        <f>ABS(Table21[[#This Row],[Erorr 3]])</f>
        <v>18.08967465500001</v>
      </c>
      <c r="Q802" s="204">
        <f>Table21[[#This Row],[Abs Erorr 3]]/Table21[[#This Row],[Adj Close]]</f>
        <v>0.19639323547336729</v>
      </c>
    </row>
    <row r="803" spans="1:17" x14ac:dyDescent="0.3">
      <c r="A803" s="68">
        <v>44628</v>
      </c>
      <c r="B803" s="87">
        <v>98.192337039999998</v>
      </c>
      <c r="C803" s="6">
        <f t="shared" si="61"/>
        <v>92.109458919999994</v>
      </c>
      <c r="D803" s="19">
        <f>Table21[[#This Row],[Adj Close]]-Table21[[#This Row],[Naive Trend ]]</f>
        <v>6.0828781200000037</v>
      </c>
      <c r="E803" s="7">
        <f t="shared" si="60"/>
        <v>37.001406222774783</v>
      </c>
      <c r="F803" s="7">
        <f>ABS(Table21[[#This Row],[Erorr 1]])</f>
        <v>6.0828781200000037</v>
      </c>
      <c r="G803" s="8">
        <f>Table21[[#This Row],[Abs Erorr 1]]/Table21[[#This Row],[Adj Close]]</f>
        <v>6.1948603153442208E-2</v>
      </c>
      <c r="H803" s="6">
        <f t="shared" si="63"/>
        <v>99.580853790000006</v>
      </c>
      <c r="I803" s="9">
        <f>(Table21[[#This Row],[Adj Close]]-Table21[[#This Row],[3-MA]])</f>
        <v>-1.388516750000008</v>
      </c>
      <c r="J803" s="5">
        <f t="shared" si="62"/>
        <v>1.9279787650305846</v>
      </c>
      <c r="K803" s="5">
        <f>ABS(Table21[[#This Row],[Erorr 2]])</f>
        <v>1.388516750000008</v>
      </c>
      <c r="L803" s="8">
        <f>Table21[[#This Row],[Abs Erorr 2]]/Table21[[#This Row],[Adj Close]]</f>
        <v>1.4140785236982154E-2</v>
      </c>
      <c r="M803" s="6">
        <f t="shared" si="64"/>
        <v>105.87785467833332</v>
      </c>
      <c r="N803" s="11">
        <f>Table21[[#This Row],[Adj Close]]-Table21[[#This Row],[6-MA]]</f>
        <v>-7.685517638333323</v>
      </c>
      <c r="O803" s="12">
        <f>(Table21[[#This Row],[Adj Close]]-M803)^2</f>
        <v>59.067181369132619</v>
      </c>
      <c r="P803" s="12">
        <f>ABS(Table21[[#This Row],[Erorr 3]])</f>
        <v>7.685517638333323</v>
      </c>
      <c r="Q803" s="204">
        <f>Table21[[#This Row],[Abs Erorr 3]]/Table21[[#This Row],[Adj Close]]</f>
        <v>7.8270034811397979E-2</v>
      </c>
    </row>
    <row r="804" spans="1:17" x14ac:dyDescent="0.3">
      <c r="A804" s="68">
        <v>44629</v>
      </c>
      <c r="B804" s="87">
        <v>112.78152470000001</v>
      </c>
      <c r="C804" s="6">
        <f t="shared" si="61"/>
        <v>98.192337039999998</v>
      </c>
      <c r="D804" s="19">
        <f>Table21[[#This Row],[Adj Close]]-Table21[[#This Row],[Naive Trend ]]</f>
        <v>14.589187660000007</v>
      </c>
      <c r="E804" s="7">
        <f t="shared" si="60"/>
        <v>212.84439657869649</v>
      </c>
      <c r="F804" s="7">
        <f>ABS(Table21[[#This Row],[Erorr 1]])</f>
        <v>14.589187660000007</v>
      </c>
      <c r="G804" s="8">
        <f>Table21[[#This Row],[Abs Erorr 1]]/Table21[[#This Row],[Adj Close]]</f>
        <v>0.12935795733217292</v>
      </c>
      <c r="H804" s="6">
        <f t="shared" si="63"/>
        <v>96.554013569999995</v>
      </c>
      <c r="I804" s="9">
        <f>(Table21[[#This Row],[Adj Close]]-Table21[[#This Row],[3-MA]])</f>
        <v>16.227511130000011</v>
      </c>
      <c r="J804" s="5">
        <f t="shared" si="62"/>
        <v>263.33211747427424</v>
      </c>
      <c r="K804" s="5">
        <f>ABS(Table21[[#This Row],[Erorr 2]])</f>
        <v>16.227511130000011</v>
      </c>
      <c r="L804" s="8">
        <f>Table21[[#This Row],[Abs Erorr 2]]/Table21[[#This Row],[Adj Close]]</f>
        <v>0.14388448084174563</v>
      </c>
      <c r="M804" s="6">
        <f t="shared" si="64"/>
        <v>103.12839255166665</v>
      </c>
      <c r="N804" s="11">
        <f>Table21[[#This Row],[Adj Close]]-Table21[[#This Row],[6-MA]]</f>
        <v>9.6531321483333556</v>
      </c>
      <c r="O804" s="12">
        <f>(Table21[[#This Row],[Adj Close]]-M804)^2</f>
        <v>93.18296027318695</v>
      </c>
      <c r="P804" s="12">
        <f>ABS(Table21[[#This Row],[Erorr 3]])</f>
        <v>9.6531321483333556</v>
      </c>
      <c r="Q804" s="204">
        <f>Table21[[#This Row],[Abs Erorr 3]]/Table21[[#This Row],[Adj Close]]</f>
        <v>8.5591431522235445E-2</v>
      </c>
    </row>
    <row r="805" spans="1:17" x14ac:dyDescent="0.3">
      <c r="A805" s="68">
        <v>44630</v>
      </c>
      <c r="B805" s="87">
        <v>107.7886963</v>
      </c>
      <c r="C805" s="6">
        <f t="shared" si="61"/>
        <v>112.78152470000001</v>
      </c>
      <c r="D805" s="19">
        <f>Table21[[#This Row],[Adj Close]]-Table21[[#This Row],[Naive Trend ]]</f>
        <v>-4.9928284000000076</v>
      </c>
      <c r="E805" s="7">
        <f t="shared" si="60"/>
        <v>24.928335431846637</v>
      </c>
      <c r="F805" s="7">
        <f>ABS(Table21[[#This Row],[Erorr 1]])</f>
        <v>4.9928284000000076</v>
      </c>
      <c r="G805" s="8">
        <f>Table21[[#This Row],[Abs Erorr 1]]/Table21[[#This Row],[Adj Close]]</f>
        <v>4.6320519417953177E-2</v>
      </c>
      <c r="H805" s="6">
        <f t="shared" si="63"/>
        <v>101.02777355333335</v>
      </c>
      <c r="I805" s="9">
        <f>(Table21[[#This Row],[Adj Close]]-Table21[[#This Row],[3-MA]])</f>
        <v>6.7609227466666511</v>
      </c>
      <c r="J805" s="5">
        <f t="shared" si="62"/>
        <v>45.710076386394533</v>
      </c>
      <c r="K805" s="5">
        <f>ABS(Table21[[#This Row],[Erorr 2]])</f>
        <v>6.7609227466666511</v>
      </c>
      <c r="L805" s="8">
        <f>Table21[[#This Row],[Abs Erorr 2]]/Table21[[#This Row],[Adj Close]]</f>
        <v>6.2723856756273344E-2</v>
      </c>
      <c r="M805" s="6">
        <f t="shared" si="64"/>
        <v>103.51607515166667</v>
      </c>
      <c r="N805" s="11">
        <f>Table21[[#This Row],[Adj Close]]-Table21[[#This Row],[6-MA]]</f>
        <v>4.2726211483333287</v>
      </c>
      <c r="O805" s="12">
        <f>(Table21[[#This Row],[Adj Close]]-M805)^2</f>
        <v>18.255291477185214</v>
      </c>
      <c r="P805" s="12">
        <f>ABS(Table21[[#This Row],[Erorr 3]])</f>
        <v>4.2726211483333287</v>
      </c>
      <c r="Q805" s="204">
        <f>Table21[[#This Row],[Abs Erorr 3]]/Table21[[#This Row],[Adj Close]]</f>
        <v>3.9638860984473459E-2</v>
      </c>
    </row>
    <row r="806" spans="1:17" x14ac:dyDescent="0.3">
      <c r="A806" s="68">
        <v>44631</v>
      </c>
      <c r="B806" s="87">
        <v>107.9638824</v>
      </c>
      <c r="C806" s="6">
        <f t="shared" si="61"/>
        <v>107.7886963</v>
      </c>
      <c r="D806" s="19">
        <f>Table21[[#This Row],[Adj Close]]-Table21[[#This Row],[Naive Trend ]]</f>
        <v>0.17518610000000479</v>
      </c>
      <c r="E806" s="7">
        <f t="shared" si="60"/>
        <v>3.0690169633211677E-2</v>
      </c>
      <c r="F806" s="7">
        <f>ABS(Table21[[#This Row],[Erorr 1]])</f>
        <v>0.17518610000000479</v>
      </c>
      <c r="G806" s="8">
        <f>Table21[[#This Row],[Abs Erorr 1]]/Table21[[#This Row],[Adj Close]]</f>
        <v>1.6226361641104227E-3</v>
      </c>
      <c r="H806" s="6">
        <f t="shared" si="63"/>
        <v>106.25418601333335</v>
      </c>
      <c r="I806" s="9">
        <f>(Table21[[#This Row],[Adj Close]]-Table21[[#This Row],[3-MA]])</f>
        <v>1.7096963866666499</v>
      </c>
      <c r="J806" s="5">
        <f t="shared" si="62"/>
        <v>2.9230617345809988</v>
      </c>
      <c r="K806" s="5">
        <f>ABS(Table21[[#This Row],[Erorr 2]])</f>
        <v>1.7096963866666499</v>
      </c>
      <c r="L806" s="8">
        <f>Table21[[#This Row],[Abs Erorr 2]]/Table21[[#This Row],[Adj Close]]</f>
        <v>1.583581794819422E-2</v>
      </c>
      <c r="M806" s="6">
        <f t="shared" si="64"/>
        <v>102.91751990166667</v>
      </c>
      <c r="N806" s="11">
        <f>Table21[[#This Row],[Adj Close]]-Table21[[#This Row],[6-MA]]</f>
        <v>5.0463624983333375</v>
      </c>
      <c r="O806" s="12">
        <f>(Table21[[#This Row],[Adj Close]]-M806)^2</f>
        <v>25.465774464585085</v>
      </c>
      <c r="P806" s="12">
        <f>ABS(Table21[[#This Row],[Erorr 3]])</f>
        <v>5.0463624983333375</v>
      </c>
      <c r="Q806" s="204">
        <f>Table21[[#This Row],[Abs Erorr 3]]/Table21[[#This Row],[Adj Close]]</f>
        <v>4.6741209987585047E-2</v>
      </c>
    </row>
    <row r="807" spans="1:17" x14ac:dyDescent="0.3">
      <c r="A807" s="68">
        <v>44634</v>
      </c>
      <c r="B807" s="87">
        <v>109.3069763</v>
      </c>
      <c r="C807" s="6">
        <f t="shared" si="61"/>
        <v>107.9638824</v>
      </c>
      <c r="D807" s="19">
        <f>Table21[[#This Row],[Adj Close]]-Table21[[#This Row],[Naive Trend ]]</f>
        <v>1.3430938999999995</v>
      </c>
      <c r="E807" s="7">
        <f t="shared" si="60"/>
        <v>1.8039012242172088</v>
      </c>
      <c r="F807" s="7">
        <f>ABS(Table21[[#This Row],[Erorr 1]])</f>
        <v>1.3430938999999995</v>
      </c>
      <c r="G807" s="8">
        <f>Table21[[#This Row],[Abs Erorr 1]]/Table21[[#This Row],[Adj Close]]</f>
        <v>1.2287357545357327E-2</v>
      </c>
      <c r="H807" s="6">
        <f t="shared" si="63"/>
        <v>109.5113678</v>
      </c>
      <c r="I807" s="9">
        <f>(Table21[[#This Row],[Adj Close]]-Table21[[#This Row],[3-MA]])</f>
        <v>-0.20439149999999984</v>
      </c>
      <c r="J807" s="5">
        <f t="shared" si="62"/>
        <v>4.1775885272249937E-2</v>
      </c>
      <c r="K807" s="5">
        <f>ABS(Table21[[#This Row],[Erorr 2]])</f>
        <v>0.20439149999999984</v>
      </c>
      <c r="L807" s="8">
        <f>Table21[[#This Row],[Abs Erorr 2]]/Table21[[#This Row],[Adj Close]]</f>
        <v>1.8698852252488831E-3</v>
      </c>
      <c r="M807" s="6">
        <f t="shared" si="64"/>
        <v>103.03269068499999</v>
      </c>
      <c r="N807" s="11">
        <f>Table21[[#This Row],[Adj Close]]-Table21[[#This Row],[6-MA]]</f>
        <v>6.2742856150000108</v>
      </c>
      <c r="O807" s="12">
        <f>(Table21[[#This Row],[Adj Close]]-M807)^2</f>
        <v>39.366659978596061</v>
      </c>
      <c r="P807" s="12">
        <f>ABS(Table21[[#This Row],[Erorr 3]])</f>
        <v>6.2742856150000108</v>
      </c>
      <c r="Q807" s="204">
        <f>Table21[[#This Row],[Abs Erorr 3]]/Table21[[#This Row],[Adj Close]]</f>
        <v>5.7400596260021246E-2</v>
      </c>
    </row>
    <row r="808" spans="1:17" x14ac:dyDescent="0.3">
      <c r="A808" s="68">
        <v>44635</v>
      </c>
      <c r="B808" s="87">
        <v>108.7522125</v>
      </c>
      <c r="C808" s="6">
        <f t="shared" si="61"/>
        <v>109.3069763</v>
      </c>
      <c r="D808" s="19">
        <f>Table21[[#This Row],[Adj Close]]-Table21[[#This Row],[Naive Trend ]]</f>
        <v>-0.55476380000000347</v>
      </c>
      <c r="E808" s="7">
        <f t="shared" si="60"/>
        <v>0.30776287379044387</v>
      </c>
      <c r="F808" s="7">
        <f>ABS(Table21[[#This Row],[Erorr 1]])</f>
        <v>0.55476380000000347</v>
      </c>
      <c r="G808" s="8">
        <f>Table21[[#This Row],[Abs Erorr 1]]/Table21[[#This Row],[Adj Close]]</f>
        <v>5.101172539363312E-3</v>
      </c>
      <c r="H808" s="6">
        <f t="shared" si="63"/>
        <v>108.35318500000001</v>
      </c>
      <c r="I808" s="9">
        <f>(Table21[[#This Row],[Adj Close]]-Table21[[#This Row],[3-MA]])</f>
        <v>0.39902749999998832</v>
      </c>
      <c r="J808" s="5">
        <f t="shared" si="62"/>
        <v>0.15922294575624069</v>
      </c>
      <c r="K808" s="5">
        <f>ABS(Table21[[#This Row],[Erorr 2]])</f>
        <v>0.39902749999998832</v>
      </c>
      <c r="L808" s="8">
        <f>Table21[[#This Row],[Abs Erorr 2]]/Table21[[#This Row],[Adj Close]]</f>
        <v>3.6691437427076559E-3</v>
      </c>
      <c r="M808" s="6">
        <f t="shared" si="64"/>
        <v>104.69047927666666</v>
      </c>
      <c r="N808" s="11">
        <f>Table21[[#This Row],[Adj Close]]-Table21[[#This Row],[6-MA]]</f>
        <v>4.0617332233333343</v>
      </c>
      <c r="O808" s="12">
        <f>(Table21[[#This Row],[Adj Close]]-M808)^2</f>
        <v>16.497676777529797</v>
      </c>
      <c r="P808" s="12">
        <f>ABS(Table21[[#This Row],[Erorr 3]])</f>
        <v>4.0617332233333343</v>
      </c>
      <c r="Q808" s="204">
        <f>Table21[[#This Row],[Abs Erorr 3]]/Table21[[#This Row],[Adj Close]]</f>
        <v>3.7348511170136739E-2</v>
      </c>
    </row>
    <row r="809" spans="1:17" x14ac:dyDescent="0.3">
      <c r="A809" s="68">
        <v>44636</v>
      </c>
      <c r="B809" s="87">
        <v>115.3022766</v>
      </c>
      <c r="C809" s="6">
        <f t="shared" si="61"/>
        <v>108.7522125</v>
      </c>
      <c r="D809" s="19">
        <f>Table21[[#This Row],[Adj Close]]-Table21[[#This Row],[Naive Trend ]]</f>
        <v>6.5500641000000002</v>
      </c>
      <c r="E809" s="7">
        <f t="shared" si="60"/>
        <v>42.90333971410881</v>
      </c>
      <c r="F809" s="7">
        <f>ABS(Table21[[#This Row],[Erorr 1]])</f>
        <v>6.5500641000000002</v>
      </c>
      <c r="G809" s="8">
        <f>Table21[[#This Row],[Abs Erorr 1]]/Table21[[#This Row],[Adj Close]]</f>
        <v>5.6807760376866662E-2</v>
      </c>
      <c r="H809" s="6">
        <f t="shared" si="63"/>
        <v>108.67435706666667</v>
      </c>
      <c r="I809" s="9">
        <f>(Table21[[#This Row],[Adj Close]]-Table21[[#This Row],[3-MA]])</f>
        <v>6.6279195333333263</v>
      </c>
      <c r="J809" s="5">
        <f t="shared" si="62"/>
        <v>43.929317340341456</v>
      </c>
      <c r="K809" s="5">
        <f>ABS(Table21[[#This Row],[Erorr 2]])</f>
        <v>6.6279195333333263</v>
      </c>
      <c r="L809" s="8">
        <f>Table21[[#This Row],[Abs Erorr 2]]/Table21[[#This Row],[Adj Close]]</f>
        <v>5.748298931101354E-2</v>
      </c>
      <c r="M809" s="6">
        <f t="shared" si="64"/>
        <v>107.46427154000001</v>
      </c>
      <c r="N809" s="11">
        <f>Table21[[#This Row],[Adj Close]]-Table21[[#This Row],[6-MA]]</f>
        <v>7.8380050599999862</v>
      </c>
      <c r="O809" s="12">
        <f>(Table21[[#This Row],[Adj Close]]-M809)^2</f>
        <v>61.434323320585385</v>
      </c>
      <c r="P809" s="12">
        <f>ABS(Table21[[#This Row],[Erorr 3]])</f>
        <v>7.8380050599999862</v>
      </c>
      <c r="Q809" s="204">
        <f>Table21[[#This Row],[Abs Erorr 3]]/Table21[[#This Row],[Adj Close]]</f>
        <v>6.7977886396737339E-2</v>
      </c>
    </row>
    <row r="810" spans="1:17" x14ac:dyDescent="0.3">
      <c r="A810" s="68">
        <v>44637</v>
      </c>
      <c r="B810" s="87">
        <v>115.98355100000001</v>
      </c>
      <c r="C810" s="6">
        <f t="shared" si="61"/>
        <v>115.3022766</v>
      </c>
      <c r="D810" s="19">
        <f>Table21[[#This Row],[Adj Close]]-Table21[[#This Row],[Naive Trend ]]</f>
        <v>0.68127440000000661</v>
      </c>
      <c r="E810" s="7">
        <f t="shared" si="60"/>
        <v>0.464134808095369</v>
      </c>
      <c r="F810" s="7">
        <f>ABS(Table21[[#This Row],[Erorr 1]])</f>
        <v>0.68127440000000661</v>
      </c>
      <c r="G810" s="8">
        <f>Table21[[#This Row],[Abs Erorr 1]]/Table21[[#This Row],[Adj Close]]</f>
        <v>5.8738880998738053E-3</v>
      </c>
      <c r="H810" s="6">
        <f t="shared" si="63"/>
        <v>111.12048846666669</v>
      </c>
      <c r="I810" s="9">
        <f>(Table21[[#This Row],[Adj Close]]-Table21[[#This Row],[3-MA]])</f>
        <v>4.8630625333333199</v>
      </c>
      <c r="J810" s="5">
        <f t="shared" si="62"/>
        <v>23.649377203110287</v>
      </c>
      <c r="K810" s="5">
        <f>ABS(Table21[[#This Row],[Erorr 2]])</f>
        <v>4.8630625333333199</v>
      </c>
      <c r="L810" s="8">
        <f>Table21[[#This Row],[Abs Erorr 2]]/Table21[[#This Row],[Adj Close]]</f>
        <v>4.1928898463656453E-2</v>
      </c>
      <c r="M810" s="6">
        <f t="shared" si="64"/>
        <v>110.31592813333334</v>
      </c>
      <c r="N810" s="11">
        <f>Table21[[#This Row],[Adj Close]]-Table21[[#This Row],[6-MA]]</f>
        <v>5.6676228666666617</v>
      </c>
      <c r="O810" s="12">
        <f>(Table21[[#This Row],[Adj Close]]-M810)^2</f>
        <v>32.121948958762829</v>
      </c>
      <c r="P810" s="12">
        <f>ABS(Table21[[#This Row],[Erorr 3]])</f>
        <v>5.6676228666666617</v>
      </c>
      <c r="Q810" s="204">
        <f>Table21[[#This Row],[Abs Erorr 3]]/Table21[[#This Row],[Adj Close]]</f>
        <v>4.8865747063276767E-2</v>
      </c>
    </row>
    <row r="811" spans="1:17" x14ac:dyDescent="0.3">
      <c r="A811" s="68">
        <v>44638</v>
      </c>
      <c r="B811" s="87">
        <v>117.36558530000001</v>
      </c>
      <c r="C811" s="6">
        <f t="shared" si="61"/>
        <v>115.98355100000001</v>
      </c>
      <c r="D811" s="19">
        <f>Table21[[#This Row],[Adj Close]]-Table21[[#This Row],[Naive Trend ]]</f>
        <v>1.3820343000000008</v>
      </c>
      <c r="E811" s="7">
        <f t="shared" si="60"/>
        <v>1.9100188063764922</v>
      </c>
      <c r="F811" s="7">
        <f>ABS(Table21[[#This Row],[Erorr 1]])</f>
        <v>1.3820343000000008</v>
      </c>
      <c r="G811" s="8">
        <f>Table21[[#This Row],[Abs Erorr 1]]/Table21[[#This Row],[Adj Close]]</f>
        <v>1.1775464642956122E-2</v>
      </c>
      <c r="H811" s="6">
        <f t="shared" si="63"/>
        <v>113.34601336666667</v>
      </c>
      <c r="I811" s="9">
        <f>(Table21[[#This Row],[Adj Close]]-Table21[[#This Row],[3-MA]])</f>
        <v>4.0195719333333386</v>
      </c>
      <c r="J811" s="5">
        <f t="shared" si="62"/>
        <v>16.156958527241112</v>
      </c>
      <c r="K811" s="5">
        <f>ABS(Table21[[#This Row],[Erorr 2]])</f>
        <v>4.0195719333333386</v>
      </c>
      <c r="L811" s="8">
        <f>Table21[[#This Row],[Abs Erorr 2]]/Table21[[#This Row],[Adj Close]]</f>
        <v>3.4248301348805514E-2</v>
      </c>
      <c r="M811" s="6">
        <f t="shared" si="64"/>
        <v>110.84959918333334</v>
      </c>
      <c r="N811" s="11">
        <f>Table21[[#This Row],[Adj Close]]-Table21[[#This Row],[6-MA]]</f>
        <v>6.5159861166666673</v>
      </c>
      <c r="O811" s="12">
        <f>(Table21[[#This Row],[Adj Close]]-M811)^2</f>
        <v>42.458075072592756</v>
      </c>
      <c r="P811" s="12">
        <f>ABS(Table21[[#This Row],[Erorr 3]])</f>
        <v>6.5159861166666673</v>
      </c>
      <c r="Q811" s="204">
        <f>Table21[[#This Row],[Abs Erorr 3]]/Table21[[#This Row],[Adj Close]]</f>
        <v>5.5518711895067477E-2</v>
      </c>
    </row>
    <row r="812" spans="1:17" x14ac:dyDescent="0.3">
      <c r="A812" s="68">
        <v>44641</v>
      </c>
      <c r="B812" s="87">
        <v>114.6501846</v>
      </c>
      <c r="C812" s="6">
        <f t="shared" si="61"/>
        <v>117.36558530000001</v>
      </c>
      <c r="D812" s="19">
        <f>Table21[[#This Row],[Adj Close]]-Table21[[#This Row],[Naive Trend ]]</f>
        <v>-2.7154007000000036</v>
      </c>
      <c r="E812" s="7">
        <f t="shared" si="60"/>
        <v>7.3734009615605096</v>
      </c>
      <c r="F812" s="7">
        <f>ABS(Table21[[#This Row],[Erorr 1]])</f>
        <v>2.7154007000000036</v>
      </c>
      <c r="G812" s="8">
        <f>Table21[[#This Row],[Abs Erorr 1]]/Table21[[#This Row],[Adj Close]]</f>
        <v>2.3684224403769546E-2</v>
      </c>
      <c r="H812" s="6">
        <f t="shared" si="63"/>
        <v>116.21713763333334</v>
      </c>
      <c r="I812" s="9">
        <f>(Table21[[#This Row],[Adj Close]]-Table21[[#This Row],[3-MA]])</f>
        <v>-1.5669530333333341</v>
      </c>
      <c r="J812" s="5">
        <f t="shared" si="62"/>
        <v>2.4553418086725372</v>
      </c>
      <c r="K812" s="5">
        <f>ABS(Table21[[#This Row],[Erorr 2]])</f>
        <v>1.5669530333333341</v>
      </c>
      <c r="L812" s="8">
        <f>Table21[[#This Row],[Abs Erorr 2]]/Table21[[#This Row],[Adj Close]]</f>
        <v>1.366725259798085E-2</v>
      </c>
      <c r="M812" s="6">
        <f t="shared" si="64"/>
        <v>112.44574735000002</v>
      </c>
      <c r="N812" s="11">
        <f>Table21[[#This Row],[Adj Close]]-Table21[[#This Row],[6-MA]]</f>
        <v>2.2044372499999838</v>
      </c>
      <c r="O812" s="12">
        <f>(Table21[[#This Row],[Adj Close]]-M812)^2</f>
        <v>4.8595435891874912</v>
      </c>
      <c r="P812" s="12">
        <f>ABS(Table21[[#This Row],[Erorr 3]])</f>
        <v>2.2044372499999838</v>
      </c>
      <c r="Q812" s="204">
        <f>Table21[[#This Row],[Abs Erorr 3]]/Table21[[#This Row],[Adj Close]]</f>
        <v>1.9227507201065454E-2</v>
      </c>
    </row>
    <row r="813" spans="1:17" x14ac:dyDescent="0.3">
      <c r="A813" s="68">
        <v>44642</v>
      </c>
      <c r="B813" s="87">
        <v>116.58698269999999</v>
      </c>
      <c r="C813" s="6">
        <f t="shared" si="61"/>
        <v>114.6501846</v>
      </c>
      <c r="D813" s="19">
        <f>Table21[[#This Row],[Adj Close]]-Table21[[#This Row],[Naive Trend ]]</f>
        <v>1.9367980999999901</v>
      </c>
      <c r="E813" s="7">
        <f t="shared" si="60"/>
        <v>3.7511868801635715</v>
      </c>
      <c r="F813" s="7">
        <f>ABS(Table21[[#This Row],[Erorr 1]])</f>
        <v>1.9367980999999901</v>
      </c>
      <c r="G813" s="8">
        <f>Table21[[#This Row],[Abs Erorr 1]]/Table21[[#This Row],[Adj Close]]</f>
        <v>1.6612472980656271E-2</v>
      </c>
      <c r="H813" s="6">
        <f t="shared" si="63"/>
        <v>115.99977363333333</v>
      </c>
      <c r="I813" s="9">
        <f>(Table21[[#This Row],[Adj Close]]-Table21[[#This Row],[3-MA]])</f>
        <v>0.5872090666666594</v>
      </c>
      <c r="J813" s="5">
        <f t="shared" si="62"/>
        <v>0.34481448797552922</v>
      </c>
      <c r="K813" s="5">
        <f>ABS(Table21[[#This Row],[Erorr 2]])</f>
        <v>0.5872090666666594</v>
      </c>
      <c r="L813" s="8">
        <f>Table21[[#This Row],[Abs Erorr 2]]/Table21[[#This Row],[Adj Close]]</f>
        <v>5.0366606379861258E-3</v>
      </c>
      <c r="M813" s="6">
        <f t="shared" si="64"/>
        <v>113.56013105000001</v>
      </c>
      <c r="N813" s="11">
        <f>Table21[[#This Row],[Adj Close]]-Table21[[#This Row],[6-MA]]</f>
        <v>3.0268516499999834</v>
      </c>
      <c r="O813" s="12">
        <f>(Table21[[#This Row],[Adj Close]]-M813)^2</f>
        <v>9.1618309111076215</v>
      </c>
      <c r="P813" s="12">
        <f>ABS(Table21[[#This Row],[Erorr 3]])</f>
        <v>3.0268516499999834</v>
      </c>
      <c r="Q813" s="204">
        <f>Table21[[#This Row],[Abs Erorr 3]]/Table21[[#This Row],[Adj Close]]</f>
        <v>2.5962175020762274E-2</v>
      </c>
    </row>
    <row r="814" spans="1:17" x14ac:dyDescent="0.3">
      <c r="A814" s="68">
        <v>44643</v>
      </c>
      <c r="B814" s="87">
        <v>112.2851639</v>
      </c>
      <c r="C814" s="6">
        <f t="shared" si="61"/>
        <v>116.58698269999999</v>
      </c>
      <c r="D814" s="19">
        <f>Table21[[#This Row],[Adj Close]]-Table21[[#This Row],[Naive Trend ]]</f>
        <v>-4.3018187999999924</v>
      </c>
      <c r="E814" s="7">
        <f t="shared" si="60"/>
        <v>18.505644988033374</v>
      </c>
      <c r="F814" s="7">
        <f>ABS(Table21[[#This Row],[Erorr 1]])</f>
        <v>4.3018187999999924</v>
      </c>
      <c r="G814" s="8">
        <f>Table21[[#This Row],[Abs Erorr 1]]/Table21[[#This Row],[Adj Close]]</f>
        <v>3.8311551148744349E-2</v>
      </c>
      <c r="H814" s="6">
        <f t="shared" si="63"/>
        <v>116.20091753333334</v>
      </c>
      <c r="I814" s="9">
        <f>(Table21[[#This Row],[Adj Close]]-Table21[[#This Row],[3-MA]])</f>
        <v>-3.9157536333333383</v>
      </c>
      <c r="J814" s="5">
        <f t="shared" si="62"/>
        <v>15.33312651696324</v>
      </c>
      <c r="K814" s="5">
        <f>ABS(Table21[[#This Row],[Erorr 2]])</f>
        <v>3.9157536333333383</v>
      </c>
      <c r="L814" s="8">
        <f>Table21[[#This Row],[Abs Erorr 2]]/Table21[[#This Row],[Adj Close]]</f>
        <v>3.4873294897807404E-2</v>
      </c>
      <c r="M814" s="6">
        <f t="shared" si="64"/>
        <v>114.77346545</v>
      </c>
      <c r="N814" s="11">
        <f>Table21[[#This Row],[Adj Close]]-Table21[[#This Row],[6-MA]]</f>
        <v>-2.4883015500000027</v>
      </c>
      <c r="O814" s="12">
        <f>(Table21[[#This Row],[Adj Close]]-M814)^2</f>
        <v>6.1916446037324162</v>
      </c>
      <c r="P814" s="12">
        <f>ABS(Table21[[#This Row],[Erorr 3]])</f>
        <v>2.4883015500000027</v>
      </c>
      <c r="Q814" s="204">
        <f>Table21[[#This Row],[Abs Erorr 3]]/Table21[[#This Row],[Adj Close]]</f>
        <v>2.216055499741763E-2</v>
      </c>
    </row>
    <row r="815" spans="1:17" x14ac:dyDescent="0.3">
      <c r="A815" s="68">
        <v>44644</v>
      </c>
      <c r="B815" s="87">
        <v>112.8983078</v>
      </c>
      <c r="C815" s="6">
        <f t="shared" si="61"/>
        <v>112.2851639</v>
      </c>
      <c r="D815" s="19">
        <f>Table21[[#This Row],[Adj Close]]-Table21[[#This Row],[Naive Trend ]]</f>
        <v>0.61314389999999719</v>
      </c>
      <c r="E815" s="7">
        <f t="shared" si="60"/>
        <v>0.37594544210720654</v>
      </c>
      <c r="F815" s="7">
        <f>ABS(Table21[[#This Row],[Erorr 1]])</f>
        <v>0.61314389999999719</v>
      </c>
      <c r="G815" s="8">
        <f>Table21[[#This Row],[Abs Erorr 1]]/Table21[[#This Row],[Adj Close]]</f>
        <v>5.430939683225236E-3</v>
      </c>
      <c r="H815" s="6">
        <f t="shared" si="63"/>
        <v>114.50744373333333</v>
      </c>
      <c r="I815" s="9">
        <f>(Table21[[#This Row],[Adj Close]]-Table21[[#This Row],[3-MA]])</f>
        <v>-1.6091359333333344</v>
      </c>
      <c r="J815" s="5">
        <f t="shared" si="62"/>
        <v>2.5893184519445414</v>
      </c>
      <c r="K815" s="5">
        <f>ABS(Table21[[#This Row],[Erorr 2]])</f>
        <v>1.6091359333333344</v>
      </c>
      <c r="L815" s="8">
        <f>Table21[[#This Row],[Abs Erorr 2]]/Table21[[#This Row],[Adj Close]]</f>
        <v>1.4252967690037728E-2</v>
      </c>
      <c r="M815" s="6">
        <f t="shared" si="64"/>
        <v>115.36229068333334</v>
      </c>
      <c r="N815" s="11">
        <f>Table21[[#This Row],[Adj Close]]-Table21[[#This Row],[6-MA]]</f>
        <v>-2.4639828833333439</v>
      </c>
      <c r="O815" s="12">
        <f>(Table21[[#This Row],[Adj Close]]-M815)^2</f>
        <v>6.0712116493596993</v>
      </c>
      <c r="P815" s="12">
        <f>ABS(Table21[[#This Row],[Erorr 3]])</f>
        <v>2.4639828833333439</v>
      </c>
      <c r="Q815" s="204">
        <f>Table21[[#This Row],[Abs Erorr 3]]/Table21[[#This Row],[Adj Close]]</f>
        <v>2.1824799072261595E-2</v>
      </c>
    </row>
    <row r="816" spans="1:17" x14ac:dyDescent="0.3">
      <c r="A816" s="68">
        <v>44645</v>
      </c>
      <c r="B816" s="87">
        <v>113.9202423</v>
      </c>
      <c r="C816" s="6">
        <f t="shared" si="61"/>
        <v>112.8983078</v>
      </c>
      <c r="D816" s="19">
        <f>Table21[[#This Row],[Adj Close]]-Table21[[#This Row],[Naive Trend ]]</f>
        <v>1.0219345000000004</v>
      </c>
      <c r="E816" s="7">
        <f t="shared" si="60"/>
        <v>1.0443501222902509</v>
      </c>
      <c r="F816" s="7">
        <f>ABS(Table21[[#This Row],[Erorr 1]])</f>
        <v>1.0219345000000004</v>
      </c>
      <c r="G816" s="8">
        <f>Table21[[#This Row],[Abs Erorr 1]]/Table21[[#This Row],[Adj Close]]</f>
        <v>8.9706138204026665E-3</v>
      </c>
      <c r="H816" s="6">
        <f t="shared" si="63"/>
        <v>113.9234848</v>
      </c>
      <c r="I816" s="9">
        <f>(Table21[[#This Row],[Adj Close]]-Table21[[#This Row],[3-MA]])</f>
        <v>-3.2424999999989268E-3</v>
      </c>
      <c r="J816" s="5">
        <f t="shared" si="62"/>
        <v>1.051380624999304E-5</v>
      </c>
      <c r="K816" s="5">
        <f>ABS(Table21[[#This Row],[Erorr 2]])</f>
        <v>3.2424999999989268E-3</v>
      </c>
      <c r="L816" s="8">
        <f>Table21[[#This Row],[Abs Erorr 2]]/Table21[[#This Row],[Adj Close]]</f>
        <v>2.8462895922043933E-5</v>
      </c>
      <c r="M816" s="6">
        <f t="shared" si="64"/>
        <v>114.96162921666667</v>
      </c>
      <c r="N816" s="11">
        <f>Table21[[#This Row],[Adj Close]]-Table21[[#This Row],[6-MA]]</f>
        <v>-1.0413869166666672</v>
      </c>
      <c r="O816" s="12">
        <f>(Table21[[#This Row],[Adj Close]]-M816)^2</f>
        <v>1.0844867102045079</v>
      </c>
      <c r="P816" s="12">
        <f>ABS(Table21[[#This Row],[Erorr 3]])</f>
        <v>1.0413869166666672</v>
      </c>
      <c r="Q816" s="204">
        <f>Table21[[#This Row],[Abs Erorr 3]]/Table21[[#This Row],[Adj Close]]</f>
        <v>9.1413685192510089E-3</v>
      </c>
    </row>
    <row r="817" spans="1:17" x14ac:dyDescent="0.3">
      <c r="A817" s="68">
        <v>44648</v>
      </c>
      <c r="B817" s="87">
        <v>115.0394821</v>
      </c>
      <c r="C817" s="6">
        <f t="shared" si="61"/>
        <v>113.9202423</v>
      </c>
      <c r="D817" s="19">
        <f>Table21[[#This Row],[Adj Close]]-Table21[[#This Row],[Naive Trend ]]</f>
        <v>1.1192398000000026</v>
      </c>
      <c r="E817" s="7">
        <f t="shared" si="60"/>
        <v>1.2526977299040458</v>
      </c>
      <c r="F817" s="7">
        <f>ABS(Table21[[#This Row],[Erorr 1]])</f>
        <v>1.1192398000000026</v>
      </c>
      <c r="G817" s="8">
        <f>Table21[[#This Row],[Abs Erorr 1]]/Table21[[#This Row],[Adj Close]]</f>
        <v>9.7291797526268819E-3</v>
      </c>
      <c r="H817" s="6">
        <f t="shared" si="63"/>
        <v>113.03457133333332</v>
      </c>
      <c r="I817" s="9">
        <f>(Table21[[#This Row],[Adj Close]]-Table21[[#This Row],[3-MA]])</f>
        <v>2.0049107666666828</v>
      </c>
      <c r="J817" s="5">
        <f t="shared" si="62"/>
        <v>4.0196671822959855</v>
      </c>
      <c r="K817" s="5">
        <f>ABS(Table21[[#This Row],[Erorr 2]])</f>
        <v>2.0049107666666828</v>
      </c>
      <c r="L817" s="8">
        <f>Table21[[#This Row],[Abs Erorr 2]]/Table21[[#This Row],[Adj Close]]</f>
        <v>1.7428023232266297E-2</v>
      </c>
      <c r="M817" s="6">
        <f t="shared" si="64"/>
        <v>114.61774443333333</v>
      </c>
      <c r="N817" s="11">
        <f>Table21[[#This Row],[Adj Close]]-Table21[[#This Row],[6-MA]]</f>
        <v>0.42173766666667234</v>
      </c>
      <c r="O817" s="12">
        <f>(Table21[[#This Row],[Adj Close]]-M817)^2</f>
        <v>0.17786265948544924</v>
      </c>
      <c r="P817" s="12">
        <f>ABS(Table21[[#This Row],[Erorr 3]])</f>
        <v>0.42173766666667234</v>
      </c>
      <c r="Q817" s="204">
        <f>Table21[[#This Row],[Abs Erorr 3]]/Table21[[#This Row],[Adj Close]]</f>
        <v>3.6660254285573869E-3</v>
      </c>
    </row>
    <row r="818" spans="1:17" x14ac:dyDescent="0.3">
      <c r="A818" s="68">
        <v>44649</v>
      </c>
      <c r="B818" s="87">
        <v>118.2317886</v>
      </c>
      <c r="C818" s="6">
        <f t="shared" si="61"/>
        <v>115.0394821</v>
      </c>
      <c r="D818" s="19">
        <f>Table21[[#This Row],[Adj Close]]-Table21[[#This Row],[Naive Trend ]]</f>
        <v>3.1923065000000008</v>
      </c>
      <c r="E818" s="7">
        <f t="shared" si="60"/>
        <v>10.190820789942256</v>
      </c>
      <c r="F818" s="7">
        <f>ABS(Table21[[#This Row],[Erorr 1]])</f>
        <v>3.1923065000000008</v>
      </c>
      <c r="G818" s="8">
        <f>Table21[[#This Row],[Abs Erorr 1]]/Table21[[#This Row],[Adj Close]]</f>
        <v>2.7000407739750633E-2</v>
      </c>
      <c r="H818" s="6">
        <f t="shared" si="63"/>
        <v>113.95267739999998</v>
      </c>
      <c r="I818" s="9">
        <f>(Table21[[#This Row],[Adj Close]]-Table21[[#This Row],[3-MA]])</f>
        <v>4.2791112000000169</v>
      </c>
      <c r="J818" s="5">
        <f t="shared" si="62"/>
        <v>18.310792661965586</v>
      </c>
      <c r="K818" s="5">
        <f>ABS(Table21[[#This Row],[Erorr 2]])</f>
        <v>4.2791112000000169</v>
      </c>
      <c r="L818" s="8">
        <f>Table21[[#This Row],[Abs Erorr 2]]/Table21[[#This Row],[Adj Close]]</f>
        <v>3.619256082200567E-2</v>
      </c>
      <c r="M818" s="6">
        <f t="shared" si="64"/>
        <v>114.23006056666667</v>
      </c>
      <c r="N818" s="11">
        <f>Table21[[#This Row],[Adj Close]]-Table21[[#This Row],[6-MA]]</f>
        <v>4.001728033333336</v>
      </c>
      <c r="O818" s="12">
        <f>(Table21[[#This Row],[Adj Close]]-M818)^2</f>
        <v>16.013827252765889</v>
      </c>
      <c r="P818" s="12">
        <f>ABS(Table21[[#This Row],[Erorr 3]])</f>
        <v>4.001728033333336</v>
      </c>
      <c r="Q818" s="204">
        <f>Table21[[#This Row],[Abs Erorr 3]]/Table21[[#This Row],[Adj Close]]</f>
        <v>3.3846464480647605E-2</v>
      </c>
    </row>
    <row r="819" spans="1:17" x14ac:dyDescent="0.3">
      <c r="A819" s="68">
        <v>44650</v>
      </c>
      <c r="B819" s="87">
        <v>117.2195969</v>
      </c>
      <c r="C819" s="6">
        <f t="shared" si="61"/>
        <v>118.2317886</v>
      </c>
      <c r="D819" s="19">
        <f>Table21[[#This Row],[Adj Close]]-Table21[[#This Row],[Naive Trend ]]</f>
        <v>-1.0121917000000025</v>
      </c>
      <c r="E819" s="7">
        <f t="shared" si="60"/>
        <v>1.0245320375488951</v>
      </c>
      <c r="F819" s="7">
        <f>ABS(Table21[[#This Row],[Erorr 1]])</f>
        <v>1.0121917000000025</v>
      </c>
      <c r="G819" s="8">
        <f>Table21[[#This Row],[Abs Erorr 1]]/Table21[[#This Row],[Adj Close]]</f>
        <v>8.6350041014345309E-3</v>
      </c>
      <c r="H819" s="6">
        <f t="shared" si="63"/>
        <v>115.73050433333333</v>
      </c>
      <c r="I819" s="9">
        <f>(Table21[[#This Row],[Adj Close]]-Table21[[#This Row],[3-MA]])</f>
        <v>1.4890925666666703</v>
      </c>
      <c r="J819" s="5">
        <f t="shared" si="62"/>
        <v>2.2173966721019323</v>
      </c>
      <c r="K819" s="5">
        <f>ABS(Table21[[#This Row],[Erorr 2]])</f>
        <v>1.4890925666666703</v>
      </c>
      <c r="L819" s="8">
        <f>Table21[[#This Row],[Abs Erorr 2]]/Table21[[#This Row],[Adj Close]]</f>
        <v>1.27034438442662E-2</v>
      </c>
      <c r="M819" s="6">
        <f t="shared" si="64"/>
        <v>114.82699456666666</v>
      </c>
      <c r="N819" s="11">
        <f>Table21[[#This Row],[Adj Close]]-Table21[[#This Row],[6-MA]]</f>
        <v>2.3926023333333433</v>
      </c>
      <c r="O819" s="12">
        <f>(Table21[[#This Row],[Adj Close]]-M819)^2</f>
        <v>5.7245459254721585</v>
      </c>
      <c r="P819" s="12">
        <f>ABS(Table21[[#This Row],[Erorr 3]])</f>
        <v>2.3926023333333433</v>
      </c>
      <c r="Q819" s="204">
        <f>Table21[[#This Row],[Abs Erorr 3]]/Table21[[#This Row],[Adj Close]]</f>
        <v>2.0411282725826738E-2</v>
      </c>
    </row>
    <row r="820" spans="1:17" x14ac:dyDescent="0.3">
      <c r="A820" s="68">
        <v>44651</v>
      </c>
      <c r="B820" s="87">
        <v>113.6963806</v>
      </c>
      <c r="C820" s="6">
        <f t="shared" si="61"/>
        <v>117.2195969</v>
      </c>
      <c r="D820" s="19">
        <f>Table21[[#This Row],[Adj Close]]-Table21[[#This Row],[Naive Trend ]]</f>
        <v>-3.5232163000000014</v>
      </c>
      <c r="E820" s="7">
        <f t="shared" si="60"/>
        <v>12.413053096585699</v>
      </c>
      <c r="F820" s="7">
        <f>ABS(Table21[[#This Row],[Erorr 1]])</f>
        <v>3.5232163000000014</v>
      </c>
      <c r="G820" s="8">
        <f>Table21[[#This Row],[Abs Erorr 1]]/Table21[[#This Row],[Adj Close]]</f>
        <v>3.0987937183287975E-2</v>
      </c>
      <c r="H820" s="6">
        <f t="shared" si="63"/>
        <v>116.8302892</v>
      </c>
      <c r="I820" s="9">
        <f>(Table21[[#This Row],[Adj Close]]-Table21[[#This Row],[3-MA]])</f>
        <v>-3.133908599999998</v>
      </c>
      <c r="J820" s="5">
        <f t="shared" si="62"/>
        <v>9.8213831131539475</v>
      </c>
      <c r="K820" s="5">
        <f>ABS(Table21[[#This Row],[Erorr 2]])</f>
        <v>3.133908599999998</v>
      </c>
      <c r="L820" s="8">
        <f>Table21[[#This Row],[Abs Erorr 2]]/Table21[[#This Row],[Adj Close]]</f>
        <v>2.756383785888078E-2</v>
      </c>
      <c r="M820" s="6">
        <f t="shared" si="64"/>
        <v>114.93243026666664</v>
      </c>
      <c r="N820" s="11">
        <f>Table21[[#This Row],[Adj Close]]-Table21[[#This Row],[6-MA]]</f>
        <v>-1.236049666666645</v>
      </c>
      <c r="O820" s="12">
        <f>(Table21[[#This Row],[Adj Close]]-M820)^2</f>
        <v>1.5278187784667241</v>
      </c>
      <c r="P820" s="12">
        <f>ABS(Table21[[#This Row],[Erorr 3]])</f>
        <v>1.236049666666645</v>
      </c>
      <c r="Q820" s="204">
        <f>Table21[[#This Row],[Abs Erorr 3]]/Table21[[#This Row],[Adj Close]]</f>
        <v>1.0871495294254291E-2</v>
      </c>
    </row>
    <row r="821" spans="1:17" x14ac:dyDescent="0.3">
      <c r="A821" s="68">
        <v>44652</v>
      </c>
      <c r="B821" s="87">
        <v>113.20001980000001</v>
      </c>
      <c r="C821" s="6">
        <f t="shared" si="61"/>
        <v>113.6963806</v>
      </c>
      <c r="D821" s="19">
        <f>Table21[[#This Row],[Adj Close]]-Table21[[#This Row],[Naive Trend ]]</f>
        <v>-0.49636079999999083</v>
      </c>
      <c r="E821" s="7">
        <f t="shared" si="60"/>
        <v>0.24637404377663089</v>
      </c>
      <c r="F821" s="7">
        <f>ABS(Table21[[#This Row],[Erorr 1]])</f>
        <v>0.49636079999999083</v>
      </c>
      <c r="G821" s="8">
        <f>Table21[[#This Row],[Abs Erorr 1]]/Table21[[#This Row],[Adj Close]]</f>
        <v>4.3848119538932341E-3</v>
      </c>
      <c r="H821" s="6">
        <f t="shared" si="63"/>
        <v>116.3825887</v>
      </c>
      <c r="I821" s="9">
        <f>(Table21[[#This Row],[Adj Close]]-Table21[[#This Row],[3-MA]])</f>
        <v>-3.1825688999999926</v>
      </c>
      <c r="J821" s="5">
        <f t="shared" si="62"/>
        <v>10.128744803247162</v>
      </c>
      <c r="K821" s="5">
        <f>ABS(Table21[[#This Row],[Erorr 2]])</f>
        <v>3.1825688999999926</v>
      </c>
      <c r="L821" s="8">
        <f>Table21[[#This Row],[Abs Erorr 2]]/Table21[[#This Row],[Adj Close]]</f>
        <v>2.8114561336852278E-2</v>
      </c>
      <c r="M821" s="6">
        <f t="shared" si="64"/>
        <v>115.16763305000001</v>
      </c>
      <c r="N821" s="11">
        <f>Table21[[#This Row],[Adj Close]]-Table21[[#This Row],[6-MA]]</f>
        <v>-1.9676132499999994</v>
      </c>
      <c r="O821" s="12">
        <f>(Table21[[#This Row],[Adj Close]]-M821)^2</f>
        <v>3.8715019015755603</v>
      </c>
      <c r="P821" s="12">
        <f>ABS(Table21[[#This Row],[Erorr 3]])</f>
        <v>1.9676132499999994</v>
      </c>
      <c r="Q821" s="204">
        <f>Table21[[#This Row],[Abs Erorr 3]]/Table21[[#This Row],[Adj Close]]</f>
        <v>1.7381739450897157E-2</v>
      </c>
    </row>
    <row r="822" spans="1:17" x14ac:dyDescent="0.3">
      <c r="A822" s="68">
        <v>44655</v>
      </c>
      <c r="B822" s="87">
        <v>113.968895</v>
      </c>
      <c r="C822" s="6">
        <f t="shared" si="61"/>
        <v>113.20001980000001</v>
      </c>
      <c r="D822" s="19">
        <f>Table21[[#This Row],[Adj Close]]-Table21[[#This Row],[Naive Trend ]]</f>
        <v>0.76887519999999654</v>
      </c>
      <c r="E822" s="7">
        <f t="shared" si="60"/>
        <v>0.59116907317503464</v>
      </c>
      <c r="F822" s="7">
        <f>ABS(Table21[[#This Row],[Erorr 1]])</f>
        <v>0.76887519999999654</v>
      </c>
      <c r="G822" s="8">
        <f>Table21[[#This Row],[Abs Erorr 1]]/Table21[[#This Row],[Adj Close]]</f>
        <v>6.7463600485026774E-3</v>
      </c>
      <c r="H822" s="6">
        <f t="shared" si="63"/>
        <v>114.70533243333334</v>
      </c>
      <c r="I822" s="9">
        <f>(Table21[[#This Row],[Adj Close]]-Table21[[#This Row],[3-MA]])</f>
        <v>-0.73643743333333589</v>
      </c>
      <c r="J822" s="5">
        <f t="shared" si="62"/>
        <v>0.54234009321459153</v>
      </c>
      <c r="K822" s="5">
        <f>ABS(Table21[[#This Row],[Erorr 2]])</f>
        <v>0.73643743333333589</v>
      </c>
      <c r="L822" s="8">
        <f>Table21[[#This Row],[Abs Erorr 2]]/Table21[[#This Row],[Adj Close]]</f>
        <v>6.4617405769647578E-3</v>
      </c>
      <c r="M822" s="6">
        <f t="shared" si="64"/>
        <v>115.21791838333336</v>
      </c>
      <c r="N822" s="11">
        <f>Table21[[#This Row],[Adj Close]]-Table21[[#This Row],[6-MA]]</f>
        <v>-1.2490233833333519</v>
      </c>
      <c r="O822" s="12">
        <f>(Table21[[#This Row],[Adj Close]]-M822)^2</f>
        <v>1.5600594121134934</v>
      </c>
      <c r="P822" s="12">
        <f>ABS(Table21[[#This Row],[Erorr 3]])</f>
        <v>1.2490233833333519</v>
      </c>
      <c r="Q822" s="204">
        <f>Table21[[#This Row],[Abs Erorr 3]]/Table21[[#This Row],[Adj Close]]</f>
        <v>1.0959335732204405E-2</v>
      </c>
    </row>
    <row r="823" spans="1:17" x14ac:dyDescent="0.3">
      <c r="A823" s="68">
        <v>44656</v>
      </c>
      <c r="B823" s="87">
        <v>111.18537139999999</v>
      </c>
      <c r="C823" s="6">
        <f t="shared" si="61"/>
        <v>113.968895</v>
      </c>
      <c r="D823" s="19">
        <f>Table21[[#This Row],[Adj Close]]-Table21[[#This Row],[Naive Trend ]]</f>
        <v>-2.7835236000000094</v>
      </c>
      <c r="E823" s="7">
        <f t="shared" si="60"/>
        <v>7.7480036317570127</v>
      </c>
      <c r="F823" s="7">
        <f>ABS(Table21[[#This Row],[Erorr 1]])</f>
        <v>2.7835236000000094</v>
      </c>
      <c r="G823" s="8">
        <f>Table21[[#This Row],[Abs Erorr 1]]/Table21[[#This Row],[Adj Close]]</f>
        <v>2.5034980456071127E-2</v>
      </c>
      <c r="H823" s="6">
        <f t="shared" si="63"/>
        <v>113.62176513333334</v>
      </c>
      <c r="I823" s="9">
        <f>(Table21[[#This Row],[Adj Close]]-Table21[[#This Row],[3-MA]])</f>
        <v>-2.4363937333333467</v>
      </c>
      <c r="J823" s="5">
        <f t="shared" si="62"/>
        <v>5.9360144238260029</v>
      </c>
      <c r="K823" s="5">
        <f>ABS(Table21[[#This Row],[Erorr 2]])</f>
        <v>2.4363937333333467</v>
      </c>
      <c r="L823" s="8">
        <f>Table21[[#This Row],[Abs Erorr 2]]/Table21[[#This Row],[Adj Close]]</f>
        <v>2.1912898276592409E-2</v>
      </c>
      <c r="M823" s="6">
        <f t="shared" si="64"/>
        <v>115.22602716666665</v>
      </c>
      <c r="N823" s="11">
        <f>Table21[[#This Row],[Adj Close]]-Table21[[#This Row],[6-MA]]</f>
        <v>-4.04065576666666</v>
      </c>
      <c r="O823" s="12">
        <f>(Table21[[#This Row],[Adj Close]]-M823)^2</f>
        <v>16.326899024696534</v>
      </c>
      <c r="P823" s="12">
        <f>ABS(Table21[[#This Row],[Erorr 3]])</f>
        <v>4.04065576666666</v>
      </c>
      <c r="Q823" s="204">
        <f>Table21[[#This Row],[Abs Erorr 3]]/Table21[[#This Row],[Adj Close]]</f>
        <v>3.6341613251711098E-2</v>
      </c>
    </row>
    <row r="824" spans="1:17" x14ac:dyDescent="0.3">
      <c r="A824" s="68">
        <v>44657</v>
      </c>
      <c r="B824" s="87">
        <v>107.5648346</v>
      </c>
      <c r="C824" s="6">
        <f t="shared" si="61"/>
        <v>111.18537139999999</v>
      </c>
      <c r="D824" s="19">
        <f>Table21[[#This Row],[Adj Close]]-Table21[[#This Row],[Naive Trend ]]</f>
        <v>-3.6205367999999964</v>
      </c>
      <c r="E824" s="7">
        <f t="shared" si="60"/>
        <v>13.108286720154215</v>
      </c>
      <c r="F824" s="7">
        <f>ABS(Table21[[#This Row],[Erorr 1]])</f>
        <v>3.6205367999999964</v>
      </c>
      <c r="G824" s="8">
        <f>Table21[[#This Row],[Abs Erorr 1]]/Table21[[#This Row],[Adj Close]]</f>
        <v>3.3659111859964654E-2</v>
      </c>
      <c r="H824" s="6">
        <f t="shared" si="63"/>
        <v>112.78476206666666</v>
      </c>
      <c r="I824" s="9">
        <f>(Table21[[#This Row],[Adj Close]]-Table21[[#This Row],[3-MA]])</f>
        <v>-5.2199274666666611</v>
      </c>
      <c r="J824" s="5">
        <f t="shared" si="62"/>
        <v>27.247642757261026</v>
      </c>
      <c r="K824" s="5">
        <f>ABS(Table21[[#This Row],[Erorr 2]])</f>
        <v>5.2199274666666611</v>
      </c>
      <c r="L824" s="8">
        <f>Table21[[#This Row],[Abs Erorr 2]]/Table21[[#This Row],[Adj Close]]</f>
        <v>4.8528196841262666E-2</v>
      </c>
      <c r="M824" s="6">
        <f t="shared" si="64"/>
        <v>114.58367538333334</v>
      </c>
      <c r="N824" s="11">
        <f>Table21[[#This Row],[Adj Close]]-Table21[[#This Row],[6-MA]]</f>
        <v>-7.0188407833333457</v>
      </c>
      <c r="O824" s="12">
        <f>(Table21[[#This Row],[Adj Close]]-M824)^2</f>
        <v>49.264125941783455</v>
      </c>
      <c r="P824" s="12">
        <f>ABS(Table21[[#This Row],[Erorr 3]])</f>
        <v>7.0188407833333457</v>
      </c>
      <c r="Q824" s="204">
        <f>Table21[[#This Row],[Abs Erorr 3]]/Table21[[#This Row],[Adj Close]]</f>
        <v>6.5252187756660626E-2</v>
      </c>
    </row>
    <row r="825" spans="1:17" x14ac:dyDescent="0.3">
      <c r="A825" s="68">
        <v>44658</v>
      </c>
      <c r="B825" s="87">
        <v>108.8982086</v>
      </c>
      <c r="C825" s="6">
        <f t="shared" si="61"/>
        <v>107.5648346</v>
      </c>
      <c r="D825" s="19">
        <f>Table21[[#This Row],[Adj Close]]-Table21[[#This Row],[Naive Trend ]]</f>
        <v>1.3333740000000063</v>
      </c>
      <c r="E825" s="7">
        <f t="shared" si="60"/>
        <v>1.7778862238760167</v>
      </c>
      <c r="F825" s="7">
        <f>ABS(Table21[[#This Row],[Erorr 1]])</f>
        <v>1.3333740000000063</v>
      </c>
      <c r="G825" s="8">
        <f>Table21[[#This Row],[Abs Erorr 1]]/Table21[[#This Row],[Adj Close]]</f>
        <v>1.2244223455481216E-2</v>
      </c>
      <c r="H825" s="6">
        <f t="shared" si="63"/>
        <v>110.90636699999999</v>
      </c>
      <c r="I825" s="9">
        <f>(Table21[[#This Row],[Adj Close]]-Table21[[#This Row],[3-MA]])</f>
        <v>-2.008158399999985</v>
      </c>
      <c r="J825" s="5">
        <f t="shared" si="62"/>
        <v>4.0327001594905001</v>
      </c>
      <c r="K825" s="5">
        <f>ABS(Table21[[#This Row],[Erorr 2]])</f>
        <v>2.008158399999985</v>
      </c>
      <c r="L825" s="8">
        <f>Table21[[#This Row],[Abs Erorr 2]]/Table21[[#This Row],[Adj Close]]</f>
        <v>1.8440692696573752E-2</v>
      </c>
      <c r="M825" s="6">
        <f t="shared" si="64"/>
        <v>112.80584971666667</v>
      </c>
      <c r="N825" s="11">
        <f>Table21[[#This Row],[Adj Close]]-Table21[[#This Row],[6-MA]]</f>
        <v>-3.9076411166666674</v>
      </c>
      <c r="O825" s="12">
        <f>(Table21[[#This Row],[Adj Close]]-M825)^2</f>
        <v>15.269659096663919</v>
      </c>
      <c r="P825" s="12">
        <f>ABS(Table21[[#This Row],[Erorr 3]])</f>
        <v>3.9076411166666674</v>
      </c>
      <c r="Q825" s="204">
        <f>Table21[[#This Row],[Abs Erorr 3]]/Table21[[#This Row],[Adj Close]]</f>
        <v>3.5883428817640506E-2</v>
      </c>
    </row>
    <row r="826" spans="1:17" x14ac:dyDescent="0.3">
      <c r="A826" s="68">
        <v>44659</v>
      </c>
      <c r="B826" s="87">
        <v>109.3069763</v>
      </c>
      <c r="C826" s="6">
        <f t="shared" si="61"/>
        <v>108.8982086</v>
      </c>
      <c r="D826" s="19">
        <f>Table21[[#This Row],[Adj Close]]-Table21[[#This Row],[Naive Trend ]]</f>
        <v>0.40876769999999851</v>
      </c>
      <c r="E826" s="7">
        <f t="shared" si="60"/>
        <v>0.16709103256328878</v>
      </c>
      <c r="F826" s="7">
        <f>ABS(Table21[[#This Row],[Erorr 1]])</f>
        <v>0.40876769999999851</v>
      </c>
      <c r="G826" s="8">
        <f>Table21[[#This Row],[Abs Erorr 1]]/Table21[[#This Row],[Adj Close]]</f>
        <v>3.7396304777300706E-3</v>
      </c>
      <c r="H826" s="6">
        <f t="shared" si="63"/>
        <v>109.2161382</v>
      </c>
      <c r="I826" s="9">
        <f>(Table21[[#This Row],[Adj Close]]-Table21[[#This Row],[3-MA]])</f>
        <v>9.0838099999999145E-2</v>
      </c>
      <c r="J826" s="5">
        <f t="shared" si="62"/>
        <v>8.251560411609845E-3</v>
      </c>
      <c r="K826" s="5">
        <f>ABS(Table21[[#This Row],[Erorr 2]])</f>
        <v>9.0838099999999145E-2</v>
      </c>
      <c r="L826" s="8">
        <f>Table21[[#This Row],[Abs Erorr 2]]/Table21[[#This Row],[Adj Close]]</f>
        <v>8.3103661884021155E-4</v>
      </c>
      <c r="M826" s="6">
        <f t="shared" si="64"/>
        <v>111.41895166666667</v>
      </c>
      <c r="N826" s="11">
        <f>Table21[[#This Row],[Adj Close]]-Table21[[#This Row],[6-MA]]</f>
        <v>-2.1119753666666696</v>
      </c>
      <c r="O826" s="12">
        <f>(Table21[[#This Row],[Adj Close]]-M826)^2</f>
        <v>4.4604399494068137</v>
      </c>
      <c r="P826" s="12">
        <f>ABS(Table21[[#This Row],[Erorr 3]])</f>
        <v>2.1119753666666696</v>
      </c>
      <c r="Q826" s="204">
        <f>Table21[[#This Row],[Abs Erorr 3]]/Table21[[#This Row],[Adj Close]]</f>
        <v>1.9321505709482056E-2</v>
      </c>
    </row>
    <row r="827" spans="1:17" x14ac:dyDescent="0.3">
      <c r="A827" s="68">
        <v>44662</v>
      </c>
      <c r="B827" s="87">
        <v>106.9322205</v>
      </c>
      <c r="C827" s="6">
        <f t="shared" si="61"/>
        <v>109.3069763</v>
      </c>
      <c r="D827" s="19">
        <f>Table21[[#This Row],[Adj Close]]-Table21[[#This Row],[Naive Trend ]]</f>
        <v>-2.3747558000000026</v>
      </c>
      <c r="E827" s="7">
        <f t="shared" si="60"/>
        <v>5.6394651096336528</v>
      </c>
      <c r="F827" s="7">
        <f>ABS(Table21[[#This Row],[Erorr 1]])</f>
        <v>2.3747558000000026</v>
      </c>
      <c r="G827" s="8">
        <f>Table21[[#This Row],[Abs Erorr 1]]/Table21[[#This Row],[Adj Close]]</f>
        <v>2.2208047199393961E-2</v>
      </c>
      <c r="H827" s="6">
        <f t="shared" si="63"/>
        <v>108.5900065</v>
      </c>
      <c r="I827" s="9">
        <f>(Table21[[#This Row],[Adj Close]]-Table21[[#This Row],[3-MA]])</f>
        <v>-1.6577860000000015</v>
      </c>
      <c r="J827" s="5">
        <f t="shared" si="62"/>
        <v>2.748254421796005</v>
      </c>
      <c r="K827" s="5">
        <f>ABS(Table21[[#This Row],[Erorr 2]])</f>
        <v>1.6577860000000015</v>
      </c>
      <c r="L827" s="8">
        <f>Table21[[#This Row],[Abs Erorr 2]]/Table21[[#This Row],[Adj Close]]</f>
        <v>1.5503147622376378E-2</v>
      </c>
      <c r="M827" s="6">
        <f t="shared" si="64"/>
        <v>110.68738428333332</v>
      </c>
      <c r="N827" s="11">
        <f>Table21[[#This Row],[Adj Close]]-Table21[[#This Row],[6-MA]]</f>
        <v>-3.755163783333316</v>
      </c>
      <c r="O827" s="12">
        <f>(Table21[[#This Row],[Adj Close]]-M827)^2</f>
        <v>14.101255039658184</v>
      </c>
      <c r="P827" s="12">
        <f>ABS(Table21[[#This Row],[Erorr 3]])</f>
        <v>3.755163783333316</v>
      </c>
      <c r="Q827" s="204">
        <f>Table21[[#This Row],[Abs Erorr 3]]/Table21[[#This Row],[Adj Close]]</f>
        <v>3.5117233755875443E-2</v>
      </c>
    </row>
    <row r="828" spans="1:17" x14ac:dyDescent="0.3">
      <c r="A828" s="68">
        <v>44663</v>
      </c>
      <c r="B828" s="87">
        <v>105.8227158</v>
      </c>
      <c r="C828" s="6">
        <f t="shared" si="61"/>
        <v>106.9322205</v>
      </c>
      <c r="D828" s="19">
        <f>Table21[[#This Row],[Adj Close]]-Table21[[#This Row],[Naive Trend ]]</f>
        <v>-1.1095047000000022</v>
      </c>
      <c r="E828" s="7">
        <f t="shared" si="60"/>
        <v>1.2310006793220949</v>
      </c>
      <c r="F828" s="7">
        <f>ABS(Table21[[#This Row],[Erorr 1]])</f>
        <v>1.1095047000000022</v>
      </c>
      <c r="G828" s="8">
        <f>Table21[[#This Row],[Abs Erorr 1]]/Table21[[#This Row],[Adj Close]]</f>
        <v>1.048456082054173E-2</v>
      </c>
      <c r="H828" s="6">
        <f t="shared" si="63"/>
        <v>108.37913513333335</v>
      </c>
      <c r="I828" s="9">
        <f>(Table21[[#This Row],[Adj Close]]-Table21[[#This Row],[3-MA]])</f>
        <v>-2.556419333333352</v>
      </c>
      <c r="J828" s="5">
        <f t="shared" si="62"/>
        <v>6.5352798078405403</v>
      </c>
      <c r="K828" s="5">
        <f>ABS(Table21[[#This Row],[Erorr 2]])</f>
        <v>2.556419333333352</v>
      </c>
      <c r="L828" s="8">
        <f>Table21[[#This Row],[Abs Erorr 2]]/Table21[[#This Row],[Adj Close]]</f>
        <v>2.4157566870282043E-2</v>
      </c>
      <c r="M828" s="6">
        <f t="shared" si="64"/>
        <v>109.64275106666666</v>
      </c>
      <c r="N828" s="11">
        <f>Table21[[#This Row],[Adj Close]]-Table21[[#This Row],[6-MA]]</f>
        <v>-3.8200352666666646</v>
      </c>
      <c r="O828" s="12">
        <f>(Table21[[#This Row],[Adj Close]]-M828)^2</f>
        <v>14.592669438577055</v>
      </c>
      <c r="P828" s="12">
        <f>ABS(Table21[[#This Row],[Erorr 3]])</f>
        <v>3.8200352666666646</v>
      </c>
      <c r="Q828" s="204">
        <f>Table21[[#This Row],[Abs Erorr 3]]/Table21[[#This Row],[Adj Close]]</f>
        <v>3.6098442926813114E-2</v>
      </c>
    </row>
    <row r="829" spans="1:17" x14ac:dyDescent="0.3">
      <c r="A829" s="68">
        <v>44664</v>
      </c>
      <c r="B829" s="87">
        <v>104.7131882</v>
      </c>
      <c r="C829" s="6">
        <f t="shared" si="61"/>
        <v>105.8227158</v>
      </c>
      <c r="D829" s="19">
        <f>Table21[[#This Row],[Adj Close]]-Table21[[#This Row],[Naive Trend ]]</f>
        <v>-1.1095275999999927</v>
      </c>
      <c r="E829" s="7">
        <f t="shared" si="60"/>
        <v>1.2310514951617439</v>
      </c>
      <c r="F829" s="7">
        <f>ABS(Table21[[#This Row],[Erorr 1]])</f>
        <v>1.1095275999999927</v>
      </c>
      <c r="G829" s="8">
        <f>Table21[[#This Row],[Abs Erorr 1]]/Table21[[#This Row],[Adj Close]]</f>
        <v>1.0595872583698035E-2</v>
      </c>
      <c r="H829" s="6">
        <f t="shared" si="63"/>
        <v>107.35397086666667</v>
      </c>
      <c r="I829" s="9">
        <f>(Table21[[#This Row],[Adj Close]]-Table21[[#This Row],[3-MA]])</f>
        <v>-2.6407826666666665</v>
      </c>
      <c r="J829" s="5">
        <f t="shared" si="62"/>
        <v>6.9737330925671106</v>
      </c>
      <c r="K829" s="5">
        <f>ABS(Table21[[#This Row],[Erorr 2]])</f>
        <v>2.6407826666666665</v>
      </c>
      <c r="L829" s="8">
        <f>Table21[[#This Row],[Abs Erorr 2]]/Table21[[#This Row],[Adj Close]]</f>
        <v>2.5219198384283999E-2</v>
      </c>
      <c r="M829" s="6">
        <f t="shared" si="64"/>
        <v>108.28505453333332</v>
      </c>
      <c r="N829" s="11">
        <f>Table21[[#This Row],[Adj Close]]-Table21[[#This Row],[6-MA]]</f>
        <v>-3.5718663333333183</v>
      </c>
      <c r="O829" s="12">
        <f>(Table21[[#This Row],[Adj Close]]-M829)^2</f>
        <v>12.758229103200003</v>
      </c>
      <c r="P829" s="12">
        <f>ABS(Table21[[#This Row],[Erorr 3]])</f>
        <v>3.5718663333333183</v>
      </c>
      <c r="Q829" s="204">
        <f>Table21[[#This Row],[Abs Erorr 3]]/Table21[[#This Row],[Adj Close]]</f>
        <v>3.4110950060188487E-2</v>
      </c>
    </row>
    <row r="830" spans="1:17" x14ac:dyDescent="0.3">
      <c r="A830" s="68">
        <v>44665</v>
      </c>
      <c r="B830" s="87">
        <v>105.29714199999999</v>
      </c>
      <c r="C830" s="6">
        <f t="shared" si="61"/>
        <v>104.7131882</v>
      </c>
      <c r="D830" s="19">
        <f>Table21[[#This Row],[Adj Close]]-Table21[[#This Row],[Naive Trend ]]</f>
        <v>0.58395379999998909</v>
      </c>
      <c r="E830" s="7">
        <f t="shared" si="60"/>
        <v>0.34100204053442723</v>
      </c>
      <c r="F830" s="7">
        <f>ABS(Table21[[#This Row],[Erorr 1]])</f>
        <v>0.58395379999998909</v>
      </c>
      <c r="G830" s="8">
        <f>Table21[[#This Row],[Abs Erorr 1]]/Table21[[#This Row],[Adj Close]]</f>
        <v>5.5457706534901884E-3</v>
      </c>
      <c r="H830" s="6">
        <f t="shared" si="63"/>
        <v>105.82270816666666</v>
      </c>
      <c r="I830" s="9">
        <f>(Table21[[#This Row],[Adj Close]]-Table21[[#This Row],[3-MA]])</f>
        <v>-0.525566166666664</v>
      </c>
      <c r="J830" s="5">
        <f t="shared" si="62"/>
        <v>0.27621979554469167</v>
      </c>
      <c r="K830" s="5">
        <f>ABS(Table21[[#This Row],[Erorr 2]])</f>
        <v>0.525566166666664</v>
      </c>
      <c r="L830" s="8">
        <f>Table21[[#This Row],[Abs Erorr 2]]/Table21[[#This Row],[Adj Close]]</f>
        <v>4.9912671577227044E-3</v>
      </c>
      <c r="M830" s="6">
        <f t="shared" si="64"/>
        <v>107.20635733333332</v>
      </c>
      <c r="N830" s="11">
        <f>Table21[[#This Row],[Adj Close]]-Table21[[#This Row],[6-MA]]</f>
        <v>-1.9092153333333215</v>
      </c>
      <c r="O830" s="12">
        <f>(Table21[[#This Row],[Adj Close]]-M830)^2</f>
        <v>3.645103189035066</v>
      </c>
      <c r="P830" s="12">
        <f>ABS(Table21[[#This Row],[Erorr 3]])</f>
        <v>1.9092153333333215</v>
      </c>
      <c r="Q830" s="204">
        <f>Table21[[#This Row],[Abs Erorr 3]]/Table21[[#This Row],[Adj Close]]</f>
        <v>1.8131691868078639E-2</v>
      </c>
    </row>
    <row r="831" spans="1:17" x14ac:dyDescent="0.3">
      <c r="A831" s="68">
        <v>44669</v>
      </c>
      <c r="B831" s="87">
        <v>105.53073120000001</v>
      </c>
      <c r="C831" s="6">
        <f t="shared" si="61"/>
        <v>105.29714199999999</v>
      </c>
      <c r="D831" s="19">
        <f>Table21[[#This Row],[Adj Close]]-Table21[[#This Row],[Naive Trend ]]</f>
        <v>0.23358920000001149</v>
      </c>
      <c r="E831" s="7">
        <f t="shared" si="60"/>
        <v>5.4563914356645364E-2</v>
      </c>
      <c r="F831" s="7">
        <f>ABS(Table21[[#This Row],[Erorr 1]])</f>
        <v>0.23358920000001149</v>
      </c>
      <c r="G831" s="8">
        <f>Table21[[#This Row],[Abs Erorr 1]]/Table21[[#This Row],[Adj Close]]</f>
        <v>2.2134708756761791E-3</v>
      </c>
      <c r="H831" s="6">
        <f t="shared" si="63"/>
        <v>105.27768200000001</v>
      </c>
      <c r="I831" s="9">
        <f>(Table21[[#This Row],[Adj Close]]-Table21[[#This Row],[3-MA]])</f>
        <v>0.25304919999999242</v>
      </c>
      <c r="J831" s="5">
        <f t="shared" si="62"/>
        <v>6.403389762063616E-2</v>
      </c>
      <c r="K831" s="5">
        <f>ABS(Table21[[#This Row],[Erorr 2]])</f>
        <v>0.25304919999999242</v>
      </c>
      <c r="L831" s="8">
        <f>Table21[[#This Row],[Abs Erorr 2]]/Table21[[#This Row],[Adj Close]]</f>
        <v>2.3978721375522167E-3</v>
      </c>
      <c r="M831" s="6">
        <f t="shared" si="64"/>
        <v>106.82840856666667</v>
      </c>
      <c r="N831" s="11">
        <f>Table21[[#This Row],[Adj Close]]-Table21[[#This Row],[6-MA]]</f>
        <v>-1.2976773666666617</v>
      </c>
      <c r="O831" s="12">
        <f>(Table21[[#This Row],[Adj Close]]-M831)^2</f>
        <v>1.6839665479589214</v>
      </c>
      <c r="P831" s="12">
        <f>ABS(Table21[[#This Row],[Erorr 3]])</f>
        <v>1.2976773666666617</v>
      </c>
      <c r="Q831" s="204">
        <f>Table21[[#This Row],[Abs Erorr 3]]/Table21[[#This Row],[Adj Close]]</f>
        <v>1.2296677488260042E-2</v>
      </c>
    </row>
    <row r="832" spans="1:17" x14ac:dyDescent="0.3">
      <c r="A832" s="68">
        <v>44670</v>
      </c>
      <c r="B832" s="87">
        <v>107.7400284</v>
      </c>
      <c r="C832" s="6">
        <f t="shared" si="61"/>
        <v>105.53073120000001</v>
      </c>
      <c r="D832" s="19">
        <f>Table21[[#This Row],[Adj Close]]-Table21[[#This Row],[Naive Trend ]]</f>
        <v>2.2092971999999946</v>
      </c>
      <c r="E832" s="7">
        <f t="shared" si="60"/>
        <v>4.8809941179278162</v>
      </c>
      <c r="F832" s="7">
        <f>ABS(Table21[[#This Row],[Erorr 1]])</f>
        <v>2.2092971999999946</v>
      </c>
      <c r="G832" s="8">
        <f>Table21[[#This Row],[Abs Erorr 1]]/Table21[[#This Row],[Adj Close]]</f>
        <v>2.0505816016658806E-2</v>
      </c>
      <c r="H832" s="6">
        <f t="shared" si="63"/>
        <v>105.18035379999999</v>
      </c>
      <c r="I832" s="9">
        <f>(Table21[[#This Row],[Adj Close]]-Table21[[#This Row],[3-MA]])</f>
        <v>2.5596746000000081</v>
      </c>
      <c r="J832" s="5">
        <f t="shared" si="62"/>
        <v>6.5519340578852017</v>
      </c>
      <c r="K832" s="5">
        <f>ABS(Table21[[#This Row],[Erorr 2]])</f>
        <v>2.5596746000000081</v>
      </c>
      <c r="L832" s="8">
        <f>Table21[[#This Row],[Abs Erorr 2]]/Table21[[#This Row],[Adj Close]]</f>
        <v>2.3757879388121714E-2</v>
      </c>
      <c r="M832" s="6">
        <f t="shared" si="64"/>
        <v>106.26716233333333</v>
      </c>
      <c r="N832" s="11">
        <f>Table21[[#This Row],[Adj Close]]-Table21[[#This Row],[6-MA]]</f>
        <v>1.4728660666666684</v>
      </c>
      <c r="O832" s="12">
        <f>(Table21[[#This Row],[Adj Close]]-M832)^2</f>
        <v>2.1693344503381429</v>
      </c>
      <c r="P832" s="12">
        <f>ABS(Table21[[#This Row],[Erorr 3]])</f>
        <v>1.4728660666666684</v>
      </c>
      <c r="Q832" s="204">
        <f>Table21[[#This Row],[Abs Erorr 3]]/Table21[[#This Row],[Adj Close]]</f>
        <v>1.3670555767801046E-2</v>
      </c>
    </row>
    <row r="833" spans="1:17" x14ac:dyDescent="0.3">
      <c r="A833" s="68">
        <v>44671</v>
      </c>
      <c r="B833" s="87">
        <v>109.89094540000001</v>
      </c>
      <c r="C833" s="6">
        <f t="shared" si="61"/>
        <v>107.7400284</v>
      </c>
      <c r="D833" s="19">
        <f>Table21[[#This Row],[Adj Close]]-Table21[[#This Row],[Naive Trend ]]</f>
        <v>2.1509170000000069</v>
      </c>
      <c r="E833" s="7">
        <f t="shared" si="60"/>
        <v>4.6264439408890299</v>
      </c>
      <c r="F833" s="7">
        <f>ABS(Table21[[#This Row],[Erorr 1]])</f>
        <v>2.1509170000000069</v>
      </c>
      <c r="G833" s="8">
        <f>Table21[[#This Row],[Abs Erorr 1]]/Table21[[#This Row],[Adj Close]]</f>
        <v>1.957319588225152E-2</v>
      </c>
      <c r="H833" s="6">
        <f t="shared" si="63"/>
        <v>106.18930053333334</v>
      </c>
      <c r="I833" s="9">
        <f>(Table21[[#This Row],[Adj Close]]-Table21[[#This Row],[3-MA]])</f>
        <v>3.701644866666669</v>
      </c>
      <c r="J833" s="5">
        <f t="shared" si="62"/>
        <v>13.702174718919702</v>
      </c>
      <c r="K833" s="5">
        <f>ABS(Table21[[#This Row],[Erorr 2]])</f>
        <v>3.701644866666669</v>
      </c>
      <c r="L833" s="8">
        <f>Table21[[#This Row],[Abs Erorr 2]]/Table21[[#This Row],[Adj Close]]</f>
        <v>3.3684712177084145E-2</v>
      </c>
      <c r="M833" s="6">
        <f t="shared" si="64"/>
        <v>106.00600435000001</v>
      </c>
      <c r="N833" s="11">
        <f>Table21[[#This Row],[Adj Close]]-Table21[[#This Row],[6-MA]]</f>
        <v>3.8849410499999948</v>
      </c>
      <c r="O833" s="12">
        <f>(Table21[[#This Row],[Adj Close]]-M833)^2</f>
        <v>15.092766961975062</v>
      </c>
      <c r="P833" s="12">
        <f>ABS(Table21[[#This Row],[Erorr 3]])</f>
        <v>3.8849410499999948</v>
      </c>
      <c r="Q833" s="204">
        <f>Table21[[#This Row],[Abs Erorr 3]]/Table21[[#This Row],[Adj Close]]</f>
        <v>3.5352694763512285E-2</v>
      </c>
    </row>
    <row r="834" spans="1:17" x14ac:dyDescent="0.3">
      <c r="A834" s="68">
        <v>44672</v>
      </c>
      <c r="B834" s="87">
        <v>108.1682663</v>
      </c>
      <c r="C834" s="6">
        <f t="shared" si="61"/>
        <v>109.89094540000001</v>
      </c>
      <c r="D834" s="19">
        <f>Table21[[#This Row],[Adj Close]]-Table21[[#This Row],[Naive Trend ]]</f>
        <v>-1.7226791000000077</v>
      </c>
      <c r="E834" s="7">
        <f t="shared" si="60"/>
        <v>2.9676232815768366</v>
      </c>
      <c r="F834" s="7">
        <f>ABS(Table21[[#This Row],[Erorr 1]])</f>
        <v>1.7226791000000077</v>
      </c>
      <c r="G834" s="8">
        <f>Table21[[#This Row],[Abs Erorr 1]]/Table21[[#This Row],[Adj Close]]</f>
        <v>1.5925919485685679E-2</v>
      </c>
      <c r="H834" s="6">
        <f t="shared" si="63"/>
        <v>107.72056833333335</v>
      </c>
      <c r="I834" s="9">
        <f>(Table21[[#This Row],[Adj Close]]-Table21[[#This Row],[3-MA]])</f>
        <v>0.44769796666665229</v>
      </c>
      <c r="J834" s="5">
        <f t="shared" si="62"/>
        <v>0.2004334693574549</v>
      </c>
      <c r="K834" s="5">
        <f>ABS(Table21[[#This Row],[Erorr 2]])</f>
        <v>0.44769796666665229</v>
      </c>
      <c r="L834" s="8">
        <f>Table21[[#This Row],[Abs Erorr 2]]/Table21[[#This Row],[Adj Close]]</f>
        <v>4.1389030441236936E-3</v>
      </c>
      <c r="M834" s="6">
        <f t="shared" si="64"/>
        <v>106.49912516666666</v>
      </c>
      <c r="N834" s="11">
        <f>Table21[[#This Row],[Adj Close]]-Table21[[#This Row],[6-MA]]</f>
        <v>1.6691411333333406</v>
      </c>
      <c r="O834" s="12">
        <f>(Table21[[#This Row],[Adj Close]]-M834)^2</f>
        <v>2.7860321229853087</v>
      </c>
      <c r="P834" s="12">
        <f>ABS(Table21[[#This Row],[Erorr 3]])</f>
        <v>1.6691411333333406</v>
      </c>
      <c r="Q834" s="204">
        <f>Table21[[#This Row],[Abs Erorr 3]]/Table21[[#This Row],[Adj Close]]</f>
        <v>1.5430968715945303E-2</v>
      </c>
    </row>
    <row r="835" spans="1:17" x14ac:dyDescent="0.3">
      <c r="A835" s="68">
        <v>44673</v>
      </c>
      <c r="B835" s="87">
        <v>104.13896939999999</v>
      </c>
      <c r="C835" s="6">
        <f t="shared" si="61"/>
        <v>108.1682663</v>
      </c>
      <c r="D835" s="19">
        <f>Table21[[#This Row],[Adj Close]]-Table21[[#This Row],[Naive Trend ]]</f>
        <v>-4.0292969000000056</v>
      </c>
      <c r="E835" s="7">
        <f t="shared" ref="E835:E898" si="65">(B835-C835)^2</f>
        <v>16.235233508349655</v>
      </c>
      <c r="F835" s="7">
        <f>ABS(Table21[[#This Row],[Erorr 1]])</f>
        <v>4.0292969000000056</v>
      </c>
      <c r="G835" s="8">
        <f>Table21[[#This Row],[Abs Erorr 1]]/Table21[[#This Row],[Adj Close]]</f>
        <v>3.8691538078539943E-2</v>
      </c>
      <c r="H835" s="6">
        <f t="shared" si="63"/>
        <v>108.59974670000001</v>
      </c>
      <c r="I835" s="9">
        <f>(Table21[[#This Row],[Adj Close]]-Table21[[#This Row],[3-MA]])</f>
        <v>-4.4607773000000179</v>
      </c>
      <c r="J835" s="5">
        <f t="shared" si="62"/>
        <v>19.89853412019545</v>
      </c>
      <c r="K835" s="5">
        <f>ABS(Table21[[#This Row],[Erorr 2]])</f>
        <v>4.4607773000000179</v>
      </c>
      <c r="L835" s="8">
        <f>Table21[[#This Row],[Abs Erorr 2]]/Table21[[#This Row],[Adj Close]]</f>
        <v>4.2834851599751075E-2</v>
      </c>
      <c r="M835" s="6">
        <f t="shared" si="64"/>
        <v>106.89005025</v>
      </c>
      <c r="N835" s="11">
        <f>Table21[[#This Row],[Adj Close]]-Table21[[#This Row],[6-MA]]</f>
        <v>-2.7510808500000081</v>
      </c>
      <c r="O835" s="12">
        <f>(Table21[[#This Row],[Adj Close]]-M835)^2</f>
        <v>7.5684458432367672</v>
      </c>
      <c r="P835" s="12">
        <f>ABS(Table21[[#This Row],[Erorr 3]])</f>
        <v>2.7510808500000081</v>
      </c>
      <c r="Q835" s="204">
        <f>Table21[[#This Row],[Abs Erorr 3]]/Table21[[#This Row],[Adj Close]]</f>
        <v>2.6417400381917054E-2</v>
      </c>
    </row>
    <row r="836" spans="1:17" x14ac:dyDescent="0.3">
      <c r="A836" s="68">
        <v>44676</v>
      </c>
      <c r="B836" s="87">
        <v>101.57929230000001</v>
      </c>
      <c r="C836" s="6">
        <f t="shared" ref="C836:C899" si="66">B835</f>
        <v>104.13896939999999</v>
      </c>
      <c r="D836" s="19">
        <f>Table21[[#This Row],[Adj Close]]-Table21[[#This Row],[Naive Trend ]]</f>
        <v>-2.5596770999999876</v>
      </c>
      <c r="E836" s="7">
        <f t="shared" si="65"/>
        <v>6.5519468562643466</v>
      </c>
      <c r="F836" s="7">
        <f>ABS(Table21[[#This Row],[Erorr 1]])</f>
        <v>2.5596770999999876</v>
      </c>
      <c r="G836" s="8">
        <f>Table21[[#This Row],[Abs Erorr 1]]/Table21[[#This Row],[Adj Close]]</f>
        <v>2.5198808162990003E-2</v>
      </c>
      <c r="H836" s="6">
        <f t="shared" si="63"/>
        <v>107.3993937</v>
      </c>
      <c r="I836" s="9">
        <f>(Table21[[#This Row],[Adj Close]]-Table21[[#This Row],[3-MA]])</f>
        <v>-5.8201013999999986</v>
      </c>
      <c r="J836" s="5">
        <f t="shared" si="62"/>
        <v>33.873580306281944</v>
      </c>
      <c r="K836" s="5">
        <f>ABS(Table21[[#This Row],[Erorr 2]])</f>
        <v>5.8201013999999986</v>
      </c>
      <c r="L836" s="8">
        <f>Table21[[#This Row],[Abs Erorr 2]]/Table21[[#This Row],[Adj Close]]</f>
        <v>5.729614046543223E-2</v>
      </c>
      <c r="M836" s="6">
        <f t="shared" si="64"/>
        <v>106.79434711666666</v>
      </c>
      <c r="N836" s="11">
        <f>Table21[[#This Row],[Adj Close]]-Table21[[#This Row],[6-MA]]</f>
        <v>-5.215054816666651</v>
      </c>
      <c r="O836" s="12">
        <f>(Table21[[#This Row],[Adj Close]]-M836)^2</f>
        <v>27.196796740838039</v>
      </c>
      <c r="P836" s="12">
        <f>ABS(Table21[[#This Row],[Erorr 3]])</f>
        <v>5.215054816666651</v>
      </c>
      <c r="Q836" s="204">
        <f>Table21[[#This Row],[Abs Erorr 3]]/Table21[[#This Row],[Adj Close]]</f>
        <v>5.1339743549942515E-2</v>
      </c>
    </row>
    <row r="837" spans="1:17" x14ac:dyDescent="0.3">
      <c r="A837" s="68">
        <v>44677</v>
      </c>
      <c r="B837" s="87">
        <v>96.352874760000006</v>
      </c>
      <c r="C837" s="6">
        <f t="shared" si="66"/>
        <v>101.57929230000001</v>
      </c>
      <c r="D837" s="19">
        <f>Table21[[#This Row],[Adj Close]]-Table21[[#This Row],[Naive Trend ]]</f>
        <v>-5.2264175399999999</v>
      </c>
      <c r="E837" s="7">
        <f t="shared" si="65"/>
        <v>27.315440302419649</v>
      </c>
      <c r="F837" s="7">
        <f>ABS(Table21[[#This Row],[Erorr 1]])</f>
        <v>5.2264175399999999</v>
      </c>
      <c r="G837" s="8">
        <f>Table21[[#This Row],[Abs Erorr 1]]/Table21[[#This Row],[Adj Close]]</f>
        <v>5.4242466070869098E-2</v>
      </c>
      <c r="H837" s="6">
        <f t="shared" si="63"/>
        <v>104.62884266666667</v>
      </c>
      <c r="I837" s="9">
        <f>(Table21[[#This Row],[Adj Close]]-Table21[[#This Row],[3-MA]])</f>
        <v>-8.2759679066666649</v>
      </c>
      <c r="J837" s="5">
        <f t="shared" ref="J837:J900" si="67">(B837-H837)^2</f>
        <v>68.491644792176615</v>
      </c>
      <c r="K837" s="5">
        <f>ABS(Table21[[#This Row],[Erorr 2]])</f>
        <v>8.2759679066666649</v>
      </c>
      <c r="L837" s="8">
        <f>Table21[[#This Row],[Abs Erorr 2]]/Table21[[#This Row],[Adj Close]]</f>
        <v>8.5892278017452112E-2</v>
      </c>
      <c r="M837" s="6">
        <f t="shared" si="64"/>
        <v>106.1747055</v>
      </c>
      <c r="N837" s="11">
        <f>Table21[[#This Row],[Adj Close]]-Table21[[#This Row],[6-MA]]</f>
        <v>-9.8218307399999958</v>
      </c>
      <c r="O837" s="12">
        <f>(Table21[[#This Row],[Adj Close]]-M837)^2</f>
        <v>96.46835908520886</v>
      </c>
      <c r="P837" s="12">
        <f>ABS(Table21[[#This Row],[Erorr 3]])</f>
        <v>9.8218307399999958</v>
      </c>
      <c r="Q837" s="204">
        <f>Table21[[#This Row],[Abs Erorr 3]]/Table21[[#This Row],[Adj Close]]</f>
        <v>0.10193604253598708</v>
      </c>
    </row>
    <row r="838" spans="1:17" x14ac:dyDescent="0.3">
      <c r="A838" s="68">
        <v>44678</v>
      </c>
      <c r="B838" s="87">
        <v>93.754272459999996</v>
      </c>
      <c r="C838" s="6">
        <f t="shared" si="66"/>
        <v>96.352874760000006</v>
      </c>
      <c r="D838" s="19">
        <f>Table21[[#This Row],[Adj Close]]-Table21[[#This Row],[Naive Trend ]]</f>
        <v>-2.5986023000000102</v>
      </c>
      <c r="E838" s="7">
        <f t="shared" si="65"/>
        <v>6.7527339135653435</v>
      </c>
      <c r="F838" s="7">
        <f>ABS(Table21[[#This Row],[Erorr 1]])</f>
        <v>2.5986023000000102</v>
      </c>
      <c r="G838" s="8">
        <f>Table21[[#This Row],[Abs Erorr 1]]/Table21[[#This Row],[Adj Close]]</f>
        <v>2.7717161381724729E-2</v>
      </c>
      <c r="H838" s="6">
        <f t="shared" ref="H838:H901" si="68">AVERAGE(B835:B837)</f>
        <v>100.69037881999999</v>
      </c>
      <c r="I838" s="9">
        <f>(Table21[[#This Row],[Adj Close]]-Table21[[#This Row],[3-MA]])</f>
        <v>-6.9361063599999966</v>
      </c>
      <c r="J838" s="5">
        <f t="shared" si="67"/>
        <v>48.109571437232404</v>
      </c>
      <c r="K838" s="5">
        <f>ABS(Table21[[#This Row],[Erorr 2]])</f>
        <v>6.9361063599999966</v>
      </c>
      <c r="L838" s="8">
        <f>Table21[[#This Row],[Abs Erorr 2]]/Table21[[#This Row],[Adj Close]]</f>
        <v>7.3981762942689017E-2</v>
      </c>
      <c r="M838" s="6">
        <f t="shared" si="64"/>
        <v>104.64506275999999</v>
      </c>
      <c r="N838" s="11">
        <f>Table21[[#This Row],[Adj Close]]-Table21[[#This Row],[6-MA]]</f>
        <v>-10.890790299999992</v>
      </c>
      <c r="O838" s="12">
        <f>(Table21[[#This Row],[Adj Close]]-M838)^2</f>
        <v>118.60931335857391</v>
      </c>
      <c r="P838" s="12">
        <f>ABS(Table21[[#This Row],[Erorr 3]])</f>
        <v>10.890790299999992</v>
      </c>
      <c r="Q838" s="204">
        <f>Table21[[#This Row],[Abs Erorr 3]]/Table21[[#This Row],[Adj Close]]</f>
        <v>0.11616313597491269</v>
      </c>
    </row>
    <row r="839" spans="1:17" x14ac:dyDescent="0.3">
      <c r="A839" s="68">
        <v>44679</v>
      </c>
      <c r="B839" s="87">
        <v>96.829765320000007</v>
      </c>
      <c r="C839" s="6">
        <f t="shared" si="66"/>
        <v>93.754272459999996</v>
      </c>
      <c r="D839" s="19">
        <f>Table21[[#This Row],[Adj Close]]-Table21[[#This Row],[Naive Trend ]]</f>
        <v>3.0754928600000113</v>
      </c>
      <c r="E839" s="7">
        <f t="shared" si="65"/>
        <v>9.4586563319110493</v>
      </c>
      <c r="F839" s="7">
        <f>ABS(Table21[[#This Row],[Erorr 1]])</f>
        <v>3.0754928600000113</v>
      </c>
      <c r="G839" s="8">
        <f>Table21[[#This Row],[Abs Erorr 1]]/Table21[[#This Row],[Adj Close]]</f>
        <v>3.1761853907589448E-2</v>
      </c>
      <c r="H839" s="6">
        <f t="shared" si="68"/>
        <v>97.228813173333336</v>
      </c>
      <c r="I839" s="9">
        <f>(Table21[[#This Row],[Adj Close]]-Table21[[#This Row],[3-MA]])</f>
        <v>-0.39904785333332882</v>
      </c>
      <c r="J839" s="5">
        <f t="shared" si="67"/>
        <v>0.15923918924993791</v>
      </c>
      <c r="K839" s="5">
        <f>ABS(Table21[[#This Row],[Erorr 2]])</f>
        <v>0.39904785333332882</v>
      </c>
      <c r="L839" s="8">
        <f>Table21[[#This Row],[Abs Erorr 2]]/Table21[[#This Row],[Adj Close]]</f>
        <v>4.1211279611653284E-3</v>
      </c>
      <c r="M839" s="6">
        <f t="shared" si="64"/>
        <v>102.31410343666668</v>
      </c>
      <c r="N839" s="11">
        <f>Table21[[#This Row],[Adj Close]]-Table21[[#This Row],[6-MA]]</f>
        <v>-5.4843381166666774</v>
      </c>
      <c r="O839" s="12">
        <f>(Table21[[#This Row],[Adj Close]]-M839)^2</f>
        <v>30.077964577922998</v>
      </c>
      <c r="P839" s="12">
        <f>ABS(Table21[[#This Row],[Erorr 3]])</f>
        <v>5.4843381166666774</v>
      </c>
      <c r="Q839" s="204">
        <f>Table21[[#This Row],[Abs Erorr 3]]/Table21[[#This Row],[Adj Close]]</f>
        <v>5.6638969417536093E-2</v>
      </c>
    </row>
    <row r="840" spans="1:17" x14ac:dyDescent="0.3">
      <c r="A840" s="68">
        <v>44680</v>
      </c>
      <c r="B840" s="87">
        <v>97.394264219999997</v>
      </c>
      <c r="C840" s="6">
        <f t="shared" si="66"/>
        <v>96.829765320000007</v>
      </c>
      <c r="D840" s="19">
        <f>Table21[[#This Row],[Adj Close]]-Table21[[#This Row],[Naive Trend ]]</f>
        <v>0.56449889999998959</v>
      </c>
      <c r="E840" s="7">
        <f t="shared" si="65"/>
        <v>0.31865900810119824</v>
      </c>
      <c r="F840" s="7">
        <f>ABS(Table21[[#This Row],[Erorr 1]])</f>
        <v>0.56449889999998959</v>
      </c>
      <c r="G840" s="8">
        <f>Table21[[#This Row],[Abs Erorr 1]]/Table21[[#This Row],[Adj Close]]</f>
        <v>5.7960179125627525E-3</v>
      </c>
      <c r="H840" s="6">
        <f t="shared" si="68"/>
        <v>95.645637513333327</v>
      </c>
      <c r="I840" s="9">
        <f>(Table21[[#This Row],[Adj Close]]-Table21[[#This Row],[3-MA]])</f>
        <v>1.7486267066666699</v>
      </c>
      <c r="J840" s="5">
        <f t="shared" si="67"/>
        <v>3.0576953592679237</v>
      </c>
      <c r="K840" s="5">
        <f>ABS(Table21[[#This Row],[Erorr 2]])</f>
        <v>1.7486267066666699</v>
      </c>
      <c r="L840" s="8">
        <f>Table21[[#This Row],[Abs Erorr 2]]/Table21[[#This Row],[Adj Close]]</f>
        <v>1.7954103567298041E-2</v>
      </c>
      <c r="M840" s="6">
        <f t="shared" si="64"/>
        <v>100.13724008999999</v>
      </c>
      <c r="N840" s="11">
        <f>Table21[[#This Row],[Adj Close]]-Table21[[#This Row],[6-MA]]</f>
        <v>-2.7429758699999951</v>
      </c>
      <c r="O840" s="12">
        <f>(Table21[[#This Row],[Adj Close]]-M840)^2</f>
        <v>7.5239166234022301</v>
      </c>
      <c r="P840" s="12">
        <f>ABS(Table21[[#This Row],[Erorr 3]])</f>
        <v>2.7429758699999951</v>
      </c>
      <c r="Q840" s="204">
        <f>Table21[[#This Row],[Abs Erorr 3]]/Table21[[#This Row],[Adj Close]]</f>
        <v>2.8163628443293096E-2</v>
      </c>
    </row>
    <row r="841" spans="1:17" x14ac:dyDescent="0.3">
      <c r="A841" s="68">
        <v>44683</v>
      </c>
      <c r="B841" s="87">
        <v>99.47704315</v>
      </c>
      <c r="C841" s="6">
        <f t="shared" si="66"/>
        <v>97.394264219999997</v>
      </c>
      <c r="D841" s="19">
        <f>Table21[[#This Row],[Adj Close]]-Table21[[#This Row],[Naive Trend ]]</f>
        <v>2.0827789300000035</v>
      </c>
      <c r="E841" s="7">
        <f t="shared" si="65"/>
        <v>4.337968071251959</v>
      </c>
      <c r="F841" s="7">
        <f>ABS(Table21[[#This Row],[Erorr 1]])</f>
        <v>2.0827789300000035</v>
      </c>
      <c r="G841" s="8">
        <f>Table21[[#This Row],[Abs Erorr 1]]/Table21[[#This Row],[Adj Close]]</f>
        <v>2.0937282251739339E-2</v>
      </c>
      <c r="H841" s="6">
        <f t="shared" si="68"/>
        <v>95.992767333333333</v>
      </c>
      <c r="I841" s="9">
        <f>(Table21[[#This Row],[Adj Close]]-Table21[[#This Row],[3-MA]])</f>
        <v>3.484275816666667</v>
      </c>
      <c r="J841" s="5">
        <f t="shared" si="67"/>
        <v>12.140177966608169</v>
      </c>
      <c r="K841" s="5">
        <f>ABS(Table21[[#This Row],[Erorr 2]])</f>
        <v>3.484275816666667</v>
      </c>
      <c r="L841" s="8">
        <f>Table21[[#This Row],[Abs Erorr 2]]/Table21[[#This Row],[Adj Close]]</f>
        <v>3.5025928659869573E-2</v>
      </c>
      <c r="M841" s="6">
        <f t="shared" ref="M841:M904" si="69">AVERAGE(B835:B840)</f>
        <v>98.341573076666648</v>
      </c>
      <c r="N841" s="11">
        <f>Table21[[#This Row],[Adj Close]]-Table21[[#This Row],[6-MA]]</f>
        <v>1.1354700733333516</v>
      </c>
      <c r="O841" s="12">
        <f>(Table21[[#This Row],[Adj Close]]-M841)^2</f>
        <v>1.2892922874356469</v>
      </c>
      <c r="P841" s="12">
        <f>ABS(Table21[[#This Row],[Erorr 3]])</f>
        <v>1.1354700733333516</v>
      </c>
      <c r="Q841" s="204">
        <f>Table21[[#This Row],[Abs Erorr 3]]/Table21[[#This Row],[Adj Close]]</f>
        <v>1.1414393083851443E-2</v>
      </c>
    </row>
    <row r="842" spans="1:17" x14ac:dyDescent="0.3">
      <c r="A842" s="68">
        <v>44684</v>
      </c>
      <c r="B842" s="87">
        <v>98.834693909999999</v>
      </c>
      <c r="C842" s="6">
        <f t="shared" si="66"/>
        <v>99.47704315</v>
      </c>
      <c r="D842" s="19">
        <f>Table21[[#This Row],[Adj Close]]-Table21[[#This Row],[Naive Trend ]]</f>
        <v>-0.64234924000000149</v>
      </c>
      <c r="E842" s="7">
        <f t="shared" si="65"/>
        <v>0.4126125461285795</v>
      </c>
      <c r="F842" s="7">
        <f>ABS(Table21[[#This Row],[Erorr 1]])</f>
        <v>0.64234924000000149</v>
      </c>
      <c r="G842" s="8">
        <f>Table21[[#This Row],[Abs Erorr 1]]/Table21[[#This Row],[Adj Close]]</f>
        <v>6.4992283032204463E-3</v>
      </c>
      <c r="H842" s="6">
        <f t="shared" si="68"/>
        <v>97.90035756333333</v>
      </c>
      <c r="I842" s="9">
        <f>(Table21[[#This Row],[Adj Close]]-Table21[[#This Row],[3-MA]])</f>
        <v>0.93433634666666876</v>
      </c>
      <c r="J842" s="5">
        <f t="shared" si="67"/>
        <v>0.87298440870241745</v>
      </c>
      <c r="K842" s="5">
        <f>ABS(Table21[[#This Row],[Erorr 2]])</f>
        <v>0.93433634666666876</v>
      </c>
      <c r="L842" s="8">
        <f>Table21[[#This Row],[Abs Erorr 2]]/Table21[[#This Row],[Adj Close]]</f>
        <v>9.4535259806388036E-3</v>
      </c>
      <c r="M842" s="6">
        <f t="shared" si="69"/>
        <v>97.564585368333326</v>
      </c>
      <c r="N842" s="11">
        <f>Table21[[#This Row],[Adj Close]]-Table21[[#This Row],[6-MA]]</f>
        <v>1.2701085416666729</v>
      </c>
      <c r="O842" s="12">
        <f>(Table21[[#This Row],[Adj Close]]-M842)^2</f>
        <v>1.6131757076146425</v>
      </c>
      <c r="P842" s="12">
        <f>ABS(Table21[[#This Row],[Erorr 3]])</f>
        <v>1.2701085416666729</v>
      </c>
      <c r="Q842" s="204">
        <f>Table21[[#This Row],[Abs Erorr 3]]/Table21[[#This Row],[Adj Close]]</f>
        <v>1.285083700287723E-2</v>
      </c>
    </row>
    <row r="843" spans="1:17" x14ac:dyDescent="0.3">
      <c r="A843" s="68">
        <v>44685</v>
      </c>
      <c r="B843" s="87">
        <v>101.413826</v>
      </c>
      <c r="C843" s="6">
        <f t="shared" si="66"/>
        <v>98.834693909999999</v>
      </c>
      <c r="D843" s="19">
        <f>Table21[[#This Row],[Adj Close]]-Table21[[#This Row],[Naive Trend ]]</f>
        <v>2.5791320900000017</v>
      </c>
      <c r="E843" s="7">
        <f t="shared" si="65"/>
        <v>6.6519223376677763</v>
      </c>
      <c r="F843" s="7">
        <f>ABS(Table21[[#This Row],[Erorr 1]])</f>
        <v>2.5791320900000017</v>
      </c>
      <c r="G843" s="8">
        <f>Table21[[#This Row],[Abs Erorr 1]]/Table21[[#This Row],[Adj Close]]</f>
        <v>2.5431760063958159E-2</v>
      </c>
      <c r="H843" s="6">
        <f t="shared" si="68"/>
        <v>98.568667093333332</v>
      </c>
      <c r="I843" s="9">
        <f>(Table21[[#This Row],[Adj Close]]-Table21[[#This Row],[3-MA]])</f>
        <v>2.8451589066666685</v>
      </c>
      <c r="J843" s="5">
        <f t="shared" si="67"/>
        <v>8.0949292041846732</v>
      </c>
      <c r="K843" s="5">
        <f>ABS(Table21[[#This Row],[Erorr 2]])</f>
        <v>2.8451589066666685</v>
      </c>
      <c r="L843" s="8">
        <f>Table21[[#This Row],[Abs Erorr 2]]/Table21[[#This Row],[Adj Close]]</f>
        <v>2.8054941016293661E-2</v>
      </c>
      <c r="M843" s="6">
        <f t="shared" si="69"/>
        <v>97.107152303333308</v>
      </c>
      <c r="N843" s="11">
        <f>Table21[[#This Row],[Adj Close]]-Table21[[#This Row],[6-MA]]</f>
        <v>4.3066736966666923</v>
      </c>
      <c r="O843" s="12">
        <f>(Table21[[#This Row],[Adj Close]]-M843)^2</f>
        <v>18.547438329560752</v>
      </c>
      <c r="P843" s="12">
        <f>ABS(Table21[[#This Row],[Erorr 3]])</f>
        <v>4.3066736966666923</v>
      </c>
      <c r="Q843" s="204">
        <f>Table21[[#This Row],[Abs Erorr 3]]/Table21[[#This Row],[Adj Close]]</f>
        <v>4.2466336854963864E-2</v>
      </c>
    </row>
    <row r="844" spans="1:17" x14ac:dyDescent="0.3">
      <c r="A844" s="68">
        <v>44686</v>
      </c>
      <c r="B844" s="87">
        <v>96.712989809999996</v>
      </c>
      <c r="C844" s="6">
        <f t="shared" si="66"/>
        <v>101.413826</v>
      </c>
      <c r="D844" s="19">
        <f>Table21[[#This Row],[Adj Close]]-Table21[[#This Row],[Naive Trend ]]</f>
        <v>-4.700836190000004</v>
      </c>
      <c r="E844" s="7">
        <f t="shared" si="65"/>
        <v>22.097860885213752</v>
      </c>
      <c r="F844" s="7">
        <f>ABS(Table21[[#This Row],[Erorr 1]])</f>
        <v>4.700836190000004</v>
      </c>
      <c r="G844" s="8">
        <f>Table21[[#This Row],[Abs Erorr 1]]/Table21[[#This Row],[Adj Close]]</f>
        <v>4.8606047638845136E-2</v>
      </c>
      <c r="H844" s="6">
        <f t="shared" si="68"/>
        <v>99.908521020000009</v>
      </c>
      <c r="I844" s="9">
        <f>(Table21[[#This Row],[Adj Close]]-Table21[[#This Row],[3-MA]])</f>
        <v>-3.1955312100000128</v>
      </c>
      <c r="J844" s="5">
        <f t="shared" si="67"/>
        <v>10.211419714084146</v>
      </c>
      <c r="K844" s="5">
        <f>ABS(Table21[[#This Row],[Erorr 2]])</f>
        <v>3.1955312100000128</v>
      </c>
      <c r="L844" s="8">
        <f>Table21[[#This Row],[Abs Erorr 2]]/Table21[[#This Row],[Adj Close]]</f>
        <v>3.3041385818780668E-2</v>
      </c>
      <c r="M844" s="6">
        <f t="shared" si="69"/>
        <v>97.950644176666671</v>
      </c>
      <c r="N844" s="11">
        <f>Table21[[#This Row],[Adj Close]]-Table21[[#This Row],[6-MA]]</f>
        <v>-1.2376543666666748</v>
      </c>
      <c r="O844" s="12">
        <f>(Table21[[#This Row],[Adj Close]]-M844)^2</f>
        <v>1.5317883313290881</v>
      </c>
      <c r="P844" s="12">
        <f>ABS(Table21[[#This Row],[Erorr 3]])</f>
        <v>1.2376543666666748</v>
      </c>
      <c r="Q844" s="204">
        <f>Table21[[#This Row],[Abs Erorr 3]]/Table21[[#This Row],[Adj Close]]</f>
        <v>1.2797188558622174E-2</v>
      </c>
    </row>
    <row r="845" spans="1:17" x14ac:dyDescent="0.3">
      <c r="A845" s="68">
        <v>44687</v>
      </c>
      <c r="B845" s="87">
        <v>93.014587399999996</v>
      </c>
      <c r="C845" s="6">
        <f t="shared" si="66"/>
        <v>96.712989809999996</v>
      </c>
      <c r="D845" s="19">
        <f>Table21[[#This Row],[Adj Close]]-Table21[[#This Row],[Naive Trend ]]</f>
        <v>-3.6984024099999999</v>
      </c>
      <c r="E845" s="7">
        <f t="shared" si="65"/>
        <v>13.678180386293807</v>
      </c>
      <c r="F845" s="7">
        <f>ABS(Table21[[#This Row],[Erorr 1]])</f>
        <v>3.6984024099999999</v>
      </c>
      <c r="G845" s="8">
        <f>Table21[[#This Row],[Abs Erorr 1]]/Table21[[#This Row],[Adj Close]]</f>
        <v>3.9761531103668583E-2</v>
      </c>
      <c r="H845" s="6">
        <f t="shared" si="68"/>
        <v>98.987169906666665</v>
      </c>
      <c r="I845" s="9">
        <f>(Table21[[#This Row],[Adj Close]]-Table21[[#This Row],[3-MA]])</f>
        <v>-5.9725825066666687</v>
      </c>
      <c r="J845" s="5">
        <f t="shared" si="67"/>
        <v>35.671741798940708</v>
      </c>
      <c r="K845" s="5">
        <f>ABS(Table21[[#This Row],[Erorr 2]])</f>
        <v>5.9725825066666687</v>
      </c>
      <c r="L845" s="8">
        <f>Table21[[#This Row],[Abs Erorr 2]]/Table21[[#This Row],[Adj Close]]</f>
        <v>6.4211245500473718E-2</v>
      </c>
      <c r="M845" s="6">
        <f t="shared" si="69"/>
        <v>98.44376373499999</v>
      </c>
      <c r="N845" s="11">
        <f>Table21[[#This Row],[Adj Close]]-Table21[[#This Row],[6-MA]]</f>
        <v>-5.429176334999994</v>
      </c>
      <c r="O845" s="12">
        <f>(Table21[[#This Row],[Adj Close]]-M845)^2</f>
        <v>29.475955676523967</v>
      </c>
      <c r="P845" s="12">
        <f>ABS(Table21[[#This Row],[Erorr 3]])</f>
        <v>5.429176334999994</v>
      </c>
      <c r="Q845" s="204">
        <f>Table21[[#This Row],[Abs Erorr 3]]/Table21[[#This Row],[Adj Close]]</f>
        <v>5.8369084750678521E-2</v>
      </c>
    </row>
    <row r="846" spans="1:17" x14ac:dyDescent="0.3">
      <c r="A846" s="68">
        <v>44690</v>
      </c>
      <c r="B846" s="87">
        <v>89.19940948</v>
      </c>
      <c r="C846" s="6">
        <f t="shared" si="66"/>
        <v>93.014587399999996</v>
      </c>
      <c r="D846" s="19">
        <f>Table21[[#This Row],[Adj Close]]-Table21[[#This Row],[Naive Trend ]]</f>
        <v>-3.8151779199999964</v>
      </c>
      <c r="E846" s="7">
        <f t="shared" si="65"/>
        <v>14.5555825612555</v>
      </c>
      <c r="F846" s="7">
        <f>ABS(Table21[[#This Row],[Erorr 1]])</f>
        <v>3.8151779199999964</v>
      </c>
      <c r="G846" s="8">
        <f>Table21[[#This Row],[Abs Erorr 1]]/Table21[[#This Row],[Adj Close]]</f>
        <v>4.277133606871493E-2</v>
      </c>
      <c r="H846" s="6">
        <f t="shared" si="68"/>
        <v>97.047134403333317</v>
      </c>
      <c r="I846" s="9">
        <f>(Table21[[#This Row],[Adj Close]]-Table21[[#This Row],[3-MA]])</f>
        <v>-7.8477249233333168</v>
      </c>
      <c r="J846" s="5">
        <f t="shared" si="67"/>
        <v>61.586786472306912</v>
      </c>
      <c r="K846" s="5">
        <f>ABS(Table21[[#This Row],[Erorr 2]])</f>
        <v>7.8477249233333168</v>
      </c>
      <c r="L846" s="8">
        <f>Table21[[#This Row],[Abs Erorr 2]]/Table21[[#This Row],[Adj Close]]</f>
        <v>8.7979561401613407E-2</v>
      </c>
      <c r="M846" s="6">
        <f t="shared" si="69"/>
        <v>97.807900748333338</v>
      </c>
      <c r="N846" s="11">
        <f>Table21[[#This Row],[Adj Close]]-Table21[[#This Row],[6-MA]]</f>
        <v>-8.6084912683333386</v>
      </c>
      <c r="O846" s="12">
        <f>(Table21[[#This Row],[Adj Close]]-M846)^2</f>
        <v>74.106121916971333</v>
      </c>
      <c r="P846" s="12">
        <f>ABS(Table21[[#This Row],[Erorr 3]])</f>
        <v>8.6084912683333386</v>
      </c>
      <c r="Q846" s="204">
        <f>Table21[[#This Row],[Abs Erorr 3]]/Table21[[#This Row],[Adj Close]]</f>
        <v>9.6508388547835694E-2</v>
      </c>
    </row>
    <row r="847" spans="1:17" x14ac:dyDescent="0.3">
      <c r="A847" s="68">
        <v>44691</v>
      </c>
      <c r="B847" s="87">
        <v>89.569236759999995</v>
      </c>
      <c r="C847" s="6">
        <f t="shared" si="66"/>
        <v>89.19940948</v>
      </c>
      <c r="D847" s="19">
        <f>Table21[[#This Row],[Adj Close]]-Table21[[#This Row],[Naive Trend ]]</f>
        <v>0.36982727999999554</v>
      </c>
      <c r="E847" s="7">
        <f t="shared" si="65"/>
        <v>0.13677221703219511</v>
      </c>
      <c r="F847" s="7">
        <f>ABS(Table21[[#This Row],[Erorr 1]])</f>
        <v>0.36982727999999554</v>
      </c>
      <c r="G847" s="8">
        <f>Table21[[#This Row],[Abs Erorr 1]]/Table21[[#This Row],[Adj Close]]</f>
        <v>4.1289542411860067E-3</v>
      </c>
      <c r="H847" s="6">
        <f t="shared" si="68"/>
        <v>92.975662229999998</v>
      </c>
      <c r="I847" s="9">
        <f>(Table21[[#This Row],[Adj Close]]-Table21[[#This Row],[3-MA]])</f>
        <v>-3.4064254700000021</v>
      </c>
      <c r="J847" s="5">
        <f t="shared" si="67"/>
        <v>11.603734482664734</v>
      </c>
      <c r="K847" s="5">
        <f>ABS(Table21[[#This Row],[Erorr 2]])</f>
        <v>3.4064254700000021</v>
      </c>
      <c r="L847" s="8">
        <f>Table21[[#This Row],[Abs Erorr 2]]/Table21[[#This Row],[Adj Close]]</f>
        <v>3.8031199027937349E-2</v>
      </c>
      <c r="M847" s="6">
        <f t="shared" si="69"/>
        <v>96.442091625000003</v>
      </c>
      <c r="N847" s="11">
        <f>Table21[[#This Row],[Adj Close]]-Table21[[#This Row],[6-MA]]</f>
        <v>-6.8728548650000079</v>
      </c>
      <c r="O847" s="12">
        <f>(Table21[[#This Row],[Adj Close]]-M847)^2</f>
        <v>47.23613399535428</v>
      </c>
      <c r="P847" s="12">
        <f>ABS(Table21[[#This Row],[Erorr 3]])</f>
        <v>6.8728548650000079</v>
      </c>
      <c r="Q847" s="204">
        <f>Table21[[#This Row],[Abs Erorr 3]]/Table21[[#This Row],[Adj Close]]</f>
        <v>7.6732314727831874E-2</v>
      </c>
    </row>
    <row r="848" spans="1:17" x14ac:dyDescent="0.3">
      <c r="A848" s="68">
        <v>44692</v>
      </c>
      <c r="B848" s="87">
        <v>90.659294130000006</v>
      </c>
      <c r="C848" s="6">
        <f t="shared" si="66"/>
        <v>89.569236759999995</v>
      </c>
      <c r="D848" s="19">
        <f>Table21[[#This Row],[Adj Close]]-Table21[[#This Row],[Naive Trend ]]</f>
        <v>1.0900573700000109</v>
      </c>
      <c r="E848" s="7">
        <f t="shared" si="65"/>
        <v>1.1882250698913406</v>
      </c>
      <c r="F848" s="7">
        <f>ABS(Table21[[#This Row],[Erorr 1]])</f>
        <v>1.0900573700000109</v>
      </c>
      <c r="G848" s="8">
        <f>Table21[[#This Row],[Abs Erorr 1]]/Table21[[#This Row],[Adj Close]]</f>
        <v>1.2023669282455849E-2</v>
      </c>
      <c r="H848" s="6">
        <f t="shared" si="68"/>
        <v>90.594411213333331</v>
      </c>
      <c r="I848" s="9">
        <f>(Table21[[#This Row],[Adj Close]]-Table21[[#This Row],[3-MA]])</f>
        <v>6.4882916666675783E-2</v>
      </c>
      <c r="J848" s="5">
        <f t="shared" si="67"/>
        <v>4.2097928751747941E-3</v>
      </c>
      <c r="K848" s="5">
        <f>ABS(Table21[[#This Row],[Erorr 2]])</f>
        <v>6.4882916666675783E-2</v>
      </c>
      <c r="L848" s="8">
        <f>Table21[[#This Row],[Abs Erorr 2]]/Table21[[#This Row],[Adj Close]]</f>
        <v>7.1567859963301238E-4</v>
      </c>
      <c r="M848" s="6">
        <f t="shared" si="69"/>
        <v>94.790790559999991</v>
      </c>
      <c r="N848" s="11">
        <f>Table21[[#This Row],[Adj Close]]-Table21[[#This Row],[6-MA]]</f>
        <v>-4.1314964299999843</v>
      </c>
      <c r="O848" s="12">
        <f>(Table21[[#This Row],[Adj Close]]-M848)^2</f>
        <v>17.069262751102617</v>
      </c>
      <c r="P848" s="12">
        <f>ABS(Table21[[#This Row],[Erorr 3]])</f>
        <v>4.1314964299999843</v>
      </c>
      <c r="Q848" s="204">
        <f>Table21[[#This Row],[Abs Erorr 3]]/Table21[[#This Row],[Adj Close]]</f>
        <v>4.5571680980393089E-2</v>
      </c>
    </row>
    <row r="849" spans="1:17" x14ac:dyDescent="0.3">
      <c r="A849" s="68">
        <v>44693</v>
      </c>
      <c r="B849" s="87">
        <v>90.357582089999994</v>
      </c>
      <c r="C849" s="6">
        <f t="shared" si="66"/>
        <v>90.659294130000006</v>
      </c>
      <c r="D849" s="19">
        <f>Table21[[#This Row],[Adj Close]]-Table21[[#This Row],[Naive Trend ]]</f>
        <v>-0.30171204000001239</v>
      </c>
      <c r="E849" s="7">
        <f t="shared" si="65"/>
        <v>9.103015508096908E-2</v>
      </c>
      <c r="F849" s="7">
        <f>ABS(Table21[[#This Row],[Erorr 1]])</f>
        <v>0.30171204000001239</v>
      </c>
      <c r="G849" s="8">
        <f>Table21[[#This Row],[Abs Erorr 1]]/Table21[[#This Row],[Adj Close]]</f>
        <v>3.3390893494637162E-3</v>
      </c>
      <c r="H849" s="6">
        <f t="shared" si="68"/>
        <v>89.809313456666658</v>
      </c>
      <c r="I849" s="9">
        <f>(Table21[[#This Row],[Adj Close]]-Table21[[#This Row],[3-MA]])</f>
        <v>0.5482686333333362</v>
      </c>
      <c r="J849" s="5">
        <f t="shared" si="67"/>
        <v>0.30059849429720426</v>
      </c>
      <c r="K849" s="5">
        <f>ABS(Table21[[#This Row],[Erorr 2]])</f>
        <v>0.5482686333333362</v>
      </c>
      <c r="L849" s="8">
        <f>Table21[[#This Row],[Abs Erorr 2]]/Table21[[#This Row],[Adj Close]]</f>
        <v>6.0677656556506494E-3</v>
      </c>
      <c r="M849" s="6">
        <f t="shared" si="69"/>
        <v>93.428223930000001</v>
      </c>
      <c r="N849" s="11">
        <f>Table21[[#This Row],[Adj Close]]-Table21[[#This Row],[6-MA]]</f>
        <v>-3.0706418400000075</v>
      </c>
      <c r="O849" s="12">
        <f>(Table21[[#This Row],[Adj Close]]-M849)^2</f>
        <v>9.4288413095586314</v>
      </c>
      <c r="P849" s="12">
        <f>ABS(Table21[[#This Row],[Erorr 3]])</f>
        <v>3.0706418400000075</v>
      </c>
      <c r="Q849" s="204">
        <f>Table21[[#This Row],[Abs Erorr 3]]/Table21[[#This Row],[Adj Close]]</f>
        <v>3.3983222757571332E-2</v>
      </c>
    </row>
    <row r="850" spans="1:17" x14ac:dyDescent="0.3">
      <c r="A850" s="68">
        <v>44694</v>
      </c>
      <c r="B850" s="87">
        <v>94.081329350000004</v>
      </c>
      <c r="C850" s="6">
        <f t="shared" si="66"/>
        <v>90.357582089999994</v>
      </c>
      <c r="D850" s="19">
        <f>Table21[[#This Row],[Adj Close]]-Table21[[#This Row],[Naive Trend ]]</f>
        <v>3.7237472600000103</v>
      </c>
      <c r="E850" s="7">
        <f t="shared" si="65"/>
        <v>13.866293656357584</v>
      </c>
      <c r="F850" s="7">
        <f>ABS(Table21[[#This Row],[Erorr 1]])</f>
        <v>3.7237472600000103</v>
      </c>
      <c r="G850" s="8">
        <f>Table21[[#This Row],[Abs Erorr 1]]/Table21[[#This Row],[Adj Close]]</f>
        <v>3.9580087629788686E-2</v>
      </c>
      <c r="H850" s="6">
        <f t="shared" si="68"/>
        <v>90.195370993333327</v>
      </c>
      <c r="I850" s="9">
        <f>(Table21[[#This Row],[Adj Close]]-Table21[[#This Row],[3-MA]])</f>
        <v>3.8859583566666771</v>
      </c>
      <c r="J850" s="5">
        <f t="shared" si="67"/>
        <v>15.100672349747581</v>
      </c>
      <c r="K850" s="5">
        <f>ABS(Table21[[#This Row],[Erorr 2]])</f>
        <v>3.8859583566666771</v>
      </c>
      <c r="L850" s="8">
        <f>Table21[[#This Row],[Abs Erorr 2]]/Table21[[#This Row],[Adj Close]]</f>
        <v>4.1304245842553849E-2</v>
      </c>
      <c r="M850" s="6">
        <f t="shared" si="69"/>
        <v>91.585516611666662</v>
      </c>
      <c r="N850" s="11">
        <f>Table21[[#This Row],[Adj Close]]-Table21[[#This Row],[6-MA]]</f>
        <v>2.4958127383333419</v>
      </c>
      <c r="O850" s="12">
        <f>(Table21[[#This Row],[Adj Close]]-M850)^2</f>
        <v>6.2290812248269747</v>
      </c>
      <c r="P850" s="12">
        <f>ABS(Table21[[#This Row],[Erorr 3]])</f>
        <v>2.4958127383333419</v>
      </c>
      <c r="Q850" s="204">
        <f>Table21[[#This Row],[Abs Erorr 3]]/Table21[[#This Row],[Adj Close]]</f>
        <v>2.6528246949492556E-2</v>
      </c>
    </row>
    <row r="851" spans="1:17" x14ac:dyDescent="0.3">
      <c r="A851" s="68">
        <v>44697</v>
      </c>
      <c r="B851" s="87">
        <v>93.416191100000006</v>
      </c>
      <c r="C851" s="6">
        <f t="shared" si="66"/>
        <v>94.081329350000004</v>
      </c>
      <c r="D851" s="19">
        <f>Table21[[#This Row],[Adj Close]]-Table21[[#This Row],[Naive Trend ]]</f>
        <v>-0.66513824999999827</v>
      </c>
      <c r="E851" s="7">
        <f t="shared" si="65"/>
        <v>0.44240889161306018</v>
      </c>
      <c r="F851" s="7">
        <f>ABS(Table21[[#This Row],[Erorr 1]])</f>
        <v>0.66513824999999827</v>
      </c>
      <c r="G851" s="8">
        <f>Table21[[#This Row],[Abs Erorr 1]]/Table21[[#This Row],[Adj Close]]</f>
        <v>7.1201602438273493E-3</v>
      </c>
      <c r="H851" s="6">
        <f t="shared" si="68"/>
        <v>91.699401856666668</v>
      </c>
      <c r="I851" s="9">
        <f>(Table21[[#This Row],[Adj Close]]-Table21[[#This Row],[3-MA]])</f>
        <v>1.7167892433333378</v>
      </c>
      <c r="J851" s="5">
        <f t="shared" si="67"/>
        <v>2.9473653060250546</v>
      </c>
      <c r="K851" s="5">
        <f>ABS(Table21[[#This Row],[Erorr 2]])</f>
        <v>1.7167892433333378</v>
      </c>
      <c r="L851" s="8">
        <f>Table21[[#This Row],[Abs Erorr 2]]/Table21[[#This Row],[Adj Close]]</f>
        <v>1.8377855306641138E-2</v>
      </c>
      <c r="M851" s="6">
        <f t="shared" si="69"/>
        <v>91.146906534999985</v>
      </c>
      <c r="N851" s="11">
        <f>Table21[[#This Row],[Adj Close]]-Table21[[#This Row],[6-MA]]</f>
        <v>2.2692845650000208</v>
      </c>
      <c r="O851" s="12">
        <f>(Table21[[#This Row],[Adj Close]]-M851)^2</f>
        <v>5.149652436947334</v>
      </c>
      <c r="P851" s="12">
        <f>ABS(Table21[[#This Row],[Erorr 3]])</f>
        <v>2.2692845650000208</v>
      </c>
      <c r="Q851" s="204">
        <f>Table21[[#This Row],[Abs Erorr 3]]/Table21[[#This Row],[Adj Close]]</f>
        <v>2.4292197511786805E-2</v>
      </c>
    </row>
    <row r="852" spans="1:17" x14ac:dyDescent="0.3">
      <c r="A852" s="68">
        <v>44698</v>
      </c>
      <c r="B852" s="87">
        <v>96.33483124</v>
      </c>
      <c r="C852" s="6">
        <f t="shared" si="66"/>
        <v>93.416191100000006</v>
      </c>
      <c r="D852" s="19">
        <f>Table21[[#This Row],[Adj Close]]-Table21[[#This Row],[Naive Trend ]]</f>
        <v>2.9186401399999937</v>
      </c>
      <c r="E852" s="7">
        <f t="shared" si="65"/>
        <v>8.5184602668191829</v>
      </c>
      <c r="F852" s="7">
        <f>ABS(Table21[[#This Row],[Erorr 1]])</f>
        <v>2.9186401399999937</v>
      </c>
      <c r="G852" s="8">
        <f>Table21[[#This Row],[Abs Erorr 1]]/Table21[[#This Row],[Adj Close]]</f>
        <v>3.0296831399732816E-2</v>
      </c>
      <c r="H852" s="6">
        <f t="shared" si="68"/>
        <v>92.61836751333334</v>
      </c>
      <c r="I852" s="9">
        <f>(Table21[[#This Row],[Adj Close]]-Table21[[#This Row],[3-MA]])</f>
        <v>3.7164637266666602</v>
      </c>
      <c r="J852" s="5">
        <f t="shared" si="67"/>
        <v>13.81210263162904</v>
      </c>
      <c r="K852" s="5">
        <f>ABS(Table21[[#This Row],[Erorr 2]])</f>
        <v>3.7164637266666602</v>
      </c>
      <c r="L852" s="8">
        <f>Table21[[#This Row],[Abs Erorr 2]]/Table21[[#This Row],[Adj Close]]</f>
        <v>3.8578608368636615E-2</v>
      </c>
      <c r="M852" s="6">
        <f t="shared" si="69"/>
        <v>91.213840484999992</v>
      </c>
      <c r="N852" s="11">
        <f>Table21[[#This Row],[Adj Close]]-Table21[[#This Row],[6-MA]]</f>
        <v>5.1209907550000082</v>
      </c>
      <c r="O852" s="12">
        <f>(Table21[[#This Row],[Adj Close]]-M852)^2</f>
        <v>26.224546312795553</v>
      </c>
      <c r="P852" s="12">
        <f>ABS(Table21[[#This Row],[Erorr 3]])</f>
        <v>5.1209907550000082</v>
      </c>
      <c r="Q852" s="204">
        <f>Table21[[#This Row],[Abs Erorr 3]]/Table21[[#This Row],[Adj Close]]</f>
        <v>5.3158247012879786E-2</v>
      </c>
    </row>
    <row r="853" spans="1:17" x14ac:dyDescent="0.3">
      <c r="A853" s="68">
        <v>44699</v>
      </c>
      <c r="B853" s="87">
        <v>90.219596859999996</v>
      </c>
      <c r="C853" s="6">
        <f t="shared" si="66"/>
        <v>96.33483124</v>
      </c>
      <c r="D853" s="19">
        <f>Table21[[#This Row],[Adj Close]]-Table21[[#This Row],[Naive Trend ]]</f>
        <v>-6.115234380000004</v>
      </c>
      <c r="E853" s="7">
        <f t="shared" si="65"/>
        <v>37.396091522334032</v>
      </c>
      <c r="F853" s="7">
        <f>ABS(Table21[[#This Row],[Erorr 1]])</f>
        <v>6.115234380000004</v>
      </c>
      <c r="G853" s="8">
        <f>Table21[[#This Row],[Abs Erorr 1]]/Table21[[#This Row],[Adj Close]]</f>
        <v>6.7781663771890238E-2</v>
      </c>
      <c r="H853" s="6">
        <f t="shared" si="68"/>
        <v>94.610783896666661</v>
      </c>
      <c r="I853" s="9">
        <f>(Table21[[#This Row],[Adj Close]]-Table21[[#This Row],[3-MA]])</f>
        <v>-4.3911870366666648</v>
      </c>
      <c r="J853" s="5">
        <f t="shared" si="67"/>
        <v>19.282523590989364</v>
      </c>
      <c r="K853" s="5">
        <f>ABS(Table21[[#This Row],[Erorr 2]])</f>
        <v>4.3911870366666648</v>
      </c>
      <c r="L853" s="8">
        <f>Table21[[#This Row],[Abs Erorr 2]]/Table21[[#This Row],[Adj Close]]</f>
        <v>4.86722085832502E-2</v>
      </c>
      <c r="M853" s="6">
        <f t="shared" si="69"/>
        <v>92.403077444999994</v>
      </c>
      <c r="N853" s="11">
        <f>Table21[[#This Row],[Adj Close]]-Table21[[#This Row],[6-MA]]</f>
        <v>-2.1834805849999981</v>
      </c>
      <c r="O853" s="12">
        <f>(Table21[[#This Row],[Adj Close]]-M853)^2</f>
        <v>4.7675874650719337</v>
      </c>
      <c r="P853" s="12">
        <f>ABS(Table21[[#This Row],[Erorr 3]])</f>
        <v>2.1834805849999981</v>
      </c>
      <c r="Q853" s="204">
        <f>Table21[[#This Row],[Abs Erorr 3]]/Table21[[#This Row],[Adj Close]]</f>
        <v>2.4201843734552E-2</v>
      </c>
    </row>
    <row r="854" spans="1:17" x14ac:dyDescent="0.3">
      <c r="A854" s="68">
        <v>44700</v>
      </c>
      <c r="B854" s="87">
        <v>90.636543270000004</v>
      </c>
      <c r="C854" s="6">
        <f t="shared" si="66"/>
        <v>90.219596859999996</v>
      </c>
      <c r="D854" s="19">
        <f>Table21[[#This Row],[Adj Close]]-Table21[[#This Row],[Naive Trend ]]</f>
        <v>0.41694641000000843</v>
      </c>
      <c r="E854" s="7">
        <f t="shared" si="65"/>
        <v>0.17384430881189514</v>
      </c>
      <c r="F854" s="7">
        <f>ABS(Table21[[#This Row],[Erorr 1]])</f>
        <v>0.41694641000000843</v>
      </c>
      <c r="G854" s="8">
        <f>Table21[[#This Row],[Abs Erorr 1]]/Table21[[#This Row],[Adj Close]]</f>
        <v>4.6002020262175475E-3</v>
      </c>
      <c r="H854" s="6">
        <f t="shared" si="68"/>
        <v>93.323539733333334</v>
      </c>
      <c r="I854" s="9">
        <f>(Table21[[#This Row],[Adj Close]]-Table21[[#This Row],[3-MA]])</f>
        <v>-2.6869964633333296</v>
      </c>
      <c r="J854" s="5">
        <f t="shared" si="67"/>
        <v>7.2199499939658214</v>
      </c>
      <c r="K854" s="5">
        <f>ABS(Table21[[#This Row],[Erorr 2]])</f>
        <v>2.6869964633333296</v>
      </c>
      <c r="L854" s="8">
        <f>Table21[[#This Row],[Abs Erorr 2]]/Table21[[#This Row],[Adj Close]]</f>
        <v>2.964584003748855E-2</v>
      </c>
      <c r="M854" s="6">
        <f t="shared" si="69"/>
        <v>92.511470794999994</v>
      </c>
      <c r="N854" s="11">
        <f>Table21[[#This Row],[Adj Close]]-Table21[[#This Row],[6-MA]]</f>
        <v>-1.8749275249999897</v>
      </c>
      <c r="O854" s="12">
        <f>(Table21[[#This Row],[Adj Close]]-M854)^2</f>
        <v>3.5153532240025869</v>
      </c>
      <c r="P854" s="12">
        <f>ABS(Table21[[#This Row],[Erorr 3]])</f>
        <v>1.8749275249999897</v>
      </c>
      <c r="Q854" s="204">
        <f>Table21[[#This Row],[Abs Erorr 3]]/Table21[[#This Row],[Adj Close]]</f>
        <v>2.0686220561332642E-2</v>
      </c>
    </row>
    <row r="855" spans="1:17" x14ac:dyDescent="0.3">
      <c r="A855" s="68">
        <v>44701</v>
      </c>
      <c r="B855" s="87">
        <v>90.696105959999997</v>
      </c>
      <c r="C855" s="6">
        <f t="shared" si="66"/>
        <v>90.636543270000004</v>
      </c>
      <c r="D855" s="19">
        <f>Table21[[#This Row],[Adj Close]]-Table21[[#This Row],[Naive Trend ]]</f>
        <v>5.9562689999992813E-2</v>
      </c>
      <c r="E855" s="7">
        <f t="shared" si="65"/>
        <v>3.5477140400352438E-3</v>
      </c>
      <c r="F855" s="7">
        <f>ABS(Table21[[#This Row],[Erorr 1]])</f>
        <v>5.9562689999992813E-2</v>
      </c>
      <c r="G855" s="8">
        <f>Table21[[#This Row],[Abs Erorr 1]]/Table21[[#This Row],[Adj Close]]</f>
        <v>6.5672819543390255E-4</v>
      </c>
      <c r="H855" s="6">
        <f t="shared" si="68"/>
        <v>92.396990456666671</v>
      </c>
      <c r="I855" s="9">
        <f>(Table21[[#This Row],[Adj Close]]-Table21[[#This Row],[3-MA]])</f>
        <v>-1.7008844966666743</v>
      </c>
      <c r="J855" s="5">
        <f t="shared" si="67"/>
        <v>2.893008071001046</v>
      </c>
      <c r="K855" s="5">
        <f>ABS(Table21[[#This Row],[Erorr 2]])</f>
        <v>1.7008844966666743</v>
      </c>
      <c r="L855" s="8">
        <f>Table21[[#This Row],[Abs Erorr 2]]/Table21[[#This Row],[Adj Close]]</f>
        <v>1.8753666198379246E-2</v>
      </c>
      <c r="M855" s="6">
        <f t="shared" si="69"/>
        <v>92.507678985000027</v>
      </c>
      <c r="N855" s="11">
        <f>Table21[[#This Row],[Adj Close]]-Table21[[#This Row],[6-MA]]</f>
        <v>-1.8115730250000297</v>
      </c>
      <c r="O855" s="12">
        <f>(Table21[[#This Row],[Adj Close]]-M855)^2</f>
        <v>3.281796824907758</v>
      </c>
      <c r="P855" s="12">
        <f>ABS(Table21[[#This Row],[Erorr 3]])</f>
        <v>1.8115730250000297</v>
      </c>
      <c r="Q855" s="204">
        <f>Table21[[#This Row],[Abs Erorr 3]]/Table21[[#This Row],[Adj Close]]</f>
        <v>1.9974099282707835E-2</v>
      </c>
    </row>
    <row r="856" spans="1:17" x14ac:dyDescent="0.3">
      <c r="A856" s="68">
        <v>44704</v>
      </c>
      <c r="B856" s="87">
        <v>92.989318850000004</v>
      </c>
      <c r="C856" s="6">
        <f t="shared" si="66"/>
        <v>90.696105959999997</v>
      </c>
      <c r="D856" s="19">
        <f>Table21[[#This Row],[Adj Close]]-Table21[[#This Row],[Naive Trend ]]</f>
        <v>2.2932128900000066</v>
      </c>
      <c r="E856" s="7">
        <f t="shared" si="65"/>
        <v>5.2588253588621825</v>
      </c>
      <c r="F856" s="7">
        <f>ABS(Table21[[#This Row],[Erorr 1]])</f>
        <v>2.2932128900000066</v>
      </c>
      <c r="G856" s="8">
        <f>Table21[[#This Row],[Abs Erorr 1]]/Table21[[#This Row],[Adj Close]]</f>
        <v>2.4661035464720007E-2</v>
      </c>
      <c r="H856" s="6">
        <f t="shared" si="68"/>
        <v>90.517415363333328</v>
      </c>
      <c r="I856" s="9">
        <f>(Table21[[#This Row],[Adj Close]]-Table21[[#This Row],[3-MA]])</f>
        <v>2.471903486666676</v>
      </c>
      <c r="J856" s="5">
        <f t="shared" si="67"/>
        <v>6.1103068473948694</v>
      </c>
      <c r="K856" s="5">
        <f>ABS(Table21[[#This Row],[Erorr 2]])</f>
        <v>2.471903486666676</v>
      </c>
      <c r="L856" s="8">
        <f>Table21[[#This Row],[Abs Erorr 2]]/Table21[[#This Row],[Adj Close]]</f>
        <v>2.658266043064661E-2</v>
      </c>
      <c r="M856" s="6">
        <f t="shared" si="69"/>
        <v>92.564099630000001</v>
      </c>
      <c r="N856" s="11">
        <f>Table21[[#This Row],[Adj Close]]-Table21[[#This Row],[6-MA]]</f>
        <v>0.42521922000000245</v>
      </c>
      <c r="O856" s="12">
        <f>(Table21[[#This Row],[Adj Close]]-M856)^2</f>
        <v>0.18081138505741048</v>
      </c>
      <c r="P856" s="12">
        <f>ABS(Table21[[#This Row],[Erorr 3]])</f>
        <v>0.42521922000000245</v>
      </c>
      <c r="Q856" s="204">
        <f>Table21[[#This Row],[Abs Erorr 3]]/Table21[[#This Row],[Adj Close]]</f>
        <v>4.5727748655296496E-3</v>
      </c>
    </row>
    <row r="857" spans="1:17" x14ac:dyDescent="0.3">
      <c r="A857" s="68">
        <v>44705</v>
      </c>
      <c r="B857" s="87">
        <v>91.668983460000007</v>
      </c>
      <c r="C857" s="6">
        <f t="shared" si="66"/>
        <v>92.989318850000004</v>
      </c>
      <c r="D857" s="19">
        <f>Table21[[#This Row],[Adj Close]]-Table21[[#This Row],[Naive Trend ]]</f>
        <v>-1.3203353899999968</v>
      </c>
      <c r="E857" s="7">
        <f t="shared" si="65"/>
        <v>1.7432855420864435</v>
      </c>
      <c r="F857" s="7">
        <f>ABS(Table21[[#This Row],[Erorr 1]])</f>
        <v>1.3203353899999968</v>
      </c>
      <c r="G857" s="8">
        <f>Table21[[#This Row],[Abs Erorr 1]]/Table21[[#This Row],[Adj Close]]</f>
        <v>1.440329476955669E-2</v>
      </c>
      <c r="H857" s="6">
        <f t="shared" si="68"/>
        <v>91.440656026666673</v>
      </c>
      <c r="I857" s="9">
        <f>(Table21[[#This Row],[Adj Close]]-Table21[[#This Row],[3-MA]])</f>
        <v>0.22832743333333383</v>
      </c>
      <c r="J857" s="5">
        <f t="shared" si="67"/>
        <v>5.2133416812588006E-2</v>
      </c>
      <c r="K857" s="5">
        <f>ABS(Table21[[#This Row],[Erorr 2]])</f>
        <v>0.22832743333333383</v>
      </c>
      <c r="L857" s="8">
        <f>Table21[[#This Row],[Abs Erorr 2]]/Table21[[#This Row],[Adj Close]]</f>
        <v>2.4907817749824299E-3</v>
      </c>
      <c r="M857" s="6">
        <f t="shared" si="69"/>
        <v>92.382097880000003</v>
      </c>
      <c r="N857" s="11">
        <f>Table21[[#This Row],[Adj Close]]-Table21[[#This Row],[6-MA]]</f>
        <v>-0.71311441999999658</v>
      </c>
      <c r="O857" s="12">
        <f>(Table21[[#This Row],[Adj Close]]-M857)^2</f>
        <v>0.50853217601193157</v>
      </c>
      <c r="P857" s="12">
        <f>ABS(Table21[[#This Row],[Erorr 3]])</f>
        <v>0.71311441999999658</v>
      </c>
      <c r="Q857" s="204">
        <f>Table21[[#This Row],[Abs Erorr 3]]/Table21[[#This Row],[Adj Close]]</f>
        <v>7.7792334231694179E-3</v>
      </c>
    </row>
    <row r="858" spans="1:17" x14ac:dyDescent="0.3">
      <c r="A858" s="68">
        <v>44706</v>
      </c>
      <c r="B858" s="87">
        <v>91.053489690000006</v>
      </c>
      <c r="C858" s="6">
        <f t="shared" si="66"/>
        <v>91.668983460000007</v>
      </c>
      <c r="D858" s="19">
        <f>Table21[[#This Row],[Adj Close]]-Table21[[#This Row],[Naive Trend ]]</f>
        <v>-0.6154937700000005</v>
      </c>
      <c r="E858" s="7">
        <f t="shared" si="65"/>
        <v>0.3788325809088135</v>
      </c>
      <c r="F858" s="7">
        <f>ABS(Table21[[#This Row],[Erorr 1]])</f>
        <v>0.6154937700000005</v>
      </c>
      <c r="G858" s="8">
        <f>Table21[[#This Row],[Abs Erorr 1]]/Table21[[#This Row],[Adj Close]]</f>
        <v>6.7596944619641242E-3</v>
      </c>
      <c r="H858" s="6">
        <f t="shared" si="68"/>
        <v>91.784802756666679</v>
      </c>
      <c r="I858" s="9">
        <f>(Table21[[#This Row],[Adj Close]]-Table21[[#This Row],[3-MA]])</f>
        <v>-0.73131306666667228</v>
      </c>
      <c r="J858" s="5">
        <f t="shared" si="67"/>
        <v>0.53481880147741268</v>
      </c>
      <c r="K858" s="5">
        <f>ABS(Table21[[#This Row],[Erorr 2]])</f>
        <v>0.73131306666667228</v>
      </c>
      <c r="L858" s="8">
        <f>Table21[[#This Row],[Abs Erorr 2]]/Table21[[#This Row],[Adj Close]]</f>
        <v>8.0316863105027048E-3</v>
      </c>
      <c r="M858" s="6">
        <f t="shared" si="69"/>
        <v>92.090896606666675</v>
      </c>
      <c r="N858" s="11">
        <f>Table21[[#This Row],[Adj Close]]-Table21[[#This Row],[6-MA]]</f>
        <v>-1.0374069166666686</v>
      </c>
      <c r="O858" s="12">
        <f>(Table21[[#This Row],[Adj Close]]-M858)^2</f>
        <v>1.0762131107478443</v>
      </c>
      <c r="P858" s="12">
        <f>ABS(Table21[[#This Row],[Erorr 3]])</f>
        <v>1.0374069166666686</v>
      </c>
      <c r="Q858" s="204">
        <f>Table21[[#This Row],[Abs Erorr 3]]/Table21[[#This Row],[Adj Close]]</f>
        <v>1.1393378992926202E-2</v>
      </c>
    </row>
    <row r="859" spans="1:17" x14ac:dyDescent="0.3">
      <c r="A859" s="68">
        <v>44707</v>
      </c>
      <c r="B859" s="87">
        <v>94.140892030000003</v>
      </c>
      <c r="C859" s="6">
        <f t="shared" si="66"/>
        <v>91.053489690000006</v>
      </c>
      <c r="D859" s="19">
        <f>Table21[[#This Row],[Adj Close]]-Table21[[#This Row],[Naive Trend ]]</f>
        <v>3.087402339999997</v>
      </c>
      <c r="E859" s="7">
        <f t="shared" si="65"/>
        <v>9.532053209037457</v>
      </c>
      <c r="F859" s="7">
        <f>ABS(Table21[[#This Row],[Erorr 1]])</f>
        <v>3.087402339999997</v>
      </c>
      <c r="G859" s="8">
        <f>Table21[[#This Row],[Abs Erorr 1]]/Table21[[#This Row],[Adj Close]]</f>
        <v>3.2795550089074262E-2</v>
      </c>
      <c r="H859" s="6">
        <f t="shared" si="68"/>
        <v>91.903930666666668</v>
      </c>
      <c r="I859" s="9">
        <f>(Table21[[#This Row],[Adj Close]]-Table21[[#This Row],[3-MA]])</f>
        <v>2.2369613633333358</v>
      </c>
      <c r="J859" s="5">
        <f t="shared" si="67"/>
        <v>5.0039961410461364</v>
      </c>
      <c r="K859" s="5">
        <f>ABS(Table21[[#This Row],[Erorr 2]])</f>
        <v>2.2369613633333358</v>
      </c>
      <c r="L859" s="8">
        <f>Table21[[#This Row],[Abs Erorr 2]]/Table21[[#This Row],[Adj Close]]</f>
        <v>2.3761845836562503E-2</v>
      </c>
      <c r="M859" s="6">
        <f t="shared" si="69"/>
        <v>91.210673014999998</v>
      </c>
      <c r="N859" s="11">
        <f>Table21[[#This Row],[Adj Close]]-Table21[[#This Row],[6-MA]]</f>
        <v>2.9302190150000058</v>
      </c>
      <c r="O859" s="12">
        <f>(Table21[[#This Row],[Adj Close]]-M859)^2</f>
        <v>8.586183475867605</v>
      </c>
      <c r="P859" s="12">
        <f>ABS(Table21[[#This Row],[Erorr 3]])</f>
        <v>2.9302190150000058</v>
      </c>
      <c r="Q859" s="204">
        <f>Table21[[#This Row],[Abs Erorr 3]]/Table21[[#This Row],[Adj Close]]</f>
        <v>3.1125889630047577E-2</v>
      </c>
    </row>
    <row r="860" spans="1:17" x14ac:dyDescent="0.3">
      <c r="A860" s="68">
        <v>44708</v>
      </c>
      <c r="B860" s="87">
        <v>96.037010190000004</v>
      </c>
      <c r="C860" s="6">
        <f t="shared" si="66"/>
        <v>94.140892030000003</v>
      </c>
      <c r="D860" s="19">
        <f>Table21[[#This Row],[Adj Close]]-Table21[[#This Row],[Naive Trend ]]</f>
        <v>1.8961181600000003</v>
      </c>
      <c r="E860" s="7">
        <f t="shared" si="65"/>
        <v>3.5952640766817869</v>
      </c>
      <c r="F860" s="7">
        <f>ABS(Table21[[#This Row],[Erorr 1]])</f>
        <v>1.8961181600000003</v>
      </c>
      <c r="G860" s="8">
        <f>Table21[[#This Row],[Abs Erorr 1]]/Table21[[#This Row],[Adj Close]]</f>
        <v>1.974361921772359E-2</v>
      </c>
      <c r="H860" s="6">
        <f t="shared" si="68"/>
        <v>92.287788393333344</v>
      </c>
      <c r="I860" s="9">
        <f>(Table21[[#This Row],[Adj Close]]-Table21[[#This Row],[3-MA]])</f>
        <v>3.7492217966666601</v>
      </c>
      <c r="J860" s="5">
        <f t="shared" si="67"/>
        <v>14.056664080600379</v>
      </c>
      <c r="K860" s="5">
        <f>ABS(Table21[[#This Row],[Erorr 2]])</f>
        <v>3.7492217966666601</v>
      </c>
      <c r="L860" s="8">
        <f>Table21[[#This Row],[Abs Erorr 2]]/Table21[[#This Row],[Adj Close]]</f>
        <v>3.9039343157905318E-2</v>
      </c>
      <c r="M860" s="6">
        <f t="shared" si="69"/>
        <v>91.864222209999994</v>
      </c>
      <c r="N860" s="11">
        <f>Table21[[#This Row],[Adj Close]]-Table21[[#This Row],[6-MA]]</f>
        <v>4.1727879800000096</v>
      </c>
      <c r="O860" s="12">
        <f>(Table21[[#This Row],[Adj Close]]-M860)^2</f>
        <v>17.412159526032561</v>
      </c>
      <c r="P860" s="12">
        <f>ABS(Table21[[#This Row],[Erorr 3]])</f>
        <v>4.1727879800000096</v>
      </c>
      <c r="Q860" s="204">
        <f>Table21[[#This Row],[Abs Erorr 3]]/Table21[[#This Row],[Adj Close]]</f>
        <v>4.344979057286924E-2</v>
      </c>
    </row>
    <row r="861" spans="1:17" x14ac:dyDescent="0.3">
      <c r="A861" s="68">
        <v>44712</v>
      </c>
      <c r="B861" s="87">
        <v>98.419563289999999</v>
      </c>
      <c r="C861" s="6">
        <f t="shared" si="66"/>
        <v>96.037010190000004</v>
      </c>
      <c r="D861" s="19">
        <f>Table21[[#This Row],[Adj Close]]-Table21[[#This Row],[Naive Trend ]]</f>
        <v>2.3825530999999955</v>
      </c>
      <c r="E861" s="7">
        <f t="shared" si="65"/>
        <v>5.6765592743195885</v>
      </c>
      <c r="F861" s="7">
        <f>ABS(Table21[[#This Row],[Erorr 1]])</f>
        <v>2.3825530999999955</v>
      </c>
      <c r="G861" s="8">
        <f>Table21[[#This Row],[Abs Erorr 1]]/Table21[[#This Row],[Adj Close]]</f>
        <v>2.4208125095816969E-2</v>
      </c>
      <c r="H861" s="6">
        <f t="shared" si="68"/>
        <v>93.743797303333338</v>
      </c>
      <c r="I861" s="9">
        <f>(Table21[[#This Row],[Adj Close]]-Table21[[#This Row],[3-MA]])</f>
        <v>4.6757659866666614</v>
      </c>
      <c r="J861" s="5">
        <f t="shared" si="67"/>
        <v>21.862787562068856</v>
      </c>
      <c r="K861" s="5">
        <f>ABS(Table21[[#This Row],[Erorr 2]])</f>
        <v>4.6757659866666614</v>
      </c>
      <c r="L861" s="8">
        <f>Table21[[#This Row],[Abs Erorr 2]]/Table21[[#This Row],[Adj Close]]</f>
        <v>4.7508501667388993E-2</v>
      </c>
      <c r="M861" s="6">
        <f t="shared" si="69"/>
        <v>92.764300030000015</v>
      </c>
      <c r="N861" s="11">
        <f>Table21[[#This Row],[Adj Close]]-Table21[[#This Row],[6-MA]]</f>
        <v>5.6552632599999839</v>
      </c>
      <c r="O861" s="12">
        <f>(Table21[[#This Row],[Adj Close]]-M861)^2</f>
        <v>31.982002539905647</v>
      </c>
      <c r="P861" s="12">
        <f>ABS(Table21[[#This Row],[Erorr 3]])</f>
        <v>5.6552632599999839</v>
      </c>
      <c r="Q861" s="204">
        <f>Table21[[#This Row],[Abs Erorr 3]]/Table21[[#This Row],[Adj Close]]</f>
        <v>5.7460763601809149E-2</v>
      </c>
    </row>
    <row r="862" spans="1:17" x14ac:dyDescent="0.3">
      <c r="A862" s="68">
        <v>44713</v>
      </c>
      <c r="B862" s="87">
        <v>96.424171450000003</v>
      </c>
      <c r="C862" s="6">
        <f t="shared" si="66"/>
        <v>98.419563289999999</v>
      </c>
      <c r="D862" s="19">
        <f>Table21[[#This Row],[Adj Close]]-Table21[[#This Row],[Naive Trend ]]</f>
        <v>-1.9953918399999964</v>
      </c>
      <c r="E862" s="7">
        <f t="shared" si="65"/>
        <v>3.9815885951385712</v>
      </c>
      <c r="F862" s="7">
        <f>ABS(Table21[[#This Row],[Erorr 1]])</f>
        <v>1.9953918399999964</v>
      </c>
      <c r="G862" s="8">
        <f>Table21[[#This Row],[Abs Erorr 1]]/Table21[[#This Row],[Adj Close]]</f>
        <v>2.0693896665056555E-2</v>
      </c>
      <c r="H862" s="6">
        <f t="shared" si="68"/>
        <v>96.199155169999997</v>
      </c>
      <c r="I862" s="9">
        <f>(Table21[[#This Row],[Adj Close]]-Table21[[#This Row],[3-MA]])</f>
        <v>0.22501628000000551</v>
      </c>
      <c r="J862" s="5">
        <f t="shared" si="67"/>
        <v>5.0632326265040876E-2</v>
      </c>
      <c r="K862" s="5">
        <f>ABS(Table21[[#This Row],[Erorr 2]])</f>
        <v>0.22501628000000551</v>
      </c>
      <c r="L862" s="8">
        <f>Table21[[#This Row],[Abs Erorr 2]]/Table21[[#This Row],[Adj Close]]</f>
        <v>2.3336086441425731E-3</v>
      </c>
      <c r="M862" s="6">
        <f t="shared" si="69"/>
        <v>94.051542918333325</v>
      </c>
      <c r="N862" s="11">
        <f>Table21[[#This Row],[Adj Close]]-Table21[[#This Row],[6-MA]]</f>
        <v>2.3726285316666775</v>
      </c>
      <c r="O862" s="12">
        <f>(Table21[[#This Row],[Adj Close]]-M862)^2</f>
        <v>5.6293661492787743</v>
      </c>
      <c r="P862" s="12">
        <f>ABS(Table21[[#This Row],[Erorr 3]])</f>
        <v>2.3726285316666775</v>
      </c>
      <c r="Q862" s="204">
        <f>Table21[[#This Row],[Abs Erorr 3]]/Table21[[#This Row],[Adj Close]]</f>
        <v>2.4606159389162968E-2</v>
      </c>
    </row>
    <row r="863" spans="1:17" x14ac:dyDescent="0.3">
      <c r="A863" s="68">
        <v>44714</v>
      </c>
      <c r="B863" s="87">
        <v>101.1396561</v>
      </c>
      <c r="C863" s="6">
        <f t="shared" si="66"/>
        <v>96.424171450000003</v>
      </c>
      <c r="D863" s="19">
        <f>Table21[[#This Row],[Adj Close]]-Table21[[#This Row],[Naive Trend ]]</f>
        <v>4.7154846499999934</v>
      </c>
      <c r="E863" s="7">
        <f t="shared" si="65"/>
        <v>22.235795484385559</v>
      </c>
      <c r="F863" s="7">
        <f>ABS(Table21[[#This Row],[Erorr 1]])</f>
        <v>4.7154846499999934</v>
      </c>
      <c r="G863" s="8">
        <f>Table21[[#This Row],[Abs Erorr 1]]/Table21[[#This Row],[Adj Close]]</f>
        <v>4.6623498950180767E-2</v>
      </c>
      <c r="H863" s="6">
        <f t="shared" si="68"/>
        <v>96.960248309999997</v>
      </c>
      <c r="I863" s="9">
        <f>(Table21[[#This Row],[Adj Close]]-Table21[[#This Row],[3-MA]])</f>
        <v>4.1794077899999991</v>
      </c>
      <c r="J863" s="5">
        <f t="shared" si="67"/>
        <v>17.467449475112677</v>
      </c>
      <c r="K863" s="5">
        <f>ABS(Table21[[#This Row],[Erorr 2]])</f>
        <v>4.1794077899999991</v>
      </c>
      <c r="L863" s="8">
        <f>Table21[[#This Row],[Abs Erorr 2]]/Table21[[#This Row],[Adj Close]]</f>
        <v>4.1323136256936503E-2</v>
      </c>
      <c r="M863" s="6">
        <f t="shared" si="69"/>
        <v>94.624018351666663</v>
      </c>
      <c r="N863" s="11">
        <f>Table21[[#This Row],[Adj Close]]-Table21[[#This Row],[6-MA]]</f>
        <v>6.515637748333333</v>
      </c>
      <c r="O863" s="12">
        <f>(Table21[[#This Row],[Adj Close]]-M863)^2</f>
        <v>42.453535267506268</v>
      </c>
      <c r="P863" s="12">
        <f>ABS(Table21[[#This Row],[Erorr 3]])</f>
        <v>6.515637748333333</v>
      </c>
      <c r="Q863" s="204">
        <f>Table21[[#This Row],[Abs Erorr 3]]/Table21[[#This Row],[Adj Close]]</f>
        <v>6.4422186109582127E-2</v>
      </c>
    </row>
    <row r="864" spans="1:17" x14ac:dyDescent="0.3">
      <c r="A864" s="68">
        <v>44715</v>
      </c>
      <c r="B864" s="87">
        <v>99.571144099999998</v>
      </c>
      <c r="C864" s="6">
        <f t="shared" si="66"/>
        <v>101.1396561</v>
      </c>
      <c r="D864" s="19">
        <f>Table21[[#This Row],[Adj Close]]-Table21[[#This Row],[Naive Trend ]]</f>
        <v>-1.5685119999999984</v>
      </c>
      <c r="E864" s="7">
        <f t="shared" si="65"/>
        <v>2.4602298941439948</v>
      </c>
      <c r="F864" s="7">
        <f>ABS(Table21[[#This Row],[Erorr 1]])</f>
        <v>1.5685119999999984</v>
      </c>
      <c r="G864" s="8">
        <f>Table21[[#This Row],[Abs Erorr 1]]/Table21[[#This Row],[Adj Close]]</f>
        <v>1.5752676281641703E-2</v>
      </c>
      <c r="H864" s="6">
        <f t="shared" si="68"/>
        <v>98.661130279999995</v>
      </c>
      <c r="I864" s="9">
        <f>(Table21[[#This Row],[Adj Close]]-Table21[[#This Row],[3-MA]])</f>
        <v>0.91001382000000319</v>
      </c>
      <c r="J864" s="5">
        <f t="shared" si="67"/>
        <v>0.82812515259099817</v>
      </c>
      <c r="K864" s="5">
        <f>ABS(Table21[[#This Row],[Erorr 2]])</f>
        <v>0.91001382000000319</v>
      </c>
      <c r="L864" s="8">
        <f>Table21[[#This Row],[Abs Erorr 2]]/Table21[[#This Row],[Adj Close]]</f>
        <v>9.1393327677953551E-3</v>
      </c>
      <c r="M864" s="6">
        <f t="shared" si="69"/>
        <v>96.202463791666673</v>
      </c>
      <c r="N864" s="11">
        <f>Table21[[#This Row],[Adj Close]]-Table21[[#This Row],[6-MA]]</f>
        <v>3.3686803083333245</v>
      </c>
      <c r="O864" s="12">
        <f>(Table21[[#This Row],[Adj Close]]-M864)^2</f>
        <v>11.348007019752702</v>
      </c>
      <c r="P864" s="12">
        <f>ABS(Table21[[#This Row],[Erorr 3]])</f>
        <v>3.3686803083333245</v>
      </c>
      <c r="Q864" s="204">
        <f>Table21[[#This Row],[Abs Erorr 3]]/Table21[[#This Row],[Adj Close]]</f>
        <v>3.3831893153202452E-2</v>
      </c>
    </row>
    <row r="865" spans="1:17" x14ac:dyDescent="0.3">
      <c r="A865" s="68">
        <v>44718</v>
      </c>
      <c r="B865" s="87">
        <v>99.888816829999996</v>
      </c>
      <c r="C865" s="6">
        <f t="shared" si="66"/>
        <v>99.571144099999998</v>
      </c>
      <c r="D865" s="19">
        <f>Table21[[#This Row],[Adj Close]]-Table21[[#This Row],[Naive Trend ]]</f>
        <v>0.31767272999999818</v>
      </c>
      <c r="E865" s="7">
        <f t="shared" si="65"/>
        <v>0.10091596338565174</v>
      </c>
      <c r="F865" s="7">
        <f>ABS(Table21[[#This Row],[Erorr 1]])</f>
        <v>0.31767272999999818</v>
      </c>
      <c r="G865" s="8">
        <f>Table21[[#This Row],[Abs Erorr 1]]/Table21[[#This Row],[Adj Close]]</f>
        <v>3.1802632174594975E-3</v>
      </c>
      <c r="H865" s="6">
        <f t="shared" si="68"/>
        <v>99.044990550000009</v>
      </c>
      <c r="I865" s="9">
        <f>(Table21[[#This Row],[Adj Close]]-Table21[[#This Row],[3-MA]])</f>
        <v>0.84382627999998761</v>
      </c>
      <c r="J865" s="5">
        <f t="shared" si="67"/>
        <v>0.71204279081861743</v>
      </c>
      <c r="K865" s="5">
        <f>ABS(Table21[[#This Row],[Erorr 2]])</f>
        <v>0.84382627999998761</v>
      </c>
      <c r="L865" s="8">
        <f>Table21[[#This Row],[Abs Erorr 2]]/Table21[[#This Row],[Adj Close]]</f>
        <v>8.4476551708094517E-3</v>
      </c>
      <c r="M865" s="6">
        <f t="shared" si="69"/>
        <v>97.622072860000003</v>
      </c>
      <c r="N865" s="11">
        <f>Table21[[#This Row],[Adj Close]]-Table21[[#This Row],[6-MA]]</f>
        <v>2.2667439699999932</v>
      </c>
      <c r="O865" s="12">
        <f>(Table21[[#This Row],[Adj Close]]-M865)^2</f>
        <v>5.1381282255313296</v>
      </c>
      <c r="P865" s="12">
        <f>ABS(Table21[[#This Row],[Erorr 3]])</f>
        <v>2.2667439699999932</v>
      </c>
      <c r="Q865" s="204">
        <f>Table21[[#This Row],[Abs Erorr 3]]/Table21[[#This Row],[Adj Close]]</f>
        <v>2.269267013000812E-2</v>
      </c>
    </row>
    <row r="866" spans="1:17" x14ac:dyDescent="0.3">
      <c r="A866" s="68">
        <v>44719</v>
      </c>
      <c r="B866" s="87">
        <v>99.273315429999997</v>
      </c>
      <c r="C866" s="6">
        <f t="shared" si="66"/>
        <v>99.888816829999996</v>
      </c>
      <c r="D866" s="19">
        <f>Table21[[#This Row],[Adj Close]]-Table21[[#This Row],[Naive Trend ]]</f>
        <v>-0.61550139999999942</v>
      </c>
      <c r="E866" s="7">
        <f t="shared" si="65"/>
        <v>0.3788419734019593</v>
      </c>
      <c r="F866" s="7">
        <f>ABS(Table21[[#This Row],[Erorr 1]])</f>
        <v>0.61550139999999942</v>
      </c>
      <c r="G866" s="8">
        <f>Table21[[#This Row],[Abs Erorr 1]]/Table21[[#This Row],[Adj Close]]</f>
        <v>6.2000689443479327E-3</v>
      </c>
      <c r="H866" s="6">
        <f t="shared" si="68"/>
        <v>100.19987234333333</v>
      </c>
      <c r="I866" s="9">
        <f>(Table21[[#This Row],[Adj Close]]-Table21[[#This Row],[3-MA]])</f>
        <v>-0.92655691333332868</v>
      </c>
      <c r="J866" s="5">
        <f t="shared" si="67"/>
        <v>0.8585077136457856</v>
      </c>
      <c r="K866" s="5">
        <f>ABS(Table21[[#This Row],[Erorr 2]])</f>
        <v>0.92655691333332868</v>
      </c>
      <c r="L866" s="8">
        <f>Table21[[#This Row],[Abs Erorr 2]]/Table21[[#This Row],[Adj Close]]</f>
        <v>9.3333934634898565E-3</v>
      </c>
      <c r="M866" s="6">
        <f t="shared" si="69"/>
        <v>98.580060326666668</v>
      </c>
      <c r="N866" s="11">
        <f>Table21[[#This Row],[Adj Close]]-Table21[[#This Row],[6-MA]]</f>
        <v>0.69325510333332829</v>
      </c>
      <c r="O866" s="12">
        <f>(Table21[[#This Row],[Adj Close]]-M866)^2</f>
        <v>0.48060263829770367</v>
      </c>
      <c r="P866" s="12">
        <f>ABS(Table21[[#This Row],[Erorr 3]])</f>
        <v>0.69325510333332829</v>
      </c>
      <c r="Q866" s="204">
        <f>Table21[[#This Row],[Abs Erorr 3]]/Table21[[#This Row],[Adj Close]]</f>
        <v>6.983297579319381E-3</v>
      </c>
    </row>
    <row r="867" spans="1:17" x14ac:dyDescent="0.3">
      <c r="A867" s="68">
        <v>44720</v>
      </c>
      <c r="B867" s="87">
        <v>98.925872799999993</v>
      </c>
      <c r="C867" s="6">
        <f t="shared" si="66"/>
        <v>99.273315429999997</v>
      </c>
      <c r="D867" s="19">
        <f>Table21[[#This Row],[Adj Close]]-Table21[[#This Row],[Naive Trend ]]</f>
        <v>-0.34744263000000331</v>
      </c>
      <c r="E867" s="7">
        <f t="shared" si="65"/>
        <v>0.12071638114131919</v>
      </c>
      <c r="F867" s="7">
        <f>ABS(Table21[[#This Row],[Erorr 1]])</f>
        <v>0.34744263000000331</v>
      </c>
      <c r="G867" s="8">
        <f>Table21[[#This Row],[Abs Erorr 1]]/Table21[[#This Row],[Adj Close]]</f>
        <v>3.5121512721190094E-3</v>
      </c>
      <c r="H867" s="6">
        <f t="shared" si="68"/>
        <v>99.577758786666664</v>
      </c>
      <c r="I867" s="9">
        <f>(Table21[[#This Row],[Adj Close]]-Table21[[#This Row],[3-MA]])</f>
        <v>-0.65188598666667019</v>
      </c>
      <c r="J867" s="5">
        <f t="shared" si="67"/>
        <v>0.42495533961237808</v>
      </c>
      <c r="K867" s="5">
        <f>ABS(Table21[[#This Row],[Erorr 2]])</f>
        <v>0.65188598666667019</v>
      </c>
      <c r="L867" s="8">
        <f>Table21[[#This Row],[Abs Erorr 2]]/Table21[[#This Row],[Adj Close]]</f>
        <v>6.5896409929543757E-3</v>
      </c>
      <c r="M867" s="6">
        <f t="shared" si="69"/>
        <v>99.119444533333322</v>
      </c>
      <c r="N867" s="11">
        <f>Table21[[#This Row],[Adj Close]]-Table21[[#This Row],[6-MA]]</f>
        <v>-0.19357173333332867</v>
      </c>
      <c r="O867" s="12">
        <f>(Table21[[#This Row],[Adj Close]]-M867)^2</f>
        <v>3.7470015945669302E-2</v>
      </c>
      <c r="P867" s="12">
        <f>ABS(Table21[[#This Row],[Erorr 3]])</f>
        <v>0.19357173333332867</v>
      </c>
      <c r="Q867" s="204">
        <f>Table21[[#This Row],[Abs Erorr 3]]/Table21[[#This Row],[Adj Close]]</f>
        <v>1.9567351578962128E-3</v>
      </c>
    </row>
    <row r="868" spans="1:17" x14ac:dyDescent="0.3">
      <c r="A868" s="68">
        <v>44721</v>
      </c>
      <c r="B868" s="87">
        <v>94.835800169999999</v>
      </c>
      <c r="C868" s="6">
        <f t="shared" si="66"/>
        <v>98.925872799999993</v>
      </c>
      <c r="D868" s="19">
        <f>Table21[[#This Row],[Adj Close]]-Table21[[#This Row],[Naive Trend ]]</f>
        <v>-4.0900726299999945</v>
      </c>
      <c r="E868" s="7">
        <f t="shared" si="65"/>
        <v>16.728694118675072</v>
      </c>
      <c r="F868" s="7">
        <f>ABS(Table21[[#This Row],[Erorr 1]])</f>
        <v>4.0900726299999945</v>
      </c>
      <c r="G868" s="8">
        <f>Table21[[#This Row],[Abs Erorr 1]]/Table21[[#This Row],[Adj Close]]</f>
        <v>4.3127939266271231E-2</v>
      </c>
      <c r="H868" s="6">
        <f t="shared" si="68"/>
        <v>99.362668353333333</v>
      </c>
      <c r="I868" s="9">
        <f>(Table21[[#This Row],[Adj Close]]-Table21[[#This Row],[3-MA]])</f>
        <v>-4.5268681833333346</v>
      </c>
      <c r="J868" s="5">
        <f t="shared" si="67"/>
        <v>20.492535549275644</v>
      </c>
      <c r="K868" s="5">
        <f>ABS(Table21[[#This Row],[Erorr 2]])</f>
        <v>4.5268681833333346</v>
      </c>
      <c r="L868" s="8">
        <f>Table21[[#This Row],[Abs Erorr 2]]/Table21[[#This Row],[Adj Close]]</f>
        <v>4.7733747964572422E-2</v>
      </c>
      <c r="M868" s="6">
        <f t="shared" si="69"/>
        <v>99.203829451666664</v>
      </c>
      <c r="N868" s="11">
        <f>Table21[[#This Row],[Adj Close]]-Table21[[#This Row],[6-MA]]</f>
        <v>-4.368029281666665</v>
      </c>
      <c r="O868" s="12">
        <f>(Table21[[#This Row],[Adj Close]]-M868)^2</f>
        <v>19.079679805497403</v>
      </c>
      <c r="P868" s="12">
        <f>ABS(Table21[[#This Row],[Erorr 3]])</f>
        <v>4.368029281666665</v>
      </c>
      <c r="Q868" s="204">
        <f>Table21[[#This Row],[Abs Erorr 3]]/Table21[[#This Row],[Adj Close]]</f>
        <v>4.6058864625348847E-2</v>
      </c>
    </row>
    <row r="869" spans="1:17" x14ac:dyDescent="0.3">
      <c r="A869" s="68">
        <v>44722</v>
      </c>
      <c r="B869" s="87">
        <v>91.639205930000003</v>
      </c>
      <c r="C869" s="6">
        <f t="shared" si="66"/>
        <v>94.835800169999999</v>
      </c>
      <c r="D869" s="19">
        <f>Table21[[#This Row],[Adj Close]]-Table21[[#This Row],[Naive Trend ]]</f>
        <v>-3.196594239999996</v>
      </c>
      <c r="E869" s="7">
        <f t="shared" si="65"/>
        <v>10.218214735201153</v>
      </c>
      <c r="F869" s="7">
        <f>ABS(Table21[[#This Row],[Erorr 1]])</f>
        <v>3.196594239999996</v>
      </c>
      <c r="G869" s="8">
        <f>Table21[[#This Row],[Abs Erorr 1]]/Table21[[#This Row],[Adj Close]]</f>
        <v>3.488238693864025E-2</v>
      </c>
      <c r="H869" s="6">
        <f t="shared" si="68"/>
        <v>97.678329466666654</v>
      </c>
      <c r="I869" s="9">
        <f>(Table21[[#This Row],[Adj Close]]-Table21[[#This Row],[3-MA]])</f>
        <v>-6.0391235366666507</v>
      </c>
      <c r="J869" s="5">
        <f t="shared" si="67"/>
        <v>36.471013091121115</v>
      </c>
      <c r="K869" s="5">
        <f>ABS(Table21[[#This Row],[Erorr 2]])</f>
        <v>6.0391235366666507</v>
      </c>
      <c r="L869" s="8">
        <f>Table21[[#This Row],[Abs Erorr 2]]/Table21[[#This Row],[Adj Close]]</f>
        <v>6.5901089772424773E-2</v>
      </c>
      <c r="M869" s="6">
        <f t="shared" si="69"/>
        <v>98.939100904999989</v>
      </c>
      <c r="N869" s="11">
        <f>Table21[[#This Row],[Adj Close]]-Table21[[#This Row],[6-MA]]</f>
        <v>-7.2998949749999866</v>
      </c>
      <c r="O869" s="12">
        <f>(Table21[[#This Row],[Adj Close]]-M869)^2</f>
        <v>53.288466646030052</v>
      </c>
      <c r="P869" s="12">
        <f>ABS(Table21[[#This Row],[Erorr 3]])</f>
        <v>7.2998949749999866</v>
      </c>
      <c r="Q869" s="204">
        <f>Table21[[#This Row],[Abs Erorr 3]]/Table21[[#This Row],[Adj Close]]</f>
        <v>7.9659081513387645E-2</v>
      </c>
    </row>
    <row r="870" spans="1:17" x14ac:dyDescent="0.3">
      <c r="A870" s="68">
        <v>44725</v>
      </c>
      <c r="B870" s="87">
        <v>87.608703610000006</v>
      </c>
      <c r="C870" s="6">
        <f t="shared" si="66"/>
        <v>91.639205930000003</v>
      </c>
      <c r="D870" s="19">
        <f>Table21[[#This Row],[Adj Close]]-Table21[[#This Row],[Naive Trend ]]</f>
        <v>-4.0305023199999965</v>
      </c>
      <c r="E870" s="7">
        <f t="shared" si="65"/>
        <v>16.244948951525355</v>
      </c>
      <c r="F870" s="7">
        <f>ABS(Table21[[#This Row],[Erorr 1]])</f>
        <v>4.0305023199999965</v>
      </c>
      <c r="G870" s="8">
        <f>Table21[[#This Row],[Abs Erorr 1]]/Table21[[#This Row],[Adj Close]]</f>
        <v>4.6005729498546526E-2</v>
      </c>
      <c r="H870" s="6">
        <f t="shared" si="68"/>
        <v>95.133626300000003</v>
      </c>
      <c r="I870" s="9">
        <f>(Table21[[#This Row],[Adj Close]]-Table21[[#This Row],[3-MA]])</f>
        <v>-7.5249226899999968</v>
      </c>
      <c r="J870" s="5">
        <f t="shared" si="67"/>
        <v>56.62446149047679</v>
      </c>
      <c r="K870" s="5">
        <f>ABS(Table21[[#This Row],[Erorr 2]])</f>
        <v>7.5249226899999968</v>
      </c>
      <c r="L870" s="8">
        <f>Table21[[#This Row],[Abs Erorr 2]]/Table21[[#This Row],[Adj Close]]</f>
        <v>8.5892409999559355E-2</v>
      </c>
      <c r="M870" s="6">
        <f t="shared" si="69"/>
        <v>97.355692543333319</v>
      </c>
      <c r="N870" s="11">
        <f>Table21[[#This Row],[Adj Close]]-Table21[[#This Row],[6-MA]]</f>
        <v>-9.7469889333333128</v>
      </c>
      <c r="O870" s="12">
        <f>(Table21[[#This Row],[Adj Close]]-M870)^2</f>
        <v>95.003793266522067</v>
      </c>
      <c r="P870" s="12">
        <f>ABS(Table21[[#This Row],[Erorr 3]])</f>
        <v>9.7469889333333128</v>
      </c>
      <c r="Q870" s="204">
        <f>Table21[[#This Row],[Abs Erorr 3]]/Table21[[#This Row],[Adj Close]]</f>
        <v>0.11125594297939997</v>
      </c>
    </row>
    <row r="871" spans="1:17" x14ac:dyDescent="0.3">
      <c r="A871" s="68">
        <v>44726</v>
      </c>
      <c r="B871" s="87">
        <v>85.335350039999994</v>
      </c>
      <c r="C871" s="6">
        <f t="shared" si="66"/>
        <v>87.608703610000006</v>
      </c>
      <c r="D871" s="19">
        <f>Table21[[#This Row],[Adj Close]]-Table21[[#This Row],[Naive Trend ]]</f>
        <v>-2.2733535700000118</v>
      </c>
      <c r="E871" s="7">
        <f t="shared" si="65"/>
        <v>5.1681364542317985</v>
      </c>
      <c r="F871" s="7">
        <f>ABS(Table21[[#This Row],[Erorr 1]])</f>
        <v>2.2733535700000118</v>
      </c>
      <c r="G871" s="8">
        <f>Table21[[#This Row],[Abs Erorr 1]]/Table21[[#This Row],[Adj Close]]</f>
        <v>2.6640232552329165E-2</v>
      </c>
      <c r="H871" s="6">
        <f t="shared" si="68"/>
        <v>91.361236570000003</v>
      </c>
      <c r="I871" s="9">
        <f>(Table21[[#This Row],[Adj Close]]-Table21[[#This Row],[3-MA]])</f>
        <v>-6.0258865300000082</v>
      </c>
      <c r="J871" s="5">
        <f t="shared" si="67"/>
        <v>36.311308472435542</v>
      </c>
      <c r="K871" s="5">
        <f>ABS(Table21[[#This Row],[Erorr 2]])</f>
        <v>6.0258865300000082</v>
      </c>
      <c r="L871" s="8">
        <f>Table21[[#This Row],[Abs Erorr 2]]/Table21[[#This Row],[Adj Close]]</f>
        <v>7.0614188928450408E-2</v>
      </c>
      <c r="M871" s="6">
        <f t="shared" si="69"/>
        <v>95.361952461666661</v>
      </c>
      <c r="N871" s="11">
        <f>Table21[[#This Row],[Adj Close]]-Table21[[#This Row],[6-MA]]</f>
        <v>-10.026602421666666</v>
      </c>
      <c r="O871" s="12">
        <f>(Table21[[#This Row],[Adj Close]]-M871)^2</f>
        <v>100.53275612217186</v>
      </c>
      <c r="P871" s="12">
        <f>ABS(Table21[[#This Row],[Erorr 3]])</f>
        <v>10.026602421666666</v>
      </c>
      <c r="Q871" s="204">
        <f>Table21[[#This Row],[Abs Erorr 3]]/Table21[[#This Row],[Adj Close]]</f>
        <v>0.11749647030177773</v>
      </c>
    </row>
    <row r="872" spans="1:17" x14ac:dyDescent="0.3">
      <c r="A872" s="68">
        <v>44727</v>
      </c>
      <c r="B872" s="87">
        <v>86.933647160000007</v>
      </c>
      <c r="C872" s="6">
        <f t="shared" si="66"/>
        <v>85.335350039999994</v>
      </c>
      <c r="D872" s="19">
        <f>Table21[[#This Row],[Adj Close]]-Table21[[#This Row],[Naive Trend ]]</f>
        <v>1.5982971200000122</v>
      </c>
      <c r="E872" s="7">
        <f t="shared" si="65"/>
        <v>2.5545536838003335</v>
      </c>
      <c r="F872" s="7">
        <f>ABS(Table21[[#This Row],[Erorr 1]])</f>
        <v>1.5982971200000122</v>
      </c>
      <c r="G872" s="8">
        <f>Table21[[#This Row],[Abs Erorr 1]]/Table21[[#This Row],[Adj Close]]</f>
        <v>1.8385253261701671E-2</v>
      </c>
      <c r="H872" s="6">
        <f t="shared" si="68"/>
        <v>88.194419859999996</v>
      </c>
      <c r="I872" s="9">
        <f>(Table21[[#This Row],[Adj Close]]-Table21[[#This Row],[3-MA]])</f>
        <v>-1.2607726999999898</v>
      </c>
      <c r="J872" s="5">
        <f t="shared" si="67"/>
        <v>1.5895478010652642</v>
      </c>
      <c r="K872" s="5">
        <f>ABS(Table21[[#This Row],[Erorr 2]])</f>
        <v>1.2607726999999898</v>
      </c>
      <c r="L872" s="8">
        <f>Table21[[#This Row],[Abs Erorr 2]]/Table21[[#This Row],[Adj Close]]</f>
        <v>1.4502701096614036E-2</v>
      </c>
      <c r="M872" s="6">
        <f t="shared" si="69"/>
        <v>92.936374663333325</v>
      </c>
      <c r="N872" s="11">
        <f>Table21[[#This Row],[Adj Close]]-Table21[[#This Row],[6-MA]]</f>
        <v>-6.0027275033333183</v>
      </c>
      <c r="O872" s="12">
        <f>(Table21[[#This Row],[Adj Close]]-M872)^2</f>
        <v>36.032737479274253</v>
      </c>
      <c r="P872" s="12">
        <f>ABS(Table21[[#This Row],[Erorr 3]])</f>
        <v>6.0027275033333183</v>
      </c>
      <c r="Q872" s="204">
        <f>Table21[[#This Row],[Abs Erorr 3]]/Table21[[#This Row],[Adj Close]]</f>
        <v>6.9049530296196968E-2</v>
      </c>
    </row>
    <row r="873" spans="1:17" x14ac:dyDescent="0.3">
      <c r="A873" s="68">
        <v>44728</v>
      </c>
      <c r="B873" s="87">
        <v>84.412109380000004</v>
      </c>
      <c r="C873" s="6">
        <f t="shared" si="66"/>
        <v>86.933647160000007</v>
      </c>
      <c r="D873" s="19">
        <f>Table21[[#This Row],[Adj Close]]-Table21[[#This Row],[Naive Trend ]]</f>
        <v>-2.5215377800000027</v>
      </c>
      <c r="E873" s="7">
        <f t="shared" si="65"/>
        <v>6.3581527759673424</v>
      </c>
      <c r="F873" s="7">
        <f>ABS(Table21[[#This Row],[Erorr 1]])</f>
        <v>2.5215377800000027</v>
      </c>
      <c r="G873" s="8">
        <f>Table21[[#This Row],[Abs Erorr 1]]/Table21[[#This Row],[Adj Close]]</f>
        <v>2.987175416561072E-2</v>
      </c>
      <c r="H873" s="6">
        <f t="shared" si="68"/>
        <v>86.625900270000002</v>
      </c>
      <c r="I873" s="9">
        <f>(Table21[[#This Row],[Adj Close]]-Table21[[#This Row],[3-MA]])</f>
        <v>-2.2137908899999985</v>
      </c>
      <c r="J873" s="5">
        <f t="shared" si="67"/>
        <v>4.9008701046469856</v>
      </c>
      <c r="K873" s="5">
        <f>ABS(Table21[[#This Row],[Erorr 2]])</f>
        <v>2.2137908899999985</v>
      </c>
      <c r="L873" s="8">
        <f>Table21[[#This Row],[Abs Erorr 2]]/Table21[[#This Row],[Adj Close]]</f>
        <v>2.6225987080054157E-2</v>
      </c>
      <c r="M873" s="6">
        <f t="shared" si="69"/>
        <v>90.87976328500001</v>
      </c>
      <c r="N873" s="11">
        <f>Table21[[#This Row],[Adj Close]]-Table21[[#This Row],[6-MA]]</f>
        <v>-6.4676539050000059</v>
      </c>
      <c r="O873" s="12">
        <f>(Table21[[#This Row],[Adj Close]]-M873)^2</f>
        <v>41.830547034861823</v>
      </c>
      <c r="P873" s="12">
        <f>ABS(Table21[[#This Row],[Erorr 3]])</f>
        <v>6.4676539050000059</v>
      </c>
      <c r="Q873" s="204">
        <f>Table21[[#This Row],[Abs Erorr 3]]/Table21[[#This Row],[Adj Close]]</f>
        <v>7.6619977305441025E-2</v>
      </c>
    </row>
    <row r="874" spans="1:17" x14ac:dyDescent="0.3">
      <c r="A874" s="68">
        <v>44729</v>
      </c>
      <c r="B874" s="87">
        <v>86.496841430000003</v>
      </c>
      <c r="C874" s="6">
        <f t="shared" si="66"/>
        <v>84.412109380000004</v>
      </c>
      <c r="D874" s="19">
        <f>Table21[[#This Row],[Adj Close]]-Table21[[#This Row],[Naive Trend ]]</f>
        <v>2.0847320499999995</v>
      </c>
      <c r="E874" s="7">
        <f t="shared" si="65"/>
        <v>4.3461077202972005</v>
      </c>
      <c r="F874" s="7">
        <f>ABS(Table21[[#This Row],[Erorr 1]])</f>
        <v>2.0847320499999995</v>
      </c>
      <c r="G874" s="8">
        <f>Table21[[#This Row],[Abs Erorr 1]]/Table21[[#This Row],[Adj Close]]</f>
        <v>2.4101828639455321E-2</v>
      </c>
      <c r="H874" s="6">
        <f t="shared" si="68"/>
        <v>85.560368859999997</v>
      </c>
      <c r="I874" s="9">
        <f>(Table21[[#This Row],[Adj Close]]-Table21[[#This Row],[3-MA]])</f>
        <v>0.9364725700000065</v>
      </c>
      <c r="J874" s="5">
        <f t="shared" si="67"/>
        <v>0.87698087436241712</v>
      </c>
      <c r="K874" s="5">
        <f>ABS(Table21[[#This Row],[Erorr 2]])</f>
        <v>0.9364725700000065</v>
      </c>
      <c r="L874" s="8">
        <f>Table21[[#This Row],[Abs Erorr 2]]/Table21[[#This Row],[Adj Close]]</f>
        <v>1.0826667824140991E-2</v>
      </c>
      <c r="M874" s="6">
        <f t="shared" si="69"/>
        <v>88.460802715</v>
      </c>
      <c r="N874" s="11">
        <f>Table21[[#This Row],[Adj Close]]-Table21[[#This Row],[6-MA]]</f>
        <v>-1.9639612849999963</v>
      </c>
      <c r="O874" s="12">
        <f>(Table21[[#This Row],[Adj Close]]-M874)^2</f>
        <v>3.8571439289788367</v>
      </c>
      <c r="P874" s="12">
        <f>ABS(Table21[[#This Row],[Erorr 3]])</f>
        <v>1.9639612849999963</v>
      </c>
      <c r="Q874" s="204">
        <f>Table21[[#This Row],[Abs Erorr 3]]/Table21[[#This Row],[Adj Close]]</f>
        <v>2.2705583840184351E-2</v>
      </c>
    </row>
    <row r="875" spans="1:17" x14ac:dyDescent="0.3">
      <c r="A875" s="68">
        <v>44733</v>
      </c>
      <c r="B875" s="87">
        <v>86.695388789999996</v>
      </c>
      <c r="C875" s="6">
        <f t="shared" si="66"/>
        <v>86.496841430000003</v>
      </c>
      <c r="D875" s="19">
        <f>Table21[[#This Row],[Adj Close]]-Table21[[#This Row],[Naive Trend ]]</f>
        <v>0.19854735999999207</v>
      </c>
      <c r="E875" s="7">
        <f t="shared" si="65"/>
        <v>3.942105416296645E-2</v>
      </c>
      <c r="F875" s="7">
        <f>ABS(Table21[[#This Row],[Erorr 1]])</f>
        <v>0.19854735999999207</v>
      </c>
      <c r="G875" s="8">
        <f>Table21[[#This Row],[Abs Erorr 1]]/Table21[[#This Row],[Adj Close]]</f>
        <v>2.2901720930155606E-3</v>
      </c>
      <c r="H875" s="6">
        <f t="shared" si="68"/>
        <v>85.947532656666681</v>
      </c>
      <c r="I875" s="9">
        <f>(Table21[[#This Row],[Adj Close]]-Table21[[#This Row],[3-MA]])</f>
        <v>0.74785613333331469</v>
      </c>
      <c r="J875" s="5">
        <f t="shared" si="67"/>
        <v>0.55928879616425653</v>
      </c>
      <c r="K875" s="5">
        <f>ABS(Table21[[#This Row],[Erorr 2]])</f>
        <v>0.74785613333331469</v>
      </c>
      <c r="L875" s="8">
        <f>Table21[[#This Row],[Abs Erorr 2]]/Table21[[#This Row],[Adj Close]]</f>
        <v>8.6262504127506395E-3</v>
      </c>
      <c r="M875" s="6">
        <f t="shared" si="69"/>
        <v>87.070976258333346</v>
      </c>
      <c r="N875" s="11">
        <f>Table21[[#This Row],[Adj Close]]-Table21[[#This Row],[6-MA]]</f>
        <v>-0.37558746833335022</v>
      </c>
      <c r="O875" s="12">
        <f>(Table21[[#This Row],[Adj Close]]-M875)^2</f>
        <v>0.14106594636905534</v>
      </c>
      <c r="P875" s="12">
        <f>ABS(Table21[[#This Row],[Erorr 3]])</f>
        <v>0.37558746833335022</v>
      </c>
      <c r="Q875" s="204">
        <f>Table21[[#This Row],[Abs Erorr 3]]/Table21[[#This Row],[Adj Close]]</f>
        <v>4.3322658053143526E-3</v>
      </c>
    </row>
    <row r="876" spans="1:17" x14ac:dyDescent="0.3">
      <c r="A876" s="68">
        <v>44734</v>
      </c>
      <c r="B876" s="87">
        <v>86.089820860000003</v>
      </c>
      <c r="C876" s="6">
        <f t="shared" si="66"/>
        <v>86.695388789999996</v>
      </c>
      <c r="D876" s="19">
        <f>Table21[[#This Row],[Adj Close]]-Table21[[#This Row],[Naive Trend ]]</f>
        <v>-0.60556792999999232</v>
      </c>
      <c r="E876" s="7">
        <f t="shared" si="65"/>
        <v>0.36671251784447562</v>
      </c>
      <c r="F876" s="7">
        <f>ABS(Table21[[#This Row],[Erorr 1]])</f>
        <v>0.60556792999999232</v>
      </c>
      <c r="G876" s="8">
        <f>Table21[[#This Row],[Abs Erorr 1]]/Table21[[#This Row],[Adj Close]]</f>
        <v>7.0341409001741569E-3</v>
      </c>
      <c r="H876" s="6">
        <f t="shared" si="68"/>
        <v>85.868113199999996</v>
      </c>
      <c r="I876" s="9">
        <f>(Table21[[#This Row],[Adj Close]]-Table21[[#This Row],[3-MA]])</f>
        <v>0.22170766000000697</v>
      </c>
      <c r="J876" s="5">
        <f t="shared" si="67"/>
        <v>4.9154286502678689E-2</v>
      </c>
      <c r="K876" s="5">
        <f>ABS(Table21[[#This Row],[Erorr 2]])</f>
        <v>0.22170766000000697</v>
      </c>
      <c r="L876" s="8">
        <f>Table21[[#This Row],[Abs Erorr 2]]/Table21[[#This Row],[Adj Close]]</f>
        <v>2.5753063229223098E-3</v>
      </c>
      <c r="M876" s="6">
        <f t="shared" si="69"/>
        <v>86.247006735000014</v>
      </c>
      <c r="N876" s="11">
        <f>Table21[[#This Row],[Adj Close]]-Table21[[#This Row],[6-MA]]</f>
        <v>-0.15718587500001036</v>
      </c>
      <c r="O876" s="12">
        <f>(Table21[[#This Row],[Adj Close]]-M876)^2</f>
        <v>2.470739929951888E-2</v>
      </c>
      <c r="P876" s="12">
        <f>ABS(Table21[[#This Row],[Erorr 3]])</f>
        <v>0.15718587500001036</v>
      </c>
      <c r="Q876" s="204">
        <f>Table21[[#This Row],[Abs Erorr 3]]/Table21[[#This Row],[Adj Close]]</f>
        <v>1.825835777444901E-3</v>
      </c>
    </row>
    <row r="877" spans="1:17" x14ac:dyDescent="0.3">
      <c r="A877" s="68">
        <v>44735</v>
      </c>
      <c r="B877" s="87">
        <v>87.896598819999994</v>
      </c>
      <c r="C877" s="6">
        <f t="shared" si="66"/>
        <v>86.089820860000003</v>
      </c>
      <c r="D877" s="19">
        <f>Table21[[#This Row],[Adj Close]]-Table21[[#This Row],[Naive Trend ]]</f>
        <v>1.8067779599999909</v>
      </c>
      <c r="E877" s="7">
        <f t="shared" si="65"/>
        <v>3.2644465967417289</v>
      </c>
      <c r="F877" s="7">
        <f>ABS(Table21[[#This Row],[Erorr 1]])</f>
        <v>1.8067779599999909</v>
      </c>
      <c r="G877" s="8">
        <f>Table21[[#This Row],[Abs Erorr 1]]/Table21[[#This Row],[Adj Close]]</f>
        <v>2.0555720975051841E-2</v>
      </c>
      <c r="H877" s="6">
        <f t="shared" si="68"/>
        <v>86.427350359999991</v>
      </c>
      <c r="I877" s="9">
        <f>(Table21[[#This Row],[Adj Close]]-Table21[[#This Row],[3-MA]])</f>
        <v>1.4692484600000029</v>
      </c>
      <c r="J877" s="5">
        <f t="shared" si="67"/>
        <v>2.15869103721238</v>
      </c>
      <c r="K877" s="5">
        <f>ABS(Table21[[#This Row],[Erorr 2]])</f>
        <v>1.4692484600000029</v>
      </c>
      <c r="L877" s="8">
        <f>Table21[[#This Row],[Abs Erorr 2]]/Table21[[#This Row],[Adj Close]]</f>
        <v>1.6715646335859015E-2</v>
      </c>
      <c r="M877" s="6">
        <f t="shared" si="69"/>
        <v>85.993859610000001</v>
      </c>
      <c r="N877" s="11">
        <f>Table21[[#This Row],[Adj Close]]-Table21[[#This Row],[6-MA]]</f>
        <v>1.9027392099999929</v>
      </c>
      <c r="O877" s="12">
        <f>(Table21[[#This Row],[Adj Close]]-M877)^2</f>
        <v>3.6204165012713969</v>
      </c>
      <c r="P877" s="12">
        <f>ABS(Table21[[#This Row],[Erorr 3]])</f>
        <v>1.9027392099999929</v>
      </c>
      <c r="Q877" s="204">
        <f>Table21[[#This Row],[Abs Erorr 3]]/Table21[[#This Row],[Adj Close]]</f>
        <v>2.1647472547789228E-2</v>
      </c>
    </row>
    <row r="878" spans="1:17" x14ac:dyDescent="0.3">
      <c r="A878" s="68">
        <v>44736</v>
      </c>
      <c r="B878" s="87">
        <v>89.961486820000005</v>
      </c>
      <c r="C878" s="6">
        <f t="shared" si="66"/>
        <v>87.896598819999994</v>
      </c>
      <c r="D878" s="19">
        <f>Table21[[#This Row],[Adj Close]]-Table21[[#This Row],[Naive Trend ]]</f>
        <v>2.0648880000000105</v>
      </c>
      <c r="E878" s="7">
        <f t="shared" si="65"/>
        <v>4.263762452544043</v>
      </c>
      <c r="F878" s="7">
        <f>ABS(Table21[[#This Row],[Erorr 1]])</f>
        <v>2.0648880000000105</v>
      </c>
      <c r="G878" s="8">
        <f>Table21[[#This Row],[Abs Erorr 1]]/Table21[[#This Row],[Adj Close]]</f>
        <v>2.2953022154153079E-2</v>
      </c>
      <c r="H878" s="6">
        <f t="shared" si="68"/>
        <v>86.893936156666669</v>
      </c>
      <c r="I878" s="9">
        <f>(Table21[[#This Row],[Adj Close]]-Table21[[#This Row],[3-MA]])</f>
        <v>3.0675506633333356</v>
      </c>
      <c r="J878" s="5">
        <f t="shared" si="67"/>
        <v>9.4098670721167874</v>
      </c>
      <c r="K878" s="5">
        <f>ABS(Table21[[#This Row],[Erorr 2]])</f>
        <v>3.0675506633333356</v>
      </c>
      <c r="L878" s="8">
        <f>Table21[[#This Row],[Abs Erorr 2]]/Table21[[#This Row],[Adj Close]]</f>
        <v>3.4098487828142093E-2</v>
      </c>
      <c r="M878" s="6">
        <f t="shared" si="69"/>
        <v>86.420734406666668</v>
      </c>
      <c r="N878" s="11">
        <f>Table21[[#This Row],[Adj Close]]-Table21[[#This Row],[6-MA]]</f>
        <v>3.5407524133333368</v>
      </c>
      <c r="O878" s="12">
        <f>(Table21[[#This Row],[Adj Close]]-M878)^2</f>
        <v>12.536927652525849</v>
      </c>
      <c r="P878" s="12">
        <f>ABS(Table21[[#This Row],[Erorr 3]])</f>
        <v>3.5407524133333368</v>
      </c>
      <c r="Q878" s="204">
        <f>Table21[[#This Row],[Abs Erorr 3]]/Table21[[#This Row],[Adj Close]]</f>
        <v>3.9358535952366741E-2</v>
      </c>
    </row>
    <row r="879" spans="1:17" x14ac:dyDescent="0.3">
      <c r="A879" s="68">
        <v>44739</v>
      </c>
      <c r="B879" s="87">
        <v>90.378433229999999</v>
      </c>
      <c r="C879" s="6">
        <f t="shared" si="66"/>
        <v>89.961486820000005</v>
      </c>
      <c r="D879" s="19">
        <f>Table21[[#This Row],[Adj Close]]-Table21[[#This Row],[Naive Trend ]]</f>
        <v>0.41694640999999422</v>
      </c>
      <c r="E879" s="7">
        <f t="shared" si="65"/>
        <v>0.17384430881188329</v>
      </c>
      <c r="F879" s="7">
        <f>ABS(Table21[[#This Row],[Erorr 1]])</f>
        <v>0.41694640999999422</v>
      </c>
      <c r="G879" s="8">
        <f>Table21[[#This Row],[Abs Erorr 1]]/Table21[[#This Row],[Adj Close]]</f>
        <v>4.6133396552574231E-3</v>
      </c>
      <c r="H879" s="6">
        <f t="shared" si="68"/>
        <v>87.982635500000001</v>
      </c>
      <c r="I879" s="9">
        <f>(Table21[[#This Row],[Adj Close]]-Table21[[#This Row],[3-MA]])</f>
        <v>2.3957977299999982</v>
      </c>
      <c r="J879" s="5">
        <f t="shared" si="67"/>
        <v>5.7398467630731442</v>
      </c>
      <c r="K879" s="5">
        <f>ABS(Table21[[#This Row],[Erorr 2]])</f>
        <v>2.3957977299999982</v>
      </c>
      <c r="L879" s="8">
        <f>Table21[[#This Row],[Abs Erorr 2]]/Table21[[#This Row],[Adj Close]]</f>
        <v>2.6508511426648E-2</v>
      </c>
      <c r="M879" s="6">
        <f t="shared" si="69"/>
        <v>86.925374350000013</v>
      </c>
      <c r="N879" s="11">
        <f>Table21[[#This Row],[Adj Close]]-Table21[[#This Row],[6-MA]]</f>
        <v>3.4530588799999862</v>
      </c>
      <c r="O879" s="12">
        <f>(Table21[[#This Row],[Adj Close]]-M879)^2</f>
        <v>11.923615628746759</v>
      </c>
      <c r="P879" s="12">
        <f>ABS(Table21[[#This Row],[Erorr 3]])</f>
        <v>3.4530588799999862</v>
      </c>
      <c r="Q879" s="204">
        <f>Table21[[#This Row],[Abs Erorr 3]]/Table21[[#This Row],[Adj Close]]</f>
        <v>3.8206668965066616E-2</v>
      </c>
    </row>
    <row r="880" spans="1:17" x14ac:dyDescent="0.3">
      <c r="A880" s="68">
        <v>44740</v>
      </c>
      <c r="B880" s="87">
        <v>87.916450499999996</v>
      </c>
      <c r="C880" s="6">
        <f t="shared" si="66"/>
        <v>90.378433229999999</v>
      </c>
      <c r="D880" s="19">
        <f>Table21[[#This Row],[Adj Close]]-Table21[[#This Row],[Naive Trend ]]</f>
        <v>-2.4619827300000026</v>
      </c>
      <c r="E880" s="7">
        <f t="shared" si="65"/>
        <v>6.0613589628182654</v>
      </c>
      <c r="F880" s="7">
        <f>ABS(Table21[[#This Row],[Erorr 1]])</f>
        <v>2.4619827300000026</v>
      </c>
      <c r="G880" s="8">
        <f>Table21[[#This Row],[Abs Erorr 1]]/Table21[[#This Row],[Adj Close]]</f>
        <v>2.8003663887681666E-2</v>
      </c>
      <c r="H880" s="6">
        <f t="shared" si="68"/>
        <v>89.412172956666666</v>
      </c>
      <c r="I880" s="9">
        <f>(Table21[[#This Row],[Adj Close]]-Table21[[#This Row],[3-MA]])</f>
        <v>-1.4957224566666696</v>
      </c>
      <c r="J880" s="5">
        <f t="shared" si="67"/>
        <v>2.2371856673769774</v>
      </c>
      <c r="K880" s="5">
        <f>ABS(Table21[[#This Row],[Erorr 2]])</f>
        <v>1.4957224566666696</v>
      </c>
      <c r="L880" s="8">
        <f>Table21[[#This Row],[Abs Erorr 2]]/Table21[[#This Row],[Adj Close]]</f>
        <v>1.7012998684093481E-2</v>
      </c>
      <c r="M880" s="6">
        <f t="shared" si="69"/>
        <v>87.919761658333343</v>
      </c>
      <c r="N880" s="11">
        <f>Table21[[#This Row],[Adj Close]]-Table21[[#This Row],[6-MA]]</f>
        <v>-3.3111583333464978E-3</v>
      </c>
      <c r="O880" s="12">
        <f>(Table21[[#This Row],[Adj Close]]-M880)^2</f>
        <v>1.0963769508489957E-5</v>
      </c>
      <c r="P880" s="12">
        <f>ABS(Table21[[#This Row],[Erorr 3]])</f>
        <v>3.3111583333464978E-3</v>
      </c>
      <c r="Q880" s="204">
        <f>Table21[[#This Row],[Abs Erorr 3]]/Table21[[#This Row],[Adj Close]]</f>
        <v>3.7662557058607568E-5</v>
      </c>
    </row>
    <row r="881" spans="1:17" x14ac:dyDescent="0.3">
      <c r="A881" s="68">
        <v>44741</v>
      </c>
      <c r="B881" s="87">
        <v>87.866821290000004</v>
      </c>
      <c r="C881" s="6">
        <f t="shared" si="66"/>
        <v>87.916450499999996</v>
      </c>
      <c r="D881" s="19">
        <f>Table21[[#This Row],[Adj Close]]-Table21[[#This Row],[Naive Trend ]]</f>
        <v>-4.9629209999991986E-2</v>
      </c>
      <c r="E881" s="7">
        <f t="shared" si="65"/>
        <v>2.4630584852233044E-3</v>
      </c>
      <c r="F881" s="7">
        <f>ABS(Table21[[#This Row],[Erorr 1]])</f>
        <v>4.9629209999991986E-2</v>
      </c>
      <c r="G881" s="8">
        <f>Table21[[#This Row],[Abs Erorr 1]]/Table21[[#This Row],[Adj Close]]</f>
        <v>5.6482309558227083E-4</v>
      </c>
      <c r="H881" s="6">
        <f t="shared" si="68"/>
        <v>89.418790183333329</v>
      </c>
      <c r="I881" s="9">
        <f>(Table21[[#This Row],[Adj Close]]-Table21[[#This Row],[3-MA]])</f>
        <v>-1.5519688933333242</v>
      </c>
      <c r="J881" s="5">
        <f t="shared" si="67"/>
        <v>2.4086074458742632</v>
      </c>
      <c r="K881" s="5">
        <f>ABS(Table21[[#This Row],[Erorr 2]])</f>
        <v>1.5519688933333242</v>
      </c>
      <c r="L881" s="8">
        <f>Table21[[#This Row],[Abs Erorr 2]]/Table21[[#This Row],[Adj Close]]</f>
        <v>1.7662740845160761E-2</v>
      </c>
      <c r="M881" s="6">
        <f t="shared" si="69"/>
        <v>88.156363170000006</v>
      </c>
      <c r="N881" s="11">
        <f>Table21[[#This Row],[Adj Close]]-Table21[[#This Row],[6-MA]]</f>
        <v>-0.28954188000000158</v>
      </c>
      <c r="O881" s="12">
        <f>(Table21[[#This Row],[Adj Close]]-M881)^2</f>
        <v>8.3834500273935311E-2</v>
      </c>
      <c r="P881" s="12">
        <f>ABS(Table21[[#This Row],[Erorr 3]])</f>
        <v>0.28954188000000158</v>
      </c>
      <c r="Q881" s="204">
        <f>Table21[[#This Row],[Abs Erorr 3]]/Table21[[#This Row],[Adj Close]]</f>
        <v>3.2952356276140142E-3</v>
      </c>
    </row>
    <row r="882" spans="1:17" x14ac:dyDescent="0.3">
      <c r="A882" s="68">
        <v>44742</v>
      </c>
      <c r="B882" s="87">
        <v>87.956161499999993</v>
      </c>
      <c r="C882" s="6">
        <f t="shared" si="66"/>
        <v>87.866821290000004</v>
      </c>
      <c r="D882" s="19">
        <f>Table21[[#This Row],[Adj Close]]-Table21[[#This Row],[Naive Trend ]]</f>
        <v>8.9340209999988929E-2</v>
      </c>
      <c r="E882" s="7">
        <f t="shared" si="65"/>
        <v>7.9816731228421218E-3</v>
      </c>
      <c r="F882" s="7">
        <f>ABS(Table21[[#This Row],[Erorr 1]])</f>
        <v>8.9340209999988929E-2</v>
      </c>
      <c r="G882" s="8">
        <f>Table21[[#This Row],[Abs Erorr 1]]/Table21[[#This Row],[Adj Close]]</f>
        <v>1.0157356628164012E-3</v>
      </c>
      <c r="H882" s="6">
        <f t="shared" si="68"/>
        <v>88.72056834</v>
      </c>
      <c r="I882" s="9">
        <f>(Table21[[#This Row],[Adj Close]]-Table21[[#This Row],[3-MA]])</f>
        <v>-0.76440684000000658</v>
      </c>
      <c r="J882" s="5">
        <f t="shared" si="67"/>
        <v>0.58431781703879571</v>
      </c>
      <c r="K882" s="5">
        <f>ABS(Table21[[#This Row],[Erorr 2]])</f>
        <v>0.76440684000000658</v>
      </c>
      <c r="L882" s="8">
        <f>Table21[[#This Row],[Abs Erorr 2]]/Table21[[#This Row],[Adj Close]]</f>
        <v>8.6907707994965944E-3</v>
      </c>
      <c r="M882" s="6">
        <f t="shared" si="69"/>
        <v>88.351601919999993</v>
      </c>
      <c r="N882" s="11">
        <f>Table21[[#This Row],[Adj Close]]-Table21[[#This Row],[6-MA]]</f>
        <v>-0.3954404199999999</v>
      </c>
      <c r="O882" s="12">
        <f>(Table21[[#This Row],[Adj Close]]-M882)^2</f>
        <v>0.15637312576977633</v>
      </c>
      <c r="P882" s="12">
        <f>ABS(Table21[[#This Row],[Erorr 3]])</f>
        <v>0.3954404199999999</v>
      </c>
      <c r="Q882" s="204">
        <f>Table21[[#This Row],[Abs Erorr 3]]/Table21[[#This Row],[Adj Close]]</f>
        <v>4.4958808258134357E-3</v>
      </c>
    </row>
    <row r="883" spans="1:17" x14ac:dyDescent="0.3">
      <c r="A883" s="68">
        <v>44743</v>
      </c>
      <c r="B883" s="87">
        <v>87.638481139999996</v>
      </c>
      <c r="C883" s="6">
        <f t="shared" si="66"/>
        <v>87.956161499999993</v>
      </c>
      <c r="D883" s="19">
        <f>Table21[[#This Row],[Adj Close]]-Table21[[#This Row],[Naive Trend ]]</f>
        <v>-0.31768035999999711</v>
      </c>
      <c r="E883" s="7">
        <f t="shared" si="65"/>
        <v>0.10092081112972777</v>
      </c>
      <c r="F883" s="7">
        <f>ABS(Table21[[#This Row],[Erorr 1]])</f>
        <v>0.31768035999999711</v>
      </c>
      <c r="G883" s="8">
        <f>Table21[[#This Row],[Abs Erorr 1]]/Table21[[#This Row],[Adj Close]]</f>
        <v>3.6248957748652869E-3</v>
      </c>
      <c r="H883" s="6">
        <f t="shared" si="68"/>
        <v>87.913144430000003</v>
      </c>
      <c r="I883" s="9">
        <f>(Table21[[#This Row],[Adj Close]]-Table21[[#This Row],[3-MA]])</f>
        <v>-0.27466329000000655</v>
      </c>
      <c r="J883" s="5">
        <f t="shared" si="67"/>
        <v>7.5439922873627704E-2</v>
      </c>
      <c r="K883" s="5">
        <f>ABS(Table21[[#This Row],[Erorr 2]])</f>
        <v>0.27466329000000655</v>
      </c>
      <c r="L883" s="8">
        <f>Table21[[#This Row],[Abs Erorr 2]]/Table21[[#This Row],[Adj Close]]</f>
        <v>3.1340489523231205E-3</v>
      </c>
      <c r="M883" s="6">
        <f t="shared" si="69"/>
        <v>88.662658693333341</v>
      </c>
      <c r="N883" s="11">
        <f>Table21[[#This Row],[Adj Close]]-Table21[[#This Row],[6-MA]]</f>
        <v>-1.0241775533333453</v>
      </c>
      <c r="O883" s="12">
        <f>(Table21[[#This Row],[Adj Close]]-M883)^2</f>
        <v>1.0489396607518773</v>
      </c>
      <c r="P883" s="12">
        <f>ABS(Table21[[#This Row],[Erorr 3]])</f>
        <v>1.0241775533333453</v>
      </c>
      <c r="Q883" s="204">
        <f>Table21[[#This Row],[Abs Erorr 3]]/Table21[[#This Row],[Adj Close]]</f>
        <v>1.1686390955329891E-2</v>
      </c>
    </row>
    <row r="884" spans="1:17" x14ac:dyDescent="0.3">
      <c r="A884" s="68">
        <v>44747</v>
      </c>
      <c r="B884" s="87">
        <v>85.911132809999998</v>
      </c>
      <c r="C884" s="6">
        <f t="shared" si="66"/>
        <v>87.638481139999996</v>
      </c>
      <c r="D884" s="19">
        <f>Table21[[#This Row],[Adj Close]]-Table21[[#This Row],[Naive Trend ]]</f>
        <v>-1.7273483299999981</v>
      </c>
      <c r="E884" s="7">
        <f t="shared" si="65"/>
        <v>2.9837322531537822</v>
      </c>
      <c r="F884" s="7">
        <f>ABS(Table21[[#This Row],[Erorr 1]])</f>
        <v>1.7273483299999981</v>
      </c>
      <c r="G884" s="8">
        <f>Table21[[#This Row],[Abs Erorr 1]]/Table21[[#This Row],[Adj Close]]</f>
        <v>2.0106222249684221E-2</v>
      </c>
      <c r="H884" s="6">
        <f t="shared" si="68"/>
        <v>87.820487976666655</v>
      </c>
      <c r="I884" s="9">
        <f>(Table21[[#This Row],[Adj Close]]-Table21[[#This Row],[3-MA]])</f>
        <v>-1.9093551666666571</v>
      </c>
      <c r="J884" s="5">
        <f t="shared" si="67"/>
        <v>3.6456371524766578</v>
      </c>
      <c r="K884" s="5">
        <f>ABS(Table21[[#This Row],[Erorr 2]])</f>
        <v>1.9093551666666571</v>
      </c>
      <c r="L884" s="8">
        <f>Table21[[#This Row],[Abs Erorr 2]]/Table21[[#This Row],[Adj Close]]</f>
        <v>2.2224769994470487E-2</v>
      </c>
      <c r="M884" s="6">
        <f t="shared" si="69"/>
        <v>88.619639079999999</v>
      </c>
      <c r="N884" s="11">
        <f>Table21[[#This Row],[Adj Close]]-Table21[[#This Row],[6-MA]]</f>
        <v>-2.7085062700000009</v>
      </c>
      <c r="O884" s="12">
        <f>(Table21[[#This Row],[Adj Close]]-M884)^2</f>
        <v>7.3360062146293172</v>
      </c>
      <c r="P884" s="12">
        <f>ABS(Table21[[#This Row],[Erorr 3]])</f>
        <v>2.7085062700000009</v>
      </c>
      <c r="Q884" s="204">
        <f>Table21[[#This Row],[Abs Erorr 3]]/Table21[[#This Row],[Adj Close]]</f>
        <v>3.1526836876777077E-2</v>
      </c>
    </row>
    <row r="885" spans="1:17" x14ac:dyDescent="0.3">
      <c r="A885" s="68">
        <v>44748</v>
      </c>
      <c r="B885" s="87">
        <v>83.508720400000001</v>
      </c>
      <c r="C885" s="6">
        <f t="shared" si="66"/>
        <v>85.911132809999998</v>
      </c>
      <c r="D885" s="19">
        <f>Table21[[#This Row],[Adj Close]]-Table21[[#This Row],[Naive Trend ]]</f>
        <v>-2.4024124099999966</v>
      </c>
      <c r="E885" s="7">
        <f t="shared" si="65"/>
        <v>5.7715853877219923</v>
      </c>
      <c r="F885" s="7">
        <f>ABS(Table21[[#This Row],[Erorr 1]])</f>
        <v>2.4024124099999966</v>
      </c>
      <c r="G885" s="8">
        <f>Table21[[#This Row],[Abs Erorr 1]]/Table21[[#This Row],[Adj Close]]</f>
        <v>2.8768401653056542E-2</v>
      </c>
      <c r="H885" s="6">
        <f t="shared" si="68"/>
        <v>87.168591816666662</v>
      </c>
      <c r="I885" s="9">
        <f>(Table21[[#This Row],[Adj Close]]-Table21[[#This Row],[3-MA]])</f>
        <v>-3.659871416666661</v>
      </c>
      <c r="J885" s="5">
        <f t="shared" si="67"/>
        <v>13.394658786533633</v>
      </c>
      <c r="K885" s="5">
        <f>ABS(Table21[[#This Row],[Erorr 2]])</f>
        <v>3.659871416666661</v>
      </c>
      <c r="L885" s="8">
        <f>Table21[[#This Row],[Abs Erorr 2]]/Table21[[#This Row],[Adj Close]]</f>
        <v>4.3826218377388294E-2</v>
      </c>
      <c r="M885" s="6">
        <f t="shared" si="69"/>
        <v>87.944580078333331</v>
      </c>
      <c r="N885" s="11">
        <f>Table21[[#This Row],[Adj Close]]-Table21[[#This Row],[6-MA]]</f>
        <v>-4.4358596783333297</v>
      </c>
      <c r="O885" s="12">
        <f>(Table21[[#This Row],[Adj Close]]-M885)^2</f>
        <v>19.676851085863472</v>
      </c>
      <c r="P885" s="12">
        <f>ABS(Table21[[#This Row],[Erorr 3]])</f>
        <v>4.4358596783333297</v>
      </c>
      <c r="Q885" s="204">
        <f>Table21[[#This Row],[Abs Erorr 3]]/Table21[[#This Row],[Adj Close]]</f>
        <v>5.3118520521999633E-2</v>
      </c>
    </row>
    <row r="886" spans="1:17" x14ac:dyDescent="0.3">
      <c r="A886" s="68">
        <v>44749</v>
      </c>
      <c r="B886" s="87">
        <v>86.169242859999997</v>
      </c>
      <c r="C886" s="6">
        <f t="shared" si="66"/>
        <v>83.508720400000001</v>
      </c>
      <c r="D886" s="19">
        <f>Table21[[#This Row],[Adj Close]]-Table21[[#This Row],[Naive Trend ]]</f>
        <v>2.6605224599999957</v>
      </c>
      <c r="E886" s="7">
        <f t="shared" si="65"/>
        <v>7.0783797601644292</v>
      </c>
      <c r="F886" s="7">
        <f>ABS(Table21[[#This Row],[Erorr 1]])</f>
        <v>2.6605224599999957</v>
      </c>
      <c r="G886" s="8">
        <f>Table21[[#This Row],[Abs Erorr 1]]/Table21[[#This Row],[Adj Close]]</f>
        <v>3.0875546444368466E-2</v>
      </c>
      <c r="H886" s="6">
        <f t="shared" si="68"/>
        <v>85.686111449999999</v>
      </c>
      <c r="I886" s="9">
        <f>(Table21[[#This Row],[Adj Close]]-Table21[[#This Row],[3-MA]])</f>
        <v>0.4831314099999986</v>
      </c>
      <c r="J886" s="5">
        <f t="shared" si="67"/>
        <v>0.23341595932858675</v>
      </c>
      <c r="K886" s="5">
        <f>ABS(Table21[[#This Row],[Erorr 2]])</f>
        <v>0.4831314099999986</v>
      </c>
      <c r="L886" s="8">
        <f>Table21[[#This Row],[Abs Erorr 2]]/Table21[[#This Row],[Adj Close]]</f>
        <v>5.606773298274732E-3</v>
      </c>
      <c r="M886" s="6">
        <f t="shared" si="69"/>
        <v>86.799627940000008</v>
      </c>
      <c r="N886" s="11">
        <f>Table21[[#This Row],[Adj Close]]-Table21[[#This Row],[6-MA]]</f>
        <v>-0.63038508000001059</v>
      </c>
      <c r="O886" s="12">
        <f>(Table21[[#This Row],[Adj Close]]-M886)^2</f>
        <v>0.39738534908661977</v>
      </c>
      <c r="P886" s="12">
        <f>ABS(Table21[[#This Row],[Erorr 3]])</f>
        <v>0.63038508000001059</v>
      </c>
      <c r="Q886" s="204">
        <f>Table21[[#This Row],[Abs Erorr 3]]/Table21[[#This Row],[Adj Close]]</f>
        <v>7.3156622836317983E-3</v>
      </c>
    </row>
    <row r="887" spans="1:17" x14ac:dyDescent="0.3">
      <c r="A887" s="68">
        <v>44750</v>
      </c>
      <c r="B887" s="87">
        <v>84.91840363</v>
      </c>
      <c r="C887" s="6">
        <f t="shared" si="66"/>
        <v>86.169242859999997</v>
      </c>
      <c r="D887" s="19">
        <f>Table21[[#This Row],[Adj Close]]-Table21[[#This Row],[Naive Trend ]]</f>
        <v>-1.2508392299999969</v>
      </c>
      <c r="E887" s="7">
        <f t="shared" si="65"/>
        <v>1.5645987793069851</v>
      </c>
      <c r="F887" s="7">
        <f>ABS(Table21[[#This Row],[Erorr 1]])</f>
        <v>1.2508392299999969</v>
      </c>
      <c r="G887" s="8">
        <f>Table21[[#This Row],[Abs Erorr 1]]/Table21[[#This Row],[Adj Close]]</f>
        <v>1.4729895717894771E-2</v>
      </c>
      <c r="H887" s="6">
        <f t="shared" si="68"/>
        <v>85.196365356666661</v>
      </c>
      <c r="I887" s="9">
        <f>(Table21[[#This Row],[Adj Close]]-Table21[[#This Row],[3-MA]])</f>
        <v>-0.27796172666666052</v>
      </c>
      <c r="J887" s="5">
        <f t="shared" si="67"/>
        <v>7.7262721491511296E-2</v>
      </c>
      <c r="K887" s="5">
        <f>ABS(Table21[[#This Row],[Erorr 2]])</f>
        <v>0.27796172666666052</v>
      </c>
      <c r="L887" s="8">
        <f>Table21[[#This Row],[Abs Erorr 2]]/Table21[[#This Row],[Adj Close]]</f>
        <v>3.2732801699590845E-3</v>
      </c>
      <c r="M887" s="6">
        <f t="shared" si="69"/>
        <v>86.508426666666651</v>
      </c>
      <c r="N887" s="11">
        <f>Table21[[#This Row],[Adj Close]]-Table21[[#This Row],[6-MA]]</f>
        <v>-1.5900230366666506</v>
      </c>
      <c r="O887" s="12">
        <f>(Table21[[#This Row],[Adj Close]]-M887)^2</f>
        <v>2.528173257130637</v>
      </c>
      <c r="P887" s="12">
        <f>ABS(Table21[[#This Row],[Erorr 3]])</f>
        <v>1.5900230366666506</v>
      </c>
      <c r="Q887" s="204">
        <f>Table21[[#This Row],[Abs Erorr 3]]/Table21[[#This Row],[Adj Close]]</f>
        <v>1.8724127735544556E-2</v>
      </c>
    </row>
    <row r="888" spans="1:17" x14ac:dyDescent="0.3">
      <c r="A888" s="68">
        <v>44753</v>
      </c>
      <c r="B888" s="87">
        <v>81.205581670000001</v>
      </c>
      <c r="C888" s="6">
        <f t="shared" si="66"/>
        <v>84.91840363</v>
      </c>
      <c r="D888" s="19">
        <f>Table21[[#This Row],[Adj Close]]-Table21[[#This Row],[Naive Trend ]]</f>
        <v>-3.7128219599999994</v>
      </c>
      <c r="E888" s="7">
        <f t="shared" si="65"/>
        <v>13.785046906658238</v>
      </c>
      <c r="F888" s="7">
        <f>ABS(Table21[[#This Row],[Erorr 1]])</f>
        <v>3.7128219599999994</v>
      </c>
      <c r="G888" s="8">
        <f>Table21[[#This Row],[Abs Erorr 1]]/Table21[[#This Row],[Adj Close]]</f>
        <v>4.5721265504728686E-2</v>
      </c>
      <c r="H888" s="6">
        <f t="shared" si="68"/>
        <v>84.86545563</v>
      </c>
      <c r="I888" s="9">
        <f>(Table21[[#This Row],[Adj Close]]-Table21[[#This Row],[3-MA]])</f>
        <v>-3.6598739599999988</v>
      </c>
      <c r="J888" s="5">
        <f t="shared" si="67"/>
        <v>13.394677403086073</v>
      </c>
      <c r="K888" s="5">
        <f>ABS(Table21[[#This Row],[Erorr 2]])</f>
        <v>3.6598739599999988</v>
      </c>
      <c r="L888" s="8">
        <f>Table21[[#This Row],[Abs Erorr 2]]/Table21[[#This Row],[Adj Close]]</f>
        <v>4.5069241359206667E-2</v>
      </c>
      <c r="M888" s="6">
        <f t="shared" si="69"/>
        <v>86.017023723333338</v>
      </c>
      <c r="N888" s="11">
        <f>Table21[[#This Row],[Adj Close]]-Table21[[#This Row],[6-MA]]</f>
        <v>-4.8114420533333373</v>
      </c>
      <c r="O888" s="12">
        <f>(Table21[[#This Row],[Adj Close]]-M888)^2</f>
        <v>23.14997463258452</v>
      </c>
      <c r="P888" s="12">
        <f>ABS(Table21[[#This Row],[Erorr 3]])</f>
        <v>4.8114420533333373</v>
      </c>
      <c r="Q888" s="204">
        <f>Table21[[#This Row],[Abs Erorr 3]]/Table21[[#This Row],[Adj Close]]</f>
        <v>5.9250139638010145E-2</v>
      </c>
    </row>
    <row r="889" spans="1:17" x14ac:dyDescent="0.3">
      <c r="A889" s="68">
        <v>44754</v>
      </c>
      <c r="B889" s="87">
        <v>79.815750120000004</v>
      </c>
      <c r="C889" s="6">
        <f t="shared" si="66"/>
        <v>81.205581670000001</v>
      </c>
      <c r="D889" s="19">
        <f>Table21[[#This Row],[Adj Close]]-Table21[[#This Row],[Naive Trend ]]</f>
        <v>-1.3898315499999967</v>
      </c>
      <c r="E889" s="7">
        <f t="shared" si="65"/>
        <v>1.9316317373753933</v>
      </c>
      <c r="F889" s="7">
        <f>ABS(Table21[[#This Row],[Erorr 1]])</f>
        <v>1.3898315499999967</v>
      </c>
      <c r="G889" s="8">
        <f>Table21[[#This Row],[Abs Erorr 1]]/Table21[[#This Row],[Adj Close]]</f>
        <v>1.7412998661422548E-2</v>
      </c>
      <c r="H889" s="6">
        <f t="shared" si="68"/>
        <v>84.097742719999999</v>
      </c>
      <c r="I889" s="9">
        <f>(Table21[[#This Row],[Adj Close]]-Table21[[#This Row],[3-MA]])</f>
        <v>-4.2819925999999953</v>
      </c>
      <c r="J889" s="5">
        <f t="shared" si="67"/>
        <v>18.335460626454719</v>
      </c>
      <c r="K889" s="5">
        <f>ABS(Table21[[#This Row],[Erorr 2]])</f>
        <v>4.2819925999999953</v>
      </c>
      <c r="L889" s="8">
        <f>Table21[[#This Row],[Abs Erorr 2]]/Table21[[#This Row],[Adj Close]]</f>
        <v>5.3648466544036474E-2</v>
      </c>
      <c r="M889" s="6">
        <f t="shared" si="69"/>
        <v>84.891927085000006</v>
      </c>
      <c r="N889" s="11">
        <f>Table21[[#This Row],[Adj Close]]-Table21[[#This Row],[6-MA]]</f>
        <v>-5.0761769650000019</v>
      </c>
      <c r="O889" s="12">
        <f>(Table21[[#This Row],[Adj Close]]-M889)^2</f>
        <v>25.767572579996632</v>
      </c>
      <c r="P889" s="12">
        <f>ABS(Table21[[#This Row],[Erorr 3]])</f>
        <v>5.0761769650000019</v>
      </c>
      <c r="Q889" s="204">
        <f>Table21[[#This Row],[Abs Erorr 3]]/Table21[[#This Row],[Adj Close]]</f>
        <v>6.3598687694698841E-2</v>
      </c>
    </row>
    <row r="890" spans="1:17" x14ac:dyDescent="0.3">
      <c r="A890" s="68">
        <v>44755</v>
      </c>
      <c r="B890" s="87">
        <v>80.758842470000005</v>
      </c>
      <c r="C890" s="6">
        <f t="shared" si="66"/>
        <v>79.815750120000004</v>
      </c>
      <c r="D890" s="19">
        <f>Table21[[#This Row],[Adj Close]]-Table21[[#This Row],[Naive Trend ]]</f>
        <v>0.94309235000000058</v>
      </c>
      <c r="E890" s="7">
        <f t="shared" si="65"/>
        <v>0.88942318062852355</v>
      </c>
      <c r="F890" s="7">
        <f>ABS(Table21[[#This Row],[Erorr 1]])</f>
        <v>0.94309235000000058</v>
      </c>
      <c r="G890" s="8">
        <f>Table21[[#This Row],[Abs Erorr 1]]/Table21[[#This Row],[Adj Close]]</f>
        <v>1.1677883450971168E-2</v>
      </c>
      <c r="H890" s="6">
        <f t="shared" si="68"/>
        <v>81.979911806666678</v>
      </c>
      <c r="I890" s="9">
        <f>(Table21[[#This Row],[Adj Close]]-Table21[[#This Row],[3-MA]])</f>
        <v>-1.2210693366666732</v>
      </c>
      <c r="J890" s="5">
        <f t="shared" si="67"/>
        <v>1.4910103249475892</v>
      </c>
      <c r="K890" s="5">
        <f>ABS(Table21[[#This Row],[Erorr 2]])</f>
        <v>1.2210693366666732</v>
      </c>
      <c r="L890" s="8">
        <f>Table21[[#This Row],[Abs Erorr 2]]/Table21[[#This Row],[Adj Close]]</f>
        <v>1.5119945993781071E-2</v>
      </c>
      <c r="M890" s="6">
        <f t="shared" si="69"/>
        <v>83.588138581666669</v>
      </c>
      <c r="N890" s="11">
        <f>Table21[[#This Row],[Adj Close]]-Table21[[#This Row],[6-MA]]</f>
        <v>-2.8292961116666646</v>
      </c>
      <c r="O890" s="12">
        <f>(Table21[[#This Row],[Adj Close]]-M890)^2</f>
        <v>8.0049164874921068</v>
      </c>
      <c r="P890" s="12">
        <f>ABS(Table21[[#This Row],[Erorr 3]])</f>
        <v>2.8292961116666646</v>
      </c>
      <c r="Q890" s="204">
        <f>Table21[[#This Row],[Abs Erorr 3]]/Table21[[#This Row],[Adj Close]]</f>
        <v>3.5033886384858486E-2</v>
      </c>
    </row>
    <row r="891" spans="1:17" x14ac:dyDescent="0.3">
      <c r="A891" s="68">
        <v>44756</v>
      </c>
      <c r="B891" s="87">
        <v>77.681373600000001</v>
      </c>
      <c r="C891" s="6">
        <f t="shared" si="66"/>
        <v>80.758842470000005</v>
      </c>
      <c r="D891" s="19">
        <f>Table21[[#This Row],[Adj Close]]-Table21[[#This Row],[Naive Trend ]]</f>
        <v>-3.0774688700000041</v>
      </c>
      <c r="E891" s="7">
        <f t="shared" si="65"/>
        <v>9.470814645819102</v>
      </c>
      <c r="F891" s="7">
        <f>ABS(Table21[[#This Row],[Erorr 1]])</f>
        <v>3.0774688700000041</v>
      </c>
      <c r="G891" s="8">
        <f>Table21[[#This Row],[Abs Erorr 1]]/Table21[[#This Row],[Adj Close]]</f>
        <v>3.9616560925488119E-2</v>
      </c>
      <c r="H891" s="6">
        <f t="shared" si="68"/>
        <v>80.593391420000003</v>
      </c>
      <c r="I891" s="9">
        <f>(Table21[[#This Row],[Adj Close]]-Table21[[#This Row],[3-MA]])</f>
        <v>-2.9120178200000026</v>
      </c>
      <c r="J891" s="5">
        <f t="shared" si="67"/>
        <v>8.4798477839975686</v>
      </c>
      <c r="K891" s="5">
        <f>ABS(Table21[[#This Row],[Erorr 2]])</f>
        <v>2.9120178200000026</v>
      </c>
      <c r="L891" s="8">
        <f>Table21[[#This Row],[Abs Erorr 2]]/Table21[[#This Row],[Adj Close]]</f>
        <v>3.7486693206465166E-2</v>
      </c>
      <c r="M891" s="6">
        <f t="shared" si="69"/>
        <v>82.729423525000001</v>
      </c>
      <c r="N891" s="11">
        <f>Table21[[#This Row],[Adj Close]]-Table21[[#This Row],[6-MA]]</f>
        <v>-5.0480499250000008</v>
      </c>
      <c r="O891" s="12">
        <f>(Table21[[#This Row],[Adj Close]]-M891)^2</f>
        <v>25.482808045292515</v>
      </c>
      <c r="P891" s="12">
        <f>ABS(Table21[[#This Row],[Erorr 3]])</f>
        <v>5.0480499250000008</v>
      </c>
      <c r="Q891" s="204">
        <f>Table21[[#This Row],[Abs Erorr 3]]/Table21[[#This Row],[Adj Close]]</f>
        <v>6.4984045609100829E-2</v>
      </c>
    </row>
    <row r="892" spans="1:17" x14ac:dyDescent="0.3">
      <c r="A892" s="68">
        <v>44757</v>
      </c>
      <c r="B892" s="87">
        <v>80.232696529999998</v>
      </c>
      <c r="C892" s="6">
        <f t="shared" si="66"/>
        <v>77.681373600000001</v>
      </c>
      <c r="D892" s="19">
        <f>Table21[[#This Row],[Adj Close]]-Table21[[#This Row],[Naive Trend ]]</f>
        <v>2.5513229299999978</v>
      </c>
      <c r="E892" s="7">
        <f t="shared" si="65"/>
        <v>6.5092486931437739</v>
      </c>
      <c r="F892" s="7">
        <f>ABS(Table21[[#This Row],[Erorr 1]])</f>
        <v>2.5513229299999978</v>
      </c>
      <c r="G892" s="8">
        <f>Table21[[#This Row],[Abs Erorr 1]]/Table21[[#This Row],[Adj Close]]</f>
        <v>3.1799042539297259E-2</v>
      </c>
      <c r="H892" s="6">
        <f t="shared" si="68"/>
        <v>79.418655396666665</v>
      </c>
      <c r="I892" s="9">
        <f>(Table21[[#This Row],[Adj Close]]-Table21[[#This Row],[3-MA]])</f>
        <v>0.81404113333333328</v>
      </c>
      <c r="J892" s="5">
        <f t="shared" si="67"/>
        <v>0.66266296675861769</v>
      </c>
      <c r="K892" s="5">
        <f>ABS(Table21[[#This Row],[Erorr 2]])</f>
        <v>0.81404113333333328</v>
      </c>
      <c r="L892" s="8">
        <f>Table21[[#This Row],[Abs Erorr 2]]/Table21[[#This Row],[Adj Close]]</f>
        <v>1.0146002422203936E-2</v>
      </c>
      <c r="M892" s="6">
        <f t="shared" si="69"/>
        <v>81.758199058333332</v>
      </c>
      <c r="N892" s="11">
        <f>Table21[[#This Row],[Adj Close]]-Table21[[#This Row],[6-MA]]</f>
        <v>-1.5255025283333339</v>
      </c>
      <c r="O892" s="12">
        <f>(Table21[[#This Row],[Adj Close]]-M892)^2</f>
        <v>2.327157963951394</v>
      </c>
      <c r="P892" s="12">
        <f>ABS(Table21[[#This Row],[Erorr 3]])</f>
        <v>1.5255025283333339</v>
      </c>
      <c r="Q892" s="204">
        <f>Table21[[#This Row],[Abs Erorr 3]]/Table21[[#This Row],[Adj Close]]</f>
        <v>1.9013476977717304E-2</v>
      </c>
    </row>
    <row r="893" spans="1:17" x14ac:dyDescent="0.3">
      <c r="A893" s="68">
        <v>44760</v>
      </c>
      <c r="B893" s="87">
        <v>82.942863459999998</v>
      </c>
      <c r="C893" s="6">
        <f t="shared" si="66"/>
        <v>80.232696529999998</v>
      </c>
      <c r="D893" s="19">
        <f>Table21[[#This Row],[Adj Close]]-Table21[[#This Row],[Naive Trend ]]</f>
        <v>2.7101669299999998</v>
      </c>
      <c r="E893" s="7">
        <f t="shared" si="65"/>
        <v>7.3450047884656238</v>
      </c>
      <c r="F893" s="7">
        <f>ABS(Table21[[#This Row],[Erorr 1]])</f>
        <v>2.7101669299999998</v>
      </c>
      <c r="G893" s="8">
        <f>Table21[[#This Row],[Abs Erorr 1]]/Table21[[#This Row],[Adj Close]]</f>
        <v>3.267510689822041E-2</v>
      </c>
      <c r="H893" s="6">
        <f t="shared" si="68"/>
        <v>79.557637533333335</v>
      </c>
      <c r="I893" s="9">
        <f>(Table21[[#This Row],[Adj Close]]-Table21[[#This Row],[3-MA]])</f>
        <v>3.3852259266666636</v>
      </c>
      <c r="J893" s="5">
        <f t="shared" si="67"/>
        <v>11.459754574576172</v>
      </c>
      <c r="K893" s="5">
        <f>ABS(Table21[[#This Row],[Erorr 2]])</f>
        <v>3.3852259266666636</v>
      </c>
      <c r="L893" s="8">
        <f>Table21[[#This Row],[Abs Erorr 2]]/Table21[[#This Row],[Adj Close]]</f>
        <v>4.0813950537157688E-2</v>
      </c>
      <c r="M893" s="6">
        <f t="shared" si="69"/>
        <v>80.768774670000013</v>
      </c>
      <c r="N893" s="11">
        <f>Table21[[#This Row],[Adj Close]]-Table21[[#This Row],[6-MA]]</f>
        <v>2.1740887899999848</v>
      </c>
      <c r="O893" s="12">
        <f>(Table21[[#This Row],[Adj Close]]-M893)^2</f>
        <v>4.7266620668035983</v>
      </c>
      <c r="P893" s="12">
        <f>ABS(Table21[[#This Row],[Erorr 3]])</f>
        <v>2.1740887899999848</v>
      </c>
      <c r="Q893" s="204">
        <f>Table21[[#This Row],[Abs Erorr 3]]/Table21[[#This Row],[Adj Close]]</f>
        <v>2.6211884896504209E-2</v>
      </c>
    </row>
    <row r="894" spans="1:17" x14ac:dyDescent="0.3">
      <c r="A894" s="68">
        <v>44761</v>
      </c>
      <c r="B894" s="87">
        <v>89.266571040000002</v>
      </c>
      <c r="C894" s="6">
        <f t="shared" si="66"/>
        <v>82.942863459999998</v>
      </c>
      <c r="D894" s="19">
        <f>Table21[[#This Row],[Adj Close]]-Table21[[#This Row],[Naive Trend ]]</f>
        <v>6.3237075800000042</v>
      </c>
      <c r="E894" s="7">
        <f t="shared" si="65"/>
        <v>39.98927755734951</v>
      </c>
      <c r="F894" s="7">
        <f>ABS(Table21[[#This Row],[Erorr 1]])</f>
        <v>6.3237075800000042</v>
      </c>
      <c r="G894" s="8">
        <f>Table21[[#This Row],[Abs Erorr 1]]/Table21[[#This Row],[Adj Close]]</f>
        <v>7.0840713453263204E-2</v>
      </c>
      <c r="H894" s="6">
        <f t="shared" si="68"/>
        <v>80.285644529999999</v>
      </c>
      <c r="I894" s="9">
        <f>(Table21[[#This Row],[Adj Close]]-Table21[[#This Row],[3-MA]])</f>
        <v>8.9809265100000033</v>
      </c>
      <c r="J894" s="5">
        <f t="shared" si="67"/>
        <v>80.657040978020845</v>
      </c>
      <c r="K894" s="5">
        <f>ABS(Table21[[#This Row],[Erorr 2]])</f>
        <v>8.9809265100000033</v>
      </c>
      <c r="L894" s="8">
        <f>Table21[[#This Row],[Abs Erorr 2]]/Table21[[#This Row],[Adj Close]]</f>
        <v>0.10060794769383138</v>
      </c>
      <c r="M894" s="6">
        <f t="shared" si="69"/>
        <v>80.439517975000001</v>
      </c>
      <c r="N894" s="11">
        <f>Table21[[#This Row],[Adj Close]]-Table21[[#This Row],[6-MA]]</f>
        <v>8.8270530650000012</v>
      </c>
      <c r="O894" s="12">
        <f>(Table21[[#This Row],[Adj Close]]-M894)^2</f>
        <v>77.916865812325909</v>
      </c>
      <c r="P894" s="12">
        <f>ABS(Table21[[#This Row],[Erorr 3]])</f>
        <v>8.8270530650000012</v>
      </c>
      <c r="Q894" s="204">
        <f>Table21[[#This Row],[Abs Erorr 3]]/Table21[[#This Row],[Adj Close]]</f>
        <v>9.8884195529865632E-2</v>
      </c>
    </row>
    <row r="895" spans="1:17" x14ac:dyDescent="0.3">
      <c r="A895" s="68">
        <v>44762</v>
      </c>
      <c r="B895" s="87">
        <v>87.420082089999994</v>
      </c>
      <c r="C895" s="6">
        <f t="shared" si="66"/>
        <v>89.266571040000002</v>
      </c>
      <c r="D895" s="19">
        <f>Table21[[#This Row],[Adj Close]]-Table21[[#This Row],[Naive Trend ]]</f>
        <v>-1.8464889500000083</v>
      </c>
      <c r="E895" s="7">
        <f t="shared" si="65"/>
        <v>3.4095214424721334</v>
      </c>
      <c r="F895" s="7">
        <f>ABS(Table21[[#This Row],[Erorr 1]])</f>
        <v>1.8464889500000083</v>
      </c>
      <c r="G895" s="8">
        <f>Table21[[#This Row],[Abs Erorr 1]]/Table21[[#This Row],[Adj Close]]</f>
        <v>2.1122022604589029E-2</v>
      </c>
      <c r="H895" s="6">
        <f t="shared" si="68"/>
        <v>84.14737701</v>
      </c>
      <c r="I895" s="9">
        <f>(Table21[[#This Row],[Adj Close]]-Table21[[#This Row],[3-MA]])</f>
        <v>3.2727050799999944</v>
      </c>
      <c r="J895" s="5">
        <f t="shared" si="67"/>
        <v>10.71059854065777</v>
      </c>
      <c r="K895" s="5">
        <f>ABS(Table21[[#This Row],[Erorr 2]])</f>
        <v>3.2727050799999944</v>
      </c>
      <c r="L895" s="8">
        <f>Table21[[#This Row],[Abs Erorr 2]]/Table21[[#This Row],[Adj Close]]</f>
        <v>3.7436536339907643E-2</v>
      </c>
      <c r="M895" s="6">
        <f t="shared" si="69"/>
        <v>81.783016203333332</v>
      </c>
      <c r="N895" s="11">
        <f>Table21[[#This Row],[Adj Close]]-Table21[[#This Row],[6-MA]]</f>
        <v>5.6370658866666616</v>
      </c>
      <c r="O895" s="12">
        <f>(Table21[[#This Row],[Adj Close]]-M895)^2</f>
        <v>31.776511810620995</v>
      </c>
      <c r="P895" s="12">
        <f>ABS(Table21[[#This Row],[Erorr 3]])</f>
        <v>5.6370658866666616</v>
      </c>
      <c r="Q895" s="204">
        <f>Table21[[#This Row],[Abs Erorr 3]]/Table21[[#This Row],[Adj Close]]</f>
        <v>6.4482505070897062E-2</v>
      </c>
    </row>
    <row r="896" spans="1:17" x14ac:dyDescent="0.3">
      <c r="A896" s="68">
        <v>44763</v>
      </c>
      <c r="B896" s="87">
        <v>89.028312679999999</v>
      </c>
      <c r="C896" s="6">
        <f t="shared" si="66"/>
        <v>87.420082089999994</v>
      </c>
      <c r="D896" s="19">
        <f>Table21[[#This Row],[Adj Close]]-Table21[[#This Row],[Naive Trend ]]</f>
        <v>1.6082305900000051</v>
      </c>
      <c r="E896" s="7">
        <f t="shared" si="65"/>
        <v>2.5864056306117646</v>
      </c>
      <c r="F896" s="7">
        <f>ABS(Table21[[#This Row],[Erorr 1]])</f>
        <v>1.6082305900000051</v>
      </c>
      <c r="G896" s="8">
        <f>Table21[[#This Row],[Abs Erorr 1]]/Table21[[#This Row],[Adj Close]]</f>
        <v>1.806426002681381E-2</v>
      </c>
      <c r="H896" s="6">
        <f t="shared" si="68"/>
        <v>86.54317219666666</v>
      </c>
      <c r="I896" s="9">
        <f>(Table21[[#This Row],[Adj Close]]-Table21[[#This Row],[3-MA]])</f>
        <v>2.485140483333339</v>
      </c>
      <c r="J896" s="5">
        <f t="shared" si="67"/>
        <v>6.175923221902262</v>
      </c>
      <c r="K896" s="5">
        <f>ABS(Table21[[#This Row],[Erorr 2]])</f>
        <v>2.485140483333339</v>
      </c>
      <c r="L896" s="8">
        <f>Table21[[#This Row],[Abs Erorr 2]]/Table21[[#This Row],[Adj Close]]</f>
        <v>2.7914046762470203E-2</v>
      </c>
      <c r="M896" s="6">
        <f t="shared" si="69"/>
        <v>83.050404865000004</v>
      </c>
      <c r="N896" s="11">
        <f>Table21[[#This Row],[Adj Close]]-Table21[[#This Row],[6-MA]]</f>
        <v>5.9779078149999947</v>
      </c>
      <c r="O896" s="12">
        <f>(Table21[[#This Row],[Adj Close]]-M896)^2</f>
        <v>35.735381844638013</v>
      </c>
      <c r="P896" s="12">
        <f>ABS(Table21[[#This Row],[Erorr 3]])</f>
        <v>5.9779078149999947</v>
      </c>
      <c r="Q896" s="204">
        <f>Table21[[#This Row],[Abs Erorr 3]]/Table21[[#This Row],[Adj Close]]</f>
        <v>6.7146143008311981E-2</v>
      </c>
    </row>
    <row r="897" spans="1:17" x14ac:dyDescent="0.3">
      <c r="A897" s="68">
        <v>44764</v>
      </c>
      <c r="B897" s="87">
        <v>89.236793520000006</v>
      </c>
      <c r="C897" s="6">
        <f t="shared" si="66"/>
        <v>89.028312679999999</v>
      </c>
      <c r="D897" s="19">
        <f>Table21[[#This Row],[Adj Close]]-Table21[[#This Row],[Naive Trend ]]</f>
        <v>0.20848084000000711</v>
      </c>
      <c r="E897" s="7">
        <f t="shared" si="65"/>
        <v>4.3464260647108566E-2</v>
      </c>
      <c r="F897" s="7">
        <f>ABS(Table21[[#This Row],[Erorr 1]])</f>
        <v>0.20848084000000711</v>
      </c>
      <c r="G897" s="8">
        <f>Table21[[#This Row],[Abs Erorr 1]]/Table21[[#This Row],[Adj Close]]</f>
        <v>2.3362654772359315E-3</v>
      </c>
      <c r="H897" s="6">
        <f t="shared" si="68"/>
        <v>88.571655269999994</v>
      </c>
      <c r="I897" s="9">
        <f>(Table21[[#This Row],[Adj Close]]-Table21[[#This Row],[3-MA]])</f>
        <v>0.66513825000001248</v>
      </c>
      <c r="J897" s="5">
        <f t="shared" si="67"/>
        <v>0.44240889161307911</v>
      </c>
      <c r="K897" s="5">
        <f>ABS(Table21[[#This Row],[Erorr 2]])</f>
        <v>0.66513825000001248</v>
      </c>
      <c r="L897" s="8">
        <f>Table21[[#This Row],[Abs Erorr 2]]/Table21[[#This Row],[Adj Close]]</f>
        <v>7.4536323388955002E-3</v>
      </c>
      <c r="M897" s="6">
        <f t="shared" si="69"/>
        <v>84.428649899999996</v>
      </c>
      <c r="N897" s="11">
        <f>Table21[[#This Row],[Adj Close]]-Table21[[#This Row],[6-MA]]</f>
        <v>4.8081436200000098</v>
      </c>
      <c r="O897" s="12">
        <f>(Table21[[#This Row],[Adj Close]]-M897)^2</f>
        <v>23.118245070546799</v>
      </c>
      <c r="P897" s="12">
        <f>ABS(Table21[[#This Row],[Erorr 3]])</f>
        <v>4.8081436200000098</v>
      </c>
      <c r="Q897" s="204">
        <f>Table21[[#This Row],[Abs Erorr 3]]/Table21[[#This Row],[Adj Close]]</f>
        <v>5.3880730473830782E-2</v>
      </c>
    </row>
    <row r="898" spans="1:17" x14ac:dyDescent="0.3">
      <c r="A898" s="68">
        <v>44767</v>
      </c>
      <c r="B898" s="87">
        <v>89.365844730000006</v>
      </c>
      <c r="C898" s="6">
        <f t="shared" si="66"/>
        <v>89.236793520000006</v>
      </c>
      <c r="D898" s="19">
        <f>Table21[[#This Row],[Adj Close]]-Table21[[#This Row],[Naive Trend ]]</f>
        <v>0.12905121000000008</v>
      </c>
      <c r="E898" s="7">
        <f t="shared" si="65"/>
        <v>1.665421480246412E-2</v>
      </c>
      <c r="F898" s="7">
        <f>ABS(Table21[[#This Row],[Erorr 1]])</f>
        <v>0.12905121000000008</v>
      </c>
      <c r="G898" s="8">
        <f>Table21[[#This Row],[Abs Erorr 1]]/Table21[[#This Row],[Adj Close]]</f>
        <v>1.4440775487536766E-3</v>
      </c>
      <c r="H898" s="6">
        <f t="shared" si="68"/>
        <v>88.56172943</v>
      </c>
      <c r="I898" s="9">
        <f>(Table21[[#This Row],[Adj Close]]-Table21[[#This Row],[3-MA]])</f>
        <v>0.80411530000000653</v>
      </c>
      <c r="J898" s="5">
        <f t="shared" si="67"/>
        <v>0.64660141569410046</v>
      </c>
      <c r="K898" s="5">
        <f>ABS(Table21[[#This Row],[Erorr 2]])</f>
        <v>0.80411530000000653</v>
      </c>
      <c r="L898" s="8">
        <f>Table21[[#This Row],[Abs Erorr 2]]/Table21[[#This Row],[Adj Close]]</f>
        <v>8.9980159917860212E-3</v>
      </c>
      <c r="M898" s="6">
        <f t="shared" si="69"/>
        <v>86.35455322</v>
      </c>
      <c r="N898" s="11">
        <f>Table21[[#This Row],[Adj Close]]-Table21[[#This Row],[6-MA]]</f>
        <v>3.0112915100000066</v>
      </c>
      <c r="O898" s="12">
        <f>(Table21[[#This Row],[Adj Close]]-M898)^2</f>
        <v>9.0678765581981207</v>
      </c>
      <c r="P898" s="12">
        <f>ABS(Table21[[#This Row],[Erorr 3]])</f>
        <v>3.0112915100000066</v>
      </c>
      <c r="Q898" s="204">
        <f>Table21[[#This Row],[Abs Erorr 3]]/Table21[[#This Row],[Adj Close]]</f>
        <v>3.3696223866041743E-2</v>
      </c>
    </row>
    <row r="899" spans="1:17" x14ac:dyDescent="0.3">
      <c r="A899" s="68">
        <v>44768</v>
      </c>
      <c r="B899" s="87">
        <v>83.042137150000002</v>
      </c>
      <c r="C899" s="6">
        <f t="shared" si="66"/>
        <v>89.365844730000006</v>
      </c>
      <c r="D899" s="19">
        <f>Table21[[#This Row],[Adj Close]]-Table21[[#This Row],[Naive Trend ]]</f>
        <v>-6.3237075800000042</v>
      </c>
      <c r="E899" s="7">
        <f t="shared" ref="E899:E962" si="70">(B899-C899)^2</f>
        <v>39.98927755734951</v>
      </c>
      <c r="F899" s="7">
        <f>ABS(Table21[[#This Row],[Erorr 1]])</f>
        <v>6.3237075800000042</v>
      </c>
      <c r="G899" s="8">
        <f>Table21[[#This Row],[Abs Erorr 1]]/Table21[[#This Row],[Adj Close]]</f>
        <v>7.6150588087315424E-2</v>
      </c>
      <c r="H899" s="6">
        <f t="shared" si="68"/>
        <v>89.210316976666661</v>
      </c>
      <c r="I899" s="9">
        <f>(Table21[[#This Row],[Adj Close]]-Table21[[#This Row],[3-MA]])</f>
        <v>-6.168179826666659</v>
      </c>
      <c r="J899" s="5">
        <f t="shared" si="67"/>
        <v>38.046442374097538</v>
      </c>
      <c r="K899" s="5">
        <f>ABS(Table21[[#This Row],[Erorr 2]])</f>
        <v>6.168179826666659</v>
      </c>
      <c r="L899" s="8">
        <f>Table21[[#This Row],[Abs Erorr 2]]/Table21[[#This Row],[Adj Close]]</f>
        <v>7.427771054982607E-2</v>
      </c>
      <c r="M899" s="6">
        <f t="shared" si="69"/>
        <v>87.876744586666675</v>
      </c>
      <c r="N899" s="11">
        <f>Table21[[#This Row],[Adj Close]]-Table21[[#This Row],[6-MA]]</f>
        <v>-4.8346074366666727</v>
      </c>
      <c r="O899" s="12">
        <f>(Table21[[#This Row],[Adj Close]]-M899)^2</f>
        <v>23.373429066672696</v>
      </c>
      <c r="P899" s="12">
        <f>ABS(Table21[[#This Row],[Erorr 3]])</f>
        <v>4.8346074366666727</v>
      </c>
      <c r="Q899" s="204">
        <f>Table21[[#This Row],[Abs Erorr 3]]/Table21[[#This Row],[Adj Close]]</f>
        <v>5.8218726090031425E-2</v>
      </c>
    </row>
    <row r="900" spans="1:17" x14ac:dyDescent="0.3">
      <c r="A900" s="68">
        <v>44769</v>
      </c>
      <c r="B900" s="87">
        <v>82.724456790000005</v>
      </c>
      <c r="C900" s="6">
        <f t="shared" ref="C900:C963" si="71">B899</f>
        <v>83.042137150000002</v>
      </c>
      <c r="D900" s="19">
        <f>Table21[[#This Row],[Adj Close]]-Table21[[#This Row],[Naive Trend ]]</f>
        <v>-0.31768035999999711</v>
      </c>
      <c r="E900" s="7">
        <f t="shared" si="70"/>
        <v>0.10092081112972777</v>
      </c>
      <c r="F900" s="7">
        <f>ABS(Table21[[#This Row],[Erorr 1]])</f>
        <v>0.31768035999999711</v>
      </c>
      <c r="G900" s="8">
        <f>Table21[[#This Row],[Abs Erorr 1]]/Table21[[#This Row],[Adj Close]]</f>
        <v>3.8402229803266514E-3</v>
      </c>
      <c r="H900" s="6">
        <f t="shared" si="68"/>
        <v>87.214925133333338</v>
      </c>
      <c r="I900" s="9">
        <f>(Table21[[#This Row],[Adj Close]]-Table21[[#This Row],[3-MA]])</f>
        <v>-4.4904683433333332</v>
      </c>
      <c r="J900" s="5">
        <f t="shared" si="67"/>
        <v>20.164305942478808</v>
      </c>
      <c r="K900" s="5">
        <f>ABS(Table21[[#This Row],[Erorr 2]])</f>
        <v>4.4904683433333332</v>
      </c>
      <c r="L900" s="8">
        <f>Table21[[#This Row],[Abs Erorr 2]]/Table21[[#This Row],[Adj Close]]</f>
        <v>5.4282234270000736E-2</v>
      </c>
      <c r="M900" s="6">
        <f t="shared" si="69"/>
        <v>87.893290201666659</v>
      </c>
      <c r="N900" s="11">
        <f>Table21[[#This Row],[Adj Close]]-Table21[[#This Row],[6-MA]]</f>
        <v>-5.1688334116666539</v>
      </c>
      <c r="O900" s="12">
        <f>(Table21[[#This Row],[Adj Close]]-M900)^2</f>
        <v>26.716838837561539</v>
      </c>
      <c r="P900" s="12">
        <f>ABS(Table21[[#This Row],[Erorr 3]])</f>
        <v>5.1688334116666539</v>
      </c>
      <c r="Q900" s="204">
        <f>Table21[[#This Row],[Abs Erorr 3]]/Table21[[#This Row],[Adj Close]]</f>
        <v>6.2482530707792798E-2</v>
      </c>
    </row>
    <row r="901" spans="1:17" x14ac:dyDescent="0.3">
      <c r="A901" s="68">
        <v>44770</v>
      </c>
      <c r="B901" s="87">
        <v>84.680145260000003</v>
      </c>
      <c r="C901" s="6">
        <f t="shared" si="71"/>
        <v>82.724456790000005</v>
      </c>
      <c r="D901" s="19">
        <f>Table21[[#This Row],[Adj Close]]-Table21[[#This Row],[Naive Trend ]]</f>
        <v>1.9556884699999983</v>
      </c>
      <c r="E901" s="7">
        <f t="shared" si="70"/>
        <v>3.8247173916909345</v>
      </c>
      <c r="F901" s="7">
        <f>ABS(Table21[[#This Row],[Erorr 1]])</f>
        <v>1.9556884699999983</v>
      </c>
      <c r="G901" s="8">
        <f>Table21[[#This Row],[Abs Erorr 1]]/Table21[[#This Row],[Adj Close]]</f>
        <v>2.3095006084310515E-2</v>
      </c>
      <c r="H901" s="6">
        <f t="shared" si="68"/>
        <v>85.044146223333343</v>
      </c>
      <c r="I901" s="9">
        <f>(Table21[[#This Row],[Adj Close]]-Table21[[#This Row],[3-MA]])</f>
        <v>-0.3640009633333392</v>
      </c>
      <c r="J901" s="5">
        <f t="shared" ref="J901:J964" si="72">(B901-H901)^2</f>
        <v>0.13249670130759894</v>
      </c>
      <c r="K901" s="5">
        <f>ABS(Table21[[#This Row],[Erorr 2]])</f>
        <v>0.3640009633333392</v>
      </c>
      <c r="L901" s="8">
        <f>Table21[[#This Row],[Abs Erorr 2]]/Table21[[#This Row],[Adj Close]]</f>
        <v>4.2985396661250272E-3</v>
      </c>
      <c r="M901" s="6">
        <f t="shared" si="69"/>
        <v>86.802937826666664</v>
      </c>
      <c r="N901" s="11">
        <f>Table21[[#This Row],[Adj Close]]-Table21[[#This Row],[6-MA]]</f>
        <v>-2.1227925666666607</v>
      </c>
      <c r="O901" s="12">
        <f>(Table21[[#This Row],[Adj Close]]-M901)^2</f>
        <v>4.5062482810952291</v>
      </c>
      <c r="P901" s="12">
        <f>ABS(Table21[[#This Row],[Erorr 3]])</f>
        <v>2.1227925666666607</v>
      </c>
      <c r="Q901" s="204">
        <f>Table21[[#This Row],[Abs Erorr 3]]/Table21[[#This Row],[Adj Close]]</f>
        <v>2.506836236698563E-2</v>
      </c>
    </row>
    <row r="902" spans="1:17" x14ac:dyDescent="0.3">
      <c r="A902" s="68">
        <v>44771</v>
      </c>
      <c r="B902" s="87">
        <v>85.51403809</v>
      </c>
      <c r="C902" s="6">
        <f t="shared" si="71"/>
        <v>84.680145260000003</v>
      </c>
      <c r="D902" s="19">
        <f>Table21[[#This Row],[Adj Close]]-Table21[[#This Row],[Naive Trend ]]</f>
        <v>0.83389282999999637</v>
      </c>
      <c r="E902" s="7">
        <f t="shared" si="70"/>
        <v>0.69537725192540278</v>
      </c>
      <c r="F902" s="7">
        <f>ABS(Table21[[#This Row],[Erorr 1]])</f>
        <v>0.83389282999999637</v>
      </c>
      <c r="G902" s="8">
        <f>Table21[[#This Row],[Abs Erorr 1]]/Table21[[#This Row],[Adj Close]]</f>
        <v>9.7515314283528349E-3</v>
      </c>
      <c r="H902" s="6">
        <f t="shared" ref="H902:H965" si="73">AVERAGE(B899:B901)</f>
        <v>83.482246400000008</v>
      </c>
      <c r="I902" s="9">
        <f>(Table21[[#This Row],[Adj Close]]-Table21[[#This Row],[3-MA]])</f>
        <v>2.0317916899999915</v>
      </c>
      <c r="J902" s="5">
        <f t="shared" si="72"/>
        <v>4.1281774715530215</v>
      </c>
      <c r="K902" s="5">
        <f>ABS(Table21[[#This Row],[Erorr 2]])</f>
        <v>2.0317916899999915</v>
      </c>
      <c r="L902" s="8">
        <f>Table21[[#This Row],[Abs Erorr 2]]/Table21[[#This Row],[Adj Close]]</f>
        <v>2.375974442771156E-2</v>
      </c>
      <c r="M902" s="6">
        <f t="shared" si="69"/>
        <v>86.34628168833332</v>
      </c>
      <c r="N902" s="11">
        <f>Table21[[#This Row],[Adj Close]]-Table21[[#This Row],[6-MA]]</f>
        <v>-0.83224359833332073</v>
      </c>
      <c r="O902" s="12">
        <f>(Table21[[#This Row],[Adj Close]]-M902)^2</f>
        <v>0.69262940696679365</v>
      </c>
      <c r="P902" s="12">
        <f>ABS(Table21[[#This Row],[Erorr 3]])</f>
        <v>0.83224359833332073</v>
      </c>
      <c r="Q902" s="204">
        <f>Table21[[#This Row],[Abs Erorr 3]]/Table21[[#This Row],[Adj Close]]</f>
        <v>9.7322453356420684E-3</v>
      </c>
    </row>
    <row r="903" spans="1:17" x14ac:dyDescent="0.3">
      <c r="A903" s="68">
        <v>44774</v>
      </c>
      <c r="B903" s="87">
        <v>87.360527039999994</v>
      </c>
      <c r="C903" s="6">
        <f t="shared" si="71"/>
        <v>85.51403809</v>
      </c>
      <c r="D903" s="19">
        <f>Table21[[#This Row],[Adj Close]]-Table21[[#This Row],[Naive Trend ]]</f>
        <v>1.8464889499999941</v>
      </c>
      <c r="E903" s="7">
        <f t="shared" si="70"/>
        <v>3.409521442472081</v>
      </c>
      <c r="F903" s="7">
        <f>ABS(Table21[[#This Row],[Erorr 1]])</f>
        <v>1.8464889499999941</v>
      </c>
      <c r="G903" s="8">
        <f>Table21[[#This Row],[Abs Erorr 1]]/Table21[[#This Row],[Adj Close]]</f>
        <v>2.1136421820744482E-2</v>
      </c>
      <c r="H903" s="6">
        <f t="shared" si="73"/>
        <v>84.306213379999988</v>
      </c>
      <c r="I903" s="9">
        <f>(Table21[[#This Row],[Adj Close]]-Table21[[#This Row],[3-MA]])</f>
        <v>3.0543136600000054</v>
      </c>
      <c r="J903" s="5">
        <f t="shared" si="72"/>
        <v>9.3288319336626291</v>
      </c>
      <c r="K903" s="5">
        <f>ABS(Table21[[#This Row],[Erorr 2]])</f>
        <v>3.0543136600000054</v>
      </c>
      <c r="L903" s="8">
        <f>Table21[[#This Row],[Abs Erorr 2]]/Table21[[#This Row],[Adj Close]]</f>
        <v>3.4962170713570891E-2</v>
      </c>
      <c r="M903" s="6">
        <f t="shared" si="69"/>
        <v>85.76056925666667</v>
      </c>
      <c r="N903" s="11">
        <f>Table21[[#This Row],[Adj Close]]-Table21[[#This Row],[6-MA]]</f>
        <v>1.5999577833333234</v>
      </c>
      <c r="O903" s="12">
        <f>(Table21[[#This Row],[Adj Close]]-M903)^2</f>
        <v>2.5598649084488816</v>
      </c>
      <c r="P903" s="12">
        <f>ABS(Table21[[#This Row],[Erorr 3]])</f>
        <v>1.5999577833333234</v>
      </c>
      <c r="Q903" s="204">
        <f>Table21[[#This Row],[Abs Erorr 3]]/Table21[[#This Row],[Adj Close]]</f>
        <v>1.8314424575309012E-2</v>
      </c>
    </row>
    <row r="904" spans="1:17" x14ac:dyDescent="0.3">
      <c r="A904" s="68">
        <v>44775</v>
      </c>
      <c r="B904" s="87">
        <v>84.193702700000003</v>
      </c>
      <c r="C904" s="6">
        <f t="shared" si="71"/>
        <v>87.360527039999994</v>
      </c>
      <c r="D904" s="19">
        <f>Table21[[#This Row],[Adj Close]]-Table21[[#This Row],[Naive Trend ]]</f>
        <v>-3.1668243399999909</v>
      </c>
      <c r="E904" s="7">
        <f t="shared" si="70"/>
        <v>10.028776400416378</v>
      </c>
      <c r="F904" s="7">
        <f>ABS(Table21[[#This Row],[Erorr 1]])</f>
        <v>3.1668243399999909</v>
      </c>
      <c r="G904" s="8">
        <f>Table21[[#This Row],[Abs Erorr 1]]/Table21[[#This Row],[Adj Close]]</f>
        <v>3.7613553489671984E-2</v>
      </c>
      <c r="H904" s="6">
        <f t="shared" si="73"/>
        <v>85.851570129999985</v>
      </c>
      <c r="I904" s="9">
        <f>(Table21[[#This Row],[Adj Close]]-Table21[[#This Row],[3-MA]])</f>
        <v>-1.6578674299999818</v>
      </c>
      <c r="J904" s="5">
        <f t="shared" si="72"/>
        <v>2.7485244154547446</v>
      </c>
      <c r="K904" s="5">
        <f>ABS(Table21[[#This Row],[Erorr 2]])</f>
        <v>1.6578674299999818</v>
      </c>
      <c r="L904" s="8">
        <f>Table21[[#This Row],[Abs Erorr 2]]/Table21[[#This Row],[Adj Close]]</f>
        <v>1.9691109629746475E-2</v>
      </c>
      <c r="M904" s="6">
        <f t="shared" si="69"/>
        <v>85.447858176666671</v>
      </c>
      <c r="N904" s="11">
        <f>Table21[[#This Row],[Adj Close]]-Table21[[#This Row],[6-MA]]</f>
        <v>-1.2541554766666678</v>
      </c>
      <c r="O904" s="12">
        <f>(Table21[[#This Row],[Adj Close]]-M904)^2</f>
        <v>1.5729059596529968</v>
      </c>
      <c r="P904" s="12">
        <f>ABS(Table21[[#This Row],[Erorr 3]])</f>
        <v>1.2541554766666678</v>
      </c>
      <c r="Q904" s="204">
        <f>Table21[[#This Row],[Abs Erorr 3]]/Table21[[#This Row],[Adj Close]]</f>
        <v>1.4896072229243669E-2</v>
      </c>
    </row>
    <row r="905" spans="1:17" x14ac:dyDescent="0.3">
      <c r="A905" s="68">
        <v>44776</v>
      </c>
      <c r="B905" s="87">
        <v>86.437278750000004</v>
      </c>
      <c r="C905" s="6">
        <f t="shared" si="71"/>
        <v>84.193702700000003</v>
      </c>
      <c r="D905" s="19">
        <f>Table21[[#This Row],[Adj Close]]-Table21[[#This Row],[Naive Trend ]]</f>
        <v>2.2435760500000015</v>
      </c>
      <c r="E905" s="7">
        <f t="shared" si="70"/>
        <v>5.0336334921336094</v>
      </c>
      <c r="F905" s="7">
        <f>ABS(Table21[[#This Row],[Erorr 1]])</f>
        <v>2.2435760500000015</v>
      </c>
      <c r="G905" s="8">
        <f>Table21[[#This Row],[Abs Erorr 1]]/Table21[[#This Row],[Adj Close]]</f>
        <v>2.5956116185575792E-2</v>
      </c>
      <c r="H905" s="6">
        <f t="shared" si="73"/>
        <v>85.689422610000008</v>
      </c>
      <c r="I905" s="9">
        <f>(Table21[[#This Row],[Adj Close]]-Table21[[#This Row],[3-MA]])</f>
        <v>0.74785613999999612</v>
      </c>
      <c r="J905" s="5">
        <f t="shared" si="72"/>
        <v>0.55928880613569376</v>
      </c>
      <c r="K905" s="5">
        <f>ABS(Table21[[#This Row],[Erorr 2]])</f>
        <v>0.74785613999999612</v>
      </c>
      <c r="L905" s="8">
        <f>Table21[[#This Row],[Abs Erorr 2]]/Table21[[#This Row],[Adj Close]]</f>
        <v>8.6520093044923172E-3</v>
      </c>
      <c r="M905" s="6">
        <f t="shared" ref="M905:M968" si="74">AVERAGE(B899:B904)</f>
        <v>84.585834504999994</v>
      </c>
      <c r="N905" s="11">
        <f>Table21[[#This Row],[Adj Close]]-Table21[[#This Row],[6-MA]]</f>
        <v>1.8514442450000104</v>
      </c>
      <c r="O905" s="12">
        <f>(Table21[[#This Row],[Adj Close]]-M905)^2</f>
        <v>3.4278457923436583</v>
      </c>
      <c r="P905" s="12">
        <f>ABS(Table21[[#This Row],[Erorr 3]])</f>
        <v>1.8514442450000104</v>
      </c>
      <c r="Q905" s="204">
        <f>Table21[[#This Row],[Abs Erorr 3]]/Table21[[#This Row],[Adj Close]]</f>
        <v>2.1419511023188131E-2</v>
      </c>
    </row>
    <row r="906" spans="1:17" x14ac:dyDescent="0.3">
      <c r="A906" s="68">
        <v>44777</v>
      </c>
      <c r="B906" s="87">
        <v>89.276496890000004</v>
      </c>
      <c r="C906" s="6">
        <f t="shared" si="71"/>
        <v>86.437278750000004</v>
      </c>
      <c r="D906" s="19">
        <f>Table21[[#This Row],[Adj Close]]-Table21[[#This Row],[Naive Trend ]]</f>
        <v>2.8392181399999998</v>
      </c>
      <c r="E906" s="7">
        <f t="shared" si="70"/>
        <v>8.0611596465050592</v>
      </c>
      <c r="F906" s="7">
        <f>ABS(Table21[[#This Row],[Erorr 1]])</f>
        <v>2.8392181399999998</v>
      </c>
      <c r="G906" s="8">
        <f>Table21[[#This Row],[Abs Erorr 1]]/Table21[[#This Row],[Adj Close]]</f>
        <v>3.1802526296459389E-2</v>
      </c>
      <c r="H906" s="6">
        <f t="shared" si="73"/>
        <v>85.997169496666672</v>
      </c>
      <c r="I906" s="9">
        <f>(Table21[[#This Row],[Adj Close]]-Table21[[#This Row],[3-MA]])</f>
        <v>3.2793273933333325</v>
      </c>
      <c r="J906" s="5">
        <f t="shared" si="72"/>
        <v>10.753988152666389</v>
      </c>
      <c r="K906" s="5">
        <f>ABS(Table21[[#This Row],[Erorr 2]])</f>
        <v>3.2793273933333325</v>
      </c>
      <c r="L906" s="8">
        <f>Table21[[#This Row],[Abs Erorr 2]]/Table21[[#This Row],[Adj Close]]</f>
        <v>3.6732258853905082E-2</v>
      </c>
      <c r="M906" s="6">
        <f t="shared" si="74"/>
        <v>85.15169143833333</v>
      </c>
      <c r="N906" s="11">
        <f>Table21[[#This Row],[Adj Close]]-Table21[[#This Row],[6-MA]]</f>
        <v>4.1248054516666741</v>
      </c>
      <c r="O906" s="12">
        <f>(Table21[[#This Row],[Adj Close]]-M906)^2</f>
        <v>17.014020014099117</v>
      </c>
      <c r="P906" s="12">
        <f>ABS(Table21[[#This Row],[Erorr 3]])</f>
        <v>4.1248054516666741</v>
      </c>
      <c r="Q906" s="204">
        <f>Table21[[#This Row],[Abs Erorr 3]]/Table21[[#This Row],[Adj Close]]</f>
        <v>4.6202590775363407E-2</v>
      </c>
    </row>
    <row r="907" spans="1:17" x14ac:dyDescent="0.3">
      <c r="A907" s="68">
        <v>44778</v>
      </c>
      <c r="B907" s="87">
        <v>87.300964359999995</v>
      </c>
      <c r="C907" s="6">
        <f t="shared" si="71"/>
        <v>89.276496890000004</v>
      </c>
      <c r="D907" s="19">
        <f>Table21[[#This Row],[Adj Close]]-Table21[[#This Row],[Naive Trend ]]</f>
        <v>-1.9755325300000095</v>
      </c>
      <c r="E907" s="7">
        <f t="shared" si="70"/>
        <v>3.9027287770882384</v>
      </c>
      <c r="F907" s="7">
        <f>ABS(Table21[[#This Row],[Erorr 1]])</f>
        <v>1.9755325300000095</v>
      </c>
      <c r="G907" s="8">
        <f>Table21[[#This Row],[Abs Erorr 1]]/Table21[[#This Row],[Adj Close]]</f>
        <v>2.2628988631254676E-2</v>
      </c>
      <c r="H907" s="6">
        <f t="shared" si="73"/>
        <v>86.635826113333337</v>
      </c>
      <c r="I907" s="9">
        <f>(Table21[[#This Row],[Adj Close]]-Table21[[#This Row],[3-MA]])</f>
        <v>0.66513824666665755</v>
      </c>
      <c r="J907" s="5">
        <f t="shared" si="72"/>
        <v>0.4424088871787954</v>
      </c>
      <c r="K907" s="5">
        <f>ABS(Table21[[#This Row],[Erorr 2]])</f>
        <v>0.66513824666665755</v>
      </c>
      <c r="L907" s="8">
        <f>Table21[[#This Row],[Abs Erorr 2]]/Table21[[#This Row],[Adj Close]]</f>
        <v>7.6189106448337702E-3</v>
      </c>
      <c r="M907" s="6">
        <f t="shared" si="74"/>
        <v>86.243698121666668</v>
      </c>
      <c r="N907" s="11">
        <f>Table21[[#This Row],[Adj Close]]-Table21[[#This Row],[6-MA]]</f>
        <v>1.0572662383333267</v>
      </c>
      <c r="O907" s="12">
        <f>(Table21[[#This Row],[Adj Close]]-M907)^2</f>
        <v>1.1178118987195027</v>
      </c>
      <c r="P907" s="12">
        <f>ABS(Table21[[#This Row],[Erorr 3]])</f>
        <v>1.0572662383333267</v>
      </c>
      <c r="Q907" s="204">
        <f>Table21[[#This Row],[Abs Erorr 3]]/Table21[[#This Row],[Adj Close]]</f>
        <v>1.2110590599818739E-2</v>
      </c>
    </row>
    <row r="908" spans="1:17" x14ac:dyDescent="0.3">
      <c r="A908" s="68">
        <v>44781</v>
      </c>
      <c r="B908" s="87">
        <v>88.551795960000007</v>
      </c>
      <c r="C908" s="6">
        <f t="shared" si="71"/>
        <v>87.300964359999995</v>
      </c>
      <c r="D908" s="19">
        <f>Table21[[#This Row],[Adj Close]]-Table21[[#This Row],[Naive Trend ]]</f>
        <v>1.2508316000000121</v>
      </c>
      <c r="E908" s="7">
        <f t="shared" si="70"/>
        <v>1.5645796915585903</v>
      </c>
      <c r="F908" s="7">
        <f>ABS(Table21[[#This Row],[Erorr 1]])</f>
        <v>1.2508316000000121</v>
      </c>
      <c r="G908" s="8">
        <f>Table21[[#This Row],[Abs Erorr 1]]/Table21[[#This Row],[Adj Close]]</f>
        <v>1.4125423278428244E-2</v>
      </c>
      <c r="H908" s="6">
        <f t="shared" si="73"/>
        <v>87.671579999999992</v>
      </c>
      <c r="I908" s="9">
        <f>(Table21[[#This Row],[Adj Close]]-Table21[[#This Row],[3-MA]])</f>
        <v>0.88021596000001523</v>
      </c>
      <c r="J908" s="5">
        <f t="shared" si="72"/>
        <v>0.77478013623874842</v>
      </c>
      <c r="K908" s="5">
        <f>ABS(Table21[[#This Row],[Erorr 2]])</f>
        <v>0.88021596000001523</v>
      </c>
      <c r="L908" s="8">
        <f>Table21[[#This Row],[Abs Erorr 2]]/Table21[[#This Row],[Adj Close]]</f>
        <v>9.9401254424881479E-3</v>
      </c>
      <c r="M908" s="6">
        <f t="shared" si="74"/>
        <v>86.680501305000007</v>
      </c>
      <c r="N908" s="11">
        <f>Table21[[#This Row],[Adj Close]]-Table21[[#This Row],[6-MA]]</f>
        <v>1.8712946549999998</v>
      </c>
      <c r="O908" s="12">
        <f>(Table21[[#This Row],[Adj Close]]-M908)^2</f>
        <v>3.5017436858315683</v>
      </c>
      <c r="P908" s="12">
        <f>ABS(Table21[[#This Row],[Erorr 3]])</f>
        <v>1.8712946549999998</v>
      </c>
      <c r="Q908" s="204">
        <f>Table21[[#This Row],[Abs Erorr 3]]/Table21[[#This Row],[Adj Close]]</f>
        <v>2.1132204431463908E-2</v>
      </c>
    </row>
    <row r="909" spans="1:17" x14ac:dyDescent="0.3">
      <c r="A909" s="68">
        <v>44782</v>
      </c>
      <c r="B909" s="87">
        <v>86.069961550000002</v>
      </c>
      <c r="C909" s="6">
        <f t="shared" si="71"/>
        <v>88.551795960000007</v>
      </c>
      <c r="D909" s="19">
        <f>Table21[[#This Row],[Adj Close]]-Table21[[#This Row],[Naive Trend ]]</f>
        <v>-2.4818344100000047</v>
      </c>
      <c r="E909" s="7">
        <f t="shared" si="70"/>
        <v>6.1595020386600714</v>
      </c>
      <c r="F909" s="7">
        <f>ABS(Table21[[#This Row],[Erorr 1]])</f>
        <v>2.4818344100000047</v>
      </c>
      <c r="G909" s="8">
        <f>Table21[[#This Row],[Abs Erorr 1]]/Table21[[#This Row],[Adj Close]]</f>
        <v>2.8835082127441763E-2</v>
      </c>
      <c r="H909" s="6">
        <f t="shared" si="73"/>
        <v>88.376419069999997</v>
      </c>
      <c r="I909" s="9">
        <f>(Table21[[#This Row],[Adj Close]]-Table21[[#This Row],[3-MA]])</f>
        <v>-2.306457519999995</v>
      </c>
      <c r="J909" s="5">
        <f t="shared" si="72"/>
        <v>5.3197462915645275</v>
      </c>
      <c r="K909" s="5">
        <f>ABS(Table21[[#This Row],[Erorr 2]])</f>
        <v>2.306457519999995</v>
      </c>
      <c r="L909" s="8">
        <f>Table21[[#This Row],[Abs Erorr 2]]/Table21[[#This Row],[Adj Close]]</f>
        <v>2.6797473572241826E-2</v>
      </c>
      <c r="M909" s="6">
        <f t="shared" si="74"/>
        <v>87.186794283333327</v>
      </c>
      <c r="N909" s="11">
        <f>Table21[[#This Row],[Adj Close]]-Table21[[#This Row],[6-MA]]</f>
        <v>-1.1168327333333252</v>
      </c>
      <c r="O909" s="12">
        <f>(Table21[[#This Row],[Adj Close]]-M909)^2</f>
        <v>1.2473153542447863</v>
      </c>
      <c r="P909" s="12">
        <f>ABS(Table21[[#This Row],[Erorr 3]])</f>
        <v>1.1168327333333252</v>
      </c>
      <c r="Q909" s="204">
        <f>Table21[[#This Row],[Abs Erorr 3]]/Table21[[#This Row],[Adj Close]]</f>
        <v>1.2975871177594656E-2</v>
      </c>
    </row>
    <row r="910" spans="1:17" x14ac:dyDescent="0.3">
      <c r="A910" s="68">
        <v>44783</v>
      </c>
      <c r="B910" s="87">
        <v>88.799987790000003</v>
      </c>
      <c r="C910" s="6">
        <f t="shared" si="71"/>
        <v>86.069961550000002</v>
      </c>
      <c r="D910" s="19">
        <f>Table21[[#This Row],[Adj Close]]-Table21[[#This Row],[Naive Trend ]]</f>
        <v>2.7300262400000008</v>
      </c>
      <c r="E910" s="7">
        <f t="shared" si="70"/>
        <v>7.4530432710885419</v>
      </c>
      <c r="F910" s="7">
        <f>ABS(Table21[[#This Row],[Erorr 1]])</f>
        <v>2.7300262400000008</v>
      </c>
      <c r="G910" s="8">
        <f>Table21[[#This Row],[Abs Erorr 1]]/Table21[[#This Row],[Adj Close]]</f>
        <v>3.0743542965975906E-2</v>
      </c>
      <c r="H910" s="6">
        <f t="shared" si="73"/>
        <v>87.307573956666673</v>
      </c>
      <c r="I910" s="9">
        <f>(Table21[[#This Row],[Adj Close]]-Table21[[#This Row],[3-MA]])</f>
        <v>1.4924138333333303</v>
      </c>
      <c r="J910" s="5">
        <f t="shared" si="72"/>
        <v>2.2272990499246856</v>
      </c>
      <c r="K910" s="5">
        <f>ABS(Table21[[#This Row],[Erorr 2]])</f>
        <v>1.4924138333333303</v>
      </c>
      <c r="L910" s="8">
        <f>Table21[[#This Row],[Abs Erorr 2]]/Table21[[#This Row],[Adj Close]]</f>
        <v>1.6806464397975906E-2</v>
      </c>
      <c r="M910" s="6">
        <f t="shared" si="74"/>
        <v>86.971700034999984</v>
      </c>
      <c r="N910" s="11">
        <f>Table21[[#This Row],[Adj Close]]-Table21[[#This Row],[6-MA]]</f>
        <v>1.8282877550000194</v>
      </c>
      <c r="O910" s="12">
        <f>(Table21[[#This Row],[Adj Close]]-M910)^2</f>
        <v>3.3426361150830108</v>
      </c>
      <c r="P910" s="12">
        <f>ABS(Table21[[#This Row],[Erorr 3]])</f>
        <v>1.8282877550000194</v>
      </c>
      <c r="Q910" s="204">
        <f>Table21[[#This Row],[Abs Erorr 3]]/Table21[[#This Row],[Adj Close]]</f>
        <v>2.058882890078401E-2</v>
      </c>
    </row>
    <row r="911" spans="1:17" x14ac:dyDescent="0.3">
      <c r="A911" s="68">
        <v>44784</v>
      </c>
      <c r="B911" s="87">
        <v>87.985939029999997</v>
      </c>
      <c r="C911" s="6">
        <f t="shared" si="71"/>
        <v>88.799987790000003</v>
      </c>
      <c r="D911" s="19">
        <f>Table21[[#This Row],[Adj Close]]-Table21[[#This Row],[Naive Trend ]]</f>
        <v>-0.8140487600000057</v>
      </c>
      <c r="E911" s="7">
        <f t="shared" si="70"/>
        <v>0.66267538365754686</v>
      </c>
      <c r="F911" s="7">
        <f>ABS(Table21[[#This Row],[Erorr 1]])</f>
        <v>0.8140487600000057</v>
      </c>
      <c r="G911" s="8">
        <f>Table21[[#This Row],[Abs Erorr 1]]/Table21[[#This Row],[Adj Close]]</f>
        <v>9.2520324153436018E-3</v>
      </c>
      <c r="H911" s="6">
        <f t="shared" si="73"/>
        <v>87.807248433333328</v>
      </c>
      <c r="I911" s="9">
        <f>(Table21[[#This Row],[Adj Close]]-Table21[[#This Row],[3-MA]])</f>
        <v>0.17869059666666942</v>
      </c>
      <c r="J911" s="5">
        <f t="shared" si="72"/>
        <v>3.1930329337090328E-2</v>
      </c>
      <c r="K911" s="5">
        <f>ABS(Table21[[#This Row],[Erorr 2]])</f>
        <v>0.17869059666666942</v>
      </c>
      <c r="L911" s="8">
        <f>Table21[[#This Row],[Abs Erorr 2]]/Table21[[#This Row],[Adj Close]]</f>
        <v>2.0308994668539306E-3</v>
      </c>
      <c r="M911" s="6">
        <f t="shared" si="74"/>
        <v>87.73941421666666</v>
      </c>
      <c r="N911" s="11">
        <f>Table21[[#This Row],[Adj Close]]-Table21[[#This Row],[6-MA]]</f>
        <v>0.24652481333333753</v>
      </c>
      <c r="O911" s="12">
        <f>(Table21[[#This Row],[Adj Close]]-M911)^2</f>
        <v>6.0774483589036914E-2</v>
      </c>
      <c r="P911" s="12">
        <f>ABS(Table21[[#This Row],[Erorr 3]])</f>
        <v>0.24652481333333753</v>
      </c>
      <c r="Q911" s="204">
        <f>Table21[[#This Row],[Abs Erorr 3]]/Table21[[#This Row],[Adj Close]]</f>
        <v>2.8018660259940121E-3</v>
      </c>
    </row>
    <row r="912" spans="1:17" x14ac:dyDescent="0.3">
      <c r="A912" s="68">
        <v>44785</v>
      </c>
      <c r="B912" s="87">
        <v>88.869476320000004</v>
      </c>
      <c r="C912" s="6">
        <f t="shared" si="71"/>
        <v>87.985939029999997</v>
      </c>
      <c r="D912" s="19">
        <f>Table21[[#This Row],[Adj Close]]-Table21[[#This Row],[Naive Trend ]]</f>
        <v>0.88353729000000669</v>
      </c>
      <c r="E912" s="7">
        <f t="shared" si="70"/>
        <v>0.78063814282055588</v>
      </c>
      <c r="F912" s="7">
        <f>ABS(Table21[[#This Row],[Erorr 1]])</f>
        <v>0.88353729000000669</v>
      </c>
      <c r="G912" s="8">
        <f>Table21[[#This Row],[Abs Erorr 1]]/Table21[[#This Row],[Adj Close]]</f>
        <v>9.9419657523194763E-3</v>
      </c>
      <c r="H912" s="6">
        <f t="shared" si="73"/>
        <v>87.618629456666667</v>
      </c>
      <c r="I912" s="9">
        <f>(Table21[[#This Row],[Adj Close]]-Table21[[#This Row],[3-MA]])</f>
        <v>1.2508468633333365</v>
      </c>
      <c r="J912" s="5">
        <f t="shared" si="72"/>
        <v>1.5646178755108466</v>
      </c>
      <c r="K912" s="5">
        <f>ABS(Table21[[#This Row],[Erorr 2]])</f>
        <v>1.2508468633333365</v>
      </c>
      <c r="L912" s="8">
        <f>Table21[[#This Row],[Abs Erorr 2]]/Table21[[#This Row],[Adj Close]]</f>
        <v>1.4075101093532993E-2</v>
      </c>
      <c r="M912" s="6">
        <f t="shared" si="74"/>
        <v>87.997524263333332</v>
      </c>
      <c r="N912" s="11">
        <f>Table21[[#This Row],[Adj Close]]-Table21[[#This Row],[6-MA]]</f>
        <v>0.87195205666667164</v>
      </c>
      <c r="O912" s="12">
        <f>(Table21[[#This Row],[Adj Close]]-M912)^2</f>
        <v>0.76030038912523856</v>
      </c>
      <c r="P912" s="12">
        <f>ABS(Table21[[#This Row],[Erorr 3]])</f>
        <v>0.87195205666667164</v>
      </c>
      <c r="Q912" s="204">
        <f>Table21[[#This Row],[Abs Erorr 3]]/Table21[[#This Row],[Adj Close]]</f>
        <v>9.8116034073044214E-3</v>
      </c>
    </row>
    <row r="913" spans="1:17" x14ac:dyDescent="0.3">
      <c r="A913" s="68">
        <v>44788</v>
      </c>
      <c r="B913" s="87">
        <v>87.300964359999995</v>
      </c>
      <c r="C913" s="6">
        <f t="shared" si="71"/>
        <v>88.869476320000004</v>
      </c>
      <c r="D913" s="19">
        <f>Table21[[#This Row],[Adj Close]]-Table21[[#This Row],[Naive Trend ]]</f>
        <v>-1.5685119600000093</v>
      </c>
      <c r="E913" s="7">
        <f t="shared" si="70"/>
        <v>2.4602297686630705</v>
      </c>
      <c r="F913" s="7">
        <f>ABS(Table21[[#This Row],[Erorr 1]])</f>
        <v>1.5685119600000093</v>
      </c>
      <c r="G913" s="8">
        <f>Table21[[#This Row],[Abs Erorr 1]]/Table21[[#This Row],[Adj Close]]</f>
        <v>1.7966719743575686E-2</v>
      </c>
      <c r="H913" s="6">
        <f t="shared" si="73"/>
        <v>88.551801046666654</v>
      </c>
      <c r="I913" s="9">
        <f>(Table21[[#This Row],[Adj Close]]-Table21[[#This Row],[3-MA]])</f>
        <v>-1.2508366866666591</v>
      </c>
      <c r="J913" s="5">
        <f t="shared" si="72"/>
        <v>1.564592416711226</v>
      </c>
      <c r="K913" s="5">
        <f>ABS(Table21[[#This Row],[Erorr 2]])</f>
        <v>1.2508366866666591</v>
      </c>
      <c r="L913" s="8">
        <f>Table21[[#This Row],[Abs Erorr 2]]/Table21[[#This Row],[Adj Close]]</f>
        <v>1.4327867920320179E-2</v>
      </c>
      <c r="M913" s="6">
        <f t="shared" si="74"/>
        <v>87.929687501666663</v>
      </c>
      <c r="N913" s="11">
        <f>Table21[[#This Row],[Adj Close]]-Table21[[#This Row],[6-MA]]</f>
        <v>-0.62872314166666854</v>
      </c>
      <c r="O913" s="12">
        <f>(Table21[[#This Row],[Adj Close]]-M913)^2</f>
        <v>0.39529278886720576</v>
      </c>
      <c r="P913" s="12">
        <f>ABS(Table21[[#This Row],[Erorr 3]])</f>
        <v>0.62872314166666854</v>
      </c>
      <c r="Q913" s="204">
        <f>Table21[[#This Row],[Abs Erorr 3]]/Table21[[#This Row],[Adj Close]]</f>
        <v>7.201789193003922E-3</v>
      </c>
    </row>
    <row r="914" spans="1:17" x14ac:dyDescent="0.3">
      <c r="A914" s="68">
        <v>44789</v>
      </c>
      <c r="B914" s="87">
        <v>87.390304569999998</v>
      </c>
      <c r="C914" s="6">
        <f t="shared" si="71"/>
        <v>87.300964359999995</v>
      </c>
      <c r="D914" s="19">
        <f>Table21[[#This Row],[Adj Close]]-Table21[[#This Row],[Naive Trend ]]</f>
        <v>8.934021000000314E-2</v>
      </c>
      <c r="E914" s="7">
        <f t="shared" si="70"/>
        <v>7.9816731228446614E-3</v>
      </c>
      <c r="F914" s="7">
        <f>ABS(Table21[[#This Row],[Erorr 1]])</f>
        <v>8.934021000000314E-2</v>
      </c>
      <c r="G914" s="8">
        <f>Table21[[#This Row],[Abs Erorr 1]]/Table21[[#This Row],[Adj Close]]</f>
        <v>1.0223126059532297E-3</v>
      </c>
      <c r="H914" s="6">
        <f t="shared" si="73"/>
        <v>88.052126569999999</v>
      </c>
      <c r="I914" s="9">
        <f>(Table21[[#This Row],[Adj Close]]-Table21[[#This Row],[3-MA]])</f>
        <v>-0.6618220000000008</v>
      </c>
      <c r="J914" s="5">
        <f t="shared" si="72"/>
        <v>0.43800835968400104</v>
      </c>
      <c r="K914" s="5">
        <f>ABS(Table21[[#This Row],[Erorr 2]])</f>
        <v>0.6618220000000008</v>
      </c>
      <c r="L914" s="8">
        <f>Table21[[#This Row],[Abs Erorr 2]]/Table21[[#This Row],[Adj Close]]</f>
        <v>7.5731742011481218E-3</v>
      </c>
      <c r="M914" s="6">
        <f t="shared" si="74"/>
        <v>87.929687501666663</v>
      </c>
      <c r="N914" s="11">
        <f>Table21[[#This Row],[Adj Close]]-Table21[[#This Row],[6-MA]]</f>
        <v>-0.5393829316666654</v>
      </c>
      <c r="O914" s="12">
        <f>(Table21[[#This Row],[Adj Close]]-M914)^2</f>
        <v>0.29093394697332664</v>
      </c>
      <c r="P914" s="12">
        <f>ABS(Table21[[#This Row],[Erorr 3]])</f>
        <v>0.5393829316666654</v>
      </c>
      <c r="Q914" s="204">
        <f>Table21[[#This Row],[Abs Erorr 3]]/Table21[[#This Row],[Adj Close]]</f>
        <v>6.172114107173267E-3</v>
      </c>
    </row>
    <row r="915" spans="1:17" x14ac:dyDescent="0.3">
      <c r="A915" s="68">
        <v>44790</v>
      </c>
      <c r="B915" s="87">
        <v>85.72251129</v>
      </c>
      <c r="C915" s="6">
        <f t="shared" si="71"/>
        <v>87.390304569999998</v>
      </c>
      <c r="D915" s="19">
        <f>Table21[[#This Row],[Adj Close]]-Table21[[#This Row],[Naive Trend ]]</f>
        <v>-1.6677932799999979</v>
      </c>
      <c r="E915" s="7">
        <f t="shared" si="70"/>
        <v>2.7815344248131515</v>
      </c>
      <c r="F915" s="7">
        <f>ABS(Table21[[#This Row],[Erorr 1]])</f>
        <v>1.6677932799999979</v>
      </c>
      <c r="G915" s="8">
        <f>Table21[[#This Row],[Abs Erorr 1]]/Table21[[#This Row],[Adj Close]]</f>
        <v>1.9455721197409147E-2</v>
      </c>
      <c r="H915" s="6">
        <f t="shared" si="73"/>
        <v>87.853581750000004</v>
      </c>
      <c r="I915" s="9">
        <f>(Table21[[#This Row],[Adj Close]]-Table21[[#This Row],[3-MA]])</f>
        <v>-2.1310704600000037</v>
      </c>
      <c r="J915" s="5">
        <f t="shared" si="72"/>
        <v>4.5414613054846269</v>
      </c>
      <c r="K915" s="5">
        <f>ABS(Table21[[#This Row],[Erorr 2]])</f>
        <v>2.1310704600000037</v>
      </c>
      <c r="L915" s="8">
        <f>Table21[[#This Row],[Abs Erorr 2]]/Table21[[#This Row],[Adj Close]]</f>
        <v>2.486010299897274E-2</v>
      </c>
      <c r="M915" s="6">
        <f t="shared" si="74"/>
        <v>87.736105603333328</v>
      </c>
      <c r="N915" s="11">
        <f>Table21[[#This Row],[Adj Close]]-Table21[[#This Row],[6-MA]]</f>
        <v>-2.0135943133333285</v>
      </c>
      <c r="O915" s="12">
        <f>(Table21[[#This Row],[Adj Close]]-M915)^2</f>
        <v>4.0545620586883189</v>
      </c>
      <c r="P915" s="12">
        <f>ABS(Table21[[#This Row],[Erorr 3]])</f>
        <v>2.0135943133333285</v>
      </c>
      <c r="Q915" s="204">
        <f>Table21[[#This Row],[Abs Erorr 3]]/Table21[[#This Row],[Adj Close]]</f>
        <v>2.3489679467290938E-2</v>
      </c>
    </row>
    <row r="916" spans="1:17" x14ac:dyDescent="0.3">
      <c r="A916" s="68">
        <v>44791</v>
      </c>
      <c r="B916" s="87">
        <v>83.995155330000003</v>
      </c>
      <c r="C916" s="6">
        <f t="shared" si="71"/>
        <v>85.72251129</v>
      </c>
      <c r="D916" s="19">
        <f>Table21[[#This Row],[Adj Close]]-Table21[[#This Row],[Naive Trend ]]</f>
        <v>-1.727355959999997</v>
      </c>
      <c r="E916" s="7">
        <f t="shared" si="70"/>
        <v>2.9837586125475113</v>
      </c>
      <c r="F916" s="7">
        <f>ABS(Table21[[#This Row],[Erorr 1]])</f>
        <v>1.727355959999997</v>
      </c>
      <c r="G916" s="8">
        <f>Table21[[#This Row],[Abs Erorr 1]]/Table21[[#This Row],[Adj Close]]</f>
        <v>2.0564947504574094E-2</v>
      </c>
      <c r="H916" s="6">
        <f t="shared" si="73"/>
        <v>86.804593406666655</v>
      </c>
      <c r="I916" s="9">
        <f>(Table21[[#This Row],[Adj Close]]-Table21[[#This Row],[3-MA]])</f>
        <v>-2.8094380766666518</v>
      </c>
      <c r="J916" s="5">
        <f t="shared" si="72"/>
        <v>7.8929423066244153</v>
      </c>
      <c r="K916" s="5">
        <f>ABS(Table21[[#This Row],[Erorr 2]])</f>
        <v>2.8094380766666518</v>
      </c>
      <c r="L916" s="8">
        <f>Table21[[#This Row],[Abs Erorr 2]]/Table21[[#This Row],[Adj Close]]</f>
        <v>3.3447620468453648E-2</v>
      </c>
      <c r="M916" s="6">
        <f t="shared" si="74"/>
        <v>87.678197226666654</v>
      </c>
      <c r="N916" s="11">
        <f>Table21[[#This Row],[Adj Close]]-Table21[[#This Row],[6-MA]]</f>
        <v>-3.6830418966666514</v>
      </c>
      <c r="O916" s="12">
        <f>(Table21[[#This Row],[Adj Close]]-M916)^2</f>
        <v>13.564797612601884</v>
      </c>
      <c r="P916" s="12">
        <f>ABS(Table21[[#This Row],[Erorr 3]])</f>
        <v>3.6830418966666514</v>
      </c>
      <c r="Q916" s="204">
        <f>Table21[[#This Row],[Abs Erorr 3]]/Table21[[#This Row],[Adj Close]]</f>
        <v>4.3848265798148996E-2</v>
      </c>
    </row>
    <row r="917" spans="1:17" x14ac:dyDescent="0.3">
      <c r="A917" s="68">
        <v>44792</v>
      </c>
      <c r="B917" s="87">
        <v>82.128822330000006</v>
      </c>
      <c r="C917" s="6">
        <f t="shared" si="71"/>
        <v>83.995155330000003</v>
      </c>
      <c r="D917" s="19">
        <f>Table21[[#This Row],[Adj Close]]-Table21[[#This Row],[Naive Trend ]]</f>
        <v>-1.8663329999999974</v>
      </c>
      <c r="E917" s="7">
        <f t="shared" si="70"/>
        <v>3.4831988668889902</v>
      </c>
      <c r="F917" s="7">
        <f>ABS(Table21[[#This Row],[Erorr 1]])</f>
        <v>1.8663329999999974</v>
      </c>
      <c r="G917" s="8">
        <f>Table21[[#This Row],[Abs Erorr 1]]/Table21[[#This Row],[Adj Close]]</f>
        <v>2.272445832111078E-2</v>
      </c>
      <c r="H917" s="6">
        <f t="shared" si="73"/>
        <v>85.702657063333334</v>
      </c>
      <c r="I917" s="9">
        <f>(Table21[[#This Row],[Adj Close]]-Table21[[#This Row],[3-MA]])</f>
        <v>-3.573834733333328</v>
      </c>
      <c r="J917" s="5">
        <f t="shared" si="72"/>
        <v>12.7722947011797</v>
      </c>
      <c r="K917" s="5">
        <f>ABS(Table21[[#This Row],[Erorr 2]])</f>
        <v>3.573834733333328</v>
      </c>
      <c r="L917" s="8">
        <f>Table21[[#This Row],[Abs Erorr 2]]/Table21[[#This Row],[Adj Close]]</f>
        <v>4.3514988184944155E-2</v>
      </c>
      <c r="M917" s="6">
        <f t="shared" si="74"/>
        <v>86.877391816666673</v>
      </c>
      <c r="N917" s="11">
        <f>Table21[[#This Row],[Adj Close]]-Table21[[#This Row],[6-MA]]</f>
        <v>-4.7485694866666677</v>
      </c>
      <c r="O917" s="12">
        <f>(Table21[[#This Row],[Adj Close]]-M917)^2</f>
        <v>22.54891216970174</v>
      </c>
      <c r="P917" s="12">
        <f>ABS(Table21[[#This Row],[Erorr 3]])</f>
        <v>4.7485694866666677</v>
      </c>
      <c r="Q917" s="204">
        <f>Table21[[#This Row],[Abs Erorr 3]]/Table21[[#This Row],[Adj Close]]</f>
        <v>5.7818550807736478E-2</v>
      </c>
    </row>
    <row r="918" spans="1:17" x14ac:dyDescent="0.3">
      <c r="A918" s="68">
        <v>44795</v>
      </c>
      <c r="B918" s="87">
        <v>77.979194640000003</v>
      </c>
      <c r="C918" s="6">
        <f t="shared" si="71"/>
        <v>82.128822330000006</v>
      </c>
      <c r="D918" s="19">
        <f>Table21[[#This Row],[Adj Close]]-Table21[[#This Row],[Naive Trend ]]</f>
        <v>-4.1496276900000026</v>
      </c>
      <c r="E918" s="7">
        <f t="shared" si="70"/>
        <v>17.219409965614759</v>
      </c>
      <c r="F918" s="7">
        <f>ABS(Table21[[#This Row],[Erorr 1]])</f>
        <v>4.1496276900000026</v>
      </c>
      <c r="G918" s="8">
        <f>Table21[[#This Row],[Abs Erorr 1]]/Table21[[#This Row],[Adj Close]]</f>
        <v>5.3214549203248897E-2</v>
      </c>
      <c r="H918" s="6">
        <f t="shared" si="73"/>
        <v>83.948829649999993</v>
      </c>
      <c r="I918" s="9">
        <f>(Table21[[#This Row],[Adj Close]]-Table21[[#This Row],[3-MA]])</f>
        <v>-5.9696350099999904</v>
      </c>
      <c r="J918" s="5">
        <f t="shared" si="72"/>
        <v>35.636542152617587</v>
      </c>
      <c r="K918" s="5">
        <f>ABS(Table21[[#This Row],[Erorr 2]])</f>
        <v>5.9696350099999904</v>
      </c>
      <c r="L918" s="8">
        <f>Table21[[#This Row],[Abs Erorr 2]]/Table21[[#This Row],[Adj Close]]</f>
        <v>7.6554201893973162E-2</v>
      </c>
      <c r="M918" s="6">
        <f t="shared" si="74"/>
        <v>85.901205700000006</v>
      </c>
      <c r="N918" s="11">
        <f>Table21[[#This Row],[Adj Close]]-Table21[[#This Row],[6-MA]]</f>
        <v>-7.9220110600000027</v>
      </c>
      <c r="O918" s="12">
        <f>(Table21[[#This Row],[Adj Close]]-M918)^2</f>
        <v>62.758259234762363</v>
      </c>
      <c r="P918" s="12">
        <f>ABS(Table21[[#This Row],[Erorr 3]])</f>
        <v>7.9220110600000027</v>
      </c>
      <c r="Q918" s="204">
        <f>Table21[[#This Row],[Abs Erorr 3]]/Table21[[#This Row],[Adj Close]]</f>
        <v>0.10159134236475365</v>
      </c>
    </row>
    <row r="919" spans="1:17" x14ac:dyDescent="0.3">
      <c r="A919" s="68">
        <v>44796</v>
      </c>
      <c r="B919" s="87">
        <v>77.016242980000001</v>
      </c>
      <c r="C919" s="6">
        <f t="shared" si="71"/>
        <v>77.979194640000003</v>
      </c>
      <c r="D919" s="19">
        <f>Table21[[#This Row],[Adj Close]]-Table21[[#This Row],[Naive Trend ]]</f>
        <v>-0.96295166000000165</v>
      </c>
      <c r="E919" s="7">
        <f t="shared" si="70"/>
        <v>0.92727589949675882</v>
      </c>
      <c r="F919" s="7">
        <f>ABS(Table21[[#This Row],[Erorr 1]])</f>
        <v>0.96295166000000165</v>
      </c>
      <c r="G919" s="8">
        <f>Table21[[#This Row],[Abs Erorr 1]]/Table21[[#This Row],[Adj Close]]</f>
        <v>1.2503228185904448E-2</v>
      </c>
      <c r="H919" s="6">
        <f t="shared" si="73"/>
        <v>81.367724100000004</v>
      </c>
      <c r="I919" s="9">
        <f>(Table21[[#This Row],[Adj Close]]-Table21[[#This Row],[3-MA]])</f>
        <v>-4.3514811200000025</v>
      </c>
      <c r="J919" s="5">
        <f t="shared" si="72"/>
        <v>18.935387937716477</v>
      </c>
      <c r="K919" s="5">
        <f>ABS(Table21[[#This Row],[Erorr 2]])</f>
        <v>4.3514811200000025</v>
      </c>
      <c r="L919" s="8">
        <f>Table21[[#This Row],[Abs Erorr 2]]/Table21[[#This Row],[Adj Close]]</f>
        <v>5.6500823094292184E-2</v>
      </c>
      <c r="M919" s="6">
        <f t="shared" si="74"/>
        <v>84.086158753333322</v>
      </c>
      <c r="N919" s="11">
        <f>Table21[[#This Row],[Adj Close]]-Table21[[#This Row],[6-MA]]</f>
        <v>-7.0699157733333209</v>
      </c>
      <c r="O919" s="12">
        <f>(Table21[[#This Row],[Adj Close]]-M919)^2</f>
        <v>49.983709042027286</v>
      </c>
      <c r="P919" s="12">
        <f>ABS(Table21[[#This Row],[Erorr 3]])</f>
        <v>7.0699157733333209</v>
      </c>
      <c r="Q919" s="204">
        <f>Table21[[#This Row],[Abs Erorr 3]]/Table21[[#This Row],[Adj Close]]</f>
        <v>9.17977234382788E-2</v>
      </c>
    </row>
    <row r="920" spans="1:17" x14ac:dyDescent="0.3">
      <c r="A920" s="68">
        <v>44797</v>
      </c>
      <c r="B920" s="87">
        <v>78.296867370000001</v>
      </c>
      <c r="C920" s="6">
        <f t="shared" si="71"/>
        <v>77.016242980000001</v>
      </c>
      <c r="D920" s="19">
        <f>Table21[[#This Row],[Adj Close]]-Table21[[#This Row],[Naive Trend ]]</f>
        <v>1.2806243899999998</v>
      </c>
      <c r="E920" s="7">
        <f t="shared" si="70"/>
        <v>1.6399988282628717</v>
      </c>
      <c r="F920" s="7">
        <f>ABS(Table21[[#This Row],[Erorr 1]])</f>
        <v>1.2806243899999998</v>
      </c>
      <c r="G920" s="8">
        <f>Table21[[#This Row],[Abs Erorr 1]]/Table21[[#This Row],[Adj Close]]</f>
        <v>1.635601056614789E-2</v>
      </c>
      <c r="H920" s="6">
        <f t="shared" si="73"/>
        <v>79.041419983333341</v>
      </c>
      <c r="I920" s="9">
        <f>(Table21[[#This Row],[Adj Close]]-Table21[[#This Row],[3-MA]])</f>
        <v>-0.74455261333334022</v>
      </c>
      <c r="J920" s="5">
        <f t="shared" si="72"/>
        <v>0.55435859402150645</v>
      </c>
      <c r="K920" s="5">
        <f>ABS(Table21[[#This Row],[Erorr 2]])</f>
        <v>0.74455261333334022</v>
      </c>
      <c r="L920" s="8">
        <f>Table21[[#This Row],[Abs Erorr 2]]/Table21[[#This Row],[Adj Close]]</f>
        <v>9.5093538010260267E-3</v>
      </c>
      <c r="M920" s="6">
        <f t="shared" si="74"/>
        <v>82.37203852333333</v>
      </c>
      <c r="N920" s="11">
        <f>Table21[[#This Row],[Adj Close]]-Table21[[#This Row],[6-MA]]</f>
        <v>-4.0751711533333292</v>
      </c>
      <c r="O920" s="12">
        <f>(Table21[[#This Row],[Adj Close]]-M920)^2</f>
        <v>16.607019928960096</v>
      </c>
      <c r="P920" s="12">
        <f>ABS(Table21[[#This Row],[Erorr 3]])</f>
        <v>4.0751711533333292</v>
      </c>
      <c r="Q920" s="204">
        <f>Table21[[#This Row],[Abs Erorr 3]]/Table21[[#This Row],[Adj Close]]</f>
        <v>5.2047690925815508E-2</v>
      </c>
    </row>
    <row r="921" spans="1:17" x14ac:dyDescent="0.3">
      <c r="A921" s="68">
        <v>44798</v>
      </c>
      <c r="B921" s="87">
        <v>79.140693659999997</v>
      </c>
      <c r="C921" s="6">
        <f t="shared" si="71"/>
        <v>78.296867370000001</v>
      </c>
      <c r="D921" s="19">
        <f>Table21[[#This Row],[Adj Close]]-Table21[[#This Row],[Naive Trend ]]</f>
        <v>0.84382628999999554</v>
      </c>
      <c r="E921" s="7">
        <f t="shared" si="70"/>
        <v>0.7120428076951566</v>
      </c>
      <c r="F921" s="7">
        <f>ABS(Table21[[#This Row],[Erorr 1]])</f>
        <v>0.84382628999999554</v>
      </c>
      <c r="G921" s="8">
        <f>Table21[[#This Row],[Abs Erorr 1]]/Table21[[#This Row],[Adj Close]]</f>
        <v>1.0662356506820585E-2</v>
      </c>
      <c r="H921" s="6">
        <f t="shared" si="73"/>
        <v>77.764101663333335</v>
      </c>
      <c r="I921" s="9">
        <f>(Table21[[#This Row],[Adj Close]]-Table21[[#This Row],[3-MA]])</f>
        <v>1.3765919966666615</v>
      </c>
      <c r="J921" s="5">
        <f t="shared" si="72"/>
        <v>1.895005525286706</v>
      </c>
      <c r="K921" s="5">
        <f>ABS(Table21[[#This Row],[Erorr 2]])</f>
        <v>1.3765919966666615</v>
      </c>
      <c r="L921" s="8">
        <f>Table21[[#This Row],[Abs Erorr 2]]/Table21[[#This Row],[Adj Close]]</f>
        <v>1.7394237187011555E-2</v>
      </c>
      <c r="M921" s="6">
        <f t="shared" si="74"/>
        <v>80.856465656666671</v>
      </c>
      <c r="N921" s="11">
        <f>Table21[[#This Row],[Adj Close]]-Table21[[#This Row],[6-MA]]</f>
        <v>-1.7157719966666747</v>
      </c>
      <c r="O921" s="12">
        <f>(Table21[[#This Row],[Adj Close]]-M921)^2</f>
        <v>2.9438735445455477</v>
      </c>
      <c r="P921" s="12">
        <f>ABS(Table21[[#This Row],[Erorr 3]])</f>
        <v>1.7157719966666747</v>
      </c>
      <c r="Q921" s="204">
        <f>Table21[[#This Row],[Abs Erorr 3]]/Table21[[#This Row],[Adj Close]]</f>
        <v>2.1680022215093065E-2</v>
      </c>
    </row>
    <row r="922" spans="1:17" x14ac:dyDescent="0.3">
      <c r="A922" s="68">
        <v>44799</v>
      </c>
      <c r="B922" s="87">
        <v>74.375572199999993</v>
      </c>
      <c r="C922" s="6">
        <f t="shared" si="71"/>
        <v>79.140693659999997</v>
      </c>
      <c r="D922" s="19">
        <f>Table21[[#This Row],[Adj Close]]-Table21[[#This Row],[Naive Trend ]]</f>
        <v>-4.7651214600000031</v>
      </c>
      <c r="E922" s="7">
        <f t="shared" si="70"/>
        <v>22.706382528552563</v>
      </c>
      <c r="F922" s="7">
        <f>ABS(Table21[[#This Row],[Erorr 1]])</f>
        <v>4.7651214600000031</v>
      </c>
      <c r="G922" s="8">
        <f>Table21[[#This Row],[Abs Erorr 1]]/Table21[[#This Row],[Adj Close]]</f>
        <v>6.4068367059904166E-2</v>
      </c>
      <c r="H922" s="6">
        <f t="shared" si="73"/>
        <v>78.151268003333328</v>
      </c>
      <c r="I922" s="9">
        <f>(Table21[[#This Row],[Adj Close]]-Table21[[#This Row],[3-MA]])</f>
        <v>-3.7756958033333348</v>
      </c>
      <c r="J922" s="5">
        <f t="shared" si="72"/>
        <v>14.255878799308956</v>
      </c>
      <c r="K922" s="5">
        <f>ABS(Table21[[#This Row],[Erorr 2]])</f>
        <v>3.7756958033333348</v>
      </c>
      <c r="L922" s="8">
        <f>Table21[[#This Row],[Abs Erorr 2]]/Table21[[#This Row],[Adj Close]]</f>
        <v>5.0765267300132921E-2</v>
      </c>
      <c r="M922" s="6">
        <f t="shared" si="74"/>
        <v>79.759496051666659</v>
      </c>
      <c r="N922" s="11">
        <f>Table21[[#This Row],[Adj Close]]-Table21[[#This Row],[6-MA]]</f>
        <v>-5.3839238516666654</v>
      </c>
      <c r="O922" s="12">
        <f>(Table21[[#This Row],[Adj Close]]-M922)^2</f>
        <v>28.986636040545221</v>
      </c>
      <c r="P922" s="12">
        <f>ABS(Table21[[#This Row],[Erorr 3]])</f>
        <v>5.3839238516666654</v>
      </c>
      <c r="Q922" s="204">
        <f>Table21[[#This Row],[Abs Erorr 3]]/Table21[[#This Row],[Adj Close]]</f>
        <v>7.2388335207546353E-2</v>
      </c>
    </row>
    <row r="923" spans="1:17" x14ac:dyDescent="0.3">
      <c r="A923" s="68">
        <v>44802</v>
      </c>
      <c r="B923" s="87">
        <v>73.958625789999999</v>
      </c>
      <c r="C923" s="6">
        <f t="shared" si="71"/>
        <v>74.375572199999993</v>
      </c>
      <c r="D923" s="19">
        <f>Table21[[#This Row],[Adj Close]]-Table21[[#This Row],[Naive Trend ]]</f>
        <v>-0.41694640999999422</v>
      </c>
      <c r="E923" s="7">
        <f t="shared" si="70"/>
        <v>0.17384430881188329</v>
      </c>
      <c r="F923" s="7">
        <f>ABS(Table21[[#This Row],[Erorr 1]])</f>
        <v>0.41694640999999422</v>
      </c>
      <c r="G923" s="8">
        <f>Table21[[#This Row],[Abs Erorr 1]]/Table21[[#This Row],[Adj Close]]</f>
        <v>5.6375629691103567E-3</v>
      </c>
      <c r="H923" s="6">
        <f t="shared" si="73"/>
        <v>77.271044409999988</v>
      </c>
      <c r="I923" s="9">
        <f>(Table21[[#This Row],[Adj Close]]-Table21[[#This Row],[3-MA]])</f>
        <v>-3.3124186199999883</v>
      </c>
      <c r="J923" s="5">
        <f t="shared" si="72"/>
        <v>10.972117114122627</v>
      </c>
      <c r="K923" s="5">
        <f>ABS(Table21[[#This Row],[Erorr 2]])</f>
        <v>3.3124186199999883</v>
      </c>
      <c r="L923" s="8">
        <f>Table21[[#This Row],[Abs Erorr 2]]/Table21[[#This Row],[Adj Close]]</f>
        <v>4.4787454940081683E-2</v>
      </c>
      <c r="M923" s="6">
        <f t="shared" si="74"/>
        <v>78.156232196666664</v>
      </c>
      <c r="N923" s="11">
        <f>Table21[[#This Row],[Adj Close]]-Table21[[#This Row],[6-MA]]</f>
        <v>-4.1976064066666652</v>
      </c>
      <c r="O923" s="12">
        <f>(Table21[[#This Row],[Adj Close]]-M923)^2</f>
        <v>17.619899545289034</v>
      </c>
      <c r="P923" s="12">
        <f>ABS(Table21[[#This Row],[Erorr 3]])</f>
        <v>4.1976064066666652</v>
      </c>
      <c r="Q923" s="204">
        <f>Table21[[#This Row],[Abs Erorr 3]]/Table21[[#This Row],[Adj Close]]</f>
        <v>5.6756143882195097E-2</v>
      </c>
    </row>
    <row r="924" spans="1:17" x14ac:dyDescent="0.3">
      <c r="A924" s="68">
        <v>44803</v>
      </c>
      <c r="B924" s="87">
        <v>75.030776979999999</v>
      </c>
      <c r="C924" s="6">
        <f t="shared" si="71"/>
        <v>73.958625789999999</v>
      </c>
      <c r="D924" s="19">
        <f>Table21[[#This Row],[Adj Close]]-Table21[[#This Row],[Naive Trend ]]</f>
        <v>1.0721511899999996</v>
      </c>
      <c r="E924" s="7">
        <f t="shared" si="70"/>
        <v>1.1495081742184152</v>
      </c>
      <c r="F924" s="7">
        <f>ABS(Table21[[#This Row],[Erorr 1]])</f>
        <v>1.0721511899999996</v>
      </c>
      <c r="G924" s="8">
        <f>Table21[[#This Row],[Abs Erorr 1]]/Table21[[#This Row],[Adj Close]]</f>
        <v>1.4289485370593847E-2</v>
      </c>
      <c r="H924" s="6">
        <f t="shared" si="73"/>
        <v>75.824963883333325</v>
      </c>
      <c r="I924" s="9">
        <f>(Table21[[#This Row],[Adj Close]]-Table21[[#This Row],[3-MA]])</f>
        <v>-0.7941869033333262</v>
      </c>
      <c r="J924" s="5">
        <f t="shared" si="72"/>
        <v>0.63073283742617803</v>
      </c>
      <c r="K924" s="5">
        <f>ABS(Table21[[#This Row],[Erorr 2]])</f>
        <v>0.7941869033333262</v>
      </c>
      <c r="L924" s="8">
        <f>Table21[[#This Row],[Abs Erorr 2]]/Table21[[#This Row],[Adj Close]]</f>
        <v>1.0584815129197216E-2</v>
      </c>
      <c r="M924" s="6">
        <f t="shared" si="74"/>
        <v>76.79453277333333</v>
      </c>
      <c r="N924" s="11">
        <f>Table21[[#This Row],[Adj Close]]-Table21[[#This Row],[6-MA]]</f>
        <v>-1.7637557933333312</v>
      </c>
      <c r="O924" s="12">
        <f>(Table21[[#This Row],[Adj Close]]-M924)^2</f>
        <v>3.1108344985168888</v>
      </c>
      <c r="P924" s="12">
        <f>ABS(Table21[[#This Row],[Erorr 3]])</f>
        <v>1.7637557933333312</v>
      </c>
      <c r="Q924" s="204">
        <f>Table21[[#This Row],[Abs Erorr 3]]/Table21[[#This Row],[Adj Close]]</f>
        <v>2.3507097544831147E-2</v>
      </c>
    </row>
    <row r="925" spans="1:17" x14ac:dyDescent="0.3">
      <c r="A925" s="68">
        <v>44804</v>
      </c>
      <c r="B925" s="87">
        <v>73.640945430000002</v>
      </c>
      <c r="C925" s="6">
        <f t="shared" si="71"/>
        <v>75.030776979999999</v>
      </c>
      <c r="D925" s="19">
        <f>Table21[[#This Row],[Adj Close]]-Table21[[#This Row],[Naive Trend ]]</f>
        <v>-1.3898315499999967</v>
      </c>
      <c r="E925" s="7">
        <f t="shared" si="70"/>
        <v>1.9316317373753933</v>
      </c>
      <c r="F925" s="7">
        <f>ABS(Table21[[#This Row],[Erorr 1]])</f>
        <v>1.3898315499999967</v>
      </c>
      <c r="G925" s="8">
        <f>Table21[[#This Row],[Abs Erorr 1]]/Table21[[#This Row],[Adj Close]]</f>
        <v>1.8873081298516357E-2</v>
      </c>
      <c r="H925" s="6">
        <f t="shared" si="73"/>
        <v>74.454991656666664</v>
      </c>
      <c r="I925" s="9">
        <f>(Table21[[#This Row],[Adj Close]]-Table21[[#This Row],[3-MA]])</f>
        <v>-0.81404622666666171</v>
      </c>
      <c r="J925" s="5">
        <f t="shared" si="72"/>
        <v>0.66267125915022995</v>
      </c>
      <c r="K925" s="5">
        <f>ABS(Table21[[#This Row],[Erorr 2]])</f>
        <v>0.81404622666666171</v>
      </c>
      <c r="L925" s="8">
        <f>Table21[[#This Row],[Abs Erorr 2]]/Table21[[#This Row],[Adj Close]]</f>
        <v>1.1054260940205608E-2</v>
      </c>
      <c r="M925" s="6">
        <f t="shared" si="74"/>
        <v>76.303129829999989</v>
      </c>
      <c r="N925" s="11">
        <f>Table21[[#This Row],[Adj Close]]-Table21[[#This Row],[6-MA]]</f>
        <v>-2.6621843999999868</v>
      </c>
      <c r="O925" s="12">
        <f>(Table21[[#This Row],[Adj Close]]-M925)^2</f>
        <v>7.0872257796032896</v>
      </c>
      <c r="P925" s="12">
        <f>ABS(Table21[[#This Row],[Erorr 3]])</f>
        <v>2.6621843999999868</v>
      </c>
      <c r="Q925" s="204">
        <f>Table21[[#This Row],[Abs Erorr 3]]/Table21[[#This Row],[Adj Close]]</f>
        <v>3.6150872105933887E-2</v>
      </c>
    </row>
    <row r="926" spans="1:17" x14ac:dyDescent="0.3">
      <c r="A926" s="68">
        <v>44805</v>
      </c>
      <c r="B926" s="87">
        <v>72.856689450000005</v>
      </c>
      <c r="C926" s="6">
        <f t="shared" si="71"/>
        <v>73.640945430000002</v>
      </c>
      <c r="D926" s="19">
        <f>Table21[[#This Row],[Adj Close]]-Table21[[#This Row],[Naive Trend ]]</f>
        <v>-0.78425597999999752</v>
      </c>
      <c r="E926" s="7">
        <f t="shared" si="70"/>
        <v>0.61505744216575653</v>
      </c>
      <c r="F926" s="7">
        <f>ABS(Table21[[#This Row],[Erorr 1]])</f>
        <v>0.78425597999999752</v>
      </c>
      <c r="G926" s="8">
        <f>Table21[[#This Row],[Abs Erorr 1]]/Table21[[#This Row],[Adj Close]]</f>
        <v>1.0764364753880503E-2</v>
      </c>
      <c r="H926" s="6">
        <f t="shared" si="73"/>
        <v>74.210116066666671</v>
      </c>
      <c r="I926" s="9">
        <f>(Table21[[#This Row],[Adj Close]]-Table21[[#This Row],[3-MA]])</f>
        <v>-1.3534266166666669</v>
      </c>
      <c r="J926" s="5">
        <f t="shared" si="72"/>
        <v>1.8317636067017808</v>
      </c>
      <c r="K926" s="5">
        <f>ABS(Table21[[#This Row],[Erorr 2]])</f>
        <v>1.3534266166666669</v>
      </c>
      <c r="L926" s="8">
        <f>Table21[[#This Row],[Abs Erorr 2]]/Table21[[#This Row],[Adj Close]]</f>
        <v>1.8576559364469815E-2</v>
      </c>
      <c r="M926" s="6">
        <f t="shared" si="74"/>
        <v>75.740580238333322</v>
      </c>
      <c r="N926" s="11">
        <f>Table21[[#This Row],[Adj Close]]-Table21[[#This Row],[6-MA]]</f>
        <v>-2.8838907883333178</v>
      </c>
      <c r="O926" s="12">
        <f>(Table21[[#This Row],[Adj Close]]-M926)^2</f>
        <v>8.3168260790337651</v>
      </c>
      <c r="P926" s="12">
        <f>ABS(Table21[[#This Row],[Erorr 3]])</f>
        <v>2.8838907883333178</v>
      </c>
      <c r="Q926" s="204">
        <f>Table21[[#This Row],[Abs Erorr 3]]/Table21[[#This Row],[Adj Close]]</f>
        <v>3.9583061076532589E-2</v>
      </c>
    </row>
    <row r="927" spans="1:17" x14ac:dyDescent="0.3">
      <c r="A927" s="68">
        <v>44806</v>
      </c>
      <c r="B927" s="87">
        <v>71.893737790000003</v>
      </c>
      <c r="C927" s="6">
        <f t="shared" si="71"/>
        <v>72.856689450000005</v>
      </c>
      <c r="D927" s="19">
        <f>Table21[[#This Row],[Adj Close]]-Table21[[#This Row],[Naive Trend ]]</f>
        <v>-0.96295166000000165</v>
      </c>
      <c r="E927" s="7">
        <f t="shared" si="70"/>
        <v>0.92727589949675882</v>
      </c>
      <c r="F927" s="7">
        <f>ABS(Table21[[#This Row],[Erorr 1]])</f>
        <v>0.96295166000000165</v>
      </c>
      <c r="G927" s="8">
        <f>Table21[[#This Row],[Abs Erorr 1]]/Table21[[#This Row],[Adj Close]]</f>
        <v>1.3394096476285068E-2</v>
      </c>
      <c r="H927" s="6">
        <f t="shared" si="73"/>
        <v>73.84280395333333</v>
      </c>
      <c r="I927" s="9">
        <f>(Table21[[#This Row],[Adj Close]]-Table21[[#This Row],[3-MA]])</f>
        <v>-1.9490661633333275</v>
      </c>
      <c r="J927" s="5">
        <f t="shared" si="72"/>
        <v>3.7988589090508973</v>
      </c>
      <c r="K927" s="5">
        <f>ABS(Table21[[#This Row],[Erorr 2]])</f>
        <v>1.9490661633333275</v>
      </c>
      <c r="L927" s="8">
        <f>Table21[[#This Row],[Abs Erorr 2]]/Table21[[#This Row],[Adj Close]]</f>
        <v>2.7110374606290552E-2</v>
      </c>
      <c r="M927" s="6">
        <f t="shared" si="74"/>
        <v>74.833883918333314</v>
      </c>
      <c r="N927" s="11">
        <f>Table21[[#This Row],[Adj Close]]-Table21[[#This Row],[6-MA]]</f>
        <v>-2.9401461283333106</v>
      </c>
      <c r="O927" s="12">
        <f>(Table21[[#This Row],[Adj Close]]-M927)^2</f>
        <v>8.6444592559533557</v>
      </c>
      <c r="P927" s="12">
        <f>ABS(Table21[[#This Row],[Erorr 3]])</f>
        <v>2.9401461283333106</v>
      </c>
      <c r="Q927" s="204">
        <f>Table21[[#This Row],[Abs Erorr 3]]/Table21[[#This Row],[Adj Close]]</f>
        <v>4.0895719414692437E-2</v>
      </c>
    </row>
    <row r="928" spans="1:17" x14ac:dyDescent="0.3">
      <c r="A928" s="68">
        <v>44810</v>
      </c>
      <c r="B928" s="87">
        <v>70.583328249999994</v>
      </c>
      <c r="C928" s="6">
        <f t="shared" si="71"/>
        <v>71.893737790000003</v>
      </c>
      <c r="D928" s="19">
        <f>Table21[[#This Row],[Adj Close]]-Table21[[#This Row],[Naive Trend ]]</f>
        <v>-1.3104095400000091</v>
      </c>
      <c r="E928" s="7">
        <f t="shared" si="70"/>
        <v>1.7171731625230353</v>
      </c>
      <c r="F928" s="7">
        <f>ABS(Table21[[#This Row],[Erorr 1]])</f>
        <v>1.3104095400000091</v>
      </c>
      <c r="G928" s="8">
        <f>Table21[[#This Row],[Abs Erorr 1]]/Table21[[#This Row],[Adj Close]]</f>
        <v>1.8565425752645904E-2</v>
      </c>
      <c r="H928" s="6">
        <f t="shared" si="73"/>
        <v>72.797124223333341</v>
      </c>
      <c r="I928" s="9">
        <f>(Table21[[#This Row],[Adj Close]]-Table21[[#This Row],[3-MA]])</f>
        <v>-2.2137959733333474</v>
      </c>
      <c r="J928" s="5">
        <f t="shared" si="72"/>
        <v>4.9008926115469436</v>
      </c>
      <c r="K928" s="5">
        <f>ABS(Table21[[#This Row],[Erorr 2]])</f>
        <v>2.2137959733333474</v>
      </c>
      <c r="L928" s="8">
        <f>Table21[[#This Row],[Abs Erorr 2]]/Table21[[#This Row],[Adj Close]]</f>
        <v>3.1364289956578348E-2</v>
      </c>
      <c r="M928" s="6">
        <f t="shared" si="74"/>
        <v>73.626057939999995</v>
      </c>
      <c r="N928" s="11">
        <f>Table21[[#This Row],[Adj Close]]-Table21[[#This Row],[6-MA]]</f>
        <v>-3.0427296900000016</v>
      </c>
      <c r="O928" s="12">
        <f>(Table21[[#This Row],[Adj Close]]-M928)^2</f>
        <v>9.2582039664075051</v>
      </c>
      <c r="P928" s="12">
        <f>ABS(Table21[[#This Row],[Erorr 3]])</f>
        <v>3.0427296900000016</v>
      </c>
      <c r="Q928" s="204">
        <f>Table21[[#This Row],[Abs Erorr 3]]/Table21[[#This Row],[Adj Close]]</f>
        <v>4.3108334013705313E-2</v>
      </c>
    </row>
    <row r="929" spans="1:17" x14ac:dyDescent="0.3">
      <c r="A929" s="68">
        <v>44811</v>
      </c>
      <c r="B929" s="87">
        <v>71.119407649999999</v>
      </c>
      <c r="C929" s="6">
        <f t="shared" si="71"/>
        <v>70.583328249999994</v>
      </c>
      <c r="D929" s="19">
        <f>Table21[[#This Row],[Adj Close]]-Table21[[#This Row],[Naive Trend ]]</f>
        <v>0.53607940000000553</v>
      </c>
      <c r="E929" s="7">
        <f t="shared" si="70"/>
        <v>0.28738112310436592</v>
      </c>
      <c r="F929" s="7">
        <f>ABS(Table21[[#This Row],[Erorr 1]])</f>
        <v>0.53607940000000553</v>
      </c>
      <c r="G929" s="8">
        <f>Table21[[#This Row],[Abs Erorr 1]]/Table21[[#This Row],[Adj Close]]</f>
        <v>7.5377371341197544E-3</v>
      </c>
      <c r="H929" s="6">
        <f t="shared" si="73"/>
        <v>71.777918496666672</v>
      </c>
      <c r="I929" s="9">
        <f>(Table21[[#This Row],[Adj Close]]-Table21[[#This Row],[3-MA]])</f>
        <v>-0.65851084666667248</v>
      </c>
      <c r="J929" s="5">
        <f t="shared" si="72"/>
        <v>0.43363653517765782</v>
      </c>
      <c r="K929" s="5">
        <f>ABS(Table21[[#This Row],[Erorr 2]])</f>
        <v>0.65851084666667248</v>
      </c>
      <c r="L929" s="8">
        <f>Table21[[#This Row],[Abs Erorr 2]]/Table21[[#This Row],[Adj Close]]</f>
        <v>9.2592285063368696E-3</v>
      </c>
      <c r="M929" s="6">
        <f t="shared" si="74"/>
        <v>72.994017281666672</v>
      </c>
      <c r="N929" s="11">
        <f>Table21[[#This Row],[Adj Close]]-Table21[[#This Row],[6-MA]]</f>
        <v>-1.8746096316666723</v>
      </c>
      <c r="O929" s="12">
        <f>(Table21[[#This Row],[Adj Close]]-M929)^2</f>
        <v>3.5141612711374566</v>
      </c>
      <c r="P929" s="12">
        <f>ABS(Table21[[#This Row],[Erorr 3]])</f>
        <v>1.8746096316666723</v>
      </c>
      <c r="Q929" s="204">
        <f>Table21[[#This Row],[Abs Erorr 3]]/Table21[[#This Row],[Adj Close]]</f>
        <v>2.6358622682744914E-2</v>
      </c>
    </row>
    <row r="930" spans="1:17" x14ac:dyDescent="0.3">
      <c r="A930" s="68">
        <v>44812</v>
      </c>
      <c r="B930" s="87">
        <v>70.364929200000006</v>
      </c>
      <c r="C930" s="6">
        <f t="shared" si="71"/>
        <v>71.119407649999999</v>
      </c>
      <c r="D930" s="19">
        <f>Table21[[#This Row],[Adj Close]]-Table21[[#This Row],[Naive Trend ]]</f>
        <v>-0.75447844999999347</v>
      </c>
      <c r="E930" s="7">
        <f t="shared" si="70"/>
        <v>0.56923773151439261</v>
      </c>
      <c r="F930" s="7">
        <f>ABS(Table21[[#This Row],[Erorr 1]])</f>
        <v>0.75447844999999347</v>
      </c>
      <c r="G930" s="8">
        <f>Table21[[#This Row],[Abs Erorr 1]]/Table21[[#This Row],[Adj Close]]</f>
        <v>1.0722364941994333E-2</v>
      </c>
      <c r="H930" s="6">
        <f t="shared" si="73"/>
        <v>71.198824563333332</v>
      </c>
      <c r="I930" s="9">
        <f>(Table21[[#This Row],[Adj Close]]-Table21[[#This Row],[3-MA]])</f>
        <v>-0.83389536333332615</v>
      </c>
      <c r="J930" s="5">
        <f t="shared" si="72"/>
        <v>0.69538147698882002</v>
      </c>
      <c r="K930" s="5">
        <f>ABS(Table21[[#This Row],[Erorr 2]])</f>
        <v>0.83389536333332615</v>
      </c>
      <c r="L930" s="8">
        <f>Table21[[#This Row],[Abs Erorr 2]]/Table21[[#This Row],[Adj Close]]</f>
        <v>1.185100834768304E-2</v>
      </c>
      <c r="M930" s="6">
        <f t="shared" si="74"/>
        <v>72.520814258333317</v>
      </c>
      <c r="N930" s="11">
        <f>Table21[[#This Row],[Adj Close]]-Table21[[#This Row],[6-MA]]</f>
        <v>-2.1558850583333111</v>
      </c>
      <c r="O930" s="12">
        <f>(Table21[[#This Row],[Adj Close]]-M930)^2</f>
        <v>4.647840384744824</v>
      </c>
      <c r="P930" s="12">
        <f>ABS(Table21[[#This Row],[Erorr 3]])</f>
        <v>2.1558850583333111</v>
      </c>
      <c r="Q930" s="204">
        <f>Table21[[#This Row],[Abs Erorr 3]]/Table21[[#This Row],[Adj Close]]</f>
        <v>3.0638630392216908E-2</v>
      </c>
    </row>
    <row r="931" spans="1:17" x14ac:dyDescent="0.3">
      <c r="A931" s="68">
        <v>44813</v>
      </c>
      <c r="B931" s="87">
        <v>72.618431090000001</v>
      </c>
      <c r="C931" s="6">
        <f t="shared" si="71"/>
        <v>70.364929200000006</v>
      </c>
      <c r="D931" s="19">
        <f>Table21[[#This Row],[Adj Close]]-Table21[[#This Row],[Naive Trend ]]</f>
        <v>2.2535018899999955</v>
      </c>
      <c r="E931" s="7">
        <f t="shared" si="70"/>
        <v>5.0782707682335513</v>
      </c>
      <c r="F931" s="7">
        <f>ABS(Table21[[#This Row],[Erorr 1]])</f>
        <v>2.2535018899999955</v>
      </c>
      <c r="G931" s="8">
        <f>Table21[[#This Row],[Abs Erorr 1]]/Table21[[#This Row],[Adj Close]]</f>
        <v>3.1032092764536692E-2</v>
      </c>
      <c r="H931" s="6">
        <f t="shared" si="73"/>
        <v>70.689221700000004</v>
      </c>
      <c r="I931" s="9">
        <f>(Table21[[#This Row],[Adj Close]]-Table21[[#This Row],[3-MA]])</f>
        <v>1.9292093899999969</v>
      </c>
      <c r="J931" s="5">
        <f t="shared" si="72"/>
        <v>3.7218488704641604</v>
      </c>
      <c r="K931" s="5">
        <f>ABS(Table21[[#This Row],[Erorr 2]])</f>
        <v>1.9292093899999969</v>
      </c>
      <c r="L931" s="8">
        <f>Table21[[#This Row],[Abs Erorr 2]]/Table21[[#This Row],[Adj Close]]</f>
        <v>2.65663876379954E-2</v>
      </c>
      <c r="M931" s="6">
        <f t="shared" si="74"/>
        <v>71.743172961666673</v>
      </c>
      <c r="N931" s="11">
        <f>Table21[[#This Row],[Adj Close]]-Table21[[#This Row],[6-MA]]</f>
        <v>0.8752581283333285</v>
      </c>
      <c r="O931" s="12">
        <f>(Table21[[#This Row],[Adj Close]]-M931)^2</f>
        <v>0.76607679121356131</v>
      </c>
      <c r="P931" s="12">
        <f>ABS(Table21[[#This Row],[Erorr 3]])</f>
        <v>0.8752581283333285</v>
      </c>
      <c r="Q931" s="204">
        <f>Table21[[#This Row],[Abs Erorr 3]]/Table21[[#This Row],[Adj Close]]</f>
        <v>1.2052837209448565E-2</v>
      </c>
    </row>
    <row r="932" spans="1:17" x14ac:dyDescent="0.3">
      <c r="A932" s="68">
        <v>44816</v>
      </c>
      <c r="B932" s="87">
        <v>74.832229609999999</v>
      </c>
      <c r="C932" s="6">
        <f t="shared" si="71"/>
        <v>72.618431090000001</v>
      </c>
      <c r="D932" s="19">
        <f>Table21[[#This Row],[Adj Close]]-Table21[[#This Row],[Naive Trend ]]</f>
        <v>2.2137985199999974</v>
      </c>
      <c r="E932" s="7">
        <f t="shared" si="70"/>
        <v>4.900903887154179</v>
      </c>
      <c r="F932" s="7">
        <f>ABS(Table21[[#This Row],[Erorr 1]])</f>
        <v>2.2137985199999974</v>
      </c>
      <c r="G932" s="8">
        <f>Table21[[#This Row],[Abs Erorr 1]]/Table21[[#This Row],[Adj Close]]</f>
        <v>2.9583490048840703E-2</v>
      </c>
      <c r="H932" s="6">
        <f t="shared" si="73"/>
        <v>71.36758931333334</v>
      </c>
      <c r="I932" s="9">
        <f>(Table21[[#This Row],[Adj Close]]-Table21[[#This Row],[3-MA]])</f>
        <v>3.4646402966666585</v>
      </c>
      <c r="J932" s="5">
        <f t="shared" si="72"/>
        <v>12.003732385286431</v>
      </c>
      <c r="K932" s="5">
        <f>ABS(Table21[[#This Row],[Erorr 2]])</f>
        <v>3.4646402966666585</v>
      </c>
      <c r="L932" s="8">
        <f>Table21[[#This Row],[Abs Erorr 2]]/Table21[[#This Row],[Adj Close]]</f>
        <v>4.6298771461483632E-2</v>
      </c>
      <c r="M932" s="6">
        <f t="shared" si="74"/>
        <v>71.572753904999999</v>
      </c>
      <c r="N932" s="11">
        <f>Table21[[#This Row],[Adj Close]]-Table21[[#This Row],[6-MA]]</f>
        <v>3.2594757049999998</v>
      </c>
      <c r="O932" s="12">
        <f>(Table21[[#This Row],[Adj Close]]-M932)^2</f>
        <v>10.624181871485247</v>
      </c>
      <c r="P932" s="12">
        <f>ABS(Table21[[#This Row],[Erorr 3]])</f>
        <v>3.2594757049999998</v>
      </c>
      <c r="Q932" s="204">
        <f>Table21[[#This Row],[Abs Erorr 3]]/Table21[[#This Row],[Adj Close]]</f>
        <v>4.3557110645871075E-2</v>
      </c>
    </row>
    <row r="933" spans="1:17" x14ac:dyDescent="0.3">
      <c r="A933" s="68">
        <v>44817</v>
      </c>
      <c r="B933" s="87">
        <v>70.513839719999993</v>
      </c>
      <c r="C933" s="6">
        <f t="shared" si="71"/>
        <v>74.832229609999999</v>
      </c>
      <c r="D933" s="19">
        <f>Table21[[#This Row],[Adj Close]]-Table21[[#This Row],[Naive Trend ]]</f>
        <v>-4.3183898900000059</v>
      </c>
      <c r="E933" s="7">
        <f t="shared" si="70"/>
        <v>18.648491242054263</v>
      </c>
      <c r="F933" s="7">
        <f>ABS(Table21[[#This Row],[Erorr 1]])</f>
        <v>4.3183898900000059</v>
      </c>
      <c r="G933" s="8">
        <f>Table21[[#This Row],[Abs Erorr 1]]/Table21[[#This Row],[Adj Close]]</f>
        <v>6.1241735057226951E-2</v>
      </c>
      <c r="H933" s="6">
        <f t="shared" si="73"/>
        <v>72.605196633333335</v>
      </c>
      <c r="I933" s="9">
        <f>(Table21[[#This Row],[Adj Close]]-Table21[[#This Row],[3-MA]])</f>
        <v>-2.0913569133333425</v>
      </c>
      <c r="J933" s="5">
        <f t="shared" si="72"/>
        <v>4.3737737389471656</v>
      </c>
      <c r="K933" s="5">
        <f>ABS(Table21[[#This Row],[Erorr 2]])</f>
        <v>2.0913569133333425</v>
      </c>
      <c r="L933" s="8">
        <f>Table21[[#This Row],[Abs Erorr 2]]/Table21[[#This Row],[Adj Close]]</f>
        <v>2.965881480341747E-2</v>
      </c>
      <c r="M933" s="6">
        <f t="shared" si="74"/>
        <v>71.902010598333348</v>
      </c>
      <c r="N933" s="11">
        <f>Table21[[#This Row],[Adj Close]]-Table21[[#This Row],[6-MA]]</f>
        <v>-1.3881708783333551</v>
      </c>
      <c r="O933" s="12">
        <f>(Table21[[#This Row],[Adj Close]]-M933)^2</f>
        <v>1.9270183874527984</v>
      </c>
      <c r="P933" s="12">
        <f>ABS(Table21[[#This Row],[Erorr 3]])</f>
        <v>1.3881708783333551</v>
      </c>
      <c r="Q933" s="204">
        <f>Table21[[#This Row],[Abs Erorr 3]]/Table21[[#This Row],[Adj Close]]</f>
        <v>1.9686502448960034E-2</v>
      </c>
    </row>
    <row r="934" spans="1:17" x14ac:dyDescent="0.3">
      <c r="A934" s="68">
        <v>44818</v>
      </c>
      <c r="B934" s="87">
        <v>70.603187559999995</v>
      </c>
      <c r="C934" s="6">
        <f t="shared" si="71"/>
        <v>70.513839719999993</v>
      </c>
      <c r="D934" s="19">
        <f>Table21[[#This Row],[Adj Close]]-Table21[[#This Row],[Naive Trend ]]</f>
        <v>8.9347840000002066E-2</v>
      </c>
      <c r="E934" s="7">
        <f t="shared" si="70"/>
        <v>7.9830365126659694E-3</v>
      </c>
      <c r="F934" s="7">
        <f>ABS(Table21[[#This Row],[Erorr 1]])</f>
        <v>8.9347840000002066E-2</v>
      </c>
      <c r="G934" s="8">
        <f>Table21[[#This Row],[Abs Erorr 1]]/Table21[[#This Row],[Adj Close]]</f>
        <v>1.2654930051716503E-3</v>
      </c>
      <c r="H934" s="6">
        <f t="shared" si="73"/>
        <v>72.654833473333341</v>
      </c>
      <c r="I934" s="9">
        <f>(Table21[[#This Row],[Adj Close]]-Table21[[#This Row],[3-MA]])</f>
        <v>-2.0516459133333456</v>
      </c>
      <c r="J934" s="5">
        <f t="shared" si="72"/>
        <v>4.2092509536974179</v>
      </c>
      <c r="K934" s="5">
        <f>ABS(Table21[[#This Row],[Erorr 2]])</f>
        <v>2.0516459133333456</v>
      </c>
      <c r="L934" s="8">
        <f>Table21[[#This Row],[Abs Erorr 2]]/Table21[[#This Row],[Adj Close]]</f>
        <v>2.9058828421731187E-2</v>
      </c>
      <c r="M934" s="6">
        <f t="shared" si="74"/>
        <v>71.672027586666673</v>
      </c>
      <c r="N934" s="11">
        <f>Table21[[#This Row],[Adj Close]]-Table21[[#This Row],[6-MA]]</f>
        <v>-1.0688400266666775</v>
      </c>
      <c r="O934" s="12">
        <f>(Table21[[#This Row],[Adj Close]]-M934)^2</f>
        <v>1.142419002604824</v>
      </c>
      <c r="P934" s="12">
        <f>ABS(Table21[[#This Row],[Erorr 3]])</f>
        <v>1.0688400266666775</v>
      </c>
      <c r="Q934" s="204">
        <f>Table21[[#This Row],[Abs Erorr 3]]/Table21[[#This Row],[Adj Close]]</f>
        <v>1.513869364266813E-2</v>
      </c>
    </row>
    <row r="935" spans="1:17" x14ac:dyDescent="0.3">
      <c r="A935" s="68">
        <v>44819</v>
      </c>
      <c r="B935" s="87">
        <v>67.545570369999993</v>
      </c>
      <c r="C935" s="6">
        <f t="shared" si="71"/>
        <v>70.603187559999995</v>
      </c>
      <c r="D935" s="19">
        <f>Table21[[#This Row],[Adj Close]]-Table21[[#This Row],[Naive Trend ]]</f>
        <v>-3.057617190000002</v>
      </c>
      <c r="E935" s="7">
        <f t="shared" si="70"/>
        <v>9.3490228805835081</v>
      </c>
      <c r="F935" s="7">
        <f>ABS(Table21[[#This Row],[Erorr 1]])</f>
        <v>3.057617190000002</v>
      </c>
      <c r="G935" s="8">
        <f>Table21[[#This Row],[Abs Erorr 1]]/Table21[[#This Row],[Adj Close]]</f>
        <v>4.5267471623246909E-2</v>
      </c>
      <c r="H935" s="6">
        <f t="shared" si="73"/>
        <v>71.983085629999991</v>
      </c>
      <c r="I935" s="9">
        <f>(Table21[[#This Row],[Adj Close]]-Table21[[#This Row],[3-MA]])</f>
        <v>-4.4375152599999979</v>
      </c>
      <c r="J935" s="5">
        <f t="shared" si="72"/>
        <v>19.691541682732847</v>
      </c>
      <c r="K935" s="5">
        <f>ABS(Table21[[#This Row],[Erorr 2]])</f>
        <v>4.4375152599999979</v>
      </c>
      <c r="L935" s="8">
        <f>Table21[[#This Row],[Abs Erorr 2]]/Table21[[#This Row],[Adj Close]]</f>
        <v>6.5696613940666296E-2</v>
      </c>
      <c r="M935" s="6">
        <f t="shared" si="74"/>
        <v>71.675337471666666</v>
      </c>
      <c r="N935" s="11">
        <f>Table21[[#This Row],[Adj Close]]-Table21[[#This Row],[6-MA]]</f>
        <v>-4.1297671016666726</v>
      </c>
      <c r="O935" s="12">
        <f>(Table21[[#This Row],[Adj Close]]-M935)^2</f>
        <v>17.05497631400835</v>
      </c>
      <c r="P935" s="12">
        <f>ABS(Table21[[#This Row],[Erorr 3]])</f>
        <v>4.1297671016666726</v>
      </c>
      <c r="Q935" s="204">
        <f>Table21[[#This Row],[Abs Erorr 3]]/Table21[[#This Row],[Adj Close]]</f>
        <v>6.1140457901897989E-2</v>
      </c>
    </row>
    <row r="936" spans="1:17" x14ac:dyDescent="0.3">
      <c r="A936" s="68">
        <v>44820</v>
      </c>
      <c r="B936" s="87">
        <v>67.158401490000003</v>
      </c>
      <c r="C936" s="6">
        <f t="shared" si="71"/>
        <v>67.545570369999993</v>
      </c>
      <c r="D936" s="19">
        <f>Table21[[#This Row],[Adj Close]]-Table21[[#This Row],[Naive Trend ]]</f>
        <v>-0.38716887999999017</v>
      </c>
      <c r="E936" s="7">
        <f t="shared" si="70"/>
        <v>0.14989974164044678</v>
      </c>
      <c r="F936" s="7">
        <f>ABS(Table21[[#This Row],[Erorr 1]])</f>
        <v>0.38716887999999017</v>
      </c>
      <c r="G936" s="8">
        <f>Table21[[#This Row],[Abs Erorr 1]]/Table21[[#This Row],[Adj Close]]</f>
        <v>5.7650103547750497E-3</v>
      </c>
      <c r="H936" s="6">
        <f t="shared" si="73"/>
        <v>69.554199216666674</v>
      </c>
      <c r="I936" s="9">
        <f>(Table21[[#This Row],[Adj Close]]-Table21[[#This Row],[3-MA]])</f>
        <v>-2.3957977266666717</v>
      </c>
      <c r="J936" s="5">
        <f t="shared" si="72"/>
        <v>5.7398467471011925</v>
      </c>
      <c r="K936" s="5">
        <f>ABS(Table21[[#This Row],[Erorr 2]])</f>
        <v>2.3957977266666717</v>
      </c>
      <c r="L936" s="8">
        <f>Table21[[#This Row],[Abs Erorr 2]]/Table21[[#This Row],[Adj Close]]</f>
        <v>3.5673834896493326E-2</v>
      </c>
      <c r="M936" s="6">
        <f t="shared" si="74"/>
        <v>71.079697925000005</v>
      </c>
      <c r="N936" s="11">
        <f>Table21[[#This Row],[Adj Close]]-Table21[[#This Row],[6-MA]]</f>
        <v>-3.9212964350000021</v>
      </c>
      <c r="O936" s="12">
        <f>(Table21[[#This Row],[Adj Close]]-M936)^2</f>
        <v>15.376565731143726</v>
      </c>
      <c r="P936" s="12">
        <f>ABS(Table21[[#This Row],[Erorr 3]])</f>
        <v>3.9212964350000021</v>
      </c>
      <c r="Q936" s="204">
        <f>Table21[[#This Row],[Abs Erorr 3]]/Table21[[#This Row],[Adj Close]]</f>
        <v>5.8388769655035484E-2</v>
      </c>
    </row>
    <row r="937" spans="1:17" x14ac:dyDescent="0.3">
      <c r="A937" s="68">
        <v>44823</v>
      </c>
      <c r="B937" s="87">
        <v>68.458885190000004</v>
      </c>
      <c r="C937" s="6">
        <f t="shared" si="71"/>
        <v>67.158401490000003</v>
      </c>
      <c r="D937" s="19">
        <f>Table21[[#This Row],[Adj Close]]-Table21[[#This Row],[Naive Trend ]]</f>
        <v>1.3004837000000009</v>
      </c>
      <c r="E937" s="7">
        <f t="shared" si="70"/>
        <v>1.6912578539656924</v>
      </c>
      <c r="F937" s="7">
        <f>ABS(Table21[[#This Row],[Erorr 1]])</f>
        <v>1.3004837000000009</v>
      </c>
      <c r="G937" s="8">
        <f>Table21[[#This Row],[Abs Erorr 1]]/Table21[[#This Row],[Adj Close]]</f>
        <v>1.8996565550120387E-2</v>
      </c>
      <c r="H937" s="6">
        <f t="shared" si="73"/>
        <v>68.435719806666668</v>
      </c>
      <c r="I937" s="9">
        <f>(Table21[[#This Row],[Adj Close]]-Table21[[#This Row],[3-MA]])</f>
        <v>2.3165383333335399E-2</v>
      </c>
      <c r="J937" s="5">
        <f t="shared" si="72"/>
        <v>5.3663498498037344E-4</v>
      </c>
      <c r="K937" s="5">
        <f>ABS(Table21[[#This Row],[Erorr 2]])</f>
        <v>2.3165383333335399E-2</v>
      </c>
      <c r="L937" s="8">
        <f>Table21[[#This Row],[Abs Erorr 2]]/Table21[[#This Row],[Adj Close]]</f>
        <v>3.3838388207816207E-4</v>
      </c>
      <c r="M937" s="6">
        <f t="shared" si="74"/>
        <v>70.545276640000012</v>
      </c>
      <c r="N937" s="11">
        <f>Table21[[#This Row],[Adj Close]]-Table21[[#This Row],[6-MA]]</f>
        <v>-2.0863914500000078</v>
      </c>
      <c r="O937" s="12">
        <f>(Table21[[#This Row],[Adj Close]]-M937)^2</f>
        <v>4.3530292826331349</v>
      </c>
      <c r="P937" s="12">
        <f>ABS(Table21[[#This Row],[Erorr 3]])</f>
        <v>2.0863914500000078</v>
      </c>
      <c r="Q937" s="204">
        <f>Table21[[#This Row],[Abs Erorr 3]]/Table21[[#This Row],[Adj Close]]</f>
        <v>3.0476561869353568E-2</v>
      </c>
    </row>
    <row r="938" spans="1:17" x14ac:dyDescent="0.3">
      <c r="A938" s="68">
        <v>44824</v>
      </c>
      <c r="B938" s="87">
        <v>66.820869450000004</v>
      </c>
      <c r="C938" s="6">
        <f t="shared" si="71"/>
        <v>68.458885190000004</v>
      </c>
      <c r="D938" s="19">
        <f>Table21[[#This Row],[Adj Close]]-Table21[[#This Row],[Naive Trend ]]</f>
        <v>-1.6380157400000002</v>
      </c>
      <c r="E938" s="7">
        <f t="shared" si="70"/>
        <v>2.6830955644877483</v>
      </c>
      <c r="F938" s="7">
        <f>ABS(Table21[[#This Row],[Erorr 1]])</f>
        <v>1.6380157400000002</v>
      </c>
      <c r="G938" s="8">
        <f>Table21[[#This Row],[Abs Erorr 1]]/Table21[[#This Row],[Adj Close]]</f>
        <v>2.4513535269481593E-2</v>
      </c>
      <c r="H938" s="6">
        <f t="shared" si="73"/>
        <v>67.720952350000005</v>
      </c>
      <c r="I938" s="9">
        <f>(Table21[[#This Row],[Adj Close]]-Table21[[#This Row],[3-MA]])</f>
        <v>-0.90008290000000102</v>
      </c>
      <c r="J938" s="5">
        <f t="shared" si="72"/>
        <v>0.81014922687241187</v>
      </c>
      <c r="K938" s="5">
        <f>ABS(Table21[[#This Row],[Erorr 2]])</f>
        <v>0.90008290000000102</v>
      </c>
      <c r="L938" s="8">
        <f>Table21[[#This Row],[Abs Erorr 2]]/Table21[[#This Row],[Adj Close]]</f>
        <v>1.3470086627255056E-2</v>
      </c>
      <c r="M938" s="6">
        <f t="shared" si="74"/>
        <v>69.852018989999991</v>
      </c>
      <c r="N938" s="11">
        <f>Table21[[#This Row],[Adj Close]]-Table21[[#This Row],[6-MA]]</f>
        <v>-3.031149539999987</v>
      </c>
      <c r="O938" s="12">
        <f>(Table21[[#This Row],[Adj Close]]-M938)^2</f>
        <v>9.1878675338421338</v>
      </c>
      <c r="P938" s="12">
        <f>ABS(Table21[[#This Row],[Erorr 3]])</f>
        <v>3.031149539999987</v>
      </c>
      <c r="Q938" s="204">
        <f>Table21[[#This Row],[Abs Erorr 3]]/Table21[[#This Row],[Adj Close]]</f>
        <v>4.5362318164209207E-2</v>
      </c>
    </row>
    <row r="939" spans="1:17" x14ac:dyDescent="0.3">
      <c r="A939" s="68">
        <v>44825</v>
      </c>
      <c r="B939" s="87">
        <v>65.669303889999995</v>
      </c>
      <c r="C939" s="6">
        <f t="shared" si="71"/>
        <v>66.820869450000004</v>
      </c>
      <c r="D939" s="19">
        <f>Table21[[#This Row],[Adj Close]]-Table21[[#This Row],[Naive Trend ]]</f>
        <v>-1.1515655600000088</v>
      </c>
      <c r="E939" s="7">
        <f t="shared" si="70"/>
        <v>1.3261032389781338</v>
      </c>
      <c r="F939" s="7">
        <f>ABS(Table21[[#This Row],[Erorr 1]])</f>
        <v>1.1515655600000088</v>
      </c>
      <c r="G939" s="8">
        <f>Table21[[#This Row],[Abs Erorr 1]]/Table21[[#This Row],[Adj Close]]</f>
        <v>1.7535827118389285E-2</v>
      </c>
      <c r="H939" s="6">
        <f t="shared" si="73"/>
        <v>67.47938537666667</v>
      </c>
      <c r="I939" s="9">
        <f>(Table21[[#This Row],[Adj Close]]-Table21[[#This Row],[3-MA]])</f>
        <v>-1.8100814866666752</v>
      </c>
      <c r="J939" s="5">
        <f t="shared" si="72"/>
        <v>3.2763949883734411</v>
      </c>
      <c r="K939" s="5">
        <f>ABS(Table21[[#This Row],[Erorr 2]])</f>
        <v>1.8100814866666752</v>
      </c>
      <c r="L939" s="8">
        <f>Table21[[#This Row],[Abs Erorr 2]]/Table21[[#This Row],[Adj Close]]</f>
        <v>2.7563585715765615E-2</v>
      </c>
      <c r="M939" s="6">
        <f t="shared" si="74"/>
        <v>68.516792296666665</v>
      </c>
      <c r="N939" s="11">
        <f>Table21[[#This Row],[Adj Close]]-Table21[[#This Row],[6-MA]]</f>
        <v>-2.8474884066666704</v>
      </c>
      <c r="O939" s="12">
        <f>(Table21[[#This Row],[Adj Close]]-M939)^2</f>
        <v>8.1081902261010939</v>
      </c>
      <c r="P939" s="12">
        <f>ABS(Table21[[#This Row],[Erorr 3]])</f>
        <v>2.8474884066666704</v>
      </c>
      <c r="Q939" s="204">
        <f>Table21[[#This Row],[Abs Erorr 3]]/Table21[[#This Row],[Adj Close]]</f>
        <v>4.336102620238496E-2</v>
      </c>
    </row>
    <row r="940" spans="1:17" x14ac:dyDescent="0.3">
      <c r="A940" s="68">
        <v>44826</v>
      </c>
      <c r="B940" s="87">
        <v>65.490615840000004</v>
      </c>
      <c r="C940" s="6">
        <f t="shared" si="71"/>
        <v>65.669303889999995</v>
      </c>
      <c r="D940" s="19">
        <f>Table21[[#This Row],[Adj Close]]-Table21[[#This Row],[Naive Trend ]]</f>
        <v>-0.17868804999999099</v>
      </c>
      <c r="E940" s="7">
        <f t="shared" si="70"/>
        <v>3.1929419212799279E-2</v>
      </c>
      <c r="F940" s="7">
        <f>ABS(Table21[[#This Row],[Erorr 1]])</f>
        <v>0.17868804999999099</v>
      </c>
      <c r="G940" s="8">
        <f>Table21[[#This Row],[Abs Erorr 1]]/Table21[[#This Row],[Adj Close]]</f>
        <v>2.7284527364430872E-3</v>
      </c>
      <c r="H940" s="6">
        <f t="shared" si="73"/>
        <v>66.983019510000005</v>
      </c>
      <c r="I940" s="9">
        <f>(Table21[[#This Row],[Adj Close]]-Table21[[#This Row],[3-MA]])</f>
        <v>-1.4924036700000016</v>
      </c>
      <c r="J940" s="5">
        <f t="shared" si="72"/>
        <v>2.2272687142294738</v>
      </c>
      <c r="K940" s="5">
        <f>ABS(Table21[[#This Row],[Erorr 2]])</f>
        <v>1.4924036700000016</v>
      </c>
      <c r="L940" s="8">
        <f>Table21[[#This Row],[Abs Erorr 2]]/Table21[[#This Row],[Adj Close]]</f>
        <v>2.2788053690716393E-2</v>
      </c>
      <c r="M940" s="6">
        <f t="shared" si="74"/>
        <v>67.70936965833333</v>
      </c>
      <c r="N940" s="11">
        <f>Table21[[#This Row],[Adj Close]]-Table21[[#This Row],[6-MA]]</f>
        <v>-2.218753818333326</v>
      </c>
      <c r="O940" s="12">
        <f>(Table21[[#This Row],[Adj Close]]-M940)^2</f>
        <v>4.9228685063687134</v>
      </c>
      <c r="P940" s="12">
        <f>ABS(Table21[[#This Row],[Erorr 3]])</f>
        <v>2.218753818333326</v>
      </c>
      <c r="Q940" s="204">
        <f>Table21[[#This Row],[Abs Erorr 3]]/Table21[[#This Row],[Adj Close]]</f>
        <v>3.3878957922062594E-2</v>
      </c>
    </row>
    <row r="941" spans="1:17" x14ac:dyDescent="0.3">
      <c r="A941" s="68">
        <v>44827</v>
      </c>
      <c r="B941" s="87">
        <v>62.949211120000001</v>
      </c>
      <c r="C941" s="6">
        <f t="shared" si="71"/>
        <v>65.490615840000004</v>
      </c>
      <c r="D941" s="19">
        <f>Table21[[#This Row],[Adj Close]]-Table21[[#This Row],[Naive Trend ]]</f>
        <v>-2.5414047200000027</v>
      </c>
      <c r="E941" s="7">
        <f t="shared" si="70"/>
        <v>6.4587379508382918</v>
      </c>
      <c r="F941" s="7">
        <f>ABS(Table21[[#This Row],[Erorr 1]])</f>
        <v>2.5414047200000027</v>
      </c>
      <c r="G941" s="8">
        <f>Table21[[#This Row],[Abs Erorr 1]]/Table21[[#This Row],[Adj Close]]</f>
        <v>4.0372304509985454E-2</v>
      </c>
      <c r="H941" s="6">
        <f t="shared" si="73"/>
        <v>65.993596393333334</v>
      </c>
      <c r="I941" s="9">
        <f>(Table21[[#This Row],[Adj Close]]-Table21[[#This Row],[3-MA]])</f>
        <v>-3.044385273333333</v>
      </c>
      <c r="J941" s="5">
        <f t="shared" si="72"/>
        <v>9.2682816924888733</v>
      </c>
      <c r="K941" s="5">
        <f>ABS(Table21[[#This Row],[Erorr 2]])</f>
        <v>3.044385273333333</v>
      </c>
      <c r="L941" s="8">
        <f>Table21[[#This Row],[Abs Erorr 2]]/Table21[[#This Row],[Adj Close]]</f>
        <v>4.8362564346196894E-2</v>
      </c>
      <c r="M941" s="6">
        <f t="shared" si="74"/>
        <v>66.857274371666662</v>
      </c>
      <c r="N941" s="11">
        <f>Table21[[#This Row],[Adj Close]]-Table21[[#This Row],[6-MA]]</f>
        <v>-3.9080632516666611</v>
      </c>
      <c r="O941" s="12">
        <f>(Table21[[#This Row],[Adj Close]]-M941)^2</f>
        <v>15.272958379027397</v>
      </c>
      <c r="P941" s="12">
        <f>ABS(Table21[[#This Row],[Erorr 3]])</f>
        <v>3.9080632516666611</v>
      </c>
      <c r="Q941" s="204">
        <f>Table21[[#This Row],[Abs Erorr 3]]/Table21[[#This Row],[Adj Close]]</f>
        <v>6.2082799484440322E-2</v>
      </c>
    </row>
    <row r="942" spans="1:17" x14ac:dyDescent="0.3">
      <c r="A942" s="68">
        <v>44830</v>
      </c>
      <c r="B942" s="87">
        <v>61.301273350000002</v>
      </c>
      <c r="C942" s="6">
        <f t="shared" si="71"/>
        <v>62.949211120000001</v>
      </c>
      <c r="D942" s="19">
        <f>Table21[[#This Row],[Adj Close]]-Table21[[#This Row],[Naive Trend ]]</f>
        <v>-1.6479377699999986</v>
      </c>
      <c r="E942" s="7">
        <f t="shared" si="70"/>
        <v>2.7156988937925686</v>
      </c>
      <c r="F942" s="7">
        <f>ABS(Table21[[#This Row],[Erorr 1]])</f>
        <v>1.6479377699999986</v>
      </c>
      <c r="G942" s="8">
        <f>Table21[[#This Row],[Abs Erorr 1]]/Table21[[#This Row],[Adj Close]]</f>
        <v>2.6882602594420636E-2</v>
      </c>
      <c r="H942" s="6">
        <f t="shared" si="73"/>
        <v>64.703043616666676</v>
      </c>
      <c r="I942" s="9">
        <f>(Table21[[#This Row],[Adj Close]]-Table21[[#This Row],[3-MA]])</f>
        <v>-3.4017702666666736</v>
      </c>
      <c r="J942" s="5">
        <f t="shared" si="72"/>
        <v>11.572040947177452</v>
      </c>
      <c r="K942" s="5">
        <f>ABS(Table21[[#This Row],[Erorr 2]])</f>
        <v>3.4017702666666736</v>
      </c>
      <c r="L942" s="8">
        <f>Table21[[#This Row],[Abs Erorr 2]]/Table21[[#This Row],[Adj Close]]</f>
        <v>5.5492652611704246E-2</v>
      </c>
      <c r="M942" s="6">
        <f t="shared" si="74"/>
        <v>66.091214496666666</v>
      </c>
      <c r="N942" s="11">
        <f>Table21[[#This Row],[Adj Close]]-Table21[[#This Row],[6-MA]]</f>
        <v>-4.7899411466666635</v>
      </c>
      <c r="O942" s="12">
        <f>(Table21[[#This Row],[Adj Close]]-M942)^2</f>
        <v>22.943536188530352</v>
      </c>
      <c r="P942" s="12">
        <f>ABS(Table21[[#This Row],[Erorr 3]])</f>
        <v>4.7899411466666635</v>
      </c>
      <c r="Q942" s="204">
        <f>Table21[[#This Row],[Abs Erorr 3]]/Table21[[#This Row],[Adj Close]]</f>
        <v>7.8137710440670041E-2</v>
      </c>
    </row>
    <row r="943" spans="1:17" x14ac:dyDescent="0.3">
      <c r="A943" s="68">
        <v>44831</v>
      </c>
      <c r="B943" s="87">
        <v>60.477306370000001</v>
      </c>
      <c r="C943" s="6">
        <f t="shared" si="71"/>
        <v>61.301273350000002</v>
      </c>
      <c r="D943" s="19">
        <f>Table21[[#This Row],[Adj Close]]-Table21[[#This Row],[Naive Trend ]]</f>
        <v>-0.82396698000000157</v>
      </c>
      <c r="E943" s="7">
        <f t="shared" si="70"/>
        <v>0.678921584130323</v>
      </c>
      <c r="F943" s="7">
        <f>ABS(Table21[[#This Row],[Erorr 1]])</f>
        <v>0.82396698000000157</v>
      </c>
      <c r="G943" s="8">
        <f>Table21[[#This Row],[Abs Erorr 1]]/Table21[[#This Row],[Adj Close]]</f>
        <v>1.3624399455871492E-2</v>
      </c>
      <c r="H943" s="6">
        <f t="shared" si="73"/>
        <v>63.247033436666669</v>
      </c>
      <c r="I943" s="9">
        <f>(Table21[[#This Row],[Adj Close]]-Table21[[#This Row],[3-MA]])</f>
        <v>-2.7697270666666682</v>
      </c>
      <c r="J943" s="5">
        <f t="shared" si="72"/>
        <v>7.6713880238259469</v>
      </c>
      <c r="K943" s="5">
        <f>ABS(Table21[[#This Row],[Erorr 2]])</f>
        <v>2.7697270666666682</v>
      </c>
      <c r="L943" s="8">
        <f>Table21[[#This Row],[Abs Erorr 2]]/Table21[[#This Row],[Adj Close]]</f>
        <v>4.5797791484321164E-2</v>
      </c>
      <c r="M943" s="6">
        <f t="shared" si="74"/>
        <v>65.11502647333333</v>
      </c>
      <c r="N943" s="11">
        <f>Table21[[#This Row],[Adj Close]]-Table21[[#This Row],[6-MA]]</f>
        <v>-4.6377201033333293</v>
      </c>
      <c r="O943" s="12">
        <f>(Table21[[#This Row],[Adj Close]]-M943)^2</f>
        <v>21.508447756862108</v>
      </c>
      <c r="P943" s="12">
        <f>ABS(Table21[[#This Row],[Erorr 3]])</f>
        <v>4.6377201033333293</v>
      </c>
      <c r="Q943" s="204">
        <f>Table21[[#This Row],[Abs Erorr 3]]/Table21[[#This Row],[Adj Close]]</f>
        <v>7.668529538931132E-2</v>
      </c>
    </row>
    <row r="944" spans="1:17" x14ac:dyDescent="0.3">
      <c r="A944" s="68">
        <v>44832</v>
      </c>
      <c r="B944" s="87">
        <v>63.495212549999998</v>
      </c>
      <c r="C944" s="6">
        <f t="shared" si="71"/>
        <v>60.477306370000001</v>
      </c>
      <c r="D944" s="19">
        <f>Table21[[#This Row],[Adj Close]]-Table21[[#This Row],[Naive Trend ]]</f>
        <v>3.0179061799999971</v>
      </c>
      <c r="E944" s="7">
        <f t="shared" si="70"/>
        <v>9.1077577112821757</v>
      </c>
      <c r="F944" s="7">
        <f>ABS(Table21[[#This Row],[Erorr 1]])</f>
        <v>3.0179061799999971</v>
      </c>
      <c r="G944" s="8">
        <f>Table21[[#This Row],[Abs Erorr 1]]/Table21[[#This Row],[Adj Close]]</f>
        <v>4.7529664974717799E-2</v>
      </c>
      <c r="H944" s="6">
        <f t="shared" si="73"/>
        <v>61.575930280000001</v>
      </c>
      <c r="I944" s="9">
        <f>(Table21[[#This Row],[Adj Close]]-Table21[[#This Row],[3-MA]])</f>
        <v>1.9192822699999965</v>
      </c>
      <c r="J944" s="5">
        <f t="shared" si="72"/>
        <v>3.6836444319363397</v>
      </c>
      <c r="K944" s="5">
        <f>ABS(Table21[[#This Row],[Erorr 2]])</f>
        <v>1.9192822699999965</v>
      </c>
      <c r="L944" s="8">
        <f>Table21[[#This Row],[Abs Erorr 2]]/Table21[[#This Row],[Adj Close]]</f>
        <v>3.0227196554206928E-2</v>
      </c>
      <c r="M944" s="6">
        <f t="shared" si="74"/>
        <v>63.784763336666678</v>
      </c>
      <c r="N944" s="11">
        <f>Table21[[#This Row],[Adj Close]]-Table21[[#This Row],[6-MA]]</f>
        <v>-0.28955078666668044</v>
      </c>
      <c r="O944" s="12">
        <f>(Table21[[#This Row],[Adj Close]]-M944)^2</f>
        <v>8.3839658059293484E-2</v>
      </c>
      <c r="P944" s="12">
        <f>ABS(Table21[[#This Row],[Erorr 3]])</f>
        <v>0.28955078666668044</v>
      </c>
      <c r="Q944" s="204">
        <f>Table21[[#This Row],[Abs Erorr 3]]/Table21[[#This Row],[Adj Close]]</f>
        <v>4.5601987148034271E-3</v>
      </c>
    </row>
    <row r="945" spans="1:17" x14ac:dyDescent="0.3">
      <c r="A945" s="68">
        <v>44833</v>
      </c>
      <c r="B945" s="87">
        <v>60.189414980000002</v>
      </c>
      <c r="C945" s="6">
        <f t="shared" si="71"/>
        <v>63.495212549999998</v>
      </c>
      <c r="D945" s="19">
        <f>Table21[[#This Row],[Adj Close]]-Table21[[#This Row],[Naive Trend ]]</f>
        <v>-3.3057975699999957</v>
      </c>
      <c r="E945" s="7">
        <f t="shared" si="70"/>
        <v>10.928297573817877</v>
      </c>
      <c r="F945" s="7">
        <f>ABS(Table21[[#This Row],[Erorr 1]])</f>
        <v>3.3057975699999957</v>
      </c>
      <c r="G945" s="8">
        <f>Table21[[#This Row],[Abs Erorr 1]]/Table21[[#This Row],[Adj Close]]</f>
        <v>5.4923238099231574E-2</v>
      </c>
      <c r="H945" s="6">
        <f t="shared" si="73"/>
        <v>61.757930756666667</v>
      </c>
      <c r="I945" s="9">
        <f>(Table21[[#This Row],[Adj Close]]-Table21[[#This Row],[3-MA]])</f>
        <v>-1.5685157766666649</v>
      </c>
      <c r="J945" s="5">
        <f t="shared" si="72"/>
        <v>2.4602417416522311</v>
      </c>
      <c r="K945" s="5">
        <f>ABS(Table21[[#This Row],[Erorr 2]])</f>
        <v>1.5685157766666649</v>
      </c>
      <c r="L945" s="8">
        <f>Table21[[#This Row],[Abs Erorr 2]]/Table21[[#This Row],[Adj Close]]</f>
        <v>2.6059661440269156E-2</v>
      </c>
      <c r="M945" s="6">
        <f t="shared" si="74"/>
        <v>63.230487186666672</v>
      </c>
      <c r="N945" s="11">
        <f>Table21[[#This Row],[Adj Close]]-Table21[[#This Row],[6-MA]]</f>
        <v>-3.0410722066666693</v>
      </c>
      <c r="O945" s="12">
        <f>(Table21[[#This Row],[Adj Close]]-M945)^2</f>
        <v>9.2481201661604864</v>
      </c>
      <c r="P945" s="12">
        <f>ABS(Table21[[#This Row],[Erorr 3]])</f>
        <v>3.0410722066666693</v>
      </c>
      <c r="Q945" s="204">
        <f>Table21[[#This Row],[Abs Erorr 3]]/Table21[[#This Row],[Adj Close]]</f>
        <v>5.0525033474360395E-2</v>
      </c>
    </row>
    <row r="946" spans="1:17" x14ac:dyDescent="0.3">
      <c r="A946" s="68">
        <v>44834</v>
      </c>
      <c r="B946" s="87">
        <v>56.99281311</v>
      </c>
      <c r="C946" s="6">
        <f t="shared" si="71"/>
        <v>60.189414980000002</v>
      </c>
      <c r="D946" s="19">
        <f>Table21[[#This Row],[Adj Close]]-Table21[[#This Row],[Naive Trend ]]</f>
        <v>-3.1966018700000021</v>
      </c>
      <c r="E946" s="7">
        <f t="shared" si="70"/>
        <v>10.218263515287511</v>
      </c>
      <c r="F946" s="7">
        <f>ABS(Table21[[#This Row],[Erorr 1]])</f>
        <v>3.1966018700000021</v>
      </c>
      <c r="G946" s="8">
        <f>Table21[[#This Row],[Abs Erorr 1]]/Table21[[#This Row],[Adj Close]]</f>
        <v>5.6087806436757974E-2</v>
      </c>
      <c r="H946" s="6">
        <f t="shared" si="73"/>
        <v>61.3873113</v>
      </c>
      <c r="I946" s="9">
        <f>(Table21[[#This Row],[Adj Close]]-Table21[[#This Row],[3-MA]])</f>
        <v>-4.3944981900000002</v>
      </c>
      <c r="J946" s="5">
        <f t="shared" si="72"/>
        <v>19.311614341913277</v>
      </c>
      <c r="K946" s="5">
        <f>ABS(Table21[[#This Row],[Erorr 2]])</f>
        <v>4.3944981900000002</v>
      </c>
      <c r="L946" s="8">
        <f>Table21[[#This Row],[Abs Erorr 2]]/Table21[[#This Row],[Adj Close]]</f>
        <v>7.710618146744784E-2</v>
      </c>
      <c r="M946" s="6">
        <f t="shared" si="74"/>
        <v>62.317172368333331</v>
      </c>
      <c r="N946" s="11">
        <f>Table21[[#This Row],[Adj Close]]-Table21[[#This Row],[6-MA]]</f>
        <v>-5.324359258333331</v>
      </c>
      <c r="O946" s="12">
        <f>(Table21[[#This Row],[Adj Close]]-M946)^2</f>
        <v>28.348801511799859</v>
      </c>
      <c r="P946" s="12">
        <f>ABS(Table21[[#This Row],[Erorr 3]])</f>
        <v>5.324359258333331</v>
      </c>
      <c r="Q946" s="204">
        <f>Table21[[#This Row],[Abs Erorr 3]]/Table21[[#This Row],[Adj Close]]</f>
        <v>9.342159068472293E-2</v>
      </c>
    </row>
    <row r="947" spans="1:17" x14ac:dyDescent="0.3">
      <c r="A947" s="68">
        <v>44837</v>
      </c>
      <c r="B947" s="87">
        <v>58.045112609999997</v>
      </c>
      <c r="C947" s="6">
        <f t="shared" si="71"/>
        <v>56.99281311</v>
      </c>
      <c r="D947" s="19">
        <f>Table21[[#This Row],[Adj Close]]-Table21[[#This Row],[Naive Trend ]]</f>
        <v>1.0522994999999966</v>
      </c>
      <c r="E947" s="7">
        <f t="shared" si="70"/>
        <v>1.1073342377002429</v>
      </c>
      <c r="F947" s="7">
        <f>ABS(Table21[[#This Row],[Erorr 1]])</f>
        <v>1.0522994999999966</v>
      </c>
      <c r="G947" s="8">
        <f>Table21[[#This Row],[Abs Erorr 1]]/Table21[[#This Row],[Adj Close]]</f>
        <v>1.8128994030389853E-2</v>
      </c>
      <c r="H947" s="6">
        <f t="shared" si="73"/>
        <v>60.225813546666664</v>
      </c>
      <c r="I947" s="9">
        <f>(Table21[[#This Row],[Adj Close]]-Table21[[#This Row],[3-MA]])</f>
        <v>-2.1807009366666676</v>
      </c>
      <c r="J947" s="5">
        <f t="shared" si="72"/>
        <v>4.755456575178882</v>
      </c>
      <c r="K947" s="5">
        <f>ABS(Table21[[#This Row],[Erorr 2]])</f>
        <v>2.1807009366666676</v>
      </c>
      <c r="L947" s="8">
        <f>Table21[[#This Row],[Abs Erorr 2]]/Table21[[#This Row],[Adj Close]]</f>
        <v>3.7569070652314955E-2</v>
      </c>
      <c r="M947" s="6">
        <f t="shared" si="74"/>
        <v>60.900871913333333</v>
      </c>
      <c r="N947" s="11">
        <f>Table21[[#This Row],[Adj Close]]-Table21[[#This Row],[6-MA]]</f>
        <v>-2.8557593033333362</v>
      </c>
      <c r="O947" s="12">
        <f>(Table21[[#This Row],[Adj Close]]-M947)^2</f>
        <v>8.1553611985749015</v>
      </c>
      <c r="P947" s="12">
        <f>ABS(Table21[[#This Row],[Erorr 3]])</f>
        <v>2.8557593033333362</v>
      </c>
      <c r="Q947" s="204">
        <f>Table21[[#This Row],[Abs Erorr 3]]/Table21[[#This Row],[Adj Close]]</f>
        <v>4.9198962236854146E-2</v>
      </c>
    </row>
    <row r="948" spans="1:17" x14ac:dyDescent="0.3">
      <c r="A948" s="68">
        <v>44838</v>
      </c>
      <c r="B948" s="87">
        <v>62.333717350000001</v>
      </c>
      <c r="C948" s="6">
        <f t="shared" si="71"/>
        <v>58.045112609999997</v>
      </c>
      <c r="D948" s="19">
        <f>Table21[[#This Row],[Adj Close]]-Table21[[#This Row],[Naive Trend ]]</f>
        <v>4.2886047400000038</v>
      </c>
      <c r="E948" s="7">
        <f t="shared" si="70"/>
        <v>18.392130615950499</v>
      </c>
      <c r="F948" s="7">
        <f>ABS(Table21[[#This Row],[Erorr 1]])</f>
        <v>4.2886047400000038</v>
      </c>
      <c r="G948" s="8">
        <f>Table21[[#This Row],[Abs Erorr 1]]/Table21[[#This Row],[Adj Close]]</f>
        <v>6.8800721701222325E-2</v>
      </c>
      <c r="H948" s="6">
        <f t="shared" si="73"/>
        <v>58.409113566666662</v>
      </c>
      <c r="I948" s="9">
        <f>(Table21[[#This Row],[Adj Close]]-Table21[[#This Row],[3-MA]])</f>
        <v>3.9246037833333389</v>
      </c>
      <c r="J948" s="5">
        <f t="shared" si="72"/>
        <v>15.402514856154358</v>
      </c>
      <c r="K948" s="5">
        <f>ABS(Table21[[#This Row],[Erorr 2]])</f>
        <v>3.9246037833333389</v>
      </c>
      <c r="L948" s="8">
        <f>Table21[[#This Row],[Abs Erorr 2]]/Table21[[#This Row],[Adj Close]]</f>
        <v>6.2961170136812628E-2</v>
      </c>
      <c r="M948" s="6">
        <f t="shared" si="74"/>
        <v>60.083522161666671</v>
      </c>
      <c r="N948" s="11">
        <f>Table21[[#This Row],[Adj Close]]-Table21[[#This Row],[6-MA]]</f>
        <v>2.2501951883333291</v>
      </c>
      <c r="O948" s="12">
        <f>(Table21[[#This Row],[Adj Close]]-M948)^2</f>
        <v>5.0633783855984662</v>
      </c>
      <c r="P948" s="12">
        <f>ABS(Table21[[#This Row],[Erorr 3]])</f>
        <v>2.2501951883333291</v>
      </c>
      <c r="Q948" s="204">
        <f>Table21[[#This Row],[Abs Erorr 3]]/Table21[[#This Row],[Adj Close]]</f>
        <v>3.609916565217218E-2</v>
      </c>
    </row>
    <row r="949" spans="1:17" x14ac:dyDescent="0.3">
      <c r="A949" s="68">
        <v>44839</v>
      </c>
      <c r="B949" s="87">
        <v>60.219196320000002</v>
      </c>
      <c r="C949" s="6">
        <f t="shared" si="71"/>
        <v>62.333717350000001</v>
      </c>
      <c r="D949" s="19">
        <f>Table21[[#This Row],[Adj Close]]-Table21[[#This Row],[Naive Trend ]]</f>
        <v>-2.1145210299999988</v>
      </c>
      <c r="E949" s="7">
        <f t="shared" si="70"/>
        <v>4.4711991863122558</v>
      </c>
      <c r="F949" s="7">
        <f>ABS(Table21[[#This Row],[Erorr 1]])</f>
        <v>2.1145210299999988</v>
      </c>
      <c r="G949" s="8">
        <f>Table21[[#This Row],[Abs Erorr 1]]/Table21[[#This Row],[Adj Close]]</f>
        <v>3.5113737133979715E-2</v>
      </c>
      <c r="H949" s="6">
        <f t="shared" si="73"/>
        <v>59.123881023333333</v>
      </c>
      <c r="I949" s="9">
        <f>(Table21[[#This Row],[Adj Close]]-Table21[[#This Row],[3-MA]])</f>
        <v>1.0953152966666693</v>
      </c>
      <c r="J949" s="5">
        <f t="shared" si="72"/>
        <v>1.1997155991119937</v>
      </c>
      <c r="K949" s="5">
        <f>ABS(Table21[[#This Row],[Erorr 2]])</f>
        <v>1.0953152966666693</v>
      </c>
      <c r="L949" s="8">
        <f>Table21[[#This Row],[Abs Erorr 2]]/Table21[[#This Row],[Adj Close]]</f>
        <v>1.8188806287720134E-2</v>
      </c>
      <c r="M949" s="6">
        <f t="shared" si="74"/>
        <v>60.255596161666666</v>
      </c>
      <c r="N949" s="11">
        <f>Table21[[#This Row],[Adj Close]]-Table21[[#This Row],[6-MA]]</f>
        <v>-3.6399841666664656E-2</v>
      </c>
      <c r="O949" s="12">
        <f>(Table21[[#This Row],[Adj Close]]-M949)^2</f>
        <v>1.3249484733582565E-3</v>
      </c>
      <c r="P949" s="12">
        <f>ABS(Table21[[#This Row],[Erorr 3]])</f>
        <v>3.6399841666664656E-2</v>
      </c>
      <c r="Q949" s="204">
        <f>Table21[[#This Row],[Abs Erorr 3]]/Table21[[#This Row],[Adj Close]]</f>
        <v>6.0445578637813107E-4</v>
      </c>
    </row>
    <row r="950" spans="1:17" x14ac:dyDescent="0.3">
      <c r="A950" s="68">
        <v>44840</v>
      </c>
      <c r="B950" s="87">
        <v>58.432273860000002</v>
      </c>
      <c r="C950" s="6">
        <f t="shared" si="71"/>
        <v>60.219196320000002</v>
      </c>
      <c r="D950" s="19">
        <f>Table21[[#This Row],[Adj Close]]-Table21[[#This Row],[Naive Trend ]]</f>
        <v>-1.7869224599999995</v>
      </c>
      <c r="E950" s="7">
        <f t="shared" si="70"/>
        <v>3.1930918780524498</v>
      </c>
      <c r="F950" s="7">
        <f>ABS(Table21[[#This Row],[Erorr 1]])</f>
        <v>1.7869224599999995</v>
      </c>
      <c r="G950" s="8">
        <f>Table21[[#This Row],[Abs Erorr 1]]/Table21[[#This Row],[Adj Close]]</f>
        <v>3.0581087162230784E-2</v>
      </c>
      <c r="H950" s="6">
        <f t="shared" si="73"/>
        <v>60.199342093333335</v>
      </c>
      <c r="I950" s="9">
        <f>(Table21[[#This Row],[Adj Close]]-Table21[[#This Row],[3-MA]])</f>
        <v>-1.7670682333333332</v>
      </c>
      <c r="J950" s="5">
        <f t="shared" si="72"/>
        <v>3.1225301412557873</v>
      </c>
      <c r="K950" s="5">
        <f>ABS(Table21[[#This Row],[Erorr 2]])</f>
        <v>1.7670682333333332</v>
      </c>
      <c r="L950" s="8">
        <f>Table21[[#This Row],[Abs Erorr 2]]/Table21[[#This Row],[Adj Close]]</f>
        <v>3.0241305302735881E-2</v>
      </c>
      <c r="M950" s="6">
        <f t="shared" si="74"/>
        <v>60.212577819999986</v>
      </c>
      <c r="N950" s="11">
        <f>Table21[[#This Row],[Adj Close]]-Table21[[#This Row],[6-MA]]</f>
        <v>-1.7803039599999835</v>
      </c>
      <c r="O950" s="12">
        <f>(Table21[[#This Row],[Adj Close]]-M950)^2</f>
        <v>3.1694821899916228</v>
      </c>
      <c r="P950" s="12">
        <f>ABS(Table21[[#This Row],[Erorr 3]])</f>
        <v>1.7803039599999835</v>
      </c>
      <c r="Q950" s="204">
        <f>Table21[[#This Row],[Abs Erorr 3]]/Table21[[#This Row],[Adj Close]]</f>
        <v>3.0467819278528815E-2</v>
      </c>
    </row>
    <row r="951" spans="1:17" x14ac:dyDescent="0.3">
      <c r="A951" s="68">
        <v>44841</v>
      </c>
      <c r="B951" s="87">
        <v>55.761821750000003</v>
      </c>
      <c r="C951" s="6">
        <f t="shared" si="71"/>
        <v>58.432273860000002</v>
      </c>
      <c r="D951" s="19">
        <f>Table21[[#This Row],[Adj Close]]-Table21[[#This Row],[Naive Trend ]]</f>
        <v>-2.6704521099999994</v>
      </c>
      <c r="E951" s="7">
        <f t="shared" si="70"/>
        <v>7.1313144718034485</v>
      </c>
      <c r="F951" s="7">
        <f>ABS(Table21[[#This Row],[Erorr 1]])</f>
        <v>2.6704521099999994</v>
      </c>
      <c r="G951" s="8">
        <f>Table21[[#This Row],[Abs Erorr 1]]/Table21[[#This Row],[Adj Close]]</f>
        <v>4.789033116551647E-2</v>
      </c>
      <c r="H951" s="6">
        <f t="shared" si="73"/>
        <v>60.32839584333334</v>
      </c>
      <c r="I951" s="9">
        <f>(Table21[[#This Row],[Adj Close]]-Table21[[#This Row],[3-MA]])</f>
        <v>-4.5665740933333367</v>
      </c>
      <c r="J951" s="5">
        <f t="shared" si="72"/>
        <v>20.853598949903187</v>
      </c>
      <c r="K951" s="5">
        <f>ABS(Table21[[#This Row],[Erorr 2]])</f>
        <v>4.5665740933333367</v>
      </c>
      <c r="L951" s="8">
        <f>Table21[[#This Row],[Abs Erorr 2]]/Table21[[#This Row],[Adj Close]]</f>
        <v>8.1894277303329613E-2</v>
      </c>
      <c r="M951" s="6">
        <f t="shared" si="74"/>
        <v>59.368754704999994</v>
      </c>
      <c r="N951" s="11">
        <f>Table21[[#This Row],[Adj Close]]-Table21[[#This Row],[6-MA]]</f>
        <v>-3.6069329549999907</v>
      </c>
      <c r="O951" s="12">
        <f>(Table21[[#This Row],[Adj Close]]-M951)^2</f>
        <v>13.009965341864964</v>
      </c>
      <c r="P951" s="12">
        <f>ABS(Table21[[#This Row],[Erorr 3]])</f>
        <v>3.6069329549999907</v>
      </c>
      <c r="Q951" s="204">
        <f>Table21[[#This Row],[Abs Erorr 3]]/Table21[[#This Row],[Adj Close]]</f>
        <v>6.4684632635769124E-2</v>
      </c>
    </row>
    <row r="952" spans="1:17" x14ac:dyDescent="0.3">
      <c r="A952" s="68">
        <v>44844</v>
      </c>
      <c r="B952" s="87">
        <v>55.19596481</v>
      </c>
      <c r="C952" s="6">
        <f t="shared" si="71"/>
        <v>55.761821750000003</v>
      </c>
      <c r="D952" s="19">
        <f>Table21[[#This Row],[Adj Close]]-Table21[[#This Row],[Naive Trend ]]</f>
        <v>-0.56585694000000331</v>
      </c>
      <c r="E952" s="7">
        <f t="shared" si="70"/>
        <v>0.32019407654616733</v>
      </c>
      <c r="F952" s="7">
        <f>ABS(Table21[[#This Row],[Erorr 1]])</f>
        <v>0.56585694000000331</v>
      </c>
      <c r="G952" s="8">
        <f>Table21[[#This Row],[Abs Erorr 1]]/Table21[[#This Row],[Adj Close]]</f>
        <v>1.0251780939926345E-2</v>
      </c>
      <c r="H952" s="6">
        <f t="shared" si="73"/>
        <v>58.137763976666669</v>
      </c>
      <c r="I952" s="9">
        <f>(Table21[[#This Row],[Adj Close]]-Table21[[#This Row],[3-MA]])</f>
        <v>-2.9417991666666694</v>
      </c>
      <c r="J952" s="5">
        <f t="shared" si="72"/>
        <v>8.6541823370007105</v>
      </c>
      <c r="K952" s="5">
        <f>ABS(Table21[[#This Row],[Erorr 2]])</f>
        <v>2.9417991666666694</v>
      </c>
      <c r="L952" s="8">
        <f>Table21[[#This Row],[Abs Erorr 2]]/Table21[[#This Row],[Adj Close]]</f>
        <v>5.3297359268801039E-2</v>
      </c>
      <c r="M952" s="6">
        <f t="shared" si="74"/>
        <v>58.630822500000001</v>
      </c>
      <c r="N952" s="11">
        <f>Table21[[#This Row],[Adj Close]]-Table21[[#This Row],[6-MA]]</f>
        <v>-3.4348576900000012</v>
      </c>
      <c r="O952" s="12">
        <f>(Table21[[#This Row],[Adj Close]]-M952)^2</f>
        <v>11.798247350552144</v>
      </c>
      <c r="P952" s="12">
        <f>ABS(Table21[[#This Row],[Erorr 3]])</f>
        <v>3.4348576900000012</v>
      </c>
      <c r="Q952" s="204">
        <f>Table21[[#This Row],[Abs Erorr 3]]/Table21[[#This Row],[Adj Close]]</f>
        <v>6.2230231898722038E-2</v>
      </c>
    </row>
    <row r="953" spans="1:17" x14ac:dyDescent="0.3">
      <c r="A953" s="68">
        <v>44845</v>
      </c>
      <c r="B953" s="87">
        <v>55.056983950000003</v>
      </c>
      <c r="C953" s="6">
        <f t="shared" si="71"/>
        <v>55.19596481</v>
      </c>
      <c r="D953" s="19">
        <f>Table21[[#This Row],[Adj Close]]-Table21[[#This Row],[Naive Trend ]]</f>
        <v>-0.13898085999999665</v>
      </c>
      <c r="E953" s="7">
        <f t="shared" si="70"/>
        <v>1.931567944633867E-2</v>
      </c>
      <c r="F953" s="7">
        <f>ABS(Table21[[#This Row],[Erorr 1]])</f>
        <v>0.13898085999999665</v>
      </c>
      <c r="G953" s="8">
        <f>Table21[[#This Row],[Abs Erorr 1]]/Table21[[#This Row],[Adj Close]]</f>
        <v>2.5243093614828612E-3</v>
      </c>
      <c r="H953" s="6">
        <f t="shared" si="73"/>
        <v>56.463353473333335</v>
      </c>
      <c r="I953" s="9">
        <f>(Table21[[#This Row],[Adj Close]]-Table21[[#This Row],[3-MA]])</f>
        <v>-1.406369523333332</v>
      </c>
      <c r="J953" s="5">
        <f t="shared" si="72"/>
        <v>1.9778752361608234</v>
      </c>
      <c r="K953" s="5">
        <f>ABS(Table21[[#This Row],[Erorr 2]])</f>
        <v>1.406369523333332</v>
      </c>
      <c r="L953" s="8">
        <f>Table21[[#This Row],[Abs Erorr 2]]/Table21[[#This Row],[Adj Close]]</f>
        <v>2.5543889665487787E-2</v>
      </c>
      <c r="M953" s="6">
        <f t="shared" si="74"/>
        <v>58.331347783333342</v>
      </c>
      <c r="N953" s="11">
        <f>Table21[[#This Row],[Adj Close]]-Table21[[#This Row],[6-MA]]</f>
        <v>-3.2743638333333394</v>
      </c>
      <c r="O953" s="12">
        <f>(Table21[[#This Row],[Adj Close]]-M953)^2</f>
        <v>10.7214585130414</v>
      </c>
      <c r="P953" s="12">
        <f>ABS(Table21[[#This Row],[Erorr 3]])</f>
        <v>3.2743638333333394</v>
      </c>
      <c r="Q953" s="204">
        <f>Table21[[#This Row],[Abs Erorr 3]]/Table21[[#This Row],[Adj Close]]</f>
        <v>5.9472270335530049E-2</v>
      </c>
    </row>
    <row r="954" spans="1:17" x14ac:dyDescent="0.3">
      <c r="A954" s="68">
        <v>44846</v>
      </c>
      <c r="B954" s="87">
        <v>53.607593540000003</v>
      </c>
      <c r="C954" s="6">
        <f t="shared" si="71"/>
        <v>55.056983950000003</v>
      </c>
      <c r="D954" s="19">
        <f>Table21[[#This Row],[Adj Close]]-Table21[[#This Row],[Naive Trend ]]</f>
        <v>-1.4493904099999995</v>
      </c>
      <c r="E954" s="7">
        <f t="shared" si="70"/>
        <v>2.1007325605999667</v>
      </c>
      <c r="F954" s="7">
        <f>ABS(Table21[[#This Row],[Erorr 1]])</f>
        <v>1.4493904099999995</v>
      </c>
      <c r="G954" s="8">
        <f>Table21[[#This Row],[Abs Erorr 1]]/Table21[[#This Row],[Adj Close]]</f>
        <v>2.7037035507264804E-2</v>
      </c>
      <c r="H954" s="6">
        <f t="shared" si="73"/>
        <v>55.338256836666666</v>
      </c>
      <c r="I954" s="9">
        <f>(Table21[[#This Row],[Adj Close]]-Table21[[#This Row],[3-MA]])</f>
        <v>-1.7306632966666626</v>
      </c>
      <c r="J954" s="5">
        <f t="shared" si="72"/>
        <v>2.9951954464291206</v>
      </c>
      <c r="K954" s="5">
        <f>ABS(Table21[[#This Row],[Erorr 2]])</f>
        <v>1.7306632966666626</v>
      </c>
      <c r="L954" s="8">
        <f>Table21[[#This Row],[Abs Erorr 2]]/Table21[[#This Row],[Adj Close]]</f>
        <v>3.2283920660891183E-2</v>
      </c>
      <c r="M954" s="6">
        <f t="shared" si="74"/>
        <v>57.833326340000006</v>
      </c>
      <c r="N954" s="11">
        <f>Table21[[#This Row],[Adj Close]]-Table21[[#This Row],[6-MA]]</f>
        <v>-4.225732800000003</v>
      </c>
      <c r="O954" s="12">
        <f>(Table21[[#This Row],[Adj Close]]-M954)^2</f>
        <v>17.856817696995865</v>
      </c>
      <c r="P954" s="12">
        <f>ABS(Table21[[#This Row],[Erorr 3]])</f>
        <v>4.225732800000003</v>
      </c>
      <c r="Q954" s="204">
        <f>Table21[[#This Row],[Abs Erorr 3]]/Table21[[#This Row],[Adj Close]]</f>
        <v>7.8827131026631844E-2</v>
      </c>
    </row>
    <row r="955" spans="1:17" x14ac:dyDescent="0.3">
      <c r="A955" s="68">
        <v>44847</v>
      </c>
      <c r="B955" s="87">
        <v>55.275382999999998</v>
      </c>
      <c r="C955" s="6">
        <f t="shared" si="71"/>
        <v>53.607593540000003</v>
      </c>
      <c r="D955" s="19">
        <f>Table21[[#This Row],[Adj Close]]-Table21[[#This Row],[Naive Trend ]]</f>
        <v>1.6677894599999945</v>
      </c>
      <c r="E955" s="7">
        <f t="shared" si="70"/>
        <v>2.7815216828870732</v>
      </c>
      <c r="F955" s="7">
        <f>ABS(Table21[[#This Row],[Erorr 1]])</f>
        <v>1.6677894599999945</v>
      </c>
      <c r="G955" s="8">
        <f>Table21[[#This Row],[Abs Erorr 1]]/Table21[[#This Row],[Adj Close]]</f>
        <v>3.0172372754070191E-2</v>
      </c>
      <c r="H955" s="6">
        <f t="shared" si="73"/>
        <v>54.620180766666671</v>
      </c>
      <c r="I955" s="9">
        <f>(Table21[[#This Row],[Adj Close]]-Table21[[#This Row],[3-MA]])</f>
        <v>0.65520223333332694</v>
      </c>
      <c r="J955" s="5">
        <f t="shared" si="72"/>
        <v>0.42928996656497942</v>
      </c>
      <c r="K955" s="5">
        <f>ABS(Table21[[#This Row],[Erorr 2]])</f>
        <v>0.65520223333332694</v>
      </c>
      <c r="L955" s="8">
        <f>Table21[[#This Row],[Abs Erorr 2]]/Table21[[#This Row],[Adj Close]]</f>
        <v>1.1853418244670091E-2</v>
      </c>
      <c r="M955" s="6">
        <f t="shared" si="74"/>
        <v>56.378972371666663</v>
      </c>
      <c r="N955" s="11">
        <f>Table21[[#This Row],[Adj Close]]-Table21[[#This Row],[6-MA]]</f>
        <v>-1.1035893716666649</v>
      </c>
      <c r="O955" s="12">
        <f>(Table21[[#This Row],[Adj Close]]-M955)^2</f>
        <v>1.2179095012556242</v>
      </c>
      <c r="P955" s="12">
        <f>ABS(Table21[[#This Row],[Erorr 3]])</f>
        <v>1.1035893716666649</v>
      </c>
      <c r="Q955" s="204">
        <f>Table21[[#This Row],[Abs Erorr 3]]/Table21[[#This Row],[Adj Close]]</f>
        <v>1.996529579300545E-2</v>
      </c>
    </row>
    <row r="956" spans="1:17" x14ac:dyDescent="0.3">
      <c r="A956" s="68">
        <v>44848</v>
      </c>
      <c r="B956" s="87">
        <v>54.640037540000002</v>
      </c>
      <c r="C956" s="6">
        <f t="shared" si="71"/>
        <v>55.275382999999998</v>
      </c>
      <c r="D956" s="19">
        <f>Table21[[#This Row],[Adj Close]]-Table21[[#This Row],[Naive Trend ]]</f>
        <v>-0.63534545999999636</v>
      </c>
      <c r="E956" s="7">
        <f t="shared" si="70"/>
        <v>0.40366385354260698</v>
      </c>
      <c r="F956" s="7">
        <f>ABS(Table21[[#This Row],[Erorr 1]])</f>
        <v>0.63534545999999636</v>
      </c>
      <c r="G956" s="8">
        <f>Table21[[#This Row],[Abs Erorr 1]]/Table21[[#This Row],[Adj Close]]</f>
        <v>1.1627837179556892E-2</v>
      </c>
      <c r="H956" s="6">
        <f t="shared" si="73"/>
        <v>54.646653496666666</v>
      </c>
      <c r="I956" s="9">
        <f>(Table21[[#This Row],[Adj Close]]-Table21[[#This Row],[3-MA]])</f>
        <v>-6.6159566666641467E-3</v>
      </c>
      <c r="J956" s="5">
        <f t="shared" si="72"/>
        <v>4.3770882615177765E-5</v>
      </c>
      <c r="K956" s="5">
        <f>ABS(Table21[[#This Row],[Erorr 2]])</f>
        <v>6.6159566666641467E-3</v>
      </c>
      <c r="L956" s="8">
        <f>Table21[[#This Row],[Abs Erorr 2]]/Table21[[#This Row],[Adj Close]]</f>
        <v>1.2108257908536105E-4</v>
      </c>
      <c r="M956" s="6">
        <f t="shared" si="74"/>
        <v>55.555003484999993</v>
      </c>
      <c r="N956" s="11">
        <f>Table21[[#This Row],[Adj Close]]-Table21[[#This Row],[6-MA]]</f>
        <v>-0.91496594499999162</v>
      </c>
      <c r="O956" s="12">
        <f>(Table21[[#This Row],[Adj Close]]-M956)^2</f>
        <v>0.83716268050972764</v>
      </c>
      <c r="P956" s="12">
        <f>ABS(Table21[[#This Row],[Erorr 3]])</f>
        <v>0.91496594499999162</v>
      </c>
      <c r="Q956" s="204">
        <f>Table21[[#This Row],[Abs Erorr 3]]/Table21[[#This Row],[Adj Close]]</f>
        <v>1.6745338879574856E-2</v>
      </c>
    </row>
    <row r="957" spans="1:17" x14ac:dyDescent="0.3">
      <c r="A957" s="68">
        <v>44851</v>
      </c>
      <c r="B957" s="87">
        <v>57.588451390000003</v>
      </c>
      <c r="C957" s="6">
        <f t="shared" si="71"/>
        <v>54.640037540000002</v>
      </c>
      <c r="D957" s="19">
        <f>Table21[[#This Row],[Adj Close]]-Table21[[#This Row],[Naive Trend ]]</f>
        <v>2.9484138500000014</v>
      </c>
      <c r="E957" s="7">
        <f t="shared" si="70"/>
        <v>8.6931442308718303</v>
      </c>
      <c r="F957" s="7">
        <f>ABS(Table21[[#This Row],[Erorr 1]])</f>
        <v>2.9484138500000014</v>
      </c>
      <c r="G957" s="8">
        <f>Table21[[#This Row],[Abs Erorr 1]]/Table21[[#This Row],[Adj Close]]</f>
        <v>5.1198005482605863E-2</v>
      </c>
      <c r="H957" s="6">
        <f t="shared" si="73"/>
        <v>54.507671359999996</v>
      </c>
      <c r="I957" s="9">
        <f>(Table21[[#This Row],[Adj Close]]-Table21[[#This Row],[3-MA]])</f>
        <v>3.0807800300000068</v>
      </c>
      <c r="J957" s="5">
        <f t="shared" si="72"/>
        <v>9.4912055932468427</v>
      </c>
      <c r="K957" s="5">
        <f>ABS(Table21[[#This Row],[Erorr 2]])</f>
        <v>3.0807800300000068</v>
      </c>
      <c r="L957" s="8">
        <f>Table21[[#This Row],[Abs Erorr 2]]/Table21[[#This Row],[Adj Close]]</f>
        <v>5.3496490279559272E-2</v>
      </c>
      <c r="M957" s="6">
        <f t="shared" si="74"/>
        <v>54.922964098333331</v>
      </c>
      <c r="N957" s="11">
        <f>Table21[[#This Row],[Adj Close]]-Table21[[#This Row],[6-MA]]</f>
        <v>2.6654872916666719</v>
      </c>
      <c r="O957" s="12">
        <f>(Table21[[#This Row],[Adj Close]]-M957)^2</f>
        <v>7.1048225020365292</v>
      </c>
      <c r="P957" s="12">
        <f>ABS(Table21[[#This Row],[Erorr 3]])</f>
        <v>2.6654872916666719</v>
      </c>
      <c r="Q957" s="204">
        <f>Table21[[#This Row],[Abs Erorr 3]]/Table21[[#This Row],[Adj Close]]</f>
        <v>4.6285101045962881E-2</v>
      </c>
    </row>
    <row r="958" spans="1:17" x14ac:dyDescent="0.3">
      <c r="A958" s="68">
        <v>44852</v>
      </c>
      <c r="B958" s="87">
        <v>58.035182949999999</v>
      </c>
      <c r="C958" s="6">
        <f t="shared" si="71"/>
        <v>57.588451390000003</v>
      </c>
      <c r="D958" s="19">
        <f>Table21[[#This Row],[Adj Close]]-Table21[[#This Row],[Naive Trend ]]</f>
        <v>0.44673155999999636</v>
      </c>
      <c r="E958" s="7">
        <f t="shared" si="70"/>
        <v>0.19956908670003035</v>
      </c>
      <c r="F958" s="7">
        <f>ABS(Table21[[#This Row],[Erorr 1]])</f>
        <v>0.44673155999999636</v>
      </c>
      <c r="G958" s="8">
        <f>Table21[[#This Row],[Abs Erorr 1]]/Table21[[#This Row],[Adj Close]]</f>
        <v>7.6975988924662527E-3</v>
      </c>
      <c r="H958" s="6">
        <f t="shared" si="73"/>
        <v>55.83462397666667</v>
      </c>
      <c r="I958" s="9">
        <f>(Table21[[#This Row],[Adj Close]]-Table21[[#This Row],[3-MA]])</f>
        <v>2.2005589733333295</v>
      </c>
      <c r="J958" s="5">
        <f t="shared" si="72"/>
        <v>4.8424597951178372</v>
      </c>
      <c r="K958" s="5">
        <f>ABS(Table21[[#This Row],[Erorr 2]])</f>
        <v>2.2005589733333295</v>
      </c>
      <c r="L958" s="8">
        <f>Table21[[#This Row],[Abs Erorr 2]]/Table21[[#This Row],[Adj Close]]</f>
        <v>3.7917670996733363E-2</v>
      </c>
      <c r="M958" s="6">
        <f t="shared" si="74"/>
        <v>55.22740237166667</v>
      </c>
      <c r="N958" s="11">
        <f>Table21[[#This Row],[Adj Close]]-Table21[[#This Row],[6-MA]]</f>
        <v>2.8077805783333289</v>
      </c>
      <c r="O958" s="12">
        <f>(Table21[[#This Row],[Adj Close]]-M958)^2</f>
        <v>7.883631776065843</v>
      </c>
      <c r="P958" s="12">
        <f>ABS(Table21[[#This Row],[Erorr 3]])</f>
        <v>2.8077805783333289</v>
      </c>
      <c r="Q958" s="204">
        <f>Table21[[#This Row],[Abs Erorr 3]]/Table21[[#This Row],[Adj Close]]</f>
        <v>4.8380662136489894E-2</v>
      </c>
    </row>
    <row r="959" spans="1:17" x14ac:dyDescent="0.3">
      <c r="A959" s="68">
        <v>44853</v>
      </c>
      <c r="B959" s="87">
        <v>56.000080109999999</v>
      </c>
      <c r="C959" s="6">
        <f t="shared" si="71"/>
        <v>58.035182949999999</v>
      </c>
      <c r="D959" s="19">
        <f>Table21[[#This Row],[Adj Close]]-Table21[[#This Row],[Naive Trend ]]</f>
        <v>-2.0351028400000004</v>
      </c>
      <c r="E959" s="7">
        <f t="shared" si="70"/>
        <v>4.1416435693760674</v>
      </c>
      <c r="F959" s="7">
        <f>ABS(Table21[[#This Row],[Erorr 1]])</f>
        <v>2.0351028400000004</v>
      </c>
      <c r="G959" s="8">
        <f>Table21[[#This Row],[Abs Erorr 1]]/Table21[[#This Row],[Adj Close]]</f>
        <v>3.6341070155658399E-2</v>
      </c>
      <c r="H959" s="6">
        <f t="shared" si="73"/>
        <v>56.754557293333335</v>
      </c>
      <c r="I959" s="9">
        <f>(Table21[[#This Row],[Adj Close]]-Table21[[#This Row],[3-MA]])</f>
        <v>-0.75447718333333569</v>
      </c>
      <c r="J959" s="5">
        <f t="shared" si="72"/>
        <v>0.56923582017060381</v>
      </c>
      <c r="K959" s="5">
        <f>ABS(Table21[[#This Row],[Erorr 2]])</f>
        <v>0.75447718333333569</v>
      </c>
      <c r="L959" s="8">
        <f>Table21[[#This Row],[Abs Erorr 2]]/Table21[[#This Row],[Adj Close]]</f>
        <v>1.3472787571934345E-2</v>
      </c>
      <c r="M959" s="6">
        <f t="shared" si="74"/>
        <v>55.700605394999997</v>
      </c>
      <c r="N959" s="11">
        <f>Table21[[#This Row],[Adj Close]]-Table21[[#This Row],[6-MA]]</f>
        <v>0.29947471500000233</v>
      </c>
      <c r="O959" s="12">
        <f>(Table21[[#This Row],[Adj Close]]-M959)^2</f>
        <v>8.9685104924332626E-2</v>
      </c>
      <c r="P959" s="12">
        <f>ABS(Table21[[#This Row],[Erorr 3]])</f>
        <v>0.29947471500000233</v>
      </c>
      <c r="Q959" s="204">
        <f>Table21[[#This Row],[Abs Erorr 3]]/Table21[[#This Row],[Adj Close]]</f>
        <v>5.3477551177024971E-3</v>
      </c>
    </row>
    <row r="960" spans="1:17" x14ac:dyDescent="0.3">
      <c r="A960" s="68">
        <v>44854</v>
      </c>
      <c r="B960" s="87">
        <v>53.548027040000001</v>
      </c>
      <c r="C960" s="6">
        <f t="shared" si="71"/>
        <v>56.000080109999999</v>
      </c>
      <c r="D960" s="19">
        <f>Table21[[#This Row],[Adj Close]]-Table21[[#This Row],[Naive Trend ]]</f>
        <v>-2.4520530699999981</v>
      </c>
      <c r="E960" s="7">
        <f t="shared" si="70"/>
        <v>6.0125642580964156</v>
      </c>
      <c r="F960" s="7">
        <f>ABS(Table21[[#This Row],[Erorr 1]])</f>
        <v>2.4520530699999981</v>
      </c>
      <c r="G960" s="8">
        <f>Table21[[#This Row],[Abs Erorr 1]]/Table21[[#This Row],[Adj Close]]</f>
        <v>4.5791660412965944E-2</v>
      </c>
      <c r="H960" s="6">
        <f t="shared" si="73"/>
        <v>57.207904816666662</v>
      </c>
      <c r="I960" s="9">
        <f>(Table21[[#This Row],[Adj Close]]-Table21[[#This Row],[3-MA]])</f>
        <v>-3.6598777766666615</v>
      </c>
      <c r="J960" s="5">
        <f t="shared" si="72"/>
        <v>13.394705340138506</v>
      </c>
      <c r="K960" s="5">
        <f>ABS(Table21[[#This Row],[Erorr 2]])</f>
        <v>3.6598777766666615</v>
      </c>
      <c r="L960" s="8">
        <f>Table21[[#This Row],[Abs Erorr 2]]/Table21[[#This Row],[Adj Close]]</f>
        <v>6.834757467222384E-2</v>
      </c>
      <c r="M960" s="6">
        <f t="shared" si="74"/>
        <v>55.857788088333329</v>
      </c>
      <c r="N960" s="11">
        <f>Table21[[#This Row],[Adj Close]]-Table21[[#This Row],[6-MA]]</f>
        <v>-2.3097610483333284</v>
      </c>
      <c r="O960" s="12">
        <f>(Table21[[#This Row],[Adj Close]]-M960)^2</f>
        <v>5.3349961003978761</v>
      </c>
      <c r="P960" s="12">
        <f>ABS(Table21[[#This Row],[Erorr 3]])</f>
        <v>2.3097610483333284</v>
      </c>
      <c r="Q960" s="204">
        <f>Table21[[#This Row],[Abs Erorr 3]]/Table21[[#This Row],[Adj Close]]</f>
        <v>4.3134381899970903E-2</v>
      </c>
    </row>
    <row r="961" spans="1:17" x14ac:dyDescent="0.3">
      <c r="A961" s="68">
        <v>44855</v>
      </c>
      <c r="B961" s="87">
        <v>51.373943330000003</v>
      </c>
      <c r="C961" s="6">
        <f t="shared" si="71"/>
        <v>53.548027040000001</v>
      </c>
      <c r="D961" s="19">
        <f>Table21[[#This Row],[Adj Close]]-Table21[[#This Row],[Naive Trend ]]</f>
        <v>-2.1740837099999979</v>
      </c>
      <c r="E961" s="7">
        <f t="shared" si="70"/>
        <v>4.7266399780873547</v>
      </c>
      <c r="F961" s="7">
        <f>ABS(Table21[[#This Row],[Erorr 1]])</f>
        <v>2.1740837099999979</v>
      </c>
      <c r="G961" s="8">
        <f>Table21[[#This Row],[Abs Erorr 1]]/Table21[[#This Row],[Adj Close]]</f>
        <v>4.2318801498938741E-2</v>
      </c>
      <c r="H961" s="6">
        <f t="shared" si="73"/>
        <v>55.861096699999997</v>
      </c>
      <c r="I961" s="9">
        <f>(Table21[[#This Row],[Adj Close]]-Table21[[#This Row],[3-MA]])</f>
        <v>-4.4871533699999944</v>
      </c>
      <c r="J961" s="5">
        <f t="shared" si="72"/>
        <v>20.134545365902305</v>
      </c>
      <c r="K961" s="5">
        <f>ABS(Table21[[#This Row],[Erorr 2]])</f>
        <v>4.4871533699999944</v>
      </c>
      <c r="L961" s="8">
        <f>Table21[[#This Row],[Abs Erorr 2]]/Table21[[#This Row],[Adj Close]]</f>
        <v>8.7342981269255701E-2</v>
      </c>
      <c r="M961" s="6">
        <f t="shared" si="74"/>
        <v>55.847860338333334</v>
      </c>
      <c r="N961" s="11">
        <f>Table21[[#This Row],[Adj Close]]-Table21[[#This Row],[6-MA]]</f>
        <v>-4.4739170083333306</v>
      </c>
      <c r="O961" s="12">
        <f>(Table21[[#This Row],[Adj Close]]-M961)^2</f>
        <v>20.015933397454258</v>
      </c>
      <c r="P961" s="12">
        <f>ABS(Table21[[#This Row],[Erorr 3]])</f>
        <v>4.4739170083333306</v>
      </c>
      <c r="Q961" s="204">
        <f>Table21[[#This Row],[Abs Erorr 3]]/Table21[[#This Row],[Adj Close]]</f>
        <v>8.7085333893782882E-2</v>
      </c>
    </row>
    <row r="962" spans="1:17" x14ac:dyDescent="0.3">
      <c r="A962" s="68">
        <v>44858</v>
      </c>
      <c r="B962" s="87">
        <v>50.986778260000001</v>
      </c>
      <c r="C962" s="6">
        <f t="shared" si="71"/>
        <v>51.373943330000003</v>
      </c>
      <c r="D962" s="19">
        <f>Table21[[#This Row],[Adj Close]]-Table21[[#This Row],[Naive Trend ]]</f>
        <v>-0.38716507000000178</v>
      </c>
      <c r="E962" s="7">
        <f t="shared" si="70"/>
        <v>0.14989679142810627</v>
      </c>
      <c r="F962" s="7">
        <f>ABS(Table21[[#This Row],[Erorr 1]])</f>
        <v>0.38716507000000178</v>
      </c>
      <c r="G962" s="8">
        <f>Table21[[#This Row],[Abs Erorr 1]]/Table21[[#This Row],[Adj Close]]</f>
        <v>7.5934405587602975E-3</v>
      </c>
      <c r="H962" s="6">
        <f t="shared" si="73"/>
        <v>53.640683493333334</v>
      </c>
      <c r="I962" s="9">
        <f>(Table21[[#This Row],[Adj Close]]-Table21[[#This Row],[3-MA]])</f>
        <v>-2.6539052333333331</v>
      </c>
      <c r="J962" s="5">
        <f t="shared" si="72"/>
        <v>7.0432129875140532</v>
      </c>
      <c r="K962" s="5">
        <f>ABS(Table21[[#This Row],[Erorr 2]])</f>
        <v>2.6539052333333331</v>
      </c>
      <c r="L962" s="8">
        <f>Table21[[#This Row],[Abs Erorr 2]]/Table21[[#This Row],[Adj Close]]</f>
        <v>5.2050851689434297E-2</v>
      </c>
      <c r="M962" s="6">
        <f t="shared" si="74"/>
        <v>55.197620393333331</v>
      </c>
      <c r="N962" s="11">
        <f>Table21[[#This Row],[Adj Close]]-Table21[[#This Row],[6-MA]]</f>
        <v>-4.2108421333333297</v>
      </c>
      <c r="O962" s="12">
        <f>(Table21[[#This Row],[Adj Close]]-M962)^2</f>
        <v>17.731191471855187</v>
      </c>
      <c r="P962" s="12">
        <f>ABS(Table21[[#This Row],[Erorr 3]])</f>
        <v>4.2108421333333297</v>
      </c>
      <c r="Q962" s="204">
        <f>Table21[[#This Row],[Abs Erorr 3]]/Table21[[#This Row],[Adj Close]]</f>
        <v>8.2586942674838654E-2</v>
      </c>
    </row>
    <row r="963" spans="1:17" x14ac:dyDescent="0.3">
      <c r="A963" s="68">
        <v>44859</v>
      </c>
      <c r="B963" s="87">
        <v>49.735935210000001</v>
      </c>
      <c r="C963" s="6">
        <f t="shared" si="71"/>
        <v>50.986778260000001</v>
      </c>
      <c r="D963" s="19">
        <f>Table21[[#This Row],[Adj Close]]-Table21[[#This Row],[Naive Trend ]]</f>
        <v>-1.2508430500000003</v>
      </c>
      <c r="E963" s="7">
        <f t="shared" ref="E963:E1026" si="75">(B963-C963)^2</f>
        <v>1.5646083357333032</v>
      </c>
      <c r="F963" s="7">
        <f>ABS(Table21[[#This Row],[Erorr 1]])</f>
        <v>1.2508430500000003</v>
      </c>
      <c r="G963" s="8">
        <f>Table21[[#This Row],[Abs Erorr 1]]/Table21[[#This Row],[Adj Close]]</f>
        <v>2.5149683920058338E-2</v>
      </c>
      <c r="H963" s="6">
        <f t="shared" si="73"/>
        <v>51.969582876666664</v>
      </c>
      <c r="I963" s="9">
        <f>(Table21[[#This Row],[Adj Close]]-Table21[[#This Row],[3-MA]])</f>
        <v>-2.2336476666666627</v>
      </c>
      <c r="J963" s="5">
        <f t="shared" si="72"/>
        <v>4.9891818988054268</v>
      </c>
      <c r="K963" s="5">
        <f>ABS(Table21[[#This Row],[Erorr 2]])</f>
        <v>2.2336476666666627</v>
      </c>
      <c r="L963" s="8">
        <f>Table21[[#This Row],[Abs Erorr 2]]/Table21[[#This Row],[Adj Close]]</f>
        <v>4.4910137051520874E-2</v>
      </c>
      <c r="M963" s="6">
        <f t="shared" si="74"/>
        <v>54.588743846666667</v>
      </c>
      <c r="N963" s="11">
        <f>Table21[[#This Row],[Adj Close]]-Table21[[#This Row],[6-MA]]</f>
        <v>-4.8528086366666656</v>
      </c>
      <c r="O963" s="12">
        <f>(Table21[[#This Row],[Adj Close]]-M963)^2</f>
        <v>23.549751664106584</v>
      </c>
      <c r="P963" s="12">
        <f>ABS(Table21[[#This Row],[Erorr 3]])</f>
        <v>4.8528086366666656</v>
      </c>
      <c r="Q963" s="204">
        <f>Table21[[#This Row],[Abs Erorr 3]]/Table21[[#This Row],[Adj Close]]</f>
        <v>9.7571476562703721E-2</v>
      </c>
    </row>
    <row r="964" spans="1:17" x14ac:dyDescent="0.3">
      <c r="A964" s="68">
        <v>44860</v>
      </c>
      <c r="B964" s="87">
        <v>50.609539030000001</v>
      </c>
      <c r="C964" s="6">
        <f t="shared" ref="C964:C1027" si="76">B963</f>
        <v>49.735935210000001</v>
      </c>
      <c r="D964" s="19">
        <f>Table21[[#This Row],[Adj Close]]-Table21[[#This Row],[Naive Trend ]]</f>
        <v>0.87360381999999959</v>
      </c>
      <c r="E964" s="7">
        <f t="shared" si="75"/>
        <v>0.76318363431859171</v>
      </c>
      <c r="F964" s="7">
        <f>ABS(Table21[[#This Row],[Erorr 1]])</f>
        <v>0.87360381999999959</v>
      </c>
      <c r="G964" s="8">
        <f>Table21[[#This Row],[Abs Erorr 1]]/Table21[[#This Row],[Adj Close]]</f>
        <v>1.7261643491400906E-2</v>
      </c>
      <c r="H964" s="6">
        <f t="shared" si="73"/>
        <v>50.698885600000004</v>
      </c>
      <c r="I964" s="9">
        <f>(Table21[[#This Row],[Adj Close]]-Table21[[#This Row],[3-MA]])</f>
        <v>-8.9346570000003567E-2</v>
      </c>
      <c r="J964" s="5">
        <f t="shared" si="72"/>
        <v>7.9828095707655377E-3</v>
      </c>
      <c r="K964" s="5">
        <f>ABS(Table21[[#This Row],[Erorr 2]])</f>
        <v>8.9346570000003567E-2</v>
      </c>
      <c r="L964" s="8">
        <f>Table21[[#This Row],[Abs Erorr 2]]/Table21[[#This Row],[Adj Close]]</f>
        <v>1.7654096779471016E-3</v>
      </c>
      <c r="M964" s="6">
        <f t="shared" si="74"/>
        <v>53.279991150000001</v>
      </c>
      <c r="N964" s="11">
        <f>Table21[[#This Row],[Adj Close]]-Table21[[#This Row],[6-MA]]</f>
        <v>-2.6704521200000002</v>
      </c>
      <c r="O964" s="12">
        <f>(Table21[[#This Row],[Adj Close]]-M964)^2</f>
        <v>7.1313145252124954</v>
      </c>
      <c r="P964" s="12">
        <f>ABS(Table21[[#This Row],[Erorr 3]])</f>
        <v>2.6704521200000002</v>
      </c>
      <c r="Q964" s="204">
        <f>Table21[[#This Row],[Abs Erorr 3]]/Table21[[#This Row],[Adj Close]]</f>
        <v>5.2765786276318907E-2</v>
      </c>
    </row>
    <row r="965" spans="1:17" x14ac:dyDescent="0.3">
      <c r="A965" s="68">
        <v>44861</v>
      </c>
      <c r="B965" s="87">
        <v>49.041023250000002</v>
      </c>
      <c r="C965" s="6">
        <f t="shared" si="76"/>
        <v>50.609539030000001</v>
      </c>
      <c r="D965" s="19">
        <f>Table21[[#This Row],[Adj Close]]-Table21[[#This Row],[Naive Trend ]]</f>
        <v>-1.5685157799999985</v>
      </c>
      <c r="E965" s="7">
        <f t="shared" si="75"/>
        <v>2.4602417521090034</v>
      </c>
      <c r="F965" s="7">
        <f>ABS(Table21[[#This Row],[Erorr 1]])</f>
        <v>1.5685157799999985</v>
      </c>
      <c r="G965" s="8">
        <f>Table21[[#This Row],[Abs Erorr 1]]/Table21[[#This Row],[Adj Close]]</f>
        <v>3.1983749034029348E-2</v>
      </c>
      <c r="H965" s="6">
        <f t="shared" si="73"/>
        <v>50.44408416666667</v>
      </c>
      <c r="I965" s="9">
        <f>(Table21[[#This Row],[Adj Close]]-Table21[[#This Row],[3-MA]])</f>
        <v>-1.4030609166666679</v>
      </c>
      <c r="J965" s="5">
        <f t="shared" ref="J965:J1028" si="77">(B965-H965)^2</f>
        <v>1.9685799358775105</v>
      </c>
      <c r="K965" s="5">
        <f>ABS(Table21[[#This Row],[Erorr 2]])</f>
        <v>1.4030609166666679</v>
      </c>
      <c r="L965" s="8">
        <f>Table21[[#This Row],[Abs Erorr 2]]/Table21[[#This Row],[Adj Close]]</f>
        <v>2.8609943750850832E-2</v>
      </c>
      <c r="M965" s="6">
        <f t="shared" si="74"/>
        <v>52.042383829999999</v>
      </c>
      <c r="N965" s="11">
        <f>Table21[[#This Row],[Adj Close]]-Table21[[#This Row],[6-MA]]</f>
        <v>-3.0013605799999965</v>
      </c>
      <c r="O965" s="12">
        <f>(Table21[[#This Row],[Adj Close]]-M965)^2</f>
        <v>9.0081653311779153</v>
      </c>
      <c r="P965" s="12">
        <f>ABS(Table21[[#This Row],[Erorr 3]])</f>
        <v>3.0013605799999965</v>
      </c>
      <c r="Q965" s="204">
        <f>Table21[[#This Row],[Abs Erorr 3]]/Table21[[#This Row],[Adj Close]]</f>
        <v>6.1201018679804903E-2</v>
      </c>
    </row>
    <row r="966" spans="1:17" x14ac:dyDescent="0.3">
      <c r="A966" s="68">
        <v>44862</v>
      </c>
      <c r="B966" s="87">
        <v>49.636657710000001</v>
      </c>
      <c r="C966" s="6">
        <f t="shared" si="76"/>
        <v>49.041023250000002</v>
      </c>
      <c r="D966" s="19">
        <f>Table21[[#This Row],[Adj Close]]-Table21[[#This Row],[Naive Trend ]]</f>
        <v>0.59563445999999942</v>
      </c>
      <c r="E966" s="7">
        <f t="shared" si="75"/>
        <v>0.35478040993949089</v>
      </c>
      <c r="F966" s="7">
        <f>ABS(Table21[[#This Row],[Erorr 1]])</f>
        <v>0.59563445999999942</v>
      </c>
      <c r="G966" s="8">
        <f>Table21[[#This Row],[Abs Erorr 1]]/Table21[[#This Row],[Adj Close]]</f>
        <v>1.199989055427478E-2</v>
      </c>
      <c r="H966" s="6">
        <f t="shared" ref="H966:H1029" si="78">AVERAGE(B963:B965)</f>
        <v>49.795499163333339</v>
      </c>
      <c r="I966" s="9">
        <f>(Table21[[#This Row],[Adj Close]]-Table21[[#This Row],[3-MA]])</f>
        <v>-0.15884145333333777</v>
      </c>
      <c r="J966" s="5">
        <f t="shared" si="77"/>
        <v>2.523060729704692E-2</v>
      </c>
      <c r="K966" s="5">
        <f>ABS(Table21[[#This Row],[Erorr 2]])</f>
        <v>0.15884145333333777</v>
      </c>
      <c r="L966" s="8">
        <f>Table21[[#This Row],[Abs Erorr 2]]/Table21[[#This Row],[Adj Close]]</f>
        <v>3.200083580594044E-3</v>
      </c>
      <c r="M966" s="6">
        <f t="shared" si="74"/>
        <v>50.882541019999998</v>
      </c>
      <c r="N966" s="11">
        <f>Table21[[#This Row],[Adj Close]]-Table21[[#This Row],[6-MA]]</f>
        <v>-1.2458833099999964</v>
      </c>
      <c r="O966" s="12">
        <f>(Table21[[#This Row],[Adj Close]]-M966)^2</f>
        <v>1.5522252221365471</v>
      </c>
      <c r="P966" s="12">
        <f>ABS(Table21[[#This Row],[Erorr 3]])</f>
        <v>1.2458833099999964</v>
      </c>
      <c r="Q966" s="204">
        <f>Table21[[#This Row],[Abs Erorr 3]]/Table21[[#This Row],[Adj Close]]</f>
        <v>2.5100064498278975E-2</v>
      </c>
    </row>
    <row r="967" spans="1:17" x14ac:dyDescent="0.3">
      <c r="A967" s="68">
        <v>44865</v>
      </c>
      <c r="B967" s="87">
        <v>48.40567017</v>
      </c>
      <c r="C967" s="6">
        <f t="shared" si="76"/>
        <v>49.636657710000001</v>
      </c>
      <c r="D967" s="19">
        <f>Table21[[#This Row],[Adj Close]]-Table21[[#This Row],[Naive Trend ]]</f>
        <v>-1.230987540000001</v>
      </c>
      <c r="E967" s="7">
        <f t="shared" si="75"/>
        <v>1.515330323635254</v>
      </c>
      <c r="F967" s="7">
        <f>ABS(Table21[[#This Row],[Erorr 1]])</f>
        <v>1.230987540000001</v>
      </c>
      <c r="G967" s="8">
        <f>Table21[[#This Row],[Abs Erorr 1]]/Table21[[#This Row],[Adj Close]]</f>
        <v>2.5430647601340728E-2</v>
      </c>
      <c r="H967" s="6">
        <f t="shared" si="78"/>
        <v>49.762406663333337</v>
      </c>
      <c r="I967" s="9">
        <f>(Table21[[#This Row],[Adj Close]]-Table21[[#This Row],[3-MA]])</f>
        <v>-1.3567364933333366</v>
      </c>
      <c r="J967" s="5">
        <f t="shared" si="77"/>
        <v>1.8407339123424389</v>
      </c>
      <c r="K967" s="5">
        <f>ABS(Table21[[#This Row],[Erorr 2]])</f>
        <v>1.3567364933333366</v>
      </c>
      <c r="L967" s="8">
        <f>Table21[[#This Row],[Abs Erorr 2]]/Table21[[#This Row],[Adj Close]]</f>
        <v>2.8028462131987803E-2</v>
      </c>
      <c r="M967" s="6">
        <f t="shared" si="74"/>
        <v>50.230646131666667</v>
      </c>
      <c r="N967" s="11">
        <f>Table21[[#This Row],[Adj Close]]-Table21[[#This Row],[6-MA]]</f>
        <v>-1.8249759616666665</v>
      </c>
      <c r="O967" s="12">
        <f>(Table21[[#This Row],[Adj Close]]-M967)^2</f>
        <v>3.3305372606611745</v>
      </c>
      <c r="P967" s="12">
        <f>ABS(Table21[[#This Row],[Erorr 3]])</f>
        <v>1.8249759616666665</v>
      </c>
      <c r="Q967" s="204">
        <f>Table21[[#This Row],[Abs Erorr 3]]/Table21[[#This Row],[Adj Close]]</f>
        <v>3.7701698070853641E-2</v>
      </c>
    </row>
    <row r="968" spans="1:17" x14ac:dyDescent="0.3">
      <c r="A968" s="68">
        <v>44866</v>
      </c>
      <c r="B968" s="87">
        <v>48.594291689999999</v>
      </c>
      <c r="C968" s="6">
        <f t="shared" si="76"/>
        <v>48.40567017</v>
      </c>
      <c r="D968" s="19">
        <f>Table21[[#This Row],[Adj Close]]-Table21[[#This Row],[Naive Trend ]]</f>
        <v>0.1886215199999981</v>
      </c>
      <c r="E968" s="7">
        <f t="shared" si="75"/>
        <v>3.5578077807109684E-2</v>
      </c>
      <c r="F968" s="7">
        <f>ABS(Table21[[#This Row],[Erorr 1]])</f>
        <v>0.1886215199999981</v>
      </c>
      <c r="G968" s="8">
        <f>Table21[[#This Row],[Abs Erorr 1]]/Table21[[#This Row],[Adj Close]]</f>
        <v>3.8815571426224467E-3</v>
      </c>
      <c r="H968" s="6">
        <f t="shared" si="78"/>
        <v>49.027783710000001</v>
      </c>
      <c r="I968" s="9">
        <f>(Table21[[#This Row],[Adj Close]]-Table21[[#This Row],[3-MA]])</f>
        <v>-0.43349202000000275</v>
      </c>
      <c r="J968" s="5">
        <f t="shared" si="77"/>
        <v>0.1879153314036828</v>
      </c>
      <c r="K968" s="5">
        <f>ABS(Table21[[#This Row],[Erorr 2]])</f>
        <v>0.43349202000000275</v>
      </c>
      <c r="L968" s="8">
        <f>Table21[[#This Row],[Abs Erorr 2]]/Table21[[#This Row],[Adj Close]]</f>
        <v>8.9206366617173918E-3</v>
      </c>
      <c r="M968" s="6">
        <f t="shared" si="74"/>
        <v>49.735933938333339</v>
      </c>
      <c r="N968" s="11">
        <f>Table21[[#This Row],[Adj Close]]-Table21[[#This Row],[6-MA]]</f>
        <v>-1.1416422483333406</v>
      </c>
      <c r="O968" s="12">
        <f>(Table21[[#This Row],[Adj Close]]-M968)^2</f>
        <v>1.3033470231796049</v>
      </c>
      <c r="P968" s="12">
        <f>ABS(Table21[[#This Row],[Erorr 3]])</f>
        <v>1.1416422483333406</v>
      </c>
      <c r="Q968" s="204">
        <f>Table21[[#This Row],[Abs Erorr 3]]/Table21[[#This Row],[Adj Close]]</f>
        <v>2.3493340650302636E-2</v>
      </c>
    </row>
    <row r="969" spans="1:17" x14ac:dyDescent="0.3">
      <c r="A969" s="68">
        <v>44867</v>
      </c>
      <c r="B969" s="87">
        <v>46.777584079999997</v>
      </c>
      <c r="C969" s="6">
        <f t="shared" si="76"/>
        <v>48.594291689999999</v>
      </c>
      <c r="D969" s="19">
        <f>Table21[[#This Row],[Adj Close]]-Table21[[#This Row],[Naive Trend ]]</f>
        <v>-1.8167076100000017</v>
      </c>
      <c r="E969" s="7">
        <f t="shared" si="75"/>
        <v>3.3004265402319182</v>
      </c>
      <c r="F969" s="7">
        <f>ABS(Table21[[#This Row],[Erorr 1]])</f>
        <v>1.8167076100000017</v>
      </c>
      <c r="G969" s="8">
        <f>Table21[[#This Row],[Abs Erorr 1]]/Table21[[#This Row],[Adj Close]]</f>
        <v>3.8837140603350327E-2</v>
      </c>
      <c r="H969" s="6">
        <f t="shared" si="78"/>
        <v>48.87887319</v>
      </c>
      <c r="I969" s="9">
        <f>(Table21[[#This Row],[Adj Close]]-Table21[[#This Row],[3-MA]])</f>
        <v>-2.1012891100000033</v>
      </c>
      <c r="J969" s="5">
        <f t="shared" si="77"/>
        <v>4.4154159238046056</v>
      </c>
      <c r="K969" s="5">
        <f>ABS(Table21[[#This Row],[Erorr 2]])</f>
        <v>2.1012891100000033</v>
      </c>
      <c r="L969" s="8">
        <f>Table21[[#This Row],[Abs Erorr 2]]/Table21[[#This Row],[Adj Close]]</f>
        <v>4.4920855818597533E-2</v>
      </c>
      <c r="M969" s="6">
        <f t="shared" ref="M969:M1032" si="79">AVERAGE(B963:B968)</f>
        <v>49.33718617666667</v>
      </c>
      <c r="N969" s="11">
        <f>Table21[[#This Row],[Adj Close]]-Table21[[#This Row],[6-MA]]</f>
        <v>-2.5596020966666728</v>
      </c>
      <c r="O969" s="12">
        <f>(Table21[[#This Row],[Adj Close]]-M969)^2</f>
        <v>6.551562893260428</v>
      </c>
      <c r="P969" s="12">
        <f>ABS(Table21[[#This Row],[Erorr 3]])</f>
        <v>2.5596020966666728</v>
      </c>
      <c r="Q969" s="204">
        <f>Table21[[#This Row],[Abs Erorr 3]]/Table21[[#This Row],[Adj Close]]</f>
        <v>5.4718561187110222E-2</v>
      </c>
    </row>
    <row r="970" spans="1:17" x14ac:dyDescent="0.3">
      <c r="A970" s="68">
        <v>44868</v>
      </c>
      <c r="B970" s="87">
        <v>45.169361109999997</v>
      </c>
      <c r="C970" s="6">
        <f t="shared" si="76"/>
        <v>46.777584079999997</v>
      </c>
      <c r="D970" s="19">
        <f>Table21[[#This Row],[Adj Close]]-Table21[[#This Row],[Naive Trend ]]</f>
        <v>-1.6082229699999999</v>
      </c>
      <c r="E970" s="7">
        <f t="shared" si="75"/>
        <v>2.5863811212356205</v>
      </c>
      <c r="F970" s="7">
        <f>ABS(Table21[[#This Row],[Erorr 1]])</f>
        <v>1.6082229699999999</v>
      </c>
      <c r="G970" s="8">
        <f>Table21[[#This Row],[Abs Erorr 1]]/Table21[[#This Row],[Adj Close]]</f>
        <v>3.5604288625724158E-2</v>
      </c>
      <c r="H970" s="6">
        <f t="shared" si="78"/>
        <v>47.925848646666658</v>
      </c>
      <c r="I970" s="9">
        <f>(Table21[[#This Row],[Adj Close]]-Table21[[#This Row],[3-MA]])</f>
        <v>-2.7564875366666612</v>
      </c>
      <c r="J970" s="5">
        <f t="shared" si="77"/>
        <v>7.5982235397986377</v>
      </c>
      <c r="K970" s="5">
        <f>ABS(Table21[[#This Row],[Erorr 2]])</f>
        <v>2.7564875366666612</v>
      </c>
      <c r="L970" s="8">
        <f>Table21[[#This Row],[Abs Erorr 2]]/Table21[[#This Row],[Adj Close]]</f>
        <v>6.1025603836942589E-2</v>
      </c>
      <c r="M970" s="6">
        <f t="shared" si="79"/>
        <v>48.844127655000001</v>
      </c>
      <c r="N970" s="11">
        <f>Table21[[#This Row],[Adj Close]]-Table21[[#This Row],[6-MA]]</f>
        <v>-3.6747665450000042</v>
      </c>
      <c r="O970" s="12">
        <f>(Table21[[#This Row],[Adj Close]]-M970)^2</f>
        <v>13.503909160251268</v>
      </c>
      <c r="P970" s="12">
        <f>ABS(Table21[[#This Row],[Erorr 3]])</f>
        <v>3.6747665450000042</v>
      </c>
      <c r="Q970" s="204">
        <f>Table21[[#This Row],[Abs Erorr 3]]/Table21[[#This Row],[Adj Close]]</f>
        <v>8.1355291611296482E-2</v>
      </c>
    </row>
    <row r="971" spans="1:17" x14ac:dyDescent="0.3">
      <c r="A971" s="68">
        <v>44869</v>
      </c>
      <c r="B971" s="87">
        <v>56.486518859999997</v>
      </c>
      <c r="C971" s="6">
        <f t="shared" si="76"/>
        <v>45.169361109999997</v>
      </c>
      <c r="D971" s="19">
        <f>Table21[[#This Row],[Adj Close]]-Table21[[#This Row],[Naive Trend ]]</f>
        <v>11.31715775</v>
      </c>
      <c r="E971" s="7">
        <f t="shared" si="75"/>
        <v>128.07805953838505</v>
      </c>
      <c r="F971" s="7">
        <f>ABS(Table21[[#This Row],[Erorr 1]])</f>
        <v>11.31715775</v>
      </c>
      <c r="G971" s="8">
        <f>Table21[[#This Row],[Abs Erorr 1]]/Table21[[#This Row],[Adj Close]]</f>
        <v>0.20035148170573597</v>
      </c>
      <c r="H971" s="6">
        <f t="shared" si="78"/>
        <v>46.847078959999997</v>
      </c>
      <c r="I971" s="9">
        <f>(Table21[[#This Row],[Adj Close]]-Table21[[#This Row],[3-MA]])</f>
        <v>9.6394398999999993</v>
      </c>
      <c r="J971" s="5">
        <f t="shared" si="77"/>
        <v>92.918801585711989</v>
      </c>
      <c r="K971" s="5">
        <f>ABS(Table21[[#This Row],[Erorr 2]])</f>
        <v>9.6394398999999993</v>
      </c>
      <c r="L971" s="8">
        <f>Table21[[#This Row],[Abs Erorr 2]]/Table21[[#This Row],[Adj Close]]</f>
        <v>0.17065027363238719</v>
      </c>
      <c r="M971" s="6">
        <f t="shared" si="79"/>
        <v>47.937431335000007</v>
      </c>
      <c r="N971" s="11">
        <f>Table21[[#This Row],[Adj Close]]-Table21[[#This Row],[6-MA]]</f>
        <v>8.5490875249999903</v>
      </c>
      <c r="O971" s="12">
        <f>(Table21[[#This Row],[Adj Close]]-M971)^2</f>
        <v>73.086897510110461</v>
      </c>
      <c r="P971" s="12">
        <f>ABS(Table21[[#This Row],[Erorr 3]])</f>
        <v>8.5490875249999903</v>
      </c>
      <c r="Q971" s="204">
        <f>Table21[[#This Row],[Abs Erorr 3]]/Table21[[#This Row],[Adj Close]]</f>
        <v>0.1513473957598383</v>
      </c>
    </row>
    <row r="972" spans="1:17" x14ac:dyDescent="0.3">
      <c r="A972" s="68">
        <v>44872</v>
      </c>
      <c r="B972" s="87">
        <v>57.30056381</v>
      </c>
      <c r="C972" s="6">
        <f t="shared" si="76"/>
        <v>56.486518859999997</v>
      </c>
      <c r="D972" s="19">
        <f>Table21[[#This Row],[Adj Close]]-Table21[[#This Row],[Naive Trend ]]</f>
        <v>0.8140449500000031</v>
      </c>
      <c r="E972" s="7">
        <f t="shared" si="75"/>
        <v>0.6626691806205075</v>
      </c>
      <c r="F972" s="7">
        <f>ABS(Table21[[#This Row],[Erorr 1]])</f>
        <v>0.8140449500000031</v>
      </c>
      <c r="G972" s="8">
        <f>Table21[[#This Row],[Abs Erorr 1]]/Table21[[#This Row],[Adj Close]]</f>
        <v>1.4206578362810756E-2</v>
      </c>
      <c r="H972" s="6">
        <f t="shared" si="78"/>
        <v>49.477821349999999</v>
      </c>
      <c r="I972" s="9">
        <f>(Table21[[#This Row],[Adj Close]]-Table21[[#This Row],[3-MA]])</f>
        <v>7.8227424600000006</v>
      </c>
      <c r="J972" s="5">
        <f t="shared" si="77"/>
        <v>61.195299595486858</v>
      </c>
      <c r="K972" s="5">
        <f>ABS(Table21[[#This Row],[Erorr 2]])</f>
        <v>7.8227424600000006</v>
      </c>
      <c r="L972" s="8">
        <f>Table21[[#This Row],[Abs Erorr 2]]/Table21[[#This Row],[Adj Close]]</f>
        <v>0.13652121270462592</v>
      </c>
      <c r="M972" s="6">
        <f t="shared" si="79"/>
        <v>49.178347269999996</v>
      </c>
      <c r="N972" s="11">
        <f>Table21[[#This Row],[Adj Close]]-Table21[[#This Row],[6-MA]]</f>
        <v>8.1222165400000037</v>
      </c>
      <c r="O972" s="12">
        <f>(Table21[[#This Row],[Adj Close]]-M972)^2</f>
        <v>65.970401522649638</v>
      </c>
      <c r="P972" s="12">
        <f>ABS(Table21[[#This Row],[Erorr 3]])</f>
        <v>8.1222165400000037</v>
      </c>
      <c r="Q972" s="204">
        <f>Table21[[#This Row],[Abs Erorr 3]]/Table21[[#This Row],[Adj Close]]</f>
        <v>0.14174758501385859</v>
      </c>
    </row>
    <row r="973" spans="1:17" x14ac:dyDescent="0.3">
      <c r="A973" s="68">
        <v>44873</v>
      </c>
      <c r="B973" s="87">
        <v>60.000793459999997</v>
      </c>
      <c r="C973" s="6">
        <f t="shared" si="76"/>
        <v>57.30056381</v>
      </c>
      <c r="D973" s="19">
        <f>Table21[[#This Row],[Adj Close]]-Table21[[#This Row],[Naive Trend ]]</f>
        <v>2.7002296499999972</v>
      </c>
      <c r="E973" s="7">
        <f t="shared" si="75"/>
        <v>7.2912401627391068</v>
      </c>
      <c r="F973" s="7">
        <f>ABS(Table21[[#This Row],[Erorr 1]])</f>
        <v>2.7002296499999972</v>
      </c>
      <c r="G973" s="8">
        <f>Table21[[#This Row],[Abs Erorr 1]]/Table21[[#This Row],[Adj Close]]</f>
        <v>4.500323236225412E-2</v>
      </c>
      <c r="H973" s="6">
        <f t="shared" si="78"/>
        <v>52.98548126</v>
      </c>
      <c r="I973" s="9">
        <f>(Table21[[#This Row],[Adj Close]]-Table21[[#This Row],[3-MA]])</f>
        <v>7.0153121999999968</v>
      </c>
      <c r="J973" s="5">
        <f t="shared" si="77"/>
        <v>49.214605263468798</v>
      </c>
      <c r="K973" s="5">
        <f>ABS(Table21[[#This Row],[Erorr 2]])</f>
        <v>7.0153121999999968</v>
      </c>
      <c r="L973" s="8">
        <f>Table21[[#This Row],[Abs Erorr 2]]/Table21[[#This Row],[Adj Close]]</f>
        <v>0.11692032380666449</v>
      </c>
      <c r="M973" s="6">
        <f t="shared" si="79"/>
        <v>50.455664953333326</v>
      </c>
      <c r="N973" s="11">
        <f>Table21[[#This Row],[Adj Close]]-Table21[[#This Row],[6-MA]]</f>
        <v>9.5451285066666713</v>
      </c>
      <c r="O973" s="12">
        <f>(Table21[[#This Row],[Adj Close]]-M973)^2</f>
        <v>91.109478208780715</v>
      </c>
      <c r="P973" s="12">
        <f>ABS(Table21[[#This Row],[Erorr 3]])</f>
        <v>9.5451285066666713</v>
      </c>
      <c r="Q973" s="204">
        <f>Table21[[#This Row],[Abs Erorr 3]]/Table21[[#This Row],[Adj Close]]</f>
        <v>0.15908337133958081</v>
      </c>
    </row>
    <row r="974" spans="1:17" x14ac:dyDescent="0.3">
      <c r="A974" s="68">
        <v>44874</v>
      </c>
      <c r="B974" s="87">
        <v>61.321128850000001</v>
      </c>
      <c r="C974" s="6">
        <f t="shared" si="76"/>
        <v>60.000793459999997</v>
      </c>
      <c r="D974" s="19">
        <f>Table21[[#This Row],[Adj Close]]-Table21[[#This Row],[Naive Trend ]]</f>
        <v>1.3203353900000039</v>
      </c>
      <c r="E974" s="7">
        <f t="shared" si="75"/>
        <v>1.7432855420864624</v>
      </c>
      <c r="F974" s="7">
        <f>ABS(Table21[[#This Row],[Erorr 1]])</f>
        <v>1.3203353900000039</v>
      </c>
      <c r="G974" s="8">
        <f>Table21[[#This Row],[Abs Erorr 1]]/Table21[[#This Row],[Adj Close]]</f>
        <v>2.153149191414476E-2</v>
      </c>
      <c r="H974" s="6">
        <f t="shared" si="78"/>
        <v>57.929292043333326</v>
      </c>
      <c r="I974" s="9">
        <f>(Table21[[#This Row],[Adj Close]]-Table21[[#This Row],[3-MA]])</f>
        <v>3.3918368066666744</v>
      </c>
      <c r="J974" s="5">
        <f t="shared" si="77"/>
        <v>11.504556923058784</v>
      </c>
      <c r="K974" s="5">
        <f>ABS(Table21[[#This Row],[Erorr 2]])</f>
        <v>3.3918368066666744</v>
      </c>
      <c r="L974" s="8">
        <f>Table21[[#This Row],[Abs Erorr 2]]/Table21[[#This Row],[Adj Close]]</f>
        <v>5.5312693524667139E-2</v>
      </c>
      <c r="M974" s="6">
        <f t="shared" si="79"/>
        <v>52.388185501666662</v>
      </c>
      <c r="N974" s="11">
        <f>Table21[[#This Row],[Adj Close]]-Table21[[#This Row],[6-MA]]</f>
        <v>8.9329433483333389</v>
      </c>
      <c r="O974" s="12">
        <f>(Table21[[#This Row],[Adj Close]]-M974)^2</f>
        <v>79.79747686453284</v>
      </c>
      <c r="P974" s="12">
        <f>ABS(Table21[[#This Row],[Erorr 3]])</f>
        <v>8.9329433483333389</v>
      </c>
      <c r="Q974" s="204">
        <f>Table21[[#This Row],[Abs Erorr 3]]/Table21[[#This Row],[Adj Close]]</f>
        <v>0.1456748027288369</v>
      </c>
    </row>
    <row r="975" spans="1:17" x14ac:dyDescent="0.3">
      <c r="A975" s="68">
        <v>44875</v>
      </c>
      <c r="B975" s="87">
        <v>64.954536439999998</v>
      </c>
      <c r="C975" s="6">
        <f t="shared" si="76"/>
        <v>61.321128850000001</v>
      </c>
      <c r="D975" s="19">
        <f>Table21[[#This Row],[Adj Close]]-Table21[[#This Row],[Naive Trend ]]</f>
        <v>3.6334075899999974</v>
      </c>
      <c r="E975" s="7">
        <f t="shared" si="75"/>
        <v>13.201650715069588</v>
      </c>
      <c r="F975" s="7">
        <f>ABS(Table21[[#This Row],[Erorr 1]])</f>
        <v>3.6334075899999974</v>
      </c>
      <c r="G975" s="8">
        <f>Table21[[#This Row],[Abs Erorr 1]]/Table21[[#This Row],[Adj Close]]</f>
        <v>5.5937703340493541E-2</v>
      </c>
      <c r="H975" s="6">
        <f t="shared" si="78"/>
        <v>59.540828706666666</v>
      </c>
      <c r="I975" s="9">
        <f>(Table21[[#This Row],[Adj Close]]-Table21[[#This Row],[3-MA]])</f>
        <v>5.4137077333333323</v>
      </c>
      <c r="J975" s="5">
        <f t="shared" si="77"/>
        <v>29.308231421953128</v>
      </c>
      <c r="K975" s="5">
        <f>ABS(Table21[[#This Row],[Erorr 2]])</f>
        <v>5.4137077333333323</v>
      </c>
      <c r="L975" s="8">
        <f>Table21[[#This Row],[Abs Erorr 2]]/Table21[[#This Row],[Adj Close]]</f>
        <v>8.3346106831723735E-2</v>
      </c>
      <c r="M975" s="6">
        <f t="shared" si="79"/>
        <v>54.509325028333329</v>
      </c>
      <c r="N975" s="11">
        <f>Table21[[#This Row],[Adj Close]]-Table21[[#This Row],[6-MA]]</f>
        <v>10.445211411666669</v>
      </c>
      <c r="O975" s="12">
        <f>(Table21[[#This Row],[Adj Close]]-M975)^2</f>
        <v>109.10244143441162</v>
      </c>
      <c r="P975" s="12">
        <f>ABS(Table21[[#This Row],[Erorr 3]])</f>
        <v>10.445211411666669</v>
      </c>
      <c r="Q975" s="204">
        <f>Table21[[#This Row],[Abs Erorr 3]]/Table21[[#This Row],[Adj Close]]</f>
        <v>0.16080803565298554</v>
      </c>
    </row>
    <row r="976" spans="1:17" x14ac:dyDescent="0.3">
      <c r="A976" s="68">
        <v>44876</v>
      </c>
      <c r="B976" s="87">
        <v>70.275588990000003</v>
      </c>
      <c r="C976" s="6">
        <f t="shared" si="76"/>
        <v>64.954536439999998</v>
      </c>
      <c r="D976" s="19">
        <f>Table21[[#This Row],[Adj Close]]-Table21[[#This Row],[Naive Trend ]]</f>
        <v>5.3210525500000045</v>
      </c>
      <c r="E976" s="7">
        <f t="shared" si="75"/>
        <v>28.31360023986155</v>
      </c>
      <c r="F976" s="7">
        <f>ABS(Table21[[#This Row],[Erorr 1]])</f>
        <v>5.3210525500000045</v>
      </c>
      <c r="G976" s="8">
        <f>Table21[[#This Row],[Abs Erorr 1]]/Table21[[#This Row],[Adj Close]]</f>
        <v>7.5716939928560031E-2</v>
      </c>
      <c r="H976" s="6">
        <f t="shared" si="78"/>
        <v>62.092152916666663</v>
      </c>
      <c r="I976" s="9">
        <f>(Table21[[#This Row],[Adj Close]]-Table21[[#This Row],[3-MA]])</f>
        <v>8.1834360733333398</v>
      </c>
      <c r="J976" s="5">
        <f t="shared" si="77"/>
        <v>66.968625966333391</v>
      </c>
      <c r="K976" s="5">
        <f>ABS(Table21[[#This Row],[Erorr 2]])</f>
        <v>8.1834360733333398</v>
      </c>
      <c r="L976" s="8">
        <f>Table21[[#This Row],[Abs Erorr 2]]/Table21[[#This Row],[Adj Close]]</f>
        <v>0.11644777640352209</v>
      </c>
      <c r="M976" s="6">
        <f t="shared" si="79"/>
        <v>57.538817088333325</v>
      </c>
      <c r="N976" s="11">
        <f>Table21[[#This Row],[Adj Close]]-Table21[[#This Row],[6-MA]]</f>
        <v>12.736771901666678</v>
      </c>
      <c r="O976" s="12">
        <f>(Table21[[#This Row],[Adj Close]]-M976)^2</f>
        <v>162.22535847508581</v>
      </c>
      <c r="P976" s="12">
        <f>ABS(Table21[[#This Row],[Erorr 3]])</f>
        <v>12.736771901666678</v>
      </c>
      <c r="Q976" s="204">
        <f>Table21[[#This Row],[Abs Erorr 3]]/Table21[[#This Row],[Adj Close]]</f>
        <v>0.18124034369144998</v>
      </c>
    </row>
    <row r="977" spans="1:17" x14ac:dyDescent="0.3">
      <c r="A977" s="68">
        <v>44879</v>
      </c>
      <c r="B977" s="87">
        <v>67.505859380000004</v>
      </c>
      <c r="C977" s="6">
        <f t="shared" si="76"/>
        <v>70.275588990000003</v>
      </c>
      <c r="D977" s="19">
        <f>Table21[[#This Row],[Adj Close]]-Table21[[#This Row],[Naive Trend ]]</f>
        <v>-2.7697296099999988</v>
      </c>
      <c r="E977" s="7">
        <f t="shared" si="75"/>
        <v>7.6714021125107461</v>
      </c>
      <c r="F977" s="7">
        <f>ABS(Table21[[#This Row],[Erorr 1]])</f>
        <v>2.7697296099999988</v>
      </c>
      <c r="G977" s="8">
        <f>Table21[[#This Row],[Abs Erorr 1]]/Table21[[#This Row],[Adj Close]]</f>
        <v>4.1029469670311139E-2</v>
      </c>
      <c r="H977" s="6">
        <f t="shared" si="78"/>
        <v>65.517084760000003</v>
      </c>
      <c r="I977" s="9">
        <f>(Table21[[#This Row],[Adj Close]]-Table21[[#This Row],[3-MA]])</f>
        <v>1.9887746200000009</v>
      </c>
      <c r="J977" s="5">
        <f t="shared" si="77"/>
        <v>3.9552244891561483</v>
      </c>
      <c r="K977" s="5">
        <f>ABS(Table21[[#This Row],[Erorr 2]])</f>
        <v>1.9887746200000009</v>
      </c>
      <c r="L977" s="8">
        <f>Table21[[#This Row],[Abs Erorr 2]]/Table21[[#This Row],[Adj Close]]</f>
        <v>2.9460770342984718E-2</v>
      </c>
      <c r="M977" s="6">
        <f t="shared" si="79"/>
        <v>61.723188401666668</v>
      </c>
      <c r="N977" s="11">
        <f>Table21[[#This Row],[Adj Close]]-Table21[[#This Row],[6-MA]]</f>
        <v>5.7826709783333357</v>
      </c>
      <c r="O977" s="12">
        <f>(Table21[[#This Row],[Adj Close]]-M977)^2</f>
        <v>33.439283643658619</v>
      </c>
      <c r="P977" s="12">
        <f>ABS(Table21[[#This Row],[Erorr 3]])</f>
        <v>5.7826709783333357</v>
      </c>
      <c r="Q977" s="204">
        <f>Table21[[#This Row],[Abs Erorr 3]]/Table21[[#This Row],[Adj Close]]</f>
        <v>8.5661763755674386E-2</v>
      </c>
    </row>
    <row r="978" spans="1:17" x14ac:dyDescent="0.3">
      <c r="A978" s="68">
        <v>44880</v>
      </c>
      <c r="B978" s="87">
        <v>67.257675169999999</v>
      </c>
      <c r="C978" s="6">
        <f t="shared" si="76"/>
        <v>67.505859380000004</v>
      </c>
      <c r="D978" s="19">
        <f>Table21[[#This Row],[Adj Close]]-Table21[[#This Row],[Naive Trend ]]</f>
        <v>-0.24818421000000512</v>
      </c>
      <c r="E978" s="7">
        <f t="shared" si="75"/>
        <v>6.1595402093326646E-2</v>
      </c>
      <c r="F978" s="7">
        <f>ABS(Table21[[#This Row],[Erorr 1]])</f>
        <v>0.24818421000000512</v>
      </c>
      <c r="G978" s="8">
        <f>Table21[[#This Row],[Abs Erorr 1]]/Table21[[#This Row],[Adj Close]]</f>
        <v>3.6900503826915896E-3</v>
      </c>
      <c r="H978" s="6">
        <f t="shared" si="78"/>
        <v>67.57866160333333</v>
      </c>
      <c r="I978" s="9">
        <f>(Table21[[#This Row],[Adj Close]]-Table21[[#This Row],[3-MA]])</f>
        <v>-0.32098643333333143</v>
      </c>
      <c r="J978" s="5">
        <f t="shared" si="77"/>
        <v>0.10303229038405322</v>
      </c>
      <c r="K978" s="5">
        <f>ABS(Table21[[#This Row],[Erorr 2]])</f>
        <v>0.32098643333333143</v>
      </c>
      <c r="L978" s="8">
        <f>Table21[[#This Row],[Abs Erorr 2]]/Table21[[#This Row],[Adj Close]]</f>
        <v>4.7724877870370707E-3</v>
      </c>
      <c r="M978" s="6">
        <f t="shared" si="79"/>
        <v>63.559745155000002</v>
      </c>
      <c r="N978" s="11">
        <f>Table21[[#This Row],[Adj Close]]-Table21[[#This Row],[6-MA]]</f>
        <v>3.6979300149999972</v>
      </c>
      <c r="O978" s="12">
        <f>(Table21[[#This Row],[Adj Close]]-M978)^2</f>
        <v>13.674686395837879</v>
      </c>
      <c r="P978" s="12">
        <f>ABS(Table21[[#This Row],[Erorr 3]])</f>
        <v>3.6979300149999972</v>
      </c>
      <c r="Q978" s="204">
        <f>Table21[[#This Row],[Abs Erorr 3]]/Table21[[#This Row],[Adj Close]]</f>
        <v>5.4981531931532525E-2</v>
      </c>
    </row>
    <row r="979" spans="1:17" x14ac:dyDescent="0.3">
      <c r="A979" s="68">
        <v>44881</v>
      </c>
      <c r="B979" s="87">
        <v>66.830795289999998</v>
      </c>
      <c r="C979" s="6">
        <f t="shared" si="76"/>
        <v>67.257675169999999</v>
      </c>
      <c r="D979" s="19">
        <f>Table21[[#This Row],[Adj Close]]-Table21[[#This Row],[Naive Trend ]]</f>
        <v>-0.42687988000000132</v>
      </c>
      <c r="E979" s="7">
        <f t="shared" si="75"/>
        <v>0.18222643194881552</v>
      </c>
      <c r="F979" s="7">
        <f>ABS(Table21[[#This Row],[Erorr 1]])</f>
        <v>0.42687988000000132</v>
      </c>
      <c r="G979" s="8">
        <f>Table21[[#This Row],[Abs Erorr 1]]/Table21[[#This Row],[Adj Close]]</f>
        <v>6.3874726935035601E-3</v>
      </c>
      <c r="H979" s="6">
        <f t="shared" si="78"/>
        <v>68.346374513333345</v>
      </c>
      <c r="I979" s="9">
        <f>(Table21[[#This Row],[Adj Close]]-Table21[[#This Row],[3-MA]])</f>
        <v>-1.5155792233333472</v>
      </c>
      <c r="J979" s="5">
        <f t="shared" si="77"/>
        <v>2.2969803821997119</v>
      </c>
      <c r="K979" s="5">
        <f>ABS(Table21[[#This Row],[Erorr 2]])</f>
        <v>1.5155792233333472</v>
      </c>
      <c r="L979" s="8">
        <f>Table21[[#This Row],[Abs Erorr 2]]/Table21[[#This Row],[Adj Close]]</f>
        <v>2.2677857068089176E-2</v>
      </c>
      <c r="M979" s="6">
        <f t="shared" si="79"/>
        <v>65.219263714999997</v>
      </c>
      <c r="N979" s="11">
        <f>Table21[[#This Row],[Adj Close]]-Table21[[#This Row],[6-MA]]</f>
        <v>1.6115315750000008</v>
      </c>
      <c r="O979" s="12">
        <f>(Table21[[#This Row],[Adj Close]]-M979)^2</f>
        <v>2.5970340172219832</v>
      </c>
      <c r="P979" s="12">
        <f>ABS(Table21[[#This Row],[Erorr 3]])</f>
        <v>1.6115315750000008</v>
      </c>
      <c r="Q979" s="204">
        <f>Table21[[#This Row],[Abs Erorr 3]]/Table21[[#This Row],[Adj Close]]</f>
        <v>2.4113607626649582E-2</v>
      </c>
    </row>
    <row r="980" spans="1:17" x14ac:dyDescent="0.3">
      <c r="A980" s="68">
        <v>44882</v>
      </c>
      <c r="B980" s="87">
        <v>66.552833559999996</v>
      </c>
      <c r="C980" s="6">
        <f t="shared" si="76"/>
        <v>66.830795289999998</v>
      </c>
      <c r="D980" s="19">
        <f>Table21[[#This Row],[Adj Close]]-Table21[[#This Row],[Naive Trend ]]</f>
        <v>-0.27796173000000124</v>
      </c>
      <c r="E980" s="7">
        <f t="shared" si="75"/>
        <v>7.7262723344593595E-2</v>
      </c>
      <c r="F980" s="7">
        <f>ABS(Table21[[#This Row],[Erorr 1]])</f>
        <v>0.27796173000000124</v>
      </c>
      <c r="G980" s="8">
        <f>Table21[[#This Row],[Abs Erorr 1]]/Table21[[#This Row],[Adj Close]]</f>
        <v>4.1765574075731549E-3</v>
      </c>
      <c r="H980" s="6">
        <f t="shared" si="78"/>
        <v>67.198109946666662</v>
      </c>
      <c r="I980" s="9">
        <f>(Table21[[#This Row],[Adj Close]]-Table21[[#This Row],[3-MA]])</f>
        <v>-0.64527638666666576</v>
      </c>
      <c r="J980" s="5">
        <f t="shared" si="77"/>
        <v>0.41638161518958833</v>
      </c>
      <c r="K980" s="5">
        <f>ABS(Table21[[#This Row],[Erorr 2]])</f>
        <v>0.64527638666666576</v>
      </c>
      <c r="L980" s="8">
        <f>Table21[[#This Row],[Abs Erorr 2]]/Table21[[#This Row],[Adj Close]]</f>
        <v>9.695701176793978E-3</v>
      </c>
      <c r="M980" s="6">
        <f t="shared" si="79"/>
        <v>66.357597353333333</v>
      </c>
      <c r="N980" s="11">
        <f>Table21[[#This Row],[Adj Close]]-Table21[[#This Row],[6-MA]]</f>
        <v>0.19523620666666375</v>
      </c>
      <c r="O980" s="12">
        <f>(Table21[[#This Row],[Adj Close]]-M980)^2</f>
        <v>3.8117176393588241E-2</v>
      </c>
      <c r="P980" s="12">
        <f>ABS(Table21[[#This Row],[Erorr 3]])</f>
        <v>0.19523620666666375</v>
      </c>
      <c r="Q980" s="204">
        <f>Table21[[#This Row],[Abs Erorr 3]]/Table21[[#This Row],[Adj Close]]</f>
        <v>2.9335521302883464E-3</v>
      </c>
    </row>
    <row r="981" spans="1:17" x14ac:dyDescent="0.3">
      <c r="A981" s="68">
        <v>44883</v>
      </c>
      <c r="B981" s="87">
        <v>66.25501251</v>
      </c>
      <c r="C981" s="6">
        <f t="shared" si="76"/>
        <v>66.552833559999996</v>
      </c>
      <c r="D981" s="19">
        <f>Table21[[#This Row],[Adj Close]]-Table21[[#This Row],[Naive Trend ]]</f>
        <v>-0.29782104999999603</v>
      </c>
      <c r="E981" s="7">
        <f t="shared" si="75"/>
        <v>8.8697377823100138E-2</v>
      </c>
      <c r="F981" s="7">
        <f>ABS(Table21[[#This Row],[Erorr 1]])</f>
        <v>0.29782104999999603</v>
      </c>
      <c r="G981" s="8">
        <f>Table21[[#This Row],[Abs Erorr 1]]/Table21[[#This Row],[Adj Close]]</f>
        <v>4.4950719759511825E-3</v>
      </c>
      <c r="H981" s="6">
        <f t="shared" si="78"/>
        <v>66.88043467333334</v>
      </c>
      <c r="I981" s="9">
        <f>(Table21[[#This Row],[Adj Close]]-Table21[[#This Row],[3-MA]])</f>
        <v>-0.62542216333334011</v>
      </c>
      <c r="J981" s="5">
        <f t="shared" si="77"/>
        <v>0.39115288238855517</v>
      </c>
      <c r="K981" s="5">
        <f>ABS(Table21[[#This Row],[Erorr 2]])</f>
        <v>0.62542216333334011</v>
      </c>
      <c r="L981" s="8">
        <f>Table21[[#This Row],[Abs Erorr 2]]/Table21[[#This Row],[Adj Close]]</f>
        <v>9.4396203342191499E-3</v>
      </c>
      <c r="M981" s="6">
        <f t="shared" si="79"/>
        <v>67.229548138333328</v>
      </c>
      <c r="N981" s="11">
        <f>Table21[[#This Row],[Adj Close]]-Table21[[#This Row],[6-MA]]</f>
        <v>-0.97453562833332796</v>
      </c>
      <c r="O981" s="12">
        <f>(Table21[[#This Row],[Adj Close]]-M981)^2</f>
        <v>0.94971969089103436</v>
      </c>
      <c r="P981" s="12">
        <f>ABS(Table21[[#This Row],[Erorr 3]])</f>
        <v>0.97453562833332796</v>
      </c>
      <c r="Q981" s="204">
        <f>Table21[[#This Row],[Abs Erorr 3]]/Table21[[#This Row],[Adj Close]]</f>
        <v>1.4708858868394891E-2</v>
      </c>
    </row>
    <row r="982" spans="1:17" x14ac:dyDescent="0.3">
      <c r="A982" s="68">
        <v>44886</v>
      </c>
      <c r="B982" s="87">
        <v>63.247032169999997</v>
      </c>
      <c r="C982" s="6">
        <f t="shared" si="76"/>
        <v>66.25501251</v>
      </c>
      <c r="D982" s="19">
        <f>Table21[[#This Row],[Adj Close]]-Table21[[#This Row],[Naive Trend ]]</f>
        <v>-3.0079803400000031</v>
      </c>
      <c r="E982" s="7">
        <f t="shared" si="75"/>
        <v>9.0479457258265352</v>
      </c>
      <c r="F982" s="7">
        <f>ABS(Table21[[#This Row],[Erorr 1]])</f>
        <v>3.0079803400000031</v>
      </c>
      <c r="G982" s="8">
        <f>Table21[[#This Row],[Abs Erorr 1]]/Table21[[#This Row],[Adj Close]]</f>
        <v>4.7559233007407109E-2</v>
      </c>
      <c r="H982" s="6">
        <f t="shared" si="78"/>
        <v>66.546213786666655</v>
      </c>
      <c r="I982" s="9">
        <f>(Table21[[#This Row],[Adj Close]]-Table21[[#This Row],[3-MA]])</f>
        <v>-3.2991816166666581</v>
      </c>
      <c r="J982" s="5">
        <f t="shared" si="77"/>
        <v>10.884599339751224</v>
      </c>
      <c r="K982" s="5">
        <f>ABS(Table21[[#This Row],[Erorr 2]])</f>
        <v>3.2991816166666581</v>
      </c>
      <c r="L982" s="8">
        <f>Table21[[#This Row],[Abs Erorr 2]]/Table21[[#This Row],[Adj Close]]</f>
        <v>5.2163421799759337E-2</v>
      </c>
      <c r="M982" s="6">
        <f t="shared" si="79"/>
        <v>67.446294150000014</v>
      </c>
      <c r="N982" s="11">
        <f>Table21[[#This Row],[Adj Close]]-Table21[[#This Row],[6-MA]]</f>
        <v>-4.199261980000017</v>
      </c>
      <c r="O982" s="12">
        <f>(Table21[[#This Row],[Adj Close]]-M982)^2</f>
        <v>17.633801176673664</v>
      </c>
      <c r="P982" s="12">
        <f>ABS(Table21[[#This Row],[Erorr 3]])</f>
        <v>4.199261980000017</v>
      </c>
      <c r="Q982" s="204">
        <f>Table21[[#This Row],[Abs Erorr 3]]/Table21[[#This Row],[Adj Close]]</f>
        <v>6.6394609136962088E-2</v>
      </c>
    </row>
    <row r="983" spans="1:17" x14ac:dyDescent="0.3">
      <c r="A983" s="68">
        <v>44887</v>
      </c>
      <c r="B983" s="87">
        <v>63.20732117</v>
      </c>
      <c r="C983" s="6">
        <f t="shared" si="76"/>
        <v>63.247032169999997</v>
      </c>
      <c r="D983" s="19">
        <f>Table21[[#This Row],[Adj Close]]-Table21[[#This Row],[Naive Trend ]]</f>
        <v>-3.9710999999996943E-2</v>
      </c>
      <c r="E983" s="7">
        <f t="shared" si="75"/>
        <v>1.5769635209997572E-3</v>
      </c>
      <c r="F983" s="7">
        <f>ABS(Table21[[#This Row],[Erorr 1]])</f>
        <v>3.9710999999996943E-2</v>
      </c>
      <c r="G983" s="8">
        <f>Table21[[#This Row],[Abs Erorr 1]]/Table21[[#This Row],[Adj Close]]</f>
        <v>6.2826582846616376E-4</v>
      </c>
      <c r="H983" s="6">
        <f t="shared" si="78"/>
        <v>65.351626080000003</v>
      </c>
      <c r="I983" s="9">
        <f>(Table21[[#This Row],[Adj Close]]-Table21[[#This Row],[3-MA]])</f>
        <v>-2.1443049100000025</v>
      </c>
      <c r="J983" s="5">
        <f t="shared" si="77"/>
        <v>4.5980435470501186</v>
      </c>
      <c r="K983" s="5">
        <f>ABS(Table21[[#This Row],[Erorr 2]])</f>
        <v>2.1443049100000025</v>
      </c>
      <c r="L983" s="8">
        <f>Table21[[#This Row],[Abs Erorr 2]]/Table21[[#This Row],[Adj Close]]</f>
        <v>3.3924945248553752E-2</v>
      </c>
      <c r="M983" s="6">
        <f t="shared" si="79"/>
        <v>66.274868013333332</v>
      </c>
      <c r="N983" s="11">
        <f>Table21[[#This Row],[Adj Close]]-Table21[[#This Row],[6-MA]]</f>
        <v>-3.0675468433333322</v>
      </c>
      <c r="O983" s="12">
        <f>(Table21[[#This Row],[Adj Close]]-M983)^2</f>
        <v>9.4098436360442914</v>
      </c>
      <c r="P983" s="12">
        <f>ABS(Table21[[#This Row],[Erorr 3]])</f>
        <v>3.0675468433333322</v>
      </c>
      <c r="Q983" s="204">
        <f>Table21[[#This Row],[Abs Erorr 3]]/Table21[[#This Row],[Adj Close]]</f>
        <v>4.8531511643769482E-2</v>
      </c>
    </row>
    <row r="984" spans="1:17" x14ac:dyDescent="0.3">
      <c r="A984" s="68">
        <v>44888</v>
      </c>
      <c r="B984" s="87">
        <v>64.219909670000007</v>
      </c>
      <c r="C984" s="6">
        <f t="shared" si="76"/>
        <v>63.20732117</v>
      </c>
      <c r="D984" s="19">
        <f>Table21[[#This Row],[Adj Close]]-Table21[[#This Row],[Naive Trend ]]</f>
        <v>1.0125885000000068</v>
      </c>
      <c r="E984" s="7">
        <f t="shared" si="75"/>
        <v>1.0253354703322637</v>
      </c>
      <c r="F984" s="7">
        <f>ABS(Table21[[#This Row],[Erorr 1]])</f>
        <v>1.0125885000000068</v>
      </c>
      <c r="G984" s="8">
        <f>Table21[[#This Row],[Abs Erorr 1]]/Table21[[#This Row],[Adj Close]]</f>
        <v>1.5767516728118852E-2</v>
      </c>
      <c r="H984" s="6">
        <f t="shared" si="78"/>
        <v>64.236455283333328</v>
      </c>
      <c r="I984" s="9">
        <f>(Table21[[#This Row],[Adj Close]]-Table21[[#This Row],[3-MA]])</f>
        <v>-1.654561333332083E-2</v>
      </c>
      <c r="J984" s="5">
        <f t="shared" si="77"/>
        <v>2.7375732057576403E-4</v>
      </c>
      <c r="K984" s="5">
        <f>ABS(Table21[[#This Row],[Erorr 2]])</f>
        <v>1.654561333332083E-2</v>
      </c>
      <c r="L984" s="8">
        <f>Table21[[#This Row],[Abs Erorr 2]]/Table21[[#This Row],[Adj Close]]</f>
        <v>2.5763993469224742E-4</v>
      </c>
      <c r="M984" s="6">
        <f t="shared" si="79"/>
        <v>65.558444978333341</v>
      </c>
      <c r="N984" s="11">
        <f>Table21[[#This Row],[Adj Close]]-Table21[[#This Row],[6-MA]]</f>
        <v>-1.3385353083333342</v>
      </c>
      <c r="O984" s="12">
        <f>(Table21[[#This Row],[Adj Close]]-M984)^2</f>
        <v>1.7916767716550142</v>
      </c>
      <c r="P984" s="12">
        <f>ABS(Table21[[#This Row],[Erorr 3]])</f>
        <v>1.3385353083333342</v>
      </c>
      <c r="Q984" s="204">
        <f>Table21[[#This Row],[Abs Erorr 3]]/Table21[[#This Row],[Adj Close]]</f>
        <v>2.0842995812537308E-2</v>
      </c>
    </row>
    <row r="985" spans="1:17" x14ac:dyDescent="0.3">
      <c r="A985" s="68">
        <v>44890</v>
      </c>
      <c r="B985" s="87">
        <v>63.892307279999997</v>
      </c>
      <c r="C985" s="6">
        <f t="shared" si="76"/>
        <v>64.219909670000007</v>
      </c>
      <c r="D985" s="19">
        <f>Table21[[#This Row],[Adj Close]]-Table21[[#This Row],[Naive Trend ]]</f>
        <v>-0.32760239000000979</v>
      </c>
      <c r="E985" s="7">
        <f t="shared" si="75"/>
        <v>0.10732332593371852</v>
      </c>
      <c r="F985" s="7">
        <f>ABS(Table21[[#This Row],[Erorr 1]])</f>
        <v>0.32760239000000979</v>
      </c>
      <c r="G985" s="8">
        <f>Table21[[#This Row],[Abs Erorr 1]]/Table21[[#This Row],[Adj Close]]</f>
        <v>5.1274152389634876E-3</v>
      </c>
      <c r="H985" s="6">
        <f t="shared" si="78"/>
        <v>63.558087669999999</v>
      </c>
      <c r="I985" s="9">
        <f>(Table21[[#This Row],[Adj Close]]-Table21[[#This Row],[3-MA]])</f>
        <v>0.33421960999999811</v>
      </c>
      <c r="J985" s="5">
        <f t="shared" si="77"/>
        <v>0.11170274770855083</v>
      </c>
      <c r="K985" s="5">
        <f>ABS(Table21[[#This Row],[Erorr 2]])</f>
        <v>0.33421960999999811</v>
      </c>
      <c r="L985" s="8">
        <f>Table21[[#This Row],[Abs Erorr 2]]/Table21[[#This Row],[Adj Close]]</f>
        <v>5.2309835757741964E-3</v>
      </c>
      <c r="M985" s="6">
        <f t="shared" si="79"/>
        <v>65.052150728333331</v>
      </c>
      <c r="N985" s="11">
        <f>Table21[[#This Row],[Adj Close]]-Table21[[#This Row],[6-MA]]</f>
        <v>-1.1598434483333335</v>
      </c>
      <c r="O985" s="12">
        <f>(Table21[[#This Row],[Adj Close]]-M985)^2</f>
        <v>1.3452368246417581</v>
      </c>
      <c r="P985" s="12">
        <f>ABS(Table21[[#This Row],[Erorr 3]])</f>
        <v>1.1598434483333335</v>
      </c>
      <c r="Q985" s="204">
        <f>Table21[[#This Row],[Abs Erorr 3]]/Table21[[#This Row],[Adj Close]]</f>
        <v>1.8153100079019928E-2</v>
      </c>
    </row>
    <row r="986" spans="1:17" x14ac:dyDescent="0.3">
      <c r="A986" s="68">
        <v>44893</v>
      </c>
      <c r="B986" s="87">
        <v>61.886989589999999</v>
      </c>
      <c r="C986" s="6">
        <f t="shared" si="76"/>
        <v>63.892307279999997</v>
      </c>
      <c r="D986" s="19">
        <f>Table21[[#This Row],[Adj Close]]-Table21[[#This Row],[Naive Trend ]]</f>
        <v>-2.0053176899999983</v>
      </c>
      <c r="E986" s="7">
        <f t="shared" si="75"/>
        <v>4.0212990378269291</v>
      </c>
      <c r="F986" s="7">
        <f>ABS(Table21[[#This Row],[Erorr 1]])</f>
        <v>2.0053176899999983</v>
      </c>
      <c r="G986" s="8">
        <f>Table21[[#This Row],[Abs Erorr 1]]/Table21[[#This Row],[Adj Close]]</f>
        <v>3.2402896041400391E-2</v>
      </c>
      <c r="H986" s="6">
        <f t="shared" si="78"/>
        <v>63.773179373333335</v>
      </c>
      <c r="I986" s="9">
        <f>(Table21[[#This Row],[Adj Close]]-Table21[[#This Row],[3-MA]])</f>
        <v>-1.8861897833333359</v>
      </c>
      <c r="J986" s="5">
        <f t="shared" si="77"/>
        <v>3.5577118987510565</v>
      </c>
      <c r="K986" s="5">
        <f>ABS(Table21[[#This Row],[Erorr 2]])</f>
        <v>1.8861897833333359</v>
      </c>
      <c r="L986" s="8">
        <f>Table21[[#This Row],[Abs Erorr 2]]/Table21[[#This Row],[Adj Close]]</f>
        <v>3.0477969534942698E-2</v>
      </c>
      <c r="M986" s="6">
        <f t="shared" si="79"/>
        <v>64.562402726666662</v>
      </c>
      <c r="N986" s="11">
        <f>Table21[[#This Row],[Adj Close]]-Table21[[#This Row],[6-MA]]</f>
        <v>-2.6754131366666627</v>
      </c>
      <c r="O986" s="12">
        <f>(Table21[[#This Row],[Adj Close]]-M986)^2</f>
        <v>7.157835451848551</v>
      </c>
      <c r="P986" s="12">
        <f>ABS(Table21[[#This Row],[Erorr 3]])</f>
        <v>2.6754131366666627</v>
      </c>
      <c r="Q986" s="204">
        <f>Table21[[#This Row],[Abs Erorr 3]]/Table21[[#This Row],[Adj Close]]</f>
        <v>4.3230623340886641E-2</v>
      </c>
    </row>
    <row r="987" spans="1:17" x14ac:dyDescent="0.3">
      <c r="A987" s="68">
        <v>44894</v>
      </c>
      <c r="B987" s="87">
        <v>62.135173799999997</v>
      </c>
      <c r="C987" s="6">
        <f t="shared" si="76"/>
        <v>61.886989589999999</v>
      </c>
      <c r="D987" s="19">
        <f>Table21[[#This Row],[Adj Close]]-Table21[[#This Row],[Naive Trend ]]</f>
        <v>0.24818420999999802</v>
      </c>
      <c r="E987" s="7">
        <f t="shared" si="75"/>
        <v>6.1595402093323114E-2</v>
      </c>
      <c r="F987" s="7">
        <f>ABS(Table21[[#This Row],[Erorr 1]])</f>
        <v>0.24818420999999802</v>
      </c>
      <c r="G987" s="8">
        <f>Table21[[#This Row],[Abs Erorr 1]]/Table21[[#This Row],[Adj Close]]</f>
        <v>3.9942627471977561E-3</v>
      </c>
      <c r="H987" s="6">
        <f t="shared" si="78"/>
        <v>63.333068846666663</v>
      </c>
      <c r="I987" s="9">
        <f>(Table21[[#This Row],[Adj Close]]-Table21[[#This Row],[3-MA]])</f>
        <v>-1.197895046666666</v>
      </c>
      <c r="J987" s="5">
        <f t="shared" si="77"/>
        <v>1.4349525428285339</v>
      </c>
      <c r="K987" s="5">
        <f>ABS(Table21[[#This Row],[Erorr 2]])</f>
        <v>1.197895046666666</v>
      </c>
      <c r="L987" s="8">
        <f>Table21[[#This Row],[Abs Erorr 2]]/Table21[[#This Row],[Adj Close]]</f>
        <v>1.9278855653038603E-2</v>
      </c>
      <c r="M987" s="6">
        <f t="shared" si="79"/>
        <v>63.784762064999995</v>
      </c>
      <c r="N987" s="11">
        <f>Table21[[#This Row],[Adj Close]]-Table21[[#This Row],[6-MA]]</f>
        <v>-1.6495882649999984</v>
      </c>
      <c r="O987" s="12">
        <f>(Table21[[#This Row],[Adj Close]]-M987)^2</f>
        <v>2.7211414440257049</v>
      </c>
      <c r="P987" s="12">
        <f>ABS(Table21[[#This Row],[Erorr 3]])</f>
        <v>1.6495882649999984</v>
      </c>
      <c r="Q987" s="204">
        <f>Table21[[#This Row],[Abs Erorr 3]]/Table21[[#This Row],[Adj Close]]</f>
        <v>2.6548380959063134E-2</v>
      </c>
    </row>
    <row r="988" spans="1:17" x14ac:dyDescent="0.3">
      <c r="A988" s="68">
        <v>44895</v>
      </c>
      <c r="B988" s="87">
        <v>64.041221620000002</v>
      </c>
      <c r="C988" s="6">
        <f t="shared" si="76"/>
        <v>62.135173799999997</v>
      </c>
      <c r="D988" s="19">
        <f>Table21[[#This Row],[Adj Close]]-Table21[[#This Row],[Naive Trend ]]</f>
        <v>1.9060478200000048</v>
      </c>
      <c r="E988" s="7">
        <f t="shared" si="75"/>
        <v>3.6330182921267706</v>
      </c>
      <c r="F988" s="7">
        <f>ABS(Table21[[#This Row],[Erorr 1]])</f>
        <v>1.9060478200000048</v>
      </c>
      <c r="G988" s="8">
        <f>Table21[[#This Row],[Abs Erorr 1]]/Table21[[#This Row],[Adj Close]]</f>
        <v>2.9762827313162123E-2</v>
      </c>
      <c r="H988" s="6">
        <f t="shared" si="78"/>
        <v>62.638156889999998</v>
      </c>
      <c r="I988" s="9">
        <f>(Table21[[#This Row],[Adj Close]]-Table21[[#This Row],[3-MA]])</f>
        <v>1.4030647300000041</v>
      </c>
      <c r="J988" s="5">
        <f t="shared" si="77"/>
        <v>1.9685906365699843</v>
      </c>
      <c r="K988" s="5">
        <f>ABS(Table21[[#This Row],[Erorr 2]])</f>
        <v>1.4030647300000041</v>
      </c>
      <c r="L988" s="8">
        <f>Table21[[#This Row],[Abs Erorr 2]]/Table21[[#This Row],[Adj Close]]</f>
        <v>2.1908775231136886E-2</v>
      </c>
      <c r="M988" s="6">
        <f t="shared" si="79"/>
        <v>63.098122280000005</v>
      </c>
      <c r="N988" s="11">
        <f>Table21[[#This Row],[Adj Close]]-Table21[[#This Row],[6-MA]]</f>
        <v>0.94309933999999629</v>
      </c>
      <c r="O988" s="12">
        <f>(Table21[[#This Row],[Adj Close]]-M988)^2</f>
        <v>0.88943636510842861</v>
      </c>
      <c r="P988" s="12">
        <f>ABS(Table21[[#This Row],[Erorr 3]])</f>
        <v>0.94309933999999629</v>
      </c>
      <c r="Q988" s="204">
        <f>Table21[[#This Row],[Abs Erorr 3]]/Table21[[#This Row],[Adj Close]]</f>
        <v>1.4726442065643972E-2</v>
      </c>
    </row>
    <row r="989" spans="1:17" x14ac:dyDescent="0.3">
      <c r="A989" s="68">
        <v>44896</v>
      </c>
      <c r="B989" s="87">
        <v>65.282135010000005</v>
      </c>
      <c r="C989" s="6">
        <f t="shared" si="76"/>
        <v>64.041221620000002</v>
      </c>
      <c r="D989" s="19">
        <f>Table21[[#This Row],[Adj Close]]-Table21[[#This Row],[Naive Trend ]]</f>
        <v>1.2409133900000029</v>
      </c>
      <c r="E989" s="7">
        <f t="shared" si="75"/>
        <v>1.5398660414812992</v>
      </c>
      <c r="F989" s="7">
        <f>ABS(Table21[[#This Row],[Erorr 1]])</f>
        <v>1.2409133900000029</v>
      </c>
      <c r="G989" s="8">
        <f>Table21[[#This Row],[Abs Erorr 1]]/Table21[[#This Row],[Adj Close]]</f>
        <v>1.9008468240352711E-2</v>
      </c>
      <c r="H989" s="6">
        <f t="shared" si="78"/>
        <v>62.687795003333328</v>
      </c>
      <c r="I989" s="9">
        <f>(Table21[[#This Row],[Adj Close]]-Table21[[#This Row],[3-MA]])</f>
        <v>2.5943400066666769</v>
      </c>
      <c r="J989" s="5">
        <f t="shared" si="77"/>
        <v>6.7306000701912527</v>
      </c>
      <c r="K989" s="5">
        <f>ABS(Table21[[#This Row],[Erorr 2]])</f>
        <v>2.5943400066666769</v>
      </c>
      <c r="L989" s="8">
        <f>Table21[[#This Row],[Abs Erorr 2]]/Table21[[#This Row],[Adj Close]]</f>
        <v>3.9740428315790721E-2</v>
      </c>
      <c r="M989" s="6">
        <f t="shared" si="79"/>
        <v>63.230487188333335</v>
      </c>
      <c r="N989" s="11">
        <f>Table21[[#This Row],[Adj Close]]-Table21[[#This Row],[6-MA]]</f>
        <v>2.0516478216666698</v>
      </c>
      <c r="O989" s="12">
        <f>(Table21[[#This Row],[Adj Close]]-M989)^2</f>
        <v>4.2092587841495916</v>
      </c>
      <c r="P989" s="12">
        <f>ABS(Table21[[#This Row],[Erorr 3]])</f>
        <v>2.0516478216666698</v>
      </c>
      <c r="Q989" s="204">
        <f>Table21[[#This Row],[Abs Erorr 3]]/Table21[[#This Row],[Adj Close]]</f>
        <v>3.1427400794296872E-2</v>
      </c>
    </row>
    <row r="990" spans="1:17" x14ac:dyDescent="0.3">
      <c r="A990" s="68">
        <v>44897</v>
      </c>
      <c r="B990" s="87">
        <v>65.053810119999994</v>
      </c>
      <c r="C990" s="6">
        <f t="shared" si="76"/>
        <v>65.282135010000005</v>
      </c>
      <c r="D990" s="19">
        <f>Table21[[#This Row],[Adj Close]]-Table21[[#This Row],[Naive Trend ]]</f>
        <v>-0.22832489000001033</v>
      </c>
      <c r="E990" s="7">
        <f t="shared" si="75"/>
        <v>5.2132255393516819E-2</v>
      </c>
      <c r="F990" s="7">
        <f>ABS(Table21[[#This Row],[Erorr 1]])</f>
        <v>0.22832489000001033</v>
      </c>
      <c r="G990" s="8">
        <f>Table21[[#This Row],[Abs Erorr 1]]/Table21[[#This Row],[Adj Close]]</f>
        <v>3.5097850468533073E-3</v>
      </c>
      <c r="H990" s="6">
        <f t="shared" si="78"/>
        <v>63.819510143333332</v>
      </c>
      <c r="I990" s="9">
        <f>(Table21[[#This Row],[Adj Close]]-Table21[[#This Row],[3-MA]])</f>
        <v>1.2342999766666622</v>
      </c>
      <c r="J990" s="5">
        <f t="shared" si="77"/>
        <v>1.523496432399323</v>
      </c>
      <c r="K990" s="5">
        <f>ABS(Table21[[#This Row],[Erorr 2]])</f>
        <v>1.2342999766666622</v>
      </c>
      <c r="L990" s="8">
        <f>Table21[[#This Row],[Abs Erorr 2]]/Table21[[#This Row],[Adj Close]]</f>
        <v>1.8973523217008192E-2</v>
      </c>
      <c r="M990" s="6">
        <f t="shared" si="79"/>
        <v>63.576289494999997</v>
      </c>
      <c r="N990" s="11">
        <f>Table21[[#This Row],[Adj Close]]-Table21[[#This Row],[6-MA]]</f>
        <v>1.4775206249999968</v>
      </c>
      <c r="O990" s="12">
        <f>(Table21[[#This Row],[Adj Close]]-M990)^2</f>
        <v>2.1830671973003812</v>
      </c>
      <c r="P990" s="12">
        <f>ABS(Table21[[#This Row],[Erorr 3]])</f>
        <v>1.4775206249999968</v>
      </c>
      <c r="Q990" s="204">
        <f>Table21[[#This Row],[Abs Erorr 3]]/Table21[[#This Row],[Adj Close]]</f>
        <v>2.2712284219395033E-2</v>
      </c>
    </row>
    <row r="991" spans="1:17" x14ac:dyDescent="0.3">
      <c r="A991" s="68">
        <v>44900</v>
      </c>
      <c r="B991" s="87">
        <v>63.68383789</v>
      </c>
      <c r="C991" s="6">
        <f t="shared" si="76"/>
        <v>65.053810119999994</v>
      </c>
      <c r="D991" s="19">
        <f>Table21[[#This Row],[Adj Close]]-Table21[[#This Row],[Naive Trend ]]</f>
        <v>-1.3699722299999948</v>
      </c>
      <c r="E991" s="7">
        <f t="shared" si="75"/>
        <v>1.8768239109711586</v>
      </c>
      <c r="F991" s="7">
        <f>ABS(Table21[[#This Row],[Erorr 1]])</f>
        <v>1.3699722299999948</v>
      </c>
      <c r="G991" s="8">
        <f>Table21[[#This Row],[Abs Erorr 1]]/Table21[[#This Row],[Adj Close]]</f>
        <v>2.1512086510337588E-2</v>
      </c>
      <c r="H991" s="6">
        <f t="shared" si="78"/>
        <v>64.792388916666667</v>
      </c>
      <c r="I991" s="9">
        <f>(Table21[[#This Row],[Adj Close]]-Table21[[#This Row],[3-MA]])</f>
        <v>-1.1085510266666674</v>
      </c>
      <c r="J991" s="5">
        <f t="shared" si="77"/>
        <v>1.2288853787237224</v>
      </c>
      <c r="K991" s="5">
        <f>ABS(Table21[[#This Row],[Erorr 2]])</f>
        <v>1.1085510266666674</v>
      </c>
      <c r="L991" s="8">
        <f>Table21[[#This Row],[Abs Erorr 2]]/Table21[[#This Row],[Adj Close]]</f>
        <v>1.7407101446703769E-2</v>
      </c>
      <c r="M991" s="6">
        <f t="shared" si="79"/>
        <v>63.715272903333329</v>
      </c>
      <c r="N991" s="11">
        <f>Table21[[#This Row],[Adj Close]]-Table21[[#This Row],[6-MA]]</f>
        <v>-3.1435013333329209E-2</v>
      </c>
      <c r="O991" s="12">
        <f>(Table21[[#This Row],[Adj Close]]-M991)^2</f>
        <v>9.8816006326658519E-4</v>
      </c>
      <c r="P991" s="12">
        <f>ABS(Table21[[#This Row],[Erorr 3]])</f>
        <v>3.1435013333329209E-2</v>
      </c>
      <c r="Q991" s="204">
        <f>Table21[[#This Row],[Abs Erorr 3]]/Table21[[#This Row],[Adj Close]]</f>
        <v>4.9361053565311769E-4</v>
      </c>
    </row>
    <row r="992" spans="1:17" x14ac:dyDescent="0.3">
      <c r="A992" s="68">
        <v>44901</v>
      </c>
      <c r="B992" s="87">
        <v>61.648731230000003</v>
      </c>
      <c r="C992" s="6">
        <f t="shared" si="76"/>
        <v>63.68383789</v>
      </c>
      <c r="D992" s="19">
        <f>Table21[[#This Row],[Adj Close]]-Table21[[#This Row],[Naive Trend ]]</f>
        <v>-2.0351066599999967</v>
      </c>
      <c r="E992" s="7">
        <f t="shared" si="75"/>
        <v>4.1416591175763422</v>
      </c>
      <c r="F992" s="7">
        <f>ABS(Table21[[#This Row],[Erorr 1]])</f>
        <v>2.0351066599999967</v>
      </c>
      <c r="G992" s="8">
        <f>Table21[[#This Row],[Abs Erorr 1]]/Table21[[#This Row],[Adj Close]]</f>
        <v>3.3011330799451337E-2</v>
      </c>
      <c r="H992" s="6">
        <f t="shared" si="78"/>
        <v>64.673261006666664</v>
      </c>
      <c r="I992" s="9">
        <f>(Table21[[#This Row],[Adj Close]]-Table21[[#This Row],[3-MA]])</f>
        <v>-3.024529776666661</v>
      </c>
      <c r="J992" s="5">
        <f t="shared" si="77"/>
        <v>9.1477803699432823</v>
      </c>
      <c r="K992" s="5">
        <f>ABS(Table21[[#This Row],[Erorr 2]])</f>
        <v>3.024529776666661</v>
      </c>
      <c r="L992" s="8">
        <f>Table21[[#This Row],[Abs Erorr 2]]/Table21[[#This Row],[Adj Close]]</f>
        <v>4.9060697865503516E-2</v>
      </c>
      <c r="M992" s="6">
        <f t="shared" si="79"/>
        <v>63.680528004999992</v>
      </c>
      <c r="N992" s="11">
        <f>Table21[[#This Row],[Adj Close]]-Table21[[#This Row],[6-MA]]</f>
        <v>-2.0317967749999895</v>
      </c>
      <c r="O992" s="12">
        <f>(Table21[[#This Row],[Adj Close]]-M992)^2</f>
        <v>4.1281981349003578</v>
      </c>
      <c r="P992" s="12">
        <f>ABS(Table21[[#This Row],[Erorr 3]])</f>
        <v>2.0317967749999895</v>
      </c>
      <c r="Q992" s="204">
        <f>Table21[[#This Row],[Abs Erorr 3]]/Table21[[#This Row],[Adj Close]]</f>
        <v>3.295764137334363E-2</v>
      </c>
    </row>
    <row r="993" spans="1:17" x14ac:dyDescent="0.3">
      <c r="A993" s="68">
        <v>44902</v>
      </c>
      <c r="B993" s="87">
        <v>61.122581480000001</v>
      </c>
      <c r="C993" s="6">
        <f t="shared" si="76"/>
        <v>61.648731230000003</v>
      </c>
      <c r="D993" s="19">
        <f>Table21[[#This Row],[Adj Close]]-Table21[[#This Row],[Naive Trend ]]</f>
        <v>-0.52614975000000186</v>
      </c>
      <c r="E993" s="7">
        <f t="shared" si="75"/>
        <v>0.27683355942506443</v>
      </c>
      <c r="F993" s="7">
        <f>ABS(Table21[[#This Row],[Erorr 1]])</f>
        <v>0.52614975000000186</v>
      </c>
      <c r="G993" s="8">
        <f>Table21[[#This Row],[Abs Erorr 1]]/Table21[[#This Row],[Adj Close]]</f>
        <v>8.6081074663406348E-3</v>
      </c>
      <c r="H993" s="6">
        <f t="shared" si="78"/>
        <v>63.46212641333333</v>
      </c>
      <c r="I993" s="9">
        <f>(Table21[[#This Row],[Adj Close]]-Table21[[#This Row],[3-MA]])</f>
        <v>-2.3395449333333289</v>
      </c>
      <c r="J993" s="5">
        <f t="shared" si="77"/>
        <v>5.4734704950856505</v>
      </c>
      <c r="K993" s="5">
        <f>ABS(Table21[[#This Row],[Erorr 2]])</f>
        <v>2.3395449333333289</v>
      </c>
      <c r="L993" s="8">
        <f>Table21[[#This Row],[Abs Erorr 2]]/Table21[[#This Row],[Adj Close]]</f>
        <v>3.8276278204952031E-2</v>
      </c>
      <c r="M993" s="6">
        <f t="shared" si="79"/>
        <v>63.640818278333334</v>
      </c>
      <c r="N993" s="11">
        <f>Table21[[#This Row],[Adj Close]]-Table21[[#This Row],[6-MA]]</f>
        <v>-2.5182367983333336</v>
      </c>
      <c r="O993" s="12">
        <f>(Table21[[#This Row],[Adj Close]]-M993)^2</f>
        <v>6.3415165724801188</v>
      </c>
      <c r="P993" s="12">
        <f>ABS(Table21[[#This Row],[Erorr 3]])</f>
        <v>2.5182367983333336</v>
      </c>
      <c r="Q993" s="204">
        <f>Table21[[#This Row],[Abs Erorr 3]]/Table21[[#This Row],[Adj Close]]</f>
        <v>4.1199778172938087E-2</v>
      </c>
    </row>
    <row r="994" spans="1:17" x14ac:dyDescent="0.3">
      <c r="A994" s="68">
        <v>44903</v>
      </c>
      <c r="B994" s="87">
        <v>61.589168549999997</v>
      </c>
      <c r="C994" s="6">
        <f t="shared" si="76"/>
        <v>61.122581480000001</v>
      </c>
      <c r="D994" s="19">
        <f>Table21[[#This Row],[Adj Close]]-Table21[[#This Row],[Naive Trend ]]</f>
        <v>0.46658706999999566</v>
      </c>
      <c r="E994" s="7">
        <f t="shared" si="75"/>
        <v>0.21770349389118085</v>
      </c>
      <c r="F994" s="7">
        <f>ABS(Table21[[#This Row],[Erorr 1]])</f>
        <v>0.46658706999999566</v>
      </c>
      <c r="G994" s="8">
        <f>Table21[[#This Row],[Abs Erorr 1]]/Table21[[#This Row],[Adj Close]]</f>
        <v>7.5757975141555259E-3</v>
      </c>
      <c r="H994" s="6">
        <f t="shared" si="78"/>
        <v>62.151716866666668</v>
      </c>
      <c r="I994" s="9">
        <f>(Table21[[#This Row],[Adj Close]]-Table21[[#This Row],[3-MA]])</f>
        <v>-0.56254831666667116</v>
      </c>
      <c r="J994" s="5">
        <f t="shared" si="77"/>
        <v>0.31646060858450531</v>
      </c>
      <c r="K994" s="5">
        <f>ABS(Table21[[#This Row],[Erorr 2]])</f>
        <v>0.56254831666667116</v>
      </c>
      <c r="L994" s="8">
        <f>Table21[[#This Row],[Abs Erorr 2]]/Table21[[#This Row],[Adj Close]]</f>
        <v>9.1338839265215441E-3</v>
      </c>
      <c r="M994" s="6">
        <f t="shared" si="79"/>
        <v>63.472052891666671</v>
      </c>
      <c r="N994" s="11">
        <f>Table21[[#This Row],[Adj Close]]-Table21[[#This Row],[6-MA]]</f>
        <v>-1.8828843416666743</v>
      </c>
      <c r="O994" s="12">
        <f>(Table21[[#This Row],[Adj Close]]-M994)^2</f>
        <v>3.5452534440935453</v>
      </c>
      <c r="P994" s="12">
        <f>ABS(Table21[[#This Row],[Erorr 3]])</f>
        <v>1.8828843416666743</v>
      </c>
      <c r="Q994" s="204">
        <f>Table21[[#This Row],[Abs Erorr 3]]/Table21[[#This Row],[Adj Close]]</f>
        <v>3.0571679826105955E-2</v>
      </c>
    </row>
    <row r="995" spans="1:17" x14ac:dyDescent="0.3">
      <c r="A995" s="68">
        <v>44904</v>
      </c>
      <c r="B995" s="87">
        <v>61.668586730000001</v>
      </c>
      <c r="C995" s="6">
        <f t="shared" si="76"/>
        <v>61.589168549999997</v>
      </c>
      <c r="D995" s="19">
        <f>Table21[[#This Row],[Adj Close]]-Table21[[#This Row],[Naive Trend ]]</f>
        <v>7.9418180000004668E-2</v>
      </c>
      <c r="E995" s="7">
        <f t="shared" si="75"/>
        <v>6.3072473145131414E-3</v>
      </c>
      <c r="F995" s="7">
        <f>ABS(Table21[[#This Row],[Erorr 1]])</f>
        <v>7.9418180000004668E-2</v>
      </c>
      <c r="G995" s="8">
        <f>Table21[[#This Row],[Abs Erorr 1]]/Table21[[#This Row],[Adj Close]]</f>
        <v>1.2878222805350913E-3</v>
      </c>
      <c r="H995" s="6">
        <f t="shared" si="78"/>
        <v>61.453493753333333</v>
      </c>
      <c r="I995" s="9">
        <f>(Table21[[#This Row],[Adj Close]]-Table21[[#This Row],[3-MA]])</f>
        <v>0.21509297666666782</v>
      </c>
      <c r="J995" s="5">
        <f t="shared" si="77"/>
        <v>4.6264988611327711E-2</v>
      </c>
      <c r="K995" s="5">
        <f>ABS(Table21[[#This Row],[Erorr 2]])</f>
        <v>0.21509297666666782</v>
      </c>
      <c r="L995" s="8">
        <f>Table21[[#This Row],[Abs Erorr 2]]/Table21[[#This Row],[Adj Close]]</f>
        <v>3.4878856168440659E-3</v>
      </c>
      <c r="M995" s="6">
        <f t="shared" si="79"/>
        <v>63.063377379999999</v>
      </c>
      <c r="N995" s="11">
        <f>Table21[[#This Row],[Adj Close]]-Table21[[#This Row],[6-MA]]</f>
        <v>-1.3947906499999974</v>
      </c>
      <c r="O995" s="12">
        <f>(Table21[[#This Row],[Adj Close]]-M995)^2</f>
        <v>1.9454409573274152</v>
      </c>
      <c r="P995" s="12">
        <f>ABS(Table21[[#This Row],[Erorr 3]])</f>
        <v>1.3947906499999974</v>
      </c>
      <c r="Q995" s="204">
        <f>Table21[[#This Row],[Abs Erorr 3]]/Table21[[#This Row],[Adj Close]]</f>
        <v>2.2617522533907392E-2</v>
      </c>
    </row>
    <row r="996" spans="1:17" x14ac:dyDescent="0.3">
      <c r="A996" s="68">
        <v>44907</v>
      </c>
      <c r="B996" s="87">
        <v>61.738075260000002</v>
      </c>
      <c r="C996" s="6">
        <f t="shared" si="76"/>
        <v>61.668586730000001</v>
      </c>
      <c r="D996" s="19">
        <f>Table21[[#This Row],[Adj Close]]-Table21[[#This Row],[Naive Trend ]]</f>
        <v>6.9488530000000992E-2</v>
      </c>
      <c r="E996" s="7">
        <f t="shared" si="75"/>
        <v>4.8286558015610374E-3</v>
      </c>
      <c r="F996" s="7">
        <f>ABS(Table21[[#This Row],[Erorr 1]])</f>
        <v>6.9488530000000992E-2</v>
      </c>
      <c r="G996" s="8">
        <f>Table21[[#This Row],[Abs Erorr 1]]/Table21[[#This Row],[Adj Close]]</f>
        <v>1.1255376800679514E-3</v>
      </c>
      <c r="H996" s="6">
        <f t="shared" si="78"/>
        <v>61.460112253333328</v>
      </c>
      <c r="I996" s="9">
        <f>(Table21[[#This Row],[Adj Close]]-Table21[[#This Row],[3-MA]])</f>
        <v>0.27796300666667406</v>
      </c>
      <c r="J996" s="5">
        <f t="shared" si="77"/>
        <v>7.7263433075177496E-2</v>
      </c>
      <c r="K996" s="5">
        <f>ABS(Table21[[#This Row],[Erorr 2]])</f>
        <v>0.27796300666667406</v>
      </c>
      <c r="L996" s="8">
        <f>Table21[[#This Row],[Abs Erorr 2]]/Table21[[#This Row],[Adj Close]]</f>
        <v>4.5022946616990805E-3</v>
      </c>
      <c r="M996" s="6">
        <f t="shared" si="79"/>
        <v>62.461119333333336</v>
      </c>
      <c r="N996" s="11">
        <f>Table21[[#This Row],[Adj Close]]-Table21[[#This Row],[6-MA]]</f>
        <v>-0.72304407333333387</v>
      </c>
      <c r="O996" s="12">
        <f>(Table21[[#This Row],[Adj Close]]-M996)^2</f>
        <v>0.52279273198245946</v>
      </c>
      <c r="P996" s="12">
        <f>ABS(Table21[[#This Row],[Erorr 3]])</f>
        <v>0.72304407333333387</v>
      </c>
      <c r="Q996" s="204">
        <f>Table21[[#This Row],[Abs Erorr 3]]/Table21[[#This Row],[Adj Close]]</f>
        <v>1.171147740334226E-2</v>
      </c>
    </row>
    <row r="997" spans="1:17" x14ac:dyDescent="0.3">
      <c r="A997" s="68">
        <v>44908</v>
      </c>
      <c r="B997" s="87">
        <v>64.964462280000006</v>
      </c>
      <c r="C997" s="6">
        <f t="shared" si="76"/>
        <v>61.738075260000002</v>
      </c>
      <c r="D997" s="19">
        <f>Table21[[#This Row],[Adj Close]]-Table21[[#This Row],[Naive Trend ]]</f>
        <v>3.2263870200000042</v>
      </c>
      <c r="E997" s="7">
        <f t="shared" si="75"/>
        <v>10.409573202824507</v>
      </c>
      <c r="F997" s="7">
        <f>ABS(Table21[[#This Row],[Erorr 1]])</f>
        <v>3.2263870200000042</v>
      </c>
      <c r="G997" s="8">
        <f>Table21[[#This Row],[Abs Erorr 1]]/Table21[[#This Row],[Adj Close]]</f>
        <v>4.9663876322013079E-2</v>
      </c>
      <c r="H997" s="6">
        <f t="shared" si="78"/>
        <v>61.665276846666664</v>
      </c>
      <c r="I997" s="9">
        <f>(Table21[[#This Row],[Adj Close]]-Table21[[#This Row],[3-MA]])</f>
        <v>3.2991854333333421</v>
      </c>
      <c r="J997" s="5">
        <f t="shared" si="77"/>
        <v>10.884624523518912</v>
      </c>
      <c r="K997" s="5">
        <f>ABS(Table21[[#This Row],[Erorr 2]])</f>
        <v>3.2991854333333421</v>
      </c>
      <c r="L997" s="8">
        <f>Table21[[#This Row],[Abs Erorr 2]]/Table21[[#This Row],[Adj Close]]</f>
        <v>5.0784464575627387E-2</v>
      </c>
      <c r="M997" s="6">
        <f t="shared" si="79"/>
        <v>61.908496856666666</v>
      </c>
      <c r="N997" s="11">
        <f>Table21[[#This Row],[Adj Close]]-Table21[[#This Row],[6-MA]]</f>
        <v>3.0559654233333404</v>
      </c>
      <c r="O997" s="12">
        <f>(Table21[[#This Row],[Adj Close]]-M997)^2</f>
        <v>9.3389246686089233</v>
      </c>
      <c r="P997" s="12">
        <f>ABS(Table21[[#This Row],[Erorr 3]])</f>
        <v>3.0559654233333404</v>
      </c>
      <c r="Q997" s="204">
        <f>Table21[[#This Row],[Abs Erorr 3]]/Table21[[#This Row],[Adj Close]]</f>
        <v>4.7040571353642244E-2</v>
      </c>
    </row>
    <row r="998" spans="1:17" x14ac:dyDescent="0.3">
      <c r="A998" s="68">
        <v>44909</v>
      </c>
      <c r="B998" s="87">
        <v>65.014099119999997</v>
      </c>
      <c r="C998" s="6">
        <f t="shared" si="76"/>
        <v>64.964462280000006</v>
      </c>
      <c r="D998" s="19">
        <f>Table21[[#This Row],[Adj Close]]-Table21[[#This Row],[Naive Trend ]]</f>
        <v>4.9636839999990912E-2</v>
      </c>
      <c r="E998" s="7">
        <f t="shared" si="75"/>
        <v>2.463815885184698E-3</v>
      </c>
      <c r="F998" s="7">
        <f>ABS(Table21[[#This Row],[Erorr 1]])</f>
        <v>4.9636839999990912E-2</v>
      </c>
      <c r="G998" s="8">
        <f>Table21[[#This Row],[Abs Erorr 1]]/Table21[[#This Row],[Adj Close]]</f>
        <v>7.6347808662815652E-4</v>
      </c>
      <c r="H998" s="6">
        <f t="shared" si="78"/>
        <v>62.790374756666665</v>
      </c>
      <c r="I998" s="9">
        <f>(Table21[[#This Row],[Adj Close]]-Table21[[#This Row],[3-MA]])</f>
        <v>2.2237243633333321</v>
      </c>
      <c r="J998" s="5">
        <f t="shared" si="77"/>
        <v>4.9449500440822334</v>
      </c>
      <c r="K998" s="5">
        <f>ABS(Table21[[#This Row],[Erorr 2]])</f>
        <v>2.2237243633333321</v>
      </c>
      <c r="L998" s="8">
        <f>Table21[[#This Row],[Abs Erorr 2]]/Table21[[#This Row],[Adj Close]]</f>
        <v>3.4203724937092263E-2</v>
      </c>
      <c r="M998" s="6">
        <f t="shared" si="79"/>
        <v>62.121934255000006</v>
      </c>
      <c r="N998" s="11">
        <f>Table21[[#This Row],[Adj Close]]-Table21[[#This Row],[6-MA]]</f>
        <v>2.8921648649999909</v>
      </c>
      <c r="O998" s="12">
        <f>(Table21[[#This Row],[Adj Close]]-M998)^2</f>
        <v>8.3646176063404152</v>
      </c>
      <c r="P998" s="12">
        <f>ABS(Table21[[#This Row],[Erorr 3]])</f>
        <v>2.8921648649999909</v>
      </c>
      <c r="Q998" s="204">
        <f>Table21[[#This Row],[Abs Erorr 3]]/Table21[[#This Row],[Adj Close]]</f>
        <v>4.4485194813847495E-2</v>
      </c>
    </row>
    <row r="999" spans="1:17" x14ac:dyDescent="0.3">
      <c r="A999" s="68">
        <v>44910</v>
      </c>
      <c r="B999" s="87">
        <v>62.313861850000002</v>
      </c>
      <c r="C999" s="6">
        <f t="shared" si="76"/>
        <v>65.014099119999997</v>
      </c>
      <c r="D999" s="19">
        <f>Table21[[#This Row],[Adj Close]]-Table21[[#This Row],[Naive Trend ]]</f>
        <v>-2.7002372699999952</v>
      </c>
      <c r="E999" s="7">
        <f t="shared" si="75"/>
        <v>7.2912813142970272</v>
      </c>
      <c r="F999" s="7">
        <f>ABS(Table21[[#This Row],[Erorr 1]])</f>
        <v>2.7002372699999952</v>
      </c>
      <c r="G999" s="8">
        <f>Table21[[#This Row],[Abs Erorr 1]]/Table21[[#This Row],[Adj Close]]</f>
        <v>4.3332850666516591E-2</v>
      </c>
      <c r="H999" s="6">
        <f t="shared" si="78"/>
        <v>63.905545553333333</v>
      </c>
      <c r="I999" s="9">
        <f>(Table21[[#This Row],[Adj Close]]-Table21[[#This Row],[3-MA]])</f>
        <v>-1.5916837033333309</v>
      </c>
      <c r="J999" s="5">
        <f t="shared" si="77"/>
        <v>2.5334570114569068</v>
      </c>
      <c r="K999" s="5">
        <f>ABS(Table21[[#This Row],[Erorr 2]])</f>
        <v>1.5916837033333309</v>
      </c>
      <c r="L999" s="8">
        <f>Table21[[#This Row],[Abs Erorr 2]]/Table21[[#This Row],[Adj Close]]</f>
        <v>2.554301171647462E-2</v>
      </c>
      <c r="M999" s="6">
        <f t="shared" si="79"/>
        <v>62.682828903333338</v>
      </c>
      <c r="N999" s="11">
        <f>Table21[[#This Row],[Adj Close]]-Table21[[#This Row],[6-MA]]</f>
        <v>-0.36896705333333557</v>
      </c>
      <c r="O999" s="12">
        <f>(Table21[[#This Row],[Adj Close]]-M999)^2</f>
        <v>0.13613668644548449</v>
      </c>
      <c r="P999" s="12">
        <f>ABS(Table21[[#This Row],[Erorr 3]])</f>
        <v>0.36896705333333557</v>
      </c>
      <c r="Q999" s="204">
        <f>Table21[[#This Row],[Abs Erorr 3]]/Table21[[#This Row],[Adj Close]]</f>
        <v>5.9211071562456138E-3</v>
      </c>
    </row>
    <row r="1000" spans="1:17" x14ac:dyDescent="0.3">
      <c r="A1000" s="68">
        <v>44911</v>
      </c>
      <c r="B1000" s="87">
        <v>63.743396760000003</v>
      </c>
      <c r="C1000" s="6">
        <f t="shared" si="76"/>
        <v>62.313861850000002</v>
      </c>
      <c r="D1000" s="19">
        <f>Table21[[#This Row],[Adj Close]]-Table21[[#This Row],[Naive Trend ]]</f>
        <v>1.429534910000001</v>
      </c>
      <c r="E1000" s="7">
        <f t="shared" si="75"/>
        <v>2.0435700589087111</v>
      </c>
      <c r="F1000" s="7">
        <f>ABS(Table21[[#This Row],[Erorr 1]])</f>
        <v>1.429534910000001</v>
      </c>
      <c r="G1000" s="8">
        <f>Table21[[#This Row],[Abs Erorr 1]]/Table21[[#This Row],[Adj Close]]</f>
        <v>2.2426399951391621E-2</v>
      </c>
      <c r="H1000" s="6">
        <f t="shared" si="78"/>
        <v>64.097474416666657</v>
      </c>
      <c r="I1000" s="9">
        <f>(Table21[[#This Row],[Adj Close]]-Table21[[#This Row],[3-MA]])</f>
        <v>-0.3540776566666537</v>
      </c>
      <c r="J1000" s="5">
        <f t="shared" si="77"/>
        <v>0.12537098695054869</v>
      </c>
      <c r="K1000" s="5">
        <f>ABS(Table21[[#This Row],[Erorr 2]])</f>
        <v>0.3540776566666537</v>
      </c>
      <c r="L1000" s="8">
        <f>Table21[[#This Row],[Abs Erorr 2]]/Table21[[#This Row],[Adj Close]]</f>
        <v>5.5547346809864872E-3</v>
      </c>
      <c r="M1000" s="6">
        <f t="shared" si="79"/>
        <v>62.881375631666678</v>
      </c>
      <c r="N1000" s="11">
        <f>Table21[[#This Row],[Adj Close]]-Table21[[#This Row],[6-MA]]</f>
        <v>0.86202112833332478</v>
      </c>
      <c r="O1000" s="12">
        <f>(Table21[[#This Row],[Adj Close]]-M1000)^2</f>
        <v>0.74308042569305843</v>
      </c>
      <c r="P1000" s="12">
        <f>ABS(Table21[[#This Row],[Erorr 3]])</f>
        <v>0.86202112833332478</v>
      </c>
      <c r="Q1000" s="204">
        <f>Table21[[#This Row],[Abs Erorr 3]]/Table21[[#This Row],[Adj Close]]</f>
        <v>1.3523300798966157E-2</v>
      </c>
    </row>
    <row r="1001" spans="1:17" x14ac:dyDescent="0.3">
      <c r="A1001" s="68">
        <v>44914</v>
      </c>
      <c r="B1001" s="87">
        <v>63.624267580000001</v>
      </c>
      <c r="C1001" s="6">
        <f t="shared" si="76"/>
        <v>63.743396760000003</v>
      </c>
      <c r="D1001" s="19">
        <f>Table21[[#This Row],[Adj Close]]-Table21[[#This Row],[Naive Trend ]]</f>
        <v>-0.11912918000000161</v>
      </c>
      <c r="E1001" s="7">
        <f t="shared" si="75"/>
        <v>1.4191761527472783E-2</v>
      </c>
      <c r="F1001" s="7">
        <f>ABS(Table21[[#This Row],[Erorr 1]])</f>
        <v>0.11912918000000161</v>
      </c>
      <c r="G1001" s="8">
        <f>Table21[[#This Row],[Abs Erorr 1]]/Table21[[#This Row],[Adj Close]]</f>
        <v>1.8723858761943426E-3</v>
      </c>
      <c r="H1001" s="6">
        <f t="shared" si="78"/>
        <v>63.690452576666665</v>
      </c>
      <c r="I1001" s="9">
        <f>(Table21[[#This Row],[Adj Close]]-Table21[[#This Row],[3-MA]])</f>
        <v>-6.6184996666663665E-2</v>
      </c>
      <c r="J1001" s="5">
        <f t="shared" si="77"/>
        <v>4.3804537837662805E-3</v>
      </c>
      <c r="K1001" s="5">
        <f>ABS(Table21[[#This Row],[Erorr 2]])</f>
        <v>6.6184996666663665E-2</v>
      </c>
      <c r="L1001" s="8">
        <f>Table21[[#This Row],[Abs Erorr 2]]/Table21[[#This Row],[Adj Close]]</f>
        <v>1.0402476788191526E-3</v>
      </c>
      <c r="M1001" s="6">
        <f t="shared" si="79"/>
        <v>63.240413666666662</v>
      </c>
      <c r="N1001" s="11">
        <f>Table21[[#This Row],[Adj Close]]-Table21[[#This Row],[6-MA]]</f>
        <v>0.38385391333333985</v>
      </c>
      <c r="O1001" s="12">
        <f>(Table21[[#This Row],[Adj Close]]-M1001)^2</f>
        <v>0.14734382678131919</v>
      </c>
      <c r="P1001" s="12">
        <f>ABS(Table21[[#This Row],[Erorr 3]])</f>
        <v>0.38385391333333985</v>
      </c>
      <c r="Q1001" s="204">
        <f>Table21[[#This Row],[Abs Erorr 3]]/Table21[[#This Row],[Adj Close]]</f>
        <v>6.0331368506629781E-3</v>
      </c>
    </row>
    <row r="1002" spans="1:17" x14ac:dyDescent="0.3">
      <c r="A1002" s="68">
        <v>44915</v>
      </c>
      <c r="B1002" s="87">
        <v>62.552116390000002</v>
      </c>
      <c r="C1002" s="6">
        <f t="shared" si="76"/>
        <v>63.624267580000001</v>
      </c>
      <c r="D1002" s="19">
        <f>Table21[[#This Row],[Adj Close]]-Table21[[#This Row],[Naive Trend ]]</f>
        <v>-1.0721511899999996</v>
      </c>
      <c r="E1002" s="7">
        <f t="shared" si="75"/>
        <v>1.1495081742184152</v>
      </c>
      <c r="F1002" s="7">
        <f>ABS(Table21[[#This Row],[Erorr 1]])</f>
        <v>1.0721511899999996</v>
      </c>
      <c r="G1002" s="8">
        <f>Table21[[#This Row],[Abs Erorr 1]]/Table21[[#This Row],[Adj Close]]</f>
        <v>1.7140126535693058E-2</v>
      </c>
      <c r="H1002" s="6">
        <f t="shared" si="78"/>
        <v>63.227175396666667</v>
      </c>
      <c r="I1002" s="9">
        <f>(Table21[[#This Row],[Adj Close]]-Table21[[#This Row],[3-MA]])</f>
        <v>-0.67505900666666463</v>
      </c>
      <c r="J1002" s="5">
        <f t="shared" si="77"/>
        <v>0.45570466248178398</v>
      </c>
      <c r="K1002" s="5">
        <f>ABS(Table21[[#This Row],[Erorr 2]])</f>
        <v>0.67505900666666463</v>
      </c>
      <c r="L1002" s="8">
        <f>Table21[[#This Row],[Abs Erorr 2]]/Table21[[#This Row],[Adj Close]]</f>
        <v>1.0791945111142299E-2</v>
      </c>
      <c r="M1002" s="6">
        <f t="shared" si="79"/>
        <v>63.566360475000003</v>
      </c>
      <c r="N1002" s="11">
        <f>Table21[[#This Row],[Adj Close]]-Table21[[#This Row],[6-MA]]</f>
        <v>-1.0142440850000014</v>
      </c>
      <c r="O1002" s="12">
        <f>(Table21[[#This Row],[Adj Close]]-M1002)^2</f>
        <v>1.02869106395749</v>
      </c>
      <c r="P1002" s="12">
        <f>ABS(Table21[[#This Row],[Erorr 3]])</f>
        <v>1.0142440850000014</v>
      </c>
      <c r="Q1002" s="204">
        <f>Table21[[#This Row],[Abs Erorr 3]]/Table21[[#This Row],[Adj Close]]</f>
        <v>1.6214384796773163E-2</v>
      </c>
    </row>
    <row r="1003" spans="1:17" x14ac:dyDescent="0.3">
      <c r="A1003" s="68">
        <v>44916</v>
      </c>
      <c r="B1003" s="87">
        <v>66.215301510000003</v>
      </c>
      <c r="C1003" s="6">
        <f t="shared" si="76"/>
        <v>62.552116390000002</v>
      </c>
      <c r="D1003" s="19">
        <f>Table21[[#This Row],[Adj Close]]-Table21[[#This Row],[Naive Trend ]]</f>
        <v>3.6631851200000014</v>
      </c>
      <c r="E1003" s="7">
        <f t="shared" si="75"/>
        <v>13.418925223389424</v>
      </c>
      <c r="F1003" s="7">
        <f>ABS(Table21[[#This Row],[Erorr 1]])</f>
        <v>3.6631851200000014</v>
      </c>
      <c r="G1003" s="8">
        <f>Table21[[#This Row],[Abs Erorr 1]]/Table21[[#This Row],[Adj Close]]</f>
        <v>5.5322335418902802E-2</v>
      </c>
      <c r="H1003" s="6">
        <f t="shared" si="78"/>
        <v>63.306593576666671</v>
      </c>
      <c r="I1003" s="9">
        <f>(Table21[[#This Row],[Adj Close]]-Table21[[#This Row],[3-MA]])</f>
        <v>2.9087079333333321</v>
      </c>
      <c r="J1003" s="5">
        <f t="shared" si="77"/>
        <v>8.4605818414362641</v>
      </c>
      <c r="K1003" s="5">
        <f>ABS(Table21[[#This Row],[Erorr 2]])</f>
        <v>2.9087079333333321</v>
      </c>
      <c r="L1003" s="8">
        <f>Table21[[#This Row],[Abs Erorr 2]]/Table21[[#This Row],[Adj Close]]</f>
        <v>4.3928032750769119E-2</v>
      </c>
      <c r="M1003" s="6">
        <f t="shared" si="79"/>
        <v>63.702033996666664</v>
      </c>
      <c r="N1003" s="11">
        <f>Table21[[#This Row],[Adj Close]]-Table21[[#This Row],[6-MA]]</f>
        <v>2.5132675133333393</v>
      </c>
      <c r="O1003" s="12">
        <f>(Table21[[#This Row],[Adj Close]]-M1003)^2</f>
        <v>6.3165135935767465</v>
      </c>
      <c r="P1003" s="12">
        <f>ABS(Table21[[#This Row],[Erorr 3]])</f>
        <v>2.5132675133333393</v>
      </c>
      <c r="Q1003" s="204">
        <f>Table21[[#This Row],[Abs Erorr 3]]/Table21[[#This Row],[Adj Close]]</f>
        <v>3.7955992890159676E-2</v>
      </c>
    </row>
    <row r="1004" spans="1:17" x14ac:dyDescent="0.3">
      <c r="A1004" s="68">
        <v>44917</v>
      </c>
      <c r="B1004" s="87">
        <v>65.9174881</v>
      </c>
      <c r="C1004" s="6">
        <f t="shared" si="76"/>
        <v>66.215301510000003</v>
      </c>
      <c r="D1004" s="19">
        <f>Table21[[#This Row],[Adj Close]]-Table21[[#This Row],[Naive Trend ]]</f>
        <v>-0.29781341000000339</v>
      </c>
      <c r="E1004" s="7">
        <f t="shared" si="75"/>
        <v>8.8692827175830116E-2</v>
      </c>
      <c r="F1004" s="7">
        <f>ABS(Table21[[#This Row],[Erorr 1]])</f>
        <v>0.29781341000000339</v>
      </c>
      <c r="G1004" s="8">
        <f>Table21[[#This Row],[Abs Erorr 1]]/Table21[[#This Row],[Adj Close]]</f>
        <v>4.5179726743865929E-3</v>
      </c>
      <c r="H1004" s="6">
        <f t="shared" si="78"/>
        <v>64.130561826666664</v>
      </c>
      <c r="I1004" s="9">
        <f>(Table21[[#This Row],[Adj Close]]-Table21[[#This Row],[3-MA]])</f>
        <v>1.7869262733333358</v>
      </c>
      <c r="J1004" s="5">
        <f t="shared" si="77"/>
        <v>3.1931055063289633</v>
      </c>
      <c r="K1004" s="5">
        <f>ABS(Table21[[#This Row],[Erorr 2]])</f>
        <v>1.7869262733333358</v>
      </c>
      <c r="L1004" s="8">
        <f>Table21[[#This Row],[Abs Erorr 2]]/Table21[[#This Row],[Adj Close]]</f>
        <v>2.7108531056621615E-2</v>
      </c>
      <c r="M1004" s="6">
        <f t="shared" si="79"/>
        <v>63.910507201666668</v>
      </c>
      <c r="N1004" s="11">
        <f>Table21[[#This Row],[Adj Close]]-Table21[[#This Row],[6-MA]]</f>
        <v>2.0069808983333317</v>
      </c>
      <c r="O1004" s="12">
        <f>(Table21[[#This Row],[Adj Close]]-M1004)^2</f>
        <v>4.0279723262748668</v>
      </c>
      <c r="P1004" s="12">
        <f>ABS(Table21[[#This Row],[Erorr 3]])</f>
        <v>2.0069808983333317</v>
      </c>
      <c r="Q1004" s="204">
        <f>Table21[[#This Row],[Abs Erorr 3]]/Table21[[#This Row],[Adj Close]]</f>
        <v>3.0446865561512982E-2</v>
      </c>
    </row>
    <row r="1005" spans="1:17" x14ac:dyDescent="0.3">
      <c r="A1005" s="68">
        <v>44918</v>
      </c>
      <c r="B1005" s="87">
        <v>66.433708190000004</v>
      </c>
      <c r="C1005" s="6">
        <f t="shared" si="76"/>
        <v>65.9174881</v>
      </c>
      <c r="D1005" s="19">
        <f>Table21[[#This Row],[Adj Close]]-Table21[[#This Row],[Naive Trend ]]</f>
        <v>0.51622009000000446</v>
      </c>
      <c r="E1005" s="7">
        <f t="shared" si="75"/>
        <v>0.26648318131961268</v>
      </c>
      <c r="F1005" s="7">
        <f>ABS(Table21[[#This Row],[Erorr 1]])</f>
        <v>0.51622009000000446</v>
      </c>
      <c r="G1005" s="8">
        <f>Table21[[#This Row],[Abs Erorr 1]]/Table21[[#This Row],[Adj Close]]</f>
        <v>7.7704542477685891E-3</v>
      </c>
      <c r="H1005" s="6">
        <f t="shared" si="78"/>
        <v>64.894968666666671</v>
      </c>
      <c r="I1005" s="9">
        <f>(Table21[[#This Row],[Adj Close]]-Table21[[#This Row],[3-MA]])</f>
        <v>1.5387395233333336</v>
      </c>
      <c r="J1005" s="5">
        <f t="shared" si="77"/>
        <v>2.3677193206680949</v>
      </c>
      <c r="K1005" s="5">
        <f>ABS(Table21[[#This Row],[Erorr 2]])</f>
        <v>1.5387395233333336</v>
      </c>
      <c r="L1005" s="8">
        <f>Table21[[#This Row],[Abs Erorr 2]]/Table21[[#This Row],[Adj Close]]</f>
        <v>2.316202971739208E-2</v>
      </c>
      <c r="M1005" s="6">
        <f t="shared" si="79"/>
        <v>64.061072031666669</v>
      </c>
      <c r="N1005" s="11">
        <f>Table21[[#This Row],[Adj Close]]-Table21[[#This Row],[6-MA]]</f>
        <v>2.3726361583333357</v>
      </c>
      <c r="O1005" s="12">
        <f>(Table21[[#This Row],[Adj Close]]-M1005)^2</f>
        <v>5.6294023398307695</v>
      </c>
      <c r="P1005" s="12">
        <f>ABS(Table21[[#This Row],[Erorr 3]])</f>
        <v>2.3726361583333357</v>
      </c>
      <c r="Q1005" s="204">
        <f>Table21[[#This Row],[Abs Erorr 3]]/Table21[[#This Row],[Adj Close]]</f>
        <v>3.5714341754755144E-2</v>
      </c>
    </row>
    <row r="1006" spans="1:17" x14ac:dyDescent="0.3">
      <c r="A1006" s="68">
        <v>44922</v>
      </c>
      <c r="B1006" s="87">
        <v>66.691818240000003</v>
      </c>
      <c r="C1006" s="6">
        <f t="shared" si="76"/>
        <v>66.433708190000004</v>
      </c>
      <c r="D1006" s="19">
        <f>Table21[[#This Row],[Adj Close]]-Table21[[#This Row],[Naive Trend ]]</f>
        <v>0.25811004999999909</v>
      </c>
      <c r="E1006" s="7">
        <f t="shared" si="75"/>
        <v>6.6620797911002033E-2</v>
      </c>
      <c r="F1006" s="7">
        <f>ABS(Table21[[#This Row],[Erorr 1]])</f>
        <v>0.25811004999999909</v>
      </c>
      <c r="G1006" s="8">
        <f>Table21[[#This Row],[Abs Erorr 1]]/Table21[[#This Row],[Adj Close]]</f>
        <v>3.8701906292486032E-3</v>
      </c>
      <c r="H1006" s="6">
        <f t="shared" si="78"/>
        <v>66.188832599999998</v>
      </c>
      <c r="I1006" s="9">
        <f>(Table21[[#This Row],[Adj Close]]-Table21[[#This Row],[3-MA]])</f>
        <v>0.50298564000000567</v>
      </c>
      <c r="J1006" s="5">
        <f t="shared" si="77"/>
        <v>0.25299455404621529</v>
      </c>
      <c r="K1006" s="5">
        <f>ABS(Table21[[#This Row],[Erorr 2]])</f>
        <v>0.50298564000000567</v>
      </c>
      <c r="L1006" s="8">
        <f>Table21[[#This Row],[Abs Erorr 2]]/Table21[[#This Row],[Adj Close]]</f>
        <v>7.5419392254375229E-3</v>
      </c>
      <c r="M1006" s="6">
        <f t="shared" si="79"/>
        <v>64.747713088333342</v>
      </c>
      <c r="N1006" s="11">
        <f>Table21[[#This Row],[Adj Close]]-Table21[[#This Row],[6-MA]]</f>
        <v>1.9441051516666619</v>
      </c>
      <c r="O1006" s="12">
        <f>(Table21[[#This Row],[Adj Close]]-M1006)^2</f>
        <v>3.7795448407368544</v>
      </c>
      <c r="P1006" s="12">
        <f>ABS(Table21[[#This Row],[Erorr 3]])</f>
        <v>1.9441051516666619</v>
      </c>
      <c r="Q1006" s="204">
        <f>Table21[[#This Row],[Abs Erorr 3]]/Table21[[#This Row],[Adj Close]]</f>
        <v>2.9150579530918212E-2</v>
      </c>
    </row>
    <row r="1007" spans="1:17" x14ac:dyDescent="0.3">
      <c r="A1007" s="68">
        <v>44923</v>
      </c>
      <c r="B1007" s="87">
        <v>65.947273249999995</v>
      </c>
      <c r="C1007" s="6">
        <f t="shared" si="76"/>
        <v>66.691818240000003</v>
      </c>
      <c r="D1007" s="19">
        <f>Table21[[#This Row],[Adj Close]]-Table21[[#This Row],[Naive Trend ]]</f>
        <v>-0.74454499000000851</v>
      </c>
      <c r="E1007" s="7">
        <f t="shared" si="75"/>
        <v>0.55434724213411279</v>
      </c>
      <c r="F1007" s="7">
        <f>ABS(Table21[[#This Row],[Erorr 1]])</f>
        <v>0.74454499000000851</v>
      </c>
      <c r="G1007" s="8">
        <f>Table21[[#This Row],[Abs Erorr 1]]/Table21[[#This Row],[Adj Close]]</f>
        <v>1.1290004170111894E-2</v>
      </c>
      <c r="H1007" s="6">
        <f t="shared" si="78"/>
        <v>66.347671510000012</v>
      </c>
      <c r="I1007" s="9">
        <f>(Table21[[#This Row],[Adj Close]]-Table21[[#This Row],[3-MA]])</f>
        <v>-0.4003982600000171</v>
      </c>
      <c r="J1007" s="5">
        <f t="shared" si="77"/>
        <v>0.1603187666110413</v>
      </c>
      <c r="K1007" s="5">
        <f>ABS(Table21[[#This Row],[Erorr 2]])</f>
        <v>0.4003982600000171</v>
      </c>
      <c r="L1007" s="8">
        <f>Table21[[#This Row],[Abs Erorr 2]]/Table21[[#This Row],[Adj Close]]</f>
        <v>6.0714907572015061E-3</v>
      </c>
      <c r="M1007" s="6">
        <f t="shared" si="79"/>
        <v>65.239116668333338</v>
      </c>
      <c r="N1007" s="11">
        <f>Table21[[#This Row],[Adj Close]]-Table21[[#This Row],[6-MA]]</f>
        <v>0.70815658166665685</v>
      </c>
      <c r="O1007" s="12">
        <f>(Table21[[#This Row],[Adj Close]]-M1007)^2</f>
        <v>0.50148574415780445</v>
      </c>
      <c r="P1007" s="12">
        <f>ABS(Table21[[#This Row],[Erorr 3]])</f>
        <v>0.70815658166665685</v>
      </c>
      <c r="Q1007" s="204">
        <f>Table21[[#This Row],[Abs Erorr 3]]/Table21[[#This Row],[Adj Close]]</f>
        <v>1.0738223838036501E-2</v>
      </c>
    </row>
    <row r="1008" spans="1:17" x14ac:dyDescent="0.3">
      <c r="A1008" s="68">
        <v>44924</v>
      </c>
      <c r="B1008" s="87">
        <v>67.833465579999995</v>
      </c>
      <c r="C1008" s="6">
        <f t="shared" si="76"/>
        <v>65.947273249999995</v>
      </c>
      <c r="D1008" s="19">
        <f>Table21[[#This Row],[Adj Close]]-Table21[[#This Row],[Naive Trend ]]</f>
        <v>1.8861923300000001</v>
      </c>
      <c r="E1008" s="7">
        <f t="shared" si="75"/>
        <v>3.5577215057508291</v>
      </c>
      <c r="F1008" s="7">
        <f>ABS(Table21[[#This Row],[Erorr 1]])</f>
        <v>1.8861923300000001</v>
      </c>
      <c r="G1008" s="8">
        <f>Table21[[#This Row],[Abs Erorr 1]]/Table21[[#This Row],[Adj Close]]</f>
        <v>2.7806220924618728E-2</v>
      </c>
      <c r="H1008" s="6">
        <f t="shared" si="78"/>
        <v>66.35759989333333</v>
      </c>
      <c r="I1008" s="9">
        <f>(Table21[[#This Row],[Adj Close]]-Table21[[#This Row],[3-MA]])</f>
        <v>1.4758656866666655</v>
      </c>
      <c r="J1008" s="5">
        <f t="shared" si="77"/>
        <v>2.178179525080068</v>
      </c>
      <c r="K1008" s="5">
        <f>ABS(Table21[[#This Row],[Erorr 2]])</f>
        <v>1.4758656866666655</v>
      </c>
      <c r="L1008" s="8">
        <f>Table21[[#This Row],[Abs Erorr 2]]/Table21[[#This Row],[Adj Close]]</f>
        <v>2.1757191292638443E-2</v>
      </c>
      <c r="M1008" s="6">
        <f t="shared" si="79"/>
        <v>65.626284279999993</v>
      </c>
      <c r="N1008" s="11">
        <f>Table21[[#This Row],[Adj Close]]-Table21[[#This Row],[6-MA]]</f>
        <v>2.207181300000002</v>
      </c>
      <c r="O1008" s="12">
        <f>(Table21[[#This Row],[Adj Close]]-M1008)^2</f>
        <v>4.8716492910696987</v>
      </c>
      <c r="P1008" s="12">
        <f>ABS(Table21[[#This Row],[Erorr 3]])</f>
        <v>2.207181300000002</v>
      </c>
      <c r="Q1008" s="204">
        <f>Table21[[#This Row],[Abs Erorr 3]]/Table21[[#This Row],[Adj Close]]</f>
        <v>3.2538235826930342E-2</v>
      </c>
    </row>
    <row r="1009" spans="1:17" x14ac:dyDescent="0.3">
      <c r="A1009" s="68">
        <v>44925</v>
      </c>
      <c r="B1009" s="87">
        <v>67.247741700000006</v>
      </c>
      <c r="C1009" s="6">
        <f t="shared" si="76"/>
        <v>67.833465579999995</v>
      </c>
      <c r="D1009" s="19">
        <f>Table21[[#This Row],[Adj Close]]-Table21[[#This Row],[Naive Trend ]]</f>
        <v>-0.58572387999998909</v>
      </c>
      <c r="E1009" s="7">
        <f t="shared" si="75"/>
        <v>0.34307246360224164</v>
      </c>
      <c r="F1009" s="7">
        <f>ABS(Table21[[#This Row],[Erorr 1]])</f>
        <v>0.58572387999998909</v>
      </c>
      <c r="G1009" s="8">
        <f>Table21[[#This Row],[Abs Erorr 1]]/Table21[[#This Row],[Adj Close]]</f>
        <v>8.7099412588897245E-3</v>
      </c>
      <c r="H1009" s="6">
        <f t="shared" si="78"/>
        <v>66.824185689999993</v>
      </c>
      <c r="I1009" s="9">
        <f>(Table21[[#This Row],[Adj Close]]-Table21[[#This Row],[3-MA]])</f>
        <v>0.42355601000001286</v>
      </c>
      <c r="J1009" s="5">
        <f t="shared" si="77"/>
        <v>0.17939969360713098</v>
      </c>
      <c r="K1009" s="5">
        <f>ABS(Table21[[#This Row],[Erorr 2]])</f>
        <v>0.42355601000001286</v>
      </c>
      <c r="L1009" s="8">
        <f>Table21[[#This Row],[Abs Erorr 2]]/Table21[[#This Row],[Adj Close]]</f>
        <v>6.298442137872012E-3</v>
      </c>
      <c r="M1009" s="6">
        <f t="shared" si="79"/>
        <v>66.50650914500001</v>
      </c>
      <c r="N1009" s="11">
        <f>Table21[[#This Row],[Adj Close]]-Table21[[#This Row],[6-MA]]</f>
        <v>0.7412325549999963</v>
      </c>
      <c r="O1009" s="12">
        <f>(Table21[[#This Row],[Adj Close]]-M1009)^2</f>
        <v>0.5494257005918225</v>
      </c>
      <c r="P1009" s="12">
        <f>ABS(Table21[[#This Row],[Erorr 3]])</f>
        <v>0.7412325549999963</v>
      </c>
      <c r="Q1009" s="204">
        <f>Table21[[#This Row],[Abs Erorr 3]]/Table21[[#This Row],[Adj Close]]</f>
        <v>1.1022415567599591E-2</v>
      </c>
    </row>
    <row r="1010" spans="1:17" x14ac:dyDescent="0.3">
      <c r="A1010" s="68">
        <v>44929</v>
      </c>
      <c r="B1010" s="87">
        <v>69.233207699999994</v>
      </c>
      <c r="C1010" s="6">
        <f t="shared" si="76"/>
        <v>67.247741700000006</v>
      </c>
      <c r="D1010" s="19">
        <f>Table21[[#This Row],[Adj Close]]-Table21[[#This Row],[Naive Trend ]]</f>
        <v>1.9854659999999882</v>
      </c>
      <c r="E1010" s="7">
        <f t="shared" si="75"/>
        <v>3.9420752371559531</v>
      </c>
      <c r="F1010" s="7">
        <f>ABS(Table21[[#This Row],[Erorr 1]])</f>
        <v>1.9854659999999882</v>
      </c>
      <c r="G1010" s="8">
        <f>Table21[[#This Row],[Abs Erorr 1]]/Table21[[#This Row],[Adj Close]]</f>
        <v>2.867794322925743E-2</v>
      </c>
      <c r="H1010" s="6">
        <f t="shared" si="78"/>
        <v>67.009493509999999</v>
      </c>
      <c r="I1010" s="9">
        <f>(Table21[[#This Row],[Adj Close]]-Table21[[#This Row],[3-MA]])</f>
        <v>2.2237141899999955</v>
      </c>
      <c r="J1010" s="5">
        <f t="shared" si="77"/>
        <v>4.944904798807336</v>
      </c>
      <c r="K1010" s="5">
        <f>ABS(Table21[[#This Row],[Erorr 2]])</f>
        <v>2.2237141899999955</v>
      </c>
      <c r="L1010" s="8">
        <f>Table21[[#This Row],[Abs Erorr 2]]/Table21[[#This Row],[Adj Close]]</f>
        <v>3.2119184765145525E-2</v>
      </c>
      <c r="M1010" s="6">
        <f t="shared" si="79"/>
        <v>66.678582509999998</v>
      </c>
      <c r="N1010" s="11">
        <f>Table21[[#This Row],[Adj Close]]-Table21[[#This Row],[6-MA]]</f>
        <v>2.5546251899999959</v>
      </c>
      <c r="O1010" s="12">
        <f>(Table21[[#This Row],[Adj Close]]-M1010)^2</f>
        <v>6.5261098613825155</v>
      </c>
      <c r="P1010" s="12">
        <f>ABS(Table21[[#This Row],[Erorr 3]])</f>
        <v>2.5546251899999959</v>
      </c>
      <c r="Q1010" s="204">
        <f>Table21[[#This Row],[Abs Erorr 3]]/Table21[[#This Row],[Adj Close]]</f>
        <v>3.6898841970021794E-2</v>
      </c>
    </row>
    <row r="1011" spans="1:17" x14ac:dyDescent="0.3">
      <c r="A1011" s="68">
        <v>44930</v>
      </c>
      <c r="B1011" s="87">
        <v>72.955963130000001</v>
      </c>
      <c r="C1011" s="6">
        <f t="shared" si="76"/>
        <v>69.233207699999994</v>
      </c>
      <c r="D1011" s="19">
        <f>Table21[[#This Row],[Adj Close]]-Table21[[#This Row],[Naive Trend ]]</f>
        <v>3.7227554300000065</v>
      </c>
      <c r="E1011" s="7">
        <f t="shared" si="75"/>
        <v>13.858907991594533</v>
      </c>
      <c r="F1011" s="7">
        <f>ABS(Table21[[#This Row],[Erorr 1]])</f>
        <v>3.7227554300000065</v>
      </c>
      <c r="G1011" s="8">
        <f>Table21[[#This Row],[Abs Erorr 1]]/Table21[[#This Row],[Adj Close]]</f>
        <v>5.1027431758613621E-2</v>
      </c>
      <c r="H1011" s="6">
        <f t="shared" si="78"/>
        <v>68.104804993333332</v>
      </c>
      <c r="I1011" s="9">
        <f>(Table21[[#This Row],[Adj Close]]-Table21[[#This Row],[3-MA]])</f>
        <v>4.851158136666669</v>
      </c>
      <c r="J1011" s="5">
        <f t="shared" si="77"/>
        <v>23.533735266947229</v>
      </c>
      <c r="K1011" s="5">
        <f>ABS(Table21[[#This Row],[Erorr 2]])</f>
        <v>4.851158136666669</v>
      </c>
      <c r="L1011" s="8">
        <f>Table21[[#This Row],[Abs Erorr 2]]/Table21[[#This Row],[Adj Close]]</f>
        <v>6.6494333410723472E-2</v>
      </c>
      <c r="M1011" s="6">
        <f t="shared" si="79"/>
        <v>67.231202443333331</v>
      </c>
      <c r="N1011" s="11">
        <f>Table21[[#This Row],[Adj Close]]-Table21[[#This Row],[6-MA]]</f>
        <v>5.72476068666667</v>
      </c>
      <c r="O1011" s="12">
        <f>(Table21[[#This Row],[Adj Close]]-M1011)^2</f>
        <v>32.772884919604245</v>
      </c>
      <c r="P1011" s="12">
        <f>ABS(Table21[[#This Row],[Erorr 3]])</f>
        <v>5.72476068666667</v>
      </c>
      <c r="Q1011" s="204">
        <f>Table21[[#This Row],[Abs Erorr 3]]/Table21[[#This Row],[Adj Close]]</f>
        <v>7.8468715113331269E-2</v>
      </c>
    </row>
    <row r="1012" spans="1:17" x14ac:dyDescent="0.3">
      <c r="A1012" s="68">
        <v>44931</v>
      </c>
      <c r="B1012" s="87">
        <v>72.459594730000006</v>
      </c>
      <c r="C1012" s="6">
        <f t="shared" si="76"/>
        <v>72.955963130000001</v>
      </c>
      <c r="D1012" s="19">
        <f>Table21[[#This Row],[Adj Close]]-Table21[[#This Row],[Naive Trend ]]</f>
        <v>-0.49636839999999438</v>
      </c>
      <c r="E1012" s="7">
        <f t="shared" si="75"/>
        <v>0.24638158851855443</v>
      </c>
      <c r="F1012" s="7">
        <f>ABS(Table21[[#This Row],[Erorr 1]])</f>
        <v>0.49636839999999438</v>
      </c>
      <c r="G1012" s="8">
        <f>Table21[[#This Row],[Abs Erorr 1]]/Table21[[#This Row],[Adj Close]]</f>
        <v>6.8502784462094977E-3</v>
      </c>
      <c r="H1012" s="6">
        <f t="shared" si="78"/>
        <v>69.812304176666657</v>
      </c>
      <c r="I1012" s="9">
        <f>(Table21[[#This Row],[Adj Close]]-Table21[[#This Row],[3-MA]])</f>
        <v>2.6472905533333488</v>
      </c>
      <c r="J1012" s="5">
        <f t="shared" si="77"/>
        <v>7.008147273767988</v>
      </c>
      <c r="K1012" s="5">
        <f>ABS(Table21[[#This Row],[Erorr 2]])</f>
        <v>2.6472905533333488</v>
      </c>
      <c r="L1012" s="8">
        <f>Table21[[#This Row],[Abs Erorr 2]]/Table21[[#This Row],[Adj Close]]</f>
        <v>3.6534713769759843E-2</v>
      </c>
      <c r="M1012" s="6">
        <f t="shared" si="79"/>
        <v>68.318244933333332</v>
      </c>
      <c r="N1012" s="11">
        <f>Table21[[#This Row],[Adj Close]]-Table21[[#This Row],[6-MA]]</f>
        <v>4.1413497966666739</v>
      </c>
      <c r="O1012" s="12">
        <f>(Table21[[#This Row],[Adj Close]]-M1012)^2</f>
        <v>17.1507781383511</v>
      </c>
      <c r="P1012" s="12">
        <f>ABS(Table21[[#This Row],[Erorr 3]])</f>
        <v>4.1413497966666739</v>
      </c>
      <c r="Q1012" s="204">
        <f>Table21[[#This Row],[Abs Erorr 3]]/Table21[[#This Row],[Adj Close]]</f>
        <v>5.7153918843987905E-2</v>
      </c>
    </row>
    <row r="1013" spans="1:17" x14ac:dyDescent="0.3">
      <c r="A1013" s="68">
        <v>44932</v>
      </c>
      <c r="B1013" s="87">
        <v>74.782592769999994</v>
      </c>
      <c r="C1013" s="6">
        <f t="shared" si="76"/>
        <v>72.459594730000006</v>
      </c>
      <c r="D1013" s="19">
        <f>Table21[[#This Row],[Adj Close]]-Table21[[#This Row],[Naive Trend ]]</f>
        <v>2.3229980399999874</v>
      </c>
      <c r="E1013" s="7">
        <f t="shared" si="75"/>
        <v>5.3963198938437831</v>
      </c>
      <c r="F1013" s="7">
        <f>ABS(Table21[[#This Row],[Erorr 1]])</f>
        <v>2.3229980399999874</v>
      </c>
      <c r="G1013" s="8">
        <f>Table21[[#This Row],[Abs Erorr 1]]/Table21[[#This Row],[Adj Close]]</f>
        <v>3.106335249895064E-2</v>
      </c>
      <c r="H1013" s="6">
        <f t="shared" si="78"/>
        <v>71.54958852</v>
      </c>
      <c r="I1013" s="9">
        <f>(Table21[[#This Row],[Adj Close]]-Table21[[#This Row],[3-MA]])</f>
        <v>3.2330042499999934</v>
      </c>
      <c r="J1013" s="5">
        <f t="shared" si="77"/>
        <v>10.45231648051802</v>
      </c>
      <c r="K1013" s="5">
        <f>ABS(Table21[[#This Row],[Erorr 2]])</f>
        <v>3.2330042499999934</v>
      </c>
      <c r="L1013" s="8">
        <f>Table21[[#This Row],[Abs Erorr 2]]/Table21[[#This Row],[Adj Close]]</f>
        <v>4.3232042782246981E-2</v>
      </c>
      <c r="M1013" s="6">
        <f t="shared" si="79"/>
        <v>69.279541014999992</v>
      </c>
      <c r="N1013" s="11">
        <f>Table21[[#This Row],[Adj Close]]-Table21[[#This Row],[6-MA]]</f>
        <v>5.5030517550000013</v>
      </c>
      <c r="O1013" s="12">
        <f>(Table21[[#This Row],[Adj Close]]-M1013)^2</f>
        <v>30.283578618208594</v>
      </c>
      <c r="P1013" s="12">
        <f>ABS(Table21[[#This Row],[Erorr 3]])</f>
        <v>5.5030517550000013</v>
      </c>
      <c r="Q1013" s="204">
        <f>Table21[[#This Row],[Abs Erorr 3]]/Table21[[#This Row],[Adj Close]]</f>
        <v>7.3587335650758853E-2</v>
      </c>
    </row>
    <row r="1014" spans="1:17" x14ac:dyDescent="0.3">
      <c r="A1014" s="68">
        <v>44935</v>
      </c>
      <c r="B1014" s="87">
        <v>75.179695129999999</v>
      </c>
      <c r="C1014" s="6">
        <f t="shared" si="76"/>
        <v>74.782592769999994</v>
      </c>
      <c r="D1014" s="19">
        <f>Table21[[#This Row],[Adj Close]]-Table21[[#This Row],[Naive Trend ]]</f>
        <v>0.39710236000000521</v>
      </c>
      <c r="E1014" s="7">
        <f t="shared" si="75"/>
        <v>0.15769028431757373</v>
      </c>
      <c r="F1014" s="7">
        <f>ABS(Table21[[#This Row],[Erorr 1]])</f>
        <v>0.39710236000000521</v>
      </c>
      <c r="G1014" s="8">
        <f>Table21[[#This Row],[Abs Erorr 1]]/Table21[[#This Row],[Adj Close]]</f>
        <v>5.2820427020000499E-3</v>
      </c>
      <c r="H1014" s="6">
        <f t="shared" si="78"/>
        <v>73.399383543333329</v>
      </c>
      <c r="I1014" s="9">
        <f>(Table21[[#This Row],[Adj Close]]-Table21[[#This Row],[3-MA]])</f>
        <v>1.7803115866666701</v>
      </c>
      <c r="J1014" s="5">
        <f t="shared" si="77"/>
        <v>3.1695093456195966</v>
      </c>
      <c r="K1014" s="5">
        <f>ABS(Table21[[#This Row],[Erorr 2]])</f>
        <v>1.7803115866666701</v>
      </c>
      <c r="L1014" s="8">
        <f>Table21[[#This Row],[Abs Erorr 2]]/Table21[[#This Row],[Adj Close]]</f>
        <v>2.3680750282216129E-2</v>
      </c>
      <c r="M1014" s="6">
        <f t="shared" si="79"/>
        <v>70.752094268333323</v>
      </c>
      <c r="N1014" s="11">
        <f>Table21[[#This Row],[Adj Close]]-Table21[[#This Row],[6-MA]]</f>
        <v>4.4276008616666758</v>
      </c>
      <c r="O1014" s="12">
        <f>(Table21[[#This Row],[Adj Close]]-M1014)^2</f>
        <v>19.603649390231489</v>
      </c>
      <c r="P1014" s="12">
        <f>ABS(Table21[[#This Row],[Erorr 3]])</f>
        <v>4.4276008616666758</v>
      </c>
      <c r="Q1014" s="204">
        <f>Table21[[#This Row],[Abs Erorr 3]]/Table21[[#This Row],[Adj Close]]</f>
        <v>5.889357297885435E-2</v>
      </c>
    </row>
    <row r="1015" spans="1:17" x14ac:dyDescent="0.3">
      <c r="A1015" s="68">
        <v>44936</v>
      </c>
      <c r="B1015" s="87">
        <v>75.120124820000001</v>
      </c>
      <c r="C1015" s="6">
        <f t="shared" si="76"/>
        <v>75.179695129999999</v>
      </c>
      <c r="D1015" s="19">
        <f>Table21[[#This Row],[Adj Close]]-Table21[[#This Row],[Naive Trend ]]</f>
        <v>-5.9570309999998017E-2</v>
      </c>
      <c r="E1015" s="7">
        <f t="shared" si="75"/>
        <v>3.5486218334958635E-3</v>
      </c>
      <c r="F1015" s="7">
        <f>ABS(Table21[[#This Row],[Erorr 1]])</f>
        <v>5.9570309999998017E-2</v>
      </c>
      <c r="G1015" s="8">
        <f>Table21[[#This Row],[Abs Erorr 1]]/Table21[[#This Row],[Adj Close]]</f>
        <v>7.9300067914873863E-4</v>
      </c>
      <c r="H1015" s="6">
        <f t="shared" si="78"/>
        <v>74.140627543333338</v>
      </c>
      <c r="I1015" s="9">
        <f>(Table21[[#This Row],[Adj Close]]-Table21[[#This Row],[3-MA]])</f>
        <v>0.9794972766666632</v>
      </c>
      <c r="J1015" s="5">
        <f t="shared" si="77"/>
        <v>0.95941491499740972</v>
      </c>
      <c r="K1015" s="5">
        <f>ABS(Table21[[#This Row],[Erorr 2]])</f>
        <v>0.9794972766666632</v>
      </c>
      <c r="L1015" s="8">
        <f>Table21[[#This Row],[Abs Erorr 2]]/Table21[[#This Row],[Adj Close]]</f>
        <v>1.3039079461245539E-2</v>
      </c>
      <c r="M1015" s="6">
        <f t="shared" si="79"/>
        <v>71.976465860000005</v>
      </c>
      <c r="N1015" s="11">
        <f>Table21[[#This Row],[Adj Close]]-Table21[[#This Row],[6-MA]]</f>
        <v>3.1436589599999962</v>
      </c>
      <c r="O1015" s="12">
        <f>(Table21[[#This Row],[Adj Close]]-M1015)^2</f>
        <v>9.8825916567882572</v>
      </c>
      <c r="P1015" s="12">
        <f>ABS(Table21[[#This Row],[Erorr 3]])</f>
        <v>3.1436589599999962</v>
      </c>
      <c r="Q1015" s="204">
        <f>Table21[[#This Row],[Abs Erorr 3]]/Table21[[#This Row],[Adj Close]]</f>
        <v>4.1848425671984872E-2</v>
      </c>
    </row>
    <row r="1016" spans="1:17" x14ac:dyDescent="0.3">
      <c r="A1016" s="68">
        <v>44937</v>
      </c>
      <c r="B1016" s="87">
        <v>77.55232239</v>
      </c>
      <c r="C1016" s="6">
        <f t="shared" si="76"/>
        <v>75.120124820000001</v>
      </c>
      <c r="D1016" s="19">
        <f>Table21[[#This Row],[Adj Close]]-Table21[[#This Row],[Naive Trend ]]</f>
        <v>2.4321975699999996</v>
      </c>
      <c r="E1016" s="7">
        <f t="shared" si="75"/>
        <v>5.9155850195139026</v>
      </c>
      <c r="F1016" s="7">
        <f>ABS(Table21[[#This Row],[Erorr 1]])</f>
        <v>2.4321975699999996</v>
      </c>
      <c r="G1016" s="8">
        <f>Table21[[#This Row],[Abs Erorr 1]]/Table21[[#This Row],[Adj Close]]</f>
        <v>3.1362021085181838E-2</v>
      </c>
      <c r="H1016" s="6">
        <f t="shared" si="78"/>
        <v>75.027470906666665</v>
      </c>
      <c r="I1016" s="9">
        <f>(Table21[[#This Row],[Adj Close]]-Table21[[#This Row],[3-MA]])</f>
        <v>2.524851483333336</v>
      </c>
      <c r="J1016" s="5">
        <f t="shared" si="77"/>
        <v>6.3748750128905467</v>
      </c>
      <c r="K1016" s="5">
        <f>ABS(Table21[[#This Row],[Erorr 2]])</f>
        <v>2.524851483333336</v>
      </c>
      <c r="L1016" s="8">
        <f>Table21[[#This Row],[Abs Erorr 2]]/Table21[[#This Row],[Adj Close]]</f>
        <v>3.2556748857064575E-2</v>
      </c>
      <c r="M1016" s="6">
        <f t="shared" si="79"/>
        <v>73.288529713333332</v>
      </c>
      <c r="N1016" s="11">
        <f>Table21[[#This Row],[Adj Close]]-Table21[[#This Row],[6-MA]]</f>
        <v>4.2637926766666681</v>
      </c>
      <c r="O1016" s="12">
        <f>(Table21[[#This Row],[Adj Close]]-M1016)^2</f>
        <v>18.179927989596308</v>
      </c>
      <c r="P1016" s="12">
        <f>ABS(Table21[[#This Row],[Erorr 3]])</f>
        <v>4.2637926766666681</v>
      </c>
      <c r="Q1016" s="204">
        <f>Table21[[#This Row],[Abs Erorr 3]]/Table21[[#This Row],[Adj Close]]</f>
        <v>5.497956147882508E-2</v>
      </c>
    </row>
    <row r="1017" spans="1:17" x14ac:dyDescent="0.3">
      <c r="A1017" s="68">
        <v>44938</v>
      </c>
      <c r="B1017" s="87">
        <v>79.23003387</v>
      </c>
      <c r="C1017" s="6">
        <f t="shared" si="76"/>
        <v>77.55232239</v>
      </c>
      <c r="D1017" s="19">
        <f>Table21[[#This Row],[Adj Close]]-Table21[[#This Row],[Naive Trend ]]</f>
        <v>1.6777114799999993</v>
      </c>
      <c r="E1017" s="7">
        <f t="shared" si="75"/>
        <v>2.8147158101237877</v>
      </c>
      <c r="F1017" s="7">
        <f>ABS(Table21[[#This Row],[Erorr 1]])</f>
        <v>1.6777114799999993</v>
      </c>
      <c r="G1017" s="8">
        <f>Table21[[#This Row],[Abs Erorr 1]]/Table21[[#This Row],[Adj Close]]</f>
        <v>2.1175195794473276E-2</v>
      </c>
      <c r="H1017" s="6">
        <f t="shared" si="78"/>
        <v>75.950714113333333</v>
      </c>
      <c r="I1017" s="9">
        <f>(Table21[[#This Row],[Adj Close]]-Table21[[#This Row],[3-MA]])</f>
        <v>3.2793197566666663</v>
      </c>
      <c r="J1017" s="5">
        <f t="shared" si="77"/>
        <v>10.753938066464324</v>
      </c>
      <c r="K1017" s="5">
        <f>ABS(Table21[[#This Row],[Erorr 2]])</f>
        <v>3.2793197566666663</v>
      </c>
      <c r="L1017" s="8">
        <f>Table21[[#This Row],[Abs Erorr 2]]/Table21[[#This Row],[Adj Close]]</f>
        <v>4.1389856806666875E-2</v>
      </c>
      <c r="M1017" s="6">
        <f t="shared" si="79"/>
        <v>74.675048828333331</v>
      </c>
      <c r="N1017" s="11">
        <f>Table21[[#This Row],[Adj Close]]-Table21[[#This Row],[6-MA]]</f>
        <v>4.5549850416666686</v>
      </c>
      <c r="O1017" s="12">
        <f>(Table21[[#This Row],[Adj Close]]-M1017)^2</f>
        <v>20.747888729807102</v>
      </c>
      <c r="P1017" s="12">
        <f>ABS(Table21[[#This Row],[Erorr 3]])</f>
        <v>4.5549850416666686</v>
      </c>
      <c r="Q1017" s="204">
        <f>Table21[[#This Row],[Abs Erorr 3]]/Table21[[#This Row],[Adj Close]]</f>
        <v>5.7490636052742967E-2</v>
      </c>
    </row>
    <row r="1018" spans="1:17" x14ac:dyDescent="0.3">
      <c r="A1018" s="68">
        <v>44939</v>
      </c>
      <c r="B1018" s="87">
        <v>79.249893189999995</v>
      </c>
      <c r="C1018" s="6">
        <f t="shared" si="76"/>
        <v>79.23003387</v>
      </c>
      <c r="D1018" s="19">
        <f>Table21[[#This Row],[Adj Close]]-Table21[[#This Row],[Naive Trend ]]</f>
        <v>1.9859319999994796E-2</v>
      </c>
      <c r="E1018" s="7">
        <f t="shared" si="75"/>
        <v>3.9439259086219329E-4</v>
      </c>
      <c r="F1018" s="7">
        <f>ABS(Table21[[#This Row],[Erorr 1]])</f>
        <v>1.9859319999994796E-2</v>
      </c>
      <c r="G1018" s="8">
        <f>Table21[[#This Row],[Abs Erorr 1]]/Table21[[#This Row],[Adj Close]]</f>
        <v>2.5059112638022718E-4</v>
      </c>
      <c r="H1018" s="6">
        <f t="shared" si="78"/>
        <v>77.300827026666667</v>
      </c>
      <c r="I1018" s="9">
        <f>(Table21[[#This Row],[Adj Close]]-Table21[[#This Row],[3-MA]])</f>
        <v>1.9490661633333275</v>
      </c>
      <c r="J1018" s="5">
        <f t="shared" si="77"/>
        <v>3.7988589090508973</v>
      </c>
      <c r="K1018" s="5">
        <f>ABS(Table21[[#This Row],[Erorr 2]])</f>
        <v>1.9490661633333275</v>
      </c>
      <c r="L1018" s="8">
        <f>Table21[[#This Row],[Abs Erorr 2]]/Table21[[#This Row],[Adj Close]]</f>
        <v>2.4593927952186401E-2</v>
      </c>
      <c r="M1018" s="6">
        <f t="shared" si="79"/>
        <v>75.720727284999995</v>
      </c>
      <c r="N1018" s="11">
        <f>Table21[[#This Row],[Adj Close]]-Table21[[#This Row],[6-MA]]</f>
        <v>3.5291659049999993</v>
      </c>
      <c r="O1018" s="12">
        <f>(Table21[[#This Row],[Adj Close]]-M1018)^2</f>
        <v>12.455011985014464</v>
      </c>
      <c r="P1018" s="12">
        <f>ABS(Table21[[#This Row],[Erorr 3]])</f>
        <v>3.5291659049999993</v>
      </c>
      <c r="Q1018" s="204">
        <f>Table21[[#This Row],[Abs Erorr 3]]/Table21[[#This Row],[Adj Close]]</f>
        <v>4.4532121911368336E-2</v>
      </c>
    </row>
    <row r="1019" spans="1:17" x14ac:dyDescent="0.3">
      <c r="A1019" s="68">
        <v>44943</v>
      </c>
      <c r="B1019" s="87">
        <v>80.838264469999999</v>
      </c>
      <c r="C1019" s="6">
        <f t="shared" si="76"/>
        <v>79.249893189999995</v>
      </c>
      <c r="D1019" s="19">
        <f>Table21[[#This Row],[Adj Close]]-Table21[[#This Row],[Naive Trend ]]</f>
        <v>1.588371280000004</v>
      </c>
      <c r="E1019" s="7">
        <f t="shared" si="75"/>
        <v>2.5229233231288513</v>
      </c>
      <c r="F1019" s="7">
        <f>ABS(Table21[[#This Row],[Erorr 1]])</f>
        <v>1.588371280000004</v>
      </c>
      <c r="G1019" s="8">
        <f>Table21[[#This Row],[Abs Erorr 1]]/Table21[[#This Row],[Adj Close]]</f>
        <v>1.9648755331572794E-2</v>
      </c>
      <c r="H1019" s="6">
        <f t="shared" si="78"/>
        <v>78.677416483333332</v>
      </c>
      <c r="I1019" s="9">
        <f>(Table21[[#This Row],[Adj Close]]-Table21[[#This Row],[3-MA]])</f>
        <v>2.160847986666667</v>
      </c>
      <c r="J1019" s="5">
        <f t="shared" si="77"/>
        <v>4.6692640214813883</v>
      </c>
      <c r="K1019" s="5">
        <f>ABS(Table21[[#This Row],[Erorr 2]])</f>
        <v>2.160847986666667</v>
      </c>
      <c r="L1019" s="8">
        <f>Table21[[#This Row],[Abs Erorr 2]]/Table21[[#This Row],[Adj Close]]</f>
        <v>2.6730509379856642E-2</v>
      </c>
      <c r="M1019" s="6">
        <f t="shared" si="79"/>
        <v>76.852443694999991</v>
      </c>
      <c r="N1019" s="11">
        <f>Table21[[#This Row],[Adj Close]]-Table21[[#This Row],[6-MA]]</f>
        <v>3.9858207750000076</v>
      </c>
      <c r="O1019" s="12">
        <f>(Table21[[#This Row],[Adj Close]]-M1019)^2</f>
        <v>15.886767250421661</v>
      </c>
      <c r="P1019" s="12">
        <f>ABS(Table21[[#This Row],[Erorr 3]])</f>
        <v>3.9858207750000076</v>
      </c>
      <c r="Q1019" s="204">
        <f>Table21[[#This Row],[Abs Erorr 3]]/Table21[[#This Row],[Adj Close]]</f>
        <v>4.9306115131642778E-2</v>
      </c>
    </row>
    <row r="1020" spans="1:17" x14ac:dyDescent="0.3">
      <c r="A1020" s="68">
        <v>44944</v>
      </c>
      <c r="B1020" s="87">
        <v>79.567573550000006</v>
      </c>
      <c r="C1020" s="6">
        <f t="shared" si="76"/>
        <v>80.838264469999999</v>
      </c>
      <c r="D1020" s="19">
        <f>Table21[[#This Row],[Adj Close]]-Table21[[#This Row],[Naive Trend ]]</f>
        <v>-1.2706909199999927</v>
      </c>
      <c r="E1020" s="7">
        <f t="shared" si="75"/>
        <v>1.6146554141704279</v>
      </c>
      <c r="F1020" s="7">
        <f>ABS(Table21[[#This Row],[Erorr 1]])</f>
        <v>1.2706909199999927</v>
      </c>
      <c r="G1020" s="8">
        <f>Table21[[#This Row],[Abs Erorr 1]]/Table21[[#This Row],[Adj Close]]</f>
        <v>1.5969959410682476E-2</v>
      </c>
      <c r="H1020" s="6">
        <f t="shared" si="78"/>
        <v>79.772730509999988</v>
      </c>
      <c r="I1020" s="9">
        <f>(Table21[[#This Row],[Adj Close]]-Table21[[#This Row],[3-MA]])</f>
        <v>-0.20515695999998229</v>
      </c>
      <c r="J1020" s="5">
        <f t="shared" si="77"/>
        <v>4.2089378236434334E-2</v>
      </c>
      <c r="K1020" s="5">
        <f>ABS(Table21[[#This Row],[Erorr 2]])</f>
        <v>0.20515695999998229</v>
      </c>
      <c r="L1020" s="8">
        <f>Table21[[#This Row],[Abs Erorr 2]]/Table21[[#This Row],[Adj Close]]</f>
        <v>2.5783990996164075E-3</v>
      </c>
      <c r="M1020" s="6">
        <f t="shared" si="79"/>
        <v>77.861722311666668</v>
      </c>
      <c r="N1020" s="11">
        <f>Table21[[#This Row],[Adj Close]]-Table21[[#This Row],[6-MA]]</f>
        <v>1.705851238333338</v>
      </c>
      <c r="O1020" s="12">
        <f>(Table21[[#This Row],[Adj Close]]-M1020)^2</f>
        <v>2.9099284473233826</v>
      </c>
      <c r="P1020" s="12">
        <f>ABS(Table21[[#This Row],[Erorr 3]])</f>
        <v>1.705851238333338</v>
      </c>
      <c r="Q1020" s="204">
        <f>Table21[[#This Row],[Abs Erorr 3]]/Table21[[#This Row],[Adj Close]]</f>
        <v>2.1439025500273507E-2</v>
      </c>
    </row>
    <row r="1021" spans="1:17" x14ac:dyDescent="0.3">
      <c r="A1021" s="68">
        <v>44945</v>
      </c>
      <c r="B1021" s="87">
        <v>77.879913329999994</v>
      </c>
      <c r="C1021" s="6">
        <f t="shared" si="76"/>
        <v>79.567573550000006</v>
      </c>
      <c r="D1021" s="19">
        <f>Table21[[#This Row],[Adj Close]]-Table21[[#This Row],[Naive Trend ]]</f>
        <v>-1.6876602200000121</v>
      </c>
      <c r="E1021" s="7">
        <f t="shared" si="75"/>
        <v>2.8481970181704894</v>
      </c>
      <c r="F1021" s="7">
        <f>ABS(Table21[[#This Row],[Erorr 1]])</f>
        <v>1.6876602200000121</v>
      </c>
      <c r="G1021" s="8">
        <f>Table21[[#This Row],[Abs Erorr 1]]/Table21[[#This Row],[Adj Close]]</f>
        <v>2.1670032076806529E-2</v>
      </c>
      <c r="H1021" s="6">
        <f t="shared" si="78"/>
        <v>79.885243736666666</v>
      </c>
      <c r="I1021" s="9">
        <f>(Table21[[#This Row],[Adj Close]]-Table21[[#This Row],[3-MA]])</f>
        <v>-2.0053304066666726</v>
      </c>
      <c r="J1021" s="5">
        <f t="shared" si="77"/>
        <v>4.0213500399019226</v>
      </c>
      <c r="K1021" s="5">
        <f>ABS(Table21[[#This Row],[Erorr 2]])</f>
        <v>2.0053304066666726</v>
      </c>
      <c r="L1021" s="8">
        <f>Table21[[#This Row],[Abs Erorr 2]]/Table21[[#This Row],[Adj Close]]</f>
        <v>2.5749006655535176E-2</v>
      </c>
      <c r="M1021" s="6">
        <f t="shared" si="79"/>
        <v>78.593035381666667</v>
      </c>
      <c r="N1021" s="11">
        <f>Table21[[#This Row],[Adj Close]]-Table21[[#This Row],[6-MA]]</f>
        <v>-0.71312205166667297</v>
      </c>
      <c r="O1021" s="12">
        <f>(Table21[[#This Row],[Adj Close]]-M1021)^2</f>
        <v>0.50854306057328502</v>
      </c>
      <c r="P1021" s="12">
        <f>ABS(Table21[[#This Row],[Erorr 3]])</f>
        <v>0.71312205166667297</v>
      </c>
      <c r="Q1021" s="204">
        <f>Table21[[#This Row],[Abs Erorr 3]]/Table21[[#This Row],[Adj Close]]</f>
        <v>9.1566877924602469E-3</v>
      </c>
    </row>
    <row r="1022" spans="1:17" x14ac:dyDescent="0.3">
      <c r="A1022" s="68">
        <v>44946</v>
      </c>
      <c r="B1022" s="87">
        <v>79.418655400000006</v>
      </c>
      <c r="C1022" s="6">
        <f t="shared" si="76"/>
        <v>77.879913329999994</v>
      </c>
      <c r="D1022" s="19">
        <f>Table21[[#This Row],[Adj Close]]-Table21[[#This Row],[Naive Trend ]]</f>
        <v>1.5387420700000121</v>
      </c>
      <c r="E1022" s="7">
        <f t="shared" si="75"/>
        <v>2.3677271579879222</v>
      </c>
      <c r="F1022" s="7">
        <f>ABS(Table21[[#This Row],[Erorr 1]])</f>
        <v>1.5387420700000121</v>
      </c>
      <c r="G1022" s="8">
        <f>Table21[[#This Row],[Abs Erorr 1]]/Table21[[#This Row],[Adj Close]]</f>
        <v>1.9375070784691376E-2</v>
      </c>
      <c r="H1022" s="6">
        <f t="shared" si="78"/>
        <v>79.428583783333337</v>
      </c>
      <c r="I1022" s="9">
        <f>(Table21[[#This Row],[Adj Close]]-Table21[[#This Row],[3-MA]])</f>
        <v>-9.9283833333316807E-3</v>
      </c>
      <c r="J1022" s="5">
        <f t="shared" si="77"/>
        <v>9.8572795613578292E-5</v>
      </c>
      <c r="K1022" s="5">
        <f>ABS(Table21[[#This Row],[Erorr 2]])</f>
        <v>9.9283833333316807E-3</v>
      </c>
      <c r="L1022" s="8">
        <f>Table21[[#This Row],[Abs Erorr 2]]/Table21[[#This Row],[Adj Close]]</f>
        <v>1.2501323880801537E-4</v>
      </c>
      <c r="M1022" s="6">
        <f t="shared" si="79"/>
        <v>79.053000133333342</v>
      </c>
      <c r="N1022" s="11">
        <f>Table21[[#This Row],[Adj Close]]-Table21[[#This Row],[6-MA]]</f>
        <v>0.36565526666666415</v>
      </c>
      <c r="O1022" s="12">
        <f>(Table21[[#This Row],[Adj Close]]-M1022)^2</f>
        <v>0.13370377404106926</v>
      </c>
      <c r="P1022" s="12">
        <f>ABS(Table21[[#This Row],[Erorr 3]])</f>
        <v>0.36565526666666415</v>
      </c>
      <c r="Q1022" s="204">
        <f>Table21[[#This Row],[Abs Erorr 3]]/Table21[[#This Row],[Adj Close]]</f>
        <v>4.604148292677644E-3</v>
      </c>
    </row>
    <row r="1023" spans="1:17" x14ac:dyDescent="0.3">
      <c r="A1023" s="68">
        <v>44949</v>
      </c>
      <c r="B1023" s="87">
        <v>80.570236210000004</v>
      </c>
      <c r="C1023" s="6">
        <f t="shared" si="76"/>
        <v>79.418655400000006</v>
      </c>
      <c r="D1023" s="19">
        <f>Table21[[#This Row],[Adj Close]]-Table21[[#This Row],[Naive Trend ]]</f>
        <v>1.1515808099999987</v>
      </c>
      <c r="E1023" s="7">
        <f t="shared" si="75"/>
        <v>1.3261383619602531</v>
      </c>
      <c r="F1023" s="7">
        <f>ABS(Table21[[#This Row],[Erorr 1]])</f>
        <v>1.1515808099999987</v>
      </c>
      <c r="G1023" s="8">
        <f>Table21[[#This Row],[Abs Erorr 1]]/Table21[[#This Row],[Adj Close]]</f>
        <v>1.4292881145321377E-2</v>
      </c>
      <c r="H1023" s="6">
        <f t="shared" si="78"/>
        <v>78.955380759999997</v>
      </c>
      <c r="I1023" s="9">
        <f>(Table21[[#This Row],[Adj Close]]-Table21[[#This Row],[3-MA]])</f>
        <v>1.6148554500000074</v>
      </c>
      <c r="J1023" s="5">
        <f t="shared" si="77"/>
        <v>2.6077581243947265</v>
      </c>
      <c r="K1023" s="5">
        <f>ABS(Table21[[#This Row],[Erorr 2]])</f>
        <v>1.6148554500000074</v>
      </c>
      <c r="L1023" s="8">
        <f>Table21[[#This Row],[Abs Erorr 2]]/Table21[[#This Row],[Adj Close]]</f>
        <v>2.0042828790907515E-2</v>
      </c>
      <c r="M1023" s="6">
        <f t="shared" si="79"/>
        <v>79.364055635</v>
      </c>
      <c r="N1023" s="11">
        <f>Table21[[#This Row],[Adj Close]]-Table21[[#This Row],[6-MA]]</f>
        <v>1.2061805750000048</v>
      </c>
      <c r="O1023" s="12">
        <f>(Table21[[#This Row],[Adj Close]]-M1023)^2</f>
        <v>1.4548715795073421</v>
      </c>
      <c r="P1023" s="12">
        <f>ABS(Table21[[#This Row],[Erorr 3]])</f>
        <v>1.2061805750000048</v>
      </c>
      <c r="Q1023" s="204">
        <f>Table21[[#This Row],[Abs Erorr 3]]/Table21[[#This Row],[Adj Close]]</f>
        <v>1.49705478317848E-2</v>
      </c>
    </row>
    <row r="1024" spans="1:17" x14ac:dyDescent="0.3">
      <c r="A1024" s="68">
        <v>44950</v>
      </c>
      <c r="B1024" s="87">
        <v>80.391532900000001</v>
      </c>
      <c r="C1024" s="6">
        <f t="shared" si="76"/>
        <v>80.570236210000004</v>
      </c>
      <c r="D1024" s="19">
        <f>Table21[[#This Row],[Adj Close]]-Table21[[#This Row],[Naive Trend ]]</f>
        <v>-0.17870331000000306</v>
      </c>
      <c r="E1024" s="7">
        <f t="shared" si="75"/>
        <v>3.193487300495719E-2</v>
      </c>
      <c r="F1024" s="7">
        <f>ABS(Table21[[#This Row],[Erorr 1]])</f>
        <v>0.17870331000000306</v>
      </c>
      <c r="G1024" s="8">
        <f>Table21[[#This Row],[Abs Erorr 1]]/Table21[[#This Row],[Adj Close]]</f>
        <v>2.2229120848123929E-3</v>
      </c>
      <c r="H1024" s="6">
        <f t="shared" si="78"/>
        <v>79.289601646666668</v>
      </c>
      <c r="I1024" s="9">
        <f>(Table21[[#This Row],[Adj Close]]-Table21[[#This Row],[3-MA]])</f>
        <v>1.1019312533333334</v>
      </c>
      <c r="J1024" s="5">
        <f t="shared" si="77"/>
        <v>1.2142524870727711</v>
      </c>
      <c r="K1024" s="5">
        <f>ABS(Table21[[#This Row],[Erorr 2]])</f>
        <v>1.1019312533333334</v>
      </c>
      <c r="L1024" s="8">
        <f>Table21[[#This Row],[Abs Erorr 2]]/Table21[[#This Row],[Adj Close]]</f>
        <v>1.3707056123734311E-2</v>
      </c>
      <c r="M1024" s="6">
        <f t="shared" si="79"/>
        <v>79.587422691666674</v>
      </c>
      <c r="N1024" s="11">
        <f>Table21[[#This Row],[Adj Close]]-Table21[[#This Row],[6-MA]]</f>
        <v>0.80411020833332714</v>
      </c>
      <c r="O1024" s="12">
        <f>(Table21[[#This Row],[Adj Close]]-M1024)^2</f>
        <v>0.64659322714586676</v>
      </c>
      <c r="P1024" s="12">
        <f>ABS(Table21[[#This Row],[Erorr 3]])</f>
        <v>0.80411020833332714</v>
      </c>
      <c r="Q1024" s="204">
        <f>Table21[[#This Row],[Abs Erorr 3]]/Table21[[#This Row],[Adj Close]]</f>
        <v>1.0002424127595248E-2</v>
      </c>
    </row>
    <row r="1025" spans="1:17" x14ac:dyDescent="0.3">
      <c r="A1025" s="68">
        <v>44951</v>
      </c>
      <c r="B1025" s="87">
        <v>79.42858124</v>
      </c>
      <c r="C1025" s="6">
        <f t="shared" si="76"/>
        <v>80.391532900000001</v>
      </c>
      <c r="D1025" s="19">
        <f>Table21[[#This Row],[Adj Close]]-Table21[[#This Row],[Naive Trend ]]</f>
        <v>-0.96295166000000165</v>
      </c>
      <c r="E1025" s="7">
        <f t="shared" si="75"/>
        <v>0.92727589949675882</v>
      </c>
      <c r="F1025" s="7">
        <f>ABS(Table21[[#This Row],[Erorr 1]])</f>
        <v>0.96295166000000165</v>
      </c>
      <c r="G1025" s="8">
        <f>Table21[[#This Row],[Abs Erorr 1]]/Table21[[#This Row],[Adj Close]]</f>
        <v>1.212349062474582E-2</v>
      </c>
      <c r="H1025" s="6">
        <f t="shared" si="78"/>
        <v>80.126808170000004</v>
      </c>
      <c r="I1025" s="9">
        <f>(Table21[[#This Row],[Adj Close]]-Table21[[#This Row],[3-MA]])</f>
        <v>-0.69822693000000413</v>
      </c>
      <c r="J1025" s="5">
        <f t="shared" si="77"/>
        <v>0.48752084577723065</v>
      </c>
      <c r="K1025" s="5">
        <f>ABS(Table21[[#This Row],[Erorr 2]])</f>
        <v>0.69822693000000413</v>
      </c>
      <c r="L1025" s="8">
        <f>Table21[[#This Row],[Abs Erorr 2]]/Table21[[#This Row],[Adj Close]]</f>
        <v>8.7906257306831909E-3</v>
      </c>
      <c r="M1025" s="6">
        <f t="shared" si="79"/>
        <v>79.777695976666664</v>
      </c>
      <c r="N1025" s="11">
        <f>Table21[[#This Row],[Adj Close]]-Table21[[#This Row],[6-MA]]</f>
        <v>-0.34911473666666382</v>
      </c>
      <c r="O1025" s="12">
        <f>(Table21[[#This Row],[Adj Close]]-M1025)^2</f>
        <v>0.12188109935783402</v>
      </c>
      <c r="P1025" s="12">
        <f>ABS(Table21[[#This Row],[Erorr 3]])</f>
        <v>0.34911473666666382</v>
      </c>
      <c r="Q1025" s="204">
        <f>Table21[[#This Row],[Abs Erorr 3]]/Table21[[#This Row],[Adj Close]]</f>
        <v>4.3953288755314021E-3</v>
      </c>
    </row>
    <row r="1026" spans="1:17" x14ac:dyDescent="0.3">
      <c r="A1026" s="68">
        <v>44952</v>
      </c>
      <c r="B1026" s="87">
        <v>79.051345830000002</v>
      </c>
      <c r="C1026" s="6">
        <f t="shared" si="76"/>
        <v>79.42858124</v>
      </c>
      <c r="D1026" s="19">
        <f>Table21[[#This Row],[Adj Close]]-Table21[[#This Row],[Naive Trend ]]</f>
        <v>-0.37723540999999727</v>
      </c>
      <c r="E1026" s="7">
        <f t="shared" si="75"/>
        <v>0.14230655455786603</v>
      </c>
      <c r="F1026" s="7">
        <f>ABS(Table21[[#This Row],[Erorr 1]])</f>
        <v>0.37723540999999727</v>
      </c>
      <c r="G1026" s="8">
        <f>Table21[[#This Row],[Abs Erorr 1]]/Table21[[#This Row],[Adj Close]]</f>
        <v>4.7720302044097062E-3</v>
      </c>
      <c r="H1026" s="6">
        <f t="shared" si="78"/>
        <v>80.130116783333335</v>
      </c>
      <c r="I1026" s="9">
        <f>(Table21[[#This Row],[Adj Close]]-Table21[[#This Row],[3-MA]])</f>
        <v>-1.0787709533333327</v>
      </c>
      <c r="J1026" s="5">
        <f t="shared" si="77"/>
        <v>1.1637467697557076</v>
      </c>
      <c r="K1026" s="5">
        <f>ABS(Table21[[#This Row],[Erorr 2]])</f>
        <v>1.0787709533333327</v>
      </c>
      <c r="L1026" s="8">
        <f>Table21[[#This Row],[Abs Erorr 2]]/Table21[[#This Row],[Adj Close]]</f>
        <v>1.3646459045153143E-2</v>
      </c>
      <c r="M1026" s="6">
        <f t="shared" si="79"/>
        <v>79.542748771666666</v>
      </c>
      <c r="N1026" s="11">
        <f>Table21[[#This Row],[Adj Close]]-Table21[[#This Row],[6-MA]]</f>
        <v>-0.49140294166666365</v>
      </c>
      <c r="O1026" s="12">
        <f>(Table21[[#This Row],[Adj Close]]-M1026)^2</f>
        <v>0.24147685107865044</v>
      </c>
      <c r="P1026" s="12">
        <f>ABS(Table21[[#This Row],[Erorr 3]])</f>
        <v>0.49140294166666365</v>
      </c>
      <c r="Q1026" s="204">
        <f>Table21[[#This Row],[Abs Erorr 3]]/Table21[[#This Row],[Adj Close]]</f>
        <v>6.2162501663592948E-3</v>
      </c>
    </row>
    <row r="1027" spans="1:17" x14ac:dyDescent="0.3">
      <c r="A1027" s="68">
        <v>44953</v>
      </c>
      <c r="B1027" s="87">
        <v>79.924949650000002</v>
      </c>
      <c r="C1027" s="6">
        <f t="shared" si="76"/>
        <v>79.051345830000002</v>
      </c>
      <c r="D1027" s="19">
        <f>Table21[[#This Row],[Adj Close]]-Table21[[#This Row],[Naive Trend ]]</f>
        <v>0.87360381999999959</v>
      </c>
      <c r="E1027" s="7">
        <f t="shared" ref="E1027:E1090" si="80">(B1027-C1027)^2</f>
        <v>0.76318363431859171</v>
      </c>
      <c r="F1027" s="7">
        <f>ABS(Table21[[#This Row],[Erorr 1]])</f>
        <v>0.87360381999999959</v>
      </c>
      <c r="G1027" s="8">
        <f>Table21[[#This Row],[Abs Erorr 1]]/Table21[[#This Row],[Adj Close]]</f>
        <v>1.0930301787184167E-2</v>
      </c>
      <c r="H1027" s="6">
        <f t="shared" si="78"/>
        <v>79.623819990000001</v>
      </c>
      <c r="I1027" s="9">
        <f>(Table21[[#This Row],[Adj Close]]-Table21[[#This Row],[3-MA]])</f>
        <v>0.30112966000000085</v>
      </c>
      <c r="J1027" s="5">
        <f t="shared" si="77"/>
        <v>9.067907213171611E-2</v>
      </c>
      <c r="K1027" s="5">
        <f>ABS(Table21[[#This Row],[Erorr 2]])</f>
        <v>0.30112966000000085</v>
      </c>
      <c r="L1027" s="8">
        <f>Table21[[#This Row],[Abs Erorr 2]]/Table21[[#This Row],[Adj Close]]</f>
        <v>3.7676552981100418E-3</v>
      </c>
      <c r="M1027" s="6">
        <f t="shared" si="79"/>
        <v>79.456710818333335</v>
      </c>
      <c r="N1027" s="11">
        <f>Table21[[#This Row],[Adj Close]]-Table21[[#This Row],[6-MA]]</f>
        <v>0.46823883166666747</v>
      </c>
      <c r="O1027" s="12">
        <f>(Table21[[#This Row],[Adj Close]]-M1027)^2</f>
        <v>0.21924760348056574</v>
      </c>
      <c r="P1027" s="12">
        <f>ABS(Table21[[#This Row],[Erorr 3]])</f>
        <v>0.46823883166666747</v>
      </c>
      <c r="Q1027" s="204">
        <f>Table21[[#This Row],[Abs Erorr 3]]/Table21[[#This Row],[Adj Close]]</f>
        <v>5.8584814093363326E-3</v>
      </c>
    </row>
    <row r="1028" spans="1:17" x14ac:dyDescent="0.3">
      <c r="A1028" s="68">
        <v>44956</v>
      </c>
      <c r="B1028" s="87">
        <v>79.061271669999996</v>
      </c>
      <c r="C1028" s="6">
        <f t="shared" ref="C1028:C1091" si="81">B1027</f>
        <v>79.924949650000002</v>
      </c>
      <c r="D1028" s="19">
        <f>Table21[[#This Row],[Adj Close]]-Table21[[#This Row],[Naive Trend ]]</f>
        <v>-0.86367798000000562</v>
      </c>
      <c r="E1028" s="7">
        <f t="shared" si="80"/>
        <v>0.74593965313689015</v>
      </c>
      <c r="F1028" s="7">
        <f>ABS(Table21[[#This Row],[Erorr 1]])</f>
        <v>0.86367798000000562</v>
      </c>
      <c r="G1028" s="8">
        <f>Table21[[#This Row],[Abs Erorr 1]]/Table21[[#This Row],[Adj Close]]</f>
        <v>1.0924159980691664E-2</v>
      </c>
      <c r="H1028" s="6">
        <f t="shared" si="78"/>
        <v>79.468292239999997</v>
      </c>
      <c r="I1028" s="9">
        <f>(Table21[[#This Row],[Adj Close]]-Table21[[#This Row],[3-MA]])</f>
        <v>-0.40702057000000025</v>
      </c>
      <c r="J1028" s="5">
        <f t="shared" si="77"/>
        <v>0.16566574440312509</v>
      </c>
      <c r="K1028" s="5">
        <f>ABS(Table21[[#This Row],[Erorr 2]])</f>
        <v>0.40702057000000025</v>
      </c>
      <c r="L1028" s="8">
        <f>Table21[[#This Row],[Abs Erorr 2]]/Table21[[#This Row],[Adj Close]]</f>
        <v>5.1481662437570588E-3</v>
      </c>
      <c r="M1028" s="6">
        <f t="shared" si="79"/>
        <v>79.797550204999993</v>
      </c>
      <c r="N1028" s="11">
        <f>Table21[[#This Row],[Adj Close]]-Table21[[#This Row],[6-MA]]</f>
        <v>-0.73627853499999674</v>
      </c>
      <c r="O1028" s="12">
        <f>(Table21[[#This Row],[Adj Close]]-M1028)^2</f>
        <v>0.54210608110174141</v>
      </c>
      <c r="P1028" s="12">
        <f>ABS(Table21[[#This Row],[Erorr 3]])</f>
        <v>0.73627853499999674</v>
      </c>
      <c r="Q1028" s="204">
        <f>Table21[[#This Row],[Abs Erorr 3]]/Table21[[#This Row],[Adj Close]]</f>
        <v>9.3127585662068166E-3</v>
      </c>
    </row>
    <row r="1029" spans="1:17" x14ac:dyDescent="0.3">
      <c r="A1029" s="68">
        <v>44957</v>
      </c>
      <c r="B1029" s="87">
        <v>79.468292239999997</v>
      </c>
      <c r="C1029" s="6">
        <f t="shared" si="81"/>
        <v>79.061271669999996</v>
      </c>
      <c r="D1029" s="19">
        <f>Table21[[#This Row],[Adj Close]]-Table21[[#This Row],[Naive Trend ]]</f>
        <v>0.40702057000000025</v>
      </c>
      <c r="E1029" s="7">
        <f t="shared" si="80"/>
        <v>0.16566574440312509</v>
      </c>
      <c r="F1029" s="7">
        <f>ABS(Table21[[#This Row],[Erorr 1]])</f>
        <v>0.40702057000000025</v>
      </c>
      <c r="G1029" s="8">
        <f>Table21[[#This Row],[Abs Erorr 1]]/Table21[[#This Row],[Adj Close]]</f>
        <v>5.1217983742593669E-3</v>
      </c>
      <c r="H1029" s="6">
        <f t="shared" si="78"/>
        <v>79.345855716666662</v>
      </c>
      <c r="I1029" s="9">
        <f>(Table21[[#This Row],[Adj Close]]-Table21[[#This Row],[3-MA]])</f>
        <v>0.12243652333333443</v>
      </c>
      <c r="J1029" s="5">
        <f t="shared" ref="J1029:J1092" si="82">(B1029-H1029)^2</f>
        <v>1.4990702245954148E-2</v>
      </c>
      <c r="K1029" s="5">
        <f>ABS(Table21[[#This Row],[Erorr 2]])</f>
        <v>0.12243652333333443</v>
      </c>
      <c r="L1029" s="8">
        <f>Table21[[#This Row],[Abs Erorr 2]]/Table21[[#This Row],[Adj Close]]</f>
        <v>1.5406965455299741E-3</v>
      </c>
      <c r="M1029" s="6">
        <f t="shared" si="79"/>
        <v>79.737986250000006</v>
      </c>
      <c r="N1029" s="11">
        <f>Table21[[#This Row],[Adj Close]]-Table21[[#This Row],[6-MA]]</f>
        <v>-0.26969401000000914</v>
      </c>
      <c r="O1029" s="12">
        <f>(Table21[[#This Row],[Adj Close]]-M1029)^2</f>
        <v>7.2734859029885038E-2</v>
      </c>
      <c r="P1029" s="12">
        <f>ABS(Table21[[#This Row],[Erorr 3]])</f>
        <v>0.26969401000000914</v>
      </c>
      <c r="Q1029" s="204">
        <f>Table21[[#This Row],[Abs Erorr 3]]/Table21[[#This Row],[Adj Close]]</f>
        <v>3.3937310391107148E-3</v>
      </c>
    </row>
    <row r="1030" spans="1:17" x14ac:dyDescent="0.3">
      <c r="A1030" s="68">
        <v>44958</v>
      </c>
      <c r="B1030" s="87">
        <v>81.275070189999994</v>
      </c>
      <c r="C1030" s="6">
        <f t="shared" si="81"/>
        <v>79.468292239999997</v>
      </c>
      <c r="D1030" s="19">
        <f>Table21[[#This Row],[Adj Close]]-Table21[[#This Row],[Naive Trend ]]</f>
        <v>1.8067779499999972</v>
      </c>
      <c r="E1030" s="7">
        <f t="shared" si="80"/>
        <v>3.2644465606061925</v>
      </c>
      <c r="F1030" s="7">
        <f>ABS(Table21[[#This Row],[Erorr 1]])</f>
        <v>1.8067779499999972</v>
      </c>
      <c r="G1030" s="8">
        <f>Table21[[#This Row],[Abs Erorr 1]]/Table21[[#This Row],[Adj Close]]</f>
        <v>2.2230407747126146E-2</v>
      </c>
      <c r="H1030" s="6">
        <f t="shared" ref="H1030:H1093" si="83">AVERAGE(B1027:B1029)</f>
        <v>79.484837853333332</v>
      </c>
      <c r="I1030" s="9">
        <f>(Table21[[#This Row],[Adj Close]]-Table21[[#This Row],[3-MA]])</f>
        <v>1.7902323366666621</v>
      </c>
      <c r="J1030" s="5">
        <f t="shared" si="82"/>
        <v>3.2049318192469771</v>
      </c>
      <c r="K1030" s="5">
        <f>ABS(Table21[[#This Row],[Erorr 2]])</f>
        <v>1.7902323366666621</v>
      </c>
      <c r="L1030" s="8">
        <f>Table21[[#This Row],[Abs Erorr 2]]/Table21[[#This Row],[Adj Close]]</f>
        <v>2.2026832243658038E-2</v>
      </c>
      <c r="M1030" s="6">
        <f t="shared" si="79"/>
        <v>79.554328921666652</v>
      </c>
      <c r="N1030" s="11">
        <f>Table21[[#This Row],[Adj Close]]-Table21[[#This Row],[6-MA]]</f>
        <v>1.7207412683333416</v>
      </c>
      <c r="O1030" s="12">
        <f>(Table21[[#This Row],[Adj Close]]-M1030)^2</f>
        <v>2.9609505125454372</v>
      </c>
      <c r="P1030" s="12">
        <f>ABS(Table21[[#This Row],[Erorr 3]])</f>
        <v>1.7207412683333416</v>
      </c>
      <c r="Q1030" s="204">
        <f>Table21[[#This Row],[Abs Erorr 3]]/Table21[[#This Row],[Adj Close]]</f>
        <v>2.1171821375370034E-2</v>
      </c>
    </row>
    <row r="1031" spans="1:17" x14ac:dyDescent="0.3">
      <c r="A1031" s="68">
        <v>44959</v>
      </c>
      <c r="B1031" s="87">
        <v>85.285713200000004</v>
      </c>
      <c r="C1031" s="6">
        <f t="shared" si="81"/>
        <v>81.275070189999994</v>
      </c>
      <c r="D1031" s="19">
        <f>Table21[[#This Row],[Adj Close]]-Table21[[#This Row],[Naive Trend ]]</f>
        <v>4.0106430100000097</v>
      </c>
      <c r="E1031" s="7">
        <f t="shared" si="80"/>
        <v>16.085257353661937</v>
      </c>
      <c r="F1031" s="7">
        <f>ABS(Table21[[#This Row],[Erorr 1]])</f>
        <v>4.0106430100000097</v>
      </c>
      <c r="G1031" s="8">
        <f>Table21[[#This Row],[Abs Erorr 1]]/Table21[[#This Row],[Adj Close]]</f>
        <v>4.7025965540029156E-2</v>
      </c>
      <c r="H1031" s="6">
        <f t="shared" si="83"/>
        <v>79.934878033333334</v>
      </c>
      <c r="I1031" s="9">
        <f>(Table21[[#This Row],[Adj Close]]-Table21[[#This Row],[3-MA]])</f>
        <v>5.3508351666666698</v>
      </c>
      <c r="J1031" s="5">
        <f t="shared" si="82"/>
        <v>28.631436980836728</v>
      </c>
      <c r="K1031" s="5">
        <f>ABS(Table21[[#This Row],[Erorr 2]])</f>
        <v>5.3508351666666698</v>
      </c>
      <c r="L1031" s="8">
        <f>Table21[[#This Row],[Abs Erorr 2]]/Table21[[#This Row],[Adj Close]]</f>
        <v>6.2740111630639084E-2</v>
      </c>
      <c r="M1031" s="6">
        <f t="shared" si="79"/>
        <v>79.701585136666665</v>
      </c>
      <c r="N1031" s="11">
        <f>Table21[[#This Row],[Adj Close]]-Table21[[#This Row],[6-MA]]</f>
        <v>5.5841280633333383</v>
      </c>
      <c r="O1031" s="12">
        <f>(Table21[[#This Row],[Adj Close]]-M1031)^2</f>
        <v>31.182486227706939</v>
      </c>
      <c r="P1031" s="12">
        <f>ABS(Table21[[#This Row],[Erorr 3]])</f>
        <v>5.5841280633333383</v>
      </c>
      <c r="Q1031" s="204">
        <f>Table21[[#This Row],[Abs Erorr 3]]/Table21[[#This Row],[Adj Close]]</f>
        <v>6.5475539264568616E-2</v>
      </c>
    </row>
    <row r="1032" spans="1:17" x14ac:dyDescent="0.3">
      <c r="A1032" s="68">
        <v>44960</v>
      </c>
      <c r="B1032" s="87">
        <v>86.060043329999999</v>
      </c>
      <c r="C1032" s="6">
        <f t="shared" si="81"/>
        <v>85.285713200000004</v>
      </c>
      <c r="D1032" s="19">
        <f>Table21[[#This Row],[Adj Close]]-Table21[[#This Row],[Naive Trend ]]</f>
        <v>0.77433012999999562</v>
      </c>
      <c r="E1032" s="7">
        <f t="shared" si="80"/>
        <v>0.59958715022581011</v>
      </c>
      <c r="F1032" s="7">
        <f>ABS(Table21[[#This Row],[Erorr 1]])</f>
        <v>0.77433012999999562</v>
      </c>
      <c r="G1032" s="8">
        <f>Table21[[#This Row],[Abs Erorr 1]]/Table21[[#This Row],[Adj Close]]</f>
        <v>8.9975568224013314E-3</v>
      </c>
      <c r="H1032" s="6">
        <f t="shared" si="83"/>
        <v>82.009691876666665</v>
      </c>
      <c r="I1032" s="9">
        <f>(Table21[[#This Row],[Adj Close]]-Table21[[#This Row],[3-MA]])</f>
        <v>4.0503514533333345</v>
      </c>
      <c r="J1032" s="5">
        <f t="shared" si="82"/>
        <v>16.405346895519454</v>
      </c>
      <c r="K1032" s="5">
        <f>ABS(Table21[[#This Row],[Erorr 2]])</f>
        <v>4.0503514533333345</v>
      </c>
      <c r="L1032" s="8">
        <f>Table21[[#This Row],[Abs Erorr 2]]/Table21[[#This Row],[Adj Close]]</f>
        <v>4.7064250686025474E-2</v>
      </c>
      <c r="M1032" s="6">
        <f t="shared" si="79"/>
        <v>80.677773796666671</v>
      </c>
      <c r="N1032" s="11">
        <f>Table21[[#This Row],[Adj Close]]-Table21[[#This Row],[6-MA]]</f>
        <v>5.3822695333333286</v>
      </c>
      <c r="O1032" s="12">
        <f>(Table21[[#This Row],[Adj Close]]-M1032)^2</f>
        <v>28.968825329448165</v>
      </c>
      <c r="P1032" s="12">
        <f>ABS(Table21[[#This Row],[Erorr 3]])</f>
        <v>5.3822695333333286</v>
      </c>
      <c r="Q1032" s="204">
        <f>Table21[[#This Row],[Abs Erorr 3]]/Table21[[#This Row],[Adj Close]]</f>
        <v>6.2540864785471273E-2</v>
      </c>
    </row>
    <row r="1033" spans="1:17" x14ac:dyDescent="0.3">
      <c r="A1033" s="68">
        <v>44963</v>
      </c>
      <c r="B1033" s="87">
        <v>82.595397950000006</v>
      </c>
      <c r="C1033" s="6">
        <f t="shared" si="81"/>
        <v>86.060043329999999</v>
      </c>
      <c r="D1033" s="19">
        <f>Table21[[#This Row],[Adj Close]]-Table21[[#This Row],[Naive Trend ]]</f>
        <v>-3.4646453799999932</v>
      </c>
      <c r="E1033" s="7">
        <f t="shared" si="80"/>
        <v>12.003767609155297</v>
      </c>
      <c r="F1033" s="7">
        <f>ABS(Table21[[#This Row],[Erorr 1]])</f>
        <v>3.4646453799999932</v>
      </c>
      <c r="G1033" s="8">
        <f>Table21[[#This Row],[Abs Erorr 1]]/Table21[[#This Row],[Adj Close]]</f>
        <v>4.1947196405511027E-2</v>
      </c>
      <c r="H1033" s="6">
        <f t="shared" si="83"/>
        <v>84.206942239999989</v>
      </c>
      <c r="I1033" s="9">
        <f>(Table21[[#This Row],[Adj Close]]-Table21[[#This Row],[3-MA]])</f>
        <v>-1.6115442899999834</v>
      </c>
      <c r="J1033" s="5">
        <f t="shared" si="82"/>
        <v>2.5970749986315509</v>
      </c>
      <c r="K1033" s="5">
        <f>ABS(Table21[[#This Row],[Erorr 2]])</f>
        <v>1.6115442899999834</v>
      </c>
      <c r="L1033" s="8">
        <f>Table21[[#This Row],[Abs Erorr 2]]/Table21[[#This Row],[Adj Close]]</f>
        <v>1.951130849899832E-2</v>
      </c>
      <c r="M1033" s="6">
        <f t="shared" ref="M1033:M1096" si="84">AVERAGE(B1027:B1032)</f>
        <v>81.845890046666668</v>
      </c>
      <c r="N1033" s="11">
        <f>Table21[[#This Row],[Adj Close]]-Table21[[#This Row],[6-MA]]</f>
        <v>0.74950790333333828</v>
      </c>
      <c r="O1033" s="12">
        <f>(Table21[[#This Row],[Adj Close]]-M1033)^2</f>
        <v>0.56176209715913672</v>
      </c>
      <c r="P1033" s="12">
        <f>ABS(Table21[[#This Row],[Erorr 3]])</f>
        <v>0.74950790333333828</v>
      </c>
      <c r="Q1033" s="204">
        <f>Table21[[#This Row],[Abs Erorr 3]]/Table21[[#This Row],[Adj Close]]</f>
        <v>9.074451142992988E-3</v>
      </c>
    </row>
    <row r="1034" spans="1:17" x14ac:dyDescent="0.3">
      <c r="A1034" s="68">
        <v>44964</v>
      </c>
      <c r="B1034" s="87">
        <v>82.178451539999998</v>
      </c>
      <c r="C1034" s="6">
        <f t="shared" si="81"/>
        <v>82.595397950000006</v>
      </c>
      <c r="D1034" s="19">
        <f>Table21[[#This Row],[Adj Close]]-Table21[[#This Row],[Naive Trend ]]</f>
        <v>-0.41694641000000843</v>
      </c>
      <c r="E1034" s="7">
        <f t="shared" si="80"/>
        <v>0.17384430881189514</v>
      </c>
      <c r="F1034" s="7">
        <f>ABS(Table21[[#This Row],[Erorr 1]])</f>
        <v>0.41694641000000843</v>
      </c>
      <c r="G1034" s="8">
        <f>Table21[[#This Row],[Abs Erorr 1]]/Table21[[#This Row],[Adj Close]]</f>
        <v>5.0736708003929912E-3</v>
      </c>
      <c r="H1034" s="6">
        <f t="shared" si="83"/>
        <v>84.647051493333336</v>
      </c>
      <c r="I1034" s="9">
        <f>(Table21[[#This Row],[Adj Close]]-Table21[[#This Row],[3-MA]])</f>
        <v>-2.4685999533333387</v>
      </c>
      <c r="J1034" s="5">
        <f t="shared" si="82"/>
        <v>6.0939857295973621</v>
      </c>
      <c r="K1034" s="5">
        <f>ABS(Table21[[#This Row],[Erorr 2]])</f>
        <v>2.4685999533333387</v>
      </c>
      <c r="L1034" s="8">
        <f>Table21[[#This Row],[Abs Erorr 2]]/Table21[[#This Row],[Adj Close]]</f>
        <v>3.0039504359993429E-2</v>
      </c>
      <c r="M1034" s="6">
        <f t="shared" si="84"/>
        <v>82.290964763333321</v>
      </c>
      <c r="N1034" s="11">
        <f>Table21[[#This Row],[Adj Close]]-Table21[[#This Row],[6-MA]]</f>
        <v>-0.11251322333332325</v>
      </c>
      <c r="O1034" s="12">
        <f>(Table21[[#This Row],[Adj Close]]-M1034)^2</f>
        <v>1.2659225424854276E-2</v>
      </c>
      <c r="P1034" s="12">
        <f>ABS(Table21[[#This Row],[Erorr 3]])</f>
        <v>0.11251322333332325</v>
      </c>
      <c r="Q1034" s="204">
        <f>Table21[[#This Row],[Abs Erorr 3]]/Table21[[#This Row],[Adj Close]]</f>
        <v>1.3691329201859924E-3</v>
      </c>
    </row>
    <row r="1035" spans="1:17" x14ac:dyDescent="0.3">
      <c r="A1035" s="68">
        <v>44965</v>
      </c>
      <c r="B1035" s="87">
        <v>81.960052489999995</v>
      </c>
      <c r="C1035" s="6">
        <f t="shared" si="81"/>
        <v>82.178451539999998</v>
      </c>
      <c r="D1035" s="19">
        <f>Table21[[#This Row],[Adj Close]]-Table21[[#This Row],[Naive Trend ]]</f>
        <v>-0.21839905000000215</v>
      </c>
      <c r="E1035" s="7">
        <f t="shared" si="80"/>
        <v>4.7698145040903438E-2</v>
      </c>
      <c r="F1035" s="7">
        <f>ABS(Table21[[#This Row],[Erorr 1]])</f>
        <v>0.21839905000000215</v>
      </c>
      <c r="G1035" s="8">
        <f>Table21[[#This Row],[Abs Erorr 1]]/Table21[[#This Row],[Adj Close]]</f>
        <v>2.6647011972893643E-3</v>
      </c>
      <c r="H1035" s="6">
        <f t="shared" si="83"/>
        <v>83.611297606666668</v>
      </c>
      <c r="I1035" s="9">
        <f>(Table21[[#This Row],[Adj Close]]-Table21[[#This Row],[3-MA]])</f>
        <v>-1.6512451166666722</v>
      </c>
      <c r="J1035" s="5">
        <f t="shared" si="82"/>
        <v>2.7266104353155316</v>
      </c>
      <c r="K1035" s="5">
        <f>ABS(Table21[[#This Row],[Erorr 2]])</f>
        <v>1.6512451166666722</v>
      </c>
      <c r="L1035" s="8">
        <f>Table21[[#This Row],[Abs Erorr 2]]/Table21[[#This Row],[Adj Close]]</f>
        <v>2.0146950453309456E-2</v>
      </c>
      <c r="M1035" s="6">
        <f t="shared" si="84"/>
        <v>82.810494741666673</v>
      </c>
      <c r="N1035" s="11">
        <f>Table21[[#This Row],[Adj Close]]-Table21[[#This Row],[6-MA]]</f>
        <v>-0.85044225166667786</v>
      </c>
      <c r="O1035" s="12">
        <f>(Table21[[#This Row],[Adj Close]]-M1035)^2</f>
        <v>0.72325202341988903</v>
      </c>
      <c r="P1035" s="12">
        <f>ABS(Table21[[#This Row],[Erorr 3]])</f>
        <v>0.85044225166667786</v>
      </c>
      <c r="Q1035" s="204">
        <f>Table21[[#This Row],[Abs Erorr 3]]/Table21[[#This Row],[Adj Close]]</f>
        <v>1.037630194014872E-2</v>
      </c>
    </row>
    <row r="1036" spans="1:17" x14ac:dyDescent="0.3">
      <c r="A1036" s="68">
        <v>44966</v>
      </c>
      <c r="B1036" s="87">
        <v>74.613830570000005</v>
      </c>
      <c r="C1036" s="6">
        <f t="shared" si="81"/>
        <v>81.960052489999995</v>
      </c>
      <c r="D1036" s="19">
        <f>Table21[[#This Row],[Adj Close]]-Table21[[#This Row],[Naive Trend ]]</f>
        <v>-7.3462219199999907</v>
      </c>
      <c r="E1036" s="7">
        <f t="shared" si="80"/>
        <v>53.966976497888353</v>
      </c>
      <c r="F1036" s="7">
        <f>ABS(Table21[[#This Row],[Erorr 1]])</f>
        <v>7.3462219199999907</v>
      </c>
      <c r="G1036" s="8">
        <f>Table21[[#This Row],[Abs Erorr 1]]/Table21[[#This Row],[Adj Close]]</f>
        <v>9.8456571172927929E-2</v>
      </c>
      <c r="H1036" s="6">
        <f t="shared" si="83"/>
        <v>82.244633993333323</v>
      </c>
      <c r="I1036" s="9">
        <f>(Table21[[#This Row],[Adj Close]]-Table21[[#This Row],[3-MA]])</f>
        <v>-7.6308034233333188</v>
      </c>
      <c r="J1036" s="5">
        <f t="shared" si="82"/>
        <v>58.229160885555501</v>
      </c>
      <c r="K1036" s="5">
        <f>ABS(Table21[[#This Row],[Erorr 2]])</f>
        <v>7.6308034233333188</v>
      </c>
      <c r="L1036" s="8">
        <f>Table21[[#This Row],[Abs Erorr 2]]/Table21[[#This Row],[Adj Close]]</f>
        <v>0.10227062952054679</v>
      </c>
      <c r="M1036" s="6">
        <f t="shared" si="84"/>
        <v>83.225788116666664</v>
      </c>
      <c r="N1036" s="11">
        <f>Table21[[#This Row],[Adj Close]]-Table21[[#This Row],[6-MA]]</f>
        <v>-8.6119575466666589</v>
      </c>
      <c r="O1036" s="12">
        <f>(Table21[[#This Row],[Adj Close]]-M1036)^2</f>
        <v>74.165812785588813</v>
      </c>
      <c r="P1036" s="12">
        <f>ABS(Table21[[#This Row],[Erorr 3]])</f>
        <v>8.6119575466666589</v>
      </c>
      <c r="Q1036" s="204">
        <f>Table21[[#This Row],[Abs Erorr 3]]/Table21[[#This Row],[Adj Close]]</f>
        <v>0.11542039164692437</v>
      </c>
    </row>
    <row r="1037" spans="1:17" x14ac:dyDescent="0.3">
      <c r="A1037" s="68">
        <v>44967</v>
      </c>
      <c r="B1037" s="87">
        <v>74.067825319999997</v>
      </c>
      <c r="C1037" s="6">
        <f t="shared" si="81"/>
        <v>74.613830570000005</v>
      </c>
      <c r="D1037" s="19">
        <f>Table21[[#This Row],[Adj Close]]-Table21[[#This Row],[Naive Trend ]]</f>
        <v>-0.54600525000000744</v>
      </c>
      <c r="E1037" s="7">
        <f t="shared" si="80"/>
        <v>0.29812173302757061</v>
      </c>
      <c r="F1037" s="7">
        <f>ABS(Table21[[#This Row],[Erorr 1]])</f>
        <v>0.54600525000000744</v>
      </c>
      <c r="G1037" s="8">
        <f>Table21[[#This Row],[Abs Erorr 1]]/Table21[[#This Row],[Adj Close]]</f>
        <v>7.3716927375829626E-3</v>
      </c>
      <c r="H1037" s="6">
        <f t="shared" si="83"/>
        <v>79.584111533333328</v>
      </c>
      <c r="I1037" s="9">
        <f>(Table21[[#This Row],[Adj Close]]-Table21[[#This Row],[3-MA]])</f>
        <v>-5.5162862133333306</v>
      </c>
      <c r="J1037" s="5">
        <f t="shared" si="82"/>
        <v>30.429413587411375</v>
      </c>
      <c r="K1037" s="5">
        <f>ABS(Table21[[#This Row],[Erorr 2]])</f>
        <v>5.5162862133333306</v>
      </c>
      <c r="L1037" s="8">
        <f>Table21[[#This Row],[Abs Erorr 2]]/Table21[[#This Row],[Adj Close]]</f>
        <v>7.447614655217652E-2</v>
      </c>
      <c r="M1037" s="6">
        <f t="shared" si="84"/>
        <v>82.115581513333339</v>
      </c>
      <c r="N1037" s="11">
        <f>Table21[[#This Row],[Adj Close]]-Table21[[#This Row],[6-MA]]</f>
        <v>-8.0477561933333419</v>
      </c>
      <c r="O1037" s="12">
        <f>(Table21[[#This Row],[Adj Close]]-M1037)^2</f>
        <v>64.766379747335165</v>
      </c>
      <c r="P1037" s="12">
        <f>ABS(Table21[[#This Row],[Erorr 3]])</f>
        <v>8.0477561933333419</v>
      </c>
      <c r="Q1037" s="204">
        <f>Table21[[#This Row],[Abs Erorr 3]]/Table21[[#This Row],[Adj Close]]</f>
        <v>0.10865387445309893</v>
      </c>
    </row>
    <row r="1038" spans="1:17" x14ac:dyDescent="0.3">
      <c r="A1038" s="68">
        <v>44970</v>
      </c>
      <c r="B1038" s="87">
        <v>74.703178410000007</v>
      </c>
      <c r="C1038" s="6">
        <f t="shared" si="81"/>
        <v>74.067825319999997</v>
      </c>
      <c r="D1038" s="19">
        <f>Table21[[#This Row],[Adj Close]]-Table21[[#This Row],[Naive Trend ]]</f>
        <v>0.6353530900000095</v>
      </c>
      <c r="E1038" s="7">
        <f t="shared" si="80"/>
        <v>0.40367354897256019</v>
      </c>
      <c r="F1038" s="7">
        <f>ABS(Table21[[#This Row],[Erorr 1]])</f>
        <v>0.6353530900000095</v>
      </c>
      <c r="G1038" s="8">
        <f>Table21[[#This Row],[Abs Erorr 1]]/Table21[[#This Row],[Adj Close]]</f>
        <v>8.5050342371370789E-3</v>
      </c>
      <c r="H1038" s="6">
        <f t="shared" si="83"/>
        <v>76.880569460000004</v>
      </c>
      <c r="I1038" s="9">
        <f>(Table21[[#This Row],[Adj Close]]-Table21[[#This Row],[3-MA]])</f>
        <v>-2.1773910499999971</v>
      </c>
      <c r="J1038" s="5">
        <f t="shared" si="82"/>
        <v>4.7410317846200902</v>
      </c>
      <c r="K1038" s="5">
        <f>ABS(Table21[[#This Row],[Erorr 2]])</f>
        <v>2.1773910499999971</v>
      </c>
      <c r="L1038" s="8">
        <f>Table21[[#This Row],[Abs Erorr 2]]/Table21[[#This Row],[Adj Close]]</f>
        <v>2.9147234379367781E-2</v>
      </c>
      <c r="M1038" s="6">
        <f t="shared" si="84"/>
        <v>80.245933533333329</v>
      </c>
      <c r="N1038" s="11">
        <f>Table21[[#This Row],[Adj Close]]-Table21[[#This Row],[6-MA]]</f>
        <v>-5.5427551233333219</v>
      </c>
      <c r="O1038" s="12">
        <f>(Table21[[#This Row],[Adj Close]]-M1038)^2</f>
        <v>30.722134357237788</v>
      </c>
      <c r="P1038" s="12">
        <f>ABS(Table21[[#This Row],[Erorr 3]])</f>
        <v>5.5427551233333219</v>
      </c>
      <c r="Q1038" s="204">
        <f>Table21[[#This Row],[Abs Erorr 3]]/Table21[[#This Row],[Adj Close]]</f>
        <v>7.4197045444472698E-2</v>
      </c>
    </row>
    <row r="1039" spans="1:17" x14ac:dyDescent="0.3">
      <c r="A1039" s="68">
        <v>44971</v>
      </c>
      <c r="B1039" s="87">
        <v>74.534408569999997</v>
      </c>
      <c r="C1039" s="6">
        <f t="shared" si="81"/>
        <v>74.703178410000007</v>
      </c>
      <c r="D1039" s="19">
        <f>Table21[[#This Row],[Adj Close]]-Table21[[#This Row],[Naive Trend ]]</f>
        <v>-0.16876984000001016</v>
      </c>
      <c r="E1039" s="7">
        <f t="shared" si="80"/>
        <v>2.8483258893629029E-2</v>
      </c>
      <c r="F1039" s="7">
        <f>ABS(Table21[[#This Row],[Erorr 1]])</f>
        <v>0.16876984000001016</v>
      </c>
      <c r="G1039" s="8">
        <f>Table21[[#This Row],[Abs Erorr 1]]/Table21[[#This Row],[Adj Close]]</f>
        <v>2.2643211804854891E-3</v>
      </c>
      <c r="H1039" s="6">
        <f t="shared" si="83"/>
        <v>74.461611433333346</v>
      </c>
      <c r="I1039" s="9">
        <f>(Table21[[#This Row],[Adj Close]]-Table21[[#This Row],[3-MA]])</f>
        <v>7.2797136666650886E-2</v>
      </c>
      <c r="J1039" s="5">
        <f t="shared" si="82"/>
        <v>5.2994231068630472E-3</v>
      </c>
      <c r="K1039" s="5">
        <f>ABS(Table21[[#This Row],[Erorr 2]])</f>
        <v>7.2797136666650886E-2</v>
      </c>
      <c r="L1039" s="8">
        <f>Table21[[#This Row],[Abs Erorr 2]]/Table21[[#This Row],[Adj Close]]</f>
        <v>9.7669167923003595E-4</v>
      </c>
      <c r="M1039" s="6">
        <f t="shared" si="84"/>
        <v>78.353122713333335</v>
      </c>
      <c r="N1039" s="11">
        <f>Table21[[#This Row],[Adj Close]]-Table21[[#This Row],[6-MA]]</f>
        <v>-3.818714143333338</v>
      </c>
      <c r="O1039" s="12">
        <f>(Table21[[#This Row],[Adj Close]]-M1039)^2</f>
        <v>14.582577708494069</v>
      </c>
      <c r="P1039" s="12">
        <f>ABS(Table21[[#This Row],[Erorr 3]])</f>
        <v>3.818714143333338</v>
      </c>
      <c r="Q1039" s="204">
        <f>Table21[[#This Row],[Abs Erorr 3]]/Table21[[#This Row],[Adj Close]]</f>
        <v>5.1234244915849048E-2</v>
      </c>
    </row>
    <row r="1040" spans="1:17" x14ac:dyDescent="0.3">
      <c r="A1040" s="68">
        <v>44972</v>
      </c>
      <c r="B1040" s="87">
        <v>75.060554499999995</v>
      </c>
      <c r="C1040" s="6">
        <f t="shared" si="81"/>
        <v>74.534408569999997</v>
      </c>
      <c r="D1040" s="19">
        <f>Table21[[#This Row],[Adj Close]]-Table21[[#This Row],[Naive Trend ]]</f>
        <v>0.52614592999999843</v>
      </c>
      <c r="E1040" s="7">
        <f t="shared" si="80"/>
        <v>0.27682953965556323</v>
      </c>
      <c r="F1040" s="7">
        <f>ABS(Table21[[#This Row],[Erorr 1]])</f>
        <v>0.52614592999999843</v>
      </c>
      <c r="G1040" s="8">
        <f>Table21[[#This Row],[Abs Erorr 1]]/Table21[[#This Row],[Adj Close]]</f>
        <v>7.0096195465755382E-3</v>
      </c>
      <c r="H1040" s="6">
        <f t="shared" si="83"/>
        <v>74.435137433333338</v>
      </c>
      <c r="I1040" s="9">
        <f>(Table21[[#This Row],[Adj Close]]-Table21[[#This Row],[3-MA]])</f>
        <v>0.62541706666665675</v>
      </c>
      <c r="J1040" s="5">
        <f t="shared" si="82"/>
        <v>0.39114650727792538</v>
      </c>
      <c r="K1040" s="5">
        <f>ABS(Table21[[#This Row],[Erorr 2]])</f>
        <v>0.62541706666665675</v>
      </c>
      <c r="L1040" s="8">
        <f>Table21[[#This Row],[Abs Erorr 2]]/Table21[[#This Row],[Adj Close]]</f>
        <v>8.3321668862259314E-3</v>
      </c>
      <c r="M1040" s="6">
        <f t="shared" si="84"/>
        <v>77.009624483333326</v>
      </c>
      <c r="N1040" s="11">
        <f>Table21[[#This Row],[Adj Close]]-Table21[[#This Row],[6-MA]]</f>
        <v>-1.9490699833333309</v>
      </c>
      <c r="O1040" s="12">
        <f>(Table21[[#This Row],[Adj Close]]-M1040)^2</f>
        <v>3.7988737999309907</v>
      </c>
      <c r="P1040" s="12">
        <f>ABS(Table21[[#This Row],[Erorr 3]])</f>
        <v>1.9490699833333309</v>
      </c>
      <c r="Q1040" s="204">
        <f>Table21[[#This Row],[Abs Erorr 3]]/Table21[[#This Row],[Adj Close]]</f>
        <v>2.5966634490201257E-2</v>
      </c>
    </row>
    <row r="1041" spans="1:17" x14ac:dyDescent="0.3">
      <c r="A1041" s="68">
        <v>44973</v>
      </c>
      <c r="B1041" s="87">
        <v>76.509941100000006</v>
      </c>
      <c r="C1041" s="6">
        <f t="shared" si="81"/>
        <v>75.060554499999995</v>
      </c>
      <c r="D1041" s="19">
        <f>Table21[[#This Row],[Adj Close]]-Table21[[#This Row],[Naive Trend ]]</f>
        <v>1.4493866000000111</v>
      </c>
      <c r="E1041" s="7">
        <f t="shared" si="80"/>
        <v>2.100721516259592</v>
      </c>
      <c r="F1041" s="7">
        <f>ABS(Table21[[#This Row],[Erorr 1]])</f>
        <v>1.4493866000000111</v>
      </c>
      <c r="G1041" s="8">
        <f>Table21[[#This Row],[Abs Erorr 1]]/Table21[[#This Row],[Adj Close]]</f>
        <v>1.8943768341235998E-2</v>
      </c>
      <c r="H1041" s="6">
        <f t="shared" si="83"/>
        <v>74.766047159999999</v>
      </c>
      <c r="I1041" s="9">
        <f>(Table21[[#This Row],[Adj Close]]-Table21[[#This Row],[3-MA]])</f>
        <v>1.7438939400000066</v>
      </c>
      <c r="J1041" s="5">
        <f t="shared" si="82"/>
        <v>3.0411660739687467</v>
      </c>
      <c r="K1041" s="5">
        <f>ABS(Table21[[#This Row],[Erorr 2]])</f>
        <v>1.7438939400000066</v>
      </c>
      <c r="L1041" s="8">
        <f>Table21[[#This Row],[Abs Erorr 2]]/Table21[[#This Row],[Adj Close]]</f>
        <v>2.2793037282837571E-2</v>
      </c>
      <c r="M1041" s="6">
        <f t="shared" si="84"/>
        <v>75.823308310000002</v>
      </c>
      <c r="N1041" s="11">
        <f>Table21[[#This Row],[Adj Close]]-Table21[[#This Row],[6-MA]]</f>
        <v>0.68663279000000443</v>
      </c>
      <c r="O1041" s="12">
        <f>(Table21[[#This Row],[Adj Close]]-M1041)^2</f>
        <v>0.47146458830319021</v>
      </c>
      <c r="P1041" s="12">
        <f>ABS(Table21[[#This Row],[Erorr 3]])</f>
        <v>0.68663279000000443</v>
      </c>
      <c r="Q1041" s="204">
        <f>Table21[[#This Row],[Abs Erorr 3]]/Table21[[#This Row],[Adj Close]]</f>
        <v>8.974425808308515E-3</v>
      </c>
    </row>
    <row r="1042" spans="1:17" x14ac:dyDescent="0.3">
      <c r="A1042" s="68">
        <v>44974</v>
      </c>
      <c r="B1042" s="87">
        <v>76.490097050000003</v>
      </c>
      <c r="C1042" s="6">
        <f t="shared" si="81"/>
        <v>76.509941100000006</v>
      </c>
      <c r="D1042" s="19">
        <f>Table21[[#This Row],[Adj Close]]-Table21[[#This Row],[Naive Trend ]]</f>
        <v>-1.9844050000003222E-2</v>
      </c>
      <c r="E1042" s="7">
        <f t="shared" si="80"/>
        <v>3.9378632040262785E-4</v>
      </c>
      <c r="F1042" s="7">
        <f>ABS(Table21[[#This Row],[Erorr 1]])</f>
        <v>1.9844050000003222E-2</v>
      </c>
      <c r="G1042" s="8">
        <f>Table21[[#This Row],[Abs Erorr 1]]/Table21[[#This Row],[Adj Close]]</f>
        <v>2.5943293008285208E-4</v>
      </c>
      <c r="H1042" s="6">
        <f t="shared" si="83"/>
        <v>75.368301389999999</v>
      </c>
      <c r="I1042" s="9">
        <f>(Table21[[#This Row],[Adj Close]]-Table21[[#This Row],[3-MA]])</f>
        <v>1.1217956600000036</v>
      </c>
      <c r="J1042" s="5">
        <f t="shared" si="82"/>
        <v>1.2584255027948437</v>
      </c>
      <c r="K1042" s="5">
        <f>ABS(Table21[[#This Row],[Erorr 2]])</f>
        <v>1.1217956600000036</v>
      </c>
      <c r="L1042" s="8">
        <f>Table21[[#This Row],[Abs Erorr 2]]/Table21[[#This Row],[Adj Close]]</f>
        <v>1.4665894060334488E-2</v>
      </c>
      <c r="M1042" s="6">
        <f t="shared" si="84"/>
        <v>74.914956411666665</v>
      </c>
      <c r="N1042" s="11">
        <f>Table21[[#This Row],[Adj Close]]-Table21[[#This Row],[6-MA]]</f>
        <v>1.5751406383333375</v>
      </c>
      <c r="O1042" s="12">
        <f>(Table21[[#This Row],[Adj Close]]-M1042)^2</f>
        <v>2.4810680305291539</v>
      </c>
      <c r="P1042" s="12">
        <f>ABS(Table21[[#This Row],[Erorr 3]])</f>
        <v>1.5751406383333375</v>
      </c>
      <c r="Q1042" s="204">
        <f>Table21[[#This Row],[Abs Erorr 3]]/Table21[[#This Row],[Adj Close]]</f>
        <v>2.0592739440553991E-2</v>
      </c>
    </row>
    <row r="1043" spans="1:17" x14ac:dyDescent="0.3">
      <c r="A1043" s="68">
        <v>44978</v>
      </c>
      <c r="B1043" s="87">
        <v>72.955963130000001</v>
      </c>
      <c r="C1043" s="6">
        <f t="shared" si="81"/>
        <v>76.490097050000003</v>
      </c>
      <c r="D1043" s="19">
        <f>Table21[[#This Row],[Adj Close]]-Table21[[#This Row],[Naive Trend ]]</f>
        <v>-3.5341339200000021</v>
      </c>
      <c r="E1043" s="7">
        <f t="shared" si="80"/>
        <v>12.490102564494581</v>
      </c>
      <c r="F1043" s="7">
        <f>ABS(Table21[[#This Row],[Erorr 1]])</f>
        <v>3.5341339200000021</v>
      </c>
      <c r="G1043" s="8">
        <f>Table21[[#This Row],[Abs Erorr 1]]/Table21[[#This Row],[Adj Close]]</f>
        <v>4.8442015818536174E-2</v>
      </c>
      <c r="H1043" s="6">
        <f t="shared" si="83"/>
        <v>76.020197550000006</v>
      </c>
      <c r="I1043" s="9">
        <f>(Table21[[#This Row],[Adj Close]]-Table21[[#This Row],[3-MA]])</f>
        <v>-3.0642344200000053</v>
      </c>
      <c r="J1043" s="5">
        <f t="shared" si="82"/>
        <v>9.3895325807127694</v>
      </c>
      <c r="K1043" s="5">
        <f>ABS(Table21[[#This Row],[Erorr 2]])</f>
        <v>3.0642344200000053</v>
      </c>
      <c r="L1043" s="8">
        <f>Table21[[#This Row],[Abs Erorr 2]]/Table21[[#This Row],[Adj Close]]</f>
        <v>4.2001150948276229E-2</v>
      </c>
      <c r="M1043" s="6">
        <f t="shared" si="84"/>
        <v>75.227667491666679</v>
      </c>
      <c r="N1043" s="11">
        <f>Table21[[#This Row],[Adj Close]]-Table21[[#This Row],[6-MA]]</f>
        <v>-2.2717043616666786</v>
      </c>
      <c r="O1043" s="12">
        <f>(Table21[[#This Row],[Adj Close]]-M1043)^2</f>
        <v>5.1606407068154114</v>
      </c>
      <c r="P1043" s="12">
        <f>ABS(Table21[[#This Row],[Erorr 3]])</f>
        <v>2.2717043616666786</v>
      </c>
      <c r="Q1043" s="204">
        <f>Table21[[#This Row],[Abs Erorr 3]]/Table21[[#This Row],[Adj Close]]</f>
        <v>3.1138021680540844E-2</v>
      </c>
    </row>
    <row r="1044" spans="1:17" x14ac:dyDescent="0.3">
      <c r="A1044" s="68">
        <v>44979</v>
      </c>
      <c r="B1044" s="87">
        <v>73.690589900000006</v>
      </c>
      <c r="C1044" s="6">
        <f t="shared" si="81"/>
        <v>72.955963130000001</v>
      </c>
      <c r="D1044" s="19">
        <f>Table21[[#This Row],[Adj Close]]-Table21[[#This Row],[Naive Trend ]]</f>
        <v>0.73462677000000554</v>
      </c>
      <c r="E1044" s="7">
        <f t="shared" si="80"/>
        <v>0.53967649120064098</v>
      </c>
      <c r="F1044" s="7">
        <f>ABS(Table21[[#This Row],[Erorr 1]])</f>
        <v>0.73462677000000554</v>
      </c>
      <c r="G1044" s="8">
        <f>Table21[[#This Row],[Abs Erorr 1]]/Table21[[#This Row],[Adj Close]]</f>
        <v>9.9690716412626449E-3</v>
      </c>
      <c r="H1044" s="6">
        <f t="shared" si="83"/>
        <v>75.318667093333332</v>
      </c>
      <c r="I1044" s="9">
        <f>(Table21[[#This Row],[Adj Close]]-Table21[[#This Row],[3-MA]])</f>
        <v>-1.6280771933333256</v>
      </c>
      <c r="J1044" s="5">
        <f t="shared" si="82"/>
        <v>2.6506353474521189</v>
      </c>
      <c r="K1044" s="5">
        <f>ABS(Table21[[#This Row],[Erorr 2]])</f>
        <v>1.6280771933333256</v>
      </c>
      <c r="L1044" s="8">
        <f>Table21[[#This Row],[Abs Erorr 2]]/Table21[[#This Row],[Adj Close]]</f>
        <v>2.2093420551289756E-2</v>
      </c>
      <c r="M1044" s="6">
        <f t="shared" si="84"/>
        <v>75.042357126666673</v>
      </c>
      <c r="N1044" s="11">
        <f>Table21[[#This Row],[Adj Close]]-Table21[[#This Row],[6-MA]]</f>
        <v>-1.3517672266666665</v>
      </c>
      <c r="O1044" s="12">
        <f>(Table21[[#This Row],[Adj Close]]-M1044)^2</f>
        <v>1.8272746350900908</v>
      </c>
      <c r="P1044" s="12">
        <f>ABS(Table21[[#This Row],[Erorr 3]])</f>
        <v>1.3517672266666665</v>
      </c>
      <c r="Q1044" s="204">
        <f>Table21[[#This Row],[Abs Erorr 3]]/Table21[[#This Row],[Adj Close]]</f>
        <v>1.8343824204705768E-2</v>
      </c>
    </row>
    <row r="1045" spans="1:17" x14ac:dyDescent="0.3">
      <c r="A1045" s="68">
        <v>44980</v>
      </c>
      <c r="B1045" s="87">
        <v>74.008262630000004</v>
      </c>
      <c r="C1045" s="6">
        <f t="shared" si="81"/>
        <v>73.690589900000006</v>
      </c>
      <c r="D1045" s="19">
        <f>Table21[[#This Row],[Adj Close]]-Table21[[#This Row],[Naive Trend ]]</f>
        <v>0.31767272999999818</v>
      </c>
      <c r="E1045" s="7">
        <f t="shared" si="80"/>
        <v>0.10091596338565174</v>
      </c>
      <c r="F1045" s="7">
        <f>ABS(Table21[[#This Row],[Erorr 1]])</f>
        <v>0.31767272999999818</v>
      </c>
      <c r="G1045" s="8">
        <f>Table21[[#This Row],[Abs Erorr 1]]/Table21[[#This Row],[Adj Close]]</f>
        <v>4.2923954530345414E-3</v>
      </c>
      <c r="H1045" s="6">
        <f t="shared" si="83"/>
        <v>74.378883360000017</v>
      </c>
      <c r="I1045" s="9">
        <f>(Table21[[#This Row],[Adj Close]]-Table21[[#This Row],[3-MA]])</f>
        <v>-0.37062073000001305</v>
      </c>
      <c r="J1045" s="5">
        <f t="shared" si="82"/>
        <v>0.13735972550574257</v>
      </c>
      <c r="K1045" s="5">
        <f>ABS(Table21[[#This Row],[Erorr 2]])</f>
        <v>0.37062073000001305</v>
      </c>
      <c r="L1045" s="8">
        <f>Table21[[#This Row],[Abs Erorr 2]]/Table21[[#This Row],[Adj Close]]</f>
        <v>5.0078290832593891E-3</v>
      </c>
      <c r="M1045" s="6">
        <f t="shared" si="84"/>
        <v>74.873592375000001</v>
      </c>
      <c r="N1045" s="11">
        <f>Table21[[#This Row],[Adj Close]]-Table21[[#This Row],[6-MA]]</f>
        <v>-0.86532974499999682</v>
      </c>
      <c r="O1045" s="12">
        <f>(Table21[[#This Row],[Adj Close]]-M1045)^2</f>
        <v>0.74879556758175947</v>
      </c>
      <c r="P1045" s="12">
        <f>ABS(Table21[[#This Row],[Erorr 3]])</f>
        <v>0.86532974499999682</v>
      </c>
      <c r="Q1045" s="204">
        <f>Table21[[#This Row],[Abs Erorr 3]]/Table21[[#This Row],[Adj Close]]</f>
        <v>1.1692339669236156E-2</v>
      </c>
    </row>
    <row r="1046" spans="1:17" x14ac:dyDescent="0.3">
      <c r="A1046" s="68">
        <v>44981</v>
      </c>
      <c r="B1046" s="87">
        <v>71.734909060000007</v>
      </c>
      <c r="C1046" s="6">
        <f t="shared" si="81"/>
        <v>74.008262630000004</v>
      </c>
      <c r="D1046" s="19">
        <f>Table21[[#This Row],[Adj Close]]-Table21[[#This Row],[Naive Trend ]]</f>
        <v>-2.2733535699999976</v>
      </c>
      <c r="E1046" s="7">
        <f t="shared" si="80"/>
        <v>5.1681364542317336</v>
      </c>
      <c r="F1046" s="7">
        <f>ABS(Table21[[#This Row],[Erorr 1]])</f>
        <v>2.2733535699999976</v>
      </c>
      <c r="G1046" s="8">
        <f>Table21[[#This Row],[Abs Erorr 1]]/Table21[[#This Row],[Adj Close]]</f>
        <v>3.1691035784244675E-2</v>
      </c>
      <c r="H1046" s="6">
        <f t="shared" si="83"/>
        <v>73.551605219999999</v>
      </c>
      <c r="I1046" s="9">
        <f>(Table21[[#This Row],[Adj Close]]-Table21[[#This Row],[3-MA]])</f>
        <v>-1.8166961599999922</v>
      </c>
      <c r="J1046" s="5">
        <f t="shared" si="82"/>
        <v>3.3003849377587176</v>
      </c>
      <c r="K1046" s="5">
        <f>ABS(Table21[[#This Row],[Erorr 2]])</f>
        <v>1.8166961599999922</v>
      </c>
      <c r="L1046" s="8">
        <f>Table21[[#This Row],[Abs Erorr 2]]/Table21[[#This Row],[Adj Close]]</f>
        <v>2.53251336595476E-2</v>
      </c>
      <c r="M1046" s="6">
        <f t="shared" si="84"/>
        <v>74.785901385000003</v>
      </c>
      <c r="N1046" s="11">
        <f>Table21[[#This Row],[Adj Close]]-Table21[[#This Row],[6-MA]]</f>
        <v>-3.0509923249999957</v>
      </c>
      <c r="O1046" s="12">
        <f>(Table21[[#This Row],[Adj Close]]-M1046)^2</f>
        <v>9.3085541672088787</v>
      </c>
      <c r="P1046" s="12">
        <f>ABS(Table21[[#This Row],[Erorr 3]])</f>
        <v>3.0509923249999957</v>
      </c>
      <c r="Q1046" s="204">
        <f>Table21[[#This Row],[Abs Erorr 3]]/Table21[[#This Row],[Adj Close]]</f>
        <v>4.253148662178001E-2</v>
      </c>
    </row>
    <row r="1047" spans="1:17" x14ac:dyDescent="0.3">
      <c r="A1047" s="68">
        <v>44984</v>
      </c>
      <c r="B1047" s="87">
        <v>73.224006650000007</v>
      </c>
      <c r="C1047" s="6">
        <f t="shared" si="81"/>
        <v>71.734909060000007</v>
      </c>
      <c r="D1047" s="19">
        <f>Table21[[#This Row],[Adj Close]]-Table21[[#This Row],[Naive Trend ]]</f>
        <v>1.4890975900000001</v>
      </c>
      <c r="E1047" s="7">
        <f t="shared" si="80"/>
        <v>2.2174116325438082</v>
      </c>
      <c r="F1047" s="7">
        <f>ABS(Table21[[#This Row],[Erorr 1]])</f>
        <v>1.4890975900000001</v>
      </c>
      <c r="G1047" s="8">
        <f>Table21[[#This Row],[Abs Erorr 1]]/Table21[[#This Row],[Adj Close]]</f>
        <v>2.0336193799359654E-2</v>
      </c>
      <c r="H1047" s="6">
        <f t="shared" si="83"/>
        <v>73.144587196666677</v>
      </c>
      <c r="I1047" s="9">
        <f>(Table21[[#This Row],[Adj Close]]-Table21[[#This Row],[3-MA]])</f>
        <v>7.941945333332967E-2</v>
      </c>
      <c r="J1047" s="5">
        <f t="shared" si="82"/>
        <v>6.3074495677649294E-3</v>
      </c>
      <c r="K1047" s="5">
        <f>ABS(Table21[[#This Row],[Erorr 2]])</f>
        <v>7.941945333332967E-2</v>
      </c>
      <c r="L1047" s="8">
        <f>Table21[[#This Row],[Abs Erorr 2]]/Table21[[#This Row],[Adj Close]]</f>
        <v>1.0846095012656571E-3</v>
      </c>
      <c r="M1047" s="6">
        <f t="shared" si="84"/>
        <v>74.231627145000004</v>
      </c>
      <c r="N1047" s="11">
        <f>Table21[[#This Row],[Adj Close]]-Table21[[#This Row],[6-MA]]</f>
        <v>-1.0076204949999976</v>
      </c>
      <c r="O1047" s="12">
        <f>(Table21[[#This Row],[Adj Close]]-M1047)^2</f>
        <v>1.0152990619440403</v>
      </c>
      <c r="P1047" s="12">
        <f>ABS(Table21[[#This Row],[Erorr 3]])</f>
        <v>1.0076204949999976</v>
      </c>
      <c r="Q1047" s="204">
        <f>Table21[[#This Row],[Abs Erorr 3]]/Table21[[#This Row],[Adj Close]]</f>
        <v>1.3760794322772796E-2</v>
      </c>
    </row>
    <row r="1048" spans="1:17" x14ac:dyDescent="0.3">
      <c r="A1048" s="68">
        <v>44985</v>
      </c>
      <c r="B1048" s="87">
        <v>74.385498049999995</v>
      </c>
      <c r="C1048" s="6">
        <f t="shared" si="81"/>
        <v>73.224006650000007</v>
      </c>
      <c r="D1048" s="19">
        <f>Table21[[#This Row],[Adj Close]]-Table21[[#This Row],[Naive Trend ]]</f>
        <v>1.1614913999999885</v>
      </c>
      <c r="E1048" s="7">
        <f t="shared" si="80"/>
        <v>1.3490622722739334</v>
      </c>
      <c r="F1048" s="7">
        <f>ABS(Table21[[#This Row],[Erorr 1]])</f>
        <v>1.1614913999999885</v>
      </c>
      <c r="G1048" s="8">
        <f>Table21[[#This Row],[Abs Erorr 1]]/Table21[[#This Row],[Adj Close]]</f>
        <v>1.5614487103645717E-2</v>
      </c>
      <c r="H1048" s="6">
        <f t="shared" si="83"/>
        <v>72.989059446666673</v>
      </c>
      <c r="I1048" s="9">
        <f>(Table21[[#This Row],[Adj Close]]-Table21[[#This Row],[3-MA]])</f>
        <v>1.3964386033333227</v>
      </c>
      <c r="J1048" s="5">
        <f t="shared" si="82"/>
        <v>1.950040772879521</v>
      </c>
      <c r="K1048" s="5">
        <f>ABS(Table21[[#This Row],[Erorr 2]])</f>
        <v>1.3964386033333227</v>
      </c>
      <c r="L1048" s="8">
        <f>Table21[[#This Row],[Abs Erorr 2]]/Table21[[#This Row],[Adj Close]]</f>
        <v>1.8772995273819006E-2</v>
      </c>
      <c r="M1048" s="6">
        <f t="shared" si="84"/>
        <v>73.683971403333331</v>
      </c>
      <c r="N1048" s="11">
        <f>Table21[[#This Row],[Adj Close]]-Table21[[#This Row],[6-MA]]</f>
        <v>0.70152664666666453</v>
      </c>
      <c r="O1048" s="12">
        <f>(Table21[[#This Row],[Adj Close]]-M1048)^2</f>
        <v>0.49213963598337518</v>
      </c>
      <c r="P1048" s="12">
        <f>ABS(Table21[[#This Row],[Erorr 3]])</f>
        <v>0.70152664666666453</v>
      </c>
      <c r="Q1048" s="204">
        <f>Table21[[#This Row],[Abs Erorr 3]]/Table21[[#This Row],[Adj Close]]</f>
        <v>9.4309598652564854E-3</v>
      </c>
    </row>
    <row r="1049" spans="1:17" x14ac:dyDescent="0.3">
      <c r="A1049" s="68">
        <v>44986</v>
      </c>
      <c r="B1049" s="87">
        <v>74.693244930000006</v>
      </c>
      <c r="C1049" s="6">
        <f t="shared" si="81"/>
        <v>74.385498049999995</v>
      </c>
      <c r="D1049" s="19">
        <f>Table21[[#This Row],[Adj Close]]-Table21[[#This Row],[Naive Trend ]]</f>
        <v>0.30774688000001049</v>
      </c>
      <c r="E1049" s="7">
        <f t="shared" si="80"/>
        <v>9.4708142149740854E-2</v>
      </c>
      <c r="F1049" s="7">
        <f>ABS(Table21[[#This Row],[Erorr 1]])</f>
        <v>0.30774688000001049</v>
      </c>
      <c r="G1049" s="8">
        <f>Table21[[#This Row],[Abs Erorr 1]]/Table21[[#This Row],[Adj Close]]</f>
        <v>4.120143398354436E-3</v>
      </c>
      <c r="H1049" s="6">
        <f t="shared" si="83"/>
        <v>73.114804586666665</v>
      </c>
      <c r="I1049" s="9">
        <f>(Table21[[#This Row],[Adj Close]]-Table21[[#This Row],[3-MA]])</f>
        <v>1.5784403433333409</v>
      </c>
      <c r="J1049" s="5">
        <f t="shared" si="82"/>
        <v>2.4914739174622751</v>
      </c>
      <c r="K1049" s="5">
        <f>ABS(Table21[[#This Row],[Erorr 2]])</f>
        <v>1.5784403433333409</v>
      </c>
      <c r="L1049" s="8">
        <f>Table21[[#This Row],[Abs Erorr 2]]/Table21[[#This Row],[Adj Close]]</f>
        <v>2.1132303795511925E-2</v>
      </c>
      <c r="M1049" s="6">
        <f t="shared" si="84"/>
        <v>73.333204903333339</v>
      </c>
      <c r="N1049" s="11">
        <f>Table21[[#This Row],[Adj Close]]-Table21[[#This Row],[6-MA]]</f>
        <v>1.3600400266666668</v>
      </c>
      <c r="O1049" s="12">
        <f>(Table21[[#This Row],[Adj Close]]-M1049)^2</f>
        <v>1.8497088741354677</v>
      </c>
      <c r="P1049" s="12">
        <f>ABS(Table21[[#This Row],[Erorr 3]])</f>
        <v>1.3600400266666668</v>
      </c>
      <c r="Q1049" s="204">
        <f>Table21[[#This Row],[Abs Erorr 3]]/Table21[[#This Row],[Adj Close]]</f>
        <v>1.8208340365199697E-2</v>
      </c>
    </row>
    <row r="1050" spans="1:17" x14ac:dyDescent="0.3">
      <c r="A1050" s="68">
        <v>44987</v>
      </c>
      <c r="B1050" s="87">
        <v>75.854743959999993</v>
      </c>
      <c r="C1050" s="6">
        <f t="shared" si="81"/>
        <v>74.693244930000006</v>
      </c>
      <c r="D1050" s="19">
        <f>Table21[[#This Row],[Adj Close]]-Table21[[#This Row],[Naive Trend ]]</f>
        <v>1.1614990299999874</v>
      </c>
      <c r="E1050" s="7">
        <f t="shared" si="80"/>
        <v>1.3490799966909117</v>
      </c>
      <c r="F1050" s="7">
        <f>ABS(Table21[[#This Row],[Erorr 1]])</f>
        <v>1.1614990299999874</v>
      </c>
      <c r="G1050" s="8">
        <f>Table21[[#This Row],[Abs Erorr 1]]/Table21[[#This Row],[Adj Close]]</f>
        <v>1.5312147525176191E-2</v>
      </c>
      <c r="H1050" s="6">
        <f t="shared" si="83"/>
        <v>74.100916543333327</v>
      </c>
      <c r="I1050" s="9">
        <f>(Table21[[#This Row],[Adj Close]]-Table21[[#This Row],[3-MA]])</f>
        <v>1.7538274166666667</v>
      </c>
      <c r="J1050" s="5">
        <f t="shared" si="82"/>
        <v>3.0759106074516738</v>
      </c>
      <c r="K1050" s="5">
        <f>ABS(Table21[[#This Row],[Erorr 2]])</f>
        <v>1.7538274166666667</v>
      </c>
      <c r="L1050" s="8">
        <f>Table21[[#This Row],[Abs Erorr 2]]/Table21[[#This Row],[Adj Close]]</f>
        <v>2.3120866607782654E-2</v>
      </c>
      <c r="M1050" s="6">
        <f t="shared" si="84"/>
        <v>73.622751870000002</v>
      </c>
      <c r="N1050" s="11">
        <f>Table21[[#This Row],[Adj Close]]-Table21[[#This Row],[6-MA]]</f>
        <v>2.2319920899999914</v>
      </c>
      <c r="O1050" s="12">
        <f>(Table21[[#This Row],[Adj Close]]-M1050)^2</f>
        <v>4.9817886898225296</v>
      </c>
      <c r="P1050" s="12">
        <f>ABS(Table21[[#This Row],[Erorr 3]])</f>
        <v>2.2319920899999914</v>
      </c>
      <c r="Q1050" s="204">
        <f>Table21[[#This Row],[Abs Erorr 3]]/Table21[[#This Row],[Adj Close]]</f>
        <v>2.942455505718896E-2</v>
      </c>
    </row>
    <row r="1051" spans="1:17" x14ac:dyDescent="0.3">
      <c r="A1051" s="68">
        <v>44988</v>
      </c>
      <c r="B1051" s="87">
        <v>77.482826230000001</v>
      </c>
      <c r="C1051" s="6">
        <f t="shared" si="81"/>
        <v>75.854743959999993</v>
      </c>
      <c r="D1051" s="19">
        <f>Table21[[#This Row],[Adj Close]]-Table21[[#This Row],[Naive Trend ]]</f>
        <v>1.6280822700000073</v>
      </c>
      <c r="E1051" s="7">
        <f t="shared" si="80"/>
        <v>2.6506518778883765</v>
      </c>
      <c r="F1051" s="7">
        <f>ABS(Table21[[#This Row],[Erorr 1]])</f>
        <v>1.6280822700000073</v>
      </c>
      <c r="G1051" s="8">
        <f>Table21[[#This Row],[Abs Erorr 1]]/Table21[[#This Row],[Adj Close]]</f>
        <v>2.10121693956698E-2</v>
      </c>
      <c r="H1051" s="6">
        <f t="shared" si="83"/>
        <v>74.977828980000012</v>
      </c>
      <c r="I1051" s="9">
        <f>(Table21[[#This Row],[Adj Close]]-Table21[[#This Row],[3-MA]])</f>
        <v>2.5049972499999882</v>
      </c>
      <c r="J1051" s="5">
        <f t="shared" si="82"/>
        <v>6.2750112225075032</v>
      </c>
      <c r="K1051" s="5">
        <f>ABS(Table21[[#This Row],[Erorr 2]])</f>
        <v>2.5049972499999882</v>
      </c>
      <c r="L1051" s="8">
        <f>Table21[[#This Row],[Abs Erorr 2]]/Table21[[#This Row],[Adj Close]]</f>
        <v>3.2329709328931228E-2</v>
      </c>
      <c r="M1051" s="6">
        <f t="shared" si="84"/>
        <v>73.983444213333328</v>
      </c>
      <c r="N1051" s="11">
        <f>Table21[[#This Row],[Adj Close]]-Table21[[#This Row],[6-MA]]</f>
        <v>3.4993820166666723</v>
      </c>
      <c r="O1051" s="12">
        <f>(Table21[[#This Row],[Adj Close]]-M1051)^2</f>
        <v>12.245674498570105</v>
      </c>
      <c r="P1051" s="12">
        <f>ABS(Table21[[#This Row],[Erorr 3]])</f>
        <v>3.4993820166666723</v>
      </c>
      <c r="Q1051" s="204">
        <f>Table21[[#This Row],[Abs Erorr 3]]/Table21[[#This Row],[Adj Close]]</f>
        <v>4.5163324402740651E-2</v>
      </c>
    </row>
    <row r="1052" spans="1:17" x14ac:dyDescent="0.3">
      <c r="A1052" s="68">
        <v>44991</v>
      </c>
      <c r="B1052" s="87">
        <v>77.651596069999997</v>
      </c>
      <c r="C1052" s="6">
        <f t="shared" si="81"/>
        <v>77.482826230000001</v>
      </c>
      <c r="D1052" s="19">
        <f>Table21[[#This Row],[Adj Close]]-Table21[[#This Row],[Naive Trend ]]</f>
        <v>0.16876983999999595</v>
      </c>
      <c r="E1052" s="7">
        <f t="shared" si="80"/>
        <v>2.8483258893624235E-2</v>
      </c>
      <c r="F1052" s="7">
        <f>ABS(Table21[[#This Row],[Erorr 1]])</f>
        <v>0.16876983999999595</v>
      </c>
      <c r="G1052" s="8">
        <f>Table21[[#This Row],[Abs Erorr 1]]/Table21[[#This Row],[Adj Close]]</f>
        <v>2.1734239673303853E-3</v>
      </c>
      <c r="H1052" s="6">
        <f t="shared" si="83"/>
        <v>76.010271706666671</v>
      </c>
      <c r="I1052" s="9">
        <f>(Table21[[#This Row],[Adj Close]]-Table21[[#This Row],[3-MA]])</f>
        <v>1.6413243633333252</v>
      </c>
      <c r="J1052" s="5">
        <f t="shared" si="82"/>
        <v>2.6939456656715453</v>
      </c>
      <c r="K1052" s="5">
        <f>ABS(Table21[[#This Row],[Erorr 2]])</f>
        <v>1.6413243633333252</v>
      </c>
      <c r="L1052" s="8">
        <f>Table21[[#This Row],[Abs Erorr 2]]/Table21[[#This Row],[Adj Close]]</f>
        <v>2.1137033189295079E-2</v>
      </c>
      <c r="M1052" s="6">
        <f t="shared" si="84"/>
        <v>74.562538146666668</v>
      </c>
      <c r="N1052" s="11">
        <f>Table21[[#This Row],[Adj Close]]-Table21[[#This Row],[6-MA]]</f>
        <v>3.0890579233333284</v>
      </c>
      <c r="O1052" s="12">
        <f>(Table21[[#This Row],[Adj Close]]-M1052)^2</f>
        <v>9.5422788537084156</v>
      </c>
      <c r="P1052" s="12">
        <f>ABS(Table21[[#This Row],[Erorr 3]])</f>
        <v>3.0890579233333284</v>
      </c>
      <c r="Q1052" s="204">
        <f>Table21[[#This Row],[Abs Erorr 3]]/Table21[[#This Row],[Adj Close]]</f>
        <v>3.9780997167767923E-2</v>
      </c>
    </row>
    <row r="1053" spans="1:17" x14ac:dyDescent="0.3">
      <c r="A1053" s="68">
        <v>44992</v>
      </c>
      <c r="B1053" s="87">
        <v>75.477500919999997</v>
      </c>
      <c r="C1053" s="6">
        <f t="shared" si="81"/>
        <v>77.651596069999997</v>
      </c>
      <c r="D1053" s="19">
        <f>Table21[[#This Row],[Adj Close]]-Table21[[#This Row],[Naive Trend ]]</f>
        <v>-2.1740951499999994</v>
      </c>
      <c r="E1053" s="7">
        <f t="shared" si="80"/>
        <v>4.7266897212535204</v>
      </c>
      <c r="F1053" s="7">
        <f>ABS(Table21[[#This Row],[Erorr 1]])</f>
        <v>2.1740951499999994</v>
      </c>
      <c r="G1053" s="8">
        <f>Table21[[#This Row],[Abs Erorr 1]]/Table21[[#This Row],[Adj Close]]</f>
        <v>2.880454603689599E-2</v>
      </c>
      <c r="H1053" s="6">
        <f t="shared" si="83"/>
        <v>76.996388753333335</v>
      </c>
      <c r="I1053" s="9">
        <f>(Table21[[#This Row],[Adj Close]]-Table21[[#This Row],[3-MA]])</f>
        <v>-1.5188878333333378</v>
      </c>
      <c r="J1053" s="5">
        <f t="shared" si="82"/>
        <v>2.307020250248041</v>
      </c>
      <c r="K1053" s="5">
        <f>ABS(Table21[[#This Row],[Erorr 2]])</f>
        <v>1.5188878333333378</v>
      </c>
      <c r="L1053" s="8">
        <f>Table21[[#This Row],[Abs Erorr 2]]/Table21[[#This Row],[Adj Close]]</f>
        <v>2.0123716535649944E-2</v>
      </c>
      <c r="M1053" s="6">
        <f t="shared" si="84"/>
        <v>75.548652648333331</v>
      </c>
      <c r="N1053" s="11">
        <f>Table21[[#This Row],[Adj Close]]-Table21[[#This Row],[6-MA]]</f>
        <v>-7.1151728333333608E-2</v>
      </c>
      <c r="O1053" s="12">
        <f>(Table21[[#This Row],[Adj Close]]-M1053)^2</f>
        <v>5.0625684448205085E-3</v>
      </c>
      <c r="P1053" s="12">
        <f>ABS(Table21[[#This Row],[Erorr 3]])</f>
        <v>7.1151728333333608E-2</v>
      </c>
      <c r="Q1053" s="204">
        <f>Table21[[#This Row],[Abs Erorr 3]]/Table21[[#This Row],[Adj Close]]</f>
        <v>9.4268791979147063E-4</v>
      </c>
    </row>
    <row r="1054" spans="1:17" x14ac:dyDescent="0.3">
      <c r="A1054" s="68">
        <v>44993</v>
      </c>
      <c r="B1054" s="87">
        <v>77.433189389999995</v>
      </c>
      <c r="C1054" s="6">
        <f t="shared" si="81"/>
        <v>75.477500919999997</v>
      </c>
      <c r="D1054" s="19">
        <f>Table21[[#This Row],[Adj Close]]-Table21[[#This Row],[Naive Trend ]]</f>
        <v>1.9556884699999983</v>
      </c>
      <c r="E1054" s="7">
        <f t="shared" si="80"/>
        <v>3.8247173916909345</v>
      </c>
      <c r="F1054" s="7">
        <f>ABS(Table21[[#This Row],[Erorr 1]])</f>
        <v>1.9556884699999983</v>
      </c>
      <c r="G1054" s="8">
        <f>Table21[[#This Row],[Abs Erorr 1]]/Table21[[#This Row],[Adj Close]]</f>
        <v>2.5256462834689374E-2</v>
      </c>
      <c r="H1054" s="6">
        <f t="shared" si="83"/>
        <v>76.870641073333331</v>
      </c>
      <c r="I1054" s="9">
        <f>(Table21[[#This Row],[Adj Close]]-Table21[[#This Row],[3-MA]])</f>
        <v>0.56254831666666405</v>
      </c>
      <c r="J1054" s="5">
        <f t="shared" si="82"/>
        <v>0.31646060858449732</v>
      </c>
      <c r="K1054" s="5">
        <f>ABS(Table21[[#This Row],[Erorr 2]])</f>
        <v>0.56254831666666405</v>
      </c>
      <c r="L1054" s="8">
        <f>Table21[[#This Row],[Abs Erorr 2]]/Table21[[#This Row],[Adj Close]]</f>
        <v>7.2649508705283109E-3</v>
      </c>
      <c r="M1054" s="6">
        <f t="shared" si="84"/>
        <v>75.924235026666665</v>
      </c>
      <c r="N1054" s="11">
        <f>Table21[[#This Row],[Adj Close]]-Table21[[#This Row],[6-MA]]</f>
        <v>1.5089543633333307</v>
      </c>
      <c r="O1054" s="12">
        <f>(Table21[[#This Row],[Adj Close]]-M1054)^2</f>
        <v>2.2769432706226973</v>
      </c>
      <c r="P1054" s="12">
        <f>ABS(Table21[[#This Row],[Erorr 3]])</f>
        <v>1.5089543633333307</v>
      </c>
      <c r="Q1054" s="204">
        <f>Table21[[#This Row],[Abs Erorr 3]]/Table21[[#This Row],[Adj Close]]</f>
        <v>1.948717823998352E-2</v>
      </c>
    </row>
    <row r="1055" spans="1:17" x14ac:dyDescent="0.3">
      <c r="A1055" s="68">
        <v>44994</v>
      </c>
      <c r="B1055" s="87">
        <v>78.981849670000003</v>
      </c>
      <c r="C1055" s="6">
        <f t="shared" si="81"/>
        <v>77.433189389999995</v>
      </c>
      <c r="D1055" s="19">
        <f>Table21[[#This Row],[Adj Close]]-Table21[[#This Row],[Naive Trend ]]</f>
        <v>1.5486602800000071</v>
      </c>
      <c r="E1055" s="7">
        <f t="shared" si="80"/>
        <v>2.3983486628497004</v>
      </c>
      <c r="F1055" s="7">
        <f>ABS(Table21[[#This Row],[Erorr 1]])</f>
        <v>1.5486602800000071</v>
      </c>
      <c r="G1055" s="8">
        <f>Table21[[#This Row],[Abs Erorr 1]]/Table21[[#This Row],[Adj Close]]</f>
        <v>1.9607799595357425E-2</v>
      </c>
      <c r="H1055" s="6">
        <f t="shared" si="83"/>
        <v>76.854095459999996</v>
      </c>
      <c r="I1055" s="9">
        <f>(Table21[[#This Row],[Adj Close]]-Table21[[#This Row],[3-MA]])</f>
        <v>2.1277542100000062</v>
      </c>
      <c r="J1055" s="5">
        <f t="shared" si="82"/>
        <v>4.5273379781727501</v>
      </c>
      <c r="K1055" s="5">
        <f>ABS(Table21[[#This Row],[Erorr 2]])</f>
        <v>2.1277542100000062</v>
      </c>
      <c r="L1055" s="8">
        <f>Table21[[#This Row],[Abs Erorr 2]]/Table21[[#This Row],[Adj Close]]</f>
        <v>2.6939787038289632E-2</v>
      </c>
      <c r="M1055" s="6">
        <f t="shared" si="84"/>
        <v>76.432183583333327</v>
      </c>
      <c r="N1055" s="11">
        <f>Table21[[#This Row],[Adj Close]]-Table21[[#This Row],[6-MA]]</f>
        <v>2.5496660866666758</v>
      </c>
      <c r="O1055" s="12">
        <f>(Table21[[#This Row],[Adj Close]]-M1055)^2</f>
        <v>6.5007971534981612</v>
      </c>
      <c r="P1055" s="12">
        <f>ABS(Table21[[#This Row],[Erorr 3]])</f>
        <v>2.5496660866666758</v>
      </c>
      <c r="Q1055" s="204">
        <f>Table21[[#This Row],[Abs Erorr 3]]/Table21[[#This Row],[Adj Close]]</f>
        <v>3.2281671008207925E-2</v>
      </c>
    </row>
    <row r="1056" spans="1:17" x14ac:dyDescent="0.3">
      <c r="A1056" s="68">
        <v>44995</v>
      </c>
      <c r="B1056" s="87">
        <v>77.889846800000001</v>
      </c>
      <c r="C1056" s="6">
        <f t="shared" si="81"/>
        <v>78.981849670000003</v>
      </c>
      <c r="D1056" s="19">
        <f>Table21[[#This Row],[Adj Close]]-Table21[[#This Row],[Naive Trend ]]</f>
        <v>-1.0920028700000017</v>
      </c>
      <c r="E1056" s="7">
        <f t="shared" si="80"/>
        <v>1.1924702680882406</v>
      </c>
      <c r="F1056" s="7">
        <f>ABS(Table21[[#This Row],[Erorr 1]])</f>
        <v>1.0920028700000017</v>
      </c>
      <c r="G1056" s="8">
        <f>Table21[[#This Row],[Abs Erorr 1]]/Table21[[#This Row],[Adj Close]]</f>
        <v>1.4019835894708703E-2</v>
      </c>
      <c r="H1056" s="6">
        <f t="shared" si="83"/>
        <v>77.297513326666675</v>
      </c>
      <c r="I1056" s="9">
        <f>(Table21[[#This Row],[Adj Close]]-Table21[[#This Row],[3-MA]])</f>
        <v>0.59233347333332631</v>
      </c>
      <c r="J1056" s="5">
        <f t="shared" si="82"/>
        <v>0.35085894363112241</v>
      </c>
      <c r="K1056" s="5">
        <f>ABS(Table21[[#This Row],[Erorr 2]])</f>
        <v>0.59233347333332631</v>
      </c>
      <c r="L1056" s="8">
        <f>Table21[[#This Row],[Abs Erorr 2]]/Table21[[#This Row],[Adj Close]]</f>
        <v>7.6047584848161019E-3</v>
      </c>
      <c r="M1056" s="6">
        <f t="shared" si="84"/>
        <v>77.14695103999999</v>
      </c>
      <c r="N1056" s="11">
        <f>Table21[[#This Row],[Adj Close]]-Table21[[#This Row],[6-MA]]</f>
        <v>0.74289576000001034</v>
      </c>
      <c r="O1056" s="12">
        <f>(Table21[[#This Row],[Adj Close]]-M1056)^2</f>
        <v>0.551894110225993</v>
      </c>
      <c r="P1056" s="12">
        <f>ABS(Table21[[#This Row],[Erorr 3]])</f>
        <v>0.74289576000001034</v>
      </c>
      <c r="Q1056" s="204">
        <f>Table21[[#This Row],[Abs Erorr 3]]/Table21[[#This Row],[Adj Close]]</f>
        <v>9.5377740555526464E-3</v>
      </c>
    </row>
    <row r="1057" spans="1:17" x14ac:dyDescent="0.3">
      <c r="A1057" s="68">
        <v>44998</v>
      </c>
      <c r="B1057" s="87">
        <v>77.681373600000001</v>
      </c>
      <c r="C1057" s="6">
        <f t="shared" si="81"/>
        <v>77.889846800000001</v>
      </c>
      <c r="D1057" s="19">
        <f>Table21[[#This Row],[Adj Close]]-Table21[[#This Row],[Naive Trend ]]</f>
        <v>-0.20847320000000025</v>
      </c>
      <c r="E1057" s="7">
        <f t="shared" si="80"/>
        <v>4.34610751182401E-2</v>
      </c>
      <c r="F1057" s="7">
        <f>ABS(Table21[[#This Row],[Erorr 1]])</f>
        <v>0.20847320000000025</v>
      </c>
      <c r="G1057" s="8">
        <f>Table21[[#This Row],[Abs Erorr 1]]/Table21[[#This Row],[Adj Close]]</f>
        <v>2.6836961080719131E-3</v>
      </c>
      <c r="H1057" s="6">
        <f t="shared" si="83"/>
        <v>78.10162862</v>
      </c>
      <c r="I1057" s="9">
        <f>(Table21[[#This Row],[Adj Close]]-Table21[[#This Row],[3-MA]])</f>
        <v>-0.42025501999999904</v>
      </c>
      <c r="J1057" s="5">
        <f t="shared" si="82"/>
        <v>0.17661428183519959</v>
      </c>
      <c r="K1057" s="5">
        <f>ABS(Table21[[#This Row],[Erorr 2]])</f>
        <v>0.42025501999999904</v>
      </c>
      <c r="L1057" s="8">
        <f>Table21[[#This Row],[Abs Erorr 2]]/Table21[[#This Row],[Adj Close]]</f>
        <v>5.4099844084116331E-3</v>
      </c>
      <c r="M1057" s="6">
        <f t="shared" si="84"/>
        <v>77.486134846666673</v>
      </c>
      <c r="N1057" s="11">
        <f>Table21[[#This Row],[Adj Close]]-Table21[[#This Row],[6-MA]]</f>
        <v>0.19523875333332796</v>
      </c>
      <c r="O1057" s="12">
        <f>(Table21[[#This Row],[Adj Close]]-M1057)^2</f>
        <v>3.8118170803152079E-2</v>
      </c>
      <c r="P1057" s="12">
        <f>ABS(Table21[[#This Row],[Erorr 3]])</f>
        <v>0.19523875333332796</v>
      </c>
      <c r="Q1057" s="204">
        <f>Table21[[#This Row],[Abs Erorr 3]]/Table21[[#This Row],[Adj Close]]</f>
        <v>2.5133277681038324E-3</v>
      </c>
    </row>
    <row r="1058" spans="1:17" x14ac:dyDescent="0.3">
      <c r="A1058" s="68">
        <v>44999</v>
      </c>
      <c r="B1058" s="87">
        <v>78.882575990000007</v>
      </c>
      <c r="C1058" s="6">
        <f t="shared" si="81"/>
        <v>77.681373600000001</v>
      </c>
      <c r="D1058" s="19">
        <f>Table21[[#This Row],[Adj Close]]-Table21[[#This Row],[Naive Trend ]]</f>
        <v>1.2012023900000059</v>
      </c>
      <c r="E1058" s="7">
        <f t="shared" si="80"/>
        <v>1.4428871817417264</v>
      </c>
      <c r="F1058" s="7">
        <f>ABS(Table21[[#This Row],[Erorr 1]])</f>
        <v>1.2012023900000059</v>
      </c>
      <c r="G1058" s="8">
        <f>Table21[[#This Row],[Abs Erorr 1]]/Table21[[#This Row],[Adj Close]]</f>
        <v>1.5227727732323081E-2</v>
      </c>
      <c r="H1058" s="6">
        <f t="shared" si="83"/>
        <v>78.184356690000001</v>
      </c>
      <c r="I1058" s="9">
        <f>(Table21[[#This Row],[Adj Close]]-Table21[[#This Row],[3-MA]])</f>
        <v>0.69821930000000521</v>
      </c>
      <c r="J1058" s="5">
        <f t="shared" si="82"/>
        <v>0.48751019089249725</v>
      </c>
      <c r="K1058" s="5">
        <f>ABS(Table21[[#This Row],[Erorr 2]])</f>
        <v>0.69821930000000521</v>
      </c>
      <c r="L1058" s="8">
        <f>Table21[[#This Row],[Abs Erorr 2]]/Table21[[#This Row],[Adj Close]]</f>
        <v>8.8513754937277773E-3</v>
      </c>
      <c r="M1058" s="6">
        <f t="shared" si="84"/>
        <v>77.519226075000006</v>
      </c>
      <c r="N1058" s="11">
        <f>Table21[[#This Row],[Adj Close]]-Table21[[#This Row],[6-MA]]</f>
        <v>1.3633499150000006</v>
      </c>
      <c r="O1058" s="12">
        <f>(Table21[[#This Row],[Adj Close]]-M1058)^2</f>
        <v>1.8587229907305087</v>
      </c>
      <c r="P1058" s="12">
        <f>ABS(Table21[[#This Row],[Erorr 3]])</f>
        <v>1.3633499150000006</v>
      </c>
      <c r="Q1058" s="204">
        <f>Table21[[#This Row],[Abs Erorr 3]]/Table21[[#This Row],[Adj Close]]</f>
        <v>1.7283283385330028E-2</v>
      </c>
    </row>
    <row r="1059" spans="1:17" x14ac:dyDescent="0.3">
      <c r="A1059" s="68">
        <v>45000</v>
      </c>
      <c r="B1059" s="87">
        <v>75.149902339999997</v>
      </c>
      <c r="C1059" s="6">
        <f t="shared" si="81"/>
        <v>78.882575990000007</v>
      </c>
      <c r="D1059" s="19">
        <f>Table21[[#This Row],[Adj Close]]-Table21[[#This Row],[Naive Trend ]]</f>
        <v>-3.7326736500000095</v>
      </c>
      <c r="E1059" s="7">
        <f t="shared" si="80"/>
        <v>13.932852577404393</v>
      </c>
      <c r="F1059" s="7">
        <f>ABS(Table21[[#This Row],[Erorr 1]])</f>
        <v>3.7326736500000095</v>
      </c>
      <c r="G1059" s="8">
        <f>Table21[[#This Row],[Abs Erorr 1]]/Table21[[#This Row],[Adj Close]]</f>
        <v>4.9669707262057494E-2</v>
      </c>
      <c r="H1059" s="6">
        <f t="shared" si="83"/>
        <v>78.151265463333345</v>
      </c>
      <c r="I1059" s="9">
        <f>(Table21[[#This Row],[Adj Close]]-Table21[[#This Row],[3-MA]])</f>
        <v>-3.0013631233333484</v>
      </c>
      <c r="J1059" s="5">
        <f t="shared" si="82"/>
        <v>9.0081805981053122</v>
      </c>
      <c r="K1059" s="5">
        <f>ABS(Table21[[#This Row],[Erorr 2]])</f>
        <v>3.0013631233333484</v>
      </c>
      <c r="L1059" s="8">
        <f>Table21[[#This Row],[Abs Erorr 2]]/Table21[[#This Row],[Adj Close]]</f>
        <v>3.9938350282270621E-2</v>
      </c>
      <c r="M1059" s="6">
        <f t="shared" si="84"/>
        <v>77.724389395000017</v>
      </c>
      <c r="N1059" s="11">
        <f>Table21[[#This Row],[Adj Close]]-Table21[[#This Row],[6-MA]]</f>
        <v>-2.5744870550000201</v>
      </c>
      <c r="O1059" s="12">
        <f>(Table21[[#This Row],[Adj Close]]-M1059)^2</f>
        <v>6.6279835963626761</v>
      </c>
      <c r="P1059" s="12">
        <f>ABS(Table21[[#This Row],[Erorr 3]])</f>
        <v>2.5744870550000201</v>
      </c>
      <c r="Q1059" s="204">
        <f>Table21[[#This Row],[Abs Erorr 3]]/Table21[[#This Row],[Adj Close]]</f>
        <v>3.4258022629920296E-2</v>
      </c>
    </row>
    <row r="1060" spans="1:17" x14ac:dyDescent="0.3">
      <c r="A1060" s="68">
        <v>45001</v>
      </c>
      <c r="B1060" s="87">
        <v>75.467575069999995</v>
      </c>
      <c r="C1060" s="6">
        <f t="shared" si="81"/>
        <v>75.149902339999997</v>
      </c>
      <c r="D1060" s="19">
        <f>Table21[[#This Row],[Adj Close]]-Table21[[#This Row],[Naive Trend ]]</f>
        <v>0.31767272999999818</v>
      </c>
      <c r="E1060" s="7">
        <f t="shared" si="80"/>
        <v>0.10091596338565174</v>
      </c>
      <c r="F1060" s="7">
        <f>ABS(Table21[[#This Row],[Erorr 1]])</f>
        <v>0.31767272999999818</v>
      </c>
      <c r="G1060" s="8">
        <f>Table21[[#This Row],[Abs Erorr 1]]/Table21[[#This Row],[Adj Close]]</f>
        <v>4.2093936330316779E-3</v>
      </c>
      <c r="H1060" s="6">
        <f t="shared" si="83"/>
        <v>77.23795064333332</v>
      </c>
      <c r="I1060" s="9">
        <f>(Table21[[#This Row],[Adj Close]]-Table21[[#This Row],[3-MA]])</f>
        <v>-1.7703755733333253</v>
      </c>
      <c r="J1060" s="5">
        <f t="shared" si="82"/>
        <v>3.1342296706553001</v>
      </c>
      <c r="K1060" s="5">
        <f>ABS(Table21[[#This Row],[Erorr 2]])</f>
        <v>1.7703755733333253</v>
      </c>
      <c r="L1060" s="8">
        <f>Table21[[#This Row],[Abs Erorr 2]]/Table21[[#This Row],[Adj Close]]</f>
        <v>2.3458757906176426E-2</v>
      </c>
      <c r="M1060" s="6">
        <f t="shared" si="84"/>
        <v>77.669789631666674</v>
      </c>
      <c r="N1060" s="11">
        <f>Table21[[#This Row],[Adj Close]]-Table21[[#This Row],[6-MA]]</f>
        <v>-2.2022145616666791</v>
      </c>
      <c r="O1060" s="12">
        <f>(Table21[[#This Row],[Adj Close]]-M1060)^2</f>
        <v>4.8497489756167633</v>
      </c>
      <c r="P1060" s="12">
        <f>ABS(Table21[[#This Row],[Erorr 3]])</f>
        <v>2.2022145616666791</v>
      </c>
      <c r="Q1060" s="204">
        <f>Table21[[#This Row],[Abs Erorr 3]]/Table21[[#This Row],[Adj Close]]</f>
        <v>2.9180937106088458E-2</v>
      </c>
    </row>
    <row r="1061" spans="1:17" x14ac:dyDescent="0.3">
      <c r="A1061" s="68">
        <v>45002</v>
      </c>
      <c r="B1061" s="87">
        <v>74.703178410000007</v>
      </c>
      <c r="C1061" s="6">
        <f t="shared" si="81"/>
        <v>75.467575069999995</v>
      </c>
      <c r="D1061" s="19">
        <f>Table21[[#This Row],[Adj Close]]-Table21[[#This Row],[Naive Trend ]]</f>
        <v>-0.76439665999998851</v>
      </c>
      <c r="E1061" s="7">
        <f t="shared" si="80"/>
        <v>0.58430225381913803</v>
      </c>
      <c r="F1061" s="7">
        <f>ABS(Table21[[#This Row],[Erorr 1]])</f>
        <v>0.76439665999998851</v>
      </c>
      <c r="G1061" s="8">
        <f>Table21[[#This Row],[Abs Erorr 1]]/Table21[[#This Row],[Adj Close]]</f>
        <v>1.0232451634181926E-2</v>
      </c>
      <c r="H1061" s="6">
        <f t="shared" si="83"/>
        <v>76.500017800000009</v>
      </c>
      <c r="I1061" s="9">
        <f>(Table21[[#This Row],[Adj Close]]-Table21[[#This Row],[3-MA]])</f>
        <v>-1.7968393900000024</v>
      </c>
      <c r="J1061" s="5">
        <f t="shared" si="82"/>
        <v>3.2286317934555808</v>
      </c>
      <c r="K1061" s="5">
        <f>ABS(Table21[[#This Row],[Erorr 2]])</f>
        <v>1.7968393900000024</v>
      </c>
      <c r="L1061" s="8">
        <f>Table21[[#This Row],[Abs Erorr 2]]/Table21[[#This Row],[Adj Close]]</f>
        <v>2.4053051399476621E-2</v>
      </c>
      <c r="M1061" s="6">
        <f t="shared" si="84"/>
        <v>77.342187245000005</v>
      </c>
      <c r="N1061" s="11">
        <f>Table21[[#This Row],[Adj Close]]-Table21[[#This Row],[6-MA]]</f>
        <v>-2.6390088349999985</v>
      </c>
      <c r="O1061" s="12">
        <f>(Table21[[#This Row],[Adj Close]]-M1061)^2</f>
        <v>6.9643676312080496</v>
      </c>
      <c r="P1061" s="12">
        <f>ABS(Table21[[#This Row],[Erorr 3]])</f>
        <v>2.6390088349999985</v>
      </c>
      <c r="Q1061" s="204">
        <f>Table21[[#This Row],[Abs Erorr 3]]/Table21[[#This Row],[Adj Close]]</f>
        <v>3.5326593742987682E-2</v>
      </c>
    </row>
    <row r="1062" spans="1:17" x14ac:dyDescent="0.3">
      <c r="A1062" s="68">
        <v>45005</v>
      </c>
      <c r="B1062" s="87">
        <v>75.596641539999993</v>
      </c>
      <c r="C1062" s="6">
        <f t="shared" si="81"/>
        <v>74.703178410000007</v>
      </c>
      <c r="D1062" s="19">
        <f>Table21[[#This Row],[Adj Close]]-Table21[[#This Row],[Naive Trend ]]</f>
        <v>0.89346312999998645</v>
      </c>
      <c r="E1062" s="7">
        <f t="shared" si="80"/>
        <v>0.79827636466937268</v>
      </c>
      <c r="F1062" s="7">
        <f>ABS(Table21[[#This Row],[Erorr 1]])</f>
        <v>0.89346312999998645</v>
      </c>
      <c r="G1062" s="8">
        <f>Table21[[#This Row],[Abs Erorr 1]]/Table21[[#This Row],[Adj Close]]</f>
        <v>1.1818820410523578E-2</v>
      </c>
      <c r="H1062" s="6">
        <f t="shared" si="83"/>
        <v>75.106885273333333</v>
      </c>
      <c r="I1062" s="9">
        <f>(Table21[[#This Row],[Adj Close]]-Table21[[#This Row],[3-MA]])</f>
        <v>0.48975626666666017</v>
      </c>
      <c r="J1062" s="5">
        <f t="shared" si="82"/>
        <v>0.23986120073926476</v>
      </c>
      <c r="K1062" s="5">
        <f>ABS(Table21[[#This Row],[Erorr 2]])</f>
        <v>0.48975626666666017</v>
      </c>
      <c r="L1062" s="8">
        <f>Table21[[#This Row],[Abs Erorr 2]]/Table21[[#This Row],[Adj Close]]</f>
        <v>6.4785452989669975E-3</v>
      </c>
      <c r="M1062" s="6">
        <f t="shared" si="84"/>
        <v>76.629075368333346</v>
      </c>
      <c r="N1062" s="11">
        <f>Table21[[#This Row],[Adj Close]]-Table21[[#This Row],[6-MA]]</f>
        <v>-1.0324338283333532</v>
      </c>
      <c r="O1062" s="12">
        <f>(Table21[[#This Row],[Adj Close]]-M1062)^2</f>
        <v>1.0659196098870638</v>
      </c>
      <c r="P1062" s="12">
        <f>ABS(Table21[[#This Row],[Erorr 3]])</f>
        <v>1.0324338283333532</v>
      </c>
      <c r="Q1062" s="204">
        <f>Table21[[#This Row],[Abs Erorr 3]]/Table21[[#This Row],[Adj Close]]</f>
        <v>1.3657138826558422E-2</v>
      </c>
    </row>
    <row r="1063" spans="1:17" x14ac:dyDescent="0.3">
      <c r="A1063" s="68">
        <v>45006</v>
      </c>
      <c r="B1063" s="87">
        <v>75.904380799999998</v>
      </c>
      <c r="C1063" s="6">
        <f t="shared" si="81"/>
        <v>75.596641539999993</v>
      </c>
      <c r="D1063" s="19">
        <f>Table21[[#This Row],[Adj Close]]-Table21[[#This Row],[Naive Trend ]]</f>
        <v>0.30773926000000529</v>
      </c>
      <c r="E1063" s="7">
        <f t="shared" si="80"/>
        <v>9.470345214535085E-2</v>
      </c>
      <c r="F1063" s="7">
        <f>ABS(Table21[[#This Row],[Erorr 1]])</f>
        <v>0.30773926000000529</v>
      </c>
      <c r="G1063" s="8">
        <f>Table21[[#This Row],[Abs Erorr 1]]/Table21[[#This Row],[Adj Close]]</f>
        <v>4.0543016984864897E-3</v>
      </c>
      <c r="H1063" s="6">
        <f t="shared" si="83"/>
        <v>75.255798339999998</v>
      </c>
      <c r="I1063" s="9">
        <f>(Table21[[#This Row],[Adj Close]]-Table21[[#This Row],[3-MA]])</f>
        <v>0.64858246000000008</v>
      </c>
      <c r="J1063" s="5">
        <f t="shared" si="82"/>
        <v>0.42065920741965168</v>
      </c>
      <c r="K1063" s="5">
        <f>ABS(Table21[[#This Row],[Erorr 2]])</f>
        <v>0.64858246000000008</v>
      </c>
      <c r="L1063" s="8">
        <f>Table21[[#This Row],[Abs Erorr 2]]/Table21[[#This Row],[Adj Close]]</f>
        <v>8.5447302667410741E-3</v>
      </c>
      <c r="M1063" s="6">
        <f t="shared" si="84"/>
        <v>76.246874491666674</v>
      </c>
      <c r="N1063" s="11">
        <f>Table21[[#This Row],[Adj Close]]-Table21[[#This Row],[6-MA]]</f>
        <v>-0.3424936916666752</v>
      </c>
      <c r="O1063" s="12">
        <f>(Table21[[#This Row],[Adj Close]]-M1063)^2</f>
        <v>0.11730192883146759</v>
      </c>
      <c r="P1063" s="12">
        <f>ABS(Table21[[#This Row],[Erorr 3]])</f>
        <v>0.3424936916666752</v>
      </c>
      <c r="Q1063" s="204">
        <f>Table21[[#This Row],[Abs Erorr 3]]/Table21[[#This Row],[Adj Close]]</f>
        <v>4.512172921469576E-3</v>
      </c>
    </row>
    <row r="1064" spans="1:17" x14ac:dyDescent="0.3">
      <c r="A1064" s="68">
        <v>45007</v>
      </c>
      <c r="B1064" s="87">
        <v>74.464920039999996</v>
      </c>
      <c r="C1064" s="6">
        <f t="shared" si="81"/>
        <v>75.904380799999998</v>
      </c>
      <c r="D1064" s="19">
        <f>Table21[[#This Row],[Adj Close]]-Table21[[#This Row],[Naive Trend ]]</f>
        <v>-1.4394607600000029</v>
      </c>
      <c r="E1064" s="7">
        <f t="shared" si="80"/>
        <v>2.072047279579786</v>
      </c>
      <c r="F1064" s="7">
        <f>ABS(Table21[[#This Row],[Erorr 1]])</f>
        <v>1.4394607600000029</v>
      </c>
      <c r="G1064" s="8">
        <f>Table21[[#This Row],[Abs Erorr 1]]/Table21[[#This Row],[Adj Close]]</f>
        <v>1.9330723234870513E-2</v>
      </c>
      <c r="H1064" s="6">
        <f t="shared" si="83"/>
        <v>75.401400249999995</v>
      </c>
      <c r="I1064" s="9">
        <f>(Table21[[#This Row],[Adj Close]]-Table21[[#This Row],[3-MA]])</f>
        <v>-0.93648020999999915</v>
      </c>
      <c r="J1064" s="5">
        <f t="shared" si="82"/>
        <v>0.87699518372164253</v>
      </c>
      <c r="K1064" s="5">
        <f>ABS(Table21[[#This Row],[Erorr 2]])</f>
        <v>0.93648020999999915</v>
      </c>
      <c r="L1064" s="8">
        <f>Table21[[#This Row],[Abs Erorr 2]]/Table21[[#This Row],[Adj Close]]</f>
        <v>1.2576125905956175E-2</v>
      </c>
      <c r="M1064" s="6">
        <f t="shared" si="84"/>
        <v>75.950709025000009</v>
      </c>
      <c r="N1064" s="11">
        <f>Table21[[#This Row],[Adj Close]]-Table21[[#This Row],[6-MA]]</f>
        <v>-1.4857889850000134</v>
      </c>
      <c r="O1064" s="12">
        <f>(Table21[[#This Row],[Adj Close]]-M1064)^2</f>
        <v>2.2075689079473704</v>
      </c>
      <c r="P1064" s="12">
        <f>ABS(Table21[[#This Row],[Erorr 3]])</f>
        <v>1.4857889850000134</v>
      </c>
      <c r="Q1064" s="204">
        <f>Table21[[#This Row],[Abs Erorr 3]]/Table21[[#This Row],[Adj Close]]</f>
        <v>1.9952871556189123E-2</v>
      </c>
    </row>
    <row r="1065" spans="1:17" x14ac:dyDescent="0.3">
      <c r="A1065" s="68">
        <v>45008</v>
      </c>
      <c r="B1065" s="87">
        <v>75.815040589999995</v>
      </c>
      <c r="C1065" s="6">
        <f t="shared" si="81"/>
        <v>74.464920039999996</v>
      </c>
      <c r="D1065" s="19">
        <f>Table21[[#This Row],[Adj Close]]-Table21[[#This Row],[Naive Trend ]]</f>
        <v>1.3501205499999998</v>
      </c>
      <c r="E1065" s="7">
        <f t="shared" si="80"/>
        <v>1.8228254995323019</v>
      </c>
      <c r="F1065" s="7">
        <f>ABS(Table21[[#This Row],[Erorr 1]])</f>
        <v>1.3501205499999998</v>
      </c>
      <c r="G1065" s="8">
        <f>Table21[[#This Row],[Abs Erorr 1]]/Table21[[#This Row],[Adj Close]]</f>
        <v>1.7808083191583501E-2</v>
      </c>
      <c r="H1065" s="6">
        <f t="shared" si="83"/>
        <v>75.321980793333339</v>
      </c>
      <c r="I1065" s="9">
        <f>(Table21[[#This Row],[Adj Close]]-Table21[[#This Row],[3-MA]])</f>
        <v>0.49305979666665678</v>
      </c>
      <c r="J1065" s="5">
        <f t="shared" si="82"/>
        <v>0.24310796308896493</v>
      </c>
      <c r="K1065" s="5">
        <f>ABS(Table21[[#This Row],[Erorr 2]])</f>
        <v>0.49305979666665678</v>
      </c>
      <c r="L1065" s="8">
        <f>Table21[[#This Row],[Abs Erorr 2]]/Table21[[#This Row],[Adj Close]]</f>
        <v>6.5034562117175908E-3</v>
      </c>
      <c r="M1065" s="6">
        <f t="shared" si="84"/>
        <v>75.214433033333336</v>
      </c>
      <c r="N1065" s="11">
        <f>Table21[[#This Row],[Adj Close]]-Table21[[#This Row],[6-MA]]</f>
        <v>0.60060755666665955</v>
      </c>
      <c r="O1065" s="12">
        <f>(Table21[[#This Row],[Adj Close]]-M1065)^2</f>
        <v>0.36072943712509464</v>
      </c>
      <c r="P1065" s="12">
        <f>ABS(Table21[[#This Row],[Erorr 3]])</f>
        <v>0.60060755666665955</v>
      </c>
      <c r="Q1065" s="204">
        <f>Table21[[#This Row],[Abs Erorr 3]]/Table21[[#This Row],[Adj Close]]</f>
        <v>7.9220106194321516E-3</v>
      </c>
    </row>
    <row r="1066" spans="1:17" x14ac:dyDescent="0.3">
      <c r="A1066" s="68">
        <v>45009</v>
      </c>
      <c r="B1066" s="87">
        <v>75.556922909999997</v>
      </c>
      <c r="C1066" s="6">
        <f t="shared" si="81"/>
        <v>75.815040589999995</v>
      </c>
      <c r="D1066" s="19">
        <f>Table21[[#This Row],[Adj Close]]-Table21[[#This Row],[Naive Trend ]]</f>
        <v>-0.25811767999999802</v>
      </c>
      <c r="E1066" s="7">
        <f t="shared" si="80"/>
        <v>6.662473672858138E-2</v>
      </c>
      <c r="F1066" s="7">
        <f>ABS(Table21[[#This Row],[Erorr 1]])</f>
        <v>0.25811767999999802</v>
      </c>
      <c r="G1066" s="8">
        <f>Table21[[#This Row],[Abs Erorr 1]]/Table21[[#This Row],[Adj Close]]</f>
        <v>3.4162015876090688E-3</v>
      </c>
      <c r="H1066" s="6">
        <f t="shared" si="83"/>
        <v>75.394780476666668</v>
      </c>
      <c r="I1066" s="9">
        <f>(Table21[[#This Row],[Adj Close]]-Table21[[#This Row],[3-MA]])</f>
        <v>0.16214243333332945</v>
      </c>
      <c r="J1066" s="5">
        <f t="shared" si="82"/>
        <v>2.6290168687253184E-2</v>
      </c>
      <c r="K1066" s="5">
        <f>ABS(Table21[[#This Row],[Erorr 2]])</f>
        <v>0.16214243333332945</v>
      </c>
      <c r="L1066" s="8">
        <f>Table21[[#This Row],[Abs Erorr 2]]/Table21[[#This Row],[Adj Close]]</f>
        <v>2.1459639578820093E-3</v>
      </c>
      <c r="M1066" s="6">
        <f t="shared" si="84"/>
        <v>75.325289408333333</v>
      </c>
      <c r="N1066" s="11">
        <f>Table21[[#This Row],[Adj Close]]-Table21[[#This Row],[6-MA]]</f>
        <v>0.23163350166666419</v>
      </c>
      <c r="O1066" s="12">
        <f>(Table21[[#This Row],[Adj Close]]-M1066)^2</f>
        <v>5.365407909436052E-2</v>
      </c>
      <c r="P1066" s="12">
        <f>ABS(Table21[[#This Row],[Erorr 3]])</f>
        <v>0.23163350166666419</v>
      </c>
      <c r="Q1066" s="204">
        <f>Table21[[#This Row],[Abs Erorr 3]]/Table21[[#This Row],[Adj Close]]</f>
        <v>3.065682041373966E-3</v>
      </c>
    </row>
    <row r="1067" spans="1:17" x14ac:dyDescent="0.3">
      <c r="A1067" s="68">
        <v>45012</v>
      </c>
      <c r="B1067" s="87">
        <v>75.626419069999997</v>
      </c>
      <c r="C1067" s="6">
        <f t="shared" si="81"/>
        <v>75.556922909999997</v>
      </c>
      <c r="D1067" s="19">
        <f>Table21[[#This Row],[Adj Close]]-Table21[[#This Row],[Naive Trend ]]</f>
        <v>6.9496159999999918E-2</v>
      </c>
      <c r="E1067" s="7">
        <f t="shared" si="80"/>
        <v>4.8297162547455887E-3</v>
      </c>
      <c r="F1067" s="7">
        <f>ABS(Table21[[#This Row],[Erorr 1]])</f>
        <v>6.9496159999999918E-2</v>
      </c>
      <c r="G1067" s="8">
        <f>Table21[[#This Row],[Abs Erorr 1]]/Table21[[#This Row],[Adj Close]]</f>
        <v>9.1894024409213532E-4</v>
      </c>
      <c r="H1067" s="6">
        <f t="shared" si="83"/>
        <v>75.278961179999996</v>
      </c>
      <c r="I1067" s="9">
        <f>(Table21[[#This Row],[Adj Close]]-Table21[[#This Row],[3-MA]])</f>
        <v>0.34745789000000116</v>
      </c>
      <c r="J1067" s="5">
        <f t="shared" si="82"/>
        <v>0.12072698532325291</v>
      </c>
      <c r="K1067" s="5">
        <f>ABS(Table21[[#This Row],[Erorr 2]])</f>
        <v>0.34745789000000116</v>
      </c>
      <c r="L1067" s="8">
        <f>Table21[[#This Row],[Abs Erorr 2]]/Table21[[#This Row],[Adj Close]]</f>
        <v>4.5943982839964075E-3</v>
      </c>
      <c r="M1067" s="6">
        <f t="shared" si="84"/>
        <v>75.340180714999988</v>
      </c>
      <c r="N1067" s="11">
        <f>Table21[[#This Row],[Adj Close]]-Table21[[#This Row],[6-MA]]</f>
        <v>0.28623835500000894</v>
      </c>
      <c r="O1067" s="12">
        <f>(Table21[[#This Row],[Adj Close]]-M1067)^2</f>
        <v>8.1932395873111144E-2</v>
      </c>
      <c r="P1067" s="12">
        <f>ABS(Table21[[#This Row],[Erorr 3]])</f>
        <v>0.28623835500000894</v>
      </c>
      <c r="Q1067" s="204">
        <f>Table21[[#This Row],[Abs Erorr 3]]/Table21[[#This Row],[Adj Close]]</f>
        <v>3.7848989615000285E-3</v>
      </c>
    </row>
    <row r="1068" spans="1:17" x14ac:dyDescent="0.3">
      <c r="A1068" s="68">
        <v>45013</v>
      </c>
      <c r="B1068" s="87">
        <v>75.934158330000002</v>
      </c>
      <c r="C1068" s="6">
        <f t="shared" si="81"/>
        <v>75.626419069999997</v>
      </c>
      <c r="D1068" s="19">
        <f>Table21[[#This Row],[Adj Close]]-Table21[[#This Row],[Naive Trend ]]</f>
        <v>0.30773926000000529</v>
      </c>
      <c r="E1068" s="7">
        <f t="shared" si="80"/>
        <v>9.470345214535085E-2</v>
      </c>
      <c r="F1068" s="7">
        <f>ABS(Table21[[#This Row],[Erorr 1]])</f>
        <v>0.30773926000000529</v>
      </c>
      <c r="G1068" s="8">
        <f>Table21[[#This Row],[Abs Erorr 1]]/Table21[[#This Row],[Adj Close]]</f>
        <v>4.0527118067551415E-3</v>
      </c>
      <c r="H1068" s="6">
        <f t="shared" si="83"/>
        <v>75.66612752333333</v>
      </c>
      <c r="I1068" s="9">
        <f>(Table21[[#This Row],[Adj Close]]-Table21[[#This Row],[3-MA]])</f>
        <v>0.26803080666667256</v>
      </c>
      <c r="J1068" s="5">
        <f t="shared" si="82"/>
        <v>7.1840513322387209E-2</v>
      </c>
      <c r="K1068" s="5">
        <f>ABS(Table21[[#This Row],[Erorr 2]])</f>
        <v>0.26803080666667256</v>
      </c>
      <c r="L1068" s="8">
        <f>Table21[[#This Row],[Abs Erorr 2]]/Table21[[#This Row],[Adj Close]]</f>
        <v>3.5297791212993423E-3</v>
      </c>
      <c r="M1068" s="6">
        <f t="shared" si="84"/>
        <v>75.494054158333327</v>
      </c>
      <c r="N1068" s="11">
        <f>Table21[[#This Row],[Adj Close]]-Table21[[#This Row],[6-MA]]</f>
        <v>0.44010417166667537</v>
      </c>
      <c r="O1068" s="12">
        <f>(Table21[[#This Row],[Adj Close]]-M1068)^2</f>
        <v>0.19369168191841046</v>
      </c>
      <c r="P1068" s="12">
        <f>ABS(Table21[[#This Row],[Erorr 3]])</f>
        <v>0.44010417166667537</v>
      </c>
      <c r="Q1068" s="204">
        <f>Table21[[#This Row],[Abs Erorr 3]]/Table21[[#This Row],[Adj Close]]</f>
        <v>5.7958655412237497E-3</v>
      </c>
    </row>
    <row r="1069" spans="1:17" x14ac:dyDescent="0.3">
      <c r="A1069" s="68">
        <v>45014</v>
      </c>
      <c r="B1069" s="87">
        <v>78.902435299999993</v>
      </c>
      <c r="C1069" s="6">
        <f t="shared" si="81"/>
        <v>75.934158330000002</v>
      </c>
      <c r="D1069" s="19">
        <f>Table21[[#This Row],[Adj Close]]-Table21[[#This Row],[Naive Trend ]]</f>
        <v>2.9682769699999909</v>
      </c>
      <c r="E1069" s="7">
        <f t="shared" si="80"/>
        <v>8.8106681706323275</v>
      </c>
      <c r="F1069" s="7">
        <f>ABS(Table21[[#This Row],[Erorr 1]])</f>
        <v>2.9682769699999909</v>
      </c>
      <c r="G1069" s="8">
        <f>Table21[[#This Row],[Abs Erorr 1]]/Table21[[#This Row],[Adj Close]]</f>
        <v>3.7619586248689475E-2</v>
      </c>
      <c r="H1069" s="6">
        <f t="shared" si="83"/>
        <v>75.705833436666666</v>
      </c>
      <c r="I1069" s="9">
        <f>(Table21[[#This Row],[Adj Close]]-Table21[[#This Row],[3-MA]])</f>
        <v>3.1966018633333277</v>
      </c>
      <c r="J1069" s="5">
        <f t="shared" si="82"/>
        <v>10.218263472666102</v>
      </c>
      <c r="K1069" s="5">
        <f>ABS(Table21[[#This Row],[Erorr 2]])</f>
        <v>3.1966018633333277</v>
      </c>
      <c r="L1069" s="8">
        <f>Table21[[#This Row],[Abs Erorr 2]]/Table21[[#This Row],[Adj Close]]</f>
        <v>4.0513348557358511E-2</v>
      </c>
      <c r="M1069" s="6">
        <f t="shared" si="84"/>
        <v>75.55030695666666</v>
      </c>
      <c r="N1069" s="11">
        <f>Table21[[#This Row],[Adj Close]]-Table21[[#This Row],[6-MA]]</f>
        <v>3.3521283433333338</v>
      </c>
      <c r="O1069" s="12">
        <f>(Table21[[#This Row],[Adj Close]]-M1069)^2</f>
        <v>11.236764430178681</v>
      </c>
      <c r="P1069" s="12">
        <f>ABS(Table21[[#This Row],[Erorr 3]])</f>
        <v>3.3521283433333338</v>
      </c>
      <c r="Q1069" s="204">
        <f>Table21[[#This Row],[Abs Erorr 3]]/Table21[[#This Row],[Adj Close]]</f>
        <v>4.2484472508205764E-2</v>
      </c>
    </row>
    <row r="1070" spans="1:17" x14ac:dyDescent="0.3">
      <c r="A1070" s="68">
        <v>45015</v>
      </c>
      <c r="B1070" s="87">
        <v>83.955451969999999</v>
      </c>
      <c r="C1070" s="6">
        <f t="shared" si="81"/>
        <v>78.902435299999993</v>
      </c>
      <c r="D1070" s="19">
        <f>Table21[[#This Row],[Adj Close]]-Table21[[#This Row],[Naive Trend ]]</f>
        <v>5.0530166700000052</v>
      </c>
      <c r="E1070" s="7">
        <f t="shared" si="80"/>
        <v>25.532977467297943</v>
      </c>
      <c r="F1070" s="7">
        <f>ABS(Table21[[#This Row],[Erorr 1]])</f>
        <v>5.0530166700000052</v>
      </c>
      <c r="G1070" s="8">
        <f>Table21[[#This Row],[Abs Erorr 1]]/Table21[[#This Row],[Adj Close]]</f>
        <v>6.0186879487059537E-2</v>
      </c>
      <c r="H1070" s="6">
        <f t="shared" si="83"/>
        <v>76.821004233333326</v>
      </c>
      <c r="I1070" s="9">
        <f>(Table21[[#This Row],[Adj Close]]-Table21[[#This Row],[3-MA]])</f>
        <v>7.1344477366666723</v>
      </c>
      <c r="J1070" s="5">
        <f t="shared" si="82"/>
        <v>50.900344507228205</v>
      </c>
      <c r="K1070" s="5">
        <f>ABS(Table21[[#This Row],[Erorr 2]])</f>
        <v>7.1344477366666723</v>
      </c>
      <c r="L1070" s="8">
        <f>Table21[[#This Row],[Abs Erorr 2]]/Table21[[#This Row],[Adj Close]]</f>
        <v>8.4978968837140456E-2</v>
      </c>
      <c r="M1070" s="6">
        <f t="shared" si="84"/>
        <v>76.049982706666668</v>
      </c>
      <c r="N1070" s="11">
        <f>Table21[[#This Row],[Adj Close]]-Table21[[#This Row],[6-MA]]</f>
        <v>7.9054692633333303</v>
      </c>
      <c r="O1070" s="12">
        <f>(Table21[[#This Row],[Adj Close]]-M1070)^2</f>
        <v>62.496444273508025</v>
      </c>
      <c r="P1070" s="12">
        <f>ABS(Table21[[#This Row],[Erorr 3]])</f>
        <v>7.9054692633333303</v>
      </c>
      <c r="Q1070" s="204">
        <f>Table21[[#This Row],[Abs Erorr 3]]/Table21[[#This Row],[Adj Close]]</f>
        <v>9.4162666960070807E-2</v>
      </c>
    </row>
    <row r="1071" spans="1:17" x14ac:dyDescent="0.3">
      <c r="A1071" s="68">
        <v>45016</v>
      </c>
      <c r="B1071" s="87">
        <v>87.668266299999999</v>
      </c>
      <c r="C1071" s="6">
        <f t="shared" si="81"/>
        <v>83.955451969999999</v>
      </c>
      <c r="D1071" s="19">
        <f>Table21[[#This Row],[Adj Close]]-Table21[[#This Row],[Naive Trend ]]</f>
        <v>3.7128143300000005</v>
      </c>
      <c r="E1071" s="7">
        <f t="shared" si="80"/>
        <v>13.784990249053353</v>
      </c>
      <c r="F1071" s="7">
        <f>ABS(Table21[[#This Row],[Erorr 1]])</f>
        <v>3.7128143300000005</v>
      </c>
      <c r="G1071" s="8">
        <f>Table21[[#This Row],[Abs Erorr 1]]/Table21[[#This Row],[Adj Close]]</f>
        <v>4.2350721494762815E-2</v>
      </c>
      <c r="H1071" s="6">
        <f t="shared" si="83"/>
        <v>79.597348533333331</v>
      </c>
      <c r="I1071" s="9">
        <f>(Table21[[#This Row],[Adj Close]]-Table21[[#This Row],[3-MA]])</f>
        <v>8.0709177666666676</v>
      </c>
      <c r="J1071" s="5">
        <f t="shared" si="82"/>
        <v>65.139713596295664</v>
      </c>
      <c r="K1071" s="5">
        <f>ABS(Table21[[#This Row],[Erorr 2]])</f>
        <v>8.0709177666666676</v>
      </c>
      <c r="L1071" s="8">
        <f>Table21[[#This Row],[Abs Erorr 2]]/Table21[[#This Row],[Adj Close]]</f>
        <v>9.2062020926113236E-2</v>
      </c>
      <c r="M1071" s="6">
        <f t="shared" si="84"/>
        <v>77.631738028333331</v>
      </c>
      <c r="N1071" s="11">
        <f>Table21[[#This Row],[Adj Close]]-Table21[[#This Row],[6-MA]]</f>
        <v>10.036528271666668</v>
      </c>
      <c r="O1071" s="12">
        <f>(Table21[[#This Row],[Adj Close]]-M1071)^2</f>
        <v>100.73189974796432</v>
      </c>
      <c r="P1071" s="12">
        <f>ABS(Table21[[#This Row],[Erorr 3]])</f>
        <v>10.036528271666668</v>
      </c>
      <c r="Q1071" s="204">
        <f>Table21[[#This Row],[Abs Erorr 3]]/Table21[[#This Row],[Adj Close]]</f>
        <v>0.11448302441982554</v>
      </c>
    </row>
    <row r="1072" spans="1:17" x14ac:dyDescent="0.3">
      <c r="A1072" s="68">
        <v>45019</v>
      </c>
      <c r="B1072" s="87">
        <v>88.541877749999998</v>
      </c>
      <c r="C1072" s="6">
        <f t="shared" si="81"/>
        <v>87.668266299999999</v>
      </c>
      <c r="D1072" s="19">
        <f>Table21[[#This Row],[Adj Close]]-Table21[[#This Row],[Naive Trend ]]</f>
        <v>0.87361144999999851</v>
      </c>
      <c r="E1072" s="7">
        <f t="shared" si="80"/>
        <v>0.76319696557109995</v>
      </c>
      <c r="F1072" s="7">
        <f>ABS(Table21[[#This Row],[Erorr 1]])</f>
        <v>0.87361144999999851</v>
      </c>
      <c r="G1072" s="8">
        <f>Table21[[#This Row],[Abs Erorr 1]]/Table21[[#This Row],[Adj Close]]</f>
        <v>9.8666469720312486E-3</v>
      </c>
      <c r="H1072" s="6">
        <f t="shared" si="83"/>
        <v>83.508717856666664</v>
      </c>
      <c r="I1072" s="9">
        <f>(Table21[[#This Row],[Adj Close]]-Table21[[#This Row],[3-MA]])</f>
        <v>5.0331598933333339</v>
      </c>
      <c r="J1072" s="5">
        <f t="shared" si="82"/>
        <v>25.332698511859217</v>
      </c>
      <c r="K1072" s="5">
        <f>ABS(Table21[[#This Row],[Erorr 2]])</f>
        <v>5.0331598933333339</v>
      </c>
      <c r="L1072" s="8">
        <f>Table21[[#This Row],[Abs Erorr 2]]/Table21[[#This Row],[Adj Close]]</f>
        <v>5.6844964453369458E-2</v>
      </c>
      <c r="M1072" s="6">
        <f t="shared" si="84"/>
        <v>79.607275646666665</v>
      </c>
      <c r="N1072" s="11">
        <f>Table21[[#This Row],[Adj Close]]-Table21[[#This Row],[6-MA]]</f>
        <v>8.9346021033333329</v>
      </c>
      <c r="O1072" s="12">
        <f>(Table21[[#This Row],[Adj Close]]-M1072)^2</f>
        <v>79.827114744888419</v>
      </c>
      <c r="P1072" s="12">
        <f>ABS(Table21[[#This Row],[Erorr 3]])</f>
        <v>8.9346021033333329</v>
      </c>
      <c r="Q1072" s="204">
        <f>Table21[[#This Row],[Abs Erorr 3]]/Table21[[#This Row],[Adj Close]]</f>
        <v>0.10090820671954107</v>
      </c>
    </row>
    <row r="1073" spans="1:17" x14ac:dyDescent="0.3">
      <c r="A1073" s="68">
        <v>45020</v>
      </c>
      <c r="B1073" s="87">
        <v>88.889335630000005</v>
      </c>
      <c r="C1073" s="6">
        <f t="shared" si="81"/>
        <v>88.541877749999998</v>
      </c>
      <c r="D1073" s="19">
        <f>Table21[[#This Row],[Adj Close]]-Table21[[#This Row],[Naive Trend ]]</f>
        <v>0.34745788000000744</v>
      </c>
      <c r="E1073" s="7">
        <f t="shared" si="80"/>
        <v>0.12072697837409957</v>
      </c>
      <c r="F1073" s="7">
        <f>ABS(Table21[[#This Row],[Erorr 1]])</f>
        <v>0.34745788000000744</v>
      </c>
      <c r="G1073" s="8">
        <f>Table21[[#This Row],[Abs Erorr 1]]/Table21[[#This Row],[Adj Close]]</f>
        <v>3.9088815045968343E-3</v>
      </c>
      <c r="H1073" s="6">
        <f t="shared" si="83"/>
        <v>86.721865339999979</v>
      </c>
      <c r="I1073" s="9">
        <f>(Table21[[#This Row],[Adj Close]]-Table21[[#This Row],[3-MA]])</f>
        <v>2.1674702900000256</v>
      </c>
      <c r="J1073" s="5">
        <f t="shared" si="82"/>
        <v>4.6979274580327948</v>
      </c>
      <c r="K1073" s="5">
        <f>ABS(Table21[[#This Row],[Erorr 2]])</f>
        <v>2.1674702900000256</v>
      </c>
      <c r="L1073" s="8">
        <f>Table21[[#This Row],[Abs Erorr 2]]/Table21[[#This Row],[Adj Close]]</f>
        <v>2.4383918212889735E-2</v>
      </c>
      <c r="M1073" s="6">
        <f t="shared" si="84"/>
        <v>81.77143478666666</v>
      </c>
      <c r="N1073" s="11">
        <f>Table21[[#This Row],[Adj Close]]-Table21[[#This Row],[6-MA]]</f>
        <v>7.1179008433333451</v>
      </c>
      <c r="O1073" s="12">
        <f>(Table21[[#This Row],[Adj Close]]-M1073)^2</f>
        <v>50.664512415525543</v>
      </c>
      <c r="P1073" s="12">
        <f>ABS(Table21[[#This Row],[Erorr 3]])</f>
        <v>7.1179008433333451</v>
      </c>
      <c r="Q1073" s="204">
        <f>Table21[[#This Row],[Abs Erorr 3]]/Table21[[#This Row],[Adj Close]]</f>
        <v>8.0075982038626745E-2</v>
      </c>
    </row>
    <row r="1074" spans="1:17" x14ac:dyDescent="0.3">
      <c r="A1074" s="68">
        <v>45021</v>
      </c>
      <c r="B1074" s="87">
        <v>88.919113159999995</v>
      </c>
      <c r="C1074" s="6">
        <f t="shared" si="81"/>
        <v>88.889335630000005</v>
      </c>
      <c r="D1074" s="19">
        <f>Table21[[#This Row],[Adj Close]]-Table21[[#This Row],[Naive Trend ]]</f>
        <v>2.9777529999989838E-2</v>
      </c>
      <c r="E1074" s="7">
        <f t="shared" si="80"/>
        <v>8.8670129290029478E-4</v>
      </c>
      <c r="F1074" s="7">
        <f>ABS(Table21[[#This Row],[Erorr 1]])</f>
        <v>2.9777529999989838E-2</v>
      </c>
      <c r="G1074" s="8">
        <f>Table21[[#This Row],[Abs Erorr 1]]/Table21[[#This Row],[Adj Close]]</f>
        <v>3.3488334444371374E-4</v>
      </c>
      <c r="H1074" s="6">
        <f t="shared" si="83"/>
        <v>88.366493226666663</v>
      </c>
      <c r="I1074" s="9">
        <f>(Table21[[#This Row],[Adj Close]]-Table21[[#This Row],[3-MA]])</f>
        <v>0.55261993333333237</v>
      </c>
      <c r="J1074" s="5">
        <f t="shared" si="82"/>
        <v>0.30538879071733671</v>
      </c>
      <c r="K1074" s="5">
        <f>ABS(Table21[[#This Row],[Erorr 2]])</f>
        <v>0.55261993333333237</v>
      </c>
      <c r="L1074" s="8">
        <f>Table21[[#This Row],[Abs Erorr 2]]/Table21[[#This Row],[Adj Close]]</f>
        <v>6.2148610539890861E-3</v>
      </c>
      <c r="M1074" s="6">
        <f t="shared" si="84"/>
        <v>83.981920880000004</v>
      </c>
      <c r="N1074" s="11">
        <f>Table21[[#This Row],[Adj Close]]-Table21[[#This Row],[6-MA]]</f>
        <v>4.9371922799999908</v>
      </c>
      <c r="O1074" s="12">
        <f>(Table21[[#This Row],[Adj Close]]-M1074)^2</f>
        <v>24.375867609691507</v>
      </c>
      <c r="P1074" s="12">
        <f>ABS(Table21[[#This Row],[Erorr 3]])</f>
        <v>4.9371922799999908</v>
      </c>
      <c r="Q1074" s="204">
        <f>Table21[[#This Row],[Abs Erorr 3]]/Table21[[#This Row],[Adj Close]]</f>
        <v>5.552453352875962E-2</v>
      </c>
    </row>
    <row r="1075" spans="1:17" x14ac:dyDescent="0.3">
      <c r="A1075" s="68">
        <v>45022</v>
      </c>
      <c r="B1075" s="87">
        <v>89.127586359999995</v>
      </c>
      <c r="C1075" s="6">
        <f t="shared" si="81"/>
        <v>88.919113159999995</v>
      </c>
      <c r="D1075" s="19">
        <f>Table21[[#This Row],[Adj Close]]-Table21[[#This Row],[Naive Trend ]]</f>
        <v>0.20847320000000025</v>
      </c>
      <c r="E1075" s="7">
        <f t="shared" si="80"/>
        <v>4.34610751182401E-2</v>
      </c>
      <c r="F1075" s="7">
        <f>ABS(Table21[[#This Row],[Erorr 1]])</f>
        <v>0.20847320000000025</v>
      </c>
      <c r="G1075" s="8">
        <f>Table21[[#This Row],[Abs Erorr 1]]/Table21[[#This Row],[Adj Close]]</f>
        <v>2.3390423606664832E-3</v>
      </c>
      <c r="H1075" s="6">
        <f t="shared" si="83"/>
        <v>88.783442179999994</v>
      </c>
      <c r="I1075" s="9">
        <f>(Table21[[#This Row],[Adj Close]]-Table21[[#This Row],[3-MA]])</f>
        <v>0.34414418000000069</v>
      </c>
      <c r="J1075" s="5">
        <f t="shared" si="82"/>
        <v>0.11843521662787287</v>
      </c>
      <c r="K1075" s="5">
        <f>ABS(Table21[[#This Row],[Erorr 2]])</f>
        <v>0.34414418000000069</v>
      </c>
      <c r="L1075" s="8">
        <f>Table21[[#This Row],[Abs Erorr 2]]/Table21[[#This Row],[Adj Close]]</f>
        <v>3.8612532219816829E-3</v>
      </c>
      <c r="M1075" s="6">
        <f t="shared" si="84"/>
        <v>86.146080018333336</v>
      </c>
      <c r="N1075" s="11">
        <f>Table21[[#This Row],[Adj Close]]-Table21[[#This Row],[6-MA]]</f>
        <v>2.981506341666659</v>
      </c>
      <c r="O1075" s="12">
        <f>(Table21[[#This Row],[Adj Close]]-M1075)^2</f>
        <v>8.8893800653985036</v>
      </c>
      <c r="P1075" s="12">
        <f>ABS(Table21[[#This Row],[Erorr 3]])</f>
        <v>2.981506341666659</v>
      </c>
      <c r="Q1075" s="204">
        <f>Table21[[#This Row],[Abs Erorr 3]]/Table21[[#This Row],[Adj Close]]</f>
        <v>3.3452115819942632E-2</v>
      </c>
    </row>
    <row r="1076" spans="1:17" x14ac:dyDescent="0.3">
      <c r="A1076" s="68">
        <v>45026</v>
      </c>
      <c r="B1076" s="87">
        <v>89.345993039999996</v>
      </c>
      <c r="C1076" s="6">
        <f t="shared" si="81"/>
        <v>89.127586359999995</v>
      </c>
      <c r="D1076" s="19">
        <f>Table21[[#This Row],[Adj Close]]-Table21[[#This Row],[Naive Trend ]]</f>
        <v>0.21840668000000107</v>
      </c>
      <c r="E1076" s="7">
        <f t="shared" si="80"/>
        <v>4.7701477868622867E-2</v>
      </c>
      <c r="F1076" s="7">
        <f>ABS(Table21[[#This Row],[Erorr 1]])</f>
        <v>0.21840668000000107</v>
      </c>
      <c r="G1076" s="8">
        <f>Table21[[#This Row],[Abs Erorr 1]]/Table21[[#This Row],[Adj Close]]</f>
        <v>2.4445044771310661E-3</v>
      </c>
      <c r="H1076" s="6">
        <f t="shared" si="83"/>
        <v>88.978678383333332</v>
      </c>
      <c r="I1076" s="9">
        <f>(Table21[[#This Row],[Adj Close]]-Table21[[#This Row],[3-MA]])</f>
        <v>0.36731465666666452</v>
      </c>
      <c r="J1076" s="5">
        <f t="shared" si="82"/>
        <v>0.13492005700214962</v>
      </c>
      <c r="K1076" s="5">
        <f>ABS(Table21[[#This Row],[Erorr 2]])</f>
        <v>0.36731465666666452</v>
      </c>
      <c r="L1076" s="8">
        <f>Table21[[#This Row],[Abs Erorr 2]]/Table21[[#This Row],[Adj Close]]</f>
        <v>4.1111486275855549E-3</v>
      </c>
      <c r="M1076" s="6">
        <f t="shared" si="84"/>
        <v>87.850271861666656</v>
      </c>
      <c r="N1076" s="11">
        <f>Table21[[#This Row],[Adj Close]]-Table21[[#This Row],[6-MA]]</f>
        <v>1.4957211783333406</v>
      </c>
      <c r="O1076" s="12">
        <f>(Table21[[#This Row],[Adj Close]]-M1076)^2</f>
        <v>2.2371818433148771</v>
      </c>
      <c r="P1076" s="12">
        <f>ABS(Table21[[#This Row],[Erorr 3]])</f>
        <v>1.4957211783333406</v>
      </c>
      <c r="Q1076" s="204">
        <f>Table21[[#This Row],[Abs Erorr 3]]/Table21[[#This Row],[Adj Close]]</f>
        <v>1.6740775130941906E-2</v>
      </c>
    </row>
    <row r="1077" spans="1:17" x14ac:dyDescent="0.3">
      <c r="A1077" s="68">
        <v>45027</v>
      </c>
      <c r="B1077" s="87">
        <v>89.882064819999997</v>
      </c>
      <c r="C1077" s="6">
        <f t="shared" si="81"/>
        <v>89.345993039999996</v>
      </c>
      <c r="D1077" s="19">
        <f>Table21[[#This Row],[Adj Close]]-Table21[[#This Row],[Naive Trend ]]</f>
        <v>0.53607178000000033</v>
      </c>
      <c r="E1077" s="7">
        <f t="shared" si="80"/>
        <v>0.28737295331236873</v>
      </c>
      <c r="F1077" s="7">
        <f>ABS(Table21[[#This Row],[Erorr 1]])</f>
        <v>0.53607178000000033</v>
      </c>
      <c r="G1077" s="8">
        <f>Table21[[#This Row],[Abs Erorr 1]]/Table21[[#This Row],[Adj Close]]</f>
        <v>5.9641685031774768E-3</v>
      </c>
      <c r="H1077" s="6">
        <f t="shared" si="83"/>
        <v>89.130897520000005</v>
      </c>
      <c r="I1077" s="9">
        <f>(Table21[[#This Row],[Adj Close]]-Table21[[#This Row],[3-MA]])</f>
        <v>0.75116729999999166</v>
      </c>
      <c r="J1077" s="5">
        <f t="shared" si="82"/>
        <v>0.56425231258927744</v>
      </c>
      <c r="K1077" s="5">
        <f>ABS(Table21[[#This Row],[Erorr 2]])</f>
        <v>0.75116729999999166</v>
      </c>
      <c r="L1077" s="8">
        <f>Table21[[#This Row],[Abs Erorr 2]]/Table21[[#This Row],[Adj Close]]</f>
        <v>8.3572546036219525E-3</v>
      </c>
      <c r="M1077" s="6">
        <f t="shared" si="84"/>
        <v>88.748695373333319</v>
      </c>
      <c r="N1077" s="11">
        <f>Table21[[#This Row],[Adj Close]]-Table21[[#This Row],[6-MA]]</f>
        <v>1.133369446666677</v>
      </c>
      <c r="O1077" s="12">
        <f>(Table21[[#This Row],[Adj Close]]-M1077)^2</f>
        <v>1.2845263026375298</v>
      </c>
      <c r="P1077" s="12">
        <f>ABS(Table21[[#This Row],[Erorr 3]])</f>
        <v>1.133369446666677</v>
      </c>
      <c r="Q1077" s="204">
        <f>Table21[[#This Row],[Abs Erorr 3]]/Table21[[#This Row],[Adj Close]]</f>
        <v>1.2609517248367516E-2</v>
      </c>
    </row>
    <row r="1078" spans="1:17" x14ac:dyDescent="0.3">
      <c r="A1078" s="68">
        <v>45028</v>
      </c>
      <c r="B1078" s="87">
        <v>88.730491639999997</v>
      </c>
      <c r="C1078" s="6">
        <f t="shared" si="81"/>
        <v>89.882064819999997</v>
      </c>
      <c r="D1078" s="19">
        <f>Table21[[#This Row],[Adj Close]]-Table21[[#This Row],[Naive Trend ]]</f>
        <v>-1.1515731799999998</v>
      </c>
      <c r="E1078" s="7">
        <f t="shared" si="80"/>
        <v>1.3261207888953119</v>
      </c>
      <c r="F1078" s="7">
        <f>ABS(Table21[[#This Row],[Erorr 1]])</f>
        <v>1.1515731799999998</v>
      </c>
      <c r="G1078" s="8">
        <f>Table21[[#This Row],[Abs Erorr 1]]/Table21[[#This Row],[Adj Close]]</f>
        <v>1.2978325248914397E-2</v>
      </c>
      <c r="H1078" s="6">
        <f t="shared" si="83"/>
        <v>89.451881406666658</v>
      </c>
      <c r="I1078" s="9">
        <f>(Table21[[#This Row],[Adj Close]]-Table21[[#This Row],[3-MA]])</f>
        <v>-0.7213897666666611</v>
      </c>
      <c r="J1078" s="5">
        <f t="shared" si="82"/>
        <v>0.5204031954513797</v>
      </c>
      <c r="K1078" s="5">
        <f>ABS(Table21[[#This Row],[Erorr 2]])</f>
        <v>0.7213897666666611</v>
      </c>
      <c r="L1078" s="8">
        <f>Table21[[#This Row],[Abs Erorr 2]]/Table21[[#This Row],[Adj Close]]</f>
        <v>8.1301225016706235E-3</v>
      </c>
      <c r="M1078" s="6">
        <f t="shared" si="84"/>
        <v>89.11766179333334</v>
      </c>
      <c r="N1078" s="11">
        <f>Table21[[#This Row],[Adj Close]]-Table21[[#This Row],[6-MA]]</f>
        <v>-0.38717015333334359</v>
      </c>
      <c r="O1078" s="12">
        <f>(Table21[[#This Row],[Adj Close]]-M1078)^2</f>
        <v>0.14990072763216478</v>
      </c>
      <c r="P1078" s="12">
        <f>ABS(Table21[[#This Row],[Erorr 3]])</f>
        <v>0.38717015333334359</v>
      </c>
      <c r="Q1078" s="204">
        <f>Table21[[#This Row],[Abs Erorr 3]]/Table21[[#This Row],[Adj Close]]</f>
        <v>4.3634397395675654E-3</v>
      </c>
    </row>
    <row r="1079" spans="1:17" x14ac:dyDescent="0.3">
      <c r="A1079" s="68">
        <v>45029</v>
      </c>
      <c r="B1079" s="87">
        <v>89.623947139999999</v>
      </c>
      <c r="C1079" s="6">
        <f t="shared" si="81"/>
        <v>88.730491639999997</v>
      </c>
      <c r="D1079" s="19">
        <f>Table21[[#This Row],[Adj Close]]-Table21[[#This Row],[Naive Trend ]]</f>
        <v>0.89345550000000173</v>
      </c>
      <c r="E1079" s="7">
        <f t="shared" si="80"/>
        <v>0.79826273048025309</v>
      </c>
      <c r="F1079" s="7">
        <f>ABS(Table21[[#This Row],[Erorr 1]])</f>
        <v>0.89345550000000173</v>
      </c>
      <c r="G1079" s="8">
        <f>Table21[[#This Row],[Abs Erorr 1]]/Table21[[#This Row],[Adj Close]]</f>
        <v>9.9689371926941633E-3</v>
      </c>
      <c r="H1079" s="6">
        <f t="shared" si="83"/>
        <v>89.319516500000006</v>
      </c>
      <c r="I1079" s="9">
        <f>(Table21[[#This Row],[Adj Close]]-Table21[[#This Row],[3-MA]])</f>
        <v>0.30443063999999254</v>
      </c>
      <c r="J1079" s="5">
        <f t="shared" si="82"/>
        <v>9.2678014570805059E-2</v>
      </c>
      <c r="K1079" s="5">
        <f>ABS(Table21[[#This Row],[Erorr 2]])</f>
        <v>0.30443063999999254</v>
      </c>
      <c r="L1079" s="8">
        <f>Table21[[#This Row],[Abs Erorr 2]]/Table21[[#This Row],[Adj Close]]</f>
        <v>3.3967555515541708E-3</v>
      </c>
      <c r="M1079" s="6">
        <f t="shared" si="84"/>
        <v>89.149097441666655</v>
      </c>
      <c r="N1079" s="11">
        <f>Table21[[#This Row],[Adj Close]]-Table21[[#This Row],[6-MA]]</f>
        <v>0.47484969833334389</v>
      </c>
      <c r="O1079" s="12">
        <f>(Table21[[#This Row],[Adj Close]]-M1079)^2</f>
        <v>0.22548223600726769</v>
      </c>
      <c r="P1079" s="12">
        <f>ABS(Table21[[#This Row],[Erorr 3]])</f>
        <v>0.47484969833334389</v>
      </c>
      <c r="Q1079" s="204">
        <f>Table21[[#This Row],[Abs Erorr 3]]/Table21[[#This Row],[Adj Close]]</f>
        <v>5.2982457645119052E-3</v>
      </c>
    </row>
    <row r="1080" spans="1:17" x14ac:dyDescent="0.3">
      <c r="A1080" s="68">
        <v>45030</v>
      </c>
      <c r="B1080" s="87">
        <v>90.467773440000002</v>
      </c>
      <c r="C1080" s="6">
        <f t="shared" si="81"/>
        <v>89.623947139999999</v>
      </c>
      <c r="D1080" s="19">
        <f>Table21[[#This Row],[Adj Close]]-Table21[[#This Row],[Naive Trend ]]</f>
        <v>0.84382630000000347</v>
      </c>
      <c r="E1080" s="7">
        <f t="shared" si="80"/>
        <v>0.71204282457169588</v>
      </c>
      <c r="F1080" s="7">
        <f>ABS(Table21[[#This Row],[Erorr 1]])</f>
        <v>0.84382630000000347</v>
      </c>
      <c r="G1080" s="8">
        <f>Table21[[#This Row],[Abs Erorr 1]]/Table21[[#This Row],[Adj Close]]</f>
        <v>9.3273689393897335E-3</v>
      </c>
      <c r="H1080" s="6">
        <f t="shared" si="83"/>
        <v>89.412167866666664</v>
      </c>
      <c r="I1080" s="9">
        <f>(Table21[[#This Row],[Adj Close]]-Table21[[#This Row],[3-MA]])</f>
        <v>1.055605573333338</v>
      </c>
      <c r="J1080" s="5">
        <f t="shared" si="82"/>
        <v>1.1143031264524053</v>
      </c>
      <c r="K1080" s="5">
        <f>ABS(Table21[[#This Row],[Erorr 2]])</f>
        <v>1.055605573333338</v>
      </c>
      <c r="L1080" s="8">
        <f>Table21[[#This Row],[Abs Erorr 2]]/Table21[[#This Row],[Adj Close]]</f>
        <v>1.1668305001818535E-2</v>
      </c>
      <c r="M1080" s="6">
        <f t="shared" si="84"/>
        <v>89.271532693333327</v>
      </c>
      <c r="N1080" s="11">
        <f>Table21[[#This Row],[Adj Close]]-Table21[[#This Row],[6-MA]]</f>
        <v>1.1962407466666747</v>
      </c>
      <c r="O1080" s="12">
        <f>(Table21[[#This Row],[Adj Close]]-M1080)^2</f>
        <v>1.4309919239856435</v>
      </c>
      <c r="P1080" s="12">
        <f>ABS(Table21[[#This Row],[Erorr 3]])</f>
        <v>1.1962407466666747</v>
      </c>
      <c r="Q1080" s="204">
        <f>Table21[[#This Row],[Abs Erorr 3]]/Table21[[#This Row],[Adj Close]]</f>
        <v>1.3222838378575161E-2</v>
      </c>
    </row>
    <row r="1081" spans="1:17" x14ac:dyDescent="0.3">
      <c r="A1081" s="68">
        <v>45033</v>
      </c>
      <c r="B1081" s="87">
        <v>88.343330379999998</v>
      </c>
      <c r="C1081" s="6">
        <f t="shared" si="81"/>
        <v>90.467773440000002</v>
      </c>
      <c r="D1081" s="19">
        <f>Table21[[#This Row],[Adj Close]]-Table21[[#This Row],[Naive Trend ]]</f>
        <v>-2.1244430600000044</v>
      </c>
      <c r="E1081" s="7">
        <f t="shared" si="80"/>
        <v>4.5132583151821821</v>
      </c>
      <c r="F1081" s="7">
        <f>ABS(Table21[[#This Row],[Erorr 1]])</f>
        <v>2.1244430600000044</v>
      </c>
      <c r="G1081" s="8">
        <f>Table21[[#This Row],[Abs Erorr 1]]/Table21[[#This Row],[Adj Close]]</f>
        <v>2.4047577229225174E-2</v>
      </c>
      <c r="H1081" s="6">
        <f t="shared" si="83"/>
        <v>89.607404073333328</v>
      </c>
      <c r="I1081" s="9">
        <f>(Table21[[#This Row],[Adj Close]]-Table21[[#This Row],[3-MA]])</f>
        <v>-1.2640736933333301</v>
      </c>
      <c r="J1081" s="5">
        <f t="shared" si="82"/>
        <v>1.5978823021773658</v>
      </c>
      <c r="K1081" s="5">
        <f>ABS(Table21[[#This Row],[Erorr 2]])</f>
        <v>1.2640736933333301</v>
      </c>
      <c r="L1081" s="8">
        <f>Table21[[#This Row],[Abs Erorr 2]]/Table21[[#This Row],[Adj Close]]</f>
        <v>1.4308648857769382E-2</v>
      </c>
      <c r="M1081" s="6">
        <f t="shared" si="84"/>
        <v>89.52964274</v>
      </c>
      <c r="N1081" s="11">
        <f>Table21[[#This Row],[Adj Close]]-Table21[[#This Row],[6-MA]]</f>
        <v>-1.1863123600000023</v>
      </c>
      <c r="O1081" s="12">
        <f>(Table21[[#This Row],[Adj Close]]-M1081)^2</f>
        <v>1.407337015488775</v>
      </c>
      <c r="P1081" s="12">
        <f>ABS(Table21[[#This Row],[Erorr 3]])</f>
        <v>1.1863123600000023</v>
      </c>
      <c r="Q1081" s="204">
        <f>Table21[[#This Row],[Abs Erorr 3]]/Table21[[#This Row],[Adj Close]]</f>
        <v>1.3428431494456891E-2</v>
      </c>
    </row>
    <row r="1082" spans="1:17" x14ac:dyDescent="0.3">
      <c r="A1082" s="68">
        <v>45034</v>
      </c>
      <c r="B1082" s="87">
        <v>88.978675839999994</v>
      </c>
      <c r="C1082" s="6">
        <f t="shared" si="81"/>
        <v>88.343330379999998</v>
      </c>
      <c r="D1082" s="19">
        <f>Table21[[#This Row],[Adj Close]]-Table21[[#This Row],[Naive Trend ]]</f>
        <v>0.63534545999999636</v>
      </c>
      <c r="E1082" s="7">
        <f t="shared" si="80"/>
        <v>0.40366385354260698</v>
      </c>
      <c r="F1082" s="7">
        <f>ABS(Table21[[#This Row],[Erorr 1]])</f>
        <v>0.63534545999999636</v>
      </c>
      <c r="G1082" s="8">
        <f>Table21[[#This Row],[Abs Erorr 1]]/Table21[[#This Row],[Adj Close]]</f>
        <v>7.1404238600096077E-3</v>
      </c>
      <c r="H1082" s="6">
        <f t="shared" si="83"/>
        <v>89.478350320000004</v>
      </c>
      <c r="I1082" s="9">
        <f>(Table21[[#This Row],[Adj Close]]-Table21[[#This Row],[3-MA]])</f>
        <v>-0.49967448000001013</v>
      </c>
      <c r="J1082" s="5">
        <f t="shared" si="82"/>
        <v>0.24967458596328052</v>
      </c>
      <c r="K1082" s="5">
        <f>ABS(Table21[[#This Row],[Erorr 2]])</f>
        <v>0.49967448000001013</v>
      </c>
      <c r="L1082" s="8">
        <f>Table21[[#This Row],[Abs Erorr 2]]/Table21[[#This Row],[Adj Close]]</f>
        <v>5.615665498310142E-3</v>
      </c>
      <c r="M1082" s="6">
        <f t="shared" si="84"/>
        <v>89.398933409999998</v>
      </c>
      <c r="N1082" s="11">
        <f>Table21[[#This Row],[Adj Close]]-Table21[[#This Row],[6-MA]]</f>
        <v>-0.42025757000000397</v>
      </c>
      <c r="O1082" s="12">
        <f>(Table21[[#This Row],[Adj Close]]-M1082)^2</f>
        <v>0.17661642514230824</v>
      </c>
      <c r="P1082" s="12">
        <f>ABS(Table21[[#This Row],[Erorr 3]])</f>
        <v>0.42025757000000397</v>
      </c>
      <c r="Q1082" s="204">
        <f>Table21[[#This Row],[Abs Erorr 3]]/Table21[[#This Row],[Adj Close]]</f>
        <v>4.7231268169881995E-3</v>
      </c>
    </row>
    <row r="1083" spans="1:17" x14ac:dyDescent="0.3">
      <c r="A1083" s="68">
        <v>45035</v>
      </c>
      <c r="B1083" s="87">
        <v>88.383033749999996</v>
      </c>
      <c r="C1083" s="6">
        <f t="shared" si="81"/>
        <v>88.978675839999994</v>
      </c>
      <c r="D1083" s="19">
        <f>Table21[[#This Row],[Adj Close]]-Table21[[#This Row],[Naive Trend ]]</f>
        <v>-0.59564208999999835</v>
      </c>
      <c r="E1083" s="7">
        <f t="shared" si="80"/>
        <v>0.35478949937956611</v>
      </c>
      <c r="F1083" s="7">
        <f>ABS(Table21[[#This Row],[Erorr 1]])</f>
        <v>0.59564208999999835</v>
      </c>
      <c r="G1083" s="8">
        <f>Table21[[#This Row],[Abs Erorr 1]]/Table21[[#This Row],[Adj Close]]</f>
        <v>6.7393261435767177E-3</v>
      </c>
      <c r="H1083" s="6">
        <f t="shared" si="83"/>
        <v>89.263259886666674</v>
      </c>
      <c r="I1083" s="9">
        <f>(Table21[[#This Row],[Adj Close]]-Table21[[#This Row],[3-MA]])</f>
        <v>-0.88022613666667837</v>
      </c>
      <c r="J1083" s="5">
        <f t="shared" si="82"/>
        <v>0.7747980516711459</v>
      </c>
      <c r="K1083" s="5">
        <f>ABS(Table21[[#This Row],[Erorr 2]])</f>
        <v>0.88022613666667837</v>
      </c>
      <c r="L1083" s="8">
        <f>Table21[[#This Row],[Abs Erorr 2]]/Table21[[#This Row],[Adj Close]]</f>
        <v>9.9592206707509456E-3</v>
      </c>
      <c r="M1083" s="6">
        <f t="shared" si="84"/>
        <v>89.337713876666655</v>
      </c>
      <c r="N1083" s="11">
        <f>Table21[[#This Row],[Adj Close]]-Table21[[#This Row],[6-MA]]</f>
        <v>-0.95468012666665913</v>
      </c>
      <c r="O1083" s="12">
        <f>(Table21[[#This Row],[Adj Close]]-M1083)^2</f>
        <v>0.9114141442522683</v>
      </c>
      <c r="P1083" s="12">
        <f>ABS(Table21[[#This Row],[Erorr 3]])</f>
        <v>0.95468012666665913</v>
      </c>
      <c r="Q1083" s="204">
        <f>Table21[[#This Row],[Abs Erorr 3]]/Table21[[#This Row],[Adj Close]]</f>
        <v>1.080162205528116E-2</v>
      </c>
    </row>
    <row r="1084" spans="1:17" x14ac:dyDescent="0.3">
      <c r="A1084" s="68">
        <v>45036</v>
      </c>
      <c r="B1084" s="87">
        <v>87.856887819999997</v>
      </c>
      <c r="C1084" s="6">
        <f t="shared" si="81"/>
        <v>88.383033749999996</v>
      </c>
      <c r="D1084" s="19">
        <f>Table21[[#This Row],[Adj Close]]-Table21[[#This Row],[Naive Trend ]]</f>
        <v>-0.52614592999999843</v>
      </c>
      <c r="E1084" s="7">
        <f t="shared" si="80"/>
        <v>0.27682953965556323</v>
      </c>
      <c r="F1084" s="7">
        <f>ABS(Table21[[#This Row],[Erorr 1]])</f>
        <v>0.52614592999999843</v>
      </c>
      <c r="G1084" s="8">
        <f>Table21[[#This Row],[Abs Erorr 1]]/Table21[[#This Row],[Adj Close]]</f>
        <v>5.988670246070622E-3</v>
      </c>
      <c r="H1084" s="6">
        <f t="shared" si="83"/>
        <v>88.568346656666662</v>
      </c>
      <c r="I1084" s="9">
        <f>(Table21[[#This Row],[Adj Close]]-Table21[[#This Row],[3-MA]])</f>
        <v>-0.71145883666666521</v>
      </c>
      <c r="J1084" s="5">
        <f t="shared" si="82"/>
        <v>0.50617367627108456</v>
      </c>
      <c r="K1084" s="5">
        <f>ABS(Table21[[#This Row],[Erorr 2]])</f>
        <v>0.71145883666666521</v>
      </c>
      <c r="L1084" s="8">
        <f>Table21[[#This Row],[Abs Erorr 2]]/Table21[[#This Row],[Adj Close]]</f>
        <v>8.0979289651631238E-3</v>
      </c>
      <c r="M1084" s="6">
        <f t="shared" si="84"/>
        <v>89.087875365000002</v>
      </c>
      <c r="N1084" s="11">
        <f>Table21[[#This Row],[Adj Close]]-Table21[[#This Row],[6-MA]]</f>
        <v>-1.230987545000005</v>
      </c>
      <c r="O1084" s="12">
        <f>(Table21[[#This Row],[Adj Close]]-M1084)^2</f>
        <v>1.5153303359451393</v>
      </c>
      <c r="P1084" s="12">
        <f>ABS(Table21[[#This Row],[Erorr 3]])</f>
        <v>1.230987545000005</v>
      </c>
      <c r="Q1084" s="204">
        <f>Table21[[#This Row],[Abs Erorr 3]]/Table21[[#This Row],[Adj Close]]</f>
        <v>1.4011281022405842E-2</v>
      </c>
    </row>
    <row r="1085" spans="1:17" x14ac:dyDescent="0.3">
      <c r="A1085" s="68">
        <v>45037</v>
      </c>
      <c r="B1085" s="87">
        <v>89.24671936</v>
      </c>
      <c r="C1085" s="6">
        <f t="shared" si="81"/>
        <v>87.856887819999997</v>
      </c>
      <c r="D1085" s="19">
        <f>Table21[[#This Row],[Adj Close]]-Table21[[#This Row],[Naive Trend ]]</f>
        <v>1.389831540000003</v>
      </c>
      <c r="E1085" s="7">
        <f t="shared" si="80"/>
        <v>1.9316317095787798</v>
      </c>
      <c r="F1085" s="7">
        <f>ABS(Table21[[#This Row],[Erorr 1]])</f>
        <v>1.389831540000003</v>
      </c>
      <c r="G1085" s="8">
        <f>Table21[[#This Row],[Abs Erorr 1]]/Table21[[#This Row],[Adj Close]]</f>
        <v>1.5572914612062699E-2</v>
      </c>
      <c r="H1085" s="6">
        <f t="shared" si="83"/>
        <v>88.406199136666658</v>
      </c>
      <c r="I1085" s="9">
        <f>(Table21[[#This Row],[Adj Close]]-Table21[[#This Row],[3-MA]])</f>
        <v>0.84052022333334264</v>
      </c>
      <c r="J1085" s="5">
        <f t="shared" si="82"/>
        <v>0.7064742458323322</v>
      </c>
      <c r="K1085" s="5">
        <f>ABS(Table21[[#This Row],[Erorr 2]])</f>
        <v>0.84052022333334264</v>
      </c>
      <c r="L1085" s="8">
        <f>Table21[[#This Row],[Abs Erorr 2]]/Table21[[#This Row],[Adj Close]]</f>
        <v>9.4179397221637283E-3</v>
      </c>
      <c r="M1085" s="6">
        <f t="shared" si="84"/>
        <v>88.942274728333317</v>
      </c>
      <c r="N1085" s="11">
        <f>Table21[[#This Row],[Adj Close]]-Table21[[#This Row],[6-MA]]</f>
        <v>0.30444463166668356</v>
      </c>
      <c r="O1085" s="12">
        <f>(Table21[[#This Row],[Adj Close]]-M1085)^2</f>
        <v>9.2686533750662631E-2</v>
      </c>
      <c r="P1085" s="12">
        <f>ABS(Table21[[#This Row],[Erorr 3]])</f>
        <v>0.30444463166668356</v>
      </c>
      <c r="Q1085" s="204">
        <f>Table21[[#This Row],[Abs Erorr 3]]/Table21[[#This Row],[Adj Close]]</f>
        <v>3.4112697234127617E-3</v>
      </c>
    </row>
    <row r="1086" spans="1:17" x14ac:dyDescent="0.3">
      <c r="A1086" s="68">
        <v>45040</v>
      </c>
      <c r="B1086" s="87">
        <v>88.472389219999997</v>
      </c>
      <c r="C1086" s="6">
        <f t="shared" si="81"/>
        <v>89.24671936</v>
      </c>
      <c r="D1086" s="19">
        <f>Table21[[#This Row],[Adj Close]]-Table21[[#This Row],[Naive Trend ]]</f>
        <v>-0.77433014000000355</v>
      </c>
      <c r="E1086" s="7">
        <f t="shared" si="80"/>
        <v>0.5995871657124251</v>
      </c>
      <c r="F1086" s="7">
        <f>ABS(Table21[[#This Row],[Erorr 1]])</f>
        <v>0.77433014000000355</v>
      </c>
      <c r="G1086" s="8">
        <f>Table21[[#This Row],[Abs Erorr 1]]/Table21[[#This Row],[Adj Close]]</f>
        <v>8.7522236804808608E-3</v>
      </c>
      <c r="H1086" s="6">
        <f t="shared" si="83"/>
        <v>88.49554697666666</v>
      </c>
      <c r="I1086" s="9">
        <f>(Table21[[#This Row],[Adj Close]]-Table21[[#This Row],[3-MA]])</f>
        <v>-2.3157756666662976E-2</v>
      </c>
      <c r="J1086" s="5">
        <f t="shared" si="82"/>
        <v>5.362816938323735E-4</v>
      </c>
      <c r="K1086" s="5">
        <f>ABS(Table21[[#This Row],[Erorr 2]])</f>
        <v>2.3157756666662976E-2</v>
      </c>
      <c r="L1086" s="8">
        <f>Table21[[#This Row],[Abs Erorr 2]]/Table21[[#This Row],[Adj Close]]</f>
        <v>2.6175122963027151E-4</v>
      </c>
      <c r="M1086" s="6">
        <f t="shared" si="84"/>
        <v>88.879403431666674</v>
      </c>
      <c r="N1086" s="11">
        <f>Table21[[#This Row],[Adj Close]]-Table21[[#This Row],[6-MA]]</f>
        <v>-0.40701421166667728</v>
      </c>
      <c r="O1086" s="12">
        <f>(Table21[[#This Row],[Adj Close]]-M1086)^2</f>
        <v>0.16566056849864677</v>
      </c>
      <c r="P1086" s="12">
        <f>ABS(Table21[[#This Row],[Erorr 3]])</f>
        <v>0.40701421166667728</v>
      </c>
      <c r="Q1086" s="204">
        <f>Table21[[#This Row],[Abs Erorr 3]]/Table21[[#This Row],[Adj Close]]</f>
        <v>4.600465922250328E-3</v>
      </c>
    </row>
    <row r="1087" spans="1:17" x14ac:dyDescent="0.3">
      <c r="A1087" s="68">
        <v>45041</v>
      </c>
      <c r="B1087" s="87">
        <v>86.506774899999996</v>
      </c>
      <c r="C1087" s="6">
        <f t="shared" si="81"/>
        <v>88.472389219999997</v>
      </c>
      <c r="D1087" s="19">
        <f>Table21[[#This Row],[Adj Close]]-Table21[[#This Row],[Naive Trend ]]</f>
        <v>-1.9656143200000002</v>
      </c>
      <c r="E1087" s="7">
        <f t="shared" si="80"/>
        <v>3.8636396549890635</v>
      </c>
      <c r="F1087" s="7">
        <f>ABS(Table21[[#This Row],[Erorr 1]])</f>
        <v>1.9656143200000002</v>
      </c>
      <c r="G1087" s="8">
        <f>Table21[[#This Row],[Abs Erorr 1]]/Table21[[#This Row],[Adj Close]]</f>
        <v>2.2722085319585764E-2</v>
      </c>
      <c r="H1087" s="6">
        <f t="shared" si="83"/>
        <v>88.525332133333336</v>
      </c>
      <c r="I1087" s="9">
        <f>(Table21[[#This Row],[Adj Close]]-Table21[[#This Row],[3-MA]])</f>
        <v>-2.0185572333333397</v>
      </c>
      <c r="J1087" s="5">
        <f t="shared" si="82"/>
        <v>4.0745733042423469</v>
      </c>
      <c r="K1087" s="5">
        <f>ABS(Table21[[#This Row],[Erorr 2]])</f>
        <v>2.0185572333333397</v>
      </c>
      <c r="L1087" s="8">
        <f>Table21[[#This Row],[Abs Erorr 2]]/Table21[[#This Row],[Adj Close]]</f>
        <v>2.3334094187036209E-2</v>
      </c>
      <c r="M1087" s="6">
        <f t="shared" si="84"/>
        <v>88.546839394999992</v>
      </c>
      <c r="N1087" s="11">
        <f>Table21[[#This Row],[Adj Close]]-Table21[[#This Row],[6-MA]]</f>
        <v>-2.0400644949999958</v>
      </c>
      <c r="O1087" s="12">
        <f>(Table21[[#This Row],[Adj Close]]-M1087)^2</f>
        <v>4.1618631437595877</v>
      </c>
      <c r="P1087" s="12">
        <f>ABS(Table21[[#This Row],[Erorr 3]])</f>
        <v>2.0400644949999958</v>
      </c>
      <c r="Q1087" s="204">
        <f>Table21[[#This Row],[Abs Erorr 3]]/Table21[[#This Row],[Adj Close]]</f>
        <v>2.3582713577731538E-2</v>
      </c>
    </row>
    <row r="1088" spans="1:17" x14ac:dyDescent="0.3">
      <c r="A1088" s="68">
        <v>45042</v>
      </c>
      <c r="B1088" s="87">
        <v>86.596122739999998</v>
      </c>
      <c r="C1088" s="6">
        <f t="shared" si="81"/>
        <v>86.506774899999996</v>
      </c>
      <c r="D1088" s="19">
        <f>Table21[[#This Row],[Adj Close]]-Table21[[#This Row],[Naive Trend ]]</f>
        <v>8.9347840000002066E-2</v>
      </c>
      <c r="E1088" s="7">
        <f t="shared" si="80"/>
        <v>7.9830365126659694E-3</v>
      </c>
      <c r="F1088" s="7">
        <f>ABS(Table21[[#This Row],[Erorr 1]])</f>
        <v>8.9347840000002066E-2</v>
      </c>
      <c r="G1088" s="8">
        <f>Table21[[#This Row],[Abs Erorr 1]]/Table21[[#This Row],[Adj Close]]</f>
        <v>1.0317764487939483E-3</v>
      </c>
      <c r="H1088" s="6">
        <f t="shared" si="83"/>
        <v>88.075294493333331</v>
      </c>
      <c r="I1088" s="9">
        <f>(Table21[[#This Row],[Adj Close]]-Table21[[#This Row],[3-MA]])</f>
        <v>-1.4791717533333326</v>
      </c>
      <c r="J1088" s="5">
        <f t="shared" si="82"/>
        <v>2.1879490758592053</v>
      </c>
      <c r="K1088" s="5">
        <f>ABS(Table21[[#This Row],[Erorr 2]])</f>
        <v>1.4791717533333326</v>
      </c>
      <c r="L1088" s="8">
        <f>Table21[[#This Row],[Abs Erorr 2]]/Table21[[#This Row],[Adj Close]]</f>
        <v>1.7081269998363124E-2</v>
      </c>
      <c r="M1088" s="6">
        <f t="shared" si="84"/>
        <v>88.24074681499998</v>
      </c>
      <c r="N1088" s="11">
        <f>Table21[[#This Row],[Adj Close]]-Table21[[#This Row],[6-MA]]</f>
        <v>-1.6446240749999816</v>
      </c>
      <c r="O1088" s="12">
        <f>(Table21[[#This Row],[Adj Close]]-M1088)^2</f>
        <v>2.7047883480695454</v>
      </c>
      <c r="P1088" s="12">
        <f>ABS(Table21[[#This Row],[Erorr 3]])</f>
        <v>1.6446240749999816</v>
      </c>
      <c r="Q1088" s="204">
        <f>Table21[[#This Row],[Abs Erorr 3]]/Table21[[#This Row],[Adj Close]]</f>
        <v>1.8991890432991709E-2</v>
      </c>
    </row>
    <row r="1089" spans="1:17" x14ac:dyDescent="0.3">
      <c r="A1089" s="68">
        <v>45043</v>
      </c>
      <c r="B1089" s="87">
        <v>86.983283999999998</v>
      </c>
      <c r="C1089" s="6">
        <f t="shared" si="81"/>
        <v>86.596122739999998</v>
      </c>
      <c r="D1089" s="19">
        <f>Table21[[#This Row],[Adj Close]]-Table21[[#This Row],[Naive Trend ]]</f>
        <v>0.38716125999999917</v>
      </c>
      <c r="E1089" s="7">
        <f t="shared" si="80"/>
        <v>0.14989384124478697</v>
      </c>
      <c r="F1089" s="7">
        <f>ABS(Table21[[#This Row],[Erorr 1]])</f>
        <v>0.38716125999999917</v>
      </c>
      <c r="G1089" s="8">
        <f>Table21[[#This Row],[Abs Erorr 1]]/Table21[[#This Row],[Adj Close]]</f>
        <v>4.4509846282648879E-3</v>
      </c>
      <c r="H1089" s="6">
        <f t="shared" si="83"/>
        <v>87.191762286666673</v>
      </c>
      <c r="I1089" s="9">
        <f>(Table21[[#This Row],[Adj Close]]-Table21[[#This Row],[3-MA]])</f>
        <v>-0.20847828666667567</v>
      </c>
      <c r="J1089" s="5">
        <f t="shared" si="82"/>
        <v>4.3463196011472596E-2</v>
      </c>
      <c r="K1089" s="5">
        <f>ABS(Table21[[#This Row],[Erorr 2]])</f>
        <v>0.20847828666667567</v>
      </c>
      <c r="L1089" s="8">
        <f>Table21[[#This Row],[Abs Erorr 2]]/Table21[[#This Row],[Adj Close]]</f>
        <v>2.3967626546116112E-3</v>
      </c>
      <c r="M1089" s="6">
        <f t="shared" si="84"/>
        <v>87.843654631666666</v>
      </c>
      <c r="N1089" s="11">
        <f>Table21[[#This Row],[Adj Close]]-Table21[[#This Row],[6-MA]]</f>
        <v>-0.86037063166666883</v>
      </c>
      <c r="O1089" s="12">
        <f>(Table21[[#This Row],[Adj Close]]-M1089)^2</f>
        <v>0.74023762383450276</v>
      </c>
      <c r="P1089" s="12">
        <f>ABS(Table21[[#This Row],[Erorr 3]])</f>
        <v>0.86037063166666883</v>
      </c>
      <c r="Q1089" s="204">
        <f>Table21[[#This Row],[Abs Erorr 3]]/Table21[[#This Row],[Adj Close]]</f>
        <v>9.891218083541993E-3</v>
      </c>
    </row>
    <row r="1090" spans="1:17" x14ac:dyDescent="0.3">
      <c r="A1090" s="68">
        <v>45044</v>
      </c>
      <c r="B1090" s="87">
        <v>87.082557679999994</v>
      </c>
      <c r="C1090" s="6">
        <f t="shared" si="81"/>
        <v>86.983283999999998</v>
      </c>
      <c r="D1090" s="19">
        <f>Table21[[#This Row],[Adj Close]]-Table21[[#This Row],[Naive Trend ]]</f>
        <v>9.9273679999996034E-2</v>
      </c>
      <c r="E1090" s="7">
        <f t="shared" si="80"/>
        <v>9.8552635407416125E-3</v>
      </c>
      <c r="F1090" s="7">
        <f>ABS(Table21[[#This Row],[Erorr 1]])</f>
        <v>9.9273679999996034E-2</v>
      </c>
      <c r="G1090" s="8">
        <f>Table21[[#This Row],[Abs Erorr 1]]/Table21[[#This Row],[Adj Close]]</f>
        <v>1.1399949960679203E-3</v>
      </c>
      <c r="H1090" s="6">
        <f t="shared" si="83"/>
        <v>86.695393879999983</v>
      </c>
      <c r="I1090" s="9">
        <f>(Table21[[#This Row],[Adj Close]]-Table21[[#This Row],[3-MA]])</f>
        <v>0.38716380000001038</v>
      </c>
      <c r="J1090" s="5">
        <f t="shared" si="82"/>
        <v>0.14989580803044805</v>
      </c>
      <c r="K1090" s="5">
        <f>ABS(Table21[[#This Row],[Erorr 2]])</f>
        <v>0.38716380000001038</v>
      </c>
      <c r="L1090" s="8">
        <f>Table21[[#This Row],[Abs Erorr 2]]/Table21[[#This Row],[Adj Close]]</f>
        <v>4.4459396957851321E-3</v>
      </c>
      <c r="M1090" s="6">
        <f t="shared" si="84"/>
        <v>87.61036300666666</v>
      </c>
      <c r="N1090" s="11">
        <f>Table21[[#This Row],[Adj Close]]-Table21[[#This Row],[6-MA]]</f>
        <v>-0.52780532666666602</v>
      </c>
      <c r="O1090" s="12">
        <f>(Table21[[#This Row],[Adj Close]]-M1090)^2</f>
        <v>0.27857846285770604</v>
      </c>
      <c r="P1090" s="12">
        <f>ABS(Table21[[#This Row],[Erorr 3]])</f>
        <v>0.52780532666666602</v>
      </c>
      <c r="Q1090" s="204">
        <f>Table21[[#This Row],[Abs Erorr 3]]/Table21[[#This Row],[Adj Close]]</f>
        <v>6.0609763967450119E-3</v>
      </c>
    </row>
    <row r="1091" spans="1:17" x14ac:dyDescent="0.3">
      <c r="A1091" s="68">
        <v>45047</v>
      </c>
      <c r="B1091" s="87">
        <v>87.022994999999995</v>
      </c>
      <c r="C1091" s="6">
        <f t="shared" si="81"/>
        <v>87.082557679999994</v>
      </c>
      <c r="D1091" s="19">
        <f>Table21[[#This Row],[Adj Close]]-Table21[[#This Row],[Naive Trend ]]</f>
        <v>-5.9562679999999091E-2</v>
      </c>
      <c r="E1091" s="7">
        <f t="shared" ref="E1091:E1154" si="85">(B1091-C1091)^2</f>
        <v>3.5477128487822916E-3</v>
      </c>
      <c r="F1091" s="7">
        <f>ABS(Table21[[#This Row],[Erorr 1]])</f>
        <v>5.9562679999999091E-2</v>
      </c>
      <c r="G1091" s="8">
        <f>Table21[[#This Row],[Abs Erorr 1]]/Table21[[#This Row],[Adj Close]]</f>
        <v>6.8444759916616398E-4</v>
      </c>
      <c r="H1091" s="6">
        <f t="shared" si="83"/>
        <v>86.88732147333333</v>
      </c>
      <c r="I1091" s="9">
        <f>(Table21[[#This Row],[Adj Close]]-Table21[[#This Row],[3-MA]])</f>
        <v>0.13567352666666466</v>
      </c>
      <c r="J1091" s="5">
        <f t="shared" si="82"/>
        <v>1.8407305838170164E-2</v>
      </c>
      <c r="K1091" s="5">
        <f>ABS(Table21[[#This Row],[Erorr 2]])</f>
        <v>0.13567352666666466</v>
      </c>
      <c r="L1091" s="8">
        <f>Table21[[#This Row],[Abs Erorr 2]]/Table21[[#This Row],[Adj Close]]</f>
        <v>1.5590537497205729E-3</v>
      </c>
      <c r="M1091" s="6">
        <f t="shared" si="84"/>
        <v>87.481307983333338</v>
      </c>
      <c r="N1091" s="11">
        <f>Table21[[#This Row],[Adj Close]]-Table21[[#This Row],[6-MA]]</f>
        <v>-0.45831298333334303</v>
      </c>
      <c r="O1091" s="12">
        <f>(Table21[[#This Row],[Adj Close]]-M1091)^2</f>
        <v>0.21005079069190916</v>
      </c>
      <c r="P1091" s="12">
        <f>ABS(Table21[[#This Row],[Erorr 3]])</f>
        <v>0.45831298333334303</v>
      </c>
      <c r="Q1091" s="204">
        <f>Table21[[#This Row],[Abs Erorr 3]]/Table21[[#This Row],[Adj Close]]</f>
        <v>5.2665733158614343E-3</v>
      </c>
    </row>
    <row r="1092" spans="1:17" x14ac:dyDescent="0.3">
      <c r="A1092" s="68">
        <v>45048</v>
      </c>
      <c r="B1092" s="87">
        <v>87.062698359999999</v>
      </c>
      <c r="C1092" s="6">
        <f t="shared" ref="C1092:C1155" si="86">B1091</f>
        <v>87.022994999999995</v>
      </c>
      <c r="D1092" s="19">
        <f>Table21[[#This Row],[Adj Close]]-Table21[[#This Row],[Naive Trend ]]</f>
        <v>3.9703360000004295E-2</v>
      </c>
      <c r="E1092" s="7">
        <f t="shared" si="85"/>
        <v>1.576356795289941E-3</v>
      </c>
      <c r="F1092" s="7">
        <f>ABS(Table21[[#This Row],[Erorr 1]])</f>
        <v>3.9703360000004295E-2</v>
      </c>
      <c r="G1092" s="8">
        <f>Table21[[#This Row],[Abs Erorr 1]]/Table21[[#This Row],[Adj Close]]</f>
        <v>4.5603181095803903E-4</v>
      </c>
      <c r="H1092" s="6">
        <f t="shared" si="83"/>
        <v>87.029612226666657</v>
      </c>
      <c r="I1092" s="9">
        <f>(Table21[[#This Row],[Adj Close]]-Table21[[#This Row],[3-MA]])</f>
        <v>3.308613333334165E-2</v>
      </c>
      <c r="J1092" s="5">
        <f t="shared" si="82"/>
        <v>1.0946922189516615E-3</v>
      </c>
      <c r="K1092" s="5">
        <f>ABS(Table21[[#This Row],[Erorr 2]])</f>
        <v>3.308613333334165E-2</v>
      </c>
      <c r="L1092" s="8">
        <f>Table21[[#This Row],[Abs Erorr 2]]/Table21[[#This Row],[Adj Close]]</f>
        <v>3.8002650913175363E-4</v>
      </c>
      <c r="M1092" s="6">
        <f t="shared" si="84"/>
        <v>87.110687256666665</v>
      </c>
      <c r="N1092" s="11">
        <f>Table21[[#This Row],[Adj Close]]-Table21[[#This Row],[6-MA]]</f>
        <v>-4.7988896666666392E-2</v>
      </c>
      <c r="O1092" s="12">
        <f>(Table21[[#This Row],[Adj Close]]-M1092)^2</f>
        <v>2.3029342032839847E-3</v>
      </c>
      <c r="P1092" s="12">
        <f>ABS(Table21[[#This Row],[Erorr 3]])</f>
        <v>4.7988896666666392E-2</v>
      </c>
      <c r="Q1092" s="204">
        <f>Table21[[#This Row],[Abs Erorr 3]]/Table21[[#This Row],[Adj Close]]</f>
        <v>5.5119928018121671E-4</v>
      </c>
    </row>
    <row r="1093" spans="1:17" x14ac:dyDescent="0.3">
      <c r="A1093" s="68">
        <v>45049</v>
      </c>
      <c r="B1093" s="87">
        <v>85.653015139999994</v>
      </c>
      <c r="C1093" s="6">
        <f t="shared" si="86"/>
        <v>87.062698359999999</v>
      </c>
      <c r="D1093" s="19">
        <f>Table21[[#This Row],[Adj Close]]-Table21[[#This Row],[Naive Trend ]]</f>
        <v>-1.4096832200000051</v>
      </c>
      <c r="E1093" s="7">
        <f t="shared" si="85"/>
        <v>1.9872067807495828</v>
      </c>
      <c r="F1093" s="7">
        <f>ABS(Table21[[#This Row],[Erorr 1]])</f>
        <v>1.4096832200000051</v>
      </c>
      <c r="G1093" s="8">
        <f>Table21[[#This Row],[Abs Erorr 1]]/Table21[[#This Row],[Adj Close]]</f>
        <v>1.6458068845514377E-2</v>
      </c>
      <c r="H1093" s="6">
        <f t="shared" si="83"/>
        <v>87.056083679999986</v>
      </c>
      <c r="I1093" s="9">
        <f>(Table21[[#This Row],[Adj Close]]-Table21[[#This Row],[3-MA]])</f>
        <v>-1.4030685399999925</v>
      </c>
      <c r="J1093" s="5">
        <f t="shared" ref="J1093:J1156" si="87">(B1093-H1093)^2</f>
        <v>1.9686013279377106</v>
      </c>
      <c r="K1093" s="5">
        <f>ABS(Table21[[#This Row],[Erorr 2]])</f>
        <v>1.4030685399999925</v>
      </c>
      <c r="L1093" s="8">
        <f>Table21[[#This Row],[Abs Erorr 2]]/Table21[[#This Row],[Adj Close]]</f>
        <v>1.6380842375562317E-2</v>
      </c>
      <c r="M1093" s="6">
        <f t="shared" si="84"/>
        <v>86.875738779999992</v>
      </c>
      <c r="N1093" s="11">
        <f>Table21[[#This Row],[Adj Close]]-Table21[[#This Row],[6-MA]]</f>
        <v>-1.2227236399999981</v>
      </c>
      <c r="O1093" s="12">
        <f>(Table21[[#This Row],[Adj Close]]-M1093)^2</f>
        <v>1.495053099814845</v>
      </c>
      <c r="P1093" s="12">
        <f>ABS(Table21[[#This Row],[Erorr 3]])</f>
        <v>1.2227236399999981</v>
      </c>
      <c r="Q1093" s="204">
        <f>Table21[[#This Row],[Abs Erorr 3]]/Table21[[#This Row],[Adj Close]]</f>
        <v>1.4275313460961699E-2</v>
      </c>
    </row>
    <row r="1094" spans="1:17" x14ac:dyDescent="0.3">
      <c r="A1094" s="68">
        <v>45050</v>
      </c>
      <c r="B1094" s="87">
        <v>86.377723689999996</v>
      </c>
      <c r="C1094" s="6">
        <f t="shared" si="86"/>
        <v>85.653015139999994</v>
      </c>
      <c r="D1094" s="19">
        <f>Table21[[#This Row],[Adj Close]]-Table21[[#This Row],[Naive Trend ]]</f>
        <v>0.72470855000000256</v>
      </c>
      <c r="E1094" s="7">
        <f t="shared" si="85"/>
        <v>0.52520248244310619</v>
      </c>
      <c r="F1094" s="7">
        <f>ABS(Table21[[#This Row],[Erorr 1]])</f>
        <v>0.72470855000000256</v>
      </c>
      <c r="G1094" s="8">
        <f>Table21[[#This Row],[Abs Erorr 1]]/Table21[[#This Row],[Adj Close]]</f>
        <v>8.3899936122523982E-3</v>
      </c>
      <c r="H1094" s="6">
        <f t="shared" ref="H1094:H1157" si="88">AVERAGE(B1091:B1093)</f>
        <v>86.579569499999991</v>
      </c>
      <c r="I1094" s="9">
        <f>(Table21[[#This Row],[Adj Close]]-Table21[[#This Row],[3-MA]])</f>
        <v>-0.20184580999999469</v>
      </c>
      <c r="J1094" s="5">
        <f t="shared" si="87"/>
        <v>4.0741731014553952E-2</v>
      </c>
      <c r="K1094" s="5">
        <f>ABS(Table21[[#This Row],[Erorr 2]])</f>
        <v>0.20184580999999469</v>
      </c>
      <c r="L1094" s="8">
        <f>Table21[[#This Row],[Abs Erorr 2]]/Table21[[#This Row],[Adj Close]]</f>
        <v>2.3367808432229213E-3</v>
      </c>
      <c r="M1094" s="6">
        <f t="shared" si="84"/>
        <v>86.733445486666668</v>
      </c>
      <c r="N1094" s="11">
        <f>Table21[[#This Row],[Adj Close]]-Table21[[#This Row],[6-MA]]</f>
        <v>-0.35572179666667125</v>
      </c>
      <c r="O1094" s="12">
        <f>(Table21[[#This Row],[Adj Close]]-M1094)^2</f>
        <v>0.12653799662376461</v>
      </c>
      <c r="P1094" s="12">
        <f>ABS(Table21[[#This Row],[Erorr 3]])</f>
        <v>0.35572179666667125</v>
      </c>
      <c r="Q1094" s="204">
        <f>Table21[[#This Row],[Abs Erorr 3]]/Table21[[#This Row],[Adj Close]]</f>
        <v>4.1182122134095249E-3</v>
      </c>
    </row>
    <row r="1095" spans="1:17" x14ac:dyDescent="0.3">
      <c r="A1095" s="68">
        <v>45051</v>
      </c>
      <c r="B1095" s="87">
        <v>93.515464780000002</v>
      </c>
      <c r="C1095" s="6">
        <f t="shared" si="86"/>
        <v>86.377723689999996</v>
      </c>
      <c r="D1095" s="19">
        <f>Table21[[#This Row],[Adj Close]]-Table21[[#This Row],[Naive Trend ]]</f>
        <v>7.1377410900000058</v>
      </c>
      <c r="E1095" s="7">
        <f t="shared" si="85"/>
        <v>50.94734786787447</v>
      </c>
      <c r="F1095" s="7">
        <f>ABS(Table21[[#This Row],[Erorr 1]])</f>
        <v>7.1377410900000058</v>
      </c>
      <c r="G1095" s="8">
        <f>Table21[[#This Row],[Abs Erorr 1]]/Table21[[#This Row],[Adj Close]]</f>
        <v>7.6326852534946102E-2</v>
      </c>
      <c r="H1095" s="6">
        <f t="shared" si="88"/>
        <v>86.36447906333332</v>
      </c>
      <c r="I1095" s="9">
        <f>(Table21[[#This Row],[Adj Close]]-Table21[[#This Row],[3-MA]])</f>
        <v>7.1509857166666819</v>
      </c>
      <c r="J1095" s="5">
        <f t="shared" si="87"/>
        <v>51.136596719970896</v>
      </c>
      <c r="K1095" s="5">
        <f>ABS(Table21[[#This Row],[Erorr 2]])</f>
        <v>7.1509857166666819</v>
      </c>
      <c r="L1095" s="8">
        <f>Table21[[#This Row],[Abs Erorr 2]]/Table21[[#This Row],[Adj Close]]</f>
        <v>7.6468482870611268E-2</v>
      </c>
      <c r="M1095" s="6">
        <f t="shared" si="84"/>
        <v>86.697045645000003</v>
      </c>
      <c r="N1095" s="11">
        <f>Table21[[#This Row],[Adj Close]]-Table21[[#This Row],[6-MA]]</f>
        <v>6.8184191349999992</v>
      </c>
      <c r="O1095" s="12">
        <f>(Table21[[#This Row],[Adj Close]]-M1095)^2</f>
        <v>46.490839500534136</v>
      </c>
      <c r="P1095" s="12">
        <f>ABS(Table21[[#This Row],[Erorr 3]])</f>
        <v>6.8184191349999992</v>
      </c>
      <c r="Q1095" s="204">
        <f>Table21[[#This Row],[Abs Erorr 3]]/Table21[[#This Row],[Adj Close]]</f>
        <v>7.2912209237698658E-2</v>
      </c>
    </row>
    <row r="1096" spans="1:17" x14ac:dyDescent="0.3">
      <c r="A1096" s="68">
        <v>45054</v>
      </c>
      <c r="B1096" s="87">
        <v>93.048881530000003</v>
      </c>
      <c r="C1096" s="6">
        <f t="shared" si="86"/>
        <v>93.515464780000002</v>
      </c>
      <c r="D1096" s="19">
        <f>Table21[[#This Row],[Adj Close]]-Table21[[#This Row],[Naive Trend ]]</f>
        <v>-0.46658324999999934</v>
      </c>
      <c r="E1096" s="7">
        <f t="shared" si="85"/>
        <v>0.21769992918056189</v>
      </c>
      <c r="F1096" s="7">
        <f>ABS(Table21[[#This Row],[Erorr 1]])</f>
        <v>0.46658324999999934</v>
      </c>
      <c r="G1096" s="8">
        <f>Table21[[#This Row],[Abs Erorr 1]]/Table21[[#This Row],[Adj Close]]</f>
        <v>5.0143885915444096E-3</v>
      </c>
      <c r="H1096" s="6">
        <f t="shared" si="88"/>
        <v>88.51540120333334</v>
      </c>
      <c r="I1096" s="9">
        <f>(Table21[[#This Row],[Adj Close]]-Table21[[#This Row],[3-MA]])</f>
        <v>4.5334803266666626</v>
      </c>
      <c r="J1096" s="5">
        <f t="shared" si="87"/>
        <v>20.55244387227367</v>
      </c>
      <c r="K1096" s="5">
        <f>ABS(Table21[[#This Row],[Erorr 2]])</f>
        <v>4.5334803266666626</v>
      </c>
      <c r="L1096" s="8">
        <f>Table21[[#This Row],[Abs Erorr 2]]/Table21[[#This Row],[Adj Close]]</f>
        <v>4.8721491888164367E-2</v>
      </c>
      <c r="M1096" s="6">
        <f t="shared" si="84"/>
        <v>87.785742441666642</v>
      </c>
      <c r="N1096" s="11">
        <f>Table21[[#This Row],[Adj Close]]-Table21[[#This Row],[6-MA]]</f>
        <v>5.2631390883333609</v>
      </c>
      <c r="O1096" s="12">
        <f>(Table21[[#This Row],[Adj Close]]-M1096)^2</f>
        <v>27.700633063142522</v>
      </c>
      <c r="P1096" s="12">
        <f>ABS(Table21[[#This Row],[Erorr 3]])</f>
        <v>5.2631390883333609</v>
      </c>
      <c r="Q1096" s="204">
        <f>Table21[[#This Row],[Abs Erorr 3]]/Table21[[#This Row],[Adj Close]]</f>
        <v>5.6563163380276268E-2</v>
      </c>
    </row>
    <row r="1097" spans="1:17" x14ac:dyDescent="0.3">
      <c r="A1097" s="68">
        <v>45055</v>
      </c>
      <c r="B1097" s="87">
        <v>89.981338500000007</v>
      </c>
      <c r="C1097" s="6">
        <f t="shared" si="86"/>
        <v>93.048881530000003</v>
      </c>
      <c r="D1097" s="19">
        <f>Table21[[#This Row],[Adj Close]]-Table21[[#This Row],[Naive Trend ]]</f>
        <v>-3.067543029999996</v>
      </c>
      <c r="E1097" s="7">
        <f t="shared" si="85"/>
        <v>9.4098202409015563</v>
      </c>
      <c r="F1097" s="7">
        <f>ABS(Table21[[#This Row],[Erorr 1]])</f>
        <v>3.067543029999996</v>
      </c>
      <c r="G1097" s="8">
        <f>Table21[[#This Row],[Abs Erorr 1]]/Table21[[#This Row],[Adj Close]]</f>
        <v>3.4090880188451474E-2</v>
      </c>
      <c r="H1097" s="6">
        <f t="shared" si="88"/>
        <v>90.980689999999996</v>
      </c>
      <c r="I1097" s="9">
        <f>(Table21[[#This Row],[Adj Close]]-Table21[[#This Row],[3-MA]])</f>
        <v>-0.99935149999998885</v>
      </c>
      <c r="J1097" s="5">
        <f t="shared" si="87"/>
        <v>0.99870342055222772</v>
      </c>
      <c r="K1097" s="5">
        <f>ABS(Table21[[#This Row],[Erorr 2]])</f>
        <v>0.99935149999998885</v>
      </c>
      <c r="L1097" s="8">
        <f>Table21[[#This Row],[Abs Erorr 2]]/Table21[[#This Row],[Adj Close]]</f>
        <v>1.110620842787295E-2</v>
      </c>
      <c r="M1097" s="6">
        <f t="shared" ref="M1097:M1160" si="89">AVERAGE(B1091:B1096)</f>
        <v>88.78012975</v>
      </c>
      <c r="N1097" s="11">
        <f>Table21[[#This Row],[Adj Close]]-Table21[[#This Row],[6-MA]]</f>
        <v>1.2012087500000064</v>
      </c>
      <c r="O1097" s="12">
        <f>(Table21[[#This Row],[Adj Close]]-M1097)^2</f>
        <v>1.4429024610765777</v>
      </c>
      <c r="P1097" s="12">
        <f>ABS(Table21[[#This Row],[Erorr 3]])</f>
        <v>1.2012087500000064</v>
      </c>
      <c r="Q1097" s="204">
        <f>Table21[[#This Row],[Abs Erorr 3]]/Table21[[#This Row],[Adj Close]]</f>
        <v>1.3349531914331395E-2</v>
      </c>
    </row>
    <row r="1098" spans="1:17" x14ac:dyDescent="0.3">
      <c r="A1098" s="68">
        <v>45056</v>
      </c>
      <c r="B1098" s="87">
        <v>89.316207890000001</v>
      </c>
      <c r="C1098" s="6">
        <f t="shared" si="86"/>
        <v>89.981338500000007</v>
      </c>
      <c r="D1098" s="19">
        <f>Table21[[#This Row],[Adj Close]]-Table21[[#This Row],[Naive Trend ]]</f>
        <v>-0.66513061000000562</v>
      </c>
      <c r="E1098" s="7">
        <f t="shared" si="85"/>
        <v>0.44239872835897959</v>
      </c>
      <c r="F1098" s="7">
        <f>ABS(Table21[[#This Row],[Erorr 1]])</f>
        <v>0.66513061000000562</v>
      </c>
      <c r="G1098" s="8">
        <f>Table21[[#This Row],[Abs Erorr 1]]/Table21[[#This Row],[Adj Close]]</f>
        <v>7.4469194977373728E-3</v>
      </c>
      <c r="H1098" s="6">
        <f t="shared" si="88"/>
        <v>92.181894936666666</v>
      </c>
      <c r="I1098" s="9">
        <f>(Table21[[#This Row],[Adj Close]]-Table21[[#This Row],[3-MA]])</f>
        <v>-2.8656870466666646</v>
      </c>
      <c r="J1098" s="5">
        <f t="shared" si="87"/>
        <v>8.2121622494331099</v>
      </c>
      <c r="K1098" s="5">
        <f>ABS(Table21[[#This Row],[Erorr 2]])</f>
        <v>2.8656870466666646</v>
      </c>
      <c r="L1098" s="8">
        <f>Table21[[#This Row],[Abs Erorr 2]]/Table21[[#This Row],[Adj Close]]</f>
        <v>3.2084737074775785E-2</v>
      </c>
      <c r="M1098" s="6">
        <f t="shared" si="89"/>
        <v>89.273187000000007</v>
      </c>
      <c r="N1098" s="11">
        <f>Table21[[#This Row],[Adj Close]]-Table21[[#This Row],[6-MA]]</f>
        <v>4.3020889999993983E-2</v>
      </c>
      <c r="O1098" s="12">
        <f>(Table21[[#This Row],[Adj Close]]-M1098)^2</f>
        <v>1.8507969763915822E-3</v>
      </c>
      <c r="P1098" s="12">
        <f>ABS(Table21[[#This Row],[Erorr 3]])</f>
        <v>4.3020889999993983E-2</v>
      </c>
      <c r="Q1098" s="204">
        <f>Table21[[#This Row],[Abs Erorr 3]]/Table21[[#This Row],[Adj Close]]</f>
        <v>4.8166946421390419E-4</v>
      </c>
    </row>
    <row r="1099" spans="1:17" x14ac:dyDescent="0.3">
      <c r="A1099" s="68">
        <v>45057</v>
      </c>
      <c r="B1099" s="87">
        <v>90.576972960000006</v>
      </c>
      <c r="C1099" s="6">
        <f t="shared" si="86"/>
        <v>89.316207890000001</v>
      </c>
      <c r="D1099" s="19">
        <f>Table21[[#This Row],[Adj Close]]-Table21[[#This Row],[Naive Trend ]]</f>
        <v>1.260765070000005</v>
      </c>
      <c r="E1099" s="7">
        <f t="shared" si="85"/>
        <v>1.5895285617321175</v>
      </c>
      <c r="F1099" s="7">
        <f>ABS(Table21[[#This Row],[Erorr 1]])</f>
        <v>1.260765070000005</v>
      </c>
      <c r="G1099" s="8">
        <f>Table21[[#This Row],[Abs Erorr 1]]/Table21[[#This Row],[Adj Close]]</f>
        <v>1.3919266992470323E-2</v>
      </c>
      <c r="H1099" s="6">
        <f t="shared" si="88"/>
        <v>90.782142640000004</v>
      </c>
      <c r="I1099" s="9">
        <f>(Table21[[#This Row],[Adj Close]]-Table21[[#This Row],[3-MA]])</f>
        <v>-0.20516967999999736</v>
      </c>
      <c r="J1099" s="5">
        <f t="shared" si="87"/>
        <v>4.2094597591301318E-2</v>
      </c>
      <c r="K1099" s="5">
        <f>ABS(Table21[[#This Row],[Erorr 2]])</f>
        <v>0.20516967999999736</v>
      </c>
      <c r="L1099" s="8">
        <f>Table21[[#This Row],[Abs Erorr 2]]/Table21[[#This Row],[Adj Close]]</f>
        <v>2.2651417164338558E-3</v>
      </c>
      <c r="M1099" s="6">
        <f t="shared" si="89"/>
        <v>89.648771921666665</v>
      </c>
      <c r="N1099" s="11">
        <f>Table21[[#This Row],[Adj Close]]-Table21[[#This Row],[6-MA]]</f>
        <v>0.92820103833334144</v>
      </c>
      <c r="O1099" s="12">
        <f>(Table21[[#This Row],[Adj Close]]-M1099)^2</f>
        <v>0.8615571675630932</v>
      </c>
      <c r="P1099" s="12">
        <f>ABS(Table21[[#This Row],[Erorr 3]])</f>
        <v>0.92820103833334144</v>
      </c>
      <c r="Q1099" s="204">
        <f>Table21[[#This Row],[Abs Erorr 3]]/Table21[[#This Row],[Adj Close]]</f>
        <v>1.0247649132006733E-2</v>
      </c>
    </row>
    <row r="1100" spans="1:17" x14ac:dyDescent="0.3">
      <c r="A1100" s="68">
        <v>45058</v>
      </c>
      <c r="B1100" s="87">
        <v>89.316825870000002</v>
      </c>
      <c r="C1100" s="6">
        <f t="shared" si="86"/>
        <v>90.576972960000006</v>
      </c>
      <c r="D1100" s="19">
        <f>Table21[[#This Row],[Adj Close]]-Table21[[#This Row],[Naive Trend ]]</f>
        <v>-1.2601470900000038</v>
      </c>
      <c r="E1100" s="7">
        <f t="shared" si="85"/>
        <v>1.5879706884354776</v>
      </c>
      <c r="F1100" s="7">
        <f>ABS(Table21[[#This Row],[Erorr 1]])</f>
        <v>1.2601470900000038</v>
      </c>
      <c r="G1100" s="8">
        <f>Table21[[#This Row],[Abs Erorr 1]]/Table21[[#This Row],[Adj Close]]</f>
        <v>1.4108731224216799E-2</v>
      </c>
      <c r="H1100" s="6">
        <f t="shared" si="88"/>
        <v>89.958173116666671</v>
      </c>
      <c r="I1100" s="9">
        <f>(Table21[[#This Row],[Adj Close]]-Table21[[#This Row],[3-MA]])</f>
        <v>-0.64134724666666898</v>
      </c>
      <c r="J1100" s="5">
        <f t="shared" si="87"/>
        <v>0.41132629080691713</v>
      </c>
      <c r="K1100" s="5">
        <f>ABS(Table21[[#This Row],[Erorr 2]])</f>
        <v>0.64134724666666898</v>
      </c>
      <c r="L1100" s="8">
        <f>Table21[[#This Row],[Abs Erorr 2]]/Table21[[#This Row],[Adj Close]]</f>
        <v>7.1805870889337835E-3</v>
      </c>
      <c r="M1100" s="6">
        <f t="shared" si="89"/>
        <v>90.469431558333326</v>
      </c>
      <c r="N1100" s="11">
        <f>Table21[[#This Row],[Adj Close]]-Table21[[#This Row],[6-MA]]</f>
        <v>-1.152605688333324</v>
      </c>
      <c r="O1100" s="12">
        <f>(Table21[[#This Row],[Adj Close]]-M1100)^2</f>
        <v>1.3284998727783357</v>
      </c>
      <c r="P1100" s="12">
        <f>ABS(Table21[[#This Row],[Erorr 3]])</f>
        <v>1.152605688333324</v>
      </c>
      <c r="Q1100" s="204">
        <f>Table21[[#This Row],[Abs Erorr 3]]/Table21[[#This Row],[Adj Close]]</f>
        <v>1.2904687074425745E-2</v>
      </c>
    </row>
    <row r="1101" spans="1:17" x14ac:dyDescent="0.3">
      <c r="A1101" s="68">
        <v>45061</v>
      </c>
      <c r="B1101" s="87">
        <v>90.513175959999998</v>
      </c>
      <c r="C1101" s="6">
        <f t="shared" si="86"/>
        <v>89.316825870000002</v>
      </c>
      <c r="D1101" s="19">
        <f>Table21[[#This Row],[Adj Close]]-Table21[[#This Row],[Naive Trend ]]</f>
        <v>1.1963500899999957</v>
      </c>
      <c r="E1101" s="7">
        <f t="shared" si="85"/>
        <v>1.4312535378429978</v>
      </c>
      <c r="F1101" s="7">
        <f>ABS(Table21[[#This Row],[Erorr 1]])</f>
        <v>1.1963500899999957</v>
      </c>
      <c r="G1101" s="8">
        <f>Table21[[#This Row],[Abs Erorr 1]]/Table21[[#This Row],[Adj Close]]</f>
        <v>1.3217413678299083E-2</v>
      </c>
      <c r="H1101" s="6">
        <f t="shared" si="88"/>
        <v>89.736668906666679</v>
      </c>
      <c r="I1101" s="9">
        <f>(Table21[[#This Row],[Adj Close]]-Table21[[#This Row],[3-MA]])</f>
        <v>0.77650705333331871</v>
      </c>
      <c r="J1101" s="5">
        <f t="shared" si="87"/>
        <v>0.60296320387639346</v>
      </c>
      <c r="K1101" s="5">
        <f>ABS(Table21[[#This Row],[Erorr 2]])</f>
        <v>0.77650705333331871</v>
      </c>
      <c r="L1101" s="8">
        <f>Table21[[#This Row],[Abs Erorr 2]]/Table21[[#This Row],[Adj Close]]</f>
        <v>8.5789394206703812E-3</v>
      </c>
      <c r="M1101" s="6">
        <f t="shared" si="89"/>
        <v>90.959281921666673</v>
      </c>
      <c r="N1101" s="11">
        <f>Table21[[#This Row],[Adj Close]]-Table21[[#This Row],[6-MA]]</f>
        <v>-0.44610596166667449</v>
      </c>
      <c r="O1101" s="12">
        <f>(Table21[[#This Row],[Adj Close]]-M1101)^2</f>
        <v>0.19901052903454844</v>
      </c>
      <c r="P1101" s="12">
        <f>ABS(Table21[[#This Row],[Erorr 3]])</f>
        <v>0.44610596166667449</v>
      </c>
      <c r="Q1101" s="204">
        <f>Table21[[#This Row],[Abs Erorr 3]]/Table21[[#This Row],[Adj Close]]</f>
        <v>4.9286300799324476E-3</v>
      </c>
    </row>
    <row r="1102" spans="1:17" x14ac:dyDescent="0.3">
      <c r="A1102" s="68">
        <v>45062</v>
      </c>
      <c r="B1102" s="87">
        <v>87.871253969999998</v>
      </c>
      <c r="C1102" s="6">
        <f t="shared" si="86"/>
        <v>90.513175959999998</v>
      </c>
      <c r="D1102" s="19">
        <f>Table21[[#This Row],[Adj Close]]-Table21[[#This Row],[Naive Trend ]]</f>
        <v>-2.6419219900000002</v>
      </c>
      <c r="E1102" s="7">
        <f t="shared" si="85"/>
        <v>6.9797518012455608</v>
      </c>
      <c r="F1102" s="7">
        <f>ABS(Table21[[#This Row],[Erorr 1]])</f>
        <v>2.6419219900000002</v>
      </c>
      <c r="G1102" s="8">
        <f>Table21[[#This Row],[Abs Erorr 1]]/Table21[[#This Row],[Adj Close]]</f>
        <v>3.0065827795082736E-2</v>
      </c>
      <c r="H1102" s="6">
        <f t="shared" si="88"/>
        <v>90.135658263333326</v>
      </c>
      <c r="I1102" s="9">
        <f>(Table21[[#This Row],[Adj Close]]-Table21[[#This Row],[3-MA]])</f>
        <v>-2.2644042933333282</v>
      </c>
      <c r="J1102" s="5">
        <f t="shared" si="87"/>
        <v>5.1275268036664094</v>
      </c>
      <c r="K1102" s="5">
        <f>ABS(Table21[[#This Row],[Erorr 2]])</f>
        <v>2.2644042933333282</v>
      </c>
      <c r="L1102" s="8">
        <f>Table21[[#This Row],[Abs Erorr 2]]/Table21[[#This Row],[Adj Close]]</f>
        <v>2.5769568442785797E-2</v>
      </c>
      <c r="M1102" s="6">
        <f t="shared" si="89"/>
        <v>90.458900451666679</v>
      </c>
      <c r="N1102" s="11">
        <f>Table21[[#This Row],[Adj Close]]-Table21[[#This Row],[6-MA]]</f>
        <v>-2.5876464816666811</v>
      </c>
      <c r="O1102" s="12">
        <f>(Table21[[#This Row],[Adj Close]]-M1102)^2</f>
        <v>6.6959143140819535</v>
      </c>
      <c r="P1102" s="12">
        <f>ABS(Table21[[#This Row],[Erorr 3]])</f>
        <v>2.5876464816666811</v>
      </c>
      <c r="Q1102" s="204">
        <f>Table21[[#This Row],[Abs Erorr 3]]/Table21[[#This Row],[Adj Close]]</f>
        <v>2.9448156988292506E-2</v>
      </c>
    </row>
    <row r="1103" spans="1:17" x14ac:dyDescent="0.3">
      <c r="A1103" s="68">
        <v>45063</v>
      </c>
      <c r="B1103" s="87">
        <v>88.449485780000003</v>
      </c>
      <c r="C1103" s="6">
        <f t="shared" si="86"/>
        <v>87.871253969999998</v>
      </c>
      <c r="D1103" s="19">
        <f>Table21[[#This Row],[Adj Close]]-Table21[[#This Row],[Naive Trend ]]</f>
        <v>0.57823181000000545</v>
      </c>
      <c r="E1103" s="7">
        <f t="shared" si="85"/>
        <v>0.33435202609588238</v>
      </c>
      <c r="F1103" s="7">
        <f>ABS(Table21[[#This Row],[Erorr 1]])</f>
        <v>0.57823181000000545</v>
      </c>
      <c r="G1103" s="8">
        <f>Table21[[#This Row],[Abs Erorr 1]]/Table21[[#This Row],[Adj Close]]</f>
        <v>6.5374242133893097E-3</v>
      </c>
      <c r="H1103" s="6">
        <f t="shared" si="88"/>
        <v>89.233751933333338</v>
      </c>
      <c r="I1103" s="9">
        <f>(Table21[[#This Row],[Adj Close]]-Table21[[#This Row],[3-MA]])</f>
        <v>-0.78426615333333416</v>
      </c>
      <c r="J1103" s="5">
        <f t="shared" si="87"/>
        <v>0.61507339926426485</v>
      </c>
      <c r="K1103" s="5">
        <f>ABS(Table21[[#This Row],[Erorr 2]])</f>
        <v>0.78426615333333416</v>
      </c>
      <c r="L1103" s="8">
        <f>Table21[[#This Row],[Abs Erorr 2]]/Table21[[#This Row],[Adj Close]]</f>
        <v>8.8668254701224115E-3</v>
      </c>
      <c r="M1103" s="6">
        <f t="shared" si="89"/>
        <v>89.595962525000004</v>
      </c>
      <c r="N1103" s="11">
        <f>Table21[[#This Row],[Adj Close]]-Table21[[#This Row],[6-MA]]</f>
        <v>-1.1464767450000011</v>
      </c>
      <c r="O1103" s="12">
        <f>(Table21[[#This Row],[Adj Close]]-M1103)^2</f>
        <v>1.3144089268257975</v>
      </c>
      <c r="P1103" s="12">
        <f>ABS(Table21[[#This Row],[Erorr 3]])</f>
        <v>1.1464767450000011</v>
      </c>
      <c r="Q1103" s="204">
        <f>Table21[[#This Row],[Abs Erorr 3]]/Table21[[#This Row],[Adj Close]]</f>
        <v>1.2961937934287458E-2</v>
      </c>
    </row>
    <row r="1104" spans="1:17" x14ac:dyDescent="0.3">
      <c r="A1104" s="68">
        <v>45064</v>
      </c>
      <c r="B1104" s="87">
        <v>88.618965149999994</v>
      </c>
      <c r="C1104" s="6">
        <f t="shared" si="86"/>
        <v>88.449485780000003</v>
      </c>
      <c r="D1104" s="19">
        <f>Table21[[#This Row],[Adj Close]]-Table21[[#This Row],[Naive Trend ]]</f>
        <v>0.16947936999999058</v>
      </c>
      <c r="E1104" s="7">
        <f t="shared" si="85"/>
        <v>2.8723256855593706E-2</v>
      </c>
      <c r="F1104" s="7">
        <f>ABS(Table21[[#This Row],[Erorr 1]])</f>
        <v>0.16947936999999058</v>
      </c>
      <c r="G1104" s="8">
        <f>Table21[[#This Row],[Abs Erorr 1]]/Table21[[#This Row],[Adj Close]]</f>
        <v>1.9124503396436986E-3</v>
      </c>
      <c r="H1104" s="6">
        <f t="shared" si="88"/>
        <v>88.944638570000009</v>
      </c>
      <c r="I1104" s="9">
        <f>(Table21[[#This Row],[Adj Close]]-Table21[[#This Row],[3-MA]])</f>
        <v>-0.32567342000001531</v>
      </c>
      <c r="J1104" s="5">
        <f t="shared" si="87"/>
        <v>0.10606317649450638</v>
      </c>
      <c r="K1104" s="5">
        <f>ABS(Table21[[#This Row],[Erorr 2]])</f>
        <v>0.32567342000001531</v>
      </c>
      <c r="L1104" s="8">
        <f>Table21[[#This Row],[Abs Erorr 2]]/Table21[[#This Row],[Adj Close]]</f>
        <v>3.6749855908243512E-3</v>
      </c>
      <c r="M1104" s="6">
        <f t="shared" si="89"/>
        <v>89.340653738333344</v>
      </c>
      <c r="N1104" s="11">
        <f>Table21[[#This Row],[Adj Close]]-Table21[[#This Row],[6-MA]]</f>
        <v>-0.72168858833335037</v>
      </c>
      <c r="O1104" s="12">
        <f>(Table21[[#This Row],[Adj Close]]-M1104)^2</f>
        <v>0.5208344185305841</v>
      </c>
      <c r="P1104" s="12">
        <f>ABS(Table21[[#This Row],[Erorr 3]])</f>
        <v>0.72168858833335037</v>
      </c>
      <c r="Q1104" s="204">
        <f>Table21[[#This Row],[Abs Erorr 3]]/Table21[[#This Row],[Adj Close]]</f>
        <v>8.1437262002754321E-3</v>
      </c>
    </row>
    <row r="1105" spans="1:17" x14ac:dyDescent="0.3">
      <c r="A1105" s="68">
        <v>45065</v>
      </c>
      <c r="B1105" s="87">
        <v>85.787628170000005</v>
      </c>
      <c r="C1105" s="6">
        <f t="shared" si="86"/>
        <v>88.618965149999994</v>
      </c>
      <c r="D1105" s="19">
        <f>Table21[[#This Row],[Adj Close]]-Table21[[#This Row],[Naive Trend ]]</f>
        <v>-2.831336979999989</v>
      </c>
      <c r="E1105" s="7">
        <f t="shared" si="85"/>
        <v>8.0164690943154575</v>
      </c>
      <c r="F1105" s="7">
        <f>ABS(Table21[[#This Row],[Erorr 1]])</f>
        <v>2.831336979999989</v>
      </c>
      <c r="G1105" s="8">
        <f>Table21[[#This Row],[Abs Erorr 1]]/Table21[[#This Row],[Adj Close]]</f>
        <v>3.300402447762403E-2</v>
      </c>
      <c r="H1105" s="6">
        <f t="shared" si="88"/>
        <v>88.313234966666656</v>
      </c>
      <c r="I1105" s="9">
        <f>(Table21[[#This Row],[Adj Close]]-Table21[[#This Row],[3-MA]])</f>
        <v>-2.5256067966666507</v>
      </c>
      <c r="J1105" s="5">
        <f t="shared" si="87"/>
        <v>6.3786896913687805</v>
      </c>
      <c r="K1105" s="5">
        <f>ABS(Table21[[#This Row],[Erorr 2]])</f>
        <v>2.5256067966666507</v>
      </c>
      <c r="L1105" s="8">
        <f>Table21[[#This Row],[Abs Erorr 2]]/Table21[[#This Row],[Adj Close]]</f>
        <v>2.9440221749245855E-2</v>
      </c>
      <c r="M1105" s="6">
        <f t="shared" si="89"/>
        <v>89.224446614999991</v>
      </c>
      <c r="N1105" s="11">
        <f>Table21[[#This Row],[Adj Close]]-Table21[[#This Row],[6-MA]]</f>
        <v>-3.4368184449999859</v>
      </c>
      <c r="O1105" s="12">
        <f>(Table21[[#This Row],[Adj Close]]-M1105)^2</f>
        <v>11.811721023892121</v>
      </c>
      <c r="P1105" s="12">
        <f>ABS(Table21[[#This Row],[Erorr 3]])</f>
        <v>3.4368184449999859</v>
      </c>
      <c r="Q1105" s="204">
        <f>Table21[[#This Row],[Abs Erorr 3]]/Table21[[#This Row],[Adj Close]]</f>
        <v>4.0061935716295322E-2</v>
      </c>
    </row>
    <row r="1106" spans="1:17" x14ac:dyDescent="0.3">
      <c r="A1106" s="68">
        <v>45068</v>
      </c>
      <c r="B1106" s="87">
        <v>87.392723079999996</v>
      </c>
      <c r="C1106" s="6">
        <f t="shared" si="86"/>
        <v>85.787628170000005</v>
      </c>
      <c r="D1106" s="19">
        <f>Table21[[#This Row],[Adj Close]]-Table21[[#This Row],[Naive Trend ]]</f>
        <v>1.6050949099999912</v>
      </c>
      <c r="E1106" s="7">
        <f t="shared" si="85"/>
        <v>2.5763296701078797</v>
      </c>
      <c r="F1106" s="7">
        <f>ABS(Table21[[#This Row],[Erorr 1]])</f>
        <v>1.6050949099999912</v>
      </c>
      <c r="G1106" s="8">
        <f>Table21[[#This Row],[Abs Erorr 1]]/Table21[[#This Row],[Adj Close]]</f>
        <v>1.8366459510944344E-2</v>
      </c>
      <c r="H1106" s="6">
        <f t="shared" si="88"/>
        <v>87.618693033333329</v>
      </c>
      <c r="I1106" s="9">
        <f>(Table21[[#This Row],[Adj Close]]-Table21[[#This Row],[3-MA]])</f>
        <v>-0.22596995333333325</v>
      </c>
      <c r="J1106" s="5">
        <f t="shared" si="87"/>
        <v>5.1062419809468809E-2</v>
      </c>
      <c r="K1106" s="5">
        <f>ABS(Table21[[#This Row],[Erorr 2]])</f>
        <v>0.22596995333333325</v>
      </c>
      <c r="L1106" s="8">
        <f>Table21[[#This Row],[Abs Erorr 2]]/Table21[[#This Row],[Adj Close]]</f>
        <v>2.585683857527572E-3</v>
      </c>
      <c r="M1106" s="6">
        <f t="shared" si="89"/>
        <v>88.426222483333348</v>
      </c>
      <c r="N1106" s="11">
        <f>Table21[[#This Row],[Adj Close]]-Table21[[#This Row],[6-MA]]</f>
        <v>-1.0334994033333516</v>
      </c>
      <c r="O1106" s="12">
        <f>(Table21[[#This Row],[Adj Close]]-M1106)^2</f>
        <v>1.0681210166903936</v>
      </c>
      <c r="P1106" s="12">
        <f>ABS(Table21[[#This Row],[Erorr 3]])</f>
        <v>1.0334994033333516</v>
      </c>
      <c r="Q1106" s="204">
        <f>Table21[[#This Row],[Abs Erorr 3]]/Table21[[#This Row],[Adj Close]]</f>
        <v>1.1825920590519625E-2</v>
      </c>
    </row>
    <row r="1107" spans="1:17" x14ac:dyDescent="0.3">
      <c r="A1107" s="68">
        <v>45069</v>
      </c>
      <c r="B1107" s="87">
        <v>85.069824220000001</v>
      </c>
      <c r="C1107" s="6">
        <f t="shared" si="86"/>
        <v>87.392723079999996</v>
      </c>
      <c r="D1107" s="19">
        <f>Table21[[#This Row],[Adj Close]]-Table21[[#This Row],[Naive Trend ]]</f>
        <v>-2.3228988599999951</v>
      </c>
      <c r="E1107" s="7">
        <f t="shared" si="85"/>
        <v>5.3958591137892773</v>
      </c>
      <c r="F1107" s="7">
        <f>ABS(Table21[[#This Row],[Erorr 1]])</f>
        <v>2.3228988599999951</v>
      </c>
      <c r="G1107" s="8">
        <f>Table21[[#This Row],[Abs Erorr 1]]/Table21[[#This Row],[Adj Close]]</f>
        <v>2.7305791228540936E-2</v>
      </c>
      <c r="H1107" s="6">
        <f t="shared" si="88"/>
        <v>87.266438800000003</v>
      </c>
      <c r="I1107" s="9">
        <f>(Table21[[#This Row],[Adj Close]]-Table21[[#This Row],[3-MA]])</f>
        <v>-2.1966145800000021</v>
      </c>
      <c r="J1107" s="5">
        <f t="shared" si="87"/>
        <v>4.8251156130685855</v>
      </c>
      <c r="K1107" s="5">
        <f>ABS(Table21[[#This Row],[Erorr 2]])</f>
        <v>2.1966145800000021</v>
      </c>
      <c r="L1107" s="8">
        <f>Table21[[#This Row],[Abs Erorr 2]]/Table21[[#This Row],[Adj Close]]</f>
        <v>2.5821313258145604E-2</v>
      </c>
      <c r="M1107" s="6">
        <f t="shared" si="89"/>
        <v>88.105538685000013</v>
      </c>
      <c r="N1107" s="11">
        <f>Table21[[#This Row],[Adj Close]]-Table21[[#This Row],[6-MA]]</f>
        <v>-3.0357144650000123</v>
      </c>
      <c r="O1107" s="12">
        <f>(Table21[[#This Row],[Adj Close]]-M1107)^2</f>
        <v>9.2155623130103113</v>
      </c>
      <c r="P1107" s="12">
        <f>ABS(Table21[[#This Row],[Erorr 3]])</f>
        <v>3.0357144650000123</v>
      </c>
      <c r="Q1107" s="204">
        <f>Table21[[#This Row],[Abs Erorr 3]]/Table21[[#This Row],[Adj Close]]</f>
        <v>3.5684973994413317E-2</v>
      </c>
    </row>
    <row r="1108" spans="1:17" x14ac:dyDescent="0.3">
      <c r="A1108" s="68">
        <v>45070</v>
      </c>
      <c r="B1108" s="87">
        <v>82.407966610000003</v>
      </c>
      <c r="C1108" s="6">
        <f t="shared" si="86"/>
        <v>85.069824220000001</v>
      </c>
      <c r="D1108" s="19">
        <f>Table21[[#This Row],[Adj Close]]-Table21[[#This Row],[Naive Trend ]]</f>
        <v>-2.6618576099999984</v>
      </c>
      <c r="E1108" s="7">
        <f t="shared" si="85"/>
        <v>7.0854859359149041</v>
      </c>
      <c r="F1108" s="7">
        <f>ABS(Table21[[#This Row],[Erorr 1]])</f>
        <v>2.6618576099999984</v>
      </c>
      <c r="G1108" s="8">
        <f>Table21[[#This Row],[Abs Erorr 1]]/Table21[[#This Row],[Adj Close]]</f>
        <v>3.2300974280768002E-2</v>
      </c>
      <c r="H1108" s="6">
        <f t="shared" si="88"/>
        <v>86.083391823333329</v>
      </c>
      <c r="I1108" s="9">
        <f>(Table21[[#This Row],[Adj Close]]-Table21[[#This Row],[3-MA]])</f>
        <v>-3.6754252133333267</v>
      </c>
      <c r="J1108" s="5">
        <f t="shared" si="87"/>
        <v>13.50875049880633</v>
      </c>
      <c r="K1108" s="5">
        <f>ABS(Table21[[#This Row],[Erorr 2]])</f>
        <v>3.6754252133333267</v>
      </c>
      <c r="L1108" s="8">
        <f>Table21[[#This Row],[Abs Erorr 2]]/Table21[[#This Row],[Adj Close]]</f>
        <v>4.460036285966705E-2</v>
      </c>
      <c r="M1108" s="6">
        <f t="shared" si="89"/>
        <v>87.198313395</v>
      </c>
      <c r="N1108" s="11">
        <f>Table21[[#This Row],[Adj Close]]-Table21[[#This Row],[6-MA]]</f>
        <v>-4.790346784999997</v>
      </c>
      <c r="O1108" s="12">
        <f>(Table21[[#This Row],[Adj Close]]-M1108)^2</f>
        <v>22.947422320559806</v>
      </c>
      <c r="P1108" s="12">
        <f>ABS(Table21[[#This Row],[Erorr 3]])</f>
        <v>4.790346784999997</v>
      </c>
      <c r="Q1108" s="204">
        <f>Table21[[#This Row],[Abs Erorr 3]]/Table21[[#This Row],[Adj Close]]</f>
        <v>5.8129656416236589E-2</v>
      </c>
    </row>
    <row r="1109" spans="1:17" x14ac:dyDescent="0.3">
      <c r="A1109" s="68">
        <v>45071</v>
      </c>
      <c r="B1109" s="87">
        <v>82.97622681</v>
      </c>
      <c r="C1109" s="6">
        <f t="shared" si="86"/>
        <v>82.407966610000003</v>
      </c>
      <c r="D1109" s="19">
        <f>Table21[[#This Row],[Adj Close]]-Table21[[#This Row],[Naive Trend ]]</f>
        <v>0.56826019999999744</v>
      </c>
      <c r="E1109" s="7">
        <f t="shared" si="85"/>
        <v>0.32291965490403707</v>
      </c>
      <c r="F1109" s="7">
        <f>ABS(Table21[[#This Row],[Erorr 1]])</f>
        <v>0.56826019999999744</v>
      </c>
      <c r="G1109" s="8">
        <f>Table21[[#This Row],[Abs Erorr 1]]/Table21[[#This Row],[Adj Close]]</f>
        <v>6.8484699997410914E-3</v>
      </c>
      <c r="H1109" s="6">
        <f t="shared" si="88"/>
        <v>84.956837969999995</v>
      </c>
      <c r="I1109" s="9">
        <f>(Table21[[#This Row],[Adj Close]]-Table21[[#This Row],[3-MA]])</f>
        <v>-1.9806111599999952</v>
      </c>
      <c r="J1109" s="5">
        <f t="shared" si="87"/>
        <v>3.9228205671165264</v>
      </c>
      <c r="K1109" s="5">
        <f>ABS(Table21[[#This Row],[Erorr 2]])</f>
        <v>1.9806111599999952</v>
      </c>
      <c r="L1109" s="8">
        <f>Table21[[#This Row],[Abs Erorr 2]]/Table21[[#This Row],[Adj Close]]</f>
        <v>2.38696218922466E-2</v>
      </c>
      <c r="M1109" s="6">
        <f t="shared" si="89"/>
        <v>86.287765501666669</v>
      </c>
      <c r="N1109" s="11">
        <f>Table21[[#This Row],[Adj Close]]-Table21[[#This Row],[6-MA]]</f>
        <v>-3.3115386916666694</v>
      </c>
      <c r="O1109" s="12">
        <f>(Table21[[#This Row],[Adj Close]]-M1109)^2</f>
        <v>10.966288506405396</v>
      </c>
      <c r="P1109" s="12">
        <f>ABS(Table21[[#This Row],[Erorr 3]])</f>
        <v>3.3115386916666694</v>
      </c>
      <c r="Q1109" s="204">
        <f>Table21[[#This Row],[Abs Erorr 3]]/Table21[[#This Row],[Adj Close]]</f>
        <v>3.9909487560207721E-2</v>
      </c>
    </row>
    <row r="1110" spans="1:17" x14ac:dyDescent="0.3">
      <c r="A1110" s="68">
        <v>45072</v>
      </c>
      <c r="B1110" s="87">
        <v>83.155677800000007</v>
      </c>
      <c r="C1110" s="6">
        <f t="shared" si="86"/>
        <v>82.97622681</v>
      </c>
      <c r="D1110" s="19">
        <f>Table21[[#This Row],[Adj Close]]-Table21[[#This Row],[Naive Trend ]]</f>
        <v>0.17945099000000653</v>
      </c>
      <c r="E1110" s="7">
        <f t="shared" si="85"/>
        <v>3.2202657811982442E-2</v>
      </c>
      <c r="F1110" s="7">
        <f>ABS(Table21[[#This Row],[Erorr 1]])</f>
        <v>0.17945099000000653</v>
      </c>
      <c r="G1110" s="8">
        <f>Table21[[#This Row],[Abs Erorr 1]]/Table21[[#This Row],[Adj Close]]</f>
        <v>2.1580124742847867E-3</v>
      </c>
      <c r="H1110" s="6">
        <f t="shared" si="88"/>
        <v>83.484672546666673</v>
      </c>
      <c r="I1110" s="9">
        <f>(Table21[[#This Row],[Adj Close]]-Table21[[#This Row],[3-MA]])</f>
        <v>-0.32899474666666606</v>
      </c>
      <c r="J1110" s="5">
        <f t="shared" si="87"/>
        <v>0.10823754333426377</v>
      </c>
      <c r="K1110" s="5">
        <f>ABS(Table21[[#This Row],[Erorr 2]])</f>
        <v>0.32899474666666606</v>
      </c>
      <c r="L1110" s="8">
        <f>Table21[[#This Row],[Abs Erorr 2]]/Table21[[#This Row],[Adj Close]]</f>
        <v>3.9563714152861616E-3</v>
      </c>
      <c r="M1110" s="6">
        <f t="shared" si="89"/>
        <v>85.375555673333338</v>
      </c>
      <c r="N1110" s="11">
        <f>Table21[[#This Row],[Adj Close]]-Table21[[#This Row],[6-MA]]</f>
        <v>-2.2198778733333313</v>
      </c>
      <c r="O1110" s="12">
        <f>(Table21[[#This Row],[Adj Close]]-M1110)^2</f>
        <v>4.9278577725149137</v>
      </c>
      <c r="P1110" s="12">
        <f>ABS(Table21[[#This Row],[Erorr 3]])</f>
        <v>2.2198778733333313</v>
      </c>
      <c r="Q1110" s="204">
        <f>Table21[[#This Row],[Abs Erorr 3]]/Table21[[#This Row],[Adj Close]]</f>
        <v>2.6695445603515135E-2</v>
      </c>
    </row>
    <row r="1111" spans="1:17" x14ac:dyDescent="0.3">
      <c r="A1111" s="68">
        <v>45076</v>
      </c>
      <c r="B1111" s="87">
        <v>82.97622681</v>
      </c>
      <c r="C1111" s="6">
        <f t="shared" si="86"/>
        <v>83.155677800000007</v>
      </c>
      <c r="D1111" s="19">
        <f>Table21[[#This Row],[Adj Close]]-Table21[[#This Row],[Naive Trend ]]</f>
        <v>-0.17945099000000653</v>
      </c>
      <c r="E1111" s="7">
        <f t="shared" si="85"/>
        <v>3.2202657811982442E-2</v>
      </c>
      <c r="F1111" s="7">
        <f>ABS(Table21[[#This Row],[Erorr 1]])</f>
        <v>0.17945099000000653</v>
      </c>
      <c r="G1111" s="8">
        <f>Table21[[#This Row],[Abs Erorr 1]]/Table21[[#This Row],[Adj Close]]</f>
        <v>2.1626795637612645E-3</v>
      </c>
      <c r="H1111" s="6">
        <f t="shared" si="88"/>
        <v>82.846623739999998</v>
      </c>
      <c r="I1111" s="9">
        <f>(Table21[[#This Row],[Adj Close]]-Table21[[#This Row],[3-MA]])</f>
        <v>0.12960307000000171</v>
      </c>
      <c r="J1111" s="5">
        <f t="shared" si="87"/>
        <v>1.6796955753425342E-2</v>
      </c>
      <c r="K1111" s="5">
        <f>ABS(Table21[[#This Row],[Erorr 2]])</f>
        <v>0.12960307000000171</v>
      </c>
      <c r="L1111" s="8">
        <f>Table21[[#This Row],[Abs Erorr 2]]/Table21[[#This Row],[Adj Close]]</f>
        <v>1.5619301453266661E-3</v>
      </c>
      <c r="M1111" s="6">
        <f t="shared" si="89"/>
        <v>84.465007781666671</v>
      </c>
      <c r="N1111" s="11">
        <f>Table21[[#This Row],[Adj Close]]-Table21[[#This Row],[6-MA]]</f>
        <v>-1.4887809716666709</v>
      </c>
      <c r="O1111" s="12">
        <f>(Table21[[#This Row],[Adj Close]]-M1111)^2</f>
        <v>2.2164687815967565</v>
      </c>
      <c r="P1111" s="12">
        <f>ABS(Table21[[#This Row],[Erorr 3]])</f>
        <v>1.4887809716666709</v>
      </c>
      <c r="Q1111" s="204">
        <f>Table21[[#This Row],[Abs Erorr 3]]/Table21[[#This Row],[Adj Close]]</f>
        <v>1.7942259233788733E-2</v>
      </c>
    </row>
    <row r="1112" spans="1:17" x14ac:dyDescent="0.3">
      <c r="A1112" s="68">
        <v>45077</v>
      </c>
      <c r="B1112" s="87">
        <v>81.201652530000004</v>
      </c>
      <c r="C1112" s="6">
        <f t="shared" si="86"/>
        <v>82.97622681</v>
      </c>
      <c r="D1112" s="19">
        <f>Table21[[#This Row],[Adj Close]]-Table21[[#This Row],[Naive Trend ]]</f>
        <v>-1.774574279999996</v>
      </c>
      <c r="E1112" s="7">
        <f t="shared" si="85"/>
        <v>3.1491138752375041</v>
      </c>
      <c r="F1112" s="7">
        <f>ABS(Table21[[#This Row],[Erorr 1]])</f>
        <v>1.774574279999996</v>
      </c>
      <c r="G1112" s="8">
        <f>Table21[[#This Row],[Abs Erorr 1]]/Table21[[#This Row],[Adj Close]]</f>
        <v>2.1853918297344729E-2</v>
      </c>
      <c r="H1112" s="6">
        <f t="shared" si="88"/>
        <v>83.036043806666669</v>
      </c>
      <c r="I1112" s="9">
        <f>(Table21[[#This Row],[Adj Close]]-Table21[[#This Row],[3-MA]])</f>
        <v>-1.8343912766666648</v>
      </c>
      <c r="J1112" s="5">
        <f t="shared" si="87"/>
        <v>3.3649913559107563</v>
      </c>
      <c r="K1112" s="5">
        <f>ABS(Table21[[#This Row],[Erorr 2]])</f>
        <v>1.8343912766666648</v>
      </c>
      <c r="L1112" s="8">
        <f>Table21[[#This Row],[Abs Erorr 2]]/Table21[[#This Row],[Adj Close]]</f>
        <v>2.2590565826095074E-2</v>
      </c>
      <c r="M1112" s="6">
        <f t="shared" si="89"/>
        <v>83.996440888333339</v>
      </c>
      <c r="N1112" s="11">
        <f>Table21[[#This Row],[Adj Close]]-Table21[[#This Row],[6-MA]]</f>
        <v>-2.7947883583333351</v>
      </c>
      <c r="O1112" s="12">
        <f>(Table21[[#This Row],[Adj Close]]-M1112)^2</f>
        <v>7.8108419678755379</v>
      </c>
      <c r="P1112" s="12">
        <f>ABS(Table21[[#This Row],[Erorr 3]])</f>
        <v>2.7947883583333351</v>
      </c>
      <c r="Q1112" s="204">
        <f>Table21[[#This Row],[Abs Erorr 3]]/Table21[[#This Row],[Adj Close]]</f>
        <v>3.4417875391154124E-2</v>
      </c>
    </row>
    <row r="1113" spans="1:17" x14ac:dyDescent="0.3">
      <c r="A1113" s="68">
        <v>45078</v>
      </c>
      <c r="B1113" s="87">
        <v>81.231567380000001</v>
      </c>
      <c r="C1113" s="6">
        <f t="shared" si="86"/>
        <v>81.201652530000004</v>
      </c>
      <c r="D1113" s="19">
        <f>Table21[[#This Row],[Adj Close]]-Table21[[#This Row],[Naive Trend ]]</f>
        <v>2.9914849999997273E-2</v>
      </c>
      <c r="E1113" s="7">
        <f t="shared" si="85"/>
        <v>8.948982505223368E-4</v>
      </c>
      <c r="F1113" s="7">
        <f>ABS(Table21[[#This Row],[Erorr 1]])</f>
        <v>2.9914849999997273E-2</v>
      </c>
      <c r="G1113" s="8">
        <f>Table21[[#This Row],[Abs Erorr 1]]/Table21[[#This Row],[Adj Close]]</f>
        <v>3.6826631523747503E-4</v>
      </c>
      <c r="H1113" s="6">
        <f t="shared" si="88"/>
        <v>82.444519046666656</v>
      </c>
      <c r="I1113" s="9">
        <f>(Table21[[#This Row],[Adj Close]]-Table21[[#This Row],[3-MA]])</f>
        <v>-1.2129516666666547</v>
      </c>
      <c r="J1113" s="5">
        <f t="shared" si="87"/>
        <v>1.4712517456694154</v>
      </c>
      <c r="K1113" s="5">
        <f>ABS(Table21[[#This Row],[Erorr 2]])</f>
        <v>1.2129516666666547</v>
      </c>
      <c r="L1113" s="8">
        <f>Table21[[#This Row],[Abs Erorr 2]]/Table21[[#This Row],[Adj Close]]</f>
        <v>1.4932023421294897E-2</v>
      </c>
      <c r="M1113" s="6">
        <f t="shared" si="89"/>
        <v>82.964595796666671</v>
      </c>
      <c r="N1113" s="11">
        <f>Table21[[#This Row],[Adj Close]]-Table21[[#This Row],[6-MA]]</f>
        <v>-1.7330284166666701</v>
      </c>
      <c r="O1113" s="12">
        <f>(Table21[[#This Row],[Adj Close]]-M1113)^2</f>
        <v>3.0033874929741855</v>
      </c>
      <c r="P1113" s="12">
        <f>ABS(Table21[[#This Row],[Erorr 3]])</f>
        <v>1.7330284166666701</v>
      </c>
      <c r="Q1113" s="204">
        <f>Table21[[#This Row],[Abs Erorr 3]]/Table21[[#This Row],[Adj Close]]</f>
        <v>2.1334420503787525E-2</v>
      </c>
    </row>
    <row r="1114" spans="1:17" x14ac:dyDescent="0.3">
      <c r="A1114" s="68">
        <v>45079</v>
      </c>
      <c r="B1114" s="87">
        <v>85.528419490000005</v>
      </c>
      <c r="C1114" s="6">
        <f t="shared" si="86"/>
        <v>81.231567380000001</v>
      </c>
      <c r="D1114" s="19">
        <f>Table21[[#This Row],[Adj Close]]-Table21[[#This Row],[Naive Trend ]]</f>
        <v>4.2968521100000032</v>
      </c>
      <c r="E1114" s="7">
        <f t="shared" si="85"/>
        <v>18.462938055211481</v>
      </c>
      <c r="F1114" s="7">
        <f>ABS(Table21[[#This Row],[Erorr 1]])</f>
        <v>4.2968521100000032</v>
      </c>
      <c r="G1114" s="8">
        <f>Table21[[#This Row],[Abs Erorr 1]]/Table21[[#This Row],[Adj Close]]</f>
        <v>5.023888124698004E-2</v>
      </c>
      <c r="H1114" s="6">
        <f t="shared" si="88"/>
        <v>81.803148906666664</v>
      </c>
      <c r="I1114" s="9">
        <f>(Table21[[#This Row],[Adj Close]]-Table21[[#This Row],[3-MA]])</f>
        <v>3.7252705833333408</v>
      </c>
      <c r="J1114" s="5">
        <f t="shared" si="87"/>
        <v>13.87764091904873</v>
      </c>
      <c r="K1114" s="5">
        <f>ABS(Table21[[#This Row],[Erorr 2]])</f>
        <v>3.7252705833333408</v>
      </c>
      <c r="L1114" s="8">
        <f>Table21[[#This Row],[Abs Erorr 2]]/Table21[[#This Row],[Adj Close]]</f>
        <v>4.3555938547056867E-2</v>
      </c>
      <c r="M1114" s="6">
        <f t="shared" si="89"/>
        <v>82.324886323333331</v>
      </c>
      <c r="N1114" s="11">
        <f>Table21[[#This Row],[Adj Close]]-Table21[[#This Row],[6-MA]]</f>
        <v>3.2035331666666735</v>
      </c>
      <c r="O1114" s="12">
        <f>(Table21[[#This Row],[Adj Close]]-M1114)^2</f>
        <v>10.262624749933405</v>
      </c>
      <c r="P1114" s="12">
        <f>ABS(Table21[[#This Row],[Erorr 3]])</f>
        <v>3.2035331666666735</v>
      </c>
      <c r="Q1114" s="204">
        <f>Table21[[#This Row],[Abs Erorr 3]]/Table21[[#This Row],[Adj Close]]</f>
        <v>3.7455774183237783E-2</v>
      </c>
    </row>
    <row r="1115" spans="1:17" x14ac:dyDescent="0.3">
      <c r="A1115" s="68">
        <v>45082</v>
      </c>
      <c r="B1115" s="87">
        <v>84.780708309999994</v>
      </c>
      <c r="C1115" s="6">
        <f t="shared" si="86"/>
        <v>85.528419490000005</v>
      </c>
      <c r="D1115" s="19">
        <f>Table21[[#This Row],[Adj Close]]-Table21[[#This Row],[Naive Trend ]]</f>
        <v>-0.74771118000001024</v>
      </c>
      <c r="E1115" s="7">
        <f t="shared" si="85"/>
        <v>0.55907200869700768</v>
      </c>
      <c r="F1115" s="7">
        <f>ABS(Table21[[#This Row],[Erorr 1]])</f>
        <v>0.74771118000001024</v>
      </c>
      <c r="G1115" s="8">
        <f>Table21[[#This Row],[Abs Erorr 1]]/Table21[[#This Row],[Adj Close]]</f>
        <v>8.8193551918204095E-3</v>
      </c>
      <c r="H1115" s="6">
        <f t="shared" si="88"/>
        <v>82.653879799999999</v>
      </c>
      <c r="I1115" s="9">
        <f>(Table21[[#This Row],[Adj Close]]-Table21[[#This Row],[3-MA]])</f>
        <v>2.1268285099999957</v>
      </c>
      <c r="J1115" s="5">
        <f t="shared" si="87"/>
        <v>4.5233995109488019</v>
      </c>
      <c r="K1115" s="5">
        <f>ABS(Table21[[#This Row],[Erorr 2]])</f>
        <v>2.1268285099999957</v>
      </c>
      <c r="L1115" s="8">
        <f>Table21[[#This Row],[Abs Erorr 2]]/Table21[[#This Row],[Adj Close]]</f>
        <v>2.5086231908127778E-2</v>
      </c>
      <c r="M1115" s="6">
        <f t="shared" si="89"/>
        <v>82.844961803333334</v>
      </c>
      <c r="N1115" s="11">
        <f>Table21[[#This Row],[Adj Close]]-Table21[[#This Row],[6-MA]]</f>
        <v>1.9357465066666606</v>
      </c>
      <c r="O1115" s="12">
        <f>(Table21[[#This Row],[Adj Close]]-M1115)^2</f>
        <v>3.74711453807218</v>
      </c>
      <c r="P1115" s="12">
        <f>ABS(Table21[[#This Row],[Erorr 3]])</f>
        <v>1.9357465066666606</v>
      </c>
      <c r="Q1115" s="204">
        <f>Table21[[#This Row],[Abs Erorr 3]]/Table21[[#This Row],[Adj Close]]</f>
        <v>2.2832393657158639E-2</v>
      </c>
    </row>
    <row r="1116" spans="1:17" x14ac:dyDescent="0.3">
      <c r="A1116" s="68">
        <v>45083</v>
      </c>
      <c r="B1116" s="87">
        <v>85.498512270000006</v>
      </c>
      <c r="C1116" s="6">
        <f t="shared" si="86"/>
        <v>84.780708309999994</v>
      </c>
      <c r="D1116" s="19">
        <f>Table21[[#This Row],[Adj Close]]-Table21[[#This Row],[Naive Trend ]]</f>
        <v>0.7178039600000119</v>
      </c>
      <c r="E1116" s="7">
        <f t="shared" si="85"/>
        <v>0.51524252499169865</v>
      </c>
      <c r="F1116" s="7">
        <f>ABS(Table21[[#This Row],[Erorr 1]])</f>
        <v>0.7178039600000119</v>
      </c>
      <c r="G1116" s="8">
        <f>Table21[[#This Row],[Abs Erorr 1]]/Table21[[#This Row],[Adj Close]]</f>
        <v>8.3955140381065697E-3</v>
      </c>
      <c r="H1116" s="6">
        <f t="shared" si="88"/>
        <v>83.846898393333333</v>
      </c>
      <c r="I1116" s="9">
        <f>(Table21[[#This Row],[Adj Close]]-Table21[[#This Row],[3-MA]])</f>
        <v>1.6516138766666728</v>
      </c>
      <c r="J1116" s="5">
        <f t="shared" si="87"/>
        <v>2.7278283975979156</v>
      </c>
      <c r="K1116" s="5">
        <f>ABS(Table21[[#This Row],[Erorr 2]])</f>
        <v>1.6516138766666728</v>
      </c>
      <c r="L1116" s="8">
        <f>Table21[[#This Row],[Abs Erorr 2]]/Table21[[#This Row],[Adj Close]]</f>
        <v>1.9317457495060957E-2</v>
      </c>
      <c r="M1116" s="6">
        <f t="shared" si="89"/>
        <v>83.145708720000002</v>
      </c>
      <c r="N1116" s="11">
        <f>Table21[[#This Row],[Adj Close]]-Table21[[#This Row],[6-MA]]</f>
        <v>2.3528035500000044</v>
      </c>
      <c r="O1116" s="12">
        <f>(Table21[[#This Row],[Adj Close]]-M1116)^2</f>
        <v>5.5356845448926233</v>
      </c>
      <c r="P1116" s="12">
        <f>ABS(Table21[[#This Row],[Erorr 3]])</f>
        <v>2.3528035500000044</v>
      </c>
      <c r="Q1116" s="204">
        <f>Table21[[#This Row],[Abs Erorr 3]]/Table21[[#This Row],[Adj Close]]</f>
        <v>2.751864900958708E-2</v>
      </c>
    </row>
    <row r="1117" spans="1:17" x14ac:dyDescent="0.3">
      <c r="A1117" s="68">
        <v>45084</v>
      </c>
      <c r="B1117" s="87">
        <v>84.930252080000002</v>
      </c>
      <c r="C1117" s="6">
        <f t="shared" si="86"/>
        <v>85.498512270000006</v>
      </c>
      <c r="D1117" s="19">
        <f>Table21[[#This Row],[Adj Close]]-Table21[[#This Row],[Naive Trend ]]</f>
        <v>-0.56826019000000372</v>
      </c>
      <c r="E1117" s="7">
        <f t="shared" si="85"/>
        <v>0.32291964353884034</v>
      </c>
      <c r="F1117" s="7">
        <f>ABS(Table21[[#This Row],[Erorr 1]])</f>
        <v>0.56826019000000372</v>
      </c>
      <c r="G1117" s="8">
        <f>Table21[[#This Row],[Abs Erorr 1]]/Table21[[#This Row],[Adj Close]]</f>
        <v>6.6909043136329253E-3</v>
      </c>
      <c r="H1117" s="6">
        <f t="shared" si="88"/>
        <v>85.269213356666668</v>
      </c>
      <c r="I1117" s="9">
        <f>(Table21[[#This Row],[Adj Close]]-Table21[[#This Row],[3-MA]])</f>
        <v>-0.33896127666666587</v>
      </c>
      <c r="J1117" s="5">
        <f t="shared" si="87"/>
        <v>0.114894747079496</v>
      </c>
      <c r="K1117" s="5">
        <f>ABS(Table21[[#This Row],[Erorr 2]])</f>
        <v>0.33896127666666587</v>
      </c>
      <c r="L1117" s="8">
        <f>Table21[[#This Row],[Abs Erorr 2]]/Table21[[#This Row],[Adj Close]]</f>
        <v>3.9910546403109873E-3</v>
      </c>
      <c r="M1117" s="6">
        <f t="shared" si="89"/>
        <v>83.53618113166668</v>
      </c>
      <c r="N1117" s="11">
        <f>Table21[[#This Row],[Adj Close]]-Table21[[#This Row],[6-MA]]</f>
        <v>1.3940709483333222</v>
      </c>
      <c r="O1117" s="12">
        <f>(Table21[[#This Row],[Adj Close]]-M1117)^2</f>
        <v>1.9434338089869685</v>
      </c>
      <c r="P1117" s="12">
        <f>ABS(Table21[[#This Row],[Erorr 3]])</f>
        <v>1.3940709483333222</v>
      </c>
      <c r="Q1117" s="204">
        <f>Table21[[#This Row],[Abs Erorr 3]]/Table21[[#This Row],[Adj Close]]</f>
        <v>1.6414303669088113E-2</v>
      </c>
    </row>
    <row r="1118" spans="1:17" x14ac:dyDescent="0.3">
      <c r="A1118" s="68">
        <v>45085</v>
      </c>
      <c r="B1118" s="87">
        <v>85.578262330000001</v>
      </c>
      <c r="C1118" s="6">
        <f t="shared" si="86"/>
        <v>84.930252080000002</v>
      </c>
      <c r="D1118" s="19">
        <f>Table21[[#This Row],[Adj Close]]-Table21[[#This Row],[Naive Trend ]]</f>
        <v>0.64801024999999868</v>
      </c>
      <c r="E1118" s="7">
        <f t="shared" si="85"/>
        <v>0.4199172841050608</v>
      </c>
      <c r="F1118" s="7">
        <f>ABS(Table21[[#This Row],[Erorr 1]])</f>
        <v>0.64801024999999868</v>
      </c>
      <c r="G1118" s="8">
        <f>Table21[[#This Row],[Abs Erorr 1]]/Table21[[#This Row],[Adj Close]]</f>
        <v>7.5721361050916612E-3</v>
      </c>
      <c r="H1118" s="6">
        <f t="shared" si="88"/>
        <v>85.069824220000001</v>
      </c>
      <c r="I1118" s="9">
        <f>(Table21[[#This Row],[Adj Close]]-Table21[[#This Row],[3-MA]])</f>
        <v>0.50843811000000017</v>
      </c>
      <c r="J1118" s="5">
        <f t="shared" si="87"/>
        <v>0.25850931170037228</v>
      </c>
      <c r="K1118" s="5">
        <f>ABS(Table21[[#This Row],[Erorr 2]])</f>
        <v>0.50843811000000017</v>
      </c>
      <c r="L1118" s="8">
        <f>Table21[[#This Row],[Abs Erorr 2]]/Table21[[#This Row],[Adj Close]]</f>
        <v>5.9412062848320296E-3</v>
      </c>
      <c r="M1118" s="6">
        <f t="shared" si="89"/>
        <v>83.861852009999993</v>
      </c>
      <c r="N1118" s="11">
        <f>Table21[[#This Row],[Adj Close]]-Table21[[#This Row],[6-MA]]</f>
        <v>1.7164103200000085</v>
      </c>
      <c r="O1118" s="12">
        <f>(Table21[[#This Row],[Adj Close]]-M1118)^2</f>
        <v>2.9460643866025316</v>
      </c>
      <c r="P1118" s="12">
        <f>ABS(Table21[[#This Row],[Erorr 3]])</f>
        <v>1.7164103200000085</v>
      </c>
      <c r="Q1118" s="204">
        <f>Table21[[#This Row],[Abs Erorr 3]]/Table21[[#This Row],[Adj Close]]</f>
        <v>2.0056615702026354E-2</v>
      </c>
    </row>
    <row r="1119" spans="1:17" x14ac:dyDescent="0.3">
      <c r="A1119" s="68">
        <v>45086</v>
      </c>
      <c r="B1119" s="87">
        <v>85.927200319999997</v>
      </c>
      <c r="C1119" s="6">
        <f t="shared" si="86"/>
        <v>85.578262330000001</v>
      </c>
      <c r="D1119" s="19">
        <f>Table21[[#This Row],[Adj Close]]-Table21[[#This Row],[Naive Trend ]]</f>
        <v>0.34893798999999603</v>
      </c>
      <c r="E1119" s="7">
        <f t="shared" si="85"/>
        <v>0.12175772086523733</v>
      </c>
      <c r="F1119" s="7">
        <f>ABS(Table21[[#This Row],[Erorr 1]])</f>
        <v>0.34893798999999603</v>
      </c>
      <c r="G1119" s="8">
        <f>Table21[[#This Row],[Abs Erorr 1]]/Table21[[#This Row],[Adj Close]]</f>
        <v>4.0608560351148657E-3</v>
      </c>
      <c r="H1119" s="6">
        <f t="shared" si="88"/>
        <v>85.335675559999984</v>
      </c>
      <c r="I1119" s="9">
        <f>(Table21[[#This Row],[Adj Close]]-Table21[[#This Row],[3-MA]])</f>
        <v>0.59152476000001286</v>
      </c>
      <c r="J1119" s="5">
        <f t="shared" si="87"/>
        <v>0.3499015416930728</v>
      </c>
      <c r="K1119" s="5">
        <f>ABS(Table21[[#This Row],[Erorr 2]])</f>
        <v>0.59152476000001286</v>
      </c>
      <c r="L1119" s="8">
        <f>Table21[[#This Row],[Abs Erorr 2]]/Table21[[#This Row],[Adj Close]]</f>
        <v>6.8840222629985119E-3</v>
      </c>
      <c r="M1119" s="6">
        <f t="shared" si="89"/>
        <v>84.591286976666666</v>
      </c>
      <c r="N1119" s="11">
        <f>Table21[[#This Row],[Adj Close]]-Table21[[#This Row],[6-MA]]</f>
        <v>1.3359133433333312</v>
      </c>
      <c r="O1119" s="12">
        <f>(Table21[[#This Row],[Adj Close]]-M1119)^2</f>
        <v>1.7846644608960389</v>
      </c>
      <c r="P1119" s="12">
        <f>ABS(Table21[[#This Row],[Erorr 3]])</f>
        <v>1.3359133433333312</v>
      </c>
      <c r="Q1119" s="204">
        <f>Table21[[#This Row],[Abs Erorr 3]]/Table21[[#This Row],[Adj Close]]</f>
        <v>1.5547036774831246E-2</v>
      </c>
    </row>
    <row r="1120" spans="1:17" x14ac:dyDescent="0.3">
      <c r="A1120" s="68">
        <v>45089</v>
      </c>
      <c r="B1120" s="87">
        <v>91.171157840000006</v>
      </c>
      <c r="C1120" s="6">
        <f t="shared" si="86"/>
        <v>85.927200319999997</v>
      </c>
      <c r="D1120" s="19">
        <f>Table21[[#This Row],[Adj Close]]-Table21[[#This Row],[Naive Trend ]]</f>
        <v>5.2439575200000093</v>
      </c>
      <c r="E1120" s="7">
        <f t="shared" si="85"/>
        <v>27.499090471564646</v>
      </c>
      <c r="F1120" s="7">
        <f>ABS(Table21[[#This Row],[Erorr 1]])</f>
        <v>5.2439575200000093</v>
      </c>
      <c r="G1120" s="8">
        <f>Table21[[#This Row],[Abs Erorr 1]]/Table21[[#This Row],[Adj Close]]</f>
        <v>5.7517724291741963E-2</v>
      </c>
      <c r="H1120" s="6">
        <f t="shared" si="88"/>
        <v>85.478571576666653</v>
      </c>
      <c r="I1120" s="9">
        <f>(Table21[[#This Row],[Adj Close]]-Table21[[#This Row],[3-MA]])</f>
        <v>5.6925862633333537</v>
      </c>
      <c r="J1120" s="5">
        <f t="shared" si="87"/>
        <v>32.405538365491594</v>
      </c>
      <c r="K1120" s="5">
        <f>ABS(Table21[[#This Row],[Erorr 2]])</f>
        <v>5.6925862633333537</v>
      </c>
      <c r="L1120" s="8">
        <f>Table21[[#This Row],[Abs Erorr 2]]/Table21[[#This Row],[Adj Close]]</f>
        <v>6.2438455298807392E-2</v>
      </c>
      <c r="M1120" s="6">
        <f t="shared" si="89"/>
        <v>85.373892466666675</v>
      </c>
      <c r="N1120" s="11">
        <f>Table21[[#This Row],[Adj Close]]-Table21[[#This Row],[6-MA]]</f>
        <v>5.7972653733333317</v>
      </c>
      <c r="O1120" s="12">
        <f>(Table21[[#This Row],[Adj Close]]-M1120)^2</f>
        <v>33.608285808849651</v>
      </c>
      <c r="P1120" s="12">
        <f>ABS(Table21[[#This Row],[Erorr 3]])</f>
        <v>5.7972653733333317</v>
      </c>
      <c r="Q1120" s="204">
        <f>Table21[[#This Row],[Abs Erorr 3]]/Table21[[#This Row],[Adj Close]]</f>
        <v>6.3586615665309307E-2</v>
      </c>
    </row>
    <row r="1121" spans="1:17" x14ac:dyDescent="0.3">
      <c r="A1121" s="68">
        <v>45090</v>
      </c>
      <c r="B1121" s="87">
        <v>93.224884029999998</v>
      </c>
      <c r="C1121" s="6">
        <f t="shared" si="86"/>
        <v>91.171157840000006</v>
      </c>
      <c r="D1121" s="19">
        <f>Table21[[#This Row],[Adj Close]]-Table21[[#This Row],[Naive Trend ]]</f>
        <v>2.0537261899999919</v>
      </c>
      <c r="E1121" s="7">
        <f t="shared" si="85"/>
        <v>4.2177912634918826</v>
      </c>
      <c r="F1121" s="7">
        <f>ABS(Table21[[#This Row],[Erorr 1]])</f>
        <v>2.0537261899999919</v>
      </c>
      <c r="G1121" s="8">
        <f>Table21[[#This Row],[Abs Erorr 1]]/Table21[[#This Row],[Adj Close]]</f>
        <v>2.202980686293048E-2</v>
      </c>
      <c r="H1121" s="6">
        <f t="shared" si="88"/>
        <v>87.558873496666664</v>
      </c>
      <c r="I1121" s="9">
        <f>(Table21[[#This Row],[Adj Close]]-Table21[[#This Row],[3-MA]])</f>
        <v>5.6660105333333348</v>
      </c>
      <c r="J1121" s="5">
        <f t="shared" si="87"/>
        <v>32.103675363844303</v>
      </c>
      <c r="K1121" s="5">
        <f>ABS(Table21[[#This Row],[Erorr 2]])</f>
        <v>5.6660105333333348</v>
      </c>
      <c r="L1121" s="8">
        <f>Table21[[#This Row],[Abs Erorr 2]]/Table21[[#This Row],[Adj Close]]</f>
        <v>6.0777876983038118E-2</v>
      </c>
      <c r="M1121" s="6">
        <f t="shared" si="89"/>
        <v>86.314348858333332</v>
      </c>
      <c r="N1121" s="11">
        <f>Table21[[#This Row],[Adj Close]]-Table21[[#This Row],[6-MA]]</f>
        <v>6.9105351716666661</v>
      </c>
      <c r="O1121" s="12">
        <f>(Table21[[#This Row],[Adj Close]]-M1121)^2</f>
        <v>47.755496358842038</v>
      </c>
      <c r="P1121" s="12">
        <f>ABS(Table21[[#This Row],[Erorr 3]])</f>
        <v>6.9105351716666661</v>
      </c>
      <c r="Q1121" s="204">
        <f>Table21[[#This Row],[Abs Erorr 3]]/Table21[[#This Row],[Adj Close]]</f>
        <v>7.4127581316623989E-2</v>
      </c>
    </row>
    <row r="1122" spans="1:17" x14ac:dyDescent="0.3">
      <c r="A1122" s="68">
        <v>45091</v>
      </c>
      <c r="B1122" s="87">
        <v>94.281646730000006</v>
      </c>
      <c r="C1122" s="6">
        <f t="shared" si="86"/>
        <v>93.224884029999998</v>
      </c>
      <c r="D1122" s="19">
        <f>Table21[[#This Row],[Adj Close]]-Table21[[#This Row],[Naive Trend ]]</f>
        <v>1.0567627000000073</v>
      </c>
      <c r="E1122" s="7">
        <f t="shared" si="85"/>
        <v>1.1167474041113055</v>
      </c>
      <c r="F1122" s="7">
        <f>ABS(Table21[[#This Row],[Erorr 1]])</f>
        <v>1.0567627000000073</v>
      </c>
      <c r="G1122" s="8">
        <f>Table21[[#This Row],[Abs Erorr 1]]/Table21[[#This Row],[Adj Close]]</f>
        <v>1.1208572788575934E-2</v>
      </c>
      <c r="H1122" s="6">
        <f t="shared" si="88"/>
        <v>90.107747396666653</v>
      </c>
      <c r="I1122" s="9">
        <f>(Table21[[#This Row],[Adj Close]]-Table21[[#This Row],[3-MA]])</f>
        <v>4.1738993333333525</v>
      </c>
      <c r="J1122" s="5">
        <f t="shared" si="87"/>
        <v>17.421435644800603</v>
      </c>
      <c r="K1122" s="5">
        <f>ABS(Table21[[#This Row],[Erorr 2]])</f>
        <v>4.1738993333333525</v>
      </c>
      <c r="L1122" s="8">
        <f>Table21[[#This Row],[Abs Erorr 2]]/Table21[[#This Row],[Adj Close]]</f>
        <v>4.4270539156856241E-2</v>
      </c>
      <c r="M1122" s="6">
        <f t="shared" si="89"/>
        <v>87.721711478333319</v>
      </c>
      <c r="N1122" s="11">
        <f>Table21[[#This Row],[Adj Close]]-Table21[[#This Row],[6-MA]]</f>
        <v>6.5599352516666869</v>
      </c>
      <c r="O1122" s="12">
        <f>(Table21[[#This Row],[Adj Close]]-M1122)^2</f>
        <v>43.03275050605928</v>
      </c>
      <c r="P1122" s="12">
        <f>ABS(Table21[[#This Row],[Erorr 3]])</f>
        <v>6.5599352516666869</v>
      </c>
      <c r="Q1122" s="204">
        <f>Table21[[#This Row],[Abs Erorr 3]]/Table21[[#This Row],[Adj Close]]</f>
        <v>6.9578072500714447E-2</v>
      </c>
    </row>
    <row r="1123" spans="1:17" x14ac:dyDescent="0.3">
      <c r="A1123" s="68">
        <v>45092</v>
      </c>
      <c r="B1123" s="87">
        <v>95.517868039999996</v>
      </c>
      <c r="C1123" s="6">
        <f t="shared" si="86"/>
        <v>94.281646730000006</v>
      </c>
      <c r="D1123" s="19">
        <f>Table21[[#This Row],[Adj Close]]-Table21[[#This Row],[Naive Trend ]]</f>
        <v>1.2362213099999906</v>
      </c>
      <c r="E1123" s="7">
        <f t="shared" si="85"/>
        <v>1.5282431272980928</v>
      </c>
      <c r="F1123" s="7">
        <f>ABS(Table21[[#This Row],[Erorr 1]])</f>
        <v>1.2362213099999906</v>
      </c>
      <c r="G1123" s="8">
        <f>Table21[[#This Row],[Abs Erorr 1]]/Table21[[#This Row],[Adj Close]]</f>
        <v>1.2942304255391238E-2</v>
      </c>
      <c r="H1123" s="6">
        <f t="shared" si="88"/>
        <v>92.892562866666665</v>
      </c>
      <c r="I1123" s="9">
        <f>(Table21[[#This Row],[Adj Close]]-Table21[[#This Row],[3-MA]])</f>
        <v>2.6253051733333308</v>
      </c>
      <c r="J1123" s="5">
        <f t="shared" si="87"/>
        <v>6.8922272531307502</v>
      </c>
      <c r="K1123" s="5">
        <f>ABS(Table21[[#This Row],[Erorr 2]])</f>
        <v>2.6253051733333308</v>
      </c>
      <c r="L1123" s="8">
        <f>Table21[[#This Row],[Abs Erorr 2]]/Table21[[#This Row],[Adj Close]]</f>
        <v>2.7484964093146765E-2</v>
      </c>
      <c r="M1123" s="6">
        <f t="shared" si="89"/>
        <v>89.185567221666659</v>
      </c>
      <c r="N1123" s="11">
        <f>Table21[[#This Row],[Adj Close]]-Table21[[#This Row],[6-MA]]</f>
        <v>6.3323008183333371</v>
      </c>
      <c r="O1123" s="12">
        <f>(Table21[[#This Row],[Adj Close]]-M1123)^2</f>
        <v>40.098033653865052</v>
      </c>
      <c r="P1123" s="12">
        <f>ABS(Table21[[#This Row],[Erorr 3]])</f>
        <v>6.3323008183333371</v>
      </c>
      <c r="Q1123" s="204">
        <f>Table21[[#This Row],[Abs Erorr 3]]/Table21[[#This Row],[Adj Close]]</f>
        <v>6.6294411174269097E-2</v>
      </c>
    </row>
    <row r="1124" spans="1:17" x14ac:dyDescent="0.3">
      <c r="A1124" s="68">
        <v>45093</v>
      </c>
      <c r="B1124" s="87">
        <v>94.889785770000003</v>
      </c>
      <c r="C1124" s="6">
        <f t="shared" si="86"/>
        <v>95.517868039999996</v>
      </c>
      <c r="D1124" s="19">
        <f>Table21[[#This Row],[Adj Close]]-Table21[[#This Row],[Naive Trend ]]</f>
        <v>-0.62808226999999306</v>
      </c>
      <c r="E1124" s="7">
        <f t="shared" si="85"/>
        <v>0.39448733788834417</v>
      </c>
      <c r="F1124" s="7">
        <f>ABS(Table21[[#This Row],[Erorr 1]])</f>
        <v>0.62808226999999306</v>
      </c>
      <c r="G1124" s="8">
        <f>Table21[[#This Row],[Abs Erorr 1]]/Table21[[#This Row],[Adj Close]]</f>
        <v>6.6190714301155602E-3</v>
      </c>
      <c r="H1124" s="6">
        <f t="shared" si="88"/>
        <v>94.341466266666657</v>
      </c>
      <c r="I1124" s="9">
        <f>(Table21[[#This Row],[Adj Close]]-Table21[[#This Row],[3-MA]])</f>
        <v>0.54831950333334589</v>
      </c>
      <c r="J1124" s="5">
        <f t="shared" si="87"/>
        <v>0.30065427773572712</v>
      </c>
      <c r="K1124" s="5">
        <f>ABS(Table21[[#This Row],[Erorr 2]])</f>
        <v>0.54831950333334589</v>
      </c>
      <c r="L1124" s="8">
        <f>Table21[[#This Row],[Abs Erorr 2]]/Table21[[#This Row],[Adj Close]]</f>
        <v>5.7784881574334899E-3</v>
      </c>
      <c r="M1124" s="6">
        <f t="shared" si="89"/>
        <v>90.950169881666667</v>
      </c>
      <c r="N1124" s="11">
        <f>Table21[[#This Row],[Adj Close]]-Table21[[#This Row],[6-MA]]</f>
        <v>3.9396158883333356</v>
      </c>
      <c r="O1124" s="12">
        <f>(Table21[[#This Row],[Adj Close]]-M1124)^2</f>
        <v>15.520573347608458</v>
      </c>
      <c r="P1124" s="12">
        <f>ABS(Table21[[#This Row],[Erorr 3]])</f>
        <v>3.9396158883333356</v>
      </c>
      <c r="Q1124" s="204">
        <f>Table21[[#This Row],[Abs Erorr 3]]/Table21[[#This Row],[Adj Close]]</f>
        <v>4.1517807805809902E-2</v>
      </c>
    </row>
    <row r="1125" spans="1:17" x14ac:dyDescent="0.3">
      <c r="A1125" s="68">
        <v>45097</v>
      </c>
      <c r="B1125" s="87">
        <v>93.89283752</v>
      </c>
      <c r="C1125" s="6">
        <f t="shared" si="86"/>
        <v>94.889785770000003</v>
      </c>
      <c r="D1125" s="19">
        <f>Table21[[#This Row],[Adj Close]]-Table21[[#This Row],[Naive Trend ]]</f>
        <v>-0.99694825000000264</v>
      </c>
      <c r="E1125" s="7">
        <f t="shared" si="85"/>
        <v>0.99390581317806781</v>
      </c>
      <c r="F1125" s="7">
        <f>ABS(Table21[[#This Row],[Erorr 1]])</f>
        <v>0.99694825000000264</v>
      </c>
      <c r="G1125" s="8">
        <f>Table21[[#This Row],[Abs Erorr 1]]/Table21[[#This Row],[Adj Close]]</f>
        <v>1.0617937175321215E-2</v>
      </c>
      <c r="H1125" s="6">
        <f t="shared" si="88"/>
        <v>94.896433513333321</v>
      </c>
      <c r="I1125" s="9">
        <f>(Table21[[#This Row],[Adj Close]]-Table21[[#This Row],[3-MA]])</f>
        <v>-1.0035959933333203</v>
      </c>
      <c r="J1125" s="5">
        <f t="shared" si="87"/>
        <v>1.0072049178346938</v>
      </c>
      <c r="K1125" s="5">
        <f>ABS(Table21[[#This Row],[Erorr 2]])</f>
        <v>1.0035959933333203</v>
      </c>
      <c r="L1125" s="8">
        <f>Table21[[#This Row],[Abs Erorr 2]]/Table21[[#This Row],[Adj Close]]</f>
        <v>1.0688738564531565E-2</v>
      </c>
      <c r="M1125" s="6">
        <f t="shared" si="89"/>
        <v>92.502090454999987</v>
      </c>
      <c r="N1125" s="11">
        <f>Table21[[#This Row],[Adj Close]]-Table21[[#This Row],[6-MA]]</f>
        <v>1.3907470650000135</v>
      </c>
      <c r="O1125" s="12">
        <f>(Table21[[#This Row],[Adj Close]]-M1125)^2</f>
        <v>1.9341773988061519</v>
      </c>
      <c r="P1125" s="12">
        <f>ABS(Table21[[#This Row],[Erorr 3]])</f>
        <v>1.3907470650000135</v>
      </c>
      <c r="Q1125" s="204">
        <f>Table21[[#This Row],[Abs Erorr 3]]/Table21[[#This Row],[Adj Close]]</f>
        <v>1.481206769050698E-2</v>
      </c>
    </row>
    <row r="1126" spans="1:17" x14ac:dyDescent="0.3">
      <c r="A1126" s="68">
        <v>45098</v>
      </c>
      <c r="B1126" s="87">
        <v>97.083076480000003</v>
      </c>
      <c r="C1126" s="6">
        <f t="shared" si="86"/>
        <v>93.89283752</v>
      </c>
      <c r="D1126" s="19">
        <f>Table21[[#This Row],[Adj Close]]-Table21[[#This Row],[Naive Trend ]]</f>
        <v>3.1902389600000021</v>
      </c>
      <c r="E1126" s="7">
        <f t="shared" si="85"/>
        <v>10.177624621901895</v>
      </c>
      <c r="F1126" s="7">
        <f>ABS(Table21[[#This Row],[Erorr 1]])</f>
        <v>3.1902389600000021</v>
      </c>
      <c r="G1126" s="8">
        <f>Table21[[#This Row],[Abs Erorr 1]]/Table21[[#This Row],[Adj Close]]</f>
        <v>3.2860917429385544E-2</v>
      </c>
      <c r="H1126" s="6">
        <f t="shared" si="88"/>
        <v>94.766830443333333</v>
      </c>
      <c r="I1126" s="9">
        <f>(Table21[[#This Row],[Adj Close]]-Table21[[#This Row],[3-MA]])</f>
        <v>2.3162460366666693</v>
      </c>
      <c r="J1126" s="5">
        <f t="shared" si="87"/>
        <v>5.3649957023740535</v>
      </c>
      <c r="K1126" s="5">
        <f>ABS(Table21[[#This Row],[Erorr 2]])</f>
        <v>2.3162460366666693</v>
      </c>
      <c r="L1126" s="8">
        <f>Table21[[#This Row],[Abs Erorr 2]]/Table21[[#This Row],[Adj Close]]</f>
        <v>2.3858391396814015E-2</v>
      </c>
      <c r="M1126" s="6">
        <f t="shared" si="89"/>
        <v>93.829696655000006</v>
      </c>
      <c r="N1126" s="11">
        <f>Table21[[#This Row],[Adj Close]]-Table21[[#This Row],[6-MA]]</f>
        <v>3.2533798249999961</v>
      </c>
      <c r="O1126" s="12">
        <f>(Table21[[#This Row],[Adj Close]]-M1126)^2</f>
        <v>10.584480285717005</v>
      </c>
      <c r="P1126" s="12">
        <f>ABS(Table21[[#This Row],[Erorr 3]])</f>
        <v>3.2533798249999961</v>
      </c>
      <c r="Q1126" s="204">
        <f>Table21[[#This Row],[Abs Erorr 3]]/Table21[[#This Row],[Adj Close]]</f>
        <v>3.3511297158678545E-2</v>
      </c>
    </row>
    <row r="1127" spans="1:17" x14ac:dyDescent="0.3">
      <c r="A1127" s="68">
        <v>45099</v>
      </c>
      <c r="B1127" s="87">
        <v>99.057044980000001</v>
      </c>
      <c r="C1127" s="6">
        <f t="shared" si="86"/>
        <v>97.083076480000003</v>
      </c>
      <c r="D1127" s="19">
        <f>Table21[[#This Row],[Adj Close]]-Table21[[#This Row],[Naive Trend ]]</f>
        <v>1.973968499999998</v>
      </c>
      <c r="E1127" s="7">
        <f t="shared" si="85"/>
        <v>3.8965516389922423</v>
      </c>
      <c r="F1127" s="7">
        <f>ABS(Table21[[#This Row],[Erorr 1]])</f>
        <v>1.973968499999998</v>
      </c>
      <c r="G1127" s="8">
        <f>Table21[[#This Row],[Abs Erorr 1]]/Table21[[#This Row],[Adj Close]]</f>
        <v>1.9927593240829562E-2</v>
      </c>
      <c r="H1127" s="6">
        <f t="shared" si="88"/>
        <v>95.288566590000002</v>
      </c>
      <c r="I1127" s="9">
        <f>(Table21[[#This Row],[Adj Close]]-Table21[[#This Row],[3-MA]])</f>
        <v>3.7684783899999985</v>
      </c>
      <c r="J1127" s="5">
        <f t="shared" si="87"/>
        <v>14.20142937589698</v>
      </c>
      <c r="K1127" s="5">
        <f>ABS(Table21[[#This Row],[Erorr 2]])</f>
        <v>3.7684783899999985</v>
      </c>
      <c r="L1127" s="8">
        <f>Table21[[#This Row],[Abs Erorr 2]]/Table21[[#This Row],[Adj Close]]</f>
        <v>3.8043517154795689E-2</v>
      </c>
      <c r="M1127" s="6">
        <f t="shared" si="89"/>
        <v>94.815016428333323</v>
      </c>
      <c r="N1127" s="11">
        <f>Table21[[#This Row],[Adj Close]]-Table21[[#This Row],[6-MA]]</f>
        <v>4.242028551666678</v>
      </c>
      <c r="O1127" s="12">
        <f>(Table21[[#This Row],[Adj Close]]-M1127)^2</f>
        <v>17.994806233155295</v>
      </c>
      <c r="P1127" s="12">
        <f>ABS(Table21[[#This Row],[Erorr 3]])</f>
        <v>4.242028551666678</v>
      </c>
      <c r="Q1127" s="204">
        <f>Table21[[#This Row],[Abs Erorr 3]]/Table21[[#This Row],[Adj Close]]</f>
        <v>4.2824097493753828E-2</v>
      </c>
    </row>
    <row r="1128" spans="1:17" x14ac:dyDescent="0.3">
      <c r="A1128" s="68">
        <v>45100</v>
      </c>
      <c r="B1128" s="87">
        <v>96.265579220000006</v>
      </c>
      <c r="C1128" s="6">
        <f t="shared" si="86"/>
        <v>99.057044980000001</v>
      </c>
      <c r="D1128" s="19">
        <f>Table21[[#This Row],[Adj Close]]-Table21[[#This Row],[Naive Trend ]]</f>
        <v>-2.7914657599999941</v>
      </c>
      <c r="E1128" s="7">
        <f t="shared" si="85"/>
        <v>7.7922810892523451</v>
      </c>
      <c r="F1128" s="7">
        <f>ABS(Table21[[#This Row],[Erorr 1]])</f>
        <v>2.7914657599999941</v>
      </c>
      <c r="G1128" s="8">
        <f>Table21[[#This Row],[Abs Erorr 1]]/Table21[[#This Row],[Adj Close]]</f>
        <v>2.8997548060460253E-2</v>
      </c>
      <c r="H1128" s="6">
        <f t="shared" si="88"/>
        <v>96.677652993333325</v>
      </c>
      <c r="I1128" s="9">
        <f>(Table21[[#This Row],[Adj Close]]-Table21[[#This Row],[3-MA]])</f>
        <v>-0.41207377333331863</v>
      </c>
      <c r="J1128" s="5">
        <f t="shared" si="87"/>
        <v>0.16980479466915926</v>
      </c>
      <c r="K1128" s="5">
        <f>ABS(Table21[[#This Row],[Erorr 2]])</f>
        <v>0.41207377333331863</v>
      </c>
      <c r="L1128" s="8">
        <f>Table21[[#This Row],[Abs Erorr 2]]/Table21[[#This Row],[Adj Close]]</f>
        <v>4.2805930912396851E-3</v>
      </c>
      <c r="M1128" s="6">
        <f t="shared" si="89"/>
        <v>95.787043253333323</v>
      </c>
      <c r="N1128" s="11">
        <f>Table21[[#This Row],[Adj Close]]-Table21[[#This Row],[6-MA]]</f>
        <v>0.47853596666668352</v>
      </c>
      <c r="O1128" s="12">
        <f>(Table21[[#This Row],[Adj Close]]-M1128)^2</f>
        <v>0.22899667139361723</v>
      </c>
      <c r="P1128" s="12">
        <f>ABS(Table21[[#This Row],[Erorr 3]])</f>
        <v>0.47853596666668352</v>
      </c>
      <c r="Q1128" s="204">
        <f>Table21[[#This Row],[Abs Erorr 3]]/Table21[[#This Row],[Adj Close]]</f>
        <v>4.9709976353340584E-3</v>
      </c>
    </row>
    <row r="1129" spans="1:17" x14ac:dyDescent="0.3">
      <c r="A1129" s="68">
        <v>45103</v>
      </c>
      <c r="B1129" s="87">
        <v>96.30545807</v>
      </c>
      <c r="C1129" s="6">
        <f t="shared" si="86"/>
        <v>96.265579220000006</v>
      </c>
      <c r="D1129" s="19">
        <f>Table21[[#This Row],[Adj Close]]-Table21[[#This Row],[Naive Trend ]]</f>
        <v>3.9878849999993804E-2</v>
      </c>
      <c r="E1129" s="7">
        <f t="shared" si="85"/>
        <v>1.5903226773220059E-3</v>
      </c>
      <c r="F1129" s="7">
        <f>ABS(Table21[[#This Row],[Erorr 1]])</f>
        <v>3.9878849999993804E-2</v>
      </c>
      <c r="G1129" s="8">
        <f>Table21[[#This Row],[Abs Erorr 1]]/Table21[[#This Row],[Adj Close]]</f>
        <v>4.1408712236234529E-4</v>
      </c>
      <c r="H1129" s="6">
        <f t="shared" si="88"/>
        <v>97.468566893333332</v>
      </c>
      <c r="I1129" s="9">
        <f>(Table21[[#This Row],[Adj Close]]-Table21[[#This Row],[3-MA]])</f>
        <v>-1.1631088233333315</v>
      </c>
      <c r="J1129" s="5">
        <f t="shared" si="87"/>
        <v>1.3528221349158471</v>
      </c>
      <c r="K1129" s="5">
        <f>ABS(Table21[[#This Row],[Erorr 2]])</f>
        <v>1.1631088233333315</v>
      </c>
      <c r="L1129" s="8">
        <f>Table21[[#This Row],[Abs Erorr 2]]/Table21[[#This Row],[Adj Close]]</f>
        <v>1.2077288729450011E-2</v>
      </c>
      <c r="M1129" s="6">
        <f t="shared" si="89"/>
        <v>96.117698668333333</v>
      </c>
      <c r="N1129" s="11">
        <f>Table21[[#This Row],[Adj Close]]-Table21[[#This Row],[6-MA]]</f>
        <v>0.18775940166666771</v>
      </c>
      <c r="O1129" s="12">
        <f>(Table21[[#This Row],[Adj Close]]-M1129)^2</f>
        <v>3.5253592914225064E-2</v>
      </c>
      <c r="P1129" s="12">
        <f>ABS(Table21[[#This Row],[Erorr 3]])</f>
        <v>0.18775940166666771</v>
      </c>
      <c r="Q1129" s="204">
        <f>Table21[[#This Row],[Abs Erorr 3]]/Table21[[#This Row],[Adj Close]]</f>
        <v>1.9496236810399058E-3</v>
      </c>
    </row>
    <row r="1130" spans="1:17" x14ac:dyDescent="0.3">
      <c r="A1130" s="68">
        <v>45104</v>
      </c>
      <c r="B1130" s="87">
        <v>95.358360289999993</v>
      </c>
      <c r="C1130" s="6">
        <f t="shared" si="86"/>
        <v>96.30545807</v>
      </c>
      <c r="D1130" s="19">
        <f>Table21[[#This Row],[Adj Close]]-Table21[[#This Row],[Naive Trend ]]</f>
        <v>-0.94709778000000711</v>
      </c>
      <c r="E1130" s="7">
        <f t="shared" si="85"/>
        <v>0.89699420488094184</v>
      </c>
      <c r="F1130" s="7">
        <f>ABS(Table21[[#This Row],[Erorr 1]])</f>
        <v>0.94709778000000711</v>
      </c>
      <c r="G1130" s="8">
        <f>Table21[[#This Row],[Abs Erorr 1]]/Table21[[#This Row],[Adj Close]]</f>
        <v>9.9319847480570309E-3</v>
      </c>
      <c r="H1130" s="6">
        <f t="shared" si="88"/>
        <v>97.209360756666669</v>
      </c>
      <c r="I1130" s="9">
        <f>(Table21[[#This Row],[Adj Close]]-Table21[[#This Row],[3-MA]])</f>
        <v>-1.8510004666666759</v>
      </c>
      <c r="J1130" s="5">
        <f t="shared" si="87"/>
        <v>3.426202727600252</v>
      </c>
      <c r="K1130" s="5">
        <f>ABS(Table21[[#This Row],[Erorr 2]])</f>
        <v>1.8510004666666759</v>
      </c>
      <c r="L1130" s="8">
        <f>Table21[[#This Row],[Abs Erorr 2]]/Table21[[#This Row],[Adj Close]]</f>
        <v>1.941099302711884E-2</v>
      </c>
      <c r="M1130" s="6">
        <f t="shared" si="89"/>
        <v>96.248963673333336</v>
      </c>
      <c r="N1130" s="11">
        <f>Table21[[#This Row],[Adj Close]]-Table21[[#This Row],[6-MA]]</f>
        <v>-0.89060338333334244</v>
      </c>
      <c r="O1130" s="12">
        <f>(Table21[[#This Row],[Adj Close]]-M1130)^2</f>
        <v>0.79317438640479654</v>
      </c>
      <c r="P1130" s="12">
        <f>ABS(Table21[[#This Row],[Erorr 3]])</f>
        <v>0.89060338333334244</v>
      </c>
      <c r="Q1130" s="204">
        <f>Table21[[#This Row],[Abs Erorr 3]]/Table21[[#This Row],[Adj Close]]</f>
        <v>9.3395417100805359E-3</v>
      </c>
    </row>
    <row r="1131" spans="1:17" x14ac:dyDescent="0.3">
      <c r="A1131" s="68">
        <v>45105</v>
      </c>
      <c r="B1131" s="87">
        <v>93.862930300000002</v>
      </c>
      <c r="C1131" s="6">
        <f t="shared" si="86"/>
        <v>95.358360289999993</v>
      </c>
      <c r="D1131" s="19">
        <f>Table21[[#This Row],[Adj Close]]-Table21[[#This Row],[Naive Trend ]]</f>
        <v>-1.495429989999991</v>
      </c>
      <c r="E1131" s="7">
        <f t="shared" si="85"/>
        <v>2.2363108549913733</v>
      </c>
      <c r="F1131" s="7">
        <f>ABS(Table21[[#This Row],[Erorr 1]])</f>
        <v>1.495429989999991</v>
      </c>
      <c r="G1131" s="8">
        <f>Table21[[#This Row],[Abs Erorr 1]]/Table21[[#This Row],[Adj Close]]</f>
        <v>1.5932061626675969E-2</v>
      </c>
      <c r="H1131" s="6">
        <f t="shared" si="88"/>
        <v>95.976465860000005</v>
      </c>
      <c r="I1131" s="9">
        <f>(Table21[[#This Row],[Adj Close]]-Table21[[#This Row],[3-MA]])</f>
        <v>-2.1135355600000025</v>
      </c>
      <c r="J1131" s="5">
        <f t="shared" si="87"/>
        <v>4.4670325633845245</v>
      </c>
      <c r="K1131" s="5">
        <f>ABS(Table21[[#This Row],[Erorr 2]])</f>
        <v>2.1135355600000025</v>
      </c>
      <c r="L1131" s="8">
        <f>Table21[[#This Row],[Abs Erorr 2]]/Table21[[#This Row],[Adj Close]]</f>
        <v>2.2517255249168398E-2</v>
      </c>
      <c r="M1131" s="6">
        <f t="shared" si="89"/>
        <v>96.327059426666665</v>
      </c>
      <c r="N1131" s="11">
        <f>Table21[[#This Row],[Adj Close]]-Table21[[#This Row],[6-MA]]</f>
        <v>-2.4641291266666627</v>
      </c>
      <c r="O1131" s="12">
        <f>(Table21[[#This Row],[Adj Close]]-M1131)^2</f>
        <v>6.0719323528870097</v>
      </c>
      <c r="P1131" s="12">
        <f>ABS(Table21[[#This Row],[Erorr 3]])</f>
        <v>2.4641291266666627</v>
      </c>
      <c r="Q1131" s="204">
        <f>Table21[[#This Row],[Abs Erorr 3]]/Table21[[#This Row],[Adj Close]]</f>
        <v>2.625242061792591E-2</v>
      </c>
    </row>
    <row r="1132" spans="1:17" x14ac:dyDescent="0.3">
      <c r="A1132" s="68">
        <v>45106</v>
      </c>
      <c r="B1132" s="87">
        <v>94.092224119999997</v>
      </c>
      <c r="C1132" s="6">
        <f t="shared" si="86"/>
        <v>93.862930300000002</v>
      </c>
      <c r="D1132" s="19">
        <f>Table21[[#This Row],[Adj Close]]-Table21[[#This Row],[Naive Trend ]]</f>
        <v>0.22929381999999521</v>
      </c>
      <c r="E1132" s="7">
        <f t="shared" si="85"/>
        <v>5.2575655890190205E-2</v>
      </c>
      <c r="F1132" s="7">
        <f>ABS(Table21[[#This Row],[Erorr 1]])</f>
        <v>0.22929381999999521</v>
      </c>
      <c r="G1132" s="8">
        <f>Table21[[#This Row],[Abs Erorr 1]]/Table21[[#This Row],[Adj Close]]</f>
        <v>2.4369050911961293E-3</v>
      </c>
      <c r="H1132" s="6">
        <f t="shared" si="88"/>
        <v>95.175582886666675</v>
      </c>
      <c r="I1132" s="9">
        <f>(Table21[[#This Row],[Adj Close]]-Table21[[#This Row],[3-MA]])</f>
        <v>-1.0833587666666773</v>
      </c>
      <c r="J1132" s="5">
        <f t="shared" si="87"/>
        <v>1.1736662173135441</v>
      </c>
      <c r="K1132" s="5">
        <f>ABS(Table21[[#This Row],[Erorr 2]])</f>
        <v>1.0833587666666773</v>
      </c>
      <c r="L1132" s="8">
        <f>Table21[[#This Row],[Abs Erorr 2]]/Table21[[#This Row],[Adj Close]]</f>
        <v>1.1513796987995753E-2</v>
      </c>
      <c r="M1132" s="6">
        <f t="shared" si="89"/>
        <v>96.322074889999996</v>
      </c>
      <c r="N1132" s="11">
        <f>Table21[[#This Row],[Adj Close]]-Table21[[#This Row],[6-MA]]</f>
        <v>-2.2298507699999988</v>
      </c>
      <c r="O1132" s="12">
        <f>(Table21[[#This Row],[Adj Close]]-M1132)^2</f>
        <v>4.9722344564695877</v>
      </c>
      <c r="P1132" s="12">
        <f>ABS(Table21[[#This Row],[Erorr 3]])</f>
        <v>2.2298507699999988</v>
      </c>
      <c r="Q1132" s="204">
        <f>Table21[[#This Row],[Abs Erorr 3]]/Table21[[#This Row],[Adj Close]]</f>
        <v>2.3698565857643784E-2</v>
      </c>
    </row>
    <row r="1133" spans="1:17" x14ac:dyDescent="0.3">
      <c r="A1133" s="68">
        <v>45107</v>
      </c>
      <c r="B1133" s="87">
        <v>97.043197629999995</v>
      </c>
      <c r="C1133" s="6">
        <f t="shared" si="86"/>
        <v>94.092224119999997</v>
      </c>
      <c r="D1133" s="19">
        <f>Table21[[#This Row],[Adj Close]]-Table21[[#This Row],[Naive Trend ]]</f>
        <v>2.9509735099999972</v>
      </c>
      <c r="E1133" s="7">
        <f t="shared" si="85"/>
        <v>8.7082446567217033</v>
      </c>
      <c r="F1133" s="7">
        <f>ABS(Table21[[#This Row],[Erorr 1]])</f>
        <v>2.9509735099999972</v>
      </c>
      <c r="G1133" s="8">
        <f>Table21[[#This Row],[Abs Erorr 1]]/Table21[[#This Row],[Adj Close]]</f>
        <v>3.04088651453065E-2</v>
      </c>
      <c r="H1133" s="6">
        <f t="shared" si="88"/>
        <v>94.437838236666664</v>
      </c>
      <c r="I1133" s="9">
        <f>(Table21[[#This Row],[Adj Close]]-Table21[[#This Row],[3-MA]])</f>
        <v>2.6053593933333303</v>
      </c>
      <c r="J1133" s="5">
        <f t="shared" si="87"/>
        <v>6.7878975684302194</v>
      </c>
      <c r="K1133" s="5">
        <f>ABS(Table21[[#This Row],[Erorr 2]])</f>
        <v>2.6053593933333303</v>
      </c>
      <c r="L1133" s="8">
        <f>Table21[[#This Row],[Abs Erorr 2]]/Table21[[#This Row],[Adj Close]]</f>
        <v>2.6847419056273018E-2</v>
      </c>
      <c r="M1133" s="6">
        <f t="shared" si="89"/>
        <v>95.82359949666666</v>
      </c>
      <c r="N1133" s="11">
        <f>Table21[[#This Row],[Adj Close]]-Table21[[#This Row],[6-MA]]</f>
        <v>1.219598133333335</v>
      </c>
      <c r="O1133" s="12">
        <f>(Table21[[#This Row],[Adj Close]]-M1133)^2</f>
        <v>1.4874196068301553</v>
      </c>
      <c r="P1133" s="12">
        <f>ABS(Table21[[#This Row],[Erorr 3]])</f>
        <v>1.219598133333335</v>
      </c>
      <c r="Q1133" s="204">
        <f>Table21[[#This Row],[Abs Erorr 3]]/Table21[[#This Row],[Adj Close]]</f>
        <v>1.2567579831647135E-2</v>
      </c>
    </row>
    <row r="1134" spans="1:17" x14ac:dyDescent="0.3">
      <c r="A1134" s="68">
        <v>45110</v>
      </c>
      <c r="B1134" s="87">
        <v>96.514816280000005</v>
      </c>
      <c r="C1134" s="6">
        <f t="shared" si="86"/>
        <v>97.043197629999995</v>
      </c>
      <c r="D1134" s="19">
        <f>Table21[[#This Row],[Adj Close]]-Table21[[#This Row],[Naive Trend ]]</f>
        <v>-0.52838134999998942</v>
      </c>
      <c r="E1134" s="7">
        <f t="shared" si="85"/>
        <v>0.27918685102781132</v>
      </c>
      <c r="F1134" s="7">
        <f>ABS(Table21[[#This Row],[Erorr 1]])</f>
        <v>0.52838134999998942</v>
      </c>
      <c r="G1134" s="8">
        <f>Table21[[#This Row],[Abs Erorr 1]]/Table21[[#This Row],[Adj Close]]</f>
        <v>5.4746138506558155E-3</v>
      </c>
      <c r="H1134" s="6">
        <f t="shared" si="88"/>
        <v>94.999450683333336</v>
      </c>
      <c r="I1134" s="9">
        <f>(Table21[[#This Row],[Adj Close]]-Table21[[#This Row],[3-MA]])</f>
        <v>1.515365596666669</v>
      </c>
      <c r="J1134" s="5">
        <f t="shared" si="87"/>
        <v>2.29633289156093</v>
      </c>
      <c r="K1134" s="5">
        <f>ABS(Table21[[#This Row],[Erorr 2]])</f>
        <v>1.515365596666669</v>
      </c>
      <c r="L1134" s="8">
        <f>Table21[[#This Row],[Abs Erorr 2]]/Table21[[#This Row],[Adj Close]]</f>
        <v>1.5700859775461089E-2</v>
      </c>
      <c r="M1134" s="6">
        <f t="shared" si="89"/>
        <v>95.48795827166667</v>
      </c>
      <c r="N1134" s="11">
        <f>Table21[[#This Row],[Adj Close]]-Table21[[#This Row],[6-MA]]</f>
        <v>1.0268580083333347</v>
      </c>
      <c r="O1134" s="12">
        <f>(Table21[[#This Row],[Adj Close]]-M1134)^2</f>
        <v>1.0544373692783029</v>
      </c>
      <c r="P1134" s="12">
        <f>ABS(Table21[[#This Row],[Erorr 3]])</f>
        <v>1.0268580083333347</v>
      </c>
      <c r="Q1134" s="204">
        <f>Table21[[#This Row],[Abs Erorr 3]]/Table21[[#This Row],[Adj Close]]</f>
        <v>1.0639382096053602E-2</v>
      </c>
    </row>
    <row r="1135" spans="1:17" x14ac:dyDescent="0.3">
      <c r="A1135" s="68">
        <v>45112</v>
      </c>
      <c r="B1135" s="87">
        <v>94.550819399999995</v>
      </c>
      <c r="C1135" s="6">
        <f t="shared" si="86"/>
        <v>96.514816280000005</v>
      </c>
      <c r="D1135" s="19">
        <f>Table21[[#This Row],[Adj Close]]-Table21[[#This Row],[Naive Trend ]]</f>
        <v>-1.9639968800000105</v>
      </c>
      <c r="E1135" s="7">
        <f t="shared" si="85"/>
        <v>3.8572837446497754</v>
      </c>
      <c r="F1135" s="7">
        <f>ABS(Table21[[#This Row],[Erorr 1]])</f>
        <v>1.9639968800000105</v>
      </c>
      <c r="G1135" s="8">
        <f>Table21[[#This Row],[Abs Erorr 1]]/Table21[[#This Row],[Adj Close]]</f>
        <v>2.0771865251545462E-2</v>
      </c>
      <c r="H1135" s="6">
        <f t="shared" si="88"/>
        <v>95.883412676666651</v>
      </c>
      <c r="I1135" s="9">
        <f>(Table21[[#This Row],[Adj Close]]-Table21[[#This Row],[3-MA]])</f>
        <v>-1.3325932766666568</v>
      </c>
      <c r="J1135" s="5">
        <f t="shared" si="87"/>
        <v>1.7758048410171769</v>
      </c>
      <c r="K1135" s="5">
        <f>ABS(Table21[[#This Row],[Erorr 2]])</f>
        <v>1.3325932766666568</v>
      </c>
      <c r="L1135" s="8">
        <f>Table21[[#This Row],[Abs Erorr 2]]/Table21[[#This Row],[Adj Close]]</f>
        <v>1.40939368386548E-2</v>
      </c>
      <c r="M1135" s="6">
        <f t="shared" si="89"/>
        <v>95.529497781666677</v>
      </c>
      <c r="N1135" s="11">
        <f>Table21[[#This Row],[Adj Close]]-Table21[[#This Row],[6-MA]]</f>
        <v>-0.97867838166668264</v>
      </c>
      <c r="O1135" s="12">
        <f>(Table21[[#This Row],[Adj Close]]-M1135)^2</f>
        <v>0.95781137474171696</v>
      </c>
      <c r="P1135" s="12">
        <f>ABS(Table21[[#This Row],[Erorr 3]])</f>
        <v>0.97867838166668264</v>
      </c>
      <c r="Q1135" s="204">
        <f>Table21[[#This Row],[Abs Erorr 3]]/Table21[[#This Row],[Adj Close]]</f>
        <v>1.0350818616667458E-2</v>
      </c>
    </row>
    <row r="1136" spans="1:17" x14ac:dyDescent="0.3">
      <c r="A1136" s="68">
        <v>45113</v>
      </c>
      <c r="B1136" s="87">
        <v>89.815307619999999</v>
      </c>
      <c r="C1136" s="6">
        <f t="shared" si="86"/>
        <v>94.550819399999995</v>
      </c>
      <c r="D1136" s="19">
        <f>Table21[[#This Row],[Adj Close]]-Table21[[#This Row],[Naive Trend ]]</f>
        <v>-4.735511779999996</v>
      </c>
      <c r="E1136" s="7">
        <f t="shared" si="85"/>
        <v>22.425071818518731</v>
      </c>
      <c r="F1136" s="7">
        <f>ABS(Table21[[#This Row],[Erorr 1]])</f>
        <v>4.735511779999996</v>
      </c>
      <c r="G1136" s="8">
        <f>Table21[[#This Row],[Abs Erorr 1]]/Table21[[#This Row],[Adj Close]]</f>
        <v>5.272499650099173E-2</v>
      </c>
      <c r="H1136" s="6">
        <f t="shared" si="88"/>
        <v>96.036277770000012</v>
      </c>
      <c r="I1136" s="9">
        <f>(Table21[[#This Row],[Adj Close]]-Table21[[#This Row],[3-MA]])</f>
        <v>-6.2209701500000136</v>
      </c>
      <c r="J1136" s="5">
        <f t="shared" si="87"/>
        <v>38.700469607191195</v>
      </c>
      <c r="K1136" s="5">
        <f>ABS(Table21[[#This Row],[Erorr 2]])</f>
        <v>6.2209701500000136</v>
      </c>
      <c r="L1136" s="8">
        <f>Table21[[#This Row],[Abs Erorr 2]]/Table21[[#This Row],[Adj Close]]</f>
        <v>6.9264029872506197E-2</v>
      </c>
      <c r="M1136" s="6">
        <f t="shared" si="89"/>
        <v>95.237058003333331</v>
      </c>
      <c r="N1136" s="11">
        <f>Table21[[#This Row],[Adj Close]]-Table21[[#This Row],[6-MA]]</f>
        <v>-5.4217503833333325</v>
      </c>
      <c r="O1136" s="12">
        <f>(Table21[[#This Row],[Adj Close]]-M1136)^2</f>
        <v>29.395377219175138</v>
      </c>
      <c r="P1136" s="12">
        <f>ABS(Table21[[#This Row],[Erorr 3]])</f>
        <v>5.4217503833333325</v>
      </c>
      <c r="Q1136" s="204">
        <f>Table21[[#This Row],[Abs Erorr 3]]/Table21[[#This Row],[Adj Close]]</f>
        <v>6.036554933678167E-2</v>
      </c>
    </row>
    <row r="1137" spans="1:17" x14ac:dyDescent="0.3">
      <c r="A1137" s="68">
        <v>45114</v>
      </c>
      <c r="B1137" s="87">
        <v>91.14125061</v>
      </c>
      <c r="C1137" s="6">
        <f t="shared" si="86"/>
        <v>89.815307619999999</v>
      </c>
      <c r="D1137" s="19">
        <f>Table21[[#This Row],[Adj Close]]-Table21[[#This Row],[Naive Trend ]]</f>
        <v>1.3259429900000015</v>
      </c>
      <c r="E1137" s="7">
        <f t="shared" si="85"/>
        <v>1.7581248127301441</v>
      </c>
      <c r="F1137" s="7">
        <f>ABS(Table21[[#This Row],[Erorr 1]])</f>
        <v>1.3259429900000015</v>
      </c>
      <c r="G1137" s="8">
        <f>Table21[[#This Row],[Abs Erorr 1]]/Table21[[#This Row],[Adj Close]]</f>
        <v>1.4548220274854548E-2</v>
      </c>
      <c r="H1137" s="6">
        <f t="shared" si="88"/>
        <v>93.626981100000009</v>
      </c>
      <c r="I1137" s="9">
        <f>(Table21[[#This Row],[Adj Close]]-Table21[[#This Row],[3-MA]])</f>
        <v>-2.4857304900000088</v>
      </c>
      <c r="J1137" s="5">
        <f t="shared" si="87"/>
        <v>6.1788560689156835</v>
      </c>
      <c r="K1137" s="5">
        <f>ABS(Table21[[#This Row],[Erorr 2]])</f>
        <v>2.4857304900000088</v>
      </c>
      <c r="L1137" s="8">
        <f>Table21[[#This Row],[Abs Erorr 2]]/Table21[[#This Row],[Adj Close]]</f>
        <v>2.7273385798013999E-2</v>
      </c>
      <c r="M1137" s="6">
        <f t="shared" si="89"/>
        <v>94.313215891666673</v>
      </c>
      <c r="N1137" s="11">
        <f>Table21[[#This Row],[Adj Close]]-Table21[[#This Row],[6-MA]]</f>
        <v>-3.1719652816666724</v>
      </c>
      <c r="O1137" s="12">
        <f>(Table21[[#This Row],[Adj Close]]-M1137)^2</f>
        <v>10.061363748098731</v>
      </c>
      <c r="P1137" s="12">
        <f>ABS(Table21[[#This Row],[Erorr 3]])</f>
        <v>3.1719652816666724</v>
      </c>
      <c r="Q1137" s="204">
        <f>Table21[[#This Row],[Abs Erorr 3]]/Table21[[#This Row],[Adj Close]]</f>
        <v>3.4802740366595815E-2</v>
      </c>
    </row>
    <row r="1138" spans="1:17" x14ac:dyDescent="0.3">
      <c r="A1138" s="68">
        <v>45117</v>
      </c>
      <c r="B1138" s="87">
        <v>91.918869020000002</v>
      </c>
      <c r="C1138" s="6">
        <f t="shared" si="86"/>
        <v>91.14125061</v>
      </c>
      <c r="D1138" s="19">
        <f>Table21[[#This Row],[Adj Close]]-Table21[[#This Row],[Naive Trend ]]</f>
        <v>0.77761841000000231</v>
      </c>
      <c r="E1138" s="7">
        <f t="shared" si="85"/>
        <v>0.60469039157093174</v>
      </c>
      <c r="F1138" s="7">
        <f>ABS(Table21[[#This Row],[Erorr 1]])</f>
        <v>0.77761841000000231</v>
      </c>
      <c r="G1138" s="8">
        <f>Table21[[#This Row],[Abs Erorr 1]]/Table21[[#This Row],[Adj Close]]</f>
        <v>8.459834398428092E-3</v>
      </c>
      <c r="H1138" s="6">
        <f t="shared" si="88"/>
        <v>91.835792543333341</v>
      </c>
      <c r="I1138" s="9">
        <f>(Table21[[#This Row],[Adj Close]]-Table21[[#This Row],[3-MA]])</f>
        <v>8.3076476666661847E-2</v>
      </c>
      <c r="J1138" s="5">
        <f t="shared" si="87"/>
        <v>6.9017009753464106E-3</v>
      </c>
      <c r="K1138" s="5">
        <f>ABS(Table21[[#This Row],[Erorr 2]])</f>
        <v>8.3076476666661847E-2</v>
      </c>
      <c r="L1138" s="8">
        <f>Table21[[#This Row],[Abs Erorr 2]]/Table21[[#This Row],[Adj Close]]</f>
        <v>9.038022067981037E-4</v>
      </c>
      <c r="M1138" s="6">
        <f t="shared" si="89"/>
        <v>93.85960261000001</v>
      </c>
      <c r="N1138" s="11">
        <f>Table21[[#This Row],[Adj Close]]-Table21[[#This Row],[6-MA]]</f>
        <v>-1.9407335900000078</v>
      </c>
      <c r="O1138" s="12">
        <f>(Table21[[#This Row],[Adj Close]]-M1138)^2</f>
        <v>3.7664468673543183</v>
      </c>
      <c r="P1138" s="12">
        <f>ABS(Table21[[#This Row],[Erorr 3]])</f>
        <v>1.9407335900000078</v>
      </c>
      <c r="Q1138" s="204">
        <f>Table21[[#This Row],[Abs Erorr 3]]/Table21[[#This Row],[Adj Close]]</f>
        <v>2.1113549488709839E-2</v>
      </c>
    </row>
    <row r="1139" spans="1:17" x14ac:dyDescent="0.3">
      <c r="A1139" s="68">
        <v>45118</v>
      </c>
      <c r="B1139" s="87">
        <v>94.431190490000006</v>
      </c>
      <c r="C1139" s="6">
        <f t="shared" si="86"/>
        <v>91.918869020000002</v>
      </c>
      <c r="D1139" s="19">
        <f>Table21[[#This Row],[Adj Close]]-Table21[[#This Row],[Naive Trend ]]</f>
        <v>2.5123214700000034</v>
      </c>
      <c r="E1139" s="7">
        <f t="shared" si="85"/>
        <v>6.3117591686229781</v>
      </c>
      <c r="F1139" s="7">
        <f>ABS(Table21[[#This Row],[Erorr 1]])</f>
        <v>2.5123214700000034</v>
      </c>
      <c r="G1139" s="8">
        <f>Table21[[#This Row],[Abs Erorr 1]]/Table21[[#This Row],[Adj Close]]</f>
        <v>2.6604784467543604E-2</v>
      </c>
      <c r="H1139" s="6">
        <f t="shared" si="88"/>
        <v>90.958475749999991</v>
      </c>
      <c r="I1139" s="9">
        <f>(Table21[[#This Row],[Adj Close]]-Table21[[#This Row],[3-MA]])</f>
        <v>3.4727147400000149</v>
      </c>
      <c r="J1139" s="5">
        <f t="shared" si="87"/>
        <v>12.05974766541337</v>
      </c>
      <c r="K1139" s="5">
        <f>ABS(Table21[[#This Row],[Erorr 2]])</f>
        <v>3.4727147400000149</v>
      </c>
      <c r="L1139" s="8">
        <f>Table21[[#This Row],[Abs Erorr 2]]/Table21[[#This Row],[Adj Close]]</f>
        <v>3.6775081643895674E-2</v>
      </c>
      <c r="M1139" s="6">
        <f t="shared" si="89"/>
        <v>93.497376760000009</v>
      </c>
      <c r="N1139" s="11">
        <f>Table21[[#This Row],[Adj Close]]-Table21[[#This Row],[6-MA]]</f>
        <v>0.93381372999999712</v>
      </c>
      <c r="O1139" s="12">
        <f>(Table21[[#This Row],[Adj Close]]-M1139)^2</f>
        <v>0.87200808233650751</v>
      </c>
      <c r="P1139" s="12">
        <f>ABS(Table21[[#This Row],[Erorr 3]])</f>
        <v>0.93381372999999712</v>
      </c>
      <c r="Q1139" s="204">
        <f>Table21[[#This Row],[Abs Erorr 3]]/Table21[[#This Row],[Adj Close]]</f>
        <v>9.888827252462578E-3</v>
      </c>
    </row>
    <row r="1140" spans="1:17" x14ac:dyDescent="0.3">
      <c r="A1140" s="68">
        <v>45119</v>
      </c>
      <c r="B1140" s="87">
        <v>96.514816280000005</v>
      </c>
      <c r="C1140" s="6">
        <f t="shared" si="86"/>
        <v>94.431190490000006</v>
      </c>
      <c r="D1140" s="19">
        <f>Table21[[#This Row],[Adj Close]]-Table21[[#This Row],[Naive Trend ]]</f>
        <v>2.0836257899999993</v>
      </c>
      <c r="E1140" s="7">
        <f t="shared" si="85"/>
        <v>4.3414964327531207</v>
      </c>
      <c r="F1140" s="7">
        <f>ABS(Table21[[#This Row],[Erorr 1]])</f>
        <v>2.0836257899999993</v>
      </c>
      <c r="G1140" s="8">
        <f>Table21[[#This Row],[Abs Erorr 1]]/Table21[[#This Row],[Adj Close]]</f>
        <v>2.1588662449039675E-2</v>
      </c>
      <c r="H1140" s="6">
        <f t="shared" si="88"/>
        <v>92.497103373333331</v>
      </c>
      <c r="I1140" s="9">
        <f>(Table21[[#This Row],[Adj Close]]-Table21[[#This Row],[3-MA]])</f>
        <v>4.0177129066666737</v>
      </c>
      <c r="J1140" s="5">
        <f t="shared" si="87"/>
        <v>16.14201700039597</v>
      </c>
      <c r="K1140" s="5">
        <f>ABS(Table21[[#This Row],[Erorr 2]])</f>
        <v>4.0177129066666737</v>
      </c>
      <c r="L1140" s="8">
        <f>Table21[[#This Row],[Abs Erorr 2]]/Table21[[#This Row],[Adj Close]]</f>
        <v>4.1627939227598491E-2</v>
      </c>
      <c r="M1140" s="6">
        <f t="shared" si="89"/>
        <v>93.06204223666667</v>
      </c>
      <c r="N1140" s="11">
        <f>Table21[[#This Row],[Adj Close]]-Table21[[#This Row],[6-MA]]</f>
        <v>3.4527740433333349</v>
      </c>
      <c r="O1140" s="12">
        <f>(Table21[[#This Row],[Adj Close]]-M1140)^2</f>
        <v>11.921648594316427</v>
      </c>
      <c r="P1140" s="12">
        <f>ABS(Table21[[#This Row],[Erorr 3]])</f>
        <v>3.4527740433333349</v>
      </c>
      <c r="Q1140" s="204">
        <f>Table21[[#This Row],[Abs Erorr 3]]/Table21[[#This Row],[Adj Close]]</f>
        <v>3.5774549197881297E-2</v>
      </c>
    </row>
    <row r="1141" spans="1:17" x14ac:dyDescent="0.3">
      <c r="A1141" s="68">
        <v>45120</v>
      </c>
      <c r="B1141" s="87">
        <v>97.392135620000005</v>
      </c>
      <c r="C1141" s="6">
        <f t="shared" si="86"/>
        <v>96.514816280000005</v>
      </c>
      <c r="D1141" s="19">
        <f>Table21[[#This Row],[Adj Close]]-Table21[[#This Row],[Naive Trend ]]</f>
        <v>0.87731933999999967</v>
      </c>
      <c r="E1141" s="7">
        <f t="shared" si="85"/>
        <v>0.76968922433803499</v>
      </c>
      <c r="F1141" s="7">
        <f>ABS(Table21[[#This Row],[Erorr 1]])</f>
        <v>0.87731933999999967</v>
      </c>
      <c r="G1141" s="8">
        <f>Table21[[#This Row],[Abs Erorr 1]]/Table21[[#This Row],[Adj Close]]</f>
        <v>9.0081127640847976E-3</v>
      </c>
      <c r="H1141" s="6">
        <f t="shared" si="88"/>
        <v>94.28829193</v>
      </c>
      <c r="I1141" s="9">
        <f>(Table21[[#This Row],[Adj Close]]-Table21[[#This Row],[3-MA]])</f>
        <v>3.103843690000005</v>
      </c>
      <c r="J1141" s="5">
        <f t="shared" si="87"/>
        <v>9.6338456519528481</v>
      </c>
      <c r="K1141" s="5">
        <f>ABS(Table21[[#This Row],[Erorr 2]])</f>
        <v>3.103843690000005</v>
      </c>
      <c r="L1141" s="8">
        <f>Table21[[#This Row],[Abs Erorr 2]]/Table21[[#This Row],[Adj Close]]</f>
        <v>3.1869551583820224E-2</v>
      </c>
      <c r="M1141" s="6">
        <f t="shared" si="89"/>
        <v>93.06204223666667</v>
      </c>
      <c r="N1141" s="11">
        <f>Table21[[#This Row],[Adj Close]]-Table21[[#This Row],[6-MA]]</f>
        <v>4.3300933833333346</v>
      </c>
      <c r="O1141" s="12">
        <f>(Table21[[#This Row],[Adj Close]]-M1141)^2</f>
        <v>18.749708708387125</v>
      </c>
      <c r="P1141" s="12">
        <f>ABS(Table21[[#This Row],[Erorr 3]])</f>
        <v>4.3300933833333346</v>
      </c>
      <c r="Q1141" s="204">
        <f>Table21[[#This Row],[Abs Erorr 3]]/Table21[[#This Row],[Adj Close]]</f>
        <v>4.4460400788707277E-2</v>
      </c>
    </row>
    <row r="1142" spans="1:17" x14ac:dyDescent="0.3">
      <c r="A1142" s="68">
        <v>45121</v>
      </c>
      <c r="B1142" s="87">
        <v>96.714210510000001</v>
      </c>
      <c r="C1142" s="6">
        <f t="shared" si="86"/>
        <v>97.392135620000005</v>
      </c>
      <c r="D1142" s="19">
        <f>Table21[[#This Row],[Adj Close]]-Table21[[#This Row],[Naive Trend ]]</f>
        <v>-0.67792511000000388</v>
      </c>
      <c r="E1142" s="7">
        <f t="shared" si="85"/>
        <v>0.45958245476851739</v>
      </c>
      <c r="F1142" s="7">
        <f>ABS(Table21[[#This Row],[Erorr 1]])</f>
        <v>0.67792511000000388</v>
      </c>
      <c r="G1142" s="8">
        <f>Table21[[#This Row],[Abs Erorr 1]]/Table21[[#This Row],[Adj Close]]</f>
        <v>7.0095708420212788E-3</v>
      </c>
      <c r="H1142" s="6">
        <f t="shared" si="88"/>
        <v>96.112714130000015</v>
      </c>
      <c r="I1142" s="9">
        <f>(Table21[[#This Row],[Adj Close]]-Table21[[#This Row],[3-MA]])</f>
        <v>0.60149637999998617</v>
      </c>
      <c r="J1142" s="5">
        <f t="shared" si="87"/>
        <v>0.36179789515308775</v>
      </c>
      <c r="K1142" s="5">
        <f>ABS(Table21[[#This Row],[Erorr 2]])</f>
        <v>0.60149637999998617</v>
      </c>
      <c r="L1142" s="8">
        <f>Table21[[#This Row],[Abs Erorr 2]]/Table21[[#This Row],[Adj Close]]</f>
        <v>6.2193174801110848E-3</v>
      </c>
      <c r="M1142" s="6">
        <f t="shared" si="89"/>
        <v>93.535594939999996</v>
      </c>
      <c r="N1142" s="11">
        <f>Table21[[#This Row],[Adj Close]]-Table21[[#This Row],[6-MA]]</f>
        <v>3.1786155700000052</v>
      </c>
      <c r="O1142" s="12">
        <f>(Table21[[#This Row],[Adj Close]]-M1142)^2</f>
        <v>10.103596941846458</v>
      </c>
      <c r="P1142" s="12">
        <f>ABS(Table21[[#This Row],[Erorr 3]])</f>
        <v>3.1786155700000052</v>
      </c>
      <c r="Q1142" s="204">
        <f>Table21[[#This Row],[Abs Erorr 3]]/Table21[[#This Row],[Adj Close]]</f>
        <v>3.2866065423460648E-2</v>
      </c>
    </row>
    <row r="1143" spans="1:17" x14ac:dyDescent="0.3">
      <c r="A1143" s="68">
        <v>45124</v>
      </c>
      <c r="B1143" s="87">
        <v>96.903625489999996</v>
      </c>
      <c r="C1143" s="6">
        <f t="shared" si="86"/>
        <v>96.714210510000001</v>
      </c>
      <c r="D1143" s="19">
        <f>Table21[[#This Row],[Adj Close]]-Table21[[#This Row],[Naive Trend ]]</f>
        <v>0.18941497999999513</v>
      </c>
      <c r="E1143" s="7">
        <f t="shared" si="85"/>
        <v>3.5878034648398553E-2</v>
      </c>
      <c r="F1143" s="7">
        <f>ABS(Table21[[#This Row],[Erorr 1]])</f>
        <v>0.18941497999999513</v>
      </c>
      <c r="G1143" s="8">
        <f>Table21[[#This Row],[Abs Erorr 1]]/Table21[[#This Row],[Adj Close]]</f>
        <v>1.9546738219772992E-3</v>
      </c>
      <c r="H1143" s="6">
        <f t="shared" si="88"/>
        <v>96.873720803333342</v>
      </c>
      <c r="I1143" s="9">
        <f>(Table21[[#This Row],[Adj Close]]-Table21[[#This Row],[3-MA]])</f>
        <v>2.9904686666654356E-2</v>
      </c>
      <c r="J1143" s="5">
        <f t="shared" si="87"/>
        <v>8.9429028463077485E-4</v>
      </c>
      <c r="K1143" s="5">
        <f>ABS(Table21[[#This Row],[Erorr 2]])</f>
        <v>2.9904686666654356E-2</v>
      </c>
      <c r="L1143" s="8">
        <f>Table21[[#This Row],[Abs Erorr 2]]/Table21[[#This Row],[Adj Close]]</f>
        <v>3.0860235120656432E-4</v>
      </c>
      <c r="M1143" s="6">
        <f t="shared" si="89"/>
        <v>94.685412088333337</v>
      </c>
      <c r="N1143" s="11">
        <f>Table21[[#This Row],[Adj Close]]-Table21[[#This Row],[6-MA]]</f>
        <v>2.2182134016666595</v>
      </c>
      <c r="O1143" s="12">
        <f>(Table21[[#This Row],[Adj Close]]-M1143)^2</f>
        <v>4.9204706953335728</v>
      </c>
      <c r="P1143" s="12">
        <f>ABS(Table21[[#This Row],[Erorr 3]])</f>
        <v>2.2182134016666595</v>
      </c>
      <c r="Q1143" s="204">
        <f>Table21[[#This Row],[Abs Erorr 3]]/Table21[[#This Row],[Adj Close]]</f>
        <v>2.2890922712644729E-2</v>
      </c>
    </row>
    <row r="1144" spans="1:17" x14ac:dyDescent="0.3">
      <c r="A1144" s="68">
        <v>45125</v>
      </c>
      <c r="B1144" s="87">
        <v>97.053169249999996</v>
      </c>
      <c r="C1144" s="6">
        <f t="shared" si="86"/>
        <v>96.903625489999996</v>
      </c>
      <c r="D1144" s="19">
        <f>Table21[[#This Row],[Adj Close]]-Table21[[#This Row],[Naive Trend ]]</f>
        <v>0.14954376000000025</v>
      </c>
      <c r="E1144" s="7">
        <f t="shared" si="85"/>
        <v>2.2363336154937675E-2</v>
      </c>
      <c r="F1144" s="7">
        <f>ABS(Table21[[#This Row],[Erorr 1]])</f>
        <v>0.14954376000000025</v>
      </c>
      <c r="G1144" s="8">
        <f>Table21[[#This Row],[Abs Erorr 1]]/Table21[[#This Row],[Adj Close]]</f>
        <v>1.540843654623883E-3</v>
      </c>
      <c r="H1144" s="6">
        <f t="shared" si="88"/>
        <v>97.003323873333329</v>
      </c>
      <c r="I1144" s="9">
        <f>(Table21[[#This Row],[Adj Close]]-Table21[[#This Row],[3-MA]])</f>
        <v>4.9845376666667107E-2</v>
      </c>
      <c r="J1144" s="5">
        <f t="shared" si="87"/>
        <v>2.4845615750419218E-3</v>
      </c>
      <c r="K1144" s="5">
        <f>ABS(Table21[[#This Row],[Erorr 2]])</f>
        <v>4.9845376666667107E-2</v>
      </c>
      <c r="L1144" s="8">
        <f>Table21[[#This Row],[Abs Erorr 2]]/Table21[[#This Row],[Adj Close]]</f>
        <v>5.1358834597425688E-4</v>
      </c>
      <c r="M1144" s="6">
        <f t="shared" si="89"/>
        <v>95.645807901666672</v>
      </c>
      <c r="N1144" s="11">
        <f>Table21[[#This Row],[Adj Close]]-Table21[[#This Row],[6-MA]]</f>
        <v>1.4073613483333247</v>
      </c>
      <c r="O1144" s="12">
        <f>(Table21[[#This Row],[Adj Close]]-M1144)^2</f>
        <v>1.9806659647825937</v>
      </c>
      <c r="P1144" s="12">
        <f>ABS(Table21[[#This Row],[Erorr 3]])</f>
        <v>1.4073613483333247</v>
      </c>
      <c r="Q1144" s="204">
        <f>Table21[[#This Row],[Abs Erorr 3]]/Table21[[#This Row],[Adj Close]]</f>
        <v>1.4500931388526756E-2</v>
      </c>
    </row>
    <row r="1145" spans="1:17" x14ac:dyDescent="0.3">
      <c r="A1145" s="68">
        <v>45126</v>
      </c>
      <c r="B1145" s="87">
        <v>96.285522459999996</v>
      </c>
      <c r="C1145" s="6">
        <f t="shared" si="86"/>
        <v>97.053169249999996</v>
      </c>
      <c r="D1145" s="19">
        <f>Table21[[#This Row],[Adj Close]]-Table21[[#This Row],[Naive Trend ]]</f>
        <v>-0.76764679000000058</v>
      </c>
      <c r="E1145" s="7">
        <f t="shared" si="85"/>
        <v>0.58928159419730497</v>
      </c>
      <c r="F1145" s="7">
        <f>ABS(Table21[[#This Row],[Erorr 1]])</f>
        <v>0.76764679000000058</v>
      </c>
      <c r="G1145" s="8">
        <f>Table21[[#This Row],[Abs Erorr 1]]/Table21[[#This Row],[Adj Close]]</f>
        <v>7.9726086579517182E-3</v>
      </c>
      <c r="H1145" s="6">
        <f t="shared" si="88"/>
        <v>96.890335083333341</v>
      </c>
      <c r="I1145" s="9">
        <f>(Table21[[#This Row],[Adj Close]]-Table21[[#This Row],[3-MA]])</f>
        <v>-0.60481262333334485</v>
      </c>
      <c r="J1145" s="5">
        <f t="shared" si="87"/>
        <v>0.36579830934336249</v>
      </c>
      <c r="K1145" s="5">
        <f>ABS(Table21[[#This Row],[Erorr 2]])</f>
        <v>0.60481262333334485</v>
      </c>
      <c r="L1145" s="8">
        <f>Table21[[#This Row],[Abs Erorr 2]]/Table21[[#This Row],[Adj Close]]</f>
        <v>6.2814492551006599E-3</v>
      </c>
      <c r="M1145" s="6">
        <f t="shared" si="89"/>
        <v>96.501524606666678</v>
      </c>
      <c r="N1145" s="11">
        <f>Table21[[#This Row],[Adj Close]]-Table21[[#This Row],[6-MA]]</f>
        <v>-0.21600214666668194</v>
      </c>
      <c r="O1145" s="12">
        <f>(Table21[[#This Row],[Adj Close]]-M1145)^2</f>
        <v>4.6656927364614777E-2</v>
      </c>
      <c r="P1145" s="12">
        <f>ABS(Table21[[#This Row],[Erorr 3]])</f>
        <v>0.21600214666668194</v>
      </c>
      <c r="Q1145" s="204">
        <f>Table21[[#This Row],[Abs Erorr 3]]/Table21[[#This Row],[Adj Close]]</f>
        <v>2.2433502062204208E-3</v>
      </c>
    </row>
    <row r="1146" spans="1:17" x14ac:dyDescent="0.3">
      <c r="A1146" s="68">
        <v>45127</v>
      </c>
      <c r="B1146" s="87">
        <v>94.520912170000003</v>
      </c>
      <c r="C1146" s="6">
        <f t="shared" si="86"/>
        <v>96.285522459999996</v>
      </c>
      <c r="D1146" s="19">
        <f>Table21[[#This Row],[Adj Close]]-Table21[[#This Row],[Naive Trend ]]</f>
        <v>-1.7646102899999931</v>
      </c>
      <c r="E1146" s="7">
        <f t="shared" si="85"/>
        <v>3.1138494755738599</v>
      </c>
      <c r="F1146" s="7">
        <f>ABS(Table21[[#This Row],[Erorr 1]])</f>
        <v>1.7646102899999931</v>
      </c>
      <c r="G1146" s="8">
        <f>Table21[[#This Row],[Abs Erorr 1]]/Table21[[#This Row],[Adj Close]]</f>
        <v>1.8668993447992378E-2</v>
      </c>
      <c r="H1146" s="6">
        <f t="shared" si="88"/>
        <v>96.747439066666672</v>
      </c>
      <c r="I1146" s="9">
        <f>(Table21[[#This Row],[Adj Close]]-Table21[[#This Row],[3-MA]])</f>
        <v>-2.2265268966666696</v>
      </c>
      <c r="J1146" s="5">
        <f t="shared" si="87"/>
        <v>4.9574220215801104</v>
      </c>
      <c r="K1146" s="5">
        <f>ABS(Table21[[#This Row],[Erorr 2]])</f>
        <v>2.2265268966666696</v>
      </c>
      <c r="L1146" s="8">
        <f>Table21[[#This Row],[Abs Erorr 2]]/Table21[[#This Row],[Adj Close]]</f>
        <v>2.3555918426413018E-2</v>
      </c>
      <c r="M1146" s="6">
        <f t="shared" si="89"/>
        <v>96.810579935000007</v>
      </c>
      <c r="N1146" s="11">
        <f>Table21[[#This Row],[Adj Close]]-Table21[[#This Row],[6-MA]]</f>
        <v>-2.2896677650000044</v>
      </c>
      <c r="O1146" s="12">
        <f>(Table21[[#This Row],[Adj Close]]-M1146)^2</f>
        <v>5.2425784740801156</v>
      </c>
      <c r="P1146" s="12">
        <f>ABS(Table21[[#This Row],[Erorr 3]])</f>
        <v>2.2896677650000044</v>
      </c>
      <c r="Q1146" s="204">
        <f>Table21[[#This Row],[Abs Erorr 3]]/Table21[[#This Row],[Adj Close]]</f>
        <v>2.4223927937575725E-2</v>
      </c>
    </row>
    <row r="1147" spans="1:17" x14ac:dyDescent="0.3">
      <c r="A1147" s="68">
        <v>45128</v>
      </c>
      <c r="B1147" s="87">
        <v>95.6474762</v>
      </c>
      <c r="C1147" s="6">
        <f t="shared" si="86"/>
        <v>94.520912170000003</v>
      </c>
      <c r="D1147" s="19">
        <f>Table21[[#This Row],[Adj Close]]-Table21[[#This Row],[Naive Trend ]]</f>
        <v>1.1265640299999973</v>
      </c>
      <c r="E1147" s="7">
        <f t="shared" si="85"/>
        <v>1.2691465136898348</v>
      </c>
      <c r="F1147" s="7">
        <f>ABS(Table21[[#This Row],[Erorr 1]])</f>
        <v>1.1265640299999973</v>
      </c>
      <c r="G1147" s="8">
        <f>Table21[[#This Row],[Abs Erorr 1]]/Table21[[#This Row],[Adj Close]]</f>
        <v>1.1778293319986182E-2</v>
      </c>
      <c r="H1147" s="6">
        <f t="shared" si="88"/>
        <v>95.953201293333336</v>
      </c>
      <c r="I1147" s="9">
        <f>(Table21[[#This Row],[Adj Close]]-Table21[[#This Row],[3-MA]])</f>
        <v>-0.30572509333333642</v>
      </c>
      <c r="J1147" s="5">
        <f t="shared" si="87"/>
        <v>9.3467832693677269E-2</v>
      </c>
      <c r="K1147" s="5">
        <f>ABS(Table21[[#This Row],[Erorr 2]])</f>
        <v>0.30572509333333642</v>
      </c>
      <c r="L1147" s="8">
        <f>Table21[[#This Row],[Abs Erorr 2]]/Table21[[#This Row],[Adj Close]]</f>
        <v>3.1963738666147515E-3</v>
      </c>
      <c r="M1147" s="6">
        <f t="shared" si="89"/>
        <v>96.478262583333333</v>
      </c>
      <c r="N1147" s="11">
        <f>Table21[[#This Row],[Adj Close]]-Table21[[#This Row],[6-MA]]</f>
        <v>-0.83078638333333288</v>
      </c>
      <c r="O1147" s="12">
        <f>(Table21[[#This Row],[Adj Close]]-M1147)^2</f>
        <v>0.69020601473207954</v>
      </c>
      <c r="P1147" s="12">
        <f>ABS(Table21[[#This Row],[Erorr 3]])</f>
        <v>0.83078638333333288</v>
      </c>
      <c r="Q1147" s="204">
        <f>Table21[[#This Row],[Abs Erorr 3]]/Table21[[#This Row],[Adj Close]]</f>
        <v>8.6859205944561334E-3</v>
      </c>
    </row>
    <row r="1148" spans="1:17" x14ac:dyDescent="0.3">
      <c r="A1148" s="68">
        <v>45131</v>
      </c>
      <c r="B1148" s="87">
        <v>97.99031067</v>
      </c>
      <c r="C1148" s="6">
        <f t="shared" si="86"/>
        <v>95.6474762</v>
      </c>
      <c r="D1148" s="19">
        <f>Table21[[#This Row],[Adj Close]]-Table21[[#This Row],[Naive Trend ]]</f>
        <v>2.3428344699999997</v>
      </c>
      <c r="E1148" s="7">
        <f t="shared" si="85"/>
        <v>5.4888733538201793</v>
      </c>
      <c r="F1148" s="7">
        <f>ABS(Table21[[#This Row],[Erorr 1]])</f>
        <v>2.3428344699999997</v>
      </c>
      <c r="G1148" s="8">
        <f>Table21[[#This Row],[Abs Erorr 1]]/Table21[[#This Row],[Adj Close]]</f>
        <v>2.3908838067570947E-2</v>
      </c>
      <c r="H1148" s="6">
        <f t="shared" si="88"/>
        <v>95.484636943333342</v>
      </c>
      <c r="I1148" s="9">
        <f>(Table21[[#This Row],[Adj Close]]-Table21[[#This Row],[3-MA]])</f>
        <v>2.5056737266666573</v>
      </c>
      <c r="J1148" s="5">
        <f t="shared" si="87"/>
        <v>6.2784008245075746</v>
      </c>
      <c r="K1148" s="5">
        <f>ABS(Table21[[#This Row],[Erorr 2]])</f>
        <v>2.5056737266666573</v>
      </c>
      <c r="L1148" s="8">
        <f>Table21[[#This Row],[Abs Erorr 2]]/Table21[[#This Row],[Adj Close]]</f>
        <v>2.5570627437900104E-2</v>
      </c>
      <c r="M1148" s="6">
        <f t="shared" si="89"/>
        <v>96.187486013333341</v>
      </c>
      <c r="N1148" s="11">
        <f>Table21[[#This Row],[Adj Close]]-Table21[[#This Row],[6-MA]]</f>
        <v>1.8028246566666581</v>
      </c>
      <c r="O1148" s="12">
        <f>(Table21[[#This Row],[Adj Close]]-M1148)^2</f>
        <v>3.2501767426852539</v>
      </c>
      <c r="P1148" s="12">
        <f>ABS(Table21[[#This Row],[Erorr 3]])</f>
        <v>1.8028246566666581</v>
      </c>
      <c r="Q1148" s="204">
        <f>Table21[[#This Row],[Abs Erorr 3]]/Table21[[#This Row],[Adj Close]]</f>
        <v>1.8397988988299002E-2</v>
      </c>
    </row>
    <row r="1149" spans="1:17" x14ac:dyDescent="0.3">
      <c r="A1149" s="68">
        <v>45132</v>
      </c>
      <c r="B1149" s="87">
        <v>99.455825809999993</v>
      </c>
      <c r="C1149" s="6">
        <f t="shared" si="86"/>
        <v>97.99031067</v>
      </c>
      <c r="D1149" s="19">
        <f>Table21[[#This Row],[Adj Close]]-Table21[[#This Row],[Naive Trend ]]</f>
        <v>1.4655151399999937</v>
      </c>
      <c r="E1149" s="7">
        <f t="shared" si="85"/>
        <v>2.1477346255692011</v>
      </c>
      <c r="F1149" s="7">
        <f>ABS(Table21[[#This Row],[Erorr 1]])</f>
        <v>1.4655151399999937</v>
      </c>
      <c r="G1149" s="8">
        <f>Table21[[#This Row],[Abs Erorr 1]]/Table21[[#This Row],[Adj Close]]</f>
        <v>1.473533730240909E-2</v>
      </c>
      <c r="H1149" s="6">
        <f t="shared" si="88"/>
        <v>96.052899679999996</v>
      </c>
      <c r="I1149" s="9">
        <f>(Table21[[#This Row],[Adj Close]]-Table21[[#This Row],[3-MA]])</f>
        <v>3.4029261299999973</v>
      </c>
      <c r="J1149" s="5">
        <f t="shared" si="87"/>
        <v>11.579906246236758</v>
      </c>
      <c r="K1149" s="5">
        <f>ABS(Table21[[#This Row],[Erorr 2]])</f>
        <v>3.4029261299999973</v>
      </c>
      <c r="L1149" s="8">
        <f>Table21[[#This Row],[Abs Erorr 2]]/Table21[[#This Row],[Adj Close]]</f>
        <v>3.4215452964021772E-2</v>
      </c>
      <c r="M1149" s="6">
        <f t="shared" si="89"/>
        <v>96.400169373333327</v>
      </c>
      <c r="N1149" s="11">
        <f>Table21[[#This Row],[Adj Close]]-Table21[[#This Row],[6-MA]]</f>
        <v>3.0556564366666663</v>
      </c>
      <c r="O1149" s="12">
        <f>(Table21[[#This Row],[Adj Close]]-M1149)^2</f>
        <v>9.3370362589424278</v>
      </c>
      <c r="P1149" s="12">
        <f>ABS(Table21[[#This Row],[Erorr 3]])</f>
        <v>3.0556564366666663</v>
      </c>
      <c r="Q1149" s="204">
        <f>Table21[[#This Row],[Abs Erorr 3]]/Table21[[#This Row],[Adj Close]]</f>
        <v>3.0723755112185988E-2</v>
      </c>
    </row>
    <row r="1150" spans="1:17" x14ac:dyDescent="0.3">
      <c r="A1150" s="68">
        <v>45133</v>
      </c>
      <c r="B1150" s="87">
        <v>98.349212649999998</v>
      </c>
      <c r="C1150" s="6">
        <f t="shared" si="86"/>
        <v>99.455825809999993</v>
      </c>
      <c r="D1150" s="19">
        <f>Table21[[#This Row],[Adj Close]]-Table21[[#This Row],[Naive Trend ]]</f>
        <v>-1.1066131599999949</v>
      </c>
      <c r="E1150" s="7">
        <f t="shared" si="85"/>
        <v>1.2245926858851743</v>
      </c>
      <c r="F1150" s="7">
        <f>ABS(Table21[[#This Row],[Erorr 1]])</f>
        <v>1.1066131599999949</v>
      </c>
      <c r="G1150" s="8">
        <f>Table21[[#This Row],[Abs Erorr 1]]/Table21[[#This Row],[Adj Close]]</f>
        <v>1.1251876148090291E-2</v>
      </c>
      <c r="H1150" s="6">
        <f t="shared" si="88"/>
        <v>97.697870893333331</v>
      </c>
      <c r="I1150" s="9">
        <f>(Table21[[#This Row],[Adj Close]]-Table21[[#This Row],[3-MA]])</f>
        <v>0.65134175666666749</v>
      </c>
      <c r="J1150" s="5">
        <f t="shared" si="87"/>
        <v>0.42424608397762031</v>
      </c>
      <c r="K1150" s="5">
        <f>ABS(Table21[[#This Row],[Erorr 2]])</f>
        <v>0.65134175666666749</v>
      </c>
      <c r="L1150" s="8">
        <f>Table21[[#This Row],[Abs Erorr 2]]/Table21[[#This Row],[Adj Close]]</f>
        <v>6.6227450034056527E-3</v>
      </c>
      <c r="M1150" s="6">
        <f t="shared" si="89"/>
        <v>96.825536093333326</v>
      </c>
      <c r="N1150" s="11">
        <f>Table21[[#This Row],[Adj Close]]-Table21[[#This Row],[6-MA]]</f>
        <v>1.5236765566666719</v>
      </c>
      <c r="O1150" s="12">
        <f>(Table21[[#This Row],[Adj Close]]-M1150)^2</f>
        <v>2.321590249335606</v>
      </c>
      <c r="P1150" s="12">
        <f>ABS(Table21[[#This Row],[Erorr 3]])</f>
        <v>1.5236765566666719</v>
      </c>
      <c r="Q1150" s="204">
        <f>Table21[[#This Row],[Abs Erorr 3]]/Table21[[#This Row],[Adj Close]]</f>
        <v>1.5492514028445269E-2</v>
      </c>
    </row>
    <row r="1151" spans="1:17" x14ac:dyDescent="0.3">
      <c r="A1151" s="68">
        <v>45134</v>
      </c>
      <c r="B1151" s="87">
        <v>98.817779540000004</v>
      </c>
      <c r="C1151" s="6">
        <f t="shared" si="86"/>
        <v>98.349212649999998</v>
      </c>
      <c r="D1151" s="19">
        <f>Table21[[#This Row],[Adj Close]]-Table21[[#This Row],[Naive Trend ]]</f>
        <v>0.46856689000000529</v>
      </c>
      <c r="E1151" s="7">
        <f t="shared" si="85"/>
        <v>0.21955493040427707</v>
      </c>
      <c r="F1151" s="7">
        <f>ABS(Table21[[#This Row],[Erorr 1]])</f>
        <v>0.46856689000000529</v>
      </c>
      <c r="G1151" s="8">
        <f>Table21[[#This Row],[Abs Erorr 1]]/Table21[[#This Row],[Adj Close]]</f>
        <v>4.741726561568166E-3</v>
      </c>
      <c r="H1151" s="6">
        <f t="shared" si="88"/>
        <v>98.598449709999997</v>
      </c>
      <c r="I1151" s="9">
        <f>(Table21[[#This Row],[Adj Close]]-Table21[[#This Row],[3-MA]])</f>
        <v>0.21932983000000661</v>
      </c>
      <c r="J1151" s="5">
        <f t="shared" si="87"/>
        <v>4.8105574327831802E-2</v>
      </c>
      <c r="K1151" s="5">
        <f>ABS(Table21[[#This Row],[Erorr 2]])</f>
        <v>0.21932983000000661</v>
      </c>
      <c r="L1151" s="8">
        <f>Table21[[#This Row],[Abs Erorr 2]]/Table21[[#This Row],[Adj Close]]</f>
        <v>2.219538133936971E-3</v>
      </c>
      <c r="M1151" s="6">
        <f t="shared" si="89"/>
        <v>97.04154332666667</v>
      </c>
      <c r="N1151" s="11">
        <f>Table21[[#This Row],[Adj Close]]-Table21[[#This Row],[6-MA]]</f>
        <v>1.776236213333334</v>
      </c>
      <c r="O1151" s="12">
        <f>(Table21[[#This Row],[Adj Close]]-M1151)^2</f>
        <v>3.1550150855567414</v>
      </c>
      <c r="P1151" s="12">
        <f>ABS(Table21[[#This Row],[Erorr 3]])</f>
        <v>1.776236213333334</v>
      </c>
      <c r="Q1151" s="204">
        <f>Table21[[#This Row],[Abs Erorr 3]]/Table21[[#This Row],[Adj Close]]</f>
        <v>1.7974864661013147E-2</v>
      </c>
    </row>
    <row r="1152" spans="1:17" x14ac:dyDescent="0.3">
      <c r="A1152" s="68">
        <v>45135</v>
      </c>
      <c r="B1152" s="87">
        <v>101.519516</v>
      </c>
      <c r="C1152" s="6">
        <f t="shared" si="86"/>
        <v>98.817779540000004</v>
      </c>
      <c r="D1152" s="19">
        <f>Table21[[#This Row],[Adj Close]]-Table21[[#This Row],[Naive Trend ]]</f>
        <v>2.7017364599999922</v>
      </c>
      <c r="E1152" s="7">
        <f t="shared" si="85"/>
        <v>7.2993798992932897</v>
      </c>
      <c r="F1152" s="7">
        <f>ABS(Table21[[#This Row],[Erorr 1]])</f>
        <v>2.7017364599999922</v>
      </c>
      <c r="G1152" s="8">
        <f>Table21[[#This Row],[Abs Erorr 1]]/Table21[[#This Row],[Adj Close]]</f>
        <v>2.6612976169035244E-2</v>
      </c>
      <c r="H1152" s="6">
        <f t="shared" si="88"/>
        <v>98.87427266666667</v>
      </c>
      <c r="I1152" s="9">
        <f>(Table21[[#This Row],[Adj Close]]-Table21[[#This Row],[3-MA]])</f>
        <v>2.6452433333333261</v>
      </c>
      <c r="J1152" s="5">
        <f t="shared" si="87"/>
        <v>6.9973122925444056</v>
      </c>
      <c r="K1152" s="5">
        <f>ABS(Table21[[#This Row],[Erorr 2]])</f>
        <v>2.6452433333333261</v>
      </c>
      <c r="L1152" s="8">
        <f>Table21[[#This Row],[Abs Erorr 2]]/Table21[[#This Row],[Adj Close]]</f>
        <v>2.6056500637112238E-2</v>
      </c>
      <c r="M1152" s="6">
        <f t="shared" si="89"/>
        <v>97.463586173333326</v>
      </c>
      <c r="N1152" s="11">
        <f>Table21[[#This Row],[Adj Close]]-Table21[[#This Row],[6-MA]]</f>
        <v>4.0559298266666701</v>
      </c>
      <c r="O1152" s="12">
        <f>(Table21[[#This Row],[Adj Close]]-M1152)^2</f>
        <v>16.450566758844325</v>
      </c>
      <c r="P1152" s="12">
        <f>ABS(Table21[[#This Row],[Erorr 3]])</f>
        <v>4.0559298266666701</v>
      </c>
      <c r="Q1152" s="204">
        <f>Table21[[#This Row],[Abs Erorr 3]]/Table21[[#This Row],[Adj Close]]</f>
        <v>3.9952217922972273E-2</v>
      </c>
    </row>
    <row r="1153" spans="1:17" x14ac:dyDescent="0.3">
      <c r="A1153" s="68">
        <v>45138</v>
      </c>
      <c r="B1153" s="87">
        <v>100.911377</v>
      </c>
      <c r="C1153" s="6">
        <f t="shared" si="86"/>
        <v>101.519516</v>
      </c>
      <c r="D1153" s="19">
        <f>Table21[[#This Row],[Adj Close]]-Table21[[#This Row],[Naive Trend ]]</f>
        <v>-0.60813899999999421</v>
      </c>
      <c r="E1153" s="7">
        <f t="shared" si="85"/>
        <v>0.36983304332099298</v>
      </c>
      <c r="F1153" s="7">
        <f>ABS(Table21[[#This Row],[Erorr 1]])</f>
        <v>0.60813899999999421</v>
      </c>
      <c r="G1153" s="8">
        <f>Table21[[#This Row],[Abs Erorr 1]]/Table21[[#This Row],[Adj Close]]</f>
        <v>6.0264661733829498E-3</v>
      </c>
      <c r="H1153" s="6">
        <f t="shared" si="88"/>
        <v>99.562169396666661</v>
      </c>
      <c r="I1153" s="9">
        <f>(Table21[[#This Row],[Adj Close]]-Table21[[#This Row],[3-MA]])</f>
        <v>1.3492076033333404</v>
      </c>
      <c r="J1153" s="5">
        <f t="shared" si="87"/>
        <v>1.8203611568924964</v>
      </c>
      <c r="K1153" s="5">
        <f>ABS(Table21[[#This Row],[Erorr 2]])</f>
        <v>1.3492076033333404</v>
      </c>
      <c r="L1153" s="8">
        <f>Table21[[#This Row],[Abs Erorr 2]]/Table21[[#This Row],[Adj Close]]</f>
        <v>1.33702228970014E-2</v>
      </c>
      <c r="M1153" s="6">
        <f t="shared" si="89"/>
        <v>98.630020145000003</v>
      </c>
      <c r="N1153" s="11">
        <f>Table21[[#This Row],[Adj Close]]-Table21[[#This Row],[6-MA]]</f>
        <v>2.2813568549999985</v>
      </c>
      <c r="O1153" s="12">
        <f>(Table21[[#This Row],[Adj Close]]-M1153)^2</f>
        <v>5.2045890998554842</v>
      </c>
      <c r="P1153" s="12">
        <f>ABS(Table21[[#This Row],[Erorr 3]])</f>
        <v>2.2813568549999985</v>
      </c>
      <c r="Q1153" s="204">
        <f>Table21[[#This Row],[Abs Erorr 3]]/Table21[[#This Row],[Adj Close]]</f>
        <v>2.2607528732860305E-2</v>
      </c>
    </row>
    <row r="1154" spans="1:17" x14ac:dyDescent="0.3">
      <c r="A1154" s="68">
        <v>45139</v>
      </c>
      <c r="B1154" s="87">
        <v>99.874542239999997</v>
      </c>
      <c r="C1154" s="6">
        <f t="shared" si="86"/>
        <v>100.911377</v>
      </c>
      <c r="D1154" s="19">
        <f>Table21[[#This Row],[Adj Close]]-Table21[[#This Row],[Naive Trend ]]</f>
        <v>-1.036834760000005</v>
      </c>
      <c r="E1154" s="7">
        <f t="shared" si="85"/>
        <v>1.075026319544268</v>
      </c>
      <c r="F1154" s="7">
        <f>ABS(Table21[[#This Row],[Erorr 1]])</f>
        <v>1.036834760000005</v>
      </c>
      <c r="G1154" s="8">
        <f>Table21[[#This Row],[Abs Erorr 1]]/Table21[[#This Row],[Adj Close]]</f>
        <v>1.0381371836563473E-2</v>
      </c>
      <c r="H1154" s="6">
        <f t="shared" si="88"/>
        <v>100.41622418000001</v>
      </c>
      <c r="I1154" s="9">
        <f>(Table21[[#This Row],[Adj Close]]-Table21[[#This Row],[3-MA]])</f>
        <v>-0.5416819400000179</v>
      </c>
      <c r="J1154" s="5">
        <f t="shared" si="87"/>
        <v>0.29341932412218302</v>
      </c>
      <c r="K1154" s="5">
        <f>ABS(Table21[[#This Row],[Erorr 2]])</f>
        <v>0.5416819400000179</v>
      </c>
      <c r="L1154" s="8">
        <f>Table21[[#This Row],[Abs Erorr 2]]/Table21[[#This Row],[Adj Close]]</f>
        <v>5.4236237568763843E-3</v>
      </c>
      <c r="M1154" s="6">
        <f t="shared" si="89"/>
        <v>99.507336945000006</v>
      </c>
      <c r="N1154" s="11">
        <f>Table21[[#This Row],[Adj Close]]-Table21[[#This Row],[6-MA]]</f>
        <v>0.36720529499999088</v>
      </c>
      <c r="O1154" s="12">
        <f>(Table21[[#This Row],[Adj Close]]-M1154)^2</f>
        <v>0.13483972867603033</v>
      </c>
      <c r="P1154" s="12">
        <f>ABS(Table21[[#This Row],[Erorr 3]])</f>
        <v>0.36720529499999088</v>
      </c>
      <c r="Q1154" s="204">
        <f>Table21[[#This Row],[Abs Erorr 3]]/Table21[[#This Row],[Adj Close]]</f>
        <v>3.6766656123198155E-3</v>
      </c>
    </row>
    <row r="1155" spans="1:17" x14ac:dyDescent="0.3">
      <c r="A1155" s="68">
        <v>45140</v>
      </c>
      <c r="B1155" s="87">
        <v>97.571586609999997</v>
      </c>
      <c r="C1155" s="6">
        <f t="shared" si="86"/>
        <v>99.874542239999997</v>
      </c>
      <c r="D1155" s="19">
        <f>Table21[[#This Row],[Adj Close]]-Table21[[#This Row],[Naive Trend ]]</f>
        <v>-2.3029556299999996</v>
      </c>
      <c r="E1155" s="7">
        <f t="shared" ref="E1155:E1218" si="90">(B1155-C1155)^2</f>
        <v>5.3036046337486953</v>
      </c>
      <c r="F1155" s="7">
        <f>ABS(Table21[[#This Row],[Erorr 1]])</f>
        <v>2.3029556299999996</v>
      </c>
      <c r="G1155" s="8">
        <f>Table21[[#This Row],[Abs Erorr 1]]/Table21[[#This Row],[Adj Close]]</f>
        <v>2.3602728109824264E-2</v>
      </c>
      <c r="H1155" s="6">
        <f t="shared" si="88"/>
        <v>100.76847841333334</v>
      </c>
      <c r="I1155" s="9">
        <f>(Table21[[#This Row],[Adj Close]]-Table21[[#This Row],[3-MA]])</f>
        <v>-3.1968918033333438</v>
      </c>
      <c r="J1155" s="5">
        <f t="shared" si="87"/>
        <v>10.220117202219919</v>
      </c>
      <c r="K1155" s="5">
        <f>ABS(Table21[[#This Row],[Erorr 2]])</f>
        <v>3.1968918033333438</v>
      </c>
      <c r="L1155" s="8">
        <f>Table21[[#This Row],[Abs Erorr 2]]/Table21[[#This Row],[Adj Close]]</f>
        <v>3.2764577418542232E-2</v>
      </c>
      <c r="M1155" s="6">
        <f t="shared" si="89"/>
        <v>99.821375540000005</v>
      </c>
      <c r="N1155" s="11">
        <f>Table21[[#This Row],[Adj Close]]-Table21[[#This Row],[6-MA]]</f>
        <v>-2.2497889300000082</v>
      </c>
      <c r="O1155" s="12">
        <f>(Table21[[#This Row],[Adj Close]]-M1155)^2</f>
        <v>5.0615502295505816</v>
      </c>
      <c r="P1155" s="12">
        <f>ABS(Table21[[#This Row],[Erorr 3]])</f>
        <v>2.2497889300000082</v>
      </c>
      <c r="Q1155" s="204">
        <f>Table21[[#This Row],[Abs Erorr 3]]/Table21[[#This Row],[Adj Close]]</f>
        <v>2.3057828699584046E-2</v>
      </c>
    </row>
    <row r="1156" spans="1:17" x14ac:dyDescent="0.3">
      <c r="A1156" s="68">
        <v>45141</v>
      </c>
      <c r="B1156" s="87">
        <v>98.109947199999993</v>
      </c>
      <c r="C1156" s="6">
        <f t="shared" ref="C1156:C1219" si="91">B1155</f>
        <v>97.571586609999997</v>
      </c>
      <c r="D1156" s="19">
        <f>Table21[[#This Row],[Adj Close]]-Table21[[#This Row],[Naive Trend ]]</f>
        <v>0.53836058999999636</v>
      </c>
      <c r="E1156" s="7">
        <f t="shared" si="90"/>
        <v>0.2898321248651442</v>
      </c>
      <c r="F1156" s="7">
        <f>ABS(Table21[[#This Row],[Erorr 1]])</f>
        <v>0.53836058999999636</v>
      </c>
      <c r="G1156" s="8">
        <f>Table21[[#This Row],[Abs Erorr 1]]/Table21[[#This Row],[Adj Close]]</f>
        <v>5.4873191288395311E-3</v>
      </c>
      <c r="H1156" s="6">
        <f t="shared" si="88"/>
        <v>99.452501949999998</v>
      </c>
      <c r="I1156" s="9">
        <f>(Table21[[#This Row],[Adj Close]]-Table21[[#This Row],[3-MA]])</f>
        <v>-1.342554750000005</v>
      </c>
      <c r="J1156" s="5">
        <f t="shared" si="87"/>
        <v>1.8024532567475759</v>
      </c>
      <c r="K1156" s="5">
        <f>ABS(Table21[[#This Row],[Erorr 2]])</f>
        <v>1.342554750000005</v>
      </c>
      <c r="L1156" s="8">
        <f>Table21[[#This Row],[Abs Erorr 2]]/Table21[[#This Row],[Adj Close]]</f>
        <v>1.3684185837580444E-2</v>
      </c>
      <c r="M1156" s="6">
        <f t="shared" si="89"/>
        <v>99.50733567333333</v>
      </c>
      <c r="N1156" s="11">
        <f>Table21[[#This Row],[Adj Close]]-Table21[[#This Row],[6-MA]]</f>
        <v>-1.3973884733333364</v>
      </c>
      <c r="O1156" s="12">
        <f>(Table21[[#This Row],[Adj Close]]-M1156)^2</f>
        <v>1.9526945454048725</v>
      </c>
      <c r="P1156" s="12">
        <f>ABS(Table21[[#This Row],[Erorr 3]])</f>
        <v>1.3973884733333364</v>
      </c>
      <c r="Q1156" s="204">
        <f>Table21[[#This Row],[Abs Erorr 3]]/Table21[[#This Row],[Adj Close]]</f>
        <v>1.4243086590238594E-2</v>
      </c>
    </row>
    <row r="1157" spans="1:17" x14ac:dyDescent="0.3">
      <c r="A1157" s="68">
        <v>45142</v>
      </c>
      <c r="B1157" s="87">
        <v>98.568542480000005</v>
      </c>
      <c r="C1157" s="6">
        <f t="shared" si="91"/>
        <v>98.109947199999993</v>
      </c>
      <c r="D1157" s="19">
        <f>Table21[[#This Row],[Adj Close]]-Table21[[#This Row],[Naive Trend ]]</f>
        <v>0.45859528000001148</v>
      </c>
      <c r="E1157" s="7">
        <f t="shared" si="90"/>
        <v>0.21030963083828894</v>
      </c>
      <c r="F1157" s="7">
        <f>ABS(Table21[[#This Row],[Erorr 1]])</f>
        <v>0.45859528000001148</v>
      </c>
      <c r="G1157" s="8">
        <f>Table21[[#This Row],[Abs Erorr 1]]/Table21[[#This Row],[Adj Close]]</f>
        <v>4.6525521070077958E-3</v>
      </c>
      <c r="H1157" s="6">
        <f t="shared" si="88"/>
        <v>98.518692016666662</v>
      </c>
      <c r="I1157" s="9">
        <f>(Table21[[#This Row],[Adj Close]]-Table21[[#This Row],[3-MA]])</f>
        <v>4.9850463333342532E-2</v>
      </c>
      <c r="J1157" s="5">
        <f t="shared" ref="J1157:J1220" si="92">(B1157-H1157)^2</f>
        <v>2.4850686945489284E-3</v>
      </c>
      <c r="K1157" s="5">
        <f>ABS(Table21[[#This Row],[Erorr 2]])</f>
        <v>4.9850463333342532E-2</v>
      </c>
      <c r="L1157" s="8">
        <f>Table21[[#This Row],[Abs Erorr 2]]/Table21[[#This Row],[Adj Close]]</f>
        <v>5.0574414594247873E-4</v>
      </c>
      <c r="M1157" s="6">
        <f t="shared" si="89"/>
        <v>99.467458098333339</v>
      </c>
      <c r="N1157" s="11">
        <f>Table21[[#This Row],[Adj Close]]-Table21[[#This Row],[6-MA]]</f>
        <v>-0.89891561833333355</v>
      </c>
      <c r="O1157" s="12">
        <f>(Table21[[#This Row],[Adj Close]]-M1157)^2</f>
        <v>0.80804928888359939</v>
      </c>
      <c r="P1157" s="12">
        <f>ABS(Table21[[#This Row],[Erorr 3]])</f>
        <v>0.89891561833333355</v>
      </c>
      <c r="Q1157" s="204">
        <f>Table21[[#This Row],[Abs Erorr 3]]/Table21[[#This Row],[Adj Close]]</f>
        <v>9.119700826617453E-3</v>
      </c>
    </row>
    <row r="1158" spans="1:17" x14ac:dyDescent="0.3">
      <c r="A1158" s="68">
        <v>45145</v>
      </c>
      <c r="B1158" s="87">
        <v>98.728050229999994</v>
      </c>
      <c r="C1158" s="6">
        <f t="shared" si="91"/>
        <v>98.568542480000005</v>
      </c>
      <c r="D1158" s="19">
        <f>Table21[[#This Row],[Adj Close]]-Table21[[#This Row],[Naive Trend ]]</f>
        <v>0.15950774999998885</v>
      </c>
      <c r="E1158" s="7">
        <f t="shared" si="90"/>
        <v>2.5442722310058941E-2</v>
      </c>
      <c r="F1158" s="7">
        <f>ABS(Table21[[#This Row],[Erorr 1]])</f>
        <v>0.15950774999998885</v>
      </c>
      <c r="G1158" s="8">
        <f>Table21[[#This Row],[Abs Erorr 1]]/Table21[[#This Row],[Adj Close]]</f>
        <v>1.6156274698871753E-3</v>
      </c>
      <c r="H1158" s="6">
        <f t="shared" ref="H1158:H1221" si="93">AVERAGE(B1155:B1157)</f>
        <v>98.083358763333322</v>
      </c>
      <c r="I1158" s="9">
        <f>(Table21[[#This Row],[Adj Close]]-Table21[[#This Row],[3-MA]])</f>
        <v>0.64469146666667143</v>
      </c>
      <c r="J1158" s="5">
        <f t="shared" si="92"/>
        <v>0.41562708719282393</v>
      </c>
      <c r="K1158" s="5">
        <f>ABS(Table21[[#This Row],[Erorr 2]])</f>
        <v>0.64469146666667143</v>
      </c>
      <c r="L1158" s="8">
        <f>Table21[[#This Row],[Abs Erorr 2]]/Table21[[#This Row],[Adj Close]]</f>
        <v>6.5299726386247653E-3</v>
      </c>
      <c r="M1158" s="6">
        <f t="shared" si="89"/>
        <v>99.425918588333332</v>
      </c>
      <c r="N1158" s="11">
        <f>Table21[[#This Row],[Adj Close]]-Table21[[#This Row],[6-MA]]</f>
        <v>-0.69786835833333782</v>
      </c>
      <c r="O1158" s="12">
        <f>(Table21[[#This Row],[Adj Close]]-M1158)^2</f>
        <v>0.48702024556286799</v>
      </c>
      <c r="P1158" s="12">
        <f>ABS(Table21[[#This Row],[Erorr 3]])</f>
        <v>0.69786835833333782</v>
      </c>
      <c r="Q1158" s="204">
        <f>Table21[[#This Row],[Abs Erorr 3]]/Table21[[#This Row],[Adj Close]]</f>
        <v>7.0685925297578715E-3</v>
      </c>
    </row>
    <row r="1159" spans="1:17" x14ac:dyDescent="0.3">
      <c r="A1159" s="68">
        <v>45146</v>
      </c>
      <c r="B1159" s="87">
        <v>96.405151369999999</v>
      </c>
      <c r="C1159" s="6">
        <f t="shared" si="91"/>
        <v>98.728050229999994</v>
      </c>
      <c r="D1159" s="19">
        <f>Table21[[#This Row],[Adj Close]]-Table21[[#This Row],[Naive Trend ]]</f>
        <v>-2.3228988599999951</v>
      </c>
      <c r="E1159" s="7">
        <f t="shared" si="90"/>
        <v>5.3958591137892773</v>
      </c>
      <c r="F1159" s="7">
        <f>ABS(Table21[[#This Row],[Erorr 1]])</f>
        <v>2.3228988599999951</v>
      </c>
      <c r="G1159" s="8">
        <f>Table21[[#This Row],[Abs Erorr 1]]/Table21[[#This Row],[Adj Close]]</f>
        <v>2.4095173618728951E-2</v>
      </c>
      <c r="H1159" s="6">
        <f t="shared" si="93"/>
        <v>98.468846636666669</v>
      </c>
      <c r="I1159" s="9">
        <f>(Table21[[#This Row],[Adj Close]]-Table21[[#This Row],[3-MA]])</f>
        <v>-2.0636952666666701</v>
      </c>
      <c r="J1159" s="5">
        <f t="shared" si="92"/>
        <v>4.2588381536624187</v>
      </c>
      <c r="K1159" s="5">
        <f>ABS(Table21[[#This Row],[Erorr 2]])</f>
        <v>2.0636952666666701</v>
      </c>
      <c r="L1159" s="8">
        <f>Table21[[#This Row],[Abs Erorr 2]]/Table21[[#This Row],[Adj Close]]</f>
        <v>2.1406483339736392E-2</v>
      </c>
      <c r="M1159" s="6">
        <f t="shared" si="89"/>
        <v>98.960674293333341</v>
      </c>
      <c r="N1159" s="11">
        <f>Table21[[#This Row],[Adj Close]]-Table21[[#This Row],[6-MA]]</f>
        <v>-2.5555229233333421</v>
      </c>
      <c r="O1159" s="12">
        <f>(Table21[[#This Row],[Adj Close]]-M1159)^2</f>
        <v>6.5306974116821905</v>
      </c>
      <c r="P1159" s="12">
        <f>ABS(Table21[[#This Row],[Erorr 3]])</f>
        <v>2.5555229233333421</v>
      </c>
      <c r="Q1159" s="204">
        <f>Table21[[#This Row],[Abs Erorr 3]]/Table21[[#This Row],[Adj Close]]</f>
        <v>2.6508157365215099E-2</v>
      </c>
    </row>
    <row r="1160" spans="1:17" x14ac:dyDescent="0.3">
      <c r="A1160" s="68">
        <v>45147</v>
      </c>
      <c r="B1160" s="87">
        <v>97.023262020000004</v>
      </c>
      <c r="C1160" s="6">
        <f t="shared" si="91"/>
        <v>96.405151369999999</v>
      </c>
      <c r="D1160" s="19">
        <f>Table21[[#This Row],[Adj Close]]-Table21[[#This Row],[Naive Trend ]]</f>
        <v>0.61811065000000553</v>
      </c>
      <c r="E1160" s="7">
        <f t="shared" si="90"/>
        <v>0.38206077564342933</v>
      </c>
      <c r="F1160" s="7">
        <f>ABS(Table21[[#This Row],[Erorr 1]])</f>
        <v>0.61811065000000553</v>
      </c>
      <c r="G1160" s="8">
        <f>Table21[[#This Row],[Abs Erorr 1]]/Table21[[#This Row],[Adj Close]]</f>
        <v>6.3707469438884726E-3</v>
      </c>
      <c r="H1160" s="6">
        <f t="shared" si="93"/>
        <v>97.900581360000004</v>
      </c>
      <c r="I1160" s="9">
        <f>(Table21[[#This Row],[Adj Close]]-Table21[[#This Row],[3-MA]])</f>
        <v>-0.87731933999999967</v>
      </c>
      <c r="J1160" s="5">
        <f t="shared" si="92"/>
        <v>0.76968922433803499</v>
      </c>
      <c r="K1160" s="5">
        <f>ABS(Table21[[#This Row],[Erorr 2]])</f>
        <v>0.87731933999999967</v>
      </c>
      <c r="L1160" s="8">
        <f>Table21[[#This Row],[Abs Erorr 2]]/Table21[[#This Row],[Adj Close]]</f>
        <v>9.0423607878608783E-3</v>
      </c>
      <c r="M1160" s="6">
        <f t="shared" si="89"/>
        <v>98.209636688333333</v>
      </c>
      <c r="N1160" s="11">
        <f>Table21[[#This Row],[Adj Close]]-Table21[[#This Row],[6-MA]]</f>
        <v>-1.1863746683333289</v>
      </c>
      <c r="O1160" s="12">
        <f>(Table21[[#This Row],[Adj Close]]-M1160)^2</f>
        <v>1.4074848536630162</v>
      </c>
      <c r="P1160" s="12">
        <f>ABS(Table21[[#This Row],[Erorr 3]])</f>
        <v>1.1863746683333289</v>
      </c>
      <c r="Q1160" s="204">
        <f>Table21[[#This Row],[Abs Erorr 3]]/Table21[[#This Row],[Adj Close]]</f>
        <v>1.2227734294161066E-2</v>
      </c>
    </row>
    <row r="1161" spans="1:17" x14ac:dyDescent="0.3">
      <c r="A1161" s="68">
        <v>45148</v>
      </c>
      <c r="B1161" s="87">
        <v>99.695091250000004</v>
      </c>
      <c r="C1161" s="6">
        <f t="shared" si="91"/>
        <v>97.023262020000004</v>
      </c>
      <c r="D1161" s="19">
        <f>Table21[[#This Row],[Adj Close]]-Table21[[#This Row],[Naive Trend ]]</f>
        <v>2.6718292300000002</v>
      </c>
      <c r="E1161" s="7">
        <f t="shared" si="90"/>
        <v>7.1386714342823936</v>
      </c>
      <c r="F1161" s="7">
        <f>ABS(Table21[[#This Row],[Erorr 1]])</f>
        <v>2.6718292300000002</v>
      </c>
      <c r="G1161" s="8">
        <f>Table21[[#This Row],[Abs Erorr 1]]/Table21[[#This Row],[Adj Close]]</f>
        <v>2.680000786899325E-2</v>
      </c>
      <c r="H1161" s="6">
        <f t="shared" si="93"/>
        <v>97.385487873333332</v>
      </c>
      <c r="I1161" s="9">
        <f>(Table21[[#This Row],[Adj Close]]-Table21[[#This Row],[3-MA]])</f>
        <v>2.3096033766666721</v>
      </c>
      <c r="J1161" s="5">
        <f t="shared" si="92"/>
        <v>5.3342677575100943</v>
      </c>
      <c r="K1161" s="5">
        <f>ABS(Table21[[#This Row],[Erorr 2]])</f>
        <v>2.3096033766666721</v>
      </c>
      <c r="L1161" s="8">
        <f>Table21[[#This Row],[Abs Erorr 2]]/Table21[[#This Row],[Adj Close]]</f>
        <v>2.316667097354878E-2</v>
      </c>
      <c r="M1161" s="6">
        <f t="shared" ref="M1161:M1224" si="94">AVERAGE(B1155:B1160)</f>
        <v>97.734423318333327</v>
      </c>
      <c r="N1161" s="11">
        <f>Table21[[#This Row],[Adj Close]]-Table21[[#This Row],[6-MA]]</f>
        <v>1.9606679316666771</v>
      </c>
      <c r="O1161" s="12">
        <f>(Table21[[#This Row],[Adj Close]]-M1161)^2</f>
        <v>3.8442187382660853</v>
      </c>
      <c r="P1161" s="12">
        <f>ABS(Table21[[#This Row],[Erorr 3]])</f>
        <v>1.9606679316666771</v>
      </c>
      <c r="Q1161" s="204">
        <f>Table21[[#This Row],[Abs Erorr 3]]/Table21[[#This Row],[Adj Close]]</f>
        <v>1.9666644636996376E-2</v>
      </c>
    </row>
    <row r="1162" spans="1:17" x14ac:dyDescent="0.3">
      <c r="A1162" s="68">
        <v>45149</v>
      </c>
      <c r="B1162" s="87">
        <v>97.162834169999996</v>
      </c>
      <c r="C1162" s="6">
        <f t="shared" si="91"/>
        <v>99.695091250000004</v>
      </c>
      <c r="D1162" s="19">
        <f>Table21[[#This Row],[Adj Close]]-Table21[[#This Row],[Naive Trend ]]</f>
        <v>-2.5322570800000079</v>
      </c>
      <c r="E1162" s="7">
        <f t="shared" si="90"/>
        <v>6.4123259192101667</v>
      </c>
      <c r="F1162" s="7">
        <f>ABS(Table21[[#This Row],[Erorr 1]])</f>
        <v>2.5322570800000079</v>
      </c>
      <c r="G1162" s="8">
        <f>Table21[[#This Row],[Abs Erorr 1]]/Table21[[#This Row],[Adj Close]]</f>
        <v>2.6061992753005428E-2</v>
      </c>
      <c r="H1162" s="6">
        <f t="shared" si="93"/>
        <v>97.707834880000007</v>
      </c>
      <c r="I1162" s="9">
        <f>(Table21[[#This Row],[Adj Close]]-Table21[[#This Row],[3-MA]])</f>
        <v>-0.54500071000001071</v>
      </c>
      <c r="J1162" s="5">
        <f t="shared" si="92"/>
        <v>0.29702577390051577</v>
      </c>
      <c r="K1162" s="5">
        <f>ABS(Table21[[#This Row],[Erorr 2]])</f>
        <v>0.54500071000001071</v>
      </c>
      <c r="L1162" s="8">
        <f>Table21[[#This Row],[Abs Erorr 2]]/Table21[[#This Row],[Adj Close]]</f>
        <v>5.6091479283782069E-3</v>
      </c>
      <c r="M1162" s="6">
        <f t="shared" si="94"/>
        <v>98.088340758333331</v>
      </c>
      <c r="N1162" s="11">
        <f>Table21[[#This Row],[Adj Close]]-Table21[[#This Row],[6-MA]]</f>
        <v>-0.92550658833333443</v>
      </c>
      <c r="O1162" s="12">
        <f>(Table21[[#This Row],[Adj Close]]-M1162)^2</f>
        <v>0.85656244504840817</v>
      </c>
      <c r="P1162" s="12">
        <f>ABS(Table21[[#This Row],[Erorr 3]])</f>
        <v>0.92550658833333443</v>
      </c>
      <c r="Q1162" s="204">
        <f>Table21[[#This Row],[Abs Erorr 3]]/Table21[[#This Row],[Adj Close]]</f>
        <v>9.5253148617920197E-3</v>
      </c>
    </row>
    <row r="1163" spans="1:17" x14ac:dyDescent="0.3">
      <c r="A1163" s="68">
        <v>45152</v>
      </c>
      <c r="B1163" s="87">
        <v>97.063140869999998</v>
      </c>
      <c r="C1163" s="6">
        <f t="shared" si="91"/>
        <v>97.162834169999996</v>
      </c>
      <c r="D1163" s="19">
        <f>Table21[[#This Row],[Adj Close]]-Table21[[#This Row],[Naive Trend ]]</f>
        <v>-9.969329999999843E-2</v>
      </c>
      <c r="E1163" s="7">
        <f t="shared" si="90"/>
        <v>9.9387540648896867E-3</v>
      </c>
      <c r="F1163" s="7">
        <f>ABS(Table21[[#This Row],[Erorr 1]])</f>
        <v>9.969329999999843E-2</v>
      </c>
      <c r="G1163" s="8">
        <f>Table21[[#This Row],[Abs Erorr 1]]/Table21[[#This Row],[Adj Close]]</f>
        <v>1.0270974038798218E-3</v>
      </c>
      <c r="H1163" s="6">
        <f t="shared" si="93"/>
        <v>97.960395813333335</v>
      </c>
      <c r="I1163" s="9">
        <f>(Table21[[#This Row],[Adj Close]]-Table21[[#This Row],[3-MA]])</f>
        <v>-0.897254943333337</v>
      </c>
      <c r="J1163" s="5">
        <f t="shared" si="92"/>
        <v>0.80506643333610983</v>
      </c>
      <c r="K1163" s="5">
        <f>ABS(Table21[[#This Row],[Erorr 2]])</f>
        <v>0.897254943333337</v>
      </c>
      <c r="L1163" s="8">
        <f>Table21[[#This Row],[Abs Erorr 2]]/Table21[[#This Row],[Adj Close]]</f>
        <v>9.2440336804581816E-3</v>
      </c>
      <c r="M1163" s="6">
        <f t="shared" si="94"/>
        <v>97.930488586666684</v>
      </c>
      <c r="N1163" s="11">
        <f>Table21[[#This Row],[Adj Close]]-Table21[[#This Row],[6-MA]]</f>
        <v>-0.86734771666668564</v>
      </c>
      <c r="O1163" s="12">
        <f>(Table21[[#This Row],[Adj Close]]-M1163)^2</f>
        <v>0.7522920616069132</v>
      </c>
      <c r="P1163" s="12">
        <f>ABS(Table21[[#This Row],[Erorr 3]])</f>
        <v>0.86734771666668564</v>
      </c>
      <c r="Q1163" s="204">
        <f>Table21[[#This Row],[Abs Erorr 3]]/Table21[[#This Row],[Adj Close]]</f>
        <v>8.9359123235910349E-3</v>
      </c>
    </row>
    <row r="1164" spans="1:17" x14ac:dyDescent="0.3">
      <c r="A1164" s="68">
        <v>45153</v>
      </c>
      <c r="B1164" s="87">
        <v>97.501800540000005</v>
      </c>
      <c r="C1164" s="6">
        <f t="shared" si="91"/>
        <v>97.063140869999998</v>
      </c>
      <c r="D1164" s="19">
        <f>Table21[[#This Row],[Adj Close]]-Table21[[#This Row],[Naive Trend ]]</f>
        <v>0.43865967000000694</v>
      </c>
      <c r="E1164" s="7">
        <f t="shared" si="90"/>
        <v>0.19242230608451499</v>
      </c>
      <c r="F1164" s="7">
        <f>ABS(Table21[[#This Row],[Erorr 1]])</f>
        <v>0.43865967000000694</v>
      </c>
      <c r="G1164" s="8">
        <f>Table21[[#This Row],[Abs Erorr 1]]/Table21[[#This Row],[Adj Close]]</f>
        <v>4.4989904552587964E-3</v>
      </c>
      <c r="H1164" s="6">
        <f t="shared" si="93"/>
        <v>97.973688763333328</v>
      </c>
      <c r="I1164" s="9">
        <f>(Table21[[#This Row],[Adj Close]]-Table21[[#This Row],[3-MA]])</f>
        <v>-0.47188822333332325</v>
      </c>
      <c r="J1164" s="5">
        <f t="shared" si="92"/>
        <v>0.22267849532068038</v>
      </c>
      <c r="K1164" s="5">
        <f>ABS(Table21[[#This Row],[Erorr 2]])</f>
        <v>0.47188822333332325</v>
      </c>
      <c r="L1164" s="8">
        <f>Table21[[#This Row],[Abs Erorr 2]]/Table21[[#This Row],[Adj Close]]</f>
        <v>4.8397898369039001E-3</v>
      </c>
      <c r="M1164" s="6">
        <f t="shared" si="94"/>
        <v>97.679588318333344</v>
      </c>
      <c r="N1164" s="11">
        <f>Table21[[#This Row],[Adj Close]]-Table21[[#This Row],[6-MA]]</f>
        <v>-0.17778777833333947</v>
      </c>
      <c r="O1164" s="12">
        <f>(Table21[[#This Row],[Adj Close]]-M1164)^2</f>
        <v>3.160849412470465E-2</v>
      </c>
      <c r="P1164" s="12">
        <f>ABS(Table21[[#This Row],[Erorr 3]])</f>
        <v>0.17778777833333947</v>
      </c>
      <c r="Q1164" s="204">
        <f>Table21[[#This Row],[Abs Erorr 3]]/Table21[[#This Row],[Adj Close]]</f>
        <v>1.8234307197270909E-3</v>
      </c>
    </row>
    <row r="1165" spans="1:17" x14ac:dyDescent="0.3">
      <c r="A1165" s="68">
        <v>45154</v>
      </c>
      <c r="B1165" s="87">
        <v>99.685119630000003</v>
      </c>
      <c r="C1165" s="6">
        <f t="shared" si="91"/>
        <v>97.501800540000005</v>
      </c>
      <c r="D1165" s="19">
        <f>Table21[[#This Row],[Adj Close]]-Table21[[#This Row],[Naive Trend ]]</f>
        <v>2.1833190899999977</v>
      </c>
      <c r="E1165" s="7">
        <f t="shared" si="90"/>
        <v>4.7668822487584182</v>
      </c>
      <c r="F1165" s="7">
        <f>ABS(Table21[[#This Row],[Erorr 1]])</f>
        <v>2.1833190899999977</v>
      </c>
      <c r="G1165" s="8">
        <f>Table21[[#This Row],[Abs Erorr 1]]/Table21[[#This Row],[Adj Close]]</f>
        <v>2.1902156491398071E-2</v>
      </c>
      <c r="H1165" s="6">
        <f t="shared" si="93"/>
        <v>97.24259185999999</v>
      </c>
      <c r="I1165" s="9">
        <f>(Table21[[#This Row],[Adj Close]]-Table21[[#This Row],[3-MA]])</f>
        <v>2.4425277700000123</v>
      </c>
      <c r="J1165" s="5">
        <f t="shared" si="92"/>
        <v>5.9659419072212332</v>
      </c>
      <c r="K1165" s="5">
        <f>ABS(Table21[[#This Row],[Erorr 2]])</f>
        <v>2.4425277700000123</v>
      </c>
      <c r="L1165" s="8">
        <f>Table21[[#This Row],[Abs Erorr 2]]/Table21[[#This Row],[Adj Close]]</f>
        <v>2.4502431045535299E-2</v>
      </c>
      <c r="M1165" s="6">
        <f t="shared" si="94"/>
        <v>97.475213370000006</v>
      </c>
      <c r="N1165" s="11">
        <f>Table21[[#This Row],[Adj Close]]-Table21[[#This Row],[6-MA]]</f>
        <v>2.2099062599999968</v>
      </c>
      <c r="O1165" s="12">
        <f>(Table21[[#This Row],[Adj Close]]-M1165)^2</f>
        <v>4.8836856779871738</v>
      </c>
      <c r="P1165" s="12">
        <f>ABS(Table21[[#This Row],[Erorr 3]])</f>
        <v>2.2099062599999968</v>
      </c>
      <c r="Q1165" s="204">
        <f>Table21[[#This Row],[Abs Erorr 3]]/Table21[[#This Row],[Adj Close]]</f>
        <v>2.2168868013626084E-2</v>
      </c>
    </row>
    <row r="1166" spans="1:17" x14ac:dyDescent="0.3">
      <c r="A1166" s="68">
        <v>45155</v>
      </c>
      <c r="B1166" s="87">
        <v>99.724998470000003</v>
      </c>
      <c r="C1166" s="6">
        <f t="shared" si="91"/>
        <v>99.685119630000003</v>
      </c>
      <c r="D1166" s="19">
        <f>Table21[[#This Row],[Adj Close]]-Table21[[#This Row],[Naive Trend ]]</f>
        <v>3.9878840000000082E-2</v>
      </c>
      <c r="E1166" s="7">
        <f t="shared" si="90"/>
        <v>1.5903218797456065E-3</v>
      </c>
      <c r="F1166" s="7">
        <f>ABS(Table21[[#This Row],[Erorr 1]])</f>
        <v>3.9878840000000082E-2</v>
      </c>
      <c r="G1166" s="8">
        <f>Table21[[#This Row],[Abs Erorr 1]]/Table21[[#This Row],[Adj Close]]</f>
        <v>3.9988809838885809E-4</v>
      </c>
      <c r="H1166" s="6">
        <f t="shared" si="93"/>
        <v>98.083353680000002</v>
      </c>
      <c r="I1166" s="9">
        <f>(Table21[[#This Row],[Adj Close]]-Table21[[#This Row],[3-MA]])</f>
        <v>1.6416447900000009</v>
      </c>
      <c r="J1166" s="5">
        <f t="shared" si="92"/>
        <v>2.6949976165341467</v>
      </c>
      <c r="K1166" s="5">
        <f>ABS(Table21[[#This Row],[Erorr 2]])</f>
        <v>1.6416447900000009</v>
      </c>
      <c r="L1166" s="8">
        <f>Table21[[#This Row],[Abs Erorr 2]]/Table21[[#This Row],[Adj Close]]</f>
        <v>1.6461717876023355E-2</v>
      </c>
      <c r="M1166" s="6">
        <f t="shared" si="94"/>
        <v>98.021874746666683</v>
      </c>
      <c r="N1166" s="11">
        <f>Table21[[#This Row],[Adj Close]]-Table21[[#This Row],[6-MA]]</f>
        <v>1.7031237233333201</v>
      </c>
      <c r="O1166" s="12">
        <f>(Table21[[#This Row],[Adj Close]]-M1166)^2</f>
        <v>2.9006304169807513</v>
      </c>
      <c r="P1166" s="12">
        <f>ABS(Table21[[#This Row],[Erorr 3]])</f>
        <v>1.7031237233333201</v>
      </c>
      <c r="Q1166" s="204">
        <f>Table21[[#This Row],[Abs Erorr 3]]/Table21[[#This Row],[Adj Close]]</f>
        <v>1.7078202551646729E-2</v>
      </c>
    </row>
    <row r="1167" spans="1:17" x14ac:dyDescent="0.3">
      <c r="A1167" s="68">
        <v>45156</v>
      </c>
      <c r="B1167" s="87">
        <v>99.655212399999996</v>
      </c>
      <c r="C1167" s="6">
        <f t="shared" si="91"/>
        <v>99.724998470000003</v>
      </c>
      <c r="D1167" s="19">
        <f>Table21[[#This Row],[Adj Close]]-Table21[[#This Row],[Naive Trend ]]</f>
        <v>-6.9786070000006362E-2</v>
      </c>
      <c r="E1167" s="7">
        <f t="shared" si="90"/>
        <v>4.870095566045788E-3</v>
      </c>
      <c r="F1167" s="7">
        <f>ABS(Table21[[#This Row],[Erorr 1]])</f>
        <v>6.9786070000006362E-2</v>
      </c>
      <c r="G1167" s="8">
        <f>Table21[[#This Row],[Abs Erorr 1]]/Table21[[#This Row],[Adj Close]]</f>
        <v>7.0027516192425838E-4</v>
      </c>
      <c r="H1167" s="6">
        <f t="shared" si="93"/>
        <v>98.970639546666675</v>
      </c>
      <c r="I1167" s="9">
        <f>(Table21[[#This Row],[Adj Close]]-Table21[[#This Row],[3-MA]])</f>
        <v>0.68457285333332152</v>
      </c>
      <c r="J1167" s="5">
        <f t="shared" si="92"/>
        <v>0.46863999152092534</v>
      </c>
      <c r="K1167" s="5">
        <f>ABS(Table21[[#This Row],[Erorr 2]])</f>
        <v>0.68457285333332152</v>
      </c>
      <c r="L1167" s="8">
        <f>Table21[[#This Row],[Abs Erorr 2]]/Table21[[#This Row],[Adj Close]]</f>
        <v>6.869413418994645E-3</v>
      </c>
      <c r="M1167" s="6">
        <f t="shared" si="94"/>
        <v>98.472164155000016</v>
      </c>
      <c r="N1167" s="11">
        <f>Table21[[#This Row],[Adj Close]]-Table21[[#This Row],[6-MA]]</f>
        <v>1.1830482449999806</v>
      </c>
      <c r="O1167" s="12">
        <f>(Table21[[#This Row],[Adj Close]]-M1167)^2</f>
        <v>1.3996031499975341</v>
      </c>
      <c r="P1167" s="12">
        <f>ABS(Table21[[#This Row],[Erorr 3]])</f>
        <v>1.1830482449999806</v>
      </c>
      <c r="Q1167" s="204">
        <f>Table21[[#This Row],[Abs Erorr 3]]/Table21[[#This Row],[Adj Close]]</f>
        <v>1.1871413612078966E-2</v>
      </c>
    </row>
    <row r="1168" spans="1:17" x14ac:dyDescent="0.3">
      <c r="A1168" s="68">
        <v>45159</v>
      </c>
      <c r="B1168" s="87">
        <v>100.4328308</v>
      </c>
      <c r="C1168" s="6">
        <f t="shared" si="91"/>
        <v>99.655212399999996</v>
      </c>
      <c r="D1168" s="19">
        <f>Table21[[#This Row],[Adj Close]]-Table21[[#This Row],[Naive Trend ]]</f>
        <v>0.77761840000000859</v>
      </c>
      <c r="E1168" s="7">
        <f t="shared" si="90"/>
        <v>0.60469037601857334</v>
      </c>
      <c r="F1168" s="7">
        <f>ABS(Table21[[#This Row],[Erorr 1]])</f>
        <v>0.77761840000000859</v>
      </c>
      <c r="G1168" s="8">
        <f>Table21[[#This Row],[Abs Erorr 1]]/Table21[[#This Row],[Adj Close]]</f>
        <v>7.7426713337249535E-3</v>
      </c>
      <c r="H1168" s="6">
        <f t="shared" si="93"/>
        <v>99.688443500000005</v>
      </c>
      <c r="I1168" s="9">
        <f>(Table21[[#This Row],[Adj Close]]-Table21[[#This Row],[3-MA]])</f>
        <v>0.74438729999999964</v>
      </c>
      <c r="J1168" s="5">
        <f t="shared" si="92"/>
        <v>0.55411245240128948</v>
      </c>
      <c r="K1168" s="5">
        <f>ABS(Table21[[#This Row],[Erorr 2]])</f>
        <v>0.74438729999999964</v>
      </c>
      <c r="L1168" s="8">
        <f>Table21[[#This Row],[Abs Erorr 2]]/Table21[[#This Row],[Adj Close]]</f>
        <v>7.4117924793174264E-3</v>
      </c>
      <c r="M1168" s="6">
        <f t="shared" si="94"/>
        <v>98.465517680000005</v>
      </c>
      <c r="N1168" s="11">
        <f>Table21[[#This Row],[Adj Close]]-Table21[[#This Row],[6-MA]]</f>
        <v>1.96731312</v>
      </c>
      <c r="O1168" s="12">
        <f>(Table21[[#This Row],[Adj Close]]-M1168)^2</f>
        <v>3.8703209121241344</v>
      </c>
      <c r="P1168" s="12">
        <f>ABS(Table21[[#This Row],[Erorr 3]])</f>
        <v>1.96731312</v>
      </c>
      <c r="Q1168" s="204">
        <f>Table21[[#This Row],[Abs Erorr 3]]/Table21[[#This Row],[Adj Close]]</f>
        <v>1.9588346801830862E-2</v>
      </c>
    </row>
    <row r="1169" spans="1:17" x14ac:dyDescent="0.3">
      <c r="A1169" s="68">
        <v>45160</v>
      </c>
      <c r="B1169" s="87">
        <v>99.535575870000002</v>
      </c>
      <c r="C1169" s="6">
        <f t="shared" si="91"/>
        <v>100.4328308</v>
      </c>
      <c r="D1169" s="19">
        <f>Table21[[#This Row],[Adj Close]]-Table21[[#This Row],[Naive Trend ]]</f>
        <v>-0.89725493000000256</v>
      </c>
      <c r="E1169" s="7">
        <f t="shared" si="90"/>
        <v>0.80506640940930951</v>
      </c>
      <c r="F1169" s="7">
        <f>ABS(Table21[[#This Row],[Erorr 1]])</f>
        <v>0.89725493000000256</v>
      </c>
      <c r="G1169" s="8">
        <f>Table21[[#This Row],[Abs Erorr 1]]/Table21[[#This Row],[Adj Close]]</f>
        <v>9.0144144157248505E-3</v>
      </c>
      <c r="H1169" s="6">
        <f t="shared" si="93"/>
        <v>99.937680556666649</v>
      </c>
      <c r="I1169" s="9">
        <f>(Table21[[#This Row],[Adj Close]]-Table21[[#This Row],[3-MA]])</f>
        <v>-0.40210468666664667</v>
      </c>
      <c r="J1169" s="5">
        <f t="shared" si="92"/>
        <v>0.16168817903928209</v>
      </c>
      <c r="K1169" s="5">
        <f>ABS(Table21[[#This Row],[Erorr 2]])</f>
        <v>0.40210468666664667</v>
      </c>
      <c r="L1169" s="8">
        <f>Table21[[#This Row],[Abs Erorr 2]]/Table21[[#This Row],[Adj Close]]</f>
        <v>4.0398087131361133E-3</v>
      </c>
      <c r="M1169" s="6">
        <f t="shared" si="94"/>
        <v>99.010517118333325</v>
      </c>
      <c r="N1169" s="11">
        <f>Table21[[#This Row],[Adj Close]]-Table21[[#This Row],[6-MA]]</f>
        <v>0.52505875166667693</v>
      </c>
      <c r="O1169" s="12">
        <f>(Table21[[#This Row],[Adj Close]]-M1169)^2</f>
        <v>0.2756866927017691</v>
      </c>
      <c r="P1169" s="12">
        <f>ABS(Table21[[#This Row],[Erorr 3]])</f>
        <v>0.52505875166667693</v>
      </c>
      <c r="Q1169" s="204">
        <f>Table21[[#This Row],[Abs Erorr 3]]/Table21[[#This Row],[Adj Close]]</f>
        <v>5.2750862902771383E-3</v>
      </c>
    </row>
    <row r="1170" spans="1:17" x14ac:dyDescent="0.3">
      <c r="A1170" s="68">
        <v>45161</v>
      </c>
      <c r="B1170" s="87">
        <v>96.614517210000002</v>
      </c>
      <c r="C1170" s="6">
        <f t="shared" si="91"/>
        <v>99.535575870000002</v>
      </c>
      <c r="D1170" s="19">
        <f>Table21[[#This Row],[Adj Close]]-Table21[[#This Row],[Naive Trend ]]</f>
        <v>-2.9210586599999999</v>
      </c>
      <c r="E1170" s="7">
        <f t="shared" si="90"/>
        <v>8.5325836951609944</v>
      </c>
      <c r="F1170" s="7">
        <f>ABS(Table21[[#This Row],[Erorr 1]])</f>
        <v>2.9210586599999999</v>
      </c>
      <c r="G1170" s="8">
        <f>Table21[[#This Row],[Abs Erorr 1]]/Table21[[#This Row],[Adj Close]]</f>
        <v>3.0234158844377666E-2</v>
      </c>
      <c r="H1170" s="6">
        <f t="shared" si="93"/>
        <v>99.874539690000006</v>
      </c>
      <c r="I1170" s="9">
        <f>(Table21[[#This Row],[Adj Close]]-Table21[[#This Row],[3-MA]])</f>
        <v>-3.2600224800000035</v>
      </c>
      <c r="J1170" s="5">
        <f t="shared" si="92"/>
        <v>10.627746570105373</v>
      </c>
      <c r="K1170" s="5">
        <f>ABS(Table21[[#This Row],[Erorr 2]])</f>
        <v>3.2600224800000035</v>
      </c>
      <c r="L1170" s="8">
        <f>Table21[[#This Row],[Abs Erorr 2]]/Table21[[#This Row],[Adj Close]]</f>
        <v>3.3742573829914843E-2</v>
      </c>
      <c r="M1170" s="6">
        <f t="shared" si="94"/>
        <v>99.422589618333333</v>
      </c>
      <c r="N1170" s="11">
        <f>Table21[[#This Row],[Adj Close]]-Table21[[#This Row],[6-MA]]</f>
        <v>-2.8080724083333308</v>
      </c>
      <c r="O1170" s="12">
        <f>(Table21[[#This Row],[Adj Close]]-M1170)^2</f>
        <v>7.8852706504429531</v>
      </c>
      <c r="P1170" s="12">
        <f>ABS(Table21[[#This Row],[Erorr 3]])</f>
        <v>2.8080724083333308</v>
      </c>
      <c r="Q1170" s="204">
        <f>Table21[[#This Row],[Abs Erorr 3]]/Table21[[#This Row],[Adj Close]]</f>
        <v>2.9064704657476504E-2</v>
      </c>
    </row>
    <row r="1171" spans="1:17" x14ac:dyDescent="0.3">
      <c r="A1171" s="68">
        <v>45162</v>
      </c>
      <c r="B1171" s="87">
        <v>95.009429929999996</v>
      </c>
      <c r="C1171" s="6">
        <f t="shared" si="91"/>
        <v>96.614517210000002</v>
      </c>
      <c r="D1171" s="19">
        <f>Table21[[#This Row],[Adj Close]]-Table21[[#This Row],[Naive Trend ]]</f>
        <v>-1.6050872800000064</v>
      </c>
      <c r="E1171" s="7">
        <f t="shared" si="90"/>
        <v>2.5763051764178191</v>
      </c>
      <c r="F1171" s="7">
        <f>ABS(Table21[[#This Row],[Erorr 1]])</f>
        <v>1.6050872800000064</v>
      </c>
      <c r="G1171" s="8">
        <f>Table21[[#This Row],[Abs Erorr 1]]/Table21[[#This Row],[Adj Close]]</f>
        <v>1.6893978641726249E-2</v>
      </c>
      <c r="H1171" s="6">
        <f t="shared" si="93"/>
        <v>98.860974626666675</v>
      </c>
      <c r="I1171" s="9">
        <f>(Table21[[#This Row],[Adj Close]]-Table21[[#This Row],[3-MA]])</f>
        <v>-3.8515446966666786</v>
      </c>
      <c r="J1171" s="5">
        <f t="shared" si="92"/>
        <v>14.834396550421218</v>
      </c>
      <c r="K1171" s="5">
        <f>ABS(Table21[[#This Row],[Erorr 2]])</f>
        <v>3.8515446966666786</v>
      </c>
      <c r="L1171" s="8">
        <f>Table21[[#This Row],[Abs Erorr 2]]/Table21[[#This Row],[Adj Close]]</f>
        <v>4.0538551799588499E-2</v>
      </c>
      <c r="M1171" s="6">
        <f t="shared" si="94"/>
        <v>99.274709063333333</v>
      </c>
      <c r="N1171" s="11">
        <f>Table21[[#This Row],[Adj Close]]-Table21[[#This Row],[6-MA]]</f>
        <v>-4.2652791333333369</v>
      </c>
      <c r="O1171" s="12">
        <f>(Table21[[#This Row],[Adj Close]]-M1171)^2</f>
        <v>18.19260608524878</v>
      </c>
      <c r="P1171" s="12">
        <f>ABS(Table21[[#This Row],[Erorr 3]])</f>
        <v>4.2652791333333369</v>
      </c>
      <c r="Q1171" s="204">
        <f>Table21[[#This Row],[Abs Erorr 3]]/Table21[[#This Row],[Adj Close]]</f>
        <v>4.4893218878124648E-2</v>
      </c>
    </row>
    <row r="1172" spans="1:17" x14ac:dyDescent="0.3">
      <c r="A1172" s="68">
        <v>45163</v>
      </c>
      <c r="B1172" s="87">
        <v>95.228752139999997</v>
      </c>
      <c r="C1172" s="6">
        <f t="shared" si="91"/>
        <v>95.009429929999996</v>
      </c>
      <c r="D1172" s="19">
        <f>Table21[[#This Row],[Adj Close]]-Table21[[#This Row],[Naive Trend ]]</f>
        <v>0.21932221000000141</v>
      </c>
      <c r="E1172" s="7">
        <f t="shared" si="90"/>
        <v>4.8102231799284717E-2</v>
      </c>
      <c r="F1172" s="7">
        <f>ABS(Table21[[#This Row],[Erorr 1]])</f>
        <v>0.21932221000000141</v>
      </c>
      <c r="G1172" s="8">
        <f>Table21[[#This Row],[Abs Erorr 1]]/Table21[[#This Row],[Adj Close]]</f>
        <v>2.3031091458340872E-3</v>
      </c>
      <c r="H1172" s="6">
        <f t="shared" si="93"/>
        <v>97.053174336666657</v>
      </c>
      <c r="I1172" s="9">
        <f>(Table21[[#This Row],[Adj Close]]-Table21[[#This Row],[3-MA]])</f>
        <v>-1.8244221966666601</v>
      </c>
      <c r="J1172" s="5">
        <f t="shared" si="92"/>
        <v>3.3285163516900012</v>
      </c>
      <c r="K1172" s="5">
        <f>ABS(Table21[[#This Row],[Erorr 2]])</f>
        <v>1.8244221966666601</v>
      </c>
      <c r="L1172" s="8">
        <f>Table21[[#This Row],[Abs Erorr 2]]/Table21[[#This Row],[Adj Close]]</f>
        <v>1.9158312543931022E-2</v>
      </c>
      <c r="M1172" s="6">
        <f t="shared" si="94"/>
        <v>98.495427446666667</v>
      </c>
      <c r="N1172" s="11">
        <f>Table21[[#This Row],[Adj Close]]-Table21[[#This Row],[6-MA]]</f>
        <v>-3.2666753066666701</v>
      </c>
      <c r="O1172" s="12">
        <f>(Table21[[#This Row],[Adj Close]]-M1172)^2</f>
        <v>10.671167559185783</v>
      </c>
      <c r="P1172" s="12">
        <f>ABS(Table21[[#This Row],[Erorr 3]])</f>
        <v>3.2666753066666701</v>
      </c>
      <c r="Q1172" s="204">
        <f>Table21[[#This Row],[Abs Erorr 3]]/Table21[[#This Row],[Adj Close]]</f>
        <v>3.4303455975819006E-2</v>
      </c>
    </row>
    <row r="1173" spans="1:17" x14ac:dyDescent="0.3">
      <c r="A1173" s="68">
        <v>45166</v>
      </c>
      <c r="B1173" s="87">
        <v>96.026313779999995</v>
      </c>
      <c r="C1173" s="6">
        <f t="shared" si="91"/>
        <v>95.228752139999997</v>
      </c>
      <c r="D1173" s="19">
        <f>Table21[[#This Row],[Adj Close]]-Table21[[#This Row],[Naive Trend ]]</f>
        <v>0.79756163999999785</v>
      </c>
      <c r="E1173" s="7">
        <f t="shared" si="90"/>
        <v>0.63610456959948614</v>
      </c>
      <c r="F1173" s="7">
        <f>ABS(Table21[[#This Row],[Erorr 1]])</f>
        <v>0.79756163999999785</v>
      </c>
      <c r="G1173" s="8">
        <f>Table21[[#This Row],[Abs Erorr 1]]/Table21[[#This Row],[Adj Close]]</f>
        <v>8.3056571538010146E-3</v>
      </c>
      <c r="H1173" s="6">
        <f t="shared" si="93"/>
        <v>95.617566426666656</v>
      </c>
      <c r="I1173" s="9">
        <f>(Table21[[#This Row],[Adj Close]]-Table21[[#This Row],[3-MA]])</f>
        <v>0.40874735333333945</v>
      </c>
      <c r="J1173" s="5">
        <f t="shared" si="92"/>
        <v>0.16707439885700984</v>
      </c>
      <c r="K1173" s="5">
        <f>ABS(Table21[[#This Row],[Erorr 2]])</f>
        <v>0.40874735333333945</v>
      </c>
      <c r="L1173" s="8">
        <f>Table21[[#This Row],[Abs Erorr 2]]/Table21[[#This Row],[Adj Close]]</f>
        <v>4.2566181835303543E-3</v>
      </c>
      <c r="M1173" s="6">
        <f t="shared" si="94"/>
        <v>97.746053058333345</v>
      </c>
      <c r="N1173" s="11">
        <f>Table21[[#This Row],[Adj Close]]-Table21[[#This Row],[6-MA]]</f>
        <v>-1.7197392783333498</v>
      </c>
      <c r="O1173" s="12">
        <f>(Table21[[#This Row],[Adj Close]]-M1173)^2</f>
        <v>2.9575031854425107</v>
      </c>
      <c r="P1173" s="12">
        <f>ABS(Table21[[#This Row],[Erorr 3]])</f>
        <v>1.7197392783333498</v>
      </c>
      <c r="Q1173" s="204">
        <f>Table21[[#This Row],[Abs Erorr 3]]/Table21[[#This Row],[Adj Close]]</f>
        <v>1.7909041914004314E-2</v>
      </c>
    </row>
    <row r="1174" spans="1:17" x14ac:dyDescent="0.3">
      <c r="A1174" s="68">
        <v>45167</v>
      </c>
      <c r="B1174" s="87">
        <v>98.658264160000002</v>
      </c>
      <c r="C1174" s="6">
        <f t="shared" si="91"/>
        <v>96.026313779999995</v>
      </c>
      <c r="D1174" s="19">
        <f>Table21[[#This Row],[Adj Close]]-Table21[[#This Row],[Naive Trend ]]</f>
        <v>2.6319503800000064</v>
      </c>
      <c r="E1174" s="7">
        <f t="shared" si="90"/>
        <v>6.9271628027821777</v>
      </c>
      <c r="F1174" s="7">
        <f>ABS(Table21[[#This Row],[Erorr 1]])</f>
        <v>2.6319503800000064</v>
      </c>
      <c r="G1174" s="8">
        <f>Table21[[#This Row],[Abs Erorr 1]]/Table21[[#This Row],[Adj Close]]</f>
        <v>2.6677444635875767E-2</v>
      </c>
      <c r="H1174" s="6">
        <f t="shared" si="93"/>
        <v>95.421498616666668</v>
      </c>
      <c r="I1174" s="9">
        <f>(Table21[[#This Row],[Adj Close]]-Table21[[#This Row],[3-MA]])</f>
        <v>3.236765543333334</v>
      </c>
      <c r="J1174" s="5">
        <f t="shared" si="92"/>
        <v>10.476651182509933</v>
      </c>
      <c r="K1174" s="5">
        <f>ABS(Table21[[#This Row],[Erorr 2]])</f>
        <v>3.236765543333334</v>
      </c>
      <c r="L1174" s="8">
        <f>Table21[[#This Row],[Abs Erorr 2]]/Table21[[#This Row],[Adj Close]]</f>
        <v>3.2807850116682351E-2</v>
      </c>
      <c r="M1174" s="6">
        <f t="shared" si="94"/>
        <v>97.141236621666664</v>
      </c>
      <c r="N1174" s="11">
        <f>Table21[[#This Row],[Adj Close]]-Table21[[#This Row],[6-MA]]</f>
        <v>1.5170275383333376</v>
      </c>
      <c r="O1174" s="12">
        <f>(Table21[[#This Row],[Adj Close]]-M1174)^2</f>
        <v>2.3013725520617059</v>
      </c>
      <c r="P1174" s="12">
        <f>ABS(Table21[[#This Row],[Erorr 3]])</f>
        <v>1.5170275383333376</v>
      </c>
      <c r="Q1174" s="204">
        <f>Table21[[#This Row],[Abs Erorr 3]]/Table21[[#This Row],[Adj Close]]</f>
        <v>1.5376588583325197E-2</v>
      </c>
    </row>
    <row r="1175" spans="1:17" x14ac:dyDescent="0.3">
      <c r="A1175" s="68">
        <v>45168</v>
      </c>
      <c r="B1175" s="87">
        <v>99.804756159999997</v>
      </c>
      <c r="C1175" s="6">
        <f t="shared" si="91"/>
        <v>98.658264160000002</v>
      </c>
      <c r="D1175" s="19">
        <f>Table21[[#This Row],[Adj Close]]-Table21[[#This Row],[Naive Trend ]]</f>
        <v>1.146491999999995</v>
      </c>
      <c r="E1175" s="7">
        <f t="shared" si="90"/>
        <v>1.3144439060639885</v>
      </c>
      <c r="F1175" s="7">
        <f>ABS(Table21[[#This Row],[Erorr 1]])</f>
        <v>1.146491999999995</v>
      </c>
      <c r="G1175" s="8">
        <f>Table21[[#This Row],[Abs Erorr 1]]/Table21[[#This Row],[Adj Close]]</f>
        <v>1.1487348340013168E-2</v>
      </c>
      <c r="H1175" s="6">
        <f t="shared" si="93"/>
        <v>96.637776693333322</v>
      </c>
      <c r="I1175" s="9">
        <f>(Table21[[#This Row],[Adj Close]]-Table21[[#This Row],[3-MA]])</f>
        <v>3.1669794666666746</v>
      </c>
      <c r="J1175" s="5">
        <f t="shared" si="92"/>
        <v>10.029758942288336</v>
      </c>
      <c r="K1175" s="5">
        <f>ABS(Table21[[#This Row],[Erorr 2]])</f>
        <v>3.1669794666666746</v>
      </c>
      <c r="L1175" s="8">
        <f>Table21[[#This Row],[Abs Erorr 2]]/Table21[[#This Row],[Adj Close]]</f>
        <v>3.173174895181944E-2</v>
      </c>
      <c r="M1175" s="6">
        <f t="shared" si="94"/>
        <v>96.84547551499999</v>
      </c>
      <c r="N1175" s="11">
        <f>Table21[[#This Row],[Adj Close]]-Table21[[#This Row],[6-MA]]</f>
        <v>2.9592806450000069</v>
      </c>
      <c r="O1175" s="12">
        <f>(Table21[[#This Row],[Adj Close]]-M1175)^2</f>
        <v>8.757341935871656</v>
      </c>
      <c r="P1175" s="12">
        <f>ABS(Table21[[#This Row],[Erorr 3]])</f>
        <v>2.9592806450000069</v>
      </c>
      <c r="Q1175" s="204">
        <f>Table21[[#This Row],[Abs Erorr 3]]/Table21[[#This Row],[Adj Close]]</f>
        <v>2.9650697610601798E-2</v>
      </c>
    </row>
    <row r="1176" spans="1:17" x14ac:dyDescent="0.3">
      <c r="A1176" s="68">
        <v>45169</v>
      </c>
      <c r="B1176" s="87">
        <v>99.864570619999995</v>
      </c>
      <c r="C1176" s="6">
        <f t="shared" si="91"/>
        <v>99.804756159999997</v>
      </c>
      <c r="D1176" s="19">
        <f>Table21[[#This Row],[Adj Close]]-Table21[[#This Row],[Naive Trend ]]</f>
        <v>5.9814459999998348E-2</v>
      </c>
      <c r="E1176" s="7">
        <f t="shared" si="90"/>
        <v>3.5777696250914024E-3</v>
      </c>
      <c r="F1176" s="7">
        <f>ABS(Table21[[#This Row],[Erorr 1]])</f>
        <v>5.9814459999998348E-2</v>
      </c>
      <c r="G1176" s="8">
        <f>Table21[[#This Row],[Abs Erorr 1]]/Table21[[#This Row],[Adj Close]]</f>
        <v>5.9895576207503597E-4</v>
      </c>
      <c r="H1176" s="6">
        <f t="shared" si="93"/>
        <v>98.163111366666669</v>
      </c>
      <c r="I1176" s="9">
        <f>(Table21[[#This Row],[Adj Close]]-Table21[[#This Row],[3-MA]])</f>
        <v>1.7014592533333257</v>
      </c>
      <c r="J1176" s="5">
        <f t="shared" si="92"/>
        <v>2.8949635907535982</v>
      </c>
      <c r="K1176" s="5">
        <f>ABS(Table21[[#This Row],[Erorr 2]])</f>
        <v>1.7014592533333257</v>
      </c>
      <c r="L1176" s="8">
        <f>Table21[[#This Row],[Abs Erorr 2]]/Table21[[#This Row],[Adj Close]]</f>
        <v>1.7037666539494161E-2</v>
      </c>
      <c r="M1176" s="6">
        <f t="shared" si="94"/>
        <v>96.890338896666663</v>
      </c>
      <c r="N1176" s="11">
        <f>Table21[[#This Row],[Adj Close]]-Table21[[#This Row],[6-MA]]</f>
        <v>2.9742317233333324</v>
      </c>
      <c r="O1176" s="12">
        <f>(Table21[[#This Row],[Adj Close]]-M1176)^2</f>
        <v>8.8460543440823649</v>
      </c>
      <c r="P1176" s="12">
        <f>ABS(Table21[[#This Row],[Erorr 3]])</f>
        <v>2.9742317233333324</v>
      </c>
      <c r="Q1176" s="204">
        <f>Table21[[#This Row],[Abs Erorr 3]]/Table21[[#This Row],[Adj Close]]</f>
        <v>2.9782651693869892E-2</v>
      </c>
    </row>
    <row r="1177" spans="1:17" x14ac:dyDescent="0.3">
      <c r="A1177" s="68">
        <v>45170</v>
      </c>
      <c r="B1177" s="87">
        <v>99.495704649999993</v>
      </c>
      <c r="C1177" s="6">
        <f t="shared" si="91"/>
        <v>99.864570619999995</v>
      </c>
      <c r="D1177" s="19">
        <f>Table21[[#This Row],[Adj Close]]-Table21[[#This Row],[Naive Trend ]]</f>
        <v>-0.36886597000000165</v>
      </c>
      <c r="E1177" s="7">
        <f t="shared" si="90"/>
        <v>0.13606210382404213</v>
      </c>
      <c r="F1177" s="7">
        <f>ABS(Table21[[#This Row],[Erorr 1]])</f>
        <v>0.36886597000000165</v>
      </c>
      <c r="G1177" s="8">
        <f>Table21[[#This Row],[Abs Erorr 1]]/Table21[[#This Row],[Adj Close]]</f>
        <v>3.7073557225166271E-3</v>
      </c>
      <c r="H1177" s="6">
        <f t="shared" si="93"/>
        <v>99.442530313333336</v>
      </c>
      <c r="I1177" s="9">
        <f>(Table21[[#This Row],[Adj Close]]-Table21[[#This Row],[3-MA]])</f>
        <v>5.3174336666657496E-2</v>
      </c>
      <c r="J1177" s="5">
        <f t="shared" si="92"/>
        <v>2.827510079939036E-3</v>
      </c>
      <c r="K1177" s="5">
        <f>ABS(Table21[[#This Row],[Erorr 2]])</f>
        <v>5.3174336666657496E-2</v>
      </c>
      <c r="L1177" s="8">
        <f>Table21[[#This Row],[Abs Erorr 2]]/Table21[[#This Row],[Adj Close]]</f>
        <v>5.344385152475776E-4</v>
      </c>
      <c r="M1177" s="6">
        <f t="shared" si="94"/>
        <v>97.432014464999995</v>
      </c>
      <c r="N1177" s="11">
        <f>Table21[[#This Row],[Adj Close]]-Table21[[#This Row],[6-MA]]</f>
        <v>2.0636901849999987</v>
      </c>
      <c r="O1177" s="12">
        <f>(Table21[[#This Row],[Adj Close]]-M1177)^2</f>
        <v>4.2588171796653285</v>
      </c>
      <c r="P1177" s="12">
        <f>ABS(Table21[[#This Row],[Erorr 3]])</f>
        <v>2.0636901849999987</v>
      </c>
      <c r="Q1177" s="204">
        <f>Table21[[#This Row],[Abs Erorr 3]]/Table21[[#This Row],[Adj Close]]</f>
        <v>2.0741500271388838E-2</v>
      </c>
    </row>
    <row r="1178" spans="1:17" x14ac:dyDescent="0.3">
      <c r="A1178" s="68">
        <v>45174</v>
      </c>
      <c r="B1178" s="87">
        <v>97.671279909999996</v>
      </c>
      <c r="C1178" s="6">
        <f t="shared" si="91"/>
        <v>99.495704649999993</v>
      </c>
      <c r="D1178" s="19">
        <f>Table21[[#This Row],[Adj Close]]-Table21[[#This Row],[Naive Trend ]]</f>
        <v>-1.8244247399999978</v>
      </c>
      <c r="E1178" s="7">
        <f t="shared" si="90"/>
        <v>3.3285256319240593</v>
      </c>
      <c r="F1178" s="7">
        <f>ABS(Table21[[#This Row],[Erorr 1]])</f>
        <v>1.8244247399999978</v>
      </c>
      <c r="G1178" s="8">
        <f>Table21[[#This Row],[Abs Erorr 1]]/Table21[[#This Row],[Adj Close]]</f>
        <v>1.8679234486136856E-2</v>
      </c>
      <c r="H1178" s="6">
        <f t="shared" si="93"/>
        <v>99.721677143333338</v>
      </c>
      <c r="I1178" s="9">
        <f>(Table21[[#This Row],[Adj Close]]-Table21[[#This Row],[3-MA]])</f>
        <v>-2.0503972333333422</v>
      </c>
      <c r="J1178" s="5">
        <f t="shared" si="92"/>
        <v>4.2041288144610238</v>
      </c>
      <c r="K1178" s="5">
        <f>ABS(Table21[[#This Row],[Erorr 2]])</f>
        <v>2.0503972333333422</v>
      </c>
      <c r="L1178" s="8">
        <f>Table21[[#This Row],[Abs Erorr 2]]/Table21[[#This Row],[Adj Close]]</f>
        <v>2.0992836739957721E-2</v>
      </c>
      <c r="M1178" s="6">
        <f t="shared" si="94"/>
        <v>98.179726918333316</v>
      </c>
      <c r="N1178" s="11">
        <f>Table21[[#This Row],[Adj Close]]-Table21[[#This Row],[6-MA]]</f>
        <v>-0.50844700833332013</v>
      </c>
      <c r="O1178" s="12">
        <f>(Table21[[#This Row],[Adj Close]]-M1178)^2</f>
        <v>0.25851836028310332</v>
      </c>
      <c r="P1178" s="12">
        <f>ABS(Table21[[#This Row],[Erorr 3]])</f>
        <v>0.50844700833332013</v>
      </c>
      <c r="Q1178" s="204">
        <f>Table21[[#This Row],[Abs Erorr 3]]/Table21[[#This Row],[Adj Close]]</f>
        <v>5.205696176008268E-3</v>
      </c>
    </row>
    <row r="1179" spans="1:17" x14ac:dyDescent="0.3">
      <c r="A1179" s="68">
        <v>45175</v>
      </c>
      <c r="B1179" s="87">
        <v>97.382164000000003</v>
      </c>
      <c r="C1179" s="6">
        <f t="shared" si="91"/>
        <v>97.671279909999996</v>
      </c>
      <c r="D1179" s="19">
        <f>Table21[[#This Row],[Adj Close]]-Table21[[#This Row],[Naive Trend ]]</f>
        <v>-0.28911590999999248</v>
      </c>
      <c r="E1179" s="7">
        <f t="shared" si="90"/>
        <v>8.358800941512376E-2</v>
      </c>
      <c r="F1179" s="7">
        <f>ABS(Table21[[#This Row],[Erorr 1]])</f>
        <v>0.28911590999999248</v>
      </c>
      <c r="G1179" s="8">
        <f>Table21[[#This Row],[Abs Erorr 1]]/Table21[[#This Row],[Adj Close]]</f>
        <v>2.9688794962493591E-3</v>
      </c>
      <c r="H1179" s="6">
        <f t="shared" si="93"/>
        <v>99.010518393333328</v>
      </c>
      <c r="I1179" s="9">
        <f>(Table21[[#This Row],[Adj Close]]-Table21[[#This Row],[3-MA]])</f>
        <v>-1.6283543933333249</v>
      </c>
      <c r="J1179" s="5">
        <f t="shared" si="92"/>
        <v>2.6515380302879406</v>
      </c>
      <c r="K1179" s="5">
        <f>ABS(Table21[[#This Row],[Erorr 2]])</f>
        <v>1.6283543933333249</v>
      </c>
      <c r="L1179" s="8">
        <f>Table21[[#This Row],[Abs Erorr 2]]/Table21[[#This Row],[Adj Close]]</f>
        <v>1.6721279610641276E-2</v>
      </c>
      <c r="M1179" s="6">
        <f t="shared" si="94"/>
        <v>98.586814880000006</v>
      </c>
      <c r="N1179" s="11">
        <f>Table21[[#This Row],[Adj Close]]-Table21[[#This Row],[6-MA]]</f>
        <v>-1.2046508800000026</v>
      </c>
      <c r="O1179" s="12">
        <f>(Table21[[#This Row],[Adj Close]]-M1179)^2</f>
        <v>1.4511837426847807</v>
      </c>
      <c r="P1179" s="12">
        <f>ABS(Table21[[#This Row],[Erorr 3]])</f>
        <v>1.2046508800000026</v>
      </c>
      <c r="Q1179" s="204">
        <f>Table21[[#This Row],[Abs Erorr 3]]/Table21[[#This Row],[Adj Close]]</f>
        <v>1.2370344121742895E-2</v>
      </c>
    </row>
    <row r="1180" spans="1:17" x14ac:dyDescent="0.3">
      <c r="A1180" s="68">
        <v>45176</v>
      </c>
      <c r="B1180" s="87">
        <v>94.042381289999994</v>
      </c>
      <c r="C1180" s="6">
        <f t="shared" si="91"/>
        <v>97.382164000000003</v>
      </c>
      <c r="D1180" s="19">
        <f>Table21[[#This Row],[Adj Close]]-Table21[[#This Row],[Naive Trend ]]</f>
        <v>-3.3397827100000086</v>
      </c>
      <c r="E1180" s="7">
        <f t="shared" si="90"/>
        <v>11.154148550015002</v>
      </c>
      <c r="F1180" s="7">
        <f>ABS(Table21[[#This Row],[Erorr 1]])</f>
        <v>3.3397827100000086</v>
      </c>
      <c r="G1180" s="8">
        <f>Table21[[#This Row],[Abs Erorr 1]]/Table21[[#This Row],[Adj Close]]</f>
        <v>3.5513591470010389E-2</v>
      </c>
      <c r="H1180" s="6">
        <f t="shared" si="93"/>
        <v>98.183049519999997</v>
      </c>
      <c r="I1180" s="9">
        <f>(Table21[[#This Row],[Adj Close]]-Table21[[#This Row],[3-MA]])</f>
        <v>-4.1406682300000028</v>
      </c>
      <c r="J1180" s="5">
        <f t="shared" si="92"/>
        <v>17.145133390931356</v>
      </c>
      <c r="K1180" s="5">
        <f>ABS(Table21[[#This Row],[Erorr 2]])</f>
        <v>4.1406682300000028</v>
      </c>
      <c r="L1180" s="8">
        <f>Table21[[#This Row],[Abs Erorr 2]]/Table21[[#This Row],[Adj Close]]</f>
        <v>4.4029810530120013E-2</v>
      </c>
      <c r="M1180" s="6">
        <f t="shared" si="94"/>
        <v>98.812789916666659</v>
      </c>
      <c r="N1180" s="11">
        <f>Table21[[#This Row],[Adj Close]]-Table21[[#This Row],[6-MA]]</f>
        <v>-4.770408626666665</v>
      </c>
      <c r="O1180" s="12">
        <f>(Table21[[#This Row],[Adj Close]]-M1180)^2</f>
        <v>22.756798465375738</v>
      </c>
      <c r="P1180" s="12">
        <f>ABS(Table21[[#This Row],[Erorr 3]])</f>
        <v>4.770408626666665</v>
      </c>
      <c r="Q1180" s="204">
        <f>Table21[[#This Row],[Abs Erorr 3]]/Table21[[#This Row],[Adj Close]]</f>
        <v>5.0726157305141815E-2</v>
      </c>
    </row>
    <row r="1181" spans="1:17" x14ac:dyDescent="0.3">
      <c r="A1181" s="68">
        <v>45177</v>
      </c>
      <c r="B1181" s="87">
        <v>93.813079830000007</v>
      </c>
      <c r="C1181" s="6">
        <f t="shared" si="91"/>
        <v>94.042381289999994</v>
      </c>
      <c r="D1181" s="19">
        <f>Table21[[#This Row],[Adj Close]]-Table21[[#This Row],[Naive Trend ]]</f>
        <v>-0.22930145999998786</v>
      </c>
      <c r="E1181" s="7">
        <f t="shared" si="90"/>
        <v>5.2579159558126032E-2</v>
      </c>
      <c r="F1181" s="7">
        <f>ABS(Table21[[#This Row],[Erorr 1]])</f>
        <v>0.22930145999998786</v>
      </c>
      <c r="G1181" s="8">
        <f>Table21[[#This Row],[Abs Erorr 1]]/Table21[[#This Row],[Adj Close]]</f>
        <v>2.4442376309946143E-3</v>
      </c>
      <c r="H1181" s="6">
        <f t="shared" si="93"/>
        <v>96.365275066666655</v>
      </c>
      <c r="I1181" s="9">
        <f>(Table21[[#This Row],[Adj Close]]-Table21[[#This Row],[3-MA]])</f>
        <v>-2.5521952366666483</v>
      </c>
      <c r="J1181" s="5">
        <f t="shared" si="92"/>
        <v>6.5137005260639285</v>
      </c>
      <c r="K1181" s="5">
        <f>ABS(Table21[[#This Row],[Erorr 2]])</f>
        <v>2.5521952366666483</v>
      </c>
      <c r="L1181" s="8">
        <f>Table21[[#This Row],[Abs Erorr 2]]/Table21[[#This Row],[Adj Close]]</f>
        <v>2.7205110857585285E-2</v>
      </c>
      <c r="M1181" s="6">
        <f t="shared" si="94"/>
        <v>98.043476105000011</v>
      </c>
      <c r="N1181" s="11">
        <f>Table21[[#This Row],[Adj Close]]-Table21[[#This Row],[6-MA]]</f>
        <v>-4.2303962750000039</v>
      </c>
      <c r="O1181" s="12">
        <f>(Table21[[#This Row],[Adj Close]]-M1181)^2</f>
        <v>17.896252643533909</v>
      </c>
      <c r="P1181" s="12">
        <f>ABS(Table21[[#This Row],[Erorr 3]])</f>
        <v>4.2303962750000039</v>
      </c>
      <c r="Q1181" s="204">
        <f>Table21[[#This Row],[Abs Erorr 3]]/Table21[[#This Row],[Adj Close]]</f>
        <v>4.5093885443969695E-2</v>
      </c>
    </row>
    <row r="1182" spans="1:17" x14ac:dyDescent="0.3">
      <c r="A1182" s="68">
        <v>45180</v>
      </c>
      <c r="B1182" s="87">
        <v>95.557746890000004</v>
      </c>
      <c r="C1182" s="6">
        <f t="shared" si="91"/>
        <v>93.813079830000007</v>
      </c>
      <c r="D1182" s="19">
        <f>Table21[[#This Row],[Adj Close]]-Table21[[#This Row],[Naive Trend ]]</f>
        <v>1.7446670599999976</v>
      </c>
      <c r="E1182" s="7">
        <f t="shared" si="90"/>
        <v>3.0438631502490354</v>
      </c>
      <c r="F1182" s="7">
        <f>ABS(Table21[[#This Row],[Erorr 1]])</f>
        <v>1.7446670599999976</v>
      </c>
      <c r="G1182" s="8">
        <f>Table21[[#This Row],[Abs Erorr 1]]/Table21[[#This Row],[Adj Close]]</f>
        <v>1.8257724954611448E-2</v>
      </c>
      <c r="H1182" s="6">
        <f t="shared" si="93"/>
        <v>95.079208373333344</v>
      </c>
      <c r="I1182" s="9">
        <f>(Table21[[#This Row],[Adj Close]]-Table21[[#This Row],[3-MA]])</f>
        <v>0.47853851666666003</v>
      </c>
      <c r="J1182" s="5">
        <f t="shared" si="92"/>
        <v>0.22899911193352726</v>
      </c>
      <c r="K1182" s="5">
        <f>ABS(Table21[[#This Row],[Erorr 2]])</f>
        <v>0.47853851666666003</v>
      </c>
      <c r="L1182" s="8">
        <f>Table21[[#This Row],[Abs Erorr 2]]/Table21[[#This Row],[Adj Close]]</f>
        <v>5.0078463781437115E-3</v>
      </c>
      <c r="M1182" s="6">
        <f t="shared" si="94"/>
        <v>97.044863383333336</v>
      </c>
      <c r="N1182" s="11">
        <f>Table21[[#This Row],[Adj Close]]-Table21[[#This Row],[6-MA]]</f>
        <v>-1.4871164933333318</v>
      </c>
      <c r="O1182" s="12">
        <f>(Table21[[#This Row],[Adj Close]]-M1182)^2</f>
        <v>2.2115154647440258</v>
      </c>
      <c r="P1182" s="12">
        <f>ABS(Table21[[#This Row],[Erorr 3]])</f>
        <v>1.4871164933333318</v>
      </c>
      <c r="Q1182" s="204">
        <f>Table21[[#This Row],[Abs Erorr 3]]/Table21[[#This Row],[Adj Close]]</f>
        <v>1.5562490135365013E-2</v>
      </c>
    </row>
    <row r="1183" spans="1:17" x14ac:dyDescent="0.3">
      <c r="A1183" s="68">
        <v>45181</v>
      </c>
      <c r="B1183" s="87">
        <v>93.214912409999997</v>
      </c>
      <c r="C1183" s="6">
        <f t="shared" si="91"/>
        <v>95.557746890000004</v>
      </c>
      <c r="D1183" s="19">
        <f>Table21[[#This Row],[Adj Close]]-Table21[[#This Row],[Naive Trend ]]</f>
        <v>-2.3428344800000076</v>
      </c>
      <c r="E1183" s="7">
        <f t="shared" si="90"/>
        <v>5.4888734006769058</v>
      </c>
      <c r="F1183" s="7">
        <f>ABS(Table21[[#This Row],[Erorr 1]])</f>
        <v>2.3428344800000076</v>
      </c>
      <c r="G1183" s="8">
        <f>Table21[[#This Row],[Abs Erorr 1]]/Table21[[#This Row],[Adj Close]]</f>
        <v>2.5133687512306997E-2</v>
      </c>
      <c r="H1183" s="6">
        <f t="shared" si="93"/>
        <v>94.471069336666673</v>
      </c>
      <c r="I1183" s="9">
        <f>(Table21[[#This Row],[Adj Close]]-Table21[[#This Row],[3-MA]])</f>
        <v>-1.2561569266666766</v>
      </c>
      <c r="J1183" s="5">
        <f t="shared" si="92"/>
        <v>1.5779302244126703</v>
      </c>
      <c r="K1183" s="5">
        <f>ABS(Table21[[#This Row],[Erorr 2]])</f>
        <v>1.2561569266666766</v>
      </c>
      <c r="L1183" s="8">
        <f>Table21[[#This Row],[Abs Erorr 2]]/Table21[[#This Row],[Adj Close]]</f>
        <v>1.3475922405436037E-2</v>
      </c>
      <c r="M1183" s="6">
        <f t="shared" si="94"/>
        <v>96.327059428333328</v>
      </c>
      <c r="N1183" s="11">
        <f>Table21[[#This Row],[Adj Close]]-Table21[[#This Row],[6-MA]]</f>
        <v>-3.1121470183333315</v>
      </c>
      <c r="O1183" s="12">
        <f>(Table21[[#This Row],[Adj Close]]-M1183)^2</f>
        <v>9.685459063721046</v>
      </c>
      <c r="P1183" s="12">
        <f>ABS(Table21[[#This Row],[Erorr 3]])</f>
        <v>3.1121470183333315</v>
      </c>
      <c r="Q1183" s="204">
        <f>Table21[[#This Row],[Abs Erorr 3]]/Table21[[#This Row],[Adj Close]]</f>
        <v>3.3386793356032417E-2</v>
      </c>
    </row>
    <row r="1184" spans="1:17" x14ac:dyDescent="0.3">
      <c r="A1184" s="68">
        <v>45182</v>
      </c>
      <c r="B1184" s="87">
        <v>91.230979919999996</v>
      </c>
      <c r="C1184" s="6">
        <f t="shared" si="91"/>
        <v>93.214912409999997</v>
      </c>
      <c r="D1184" s="19">
        <f>Table21[[#This Row],[Adj Close]]-Table21[[#This Row],[Naive Trend ]]</f>
        <v>-1.9839324900000008</v>
      </c>
      <c r="E1184" s="7">
        <f t="shared" si="90"/>
        <v>3.9359881248776034</v>
      </c>
      <c r="F1184" s="7">
        <f>ABS(Table21[[#This Row],[Erorr 1]])</f>
        <v>1.9839324900000008</v>
      </c>
      <c r="G1184" s="8">
        <f>Table21[[#This Row],[Abs Erorr 1]]/Table21[[#This Row],[Adj Close]]</f>
        <v>2.1746258691287781E-2</v>
      </c>
      <c r="H1184" s="6">
        <f t="shared" si="93"/>
        <v>94.195246376666674</v>
      </c>
      <c r="I1184" s="9">
        <f>(Table21[[#This Row],[Adj Close]]-Table21[[#This Row],[3-MA]])</f>
        <v>-2.9642664566666781</v>
      </c>
      <c r="J1184" s="5">
        <f t="shared" si="92"/>
        <v>8.7868756261192225</v>
      </c>
      <c r="K1184" s="5">
        <f>ABS(Table21[[#This Row],[Erorr 2]])</f>
        <v>2.9642664566666781</v>
      </c>
      <c r="L1184" s="8">
        <f>Table21[[#This Row],[Abs Erorr 2]]/Table21[[#This Row],[Adj Close]]</f>
        <v>3.2491884437348247E-2</v>
      </c>
      <c r="M1184" s="6">
        <f t="shared" si="94"/>
        <v>95.280260721666664</v>
      </c>
      <c r="N1184" s="11">
        <f>Table21[[#This Row],[Adj Close]]-Table21[[#This Row],[6-MA]]</f>
        <v>-4.0492808016666686</v>
      </c>
      <c r="O1184" s="12">
        <f>(Table21[[#This Row],[Adj Close]]-M1184)^2</f>
        <v>16.396675010746257</v>
      </c>
      <c r="P1184" s="12">
        <f>ABS(Table21[[#This Row],[Erorr 3]])</f>
        <v>4.0492808016666686</v>
      </c>
      <c r="Q1184" s="204">
        <f>Table21[[#This Row],[Abs Erorr 3]]/Table21[[#This Row],[Adj Close]]</f>
        <v>4.4384931579354546E-2</v>
      </c>
    </row>
    <row r="1185" spans="1:17" x14ac:dyDescent="0.3">
      <c r="A1185" s="68">
        <v>45183</v>
      </c>
      <c r="B1185" s="87">
        <v>90.862106319999995</v>
      </c>
      <c r="C1185" s="6">
        <f t="shared" si="91"/>
        <v>91.230979919999996</v>
      </c>
      <c r="D1185" s="19">
        <f>Table21[[#This Row],[Adj Close]]-Table21[[#This Row],[Naive Trend ]]</f>
        <v>-0.36887360000000058</v>
      </c>
      <c r="E1185" s="7">
        <f t="shared" si="90"/>
        <v>0.13606773277696044</v>
      </c>
      <c r="F1185" s="7">
        <f>ABS(Table21[[#This Row],[Erorr 1]])</f>
        <v>0.36887360000000058</v>
      </c>
      <c r="G1185" s="8">
        <f>Table21[[#This Row],[Abs Erorr 1]]/Table21[[#This Row],[Adj Close]]</f>
        <v>4.0597077807209767E-3</v>
      </c>
      <c r="H1185" s="6">
        <f t="shared" si="93"/>
        <v>93.334546406666661</v>
      </c>
      <c r="I1185" s="9">
        <f>(Table21[[#This Row],[Adj Close]]-Table21[[#This Row],[3-MA]])</f>
        <v>-2.4724400866666656</v>
      </c>
      <c r="J1185" s="5">
        <f t="shared" si="92"/>
        <v>6.1129599821562692</v>
      </c>
      <c r="K1185" s="5">
        <f>ABS(Table21[[#This Row],[Erorr 2]])</f>
        <v>2.4724400866666656</v>
      </c>
      <c r="L1185" s="8">
        <f>Table21[[#This Row],[Abs Erorr 2]]/Table21[[#This Row],[Adj Close]]</f>
        <v>2.7210904378104292E-2</v>
      </c>
      <c r="M1185" s="6">
        <f t="shared" si="94"/>
        <v>94.206877390000002</v>
      </c>
      <c r="N1185" s="11">
        <f>Table21[[#This Row],[Adj Close]]-Table21[[#This Row],[6-MA]]</f>
        <v>-3.3447710700000073</v>
      </c>
      <c r="O1185" s="12">
        <f>(Table21[[#This Row],[Adj Close]]-M1185)^2</f>
        <v>11.187493510708993</v>
      </c>
      <c r="P1185" s="12">
        <f>ABS(Table21[[#This Row],[Erorr 3]])</f>
        <v>3.3447710700000073</v>
      </c>
      <c r="Q1185" s="204">
        <f>Table21[[#This Row],[Abs Erorr 3]]/Table21[[#This Row],[Adj Close]]</f>
        <v>3.6811507078873179E-2</v>
      </c>
    </row>
    <row r="1186" spans="1:17" x14ac:dyDescent="0.3">
      <c r="A1186" s="68">
        <v>45184</v>
      </c>
      <c r="B1186" s="87">
        <v>92.307685849999999</v>
      </c>
      <c r="C1186" s="6">
        <f t="shared" si="91"/>
        <v>90.862106319999995</v>
      </c>
      <c r="D1186" s="19">
        <f>Table21[[#This Row],[Adj Close]]-Table21[[#This Row],[Naive Trend ]]</f>
        <v>1.4455795300000034</v>
      </c>
      <c r="E1186" s="7">
        <f t="shared" si="90"/>
        <v>2.0897001775550308</v>
      </c>
      <c r="F1186" s="7">
        <f>ABS(Table21[[#This Row],[Erorr 1]])</f>
        <v>1.4455795300000034</v>
      </c>
      <c r="G1186" s="8">
        <f>Table21[[#This Row],[Abs Erorr 1]]/Table21[[#This Row],[Adj Close]]</f>
        <v>1.5660446003912074E-2</v>
      </c>
      <c r="H1186" s="6">
        <f t="shared" si="93"/>
        <v>91.769332883333334</v>
      </c>
      <c r="I1186" s="9">
        <f>(Table21[[#This Row],[Adj Close]]-Table21[[#This Row],[3-MA]])</f>
        <v>0.53835296666666466</v>
      </c>
      <c r="J1186" s="5">
        <f t="shared" si="92"/>
        <v>0.28982391671879892</v>
      </c>
      <c r="K1186" s="5">
        <f>ABS(Table21[[#This Row],[Erorr 2]])</f>
        <v>0.53835296666666466</v>
      </c>
      <c r="L1186" s="8">
        <f>Table21[[#This Row],[Abs Erorr 2]]/Table21[[#This Row],[Adj Close]]</f>
        <v>5.832157546896889E-3</v>
      </c>
      <c r="M1186" s="6">
        <f t="shared" si="94"/>
        <v>93.120201109999996</v>
      </c>
      <c r="N1186" s="11">
        <f>Table21[[#This Row],[Adj Close]]-Table21[[#This Row],[6-MA]]</f>
        <v>-0.81251525999999785</v>
      </c>
      <c r="O1186" s="12">
        <f>(Table21[[#This Row],[Adj Close]]-M1186)^2</f>
        <v>0.66018104773286412</v>
      </c>
      <c r="P1186" s="12">
        <f>ABS(Table21[[#This Row],[Erorr 3]])</f>
        <v>0.81251525999999785</v>
      </c>
      <c r="Q1186" s="204">
        <f>Table21[[#This Row],[Abs Erorr 3]]/Table21[[#This Row],[Adj Close]]</f>
        <v>8.8022492657906654E-3</v>
      </c>
    </row>
    <row r="1187" spans="1:17" x14ac:dyDescent="0.3">
      <c r="A1187" s="68">
        <v>45187</v>
      </c>
      <c r="B1187" s="87">
        <v>90.164245609999995</v>
      </c>
      <c r="C1187" s="6">
        <f t="shared" si="91"/>
        <v>92.307685849999999</v>
      </c>
      <c r="D1187" s="19">
        <f>Table21[[#This Row],[Adj Close]]-Table21[[#This Row],[Naive Trend ]]</f>
        <v>-2.1434402400000039</v>
      </c>
      <c r="E1187" s="7">
        <f t="shared" si="90"/>
        <v>4.5943360624512746</v>
      </c>
      <c r="F1187" s="7">
        <f>ABS(Table21[[#This Row],[Erorr 1]])</f>
        <v>2.1434402400000039</v>
      </c>
      <c r="G1187" s="8">
        <f>Table21[[#This Row],[Abs Erorr 1]]/Table21[[#This Row],[Adj Close]]</f>
        <v>2.3772618796937817E-2</v>
      </c>
      <c r="H1187" s="6">
        <f t="shared" si="93"/>
        <v>91.466924029999987</v>
      </c>
      <c r="I1187" s="9">
        <f>(Table21[[#This Row],[Adj Close]]-Table21[[#This Row],[3-MA]])</f>
        <v>-1.3026784199999923</v>
      </c>
      <c r="J1187" s="5">
        <f t="shared" si="92"/>
        <v>1.6969710659336765</v>
      </c>
      <c r="K1187" s="5">
        <f>ABS(Table21[[#This Row],[Erorr 2]])</f>
        <v>1.3026784199999923</v>
      </c>
      <c r="L1187" s="8">
        <f>Table21[[#This Row],[Abs Erorr 2]]/Table21[[#This Row],[Adj Close]]</f>
        <v>1.4447838066927874E-2</v>
      </c>
      <c r="M1187" s="6">
        <f t="shared" si="94"/>
        <v>92.83108520333333</v>
      </c>
      <c r="N1187" s="11">
        <f>Table21[[#This Row],[Adj Close]]-Table21[[#This Row],[6-MA]]</f>
        <v>-2.6668395933333358</v>
      </c>
      <c r="O1187" s="12">
        <f>(Table21[[#This Row],[Adj Close]]-M1187)^2</f>
        <v>7.1120334165703119</v>
      </c>
      <c r="P1187" s="12">
        <f>ABS(Table21[[#This Row],[Erorr 3]])</f>
        <v>2.6668395933333358</v>
      </c>
      <c r="Q1187" s="204">
        <f>Table21[[#This Row],[Abs Erorr 3]]/Table21[[#This Row],[Adj Close]]</f>
        <v>2.957757340829523E-2</v>
      </c>
    </row>
    <row r="1188" spans="1:17" x14ac:dyDescent="0.3">
      <c r="A1188" s="68">
        <v>45188</v>
      </c>
      <c r="B1188" s="87">
        <v>88.399635309999994</v>
      </c>
      <c r="C1188" s="6">
        <f t="shared" si="91"/>
        <v>90.164245609999995</v>
      </c>
      <c r="D1188" s="19">
        <f>Table21[[#This Row],[Adj Close]]-Table21[[#This Row],[Naive Trend ]]</f>
        <v>-1.7646103000000011</v>
      </c>
      <c r="E1188" s="7">
        <f t="shared" si="90"/>
        <v>3.113849510866094</v>
      </c>
      <c r="F1188" s="7">
        <f>ABS(Table21[[#This Row],[Erorr 1]])</f>
        <v>1.7646103000000011</v>
      </c>
      <c r="G1188" s="8">
        <f>Table21[[#This Row],[Abs Erorr 1]]/Table21[[#This Row],[Adj Close]]</f>
        <v>1.9961737328574519E-2</v>
      </c>
      <c r="H1188" s="6">
        <f t="shared" si="93"/>
        <v>91.111345926666672</v>
      </c>
      <c r="I1188" s="9">
        <f>(Table21[[#This Row],[Adj Close]]-Table21[[#This Row],[3-MA]])</f>
        <v>-2.7117106166666787</v>
      </c>
      <c r="J1188" s="5">
        <f t="shared" si="92"/>
        <v>7.3533744685427784</v>
      </c>
      <c r="K1188" s="5">
        <f>ABS(Table21[[#This Row],[Erorr 2]])</f>
        <v>2.7117106166666787</v>
      </c>
      <c r="L1188" s="8">
        <f>Table21[[#This Row],[Abs Erorr 2]]/Table21[[#This Row],[Adj Close]]</f>
        <v>3.0675586015227858E-2</v>
      </c>
      <c r="M1188" s="6">
        <f t="shared" si="94"/>
        <v>92.222946166666659</v>
      </c>
      <c r="N1188" s="11">
        <f>Table21[[#This Row],[Adj Close]]-Table21[[#This Row],[6-MA]]</f>
        <v>-3.8233108566666658</v>
      </c>
      <c r="O1188" s="12">
        <f>(Table21[[#This Row],[Adj Close]]-M1188)^2</f>
        <v>14.617705906705194</v>
      </c>
      <c r="P1188" s="12">
        <f>ABS(Table21[[#This Row],[Erorr 3]])</f>
        <v>3.8233108566666658</v>
      </c>
      <c r="Q1188" s="204">
        <f>Table21[[#This Row],[Abs Erorr 3]]/Table21[[#This Row],[Adj Close]]</f>
        <v>4.325030124003422E-2</v>
      </c>
    </row>
    <row r="1189" spans="1:17" x14ac:dyDescent="0.3">
      <c r="A1189" s="68">
        <v>45189</v>
      </c>
      <c r="B1189" s="87">
        <v>88.150398249999995</v>
      </c>
      <c r="C1189" s="6">
        <f t="shared" si="91"/>
        <v>88.399635309999994</v>
      </c>
      <c r="D1189" s="19">
        <f>Table21[[#This Row],[Adj Close]]-Table21[[#This Row],[Naive Trend ]]</f>
        <v>-0.24923705999999868</v>
      </c>
      <c r="E1189" s="7">
        <f t="shared" si="90"/>
        <v>6.2119112077442938E-2</v>
      </c>
      <c r="F1189" s="7">
        <f>ABS(Table21[[#This Row],[Erorr 1]])</f>
        <v>0.24923705999999868</v>
      </c>
      <c r="G1189" s="8">
        <f>Table21[[#This Row],[Abs Erorr 1]]/Table21[[#This Row],[Adj Close]]</f>
        <v>2.8274070786741875E-3</v>
      </c>
      <c r="H1189" s="6">
        <f t="shared" si="93"/>
        <v>90.290522256666677</v>
      </c>
      <c r="I1189" s="9">
        <f>(Table21[[#This Row],[Adj Close]]-Table21[[#This Row],[3-MA]])</f>
        <v>-2.1401240066666816</v>
      </c>
      <c r="J1189" s="5">
        <f t="shared" si="92"/>
        <v>4.5801307639110505</v>
      </c>
      <c r="K1189" s="5">
        <f>ABS(Table21[[#This Row],[Erorr 2]])</f>
        <v>2.1401240066666816</v>
      </c>
      <c r="L1189" s="8">
        <f>Table21[[#This Row],[Abs Erorr 2]]/Table21[[#This Row],[Adj Close]]</f>
        <v>2.427809799108516E-2</v>
      </c>
      <c r="M1189" s="6">
        <f t="shared" si="94"/>
        <v>91.029927569999998</v>
      </c>
      <c r="N1189" s="11">
        <f>Table21[[#This Row],[Adj Close]]-Table21[[#This Row],[6-MA]]</f>
        <v>-2.8795293200000032</v>
      </c>
      <c r="O1189" s="12">
        <f>(Table21[[#This Row],[Adj Close]]-M1189)^2</f>
        <v>8.2916891047396799</v>
      </c>
      <c r="P1189" s="12">
        <f>ABS(Table21[[#This Row],[Erorr 3]])</f>
        <v>2.8795293200000032</v>
      </c>
      <c r="Q1189" s="204">
        <f>Table21[[#This Row],[Abs Erorr 3]]/Table21[[#This Row],[Adj Close]]</f>
        <v>3.2666095413811741E-2</v>
      </c>
    </row>
    <row r="1190" spans="1:17" x14ac:dyDescent="0.3">
      <c r="A1190" s="68">
        <v>45190</v>
      </c>
      <c r="B1190" s="87">
        <v>85.787628170000005</v>
      </c>
      <c r="C1190" s="6">
        <f t="shared" si="91"/>
        <v>88.150398249999995</v>
      </c>
      <c r="D1190" s="19">
        <f>Table21[[#This Row],[Adj Close]]-Table21[[#This Row],[Naive Trend ]]</f>
        <v>-2.36277007999999</v>
      </c>
      <c r="E1190" s="7">
        <f t="shared" si="90"/>
        <v>5.5826824509431594</v>
      </c>
      <c r="F1190" s="7">
        <f>ABS(Table21[[#This Row],[Erorr 1]])</f>
        <v>2.36277007999999</v>
      </c>
      <c r="G1190" s="8">
        <f>Table21[[#This Row],[Abs Erorr 1]]/Table21[[#This Row],[Adj Close]]</f>
        <v>2.7542084218925317E-2</v>
      </c>
      <c r="H1190" s="6">
        <f t="shared" si="93"/>
        <v>88.904759723333314</v>
      </c>
      <c r="I1190" s="9">
        <f>(Table21[[#This Row],[Adj Close]]-Table21[[#This Row],[3-MA]])</f>
        <v>-3.1171315533333086</v>
      </c>
      <c r="J1190" s="5">
        <f t="shared" si="92"/>
        <v>9.7165091207861245</v>
      </c>
      <c r="K1190" s="5">
        <f>ABS(Table21[[#This Row],[Erorr 2]])</f>
        <v>3.1171315533333086</v>
      </c>
      <c r="L1190" s="8">
        <f>Table21[[#This Row],[Abs Erorr 2]]/Table21[[#This Row],[Adj Close]]</f>
        <v>3.6335443930869411E-2</v>
      </c>
      <c r="M1190" s="6">
        <f t="shared" si="94"/>
        <v>90.185841876666657</v>
      </c>
      <c r="N1190" s="11">
        <f>Table21[[#This Row],[Adj Close]]-Table21[[#This Row],[6-MA]]</f>
        <v>-4.3982137066666525</v>
      </c>
      <c r="O1190" s="12">
        <f>(Table21[[#This Row],[Adj Close]]-M1190)^2</f>
        <v>19.344283809510415</v>
      </c>
      <c r="P1190" s="12">
        <f>ABS(Table21[[#This Row],[Erorr 3]])</f>
        <v>4.3982137066666525</v>
      </c>
      <c r="Q1190" s="204">
        <f>Table21[[#This Row],[Abs Erorr 3]]/Table21[[#This Row],[Adj Close]]</f>
        <v>5.1268624631409389E-2</v>
      </c>
    </row>
    <row r="1191" spans="1:17" x14ac:dyDescent="0.3">
      <c r="A1191" s="68">
        <v>45191</v>
      </c>
      <c r="B1191" s="87">
        <v>86.325973509999997</v>
      </c>
      <c r="C1191" s="6">
        <f t="shared" si="91"/>
        <v>85.787628170000005</v>
      </c>
      <c r="D1191" s="19">
        <f>Table21[[#This Row],[Adj Close]]-Table21[[#This Row],[Naive Trend ]]</f>
        <v>0.53834533999999223</v>
      </c>
      <c r="E1191" s="7">
        <f t="shared" si="90"/>
        <v>0.28981570509970722</v>
      </c>
      <c r="F1191" s="7">
        <f>ABS(Table21[[#This Row],[Erorr 1]])</f>
        <v>0.53834533999999223</v>
      </c>
      <c r="G1191" s="8">
        <f>Table21[[#This Row],[Abs Erorr 1]]/Table21[[#This Row],[Adj Close]]</f>
        <v>6.2361919375010623E-3</v>
      </c>
      <c r="H1191" s="6">
        <f t="shared" si="93"/>
        <v>87.445887243333331</v>
      </c>
      <c r="I1191" s="9">
        <f>(Table21[[#This Row],[Adj Close]]-Table21[[#This Row],[3-MA]])</f>
        <v>-1.119913733333334</v>
      </c>
      <c r="J1191" s="5">
        <f t="shared" si="92"/>
        <v>1.2542067701086059</v>
      </c>
      <c r="K1191" s="5">
        <f>ABS(Table21[[#This Row],[Erorr 2]])</f>
        <v>1.119913733333334</v>
      </c>
      <c r="L1191" s="8">
        <f>Table21[[#This Row],[Abs Erorr 2]]/Table21[[#This Row],[Adj Close]]</f>
        <v>1.297307968619205E-2</v>
      </c>
      <c r="M1191" s="6">
        <f t="shared" si="94"/>
        <v>89.278616585000009</v>
      </c>
      <c r="N1191" s="11">
        <f>Table21[[#This Row],[Adj Close]]-Table21[[#This Row],[6-MA]]</f>
        <v>-2.9526430750000117</v>
      </c>
      <c r="O1191" s="12">
        <f>(Table21[[#This Row],[Adj Close]]-M1191)^2</f>
        <v>8.7181011283455252</v>
      </c>
      <c r="P1191" s="12">
        <f>ABS(Table21[[#This Row],[Erorr 3]])</f>
        <v>2.9526430750000117</v>
      </c>
      <c r="Q1191" s="204">
        <f>Table21[[#This Row],[Abs Erorr 3]]/Table21[[#This Row],[Adj Close]]</f>
        <v>3.4203414742354193E-2</v>
      </c>
    </row>
    <row r="1192" spans="1:17" x14ac:dyDescent="0.3">
      <c r="A1192" s="68">
        <v>45194</v>
      </c>
      <c r="B1192" s="87">
        <v>85.338996890000004</v>
      </c>
      <c r="C1192" s="6">
        <f t="shared" si="91"/>
        <v>86.325973509999997</v>
      </c>
      <c r="D1192" s="19">
        <f>Table21[[#This Row],[Adj Close]]-Table21[[#This Row],[Naive Trend ]]</f>
        <v>-0.98697661999999298</v>
      </c>
      <c r="E1192" s="7">
        <f t="shared" si="90"/>
        <v>0.97412284842661057</v>
      </c>
      <c r="F1192" s="7">
        <f>ABS(Table21[[#This Row],[Erorr 1]])</f>
        <v>0.98697661999999298</v>
      </c>
      <c r="G1192" s="8">
        <f>Table21[[#This Row],[Abs Erorr 1]]/Table21[[#This Row],[Adj Close]]</f>
        <v>1.1565364674630322E-2</v>
      </c>
      <c r="H1192" s="6">
        <f t="shared" si="93"/>
        <v>86.754666643333337</v>
      </c>
      <c r="I1192" s="9">
        <f>(Table21[[#This Row],[Adj Close]]-Table21[[#This Row],[3-MA]])</f>
        <v>-1.4156697533333329</v>
      </c>
      <c r="J1192" s="5">
        <f t="shared" si="92"/>
        <v>2.0041208505028596</v>
      </c>
      <c r="K1192" s="5">
        <f>ABS(Table21[[#This Row],[Erorr 2]])</f>
        <v>1.4156697533333329</v>
      </c>
      <c r="L1192" s="8">
        <f>Table21[[#This Row],[Abs Erorr 2]]/Table21[[#This Row],[Adj Close]]</f>
        <v>1.658877892785755E-2</v>
      </c>
      <c r="M1192" s="6">
        <f t="shared" si="94"/>
        <v>88.52259445</v>
      </c>
      <c r="N1192" s="11">
        <f>Table21[[#This Row],[Adj Close]]-Table21[[#This Row],[6-MA]]</f>
        <v>-3.1835975599999955</v>
      </c>
      <c r="O1192" s="12">
        <f>(Table21[[#This Row],[Adj Close]]-M1192)^2</f>
        <v>10.135293424037926</v>
      </c>
      <c r="P1192" s="12">
        <f>ABS(Table21[[#This Row],[Erorr 3]])</f>
        <v>3.1835975599999955</v>
      </c>
      <c r="Q1192" s="204">
        <f>Table21[[#This Row],[Abs Erorr 3]]/Table21[[#This Row],[Adj Close]]</f>
        <v>3.7305307960246815E-2</v>
      </c>
    </row>
    <row r="1193" spans="1:17" x14ac:dyDescent="0.3">
      <c r="A1193" s="68">
        <v>45195</v>
      </c>
      <c r="B1193" s="87">
        <v>83.753852839999993</v>
      </c>
      <c r="C1193" s="6">
        <f t="shared" si="91"/>
        <v>85.338996890000004</v>
      </c>
      <c r="D1193" s="19">
        <f>Table21[[#This Row],[Adj Close]]-Table21[[#This Row],[Naive Trend ]]</f>
        <v>-1.5851440500000109</v>
      </c>
      <c r="E1193" s="7">
        <f t="shared" si="90"/>
        <v>2.5126816592504371</v>
      </c>
      <c r="F1193" s="7">
        <f>ABS(Table21[[#This Row],[Erorr 1]])</f>
        <v>1.5851440500000109</v>
      </c>
      <c r="G1193" s="8">
        <f>Table21[[#This Row],[Abs Erorr 1]]/Table21[[#This Row],[Adj Close]]</f>
        <v>1.8926222451260917E-2</v>
      </c>
      <c r="H1193" s="6">
        <f t="shared" si="93"/>
        <v>85.817532856666659</v>
      </c>
      <c r="I1193" s="9">
        <f>(Table21[[#This Row],[Adj Close]]-Table21[[#This Row],[3-MA]])</f>
        <v>-2.063680016666666</v>
      </c>
      <c r="J1193" s="5">
        <f t="shared" si="92"/>
        <v>4.2587752111893309</v>
      </c>
      <c r="K1193" s="5">
        <f>ABS(Table21[[#This Row],[Erorr 2]])</f>
        <v>2.063680016666666</v>
      </c>
      <c r="L1193" s="8">
        <f>Table21[[#This Row],[Abs Erorr 2]]/Table21[[#This Row],[Adj Close]]</f>
        <v>2.4639821891048255E-2</v>
      </c>
      <c r="M1193" s="6">
        <f t="shared" si="94"/>
        <v>87.361146289999979</v>
      </c>
      <c r="N1193" s="11">
        <f>Table21[[#This Row],[Adj Close]]-Table21[[#This Row],[6-MA]]</f>
        <v>-3.607293449999986</v>
      </c>
      <c r="O1193" s="12">
        <f>(Table21[[#This Row],[Adj Close]]-M1193)^2</f>
        <v>13.012566034412801</v>
      </c>
      <c r="P1193" s="12">
        <f>ABS(Table21[[#This Row],[Erorr 3]])</f>
        <v>3.607293449999986</v>
      </c>
      <c r="Q1193" s="204">
        <f>Table21[[#This Row],[Abs Erorr 3]]/Table21[[#This Row],[Adj Close]]</f>
        <v>4.3070179193919769E-2</v>
      </c>
    </row>
    <row r="1194" spans="1:17" x14ac:dyDescent="0.3">
      <c r="A1194" s="68">
        <v>45196</v>
      </c>
      <c r="B1194" s="87">
        <v>82.90644073</v>
      </c>
      <c r="C1194" s="6">
        <f t="shared" si="91"/>
        <v>83.753852839999993</v>
      </c>
      <c r="D1194" s="19">
        <f>Table21[[#This Row],[Adj Close]]-Table21[[#This Row],[Naive Trend ]]</f>
        <v>-0.84741210999999339</v>
      </c>
      <c r="E1194" s="7">
        <f t="shared" si="90"/>
        <v>0.71810728417464087</v>
      </c>
      <c r="F1194" s="7">
        <f>ABS(Table21[[#This Row],[Erorr 1]])</f>
        <v>0.84741210999999339</v>
      </c>
      <c r="G1194" s="8">
        <f>Table21[[#This Row],[Abs Erorr 1]]/Table21[[#This Row],[Adj Close]]</f>
        <v>1.0221306119747029E-2</v>
      </c>
      <c r="H1194" s="6">
        <f t="shared" si="93"/>
        <v>85.13960774666667</v>
      </c>
      <c r="I1194" s="9">
        <f>(Table21[[#This Row],[Adj Close]]-Table21[[#This Row],[3-MA]])</f>
        <v>-2.2331670166666697</v>
      </c>
      <c r="J1194" s="5">
        <f t="shared" si="92"/>
        <v>4.9870349243279142</v>
      </c>
      <c r="K1194" s="5">
        <f>ABS(Table21[[#This Row],[Erorr 2]])</f>
        <v>2.2331670166666697</v>
      </c>
      <c r="L1194" s="8">
        <f>Table21[[#This Row],[Abs Erorr 2]]/Table21[[#This Row],[Adj Close]]</f>
        <v>2.6935989496152498E-2</v>
      </c>
      <c r="M1194" s="6">
        <f t="shared" si="94"/>
        <v>86.292747495</v>
      </c>
      <c r="N1194" s="11">
        <f>Table21[[#This Row],[Adj Close]]-Table21[[#This Row],[6-MA]]</f>
        <v>-3.3863067650000005</v>
      </c>
      <c r="O1194" s="12">
        <f>(Table21[[#This Row],[Adj Close]]-M1194)^2</f>
        <v>11.467073506684768</v>
      </c>
      <c r="P1194" s="12">
        <f>ABS(Table21[[#This Row],[Erorr 3]])</f>
        <v>3.3863067650000005</v>
      </c>
      <c r="Q1194" s="204">
        <f>Table21[[#This Row],[Abs Erorr 3]]/Table21[[#This Row],[Adj Close]]</f>
        <v>4.0844917900023335E-2</v>
      </c>
    </row>
    <row r="1195" spans="1:17" x14ac:dyDescent="0.3">
      <c r="A1195" s="68">
        <v>45197</v>
      </c>
      <c r="B1195" s="87">
        <v>82.487716669999998</v>
      </c>
      <c r="C1195" s="6">
        <f t="shared" si="91"/>
        <v>82.90644073</v>
      </c>
      <c r="D1195" s="19">
        <f>Table21[[#This Row],[Adj Close]]-Table21[[#This Row],[Naive Trend ]]</f>
        <v>-0.4187240600000024</v>
      </c>
      <c r="E1195" s="7">
        <f t="shared" si="90"/>
        <v>0.1753298384228856</v>
      </c>
      <c r="F1195" s="7">
        <f>ABS(Table21[[#This Row],[Erorr 1]])</f>
        <v>0.4187240600000024</v>
      </c>
      <c r="G1195" s="8">
        <f>Table21[[#This Row],[Abs Erorr 1]]/Table21[[#This Row],[Adj Close]]</f>
        <v>5.0761989409301754E-3</v>
      </c>
      <c r="H1195" s="6">
        <f t="shared" si="93"/>
        <v>83.999763486666666</v>
      </c>
      <c r="I1195" s="9">
        <f>(Table21[[#This Row],[Adj Close]]-Table21[[#This Row],[3-MA]])</f>
        <v>-1.5120468166666683</v>
      </c>
      <c r="J1195" s="5">
        <f t="shared" si="92"/>
        <v>2.2862855757918052</v>
      </c>
      <c r="K1195" s="5">
        <f>ABS(Table21[[#This Row],[Erorr 2]])</f>
        <v>1.5120468166666683</v>
      </c>
      <c r="L1195" s="8">
        <f>Table21[[#This Row],[Abs Erorr 2]]/Table21[[#This Row],[Adj Close]]</f>
        <v>1.8330569419393147E-2</v>
      </c>
      <c r="M1195" s="6">
        <f t="shared" si="94"/>
        <v>85.377215065000016</v>
      </c>
      <c r="N1195" s="11">
        <f>Table21[[#This Row],[Adj Close]]-Table21[[#This Row],[6-MA]]</f>
        <v>-2.8894983950000181</v>
      </c>
      <c r="O1195" s="12">
        <f>(Table21[[#This Row],[Adj Close]]-M1195)^2</f>
        <v>8.3492009747076814</v>
      </c>
      <c r="P1195" s="12">
        <f>ABS(Table21[[#This Row],[Erorr 3]])</f>
        <v>2.8894983950000181</v>
      </c>
      <c r="Q1195" s="204">
        <f>Table21[[#This Row],[Abs Erorr 3]]/Table21[[#This Row],[Adj Close]]</f>
        <v>3.5029438462452933E-2</v>
      </c>
    </row>
    <row r="1196" spans="1:17" x14ac:dyDescent="0.3">
      <c r="A1196" s="68">
        <v>45198</v>
      </c>
      <c r="B1196" s="87">
        <v>87.492416379999995</v>
      </c>
      <c r="C1196" s="6">
        <f t="shared" si="91"/>
        <v>82.487716669999998</v>
      </c>
      <c r="D1196" s="19">
        <f>Table21[[#This Row],[Adj Close]]-Table21[[#This Row],[Naive Trend ]]</f>
        <v>5.004699709999997</v>
      </c>
      <c r="E1196" s="7">
        <f t="shared" si="90"/>
        <v>25.047019187274053</v>
      </c>
      <c r="F1196" s="7">
        <f>ABS(Table21[[#This Row],[Erorr 1]])</f>
        <v>5.004699709999997</v>
      </c>
      <c r="G1196" s="8">
        <f>Table21[[#This Row],[Abs Erorr 1]]/Table21[[#This Row],[Adj Close]]</f>
        <v>5.7201525767255276E-2</v>
      </c>
      <c r="H1196" s="6">
        <f t="shared" si="93"/>
        <v>83.049336746666668</v>
      </c>
      <c r="I1196" s="9">
        <f>(Table21[[#This Row],[Adj Close]]-Table21[[#This Row],[3-MA]])</f>
        <v>4.4430796333333262</v>
      </c>
      <c r="J1196" s="5">
        <f t="shared" si="92"/>
        <v>19.740956628141404</v>
      </c>
      <c r="K1196" s="5">
        <f>ABS(Table21[[#This Row],[Erorr 2]])</f>
        <v>4.4430796333333262</v>
      </c>
      <c r="L1196" s="8">
        <f>Table21[[#This Row],[Abs Erorr 2]]/Table21[[#This Row],[Adj Close]]</f>
        <v>5.0782454264790146E-2</v>
      </c>
      <c r="M1196" s="6">
        <f t="shared" si="94"/>
        <v>84.43343480166665</v>
      </c>
      <c r="N1196" s="11">
        <f>Table21[[#This Row],[Adj Close]]-Table21[[#This Row],[6-MA]]</f>
        <v>3.0589815783333449</v>
      </c>
      <c r="O1196" s="12">
        <f>(Table21[[#This Row],[Adj Close]]-M1196)^2</f>
        <v>9.3573682965827629</v>
      </c>
      <c r="P1196" s="12">
        <f>ABS(Table21[[#This Row],[Erorr 3]])</f>
        <v>3.0589815783333449</v>
      </c>
      <c r="Q1196" s="204">
        <f>Table21[[#This Row],[Abs Erorr 3]]/Table21[[#This Row],[Adj Close]]</f>
        <v>3.4962819692251651E-2</v>
      </c>
    </row>
    <row r="1197" spans="1:17" x14ac:dyDescent="0.3">
      <c r="A1197" s="68">
        <v>45201</v>
      </c>
      <c r="B1197" s="87">
        <v>85.697898859999995</v>
      </c>
      <c r="C1197" s="6">
        <f t="shared" si="91"/>
        <v>87.492416379999995</v>
      </c>
      <c r="D1197" s="19">
        <f>Table21[[#This Row],[Adj Close]]-Table21[[#This Row],[Naive Trend ]]</f>
        <v>-1.7945175199999994</v>
      </c>
      <c r="E1197" s="7">
        <f t="shared" si="90"/>
        <v>3.2202931295869481</v>
      </c>
      <c r="F1197" s="7">
        <f>ABS(Table21[[#This Row],[Erorr 1]])</f>
        <v>1.7945175199999994</v>
      </c>
      <c r="G1197" s="8">
        <f>Table21[[#This Row],[Abs Erorr 1]]/Table21[[#This Row],[Adj Close]]</f>
        <v>2.0940041049683205E-2</v>
      </c>
      <c r="H1197" s="6">
        <f t="shared" si="93"/>
        <v>84.295524593333326</v>
      </c>
      <c r="I1197" s="9">
        <f>(Table21[[#This Row],[Adj Close]]-Table21[[#This Row],[3-MA]])</f>
        <v>1.4023742666666692</v>
      </c>
      <c r="J1197" s="5">
        <f t="shared" si="92"/>
        <v>1.9666535838088781</v>
      </c>
      <c r="K1197" s="5">
        <f>ABS(Table21[[#This Row],[Erorr 2]])</f>
        <v>1.4023742666666692</v>
      </c>
      <c r="L1197" s="8">
        <f>Table21[[#This Row],[Abs Erorr 2]]/Table21[[#This Row],[Adj Close]]</f>
        <v>1.6364161610982458E-2</v>
      </c>
      <c r="M1197" s="6">
        <f t="shared" si="94"/>
        <v>84.717566169999998</v>
      </c>
      <c r="N1197" s="11">
        <f>Table21[[#This Row],[Adj Close]]-Table21[[#This Row],[6-MA]]</f>
        <v>0.98033268999999734</v>
      </c>
      <c r="O1197" s="12">
        <f>(Table21[[#This Row],[Adj Close]]-M1197)^2</f>
        <v>0.96105218308263085</v>
      </c>
      <c r="P1197" s="12">
        <f>ABS(Table21[[#This Row],[Erorr 3]])</f>
        <v>0.98033268999999734</v>
      </c>
      <c r="Q1197" s="204">
        <f>Table21[[#This Row],[Abs Erorr 3]]/Table21[[#This Row],[Adj Close]]</f>
        <v>1.1439401701102539E-2</v>
      </c>
    </row>
    <row r="1198" spans="1:17" x14ac:dyDescent="0.3">
      <c r="A1198" s="68">
        <v>45202</v>
      </c>
      <c r="B1198" s="87">
        <v>83.773788449999998</v>
      </c>
      <c r="C1198" s="6">
        <f t="shared" si="91"/>
        <v>85.697898859999995</v>
      </c>
      <c r="D1198" s="19">
        <f>Table21[[#This Row],[Adj Close]]-Table21[[#This Row],[Naive Trend ]]</f>
        <v>-1.9241104099999973</v>
      </c>
      <c r="E1198" s="7">
        <f t="shared" si="90"/>
        <v>3.7022008698703575</v>
      </c>
      <c r="F1198" s="7">
        <f>ABS(Table21[[#This Row],[Erorr 1]])</f>
        <v>1.9241104099999973</v>
      </c>
      <c r="G1198" s="8">
        <f>Table21[[#This Row],[Abs Erorr 1]]/Table21[[#This Row],[Adj Close]]</f>
        <v>2.2967928818790305E-2</v>
      </c>
      <c r="H1198" s="6">
        <f t="shared" si="93"/>
        <v>85.226010636666672</v>
      </c>
      <c r="I1198" s="9">
        <f>(Table21[[#This Row],[Adj Close]]-Table21[[#This Row],[3-MA]])</f>
        <v>-1.452222186666674</v>
      </c>
      <c r="J1198" s="5">
        <f t="shared" si="92"/>
        <v>2.1089492794469362</v>
      </c>
      <c r="K1198" s="5">
        <f>ABS(Table21[[#This Row],[Erorr 2]])</f>
        <v>1.452222186666674</v>
      </c>
      <c r="L1198" s="8">
        <f>Table21[[#This Row],[Abs Erorr 2]]/Table21[[#This Row],[Adj Close]]</f>
        <v>1.7335042541778162E-2</v>
      </c>
      <c r="M1198" s="6">
        <f t="shared" si="94"/>
        <v>84.612887061666669</v>
      </c>
      <c r="N1198" s="11">
        <f>Table21[[#This Row],[Adj Close]]-Table21[[#This Row],[6-MA]]</f>
        <v>-0.83909861166667099</v>
      </c>
      <c r="O1198" s="12">
        <f>(Table21[[#This Row],[Adj Close]]-M1198)^2</f>
        <v>0.70408648010093478</v>
      </c>
      <c r="P1198" s="12">
        <f>ABS(Table21[[#This Row],[Erorr 3]])</f>
        <v>0.83909861166667099</v>
      </c>
      <c r="Q1198" s="204">
        <f>Table21[[#This Row],[Abs Erorr 3]]/Table21[[#This Row],[Adj Close]]</f>
        <v>1.0016242874911681E-2</v>
      </c>
    </row>
    <row r="1199" spans="1:17" x14ac:dyDescent="0.3">
      <c r="A1199" s="68">
        <v>45203</v>
      </c>
      <c r="B1199" s="87">
        <v>85.448661799999996</v>
      </c>
      <c r="C1199" s="6">
        <f t="shared" si="91"/>
        <v>83.773788449999998</v>
      </c>
      <c r="D1199" s="19">
        <f>Table21[[#This Row],[Adj Close]]-Table21[[#This Row],[Naive Trend ]]</f>
        <v>1.6748733499999986</v>
      </c>
      <c r="E1199" s="7">
        <f t="shared" si="90"/>
        <v>2.805200738540218</v>
      </c>
      <c r="F1199" s="7">
        <f>ABS(Table21[[#This Row],[Erorr 1]])</f>
        <v>1.6748733499999986</v>
      </c>
      <c r="G1199" s="8">
        <f>Table21[[#This Row],[Abs Erorr 1]]/Table21[[#This Row],[Adj Close]]</f>
        <v>1.9600931304461913E-2</v>
      </c>
      <c r="H1199" s="6">
        <f t="shared" si="93"/>
        <v>85.654701230000001</v>
      </c>
      <c r="I1199" s="9">
        <f>(Table21[[#This Row],[Adj Close]]-Table21[[#This Row],[3-MA]])</f>
        <v>-0.20603943000000413</v>
      </c>
      <c r="J1199" s="5">
        <f t="shared" si="92"/>
        <v>4.2452246714726603E-2</v>
      </c>
      <c r="K1199" s="5">
        <f>ABS(Table21[[#This Row],[Erorr 2]])</f>
        <v>0.20603943000000413</v>
      </c>
      <c r="L1199" s="8">
        <f>Table21[[#This Row],[Abs Erorr 2]]/Table21[[#This Row],[Adj Close]]</f>
        <v>2.4112657314898306E-3</v>
      </c>
      <c r="M1199" s="6">
        <f t="shared" si="94"/>
        <v>84.352018988333327</v>
      </c>
      <c r="N1199" s="11">
        <f>Table21[[#This Row],[Adj Close]]-Table21[[#This Row],[6-MA]]</f>
        <v>1.0966428116666691</v>
      </c>
      <c r="O1199" s="12">
        <f>(Table21[[#This Row],[Adj Close]]-M1199)^2</f>
        <v>1.2026254563801775</v>
      </c>
      <c r="P1199" s="12">
        <f>ABS(Table21[[#This Row],[Erorr 3]])</f>
        <v>1.0966428116666691</v>
      </c>
      <c r="Q1199" s="204">
        <f>Table21[[#This Row],[Abs Erorr 3]]/Table21[[#This Row],[Adj Close]]</f>
        <v>1.2833937812080155E-2</v>
      </c>
    </row>
    <row r="1200" spans="1:17" x14ac:dyDescent="0.3">
      <c r="A1200" s="68">
        <v>45204</v>
      </c>
      <c r="B1200" s="87">
        <v>82.497688289999999</v>
      </c>
      <c r="C1200" s="6">
        <f t="shared" si="91"/>
        <v>85.448661799999996</v>
      </c>
      <c r="D1200" s="19">
        <f>Table21[[#This Row],[Adj Close]]-Table21[[#This Row],[Naive Trend ]]</f>
        <v>-2.9509735099999972</v>
      </c>
      <c r="E1200" s="7">
        <f t="shared" si="90"/>
        <v>8.7082446567217033</v>
      </c>
      <c r="F1200" s="7">
        <f>ABS(Table21[[#This Row],[Erorr 1]])</f>
        <v>2.9509735099999972</v>
      </c>
      <c r="G1200" s="8">
        <f>Table21[[#This Row],[Abs Erorr 1]]/Table21[[#This Row],[Adj Close]]</f>
        <v>3.5770378190799569E-2</v>
      </c>
      <c r="H1200" s="6">
        <f t="shared" si="93"/>
        <v>84.97344970333333</v>
      </c>
      <c r="I1200" s="9">
        <f>(Table21[[#This Row],[Adj Close]]-Table21[[#This Row],[3-MA]])</f>
        <v>-2.4757614133333306</v>
      </c>
      <c r="J1200" s="5">
        <f t="shared" si="92"/>
        <v>6.1293945757502506</v>
      </c>
      <c r="K1200" s="5">
        <f>ABS(Table21[[#This Row],[Erorr 2]])</f>
        <v>2.4757614133333306</v>
      </c>
      <c r="L1200" s="8">
        <f>Table21[[#This Row],[Abs Erorr 2]]/Table21[[#This Row],[Adj Close]]</f>
        <v>3.0010070156516511E-2</v>
      </c>
      <c r="M1200" s="6">
        <f t="shared" si="94"/>
        <v>84.634487148333335</v>
      </c>
      <c r="N1200" s="11">
        <f>Table21[[#This Row],[Adj Close]]-Table21[[#This Row],[6-MA]]</f>
        <v>-2.1367988583333357</v>
      </c>
      <c r="O1200" s="12">
        <f>(Table21[[#This Row],[Adj Close]]-M1200)^2</f>
        <v>4.5659093609746471</v>
      </c>
      <c r="P1200" s="12">
        <f>ABS(Table21[[#This Row],[Erorr 3]])</f>
        <v>2.1367988583333357</v>
      </c>
      <c r="Q1200" s="204">
        <f>Table21[[#This Row],[Abs Erorr 3]]/Table21[[#This Row],[Adj Close]]</f>
        <v>2.5901317995989822E-2</v>
      </c>
    </row>
    <row r="1201" spans="1:17" x14ac:dyDescent="0.3">
      <c r="A1201" s="68">
        <v>45205</v>
      </c>
      <c r="B1201" s="87">
        <v>84.292205809999999</v>
      </c>
      <c r="C1201" s="6">
        <f t="shared" si="91"/>
        <v>82.497688289999999</v>
      </c>
      <c r="D1201" s="19">
        <f>Table21[[#This Row],[Adj Close]]-Table21[[#This Row],[Naive Trend ]]</f>
        <v>1.7945175199999994</v>
      </c>
      <c r="E1201" s="7">
        <f t="shared" si="90"/>
        <v>3.2202931295869481</v>
      </c>
      <c r="F1201" s="7">
        <f>ABS(Table21[[#This Row],[Erorr 1]])</f>
        <v>1.7945175199999994</v>
      </c>
      <c r="G1201" s="8">
        <f>Table21[[#This Row],[Abs Erorr 1]]/Table21[[#This Row],[Adj Close]]</f>
        <v>2.1289246173542501E-2</v>
      </c>
      <c r="H1201" s="6">
        <f t="shared" si="93"/>
        <v>83.906712846666665</v>
      </c>
      <c r="I1201" s="9">
        <f>(Table21[[#This Row],[Adj Close]]-Table21[[#This Row],[3-MA]])</f>
        <v>0.38549296333333416</v>
      </c>
      <c r="J1201" s="5">
        <f t="shared" si="92"/>
        <v>0.14860482477951531</v>
      </c>
      <c r="K1201" s="5">
        <f>ABS(Table21[[#This Row],[Erorr 2]])</f>
        <v>0.38549296333333416</v>
      </c>
      <c r="L1201" s="8">
        <f>Table21[[#This Row],[Abs Erorr 2]]/Table21[[#This Row],[Adj Close]]</f>
        <v>4.573293101407974E-3</v>
      </c>
      <c r="M1201" s="6">
        <f t="shared" si="94"/>
        <v>84.566361741666668</v>
      </c>
      <c r="N1201" s="11">
        <f>Table21[[#This Row],[Adj Close]]-Table21[[#This Row],[6-MA]]</f>
        <v>-0.27415593166666952</v>
      </c>
      <c r="O1201" s="12">
        <f>(Table21[[#This Row],[Adj Close]]-M1201)^2</f>
        <v>7.5161474868019565E-2</v>
      </c>
      <c r="P1201" s="12">
        <f>ABS(Table21[[#This Row],[Erorr 3]])</f>
        <v>0.27415593166666952</v>
      </c>
      <c r="Q1201" s="204">
        <f>Table21[[#This Row],[Abs Erorr 3]]/Table21[[#This Row],[Adj Close]]</f>
        <v>3.2524469971118618E-3</v>
      </c>
    </row>
    <row r="1202" spans="1:17" x14ac:dyDescent="0.3">
      <c r="A1202" s="68">
        <v>45208</v>
      </c>
      <c r="B1202" s="87">
        <v>88.180305480000001</v>
      </c>
      <c r="C1202" s="6">
        <f t="shared" si="91"/>
        <v>84.292205809999999</v>
      </c>
      <c r="D1202" s="19">
        <f>Table21[[#This Row],[Adj Close]]-Table21[[#This Row],[Naive Trend ]]</f>
        <v>3.8880996700000026</v>
      </c>
      <c r="E1202" s="7">
        <f t="shared" si="90"/>
        <v>15.117319043854129</v>
      </c>
      <c r="F1202" s="7">
        <f>ABS(Table21[[#This Row],[Erorr 1]])</f>
        <v>3.8880996700000026</v>
      </c>
      <c r="G1202" s="8">
        <f>Table21[[#This Row],[Abs Erorr 1]]/Table21[[#This Row],[Adj Close]]</f>
        <v>4.4092608307893133E-2</v>
      </c>
      <c r="H1202" s="6">
        <f t="shared" si="93"/>
        <v>84.079518633333336</v>
      </c>
      <c r="I1202" s="9">
        <f>(Table21[[#This Row],[Adj Close]]-Table21[[#This Row],[3-MA]])</f>
        <v>4.100786846666665</v>
      </c>
      <c r="J1202" s="5">
        <f t="shared" si="92"/>
        <v>16.816452761794331</v>
      </c>
      <c r="K1202" s="5">
        <f>ABS(Table21[[#This Row],[Erorr 2]])</f>
        <v>4.100786846666665</v>
      </c>
      <c r="L1202" s="8">
        <f>Table21[[#This Row],[Abs Erorr 2]]/Table21[[#This Row],[Adj Close]]</f>
        <v>4.6504566119888936E-2</v>
      </c>
      <c r="M1202" s="6">
        <f t="shared" si="94"/>
        <v>84.867109931666661</v>
      </c>
      <c r="N1202" s="11">
        <f>Table21[[#This Row],[Adj Close]]-Table21[[#This Row],[6-MA]]</f>
        <v>3.31319554833334</v>
      </c>
      <c r="O1202" s="12">
        <f>(Table21[[#This Row],[Adj Close]]-M1202)^2</f>
        <v>10.977264741495862</v>
      </c>
      <c r="P1202" s="12">
        <f>ABS(Table21[[#This Row],[Erorr 3]])</f>
        <v>3.31319554833334</v>
      </c>
      <c r="Q1202" s="204">
        <f>Table21[[#This Row],[Abs Erorr 3]]/Table21[[#This Row],[Adj Close]]</f>
        <v>3.7572965191017618E-2</v>
      </c>
    </row>
    <row r="1203" spans="1:17" x14ac:dyDescent="0.3">
      <c r="A1203" s="68">
        <v>45209</v>
      </c>
      <c r="B1203" s="87">
        <v>89.446441649999997</v>
      </c>
      <c r="C1203" s="6">
        <f t="shared" si="91"/>
        <v>88.180305480000001</v>
      </c>
      <c r="D1203" s="19">
        <f>Table21[[#This Row],[Adj Close]]-Table21[[#This Row],[Naive Trend ]]</f>
        <v>1.2661361699999958</v>
      </c>
      <c r="E1203" s="7">
        <f t="shared" si="90"/>
        <v>1.6031008009822583</v>
      </c>
      <c r="F1203" s="7">
        <f>ABS(Table21[[#This Row],[Erorr 1]])</f>
        <v>1.2661361699999958</v>
      </c>
      <c r="G1203" s="8">
        <f>Table21[[#This Row],[Abs Erorr 1]]/Table21[[#This Row],[Adj Close]]</f>
        <v>1.4155243592074138E-2</v>
      </c>
      <c r="H1203" s="6">
        <f t="shared" si="93"/>
        <v>84.990066526666666</v>
      </c>
      <c r="I1203" s="9">
        <f>(Table21[[#This Row],[Adj Close]]-Table21[[#This Row],[3-MA]])</f>
        <v>4.4563751233333306</v>
      </c>
      <c r="J1203" s="5">
        <f t="shared" si="92"/>
        <v>19.859279239864158</v>
      </c>
      <c r="K1203" s="5">
        <f>ABS(Table21[[#This Row],[Erorr 2]])</f>
        <v>4.4563751233333306</v>
      </c>
      <c r="L1203" s="8">
        <f>Table21[[#This Row],[Abs Erorr 2]]/Table21[[#This Row],[Adj Close]]</f>
        <v>4.9821714996454873E-2</v>
      </c>
      <c r="M1203" s="6">
        <f t="shared" si="94"/>
        <v>84.981758115000005</v>
      </c>
      <c r="N1203" s="11">
        <f>Table21[[#This Row],[Adj Close]]-Table21[[#This Row],[6-MA]]</f>
        <v>4.4646835349999918</v>
      </c>
      <c r="O1203" s="12">
        <f>(Table21[[#This Row],[Adj Close]]-M1203)^2</f>
        <v>19.933399067700023</v>
      </c>
      <c r="P1203" s="12">
        <f>ABS(Table21[[#This Row],[Erorr 3]])</f>
        <v>4.4646835349999918</v>
      </c>
      <c r="Q1203" s="204">
        <f>Table21[[#This Row],[Abs Erorr 3]]/Table21[[#This Row],[Adj Close]]</f>
        <v>4.9914601996914561E-2</v>
      </c>
    </row>
    <row r="1204" spans="1:17" x14ac:dyDescent="0.3">
      <c r="A1204" s="68">
        <v>45210</v>
      </c>
      <c r="B1204" s="87">
        <v>89.75549316</v>
      </c>
      <c r="C1204" s="6">
        <f t="shared" si="91"/>
        <v>89.446441649999997</v>
      </c>
      <c r="D1204" s="19">
        <f>Table21[[#This Row],[Adj Close]]-Table21[[#This Row],[Naive Trend ]]</f>
        <v>0.3090515100000033</v>
      </c>
      <c r="E1204" s="7">
        <f t="shared" si="90"/>
        <v>9.5512835833282142E-2</v>
      </c>
      <c r="F1204" s="7">
        <f>ABS(Table21[[#This Row],[Erorr 1]])</f>
        <v>0.3090515100000033</v>
      </c>
      <c r="G1204" s="8">
        <f>Table21[[#This Row],[Abs Erorr 1]]/Table21[[#This Row],[Adj Close]]</f>
        <v>3.4432601183426365E-3</v>
      </c>
      <c r="H1204" s="6">
        <f t="shared" si="93"/>
        <v>87.30631764666667</v>
      </c>
      <c r="I1204" s="9">
        <f>(Table21[[#This Row],[Adj Close]]-Table21[[#This Row],[3-MA]])</f>
        <v>2.4491755133333299</v>
      </c>
      <c r="J1204" s="5">
        <f t="shared" si="92"/>
        <v>5.9984606951115804</v>
      </c>
      <c r="K1204" s="5">
        <f>ABS(Table21[[#This Row],[Erorr 2]])</f>
        <v>2.4491755133333299</v>
      </c>
      <c r="L1204" s="8">
        <f>Table21[[#This Row],[Abs Erorr 2]]/Table21[[#This Row],[Adj Close]]</f>
        <v>2.7287193542208932E-2</v>
      </c>
      <c r="M1204" s="6">
        <f t="shared" si="94"/>
        <v>85.60651524666666</v>
      </c>
      <c r="N1204" s="11">
        <f>Table21[[#This Row],[Adj Close]]-Table21[[#This Row],[6-MA]]</f>
        <v>4.14897791333334</v>
      </c>
      <c r="O1204" s="12">
        <f>(Table21[[#This Row],[Adj Close]]-M1204)^2</f>
        <v>17.214017725327874</v>
      </c>
      <c r="P1204" s="12">
        <f>ABS(Table21[[#This Row],[Erorr 3]])</f>
        <v>4.14897791333334</v>
      </c>
      <c r="Q1204" s="204">
        <f>Table21[[#This Row],[Abs Erorr 3]]/Table21[[#This Row],[Adj Close]]</f>
        <v>4.6225336937732446E-2</v>
      </c>
    </row>
    <row r="1205" spans="1:17" x14ac:dyDescent="0.3">
      <c r="A1205" s="68">
        <v>45211</v>
      </c>
      <c r="B1205" s="87">
        <v>88.768508909999994</v>
      </c>
      <c r="C1205" s="6">
        <f t="shared" si="91"/>
        <v>89.75549316</v>
      </c>
      <c r="D1205" s="19">
        <f>Table21[[#This Row],[Adj Close]]-Table21[[#This Row],[Naive Trend ]]</f>
        <v>-0.98698425000000611</v>
      </c>
      <c r="E1205" s="7">
        <f t="shared" si="90"/>
        <v>0.97413790974807457</v>
      </c>
      <c r="F1205" s="7">
        <f>ABS(Table21[[#This Row],[Erorr 1]])</f>
        <v>0.98698425000000611</v>
      </c>
      <c r="G1205" s="8">
        <f>Table21[[#This Row],[Abs Erorr 1]]/Table21[[#This Row],[Adj Close]]</f>
        <v>1.1118630493170533E-2</v>
      </c>
      <c r="H1205" s="6">
        <f t="shared" si="93"/>
        <v>89.127413430000004</v>
      </c>
      <c r="I1205" s="9">
        <f>(Table21[[#This Row],[Adj Close]]-Table21[[#This Row],[3-MA]])</f>
        <v>-0.35890452000001005</v>
      </c>
      <c r="J1205" s="5">
        <f t="shared" si="92"/>
        <v>0.1288124544764376</v>
      </c>
      <c r="K1205" s="5">
        <f>ABS(Table21[[#This Row],[Erorr 2]])</f>
        <v>0.35890452000001005</v>
      </c>
      <c r="L1205" s="8">
        <f>Table21[[#This Row],[Abs Erorr 2]]/Table21[[#This Row],[Adj Close]]</f>
        <v>4.0431513878856941E-3</v>
      </c>
      <c r="M1205" s="6">
        <f t="shared" si="94"/>
        <v>86.603466031666656</v>
      </c>
      <c r="N1205" s="11">
        <f>Table21[[#This Row],[Adj Close]]-Table21[[#This Row],[6-MA]]</f>
        <v>2.1650428783333382</v>
      </c>
      <c r="O1205" s="12">
        <f>(Table21[[#This Row],[Adj Close]]-M1205)^2</f>
        <v>4.6874106650219058</v>
      </c>
      <c r="P1205" s="12">
        <f>ABS(Table21[[#This Row],[Erorr 3]])</f>
        <v>2.1650428783333382</v>
      </c>
      <c r="Q1205" s="204">
        <f>Table21[[#This Row],[Abs Erorr 3]]/Table21[[#This Row],[Adj Close]]</f>
        <v>2.4389762821502577E-2</v>
      </c>
    </row>
    <row r="1206" spans="1:17" x14ac:dyDescent="0.3">
      <c r="A1206" s="68">
        <v>45212</v>
      </c>
      <c r="B1206" s="87">
        <v>87.641960139999995</v>
      </c>
      <c r="C1206" s="6">
        <f t="shared" si="91"/>
        <v>88.768508909999994</v>
      </c>
      <c r="D1206" s="19">
        <f>Table21[[#This Row],[Adj Close]]-Table21[[#This Row],[Naive Trend ]]</f>
        <v>-1.1265487699999994</v>
      </c>
      <c r="E1206" s="7">
        <f t="shared" si="90"/>
        <v>1.2691121311885116</v>
      </c>
      <c r="F1206" s="7">
        <f>ABS(Table21[[#This Row],[Erorr 1]])</f>
        <v>1.1265487699999994</v>
      </c>
      <c r="G1206" s="8">
        <f>Table21[[#This Row],[Abs Erorr 1]]/Table21[[#This Row],[Adj Close]]</f>
        <v>1.2853988753793743E-2</v>
      </c>
      <c r="H1206" s="6">
        <f t="shared" si="93"/>
        <v>89.323481239999992</v>
      </c>
      <c r="I1206" s="9">
        <f>(Table21[[#This Row],[Adj Close]]-Table21[[#This Row],[3-MA]])</f>
        <v>-1.6815210999999977</v>
      </c>
      <c r="J1206" s="5">
        <f t="shared" si="92"/>
        <v>2.8275132097452023</v>
      </c>
      <c r="K1206" s="5">
        <f>ABS(Table21[[#This Row],[Erorr 2]])</f>
        <v>1.6815210999999977</v>
      </c>
      <c r="L1206" s="8">
        <f>Table21[[#This Row],[Abs Erorr 2]]/Table21[[#This Row],[Adj Close]]</f>
        <v>1.9186256187263748E-2</v>
      </c>
      <c r="M1206" s="6">
        <f t="shared" si="94"/>
        <v>87.156773883333344</v>
      </c>
      <c r="N1206" s="11">
        <f>Table21[[#This Row],[Adj Close]]-Table21[[#This Row],[6-MA]]</f>
        <v>0.48518625666665116</v>
      </c>
      <c r="O1206" s="12">
        <f>(Table21[[#This Row],[Adj Close]]-M1206)^2</f>
        <v>0.23540570365819749</v>
      </c>
      <c r="P1206" s="12">
        <f>ABS(Table21[[#This Row],[Erorr 3]])</f>
        <v>0.48518625666665116</v>
      </c>
      <c r="Q1206" s="204">
        <f>Table21[[#This Row],[Abs Erorr 3]]/Table21[[#This Row],[Adj Close]]</f>
        <v>5.5360041684555045E-3</v>
      </c>
    </row>
    <row r="1207" spans="1:17" x14ac:dyDescent="0.3">
      <c r="A1207" s="68">
        <v>45215</v>
      </c>
      <c r="B1207" s="87">
        <v>89.915008540000002</v>
      </c>
      <c r="C1207" s="6">
        <f t="shared" si="91"/>
        <v>87.641960139999995</v>
      </c>
      <c r="D1207" s="19">
        <f>Table21[[#This Row],[Adj Close]]-Table21[[#This Row],[Naive Trend ]]</f>
        <v>2.2730484000000075</v>
      </c>
      <c r="E1207" s="7">
        <f t="shared" si="90"/>
        <v>5.1667490287425943</v>
      </c>
      <c r="F1207" s="7">
        <f>ABS(Table21[[#This Row],[Erorr 1]])</f>
        <v>2.2730484000000075</v>
      </c>
      <c r="G1207" s="8">
        <f>Table21[[#This Row],[Abs Erorr 1]]/Table21[[#This Row],[Adj Close]]</f>
        <v>2.5279966458422887E-2</v>
      </c>
      <c r="H1207" s="6">
        <f t="shared" si="93"/>
        <v>88.72198740333333</v>
      </c>
      <c r="I1207" s="9">
        <f>(Table21[[#This Row],[Adj Close]]-Table21[[#This Row],[3-MA]])</f>
        <v>1.1930211366666725</v>
      </c>
      <c r="J1207" s="5">
        <f t="shared" si="92"/>
        <v>1.4232994325334394</v>
      </c>
      <c r="K1207" s="5">
        <f>ABS(Table21[[#This Row],[Erorr 2]])</f>
        <v>1.1930211366666725</v>
      </c>
      <c r="L1207" s="8">
        <f>Table21[[#This Row],[Abs Erorr 2]]/Table21[[#This Row],[Adj Close]]</f>
        <v>1.3268320339823354E-2</v>
      </c>
      <c r="M1207" s="6">
        <f t="shared" si="94"/>
        <v>88.014152525</v>
      </c>
      <c r="N1207" s="11">
        <f>Table21[[#This Row],[Adj Close]]-Table21[[#This Row],[6-MA]]</f>
        <v>1.9008560150000022</v>
      </c>
      <c r="O1207" s="12">
        <f>(Table21[[#This Row],[Adj Close]]-M1207)^2</f>
        <v>3.6132535897616886</v>
      </c>
      <c r="P1207" s="12">
        <f>ABS(Table21[[#This Row],[Erorr 3]])</f>
        <v>1.9008560150000022</v>
      </c>
      <c r="Q1207" s="204">
        <f>Table21[[#This Row],[Abs Erorr 3]]/Table21[[#This Row],[Adj Close]]</f>
        <v>2.1140586492347145E-2</v>
      </c>
    </row>
    <row r="1208" spans="1:17" x14ac:dyDescent="0.3">
      <c r="A1208" s="68">
        <v>45216</v>
      </c>
      <c r="B1208" s="87">
        <v>94.321525570000006</v>
      </c>
      <c r="C1208" s="6">
        <f t="shared" si="91"/>
        <v>89.915008540000002</v>
      </c>
      <c r="D1208" s="19">
        <f>Table21[[#This Row],[Adj Close]]-Table21[[#This Row],[Naive Trend ]]</f>
        <v>4.4065170300000034</v>
      </c>
      <c r="E1208" s="7">
        <f t="shared" si="90"/>
        <v>19.417392335680052</v>
      </c>
      <c r="F1208" s="7">
        <f>ABS(Table21[[#This Row],[Erorr 1]])</f>
        <v>4.4065170300000034</v>
      </c>
      <c r="G1208" s="8">
        <f>Table21[[#This Row],[Abs Erorr 1]]/Table21[[#This Row],[Adj Close]]</f>
        <v>4.6718042391391774E-2</v>
      </c>
      <c r="H1208" s="6">
        <f t="shared" si="93"/>
        <v>88.775159196666664</v>
      </c>
      <c r="I1208" s="9">
        <f>(Table21[[#This Row],[Adj Close]]-Table21[[#This Row],[3-MA]])</f>
        <v>5.5463663733333419</v>
      </c>
      <c r="J1208" s="5">
        <f t="shared" si="92"/>
        <v>30.762179947242849</v>
      </c>
      <c r="K1208" s="5">
        <f>ABS(Table21[[#This Row],[Erorr 2]])</f>
        <v>5.5463663733333419</v>
      </c>
      <c r="L1208" s="8">
        <f>Table21[[#This Row],[Abs Erorr 2]]/Table21[[#This Row],[Adj Close]]</f>
        <v>5.8802763630208123E-2</v>
      </c>
      <c r="M1208" s="6">
        <f t="shared" si="94"/>
        <v>88.951286313333341</v>
      </c>
      <c r="N1208" s="11">
        <f>Table21[[#This Row],[Adj Close]]-Table21[[#This Row],[6-MA]]</f>
        <v>5.3702392566666646</v>
      </c>
      <c r="O1208" s="12">
        <f>(Table21[[#This Row],[Adj Close]]-M1208)^2</f>
        <v>28.83946967384373</v>
      </c>
      <c r="P1208" s="12">
        <f>ABS(Table21[[#This Row],[Erorr 3]])</f>
        <v>5.3702392566666646</v>
      </c>
      <c r="Q1208" s="204">
        <f>Table21[[#This Row],[Abs Erorr 3]]/Table21[[#This Row],[Adj Close]]</f>
        <v>5.6935457990246165E-2</v>
      </c>
    </row>
    <row r="1209" spans="1:17" x14ac:dyDescent="0.3">
      <c r="A1209" s="68">
        <v>45217</v>
      </c>
      <c r="B1209" s="87">
        <v>92.31765747</v>
      </c>
      <c r="C1209" s="6">
        <f t="shared" si="91"/>
        <v>94.321525570000006</v>
      </c>
      <c r="D1209" s="19">
        <f>Table21[[#This Row],[Adj Close]]-Table21[[#This Row],[Naive Trend ]]</f>
        <v>-2.0038681000000054</v>
      </c>
      <c r="E1209" s="7">
        <f t="shared" si="90"/>
        <v>4.0154873621976312</v>
      </c>
      <c r="F1209" s="7">
        <f>ABS(Table21[[#This Row],[Erorr 1]])</f>
        <v>2.0038681000000054</v>
      </c>
      <c r="G1209" s="8">
        <f>Table21[[#This Row],[Abs Erorr 1]]/Table21[[#This Row],[Adj Close]]</f>
        <v>2.1706227767436498E-2</v>
      </c>
      <c r="H1209" s="6">
        <f t="shared" si="93"/>
        <v>90.626164750000001</v>
      </c>
      <c r="I1209" s="9">
        <f>(Table21[[#This Row],[Adj Close]]-Table21[[#This Row],[3-MA]])</f>
        <v>1.6914927199999994</v>
      </c>
      <c r="J1209" s="5">
        <f t="shared" si="92"/>
        <v>2.8611476218129965</v>
      </c>
      <c r="K1209" s="5">
        <f>ABS(Table21[[#This Row],[Erorr 2]])</f>
        <v>1.6914927199999994</v>
      </c>
      <c r="L1209" s="8">
        <f>Table21[[#This Row],[Abs Erorr 2]]/Table21[[#This Row],[Adj Close]]</f>
        <v>1.8322526441376344E-2</v>
      </c>
      <c r="M1209" s="6">
        <f t="shared" si="94"/>
        <v>89.974822994999997</v>
      </c>
      <c r="N1209" s="11">
        <f>Table21[[#This Row],[Adj Close]]-Table21[[#This Row],[6-MA]]</f>
        <v>2.3428344750000036</v>
      </c>
      <c r="O1209" s="12">
        <f>(Table21[[#This Row],[Adj Close]]-M1209)^2</f>
        <v>5.4888733772485425</v>
      </c>
      <c r="P1209" s="12">
        <f>ABS(Table21[[#This Row],[Erorr 3]])</f>
        <v>2.3428344750000036</v>
      </c>
      <c r="Q1209" s="204">
        <f>Table21[[#This Row],[Abs Erorr 3]]/Table21[[#This Row],[Adj Close]]</f>
        <v>2.5377967110585996E-2</v>
      </c>
    </row>
    <row r="1210" spans="1:17" x14ac:dyDescent="0.3">
      <c r="A1210" s="68">
        <v>45218</v>
      </c>
      <c r="B1210" s="87">
        <v>91.061492920000006</v>
      </c>
      <c r="C1210" s="6">
        <f t="shared" si="91"/>
        <v>92.31765747</v>
      </c>
      <c r="D1210" s="19">
        <f>Table21[[#This Row],[Adj Close]]-Table21[[#This Row],[Naive Trend ]]</f>
        <v>-1.2561645499999941</v>
      </c>
      <c r="E1210" s="7">
        <f t="shared" si="90"/>
        <v>1.5779493766766877</v>
      </c>
      <c r="F1210" s="7">
        <f>ABS(Table21[[#This Row],[Erorr 1]])</f>
        <v>1.2561645499999941</v>
      </c>
      <c r="G1210" s="8">
        <f>Table21[[#This Row],[Abs Erorr 1]]/Table21[[#This Row],[Adj Close]]</f>
        <v>1.3794684336040577E-2</v>
      </c>
      <c r="H1210" s="6">
        <f t="shared" si="93"/>
        <v>92.184730526666669</v>
      </c>
      <c r="I1210" s="9">
        <f>(Table21[[#This Row],[Adj Close]]-Table21[[#This Row],[3-MA]])</f>
        <v>-1.1232376066666632</v>
      </c>
      <c r="J1210" s="5">
        <f t="shared" si="92"/>
        <v>1.2616627210302536</v>
      </c>
      <c r="K1210" s="5">
        <f>ABS(Table21[[#This Row],[Erorr 2]])</f>
        <v>1.1232376066666632</v>
      </c>
      <c r="L1210" s="8">
        <f>Table21[[#This Row],[Abs Erorr 2]]/Table21[[#This Row],[Adj Close]]</f>
        <v>1.2334935115257312E-2</v>
      </c>
      <c r="M1210" s="6">
        <f t="shared" si="94"/>
        <v>90.453358965000007</v>
      </c>
      <c r="N1210" s="11">
        <f>Table21[[#This Row],[Adj Close]]-Table21[[#This Row],[6-MA]]</f>
        <v>0.60813395499999956</v>
      </c>
      <c r="O1210" s="12">
        <f>(Table21[[#This Row],[Adj Close]]-M1210)^2</f>
        <v>0.36982690722394151</v>
      </c>
      <c r="P1210" s="12">
        <f>ABS(Table21[[#This Row],[Erorr 3]])</f>
        <v>0.60813395499999956</v>
      </c>
      <c r="Q1210" s="204">
        <f>Table21[[#This Row],[Abs Erorr 3]]/Table21[[#This Row],[Adj Close]]</f>
        <v>6.6782778922179738E-3</v>
      </c>
    </row>
    <row r="1211" spans="1:17" x14ac:dyDescent="0.3">
      <c r="A1211" s="68">
        <v>45219</v>
      </c>
      <c r="B1211" s="87">
        <v>89.595985409999997</v>
      </c>
      <c r="C1211" s="6">
        <f t="shared" si="91"/>
        <v>91.061492920000006</v>
      </c>
      <c r="D1211" s="19">
        <f>Table21[[#This Row],[Adj Close]]-Table21[[#This Row],[Naive Trend ]]</f>
        <v>-1.465507510000009</v>
      </c>
      <c r="E1211" s="7">
        <f t="shared" si="90"/>
        <v>2.1477122618664266</v>
      </c>
      <c r="F1211" s="7">
        <f>ABS(Table21[[#This Row],[Erorr 1]])</f>
        <v>1.465507510000009</v>
      </c>
      <c r="G1211" s="8">
        <f>Table21[[#This Row],[Abs Erorr 1]]/Table21[[#This Row],[Adj Close]]</f>
        <v>1.6356843482369252E-2</v>
      </c>
      <c r="H1211" s="6">
        <f t="shared" si="93"/>
        <v>92.566891986666676</v>
      </c>
      <c r="I1211" s="9">
        <f>(Table21[[#This Row],[Adj Close]]-Table21[[#This Row],[3-MA]])</f>
        <v>-2.9709065766666782</v>
      </c>
      <c r="J1211" s="5">
        <f t="shared" si="92"/>
        <v>8.8262858872813208</v>
      </c>
      <c r="K1211" s="5">
        <f>ABS(Table21[[#This Row],[Erorr 2]])</f>
        <v>2.9709065766666782</v>
      </c>
      <c r="L1211" s="8">
        <f>Table21[[#This Row],[Abs Erorr 2]]/Table21[[#This Row],[Adj Close]]</f>
        <v>3.3158925180313818E-2</v>
      </c>
      <c r="M1211" s="6">
        <f t="shared" si="94"/>
        <v>90.671025591666663</v>
      </c>
      <c r="N1211" s="11">
        <f>Table21[[#This Row],[Adj Close]]-Table21[[#This Row],[6-MA]]</f>
        <v>-1.0750401816666653</v>
      </c>
      <c r="O1211" s="12">
        <f>(Table21[[#This Row],[Adj Close]]-M1211)^2</f>
        <v>1.1557113921978968</v>
      </c>
      <c r="P1211" s="12">
        <f>ABS(Table21[[#This Row],[Erorr 3]])</f>
        <v>1.0750401816666653</v>
      </c>
      <c r="Q1211" s="204">
        <f>Table21[[#This Row],[Abs Erorr 3]]/Table21[[#This Row],[Adj Close]]</f>
        <v>1.1998753925716383E-2</v>
      </c>
    </row>
    <row r="1212" spans="1:17" x14ac:dyDescent="0.3">
      <c r="A1212" s="68">
        <v>45222</v>
      </c>
      <c r="B1212" s="87">
        <v>89.316825870000002</v>
      </c>
      <c r="C1212" s="6">
        <f t="shared" si="91"/>
        <v>89.595985409999997</v>
      </c>
      <c r="D1212" s="19">
        <f>Table21[[#This Row],[Adj Close]]-Table21[[#This Row],[Naive Trend ]]</f>
        <v>-0.27915953999999488</v>
      </c>
      <c r="E1212" s="7">
        <f t="shared" si="90"/>
        <v>7.7930048773008742E-2</v>
      </c>
      <c r="F1212" s="7">
        <f>ABS(Table21[[#This Row],[Erorr 1]])</f>
        <v>0.27915953999999488</v>
      </c>
      <c r="G1212" s="8">
        <f>Table21[[#This Row],[Abs Erorr 1]]/Table21[[#This Row],[Adj Close]]</f>
        <v>3.1254977691024264E-3</v>
      </c>
      <c r="H1212" s="6">
        <f t="shared" si="93"/>
        <v>90.99171193333332</v>
      </c>
      <c r="I1212" s="9">
        <f>(Table21[[#This Row],[Adj Close]]-Table21[[#This Row],[3-MA]])</f>
        <v>-1.674886063333318</v>
      </c>
      <c r="J1212" s="5">
        <f t="shared" si="92"/>
        <v>2.8052433251481794</v>
      </c>
      <c r="K1212" s="5">
        <f>ABS(Table21[[#This Row],[Erorr 2]])</f>
        <v>1.674886063333318</v>
      </c>
      <c r="L1212" s="8">
        <f>Table21[[#This Row],[Abs Erorr 2]]/Table21[[#This Row],[Adj Close]]</f>
        <v>1.875218971362801E-2</v>
      </c>
      <c r="M1212" s="6">
        <f t="shared" si="94"/>
        <v>90.808938341666661</v>
      </c>
      <c r="N1212" s="11">
        <f>Table21[[#This Row],[Adj Close]]-Table21[[#This Row],[6-MA]]</f>
        <v>-1.4921124716666583</v>
      </c>
      <c r="O1212" s="12">
        <f>(Table21[[#This Row],[Adj Close]]-M1212)^2</f>
        <v>2.2263996281031839</v>
      </c>
      <c r="P1212" s="12">
        <f>ABS(Table21[[#This Row],[Erorr 3]])</f>
        <v>1.4921124716666583</v>
      </c>
      <c r="Q1212" s="204">
        <f>Table21[[#This Row],[Abs Erorr 3]]/Table21[[#This Row],[Adj Close]]</f>
        <v>1.6705838537504875E-2</v>
      </c>
    </row>
    <row r="1213" spans="1:17" x14ac:dyDescent="0.3">
      <c r="A1213" s="68">
        <v>45223</v>
      </c>
      <c r="B1213" s="87">
        <v>90.911956790000005</v>
      </c>
      <c r="C1213" s="6">
        <f t="shared" si="91"/>
        <v>89.316825870000002</v>
      </c>
      <c r="D1213" s="19">
        <f>Table21[[#This Row],[Adj Close]]-Table21[[#This Row],[Naive Trend ]]</f>
        <v>1.5951309200000026</v>
      </c>
      <c r="E1213" s="7">
        <f t="shared" si="90"/>
        <v>2.5444426519400545</v>
      </c>
      <c r="F1213" s="7">
        <f>ABS(Table21[[#This Row],[Erorr 1]])</f>
        <v>1.5951309200000026</v>
      </c>
      <c r="G1213" s="8">
        <f>Table21[[#This Row],[Abs Erorr 1]]/Table21[[#This Row],[Adj Close]]</f>
        <v>1.7545886991351851E-2</v>
      </c>
      <c r="H1213" s="6">
        <f t="shared" si="93"/>
        <v>89.991434733333335</v>
      </c>
      <c r="I1213" s="9">
        <f>(Table21[[#This Row],[Adj Close]]-Table21[[#This Row],[3-MA]])</f>
        <v>0.92052205666666964</v>
      </c>
      <c r="J1213" s="5">
        <f t="shared" si="92"/>
        <v>0.84736085680983531</v>
      </c>
      <c r="K1213" s="5">
        <f>ABS(Table21[[#This Row],[Erorr 2]])</f>
        <v>0.92052205666666964</v>
      </c>
      <c r="L1213" s="8">
        <f>Table21[[#This Row],[Abs Erorr 2]]/Table21[[#This Row],[Adj Close]]</f>
        <v>1.0125423422498853E-2</v>
      </c>
      <c r="M1213" s="6">
        <f t="shared" si="94"/>
        <v>91.088082630000017</v>
      </c>
      <c r="N1213" s="11">
        <f>Table21[[#This Row],[Adj Close]]-Table21[[#This Row],[6-MA]]</f>
        <v>-0.17612584000001164</v>
      </c>
      <c r="O1213" s="12">
        <f>(Table21[[#This Row],[Adj Close]]-M1213)^2</f>
        <v>3.1020311515709699E-2</v>
      </c>
      <c r="P1213" s="12">
        <f>ABS(Table21[[#This Row],[Erorr 3]])</f>
        <v>0.17612584000001164</v>
      </c>
      <c r="Q1213" s="204">
        <f>Table21[[#This Row],[Abs Erorr 3]]/Table21[[#This Row],[Adj Close]]</f>
        <v>1.9373231664878746E-3</v>
      </c>
    </row>
    <row r="1214" spans="1:17" x14ac:dyDescent="0.3">
      <c r="A1214" s="68">
        <v>45224</v>
      </c>
      <c r="B1214" s="87">
        <v>89.645828249999994</v>
      </c>
      <c r="C1214" s="6">
        <f t="shared" si="91"/>
        <v>90.911956790000005</v>
      </c>
      <c r="D1214" s="19">
        <f>Table21[[#This Row],[Adj Close]]-Table21[[#This Row],[Naive Trend ]]</f>
        <v>-1.2661285400000111</v>
      </c>
      <c r="E1214" s="7">
        <f t="shared" si="90"/>
        <v>1.6030814798025597</v>
      </c>
      <c r="F1214" s="7">
        <f>ABS(Table21[[#This Row],[Erorr 1]])</f>
        <v>1.2661285400000111</v>
      </c>
      <c r="G1214" s="8">
        <f>Table21[[#This Row],[Abs Erorr 1]]/Table21[[#This Row],[Adj Close]]</f>
        <v>1.4123674963090223E-2</v>
      </c>
      <c r="H1214" s="6">
        <f t="shared" si="93"/>
        <v>89.941589356666668</v>
      </c>
      <c r="I1214" s="9">
        <f>(Table21[[#This Row],[Adj Close]]-Table21[[#This Row],[3-MA]])</f>
        <v>-0.29576110666667432</v>
      </c>
      <c r="J1214" s="5">
        <f t="shared" si="92"/>
        <v>8.7474632216695908E-2</v>
      </c>
      <c r="K1214" s="5">
        <f>ABS(Table21[[#This Row],[Erorr 2]])</f>
        <v>0.29576110666667432</v>
      </c>
      <c r="L1214" s="8">
        <f>Table21[[#This Row],[Abs Erorr 2]]/Table21[[#This Row],[Adj Close]]</f>
        <v>3.2992177376271197E-3</v>
      </c>
      <c r="M1214" s="6">
        <f t="shared" si="94"/>
        <v>91.254240671666665</v>
      </c>
      <c r="N1214" s="11">
        <f>Table21[[#This Row],[Adj Close]]-Table21[[#This Row],[6-MA]]</f>
        <v>-1.6084124216666709</v>
      </c>
      <c r="O1214" s="12">
        <f>(Table21[[#This Row],[Adj Close]]-M1214)^2</f>
        <v>2.5869905181716448</v>
      </c>
      <c r="P1214" s="12">
        <f>ABS(Table21[[#This Row],[Erorr 3]])</f>
        <v>1.6084124216666709</v>
      </c>
      <c r="Q1214" s="204">
        <f>Table21[[#This Row],[Abs Erorr 3]]/Table21[[#This Row],[Adj Close]]</f>
        <v>1.7941854663679466E-2</v>
      </c>
    </row>
    <row r="1215" spans="1:17" x14ac:dyDescent="0.3">
      <c r="A1215" s="68">
        <v>45225</v>
      </c>
      <c r="B1215" s="87">
        <v>87.293022160000007</v>
      </c>
      <c r="C1215" s="6">
        <f t="shared" si="91"/>
        <v>89.645828249999994</v>
      </c>
      <c r="D1215" s="19">
        <f>Table21[[#This Row],[Adj Close]]-Table21[[#This Row],[Naive Trend ]]</f>
        <v>-2.3528060899999872</v>
      </c>
      <c r="E1215" s="7">
        <f t="shared" si="90"/>
        <v>5.5356964971410276</v>
      </c>
      <c r="F1215" s="7">
        <f>ABS(Table21[[#This Row],[Erorr 1]])</f>
        <v>2.3528060899999872</v>
      </c>
      <c r="G1215" s="8">
        <f>Table21[[#This Row],[Abs Erorr 1]]/Table21[[#This Row],[Adj Close]]</f>
        <v>2.6952968654098287E-2</v>
      </c>
      <c r="H1215" s="6">
        <f t="shared" si="93"/>
        <v>89.958203636666667</v>
      </c>
      <c r="I1215" s="9">
        <f>(Table21[[#This Row],[Adj Close]]-Table21[[#This Row],[3-MA]])</f>
        <v>-2.6651814766666604</v>
      </c>
      <c r="J1215" s="5">
        <f t="shared" si="92"/>
        <v>7.1031923035670808</v>
      </c>
      <c r="K1215" s="5">
        <f>ABS(Table21[[#This Row],[Erorr 2]])</f>
        <v>2.6651814766666604</v>
      </c>
      <c r="L1215" s="8">
        <f>Table21[[#This Row],[Abs Erorr 2]]/Table21[[#This Row],[Adj Close]]</f>
        <v>3.0531437802458369E-2</v>
      </c>
      <c r="M1215" s="6">
        <f t="shared" si="94"/>
        <v>90.474957785000001</v>
      </c>
      <c r="N1215" s="11">
        <f>Table21[[#This Row],[Adj Close]]-Table21[[#This Row],[6-MA]]</f>
        <v>-3.1819356249999942</v>
      </c>
      <c r="O1215" s="12">
        <f>(Table21[[#This Row],[Adj Close]]-M1215)^2</f>
        <v>10.124714321644104</v>
      </c>
      <c r="P1215" s="12">
        <f>ABS(Table21[[#This Row],[Erorr 3]])</f>
        <v>3.1819356249999942</v>
      </c>
      <c r="Q1215" s="204">
        <f>Table21[[#This Row],[Abs Erorr 3]]/Table21[[#This Row],[Adj Close]]</f>
        <v>3.64512024703166E-2</v>
      </c>
    </row>
    <row r="1216" spans="1:17" x14ac:dyDescent="0.3">
      <c r="A1216" s="68">
        <v>45226</v>
      </c>
      <c r="B1216" s="87">
        <v>87.26311493</v>
      </c>
      <c r="C1216" s="6">
        <f t="shared" si="91"/>
        <v>87.293022160000007</v>
      </c>
      <c r="D1216" s="19">
        <f>Table21[[#This Row],[Adj Close]]-Table21[[#This Row],[Naive Trend ]]</f>
        <v>-2.990723000000628E-2</v>
      </c>
      <c r="E1216" s="7">
        <f t="shared" si="90"/>
        <v>8.9444240627327561E-4</v>
      </c>
      <c r="F1216" s="7">
        <f>ABS(Table21[[#This Row],[Erorr 1]])</f>
        <v>2.990723000000628E-2</v>
      </c>
      <c r="G1216" s="8">
        <f>Table21[[#This Row],[Abs Erorr 1]]/Table21[[#This Row],[Adj Close]]</f>
        <v>3.427247586107488E-4</v>
      </c>
      <c r="H1216" s="6">
        <f t="shared" si="93"/>
        <v>89.283602400000007</v>
      </c>
      <c r="I1216" s="9">
        <f>(Table21[[#This Row],[Adj Close]]-Table21[[#This Row],[3-MA]])</f>
        <v>-2.0204874700000062</v>
      </c>
      <c r="J1216" s="5">
        <f t="shared" si="92"/>
        <v>4.0823696164270258</v>
      </c>
      <c r="K1216" s="5">
        <f>ABS(Table21[[#This Row],[Erorr 2]])</f>
        <v>2.0204874700000062</v>
      </c>
      <c r="L1216" s="8">
        <f>Table21[[#This Row],[Abs Erorr 2]]/Table21[[#This Row],[Adj Close]]</f>
        <v>2.3153969138286937E-2</v>
      </c>
      <c r="M1216" s="6">
        <f t="shared" si="94"/>
        <v>89.637518566666657</v>
      </c>
      <c r="N1216" s="11">
        <f>Table21[[#This Row],[Adj Close]]-Table21[[#This Row],[6-MA]]</f>
        <v>-2.3744036366666563</v>
      </c>
      <c r="O1216" s="12">
        <f>(Table21[[#This Row],[Adj Close]]-M1216)^2</f>
        <v>5.6377926298158432</v>
      </c>
      <c r="P1216" s="12">
        <f>ABS(Table21[[#This Row],[Erorr 3]])</f>
        <v>2.3744036366666563</v>
      </c>
      <c r="Q1216" s="204">
        <f>Table21[[#This Row],[Abs Erorr 3]]/Table21[[#This Row],[Adj Close]]</f>
        <v>2.7209705252572471E-2</v>
      </c>
    </row>
    <row r="1217" spans="1:17" x14ac:dyDescent="0.3">
      <c r="A1217" s="68">
        <v>45229</v>
      </c>
      <c r="B1217" s="87">
        <v>88.489364620000003</v>
      </c>
      <c r="C1217" s="6">
        <f t="shared" si="91"/>
        <v>87.26311493</v>
      </c>
      <c r="D1217" s="19">
        <f>Table21[[#This Row],[Adj Close]]-Table21[[#This Row],[Naive Trend ]]</f>
        <v>1.2262496900000031</v>
      </c>
      <c r="E1217" s="7">
        <f t="shared" si="90"/>
        <v>1.5036883022251035</v>
      </c>
      <c r="F1217" s="7">
        <f>ABS(Table21[[#This Row],[Erorr 1]])</f>
        <v>1.2262496900000031</v>
      </c>
      <c r="G1217" s="8">
        <f>Table21[[#This Row],[Abs Erorr 1]]/Table21[[#This Row],[Adj Close]]</f>
        <v>1.38575940200937E-2</v>
      </c>
      <c r="H1217" s="6">
        <f t="shared" si="93"/>
        <v>88.06732178</v>
      </c>
      <c r="I1217" s="9">
        <f>(Table21[[#This Row],[Adj Close]]-Table21[[#This Row],[3-MA]])</f>
        <v>0.42204284000000314</v>
      </c>
      <c r="J1217" s="5">
        <f t="shared" si="92"/>
        <v>0.17812015879526824</v>
      </c>
      <c r="K1217" s="5">
        <f>ABS(Table21[[#This Row],[Erorr 2]])</f>
        <v>0.42204284000000314</v>
      </c>
      <c r="L1217" s="8">
        <f>Table21[[#This Row],[Abs Erorr 2]]/Table21[[#This Row],[Adj Close]]</f>
        <v>4.769418808829539E-3</v>
      </c>
      <c r="M1217" s="6">
        <f t="shared" si="94"/>
        <v>89.004455568333341</v>
      </c>
      <c r="N1217" s="11">
        <f>Table21[[#This Row],[Adj Close]]-Table21[[#This Row],[6-MA]]</f>
        <v>-0.51509094833333791</v>
      </c>
      <c r="O1217" s="12">
        <f>(Table21[[#This Row],[Adj Close]]-M1217)^2</f>
        <v>0.26531868505493739</v>
      </c>
      <c r="P1217" s="12">
        <f>ABS(Table21[[#This Row],[Erorr 3]])</f>
        <v>0.51509094833333791</v>
      </c>
      <c r="Q1217" s="204">
        <f>Table21[[#This Row],[Abs Erorr 3]]/Table21[[#This Row],[Adj Close]]</f>
        <v>5.8209362282721057E-3</v>
      </c>
    </row>
    <row r="1218" spans="1:17" x14ac:dyDescent="0.3">
      <c r="A1218" s="68">
        <v>45230</v>
      </c>
      <c r="B1218" s="87">
        <v>88.439514160000002</v>
      </c>
      <c r="C1218" s="6">
        <f t="shared" si="91"/>
        <v>88.489364620000003</v>
      </c>
      <c r="D1218" s="19">
        <f>Table21[[#This Row],[Adj Close]]-Table21[[#This Row],[Naive Trend ]]</f>
        <v>-4.9850460000001817E-2</v>
      </c>
      <c r="E1218" s="7">
        <f t="shared" si="90"/>
        <v>2.485068362211781E-3</v>
      </c>
      <c r="F1218" s="7">
        <f>ABS(Table21[[#This Row],[Erorr 1]])</f>
        <v>4.9850460000001817E-2</v>
      </c>
      <c r="G1218" s="8">
        <f>Table21[[#This Row],[Abs Erorr 1]]/Table21[[#This Row],[Adj Close]]</f>
        <v>5.6366727557791705E-4</v>
      </c>
      <c r="H1218" s="6">
        <f t="shared" si="93"/>
        <v>87.681833903333327</v>
      </c>
      <c r="I1218" s="9">
        <f>(Table21[[#This Row],[Adj Close]]-Table21[[#This Row],[3-MA]])</f>
        <v>0.75768025666667427</v>
      </c>
      <c r="J1218" s="5">
        <f t="shared" si="92"/>
        <v>0.57407937134247744</v>
      </c>
      <c r="K1218" s="5">
        <f>ABS(Table21[[#This Row],[Erorr 2]])</f>
        <v>0.75768025666667427</v>
      </c>
      <c r="L1218" s="8">
        <f>Table21[[#This Row],[Abs Erorr 2]]/Table21[[#This Row],[Adj Close]]</f>
        <v>8.567214144753442E-3</v>
      </c>
      <c r="M1218" s="6">
        <f t="shared" si="94"/>
        <v>88.820018770000004</v>
      </c>
      <c r="N1218" s="11">
        <f>Table21[[#This Row],[Adj Close]]-Table21[[#This Row],[6-MA]]</f>
        <v>-0.38050461000000269</v>
      </c>
      <c r="O1218" s="12">
        <f>(Table21[[#This Row],[Adj Close]]-M1218)^2</f>
        <v>0.14478375823125414</v>
      </c>
      <c r="P1218" s="12">
        <f>ABS(Table21[[#This Row],[Erorr 3]])</f>
        <v>0.38050461000000269</v>
      </c>
      <c r="Q1218" s="204">
        <f>Table21[[#This Row],[Abs Erorr 3]]/Table21[[#This Row],[Adj Close]]</f>
        <v>4.3024276378499128E-3</v>
      </c>
    </row>
    <row r="1219" spans="1:17" x14ac:dyDescent="0.3">
      <c r="A1219" s="68">
        <v>45231</v>
      </c>
      <c r="B1219" s="87">
        <v>88.68875122</v>
      </c>
      <c r="C1219" s="6">
        <f t="shared" si="91"/>
        <v>88.439514160000002</v>
      </c>
      <c r="D1219" s="19">
        <f>Table21[[#This Row],[Adj Close]]-Table21[[#This Row],[Naive Trend ]]</f>
        <v>0.24923705999999868</v>
      </c>
      <c r="E1219" s="7">
        <f t="shared" ref="E1219:E1282" si="95">(B1219-C1219)^2</f>
        <v>6.2119112077442938E-2</v>
      </c>
      <c r="F1219" s="7">
        <f>ABS(Table21[[#This Row],[Erorr 1]])</f>
        <v>0.24923705999999868</v>
      </c>
      <c r="G1219" s="8">
        <f>Table21[[#This Row],[Abs Erorr 1]]/Table21[[#This Row],[Adj Close]]</f>
        <v>2.8102443271722805E-3</v>
      </c>
      <c r="H1219" s="6">
        <f t="shared" si="93"/>
        <v>88.063997903333345</v>
      </c>
      <c r="I1219" s="9">
        <f>(Table21[[#This Row],[Adj Close]]-Table21[[#This Row],[3-MA]])</f>
        <v>0.62475331666665568</v>
      </c>
      <c r="J1219" s="5">
        <f t="shared" si="92"/>
        <v>0.39031670668598656</v>
      </c>
      <c r="K1219" s="5">
        <f>ABS(Table21[[#This Row],[Erorr 2]])</f>
        <v>0.62475331666665568</v>
      </c>
      <c r="L1219" s="8">
        <f>Table21[[#This Row],[Abs Erorr 2]]/Table21[[#This Row],[Adj Close]]</f>
        <v>7.0443354774147385E-3</v>
      </c>
      <c r="M1219" s="6">
        <f t="shared" si="94"/>
        <v>88.673800151666669</v>
      </c>
      <c r="N1219" s="11">
        <f>Table21[[#This Row],[Adj Close]]-Table21[[#This Row],[6-MA]]</f>
        <v>1.4951068333331818E-2</v>
      </c>
      <c r="O1219" s="12">
        <f>(Table21[[#This Row],[Adj Close]]-M1219)^2</f>
        <v>2.2353444430795748E-4</v>
      </c>
      <c r="P1219" s="12">
        <f>ABS(Table21[[#This Row],[Erorr 3]])</f>
        <v>1.4951068333331818E-2</v>
      </c>
      <c r="Q1219" s="204">
        <f>Table21[[#This Row],[Abs Erorr 3]]/Table21[[#This Row],[Adj Close]]</f>
        <v>1.685790827773008E-4</v>
      </c>
    </row>
    <row r="1220" spans="1:17" x14ac:dyDescent="0.3">
      <c r="A1220" s="68">
        <v>45232</v>
      </c>
      <c r="B1220" s="87">
        <v>91.011650090000003</v>
      </c>
      <c r="C1220" s="6">
        <f t="shared" ref="C1220:C1283" si="96">B1219</f>
        <v>88.68875122</v>
      </c>
      <c r="D1220" s="19">
        <f>Table21[[#This Row],[Adj Close]]-Table21[[#This Row],[Naive Trend ]]</f>
        <v>2.3228988700000031</v>
      </c>
      <c r="E1220" s="7">
        <f t="shared" si="95"/>
        <v>5.3958591602472907</v>
      </c>
      <c r="F1220" s="7">
        <f>ABS(Table21[[#This Row],[Erorr 1]])</f>
        <v>2.3228988700000031</v>
      </c>
      <c r="G1220" s="8">
        <f>Table21[[#This Row],[Abs Erorr 1]]/Table21[[#This Row],[Adj Close]]</f>
        <v>2.5523093666612182E-2</v>
      </c>
      <c r="H1220" s="6">
        <f t="shared" si="93"/>
        <v>88.539209999999983</v>
      </c>
      <c r="I1220" s="9">
        <f>(Table21[[#This Row],[Adj Close]]-Table21[[#This Row],[3-MA]])</f>
        <v>2.4724400900000205</v>
      </c>
      <c r="J1220" s="5">
        <f t="shared" si="92"/>
        <v>6.1129599986393099</v>
      </c>
      <c r="K1220" s="5">
        <f>ABS(Table21[[#This Row],[Erorr 2]])</f>
        <v>2.4724400900000205</v>
      </c>
      <c r="L1220" s="8">
        <f>Table21[[#This Row],[Abs Erorr 2]]/Table21[[#This Row],[Adj Close]]</f>
        <v>2.7166193421996668E-2</v>
      </c>
      <c r="M1220" s="6">
        <f t="shared" si="94"/>
        <v>88.303265889999992</v>
      </c>
      <c r="N1220" s="11">
        <f>Table21[[#This Row],[Adj Close]]-Table21[[#This Row],[6-MA]]</f>
        <v>2.7083842000000118</v>
      </c>
      <c r="O1220" s="12">
        <f>(Table21[[#This Row],[Adj Close]]-M1220)^2</f>
        <v>7.3353449748097042</v>
      </c>
      <c r="P1220" s="12">
        <f>ABS(Table21[[#This Row],[Erorr 3]])</f>
        <v>2.7083842000000118</v>
      </c>
      <c r="Q1220" s="204">
        <f>Table21[[#This Row],[Abs Erorr 3]]/Table21[[#This Row],[Adj Close]]</f>
        <v>2.9758653945090908E-2</v>
      </c>
    </row>
    <row r="1221" spans="1:17" x14ac:dyDescent="0.3">
      <c r="A1221" s="68">
        <v>45233</v>
      </c>
      <c r="B1221" s="87">
        <v>91.03158569</v>
      </c>
      <c r="C1221" s="6">
        <f t="shared" si="96"/>
        <v>91.011650090000003</v>
      </c>
      <c r="D1221" s="19">
        <f>Table21[[#This Row],[Adj Close]]-Table21[[#This Row],[Naive Trend ]]</f>
        <v>1.9935599999996612E-2</v>
      </c>
      <c r="E1221" s="7">
        <f t="shared" si="95"/>
        <v>3.9742814735986489E-4</v>
      </c>
      <c r="F1221" s="7">
        <f>ABS(Table21[[#This Row],[Erorr 1]])</f>
        <v>1.9935599999996612E-2</v>
      </c>
      <c r="G1221" s="8">
        <f>Table21[[#This Row],[Abs Erorr 1]]/Table21[[#This Row],[Adj Close]]</f>
        <v>2.1899651476890155E-4</v>
      </c>
      <c r="H1221" s="6">
        <f t="shared" si="93"/>
        <v>89.379971823333335</v>
      </c>
      <c r="I1221" s="9">
        <f>(Table21[[#This Row],[Adj Close]]-Table21[[#This Row],[3-MA]])</f>
        <v>1.6516138666666649</v>
      </c>
      <c r="J1221" s="5">
        <f t="shared" ref="J1221:J1284" si="97">(B1221-H1221)^2</f>
        <v>2.7278283645656121</v>
      </c>
      <c r="K1221" s="5">
        <f>ABS(Table21[[#This Row],[Erorr 2]])</f>
        <v>1.6516138666666649</v>
      </c>
      <c r="L1221" s="8">
        <f>Table21[[#This Row],[Abs Erorr 2]]/Table21[[#This Row],[Adj Close]]</f>
        <v>1.8143305470818553E-2</v>
      </c>
      <c r="M1221" s="6">
        <f t="shared" si="94"/>
        <v>88.530902863333324</v>
      </c>
      <c r="N1221" s="11">
        <f>Table21[[#This Row],[Adj Close]]-Table21[[#This Row],[6-MA]]</f>
        <v>2.5006828266666759</v>
      </c>
      <c r="O1221" s="12">
        <f>(Table21[[#This Row],[Adj Close]]-M1221)^2</f>
        <v>6.2534145995856356</v>
      </c>
      <c r="P1221" s="12">
        <f>ABS(Table21[[#This Row],[Erorr 3]])</f>
        <v>2.5006828266666759</v>
      </c>
      <c r="Q1221" s="204">
        <f>Table21[[#This Row],[Abs Erorr 3]]/Table21[[#This Row],[Adj Close]]</f>
        <v>2.7470496176816361E-2</v>
      </c>
    </row>
    <row r="1222" spans="1:17" x14ac:dyDescent="0.3">
      <c r="A1222" s="68">
        <v>45236</v>
      </c>
      <c r="B1222" s="87">
        <v>91.90890503</v>
      </c>
      <c r="C1222" s="6">
        <f t="shared" si="96"/>
        <v>91.03158569</v>
      </c>
      <c r="D1222" s="19">
        <f>Table21[[#This Row],[Adj Close]]-Table21[[#This Row],[Naive Trend ]]</f>
        <v>0.87731933999999967</v>
      </c>
      <c r="E1222" s="7">
        <f t="shared" si="95"/>
        <v>0.76968922433803499</v>
      </c>
      <c r="F1222" s="7">
        <f>ABS(Table21[[#This Row],[Erorr 1]])</f>
        <v>0.87731933999999967</v>
      </c>
      <c r="G1222" s="8">
        <f>Table21[[#This Row],[Abs Erorr 1]]/Table21[[#This Row],[Adj Close]]</f>
        <v>9.5455314119304736E-3</v>
      </c>
      <c r="H1222" s="6">
        <f t="shared" ref="H1222:H1285" si="98">AVERAGE(B1219:B1221)</f>
        <v>90.243995666666663</v>
      </c>
      <c r="I1222" s="9">
        <f>(Table21[[#This Row],[Adj Close]]-Table21[[#This Row],[3-MA]])</f>
        <v>1.6649093633333365</v>
      </c>
      <c r="J1222" s="5">
        <f t="shared" si="97"/>
        <v>2.7719231881150157</v>
      </c>
      <c r="K1222" s="5">
        <f>ABS(Table21[[#This Row],[Erorr 2]])</f>
        <v>1.6649093633333365</v>
      </c>
      <c r="L1222" s="8">
        <f>Table21[[#This Row],[Abs Erorr 2]]/Table21[[#This Row],[Adj Close]]</f>
        <v>1.8114777483094736E-2</v>
      </c>
      <c r="M1222" s="6">
        <f t="shared" si="94"/>
        <v>89.153996785000004</v>
      </c>
      <c r="N1222" s="11">
        <f>Table21[[#This Row],[Adj Close]]-Table21[[#This Row],[6-MA]]</f>
        <v>2.7549082449999958</v>
      </c>
      <c r="O1222" s="12">
        <f>(Table21[[#This Row],[Adj Close]]-M1222)^2</f>
        <v>7.5895194383689564</v>
      </c>
      <c r="P1222" s="12">
        <f>ABS(Table21[[#This Row],[Erorr 3]])</f>
        <v>2.7549082449999958</v>
      </c>
      <c r="Q1222" s="204">
        <f>Table21[[#This Row],[Abs Erorr 3]]/Table21[[#This Row],[Adj Close]]</f>
        <v>2.997433430526417E-2</v>
      </c>
    </row>
    <row r="1223" spans="1:17" x14ac:dyDescent="0.3">
      <c r="A1223" s="68">
        <v>45237</v>
      </c>
      <c r="B1223" s="87">
        <v>92.108291629999997</v>
      </c>
      <c r="C1223" s="6">
        <f t="shared" si="96"/>
        <v>91.90890503</v>
      </c>
      <c r="D1223" s="19">
        <f>Table21[[#This Row],[Adj Close]]-Table21[[#This Row],[Naive Trend ]]</f>
        <v>0.19938659999999686</v>
      </c>
      <c r="E1223" s="7">
        <f t="shared" si="95"/>
        <v>3.9755016259558747E-2</v>
      </c>
      <c r="F1223" s="7">
        <f>ABS(Table21[[#This Row],[Erorr 1]])</f>
        <v>0.19938659999999686</v>
      </c>
      <c r="G1223" s="8">
        <f>Table21[[#This Row],[Abs Erorr 1]]/Table21[[#This Row],[Adj Close]]</f>
        <v>2.1646976235422432E-3</v>
      </c>
      <c r="H1223" s="6">
        <f t="shared" si="98"/>
        <v>91.317380270000001</v>
      </c>
      <c r="I1223" s="9">
        <f>(Table21[[#This Row],[Adj Close]]-Table21[[#This Row],[3-MA]])</f>
        <v>0.79091135999999551</v>
      </c>
      <c r="J1223" s="5">
        <f t="shared" si="97"/>
        <v>0.62554077937704256</v>
      </c>
      <c r="K1223" s="5">
        <f>ABS(Table21[[#This Row],[Erorr 2]])</f>
        <v>0.79091135999999551</v>
      </c>
      <c r="L1223" s="8">
        <f>Table21[[#This Row],[Abs Erorr 2]]/Table21[[#This Row],[Adj Close]]</f>
        <v>8.586755285583789E-3</v>
      </c>
      <c r="M1223" s="6">
        <f t="shared" si="94"/>
        <v>89.928295134999985</v>
      </c>
      <c r="N1223" s="11">
        <f>Table21[[#This Row],[Adj Close]]-Table21[[#This Row],[6-MA]]</f>
        <v>2.1799964950000117</v>
      </c>
      <c r="O1223" s="12">
        <f>(Table21[[#This Row],[Adj Close]]-M1223)^2</f>
        <v>4.752384718212336</v>
      </c>
      <c r="P1223" s="12">
        <f>ABS(Table21[[#This Row],[Erorr 3]])</f>
        <v>2.1799964950000117</v>
      </c>
      <c r="Q1223" s="204">
        <f>Table21[[#This Row],[Abs Erorr 3]]/Table21[[#This Row],[Adj Close]]</f>
        <v>2.3667755165377304E-2</v>
      </c>
    </row>
    <row r="1224" spans="1:17" x14ac:dyDescent="0.3">
      <c r="A1224" s="68">
        <v>45238</v>
      </c>
      <c r="B1224" s="87">
        <v>90.772384639999999</v>
      </c>
      <c r="C1224" s="6">
        <f t="shared" si="96"/>
        <v>92.108291629999997</v>
      </c>
      <c r="D1224" s="19">
        <f>Table21[[#This Row],[Adj Close]]-Table21[[#This Row],[Naive Trend ]]</f>
        <v>-1.335906989999998</v>
      </c>
      <c r="E1224" s="7">
        <f t="shared" si="95"/>
        <v>1.7846474859308548</v>
      </c>
      <c r="F1224" s="7">
        <f>ABS(Table21[[#This Row],[Erorr 1]])</f>
        <v>1.335906989999998</v>
      </c>
      <c r="G1224" s="8">
        <f>Table21[[#This Row],[Abs Erorr 1]]/Table21[[#This Row],[Adj Close]]</f>
        <v>1.4717108020221754E-2</v>
      </c>
      <c r="H1224" s="6">
        <f t="shared" si="98"/>
        <v>91.682927450000008</v>
      </c>
      <c r="I1224" s="9">
        <f>(Table21[[#This Row],[Adj Close]]-Table21[[#This Row],[3-MA]])</f>
        <v>-0.91054281000000969</v>
      </c>
      <c r="J1224" s="5">
        <f t="shared" si="97"/>
        <v>0.82908820884271373</v>
      </c>
      <c r="K1224" s="5">
        <f>ABS(Table21[[#This Row],[Erorr 2]])</f>
        <v>0.91054281000000969</v>
      </c>
      <c r="L1224" s="8">
        <f>Table21[[#This Row],[Abs Erorr 2]]/Table21[[#This Row],[Adj Close]]</f>
        <v>1.0031055299595682E-2</v>
      </c>
      <c r="M1224" s="6">
        <f t="shared" si="94"/>
        <v>90.531449636666665</v>
      </c>
      <c r="N1224" s="11">
        <f>Table21[[#This Row],[Adj Close]]-Table21[[#This Row],[6-MA]]</f>
        <v>0.24093500333333395</v>
      </c>
      <c r="O1224" s="12">
        <f>(Table21[[#This Row],[Adj Close]]-M1224)^2</f>
        <v>5.8049675831233639E-2</v>
      </c>
      <c r="P1224" s="12">
        <f>ABS(Table21[[#This Row],[Erorr 3]])</f>
        <v>0.24093500333333395</v>
      </c>
      <c r="Q1224" s="204">
        <f>Table21[[#This Row],[Abs Erorr 3]]/Table21[[#This Row],[Adj Close]]</f>
        <v>2.6542764552112789E-3</v>
      </c>
    </row>
    <row r="1225" spans="1:17" x14ac:dyDescent="0.3">
      <c r="A1225" s="68">
        <v>45239</v>
      </c>
      <c r="B1225" s="87">
        <v>91.779296880000004</v>
      </c>
      <c r="C1225" s="6">
        <f t="shared" si="96"/>
        <v>90.772384639999999</v>
      </c>
      <c r="D1225" s="19">
        <f>Table21[[#This Row],[Adj Close]]-Table21[[#This Row],[Naive Trend ]]</f>
        <v>1.0069122400000055</v>
      </c>
      <c r="E1225" s="7">
        <f t="shared" si="95"/>
        <v>1.0138722590618285</v>
      </c>
      <c r="F1225" s="7">
        <f>ABS(Table21[[#This Row],[Erorr 1]])</f>
        <v>1.0069122400000055</v>
      </c>
      <c r="G1225" s="8">
        <f>Table21[[#This Row],[Abs Erorr 1]]/Table21[[#This Row],[Adj Close]]</f>
        <v>1.0971017149069331E-2</v>
      </c>
      <c r="H1225" s="6">
        <f t="shared" si="98"/>
        <v>91.596527100000003</v>
      </c>
      <c r="I1225" s="9">
        <f>(Table21[[#This Row],[Adj Close]]-Table21[[#This Row],[3-MA]])</f>
        <v>0.18276978000000099</v>
      </c>
      <c r="J1225" s="5">
        <f t="shared" si="97"/>
        <v>3.3404792481248766E-2</v>
      </c>
      <c r="K1225" s="5">
        <f>ABS(Table21[[#This Row],[Erorr 2]])</f>
        <v>0.18276978000000099</v>
      </c>
      <c r="L1225" s="8">
        <f>Table21[[#This Row],[Abs Erorr 2]]/Table21[[#This Row],[Adj Close]]</f>
        <v>1.9914053192079868E-3</v>
      </c>
      <c r="M1225" s="6">
        <f t="shared" ref="M1225:M1288" si="99">AVERAGE(B1219:B1224)</f>
        <v>90.92026138333334</v>
      </c>
      <c r="N1225" s="11">
        <f>Table21[[#This Row],[Adj Close]]-Table21[[#This Row],[6-MA]]</f>
        <v>0.85903549666666379</v>
      </c>
      <c r="O1225" s="12">
        <f>(Table21[[#This Row],[Adj Close]]-M1225)^2</f>
        <v>0.7379419845333417</v>
      </c>
      <c r="P1225" s="12">
        <f>ABS(Table21[[#This Row],[Erorr 3]])</f>
        <v>0.85903549666666379</v>
      </c>
      <c r="Q1225" s="204">
        <f>Table21[[#This Row],[Abs Erorr 3]]/Table21[[#This Row],[Adj Close]]</f>
        <v>9.3597960092224198E-3</v>
      </c>
    </row>
    <row r="1226" spans="1:17" x14ac:dyDescent="0.3">
      <c r="A1226" s="68">
        <v>45240</v>
      </c>
      <c r="B1226" s="87">
        <v>91.918869020000002</v>
      </c>
      <c r="C1226" s="6">
        <f t="shared" si="96"/>
        <v>91.779296880000004</v>
      </c>
      <c r="D1226" s="19">
        <f>Table21[[#This Row],[Adj Close]]-Table21[[#This Row],[Naive Trend ]]</f>
        <v>0.13957213999999851</v>
      </c>
      <c r="E1226" s="7">
        <f t="shared" si="95"/>
        <v>1.9480382264179186E-2</v>
      </c>
      <c r="F1226" s="7">
        <f>ABS(Table21[[#This Row],[Erorr 1]])</f>
        <v>0.13957213999999851</v>
      </c>
      <c r="G1226" s="8">
        <f>Table21[[#This Row],[Abs Erorr 1]]/Table21[[#This Row],[Adj Close]]</f>
        <v>1.5184275164398504E-3</v>
      </c>
      <c r="H1226" s="6">
        <f t="shared" si="98"/>
        <v>91.553324383333333</v>
      </c>
      <c r="I1226" s="9">
        <f>(Table21[[#This Row],[Adj Close]]-Table21[[#This Row],[3-MA]])</f>
        <v>0.36554463666666948</v>
      </c>
      <c r="J1226" s="5">
        <f t="shared" si="97"/>
        <v>0.13362288139576739</v>
      </c>
      <c r="K1226" s="5">
        <f>ABS(Table21[[#This Row],[Erorr 2]])</f>
        <v>0.36554463666666948</v>
      </c>
      <c r="L1226" s="8">
        <f>Table21[[#This Row],[Abs Erorr 2]]/Table21[[#This Row],[Adj Close]]</f>
        <v>3.9768182590141869E-3</v>
      </c>
      <c r="M1226" s="6">
        <f t="shared" si="99"/>
        <v>91.43535232666666</v>
      </c>
      <c r="N1226" s="11">
        <f>Table21[[#This Row],[Adj Close]]-Table21[[#This Row],[6-MA]]</f>
        <v>0.48351669333334257</v>
      </c>
      <c r="O1226" s="12">
        <f>(Table21[[#This Row],[Adj Close]]-M1226)^2</f>
        <v>0.23378839273200966</v>
      </c>
      <c r="P1226" s="12">
        <f>ABS(Table21[[#This Row],[Erorr 3]])</f>
        <v>0.48351669333334257</v>
      </c>
      <c r="Q1226" s="204">
        <f>Table21[[#This Row],[Abs Erorr 3]]/Table21[[#This Row],[Adj Close]]</f>
        <v>5.2602550323822793E-3</v>
      </c>
    </row>
    <row r="1227" spans="1:17" x14ac:dyDescent="0.3">
      <c r="A1227" s="68">
        <v>45243</v>
      </c>
      <c r="B1227" s="87">
        <v>90.882049559999999</v>
      </c>
      <c r="C1227" s="6">
        <f t="shared" si="96"/>
        <v>91.918869020000002</v>
      </c>
      <c r="D1227" s="19">
        <f>Table21[[#This Row],[Adj Close]]-Table21[[#This Row],[Naive Trend ]]</f>
        <v>-1.0368194600000038</v>
      </c>
      <c r="E1227" s="7">
        <f t="shared" si="95"/>
        <v>1.0749945926346995</v>
      </c>
      <c r="F1227" s="7">
        <f>ABS(Table21[[#This Row],[Erorr 1]])</f>
        <v>1.0368194600000038</v>
      </c>
      <c r="G1227" s="8">
        <f>Table21[[#This Row],[Abs Erorr 1]]/Table21[[#This Row],[Adj Close]]</f>
        <v>1.1408407546041305E-2</v>
      </c>
      <c r="H1227" s="6">
        <f t="shared" si="98"/>
        <v>91.490183513333321</v>
      </c>
      <c r="I1227" s="9">
        <f>(Table21[[#This Row],[Adj Close]]-Table21[[#This Row],[3-MA]])</f>
        <v>-0.6081339533333221</v>
      </c>
      <c r="J1227" s="5">
        <f t="shared" si="97"/>
        <v>0.36982690519681516</v>
      </c>
      <c r="K1227" s="5">
        <f>ABS(Table21[[#This Row],[Erorr 2]])</f>
        <v>0.6081339533333221</v>
      </c>
      <c r="L1227" s="8">
        <f>Table21[[#This Row],[Abs Erorr 2]]/Table21[[#This Row],[Adj Close]]</f>
        <v>6.6914638949887931E-3</v>
      </c>
      <c r="M1227" s="6">
        <f t="shared" si="99"/>
        <v>91.586555481666664</v>
      </c>
      <c r="N1227" s="11">
        <f>Table21[[#This Row],[Adj Close]]-Table21[[#This Row],[6-MA]]</f>
        <v>-0.70450592166666581</v>
      </c>
      <c r="O1227" s="12">
        <f>(Table21[[#This Row],[Adj Close]]-M1227)^2</f>
        <v>0.49632859366339827</v>
      </c>
      <c r="P1227" s="12">
        <f>ABS(Table21[[#This Row],[Erorr 3]])</f>
        <v>0.70450592166666581</v>
      </c>
      <c r="Q1227" s="204">
        <f>Table21[[#This Row],[Abs Erorr 3]]/Table21[[#This Row],[Adj Close]]</f>
        <v>7.7518709698723683E-3</v>
      </c>
    </row>
    <row r="1228" spans="1:17" x14ac:dyDescent="0.3">
      <c r="A1228" s="68">
        <v>45244</v>
      </c>
      <c r="B1228" s="87">
        <v>97.142898560000006</v>
      </c>
      <c r="C1228" s="6">
        <f t="shared" si="96"/>
        <v>90.882049559999999</v>
      </c>
      <c r="D1228" s="19">
        <f>Table21[[#This Row],[Adj Close]]-Table21[[#This Row],[Naive Trend ]]</f>
        <v>6.2608490000000074</v>
      </c>
      <c r="E1228" s="7">
        <f t="shared" si="95"/>
        <v>39.198230200801092</v>
      </c>
      <c r="F1228" s="7">
        <f>ABS(Table21[[#This Row],[Erorr 1]])</f>
        <v>6.2608490000000074</v>
      </c>
      <c r="G1228" s="8">
        <f>Table21[[#This Row],[Abs Erorr 1]]/Table21[[#This Row],[Adj Close]]</f>
        <v>6.4449888698071056E-2</v>
      </c>
      <c r="H1228" s="6">
        <f t="shared" si="98"/>
        <v>91.526738486666659</v>
      </c>
      <c r="I1228" s="9">
        <f>(Table21[[#This Row],[Adj Close]]-Table21[[#This Row],[3-MA]])</f>
        <v>5.6161600733333472</v>
      </c>
      <c r="J1228" s="5">
        <f t="shared" si="97"/>
        <v>31.541253969303629</v>
      </c>
      <c r="K1228" s="5">
        <f>ABS(Table21[[#This Row],[Erorr 2]])</f>
        <v>5.6161600733333472</v>
      </c>
      <c r="L1228" s="8">
        <f>Table21[[#This Row],[Abs Erorr 2]]/Table21[[#This Row],[Adj Close]]</f>
        <v>5.7813387870700027E-2</v>
      </c>
      <c r="M1228" s="6">
        <f t="shared" si="99"/>
        <v>91.561632793333331</v>
      </c>
      <c r="N1228" s="11">
        <f>Table21[[#This Row],[Adj Close]]-Table21[[#This Row],[6-MA]]</f>
        <v>5.5812657666666752</v>
      </c>
      <c r="O1228" s="12">
        <f>(Table21[[#This Row],[Adj Close]]-M1228)^2</f>
        <v>31.150527558165351</v>
      </c>
      <c r="P1228" s="12">
        <f>ABS(Table21[[#This Row],[Erorr 3]])</f>
        <v>5.5812657666666752</v>
      </c>
      <c r="Q1228" s="204">
        <f>Table21[[#This Row],[Abs Erorr 3]]/Table21[[#This Row],[Adj Close]]</f>
        <v>5.7454181925809263E-2</v>
      </c>
    </row>
    <row r="1229" spans="1:17" x14ac:dyDescent="0.3">
      <c r="A1229" s="68">
        <v>45245</v>
      </c>
      <c r="B1229" s="87">
        <v>96.754089359999995</v>
      </c>
      <c r="C1229" s="6">
        <f t="shared" si="96"/>
        <v>97.142898560000006</v>
      </c>
      <c r="D1229" s="19">
        <f>Table21[[#This Row],[Adj Close]]-Table21[[#This Row],[Naive Trend ]]</f>
        <v>-0.3888092000000114</v>
      </c>
      <c r="E1229" s="7">
        <f t="shared" si="95"/>
        <v>0.15117259400464886</v>
      </c>
      <c r="F1229" s="7">
        <f>ABS(Table21[[#This Row],[Erorr 1]])</f>
        <v>0.3888092000000114</v>
      </c>
      <c r="G1229" s="8">
        <f>Table21[[#This Row],[Abs Erorr 1]]/Table21[[#This Row],[Adj Close]]</f>
        <v>4.0185298892467551E-3</v>
      </c>
      <c r="H1229" s="6">
        <f t="shared" si="98"/>
        <v>93.314605713333336</v>
      </c>
      <c r="I1229" s="9">
        <f>(Table21[[#This Row],[Adj Close]]-Table21[[#This Row],[3-MA]])</f>
        <v>3.439483646666659</v>
      </c>
      <c r="J1229" s="5">
        <f t="shared" si="97"/>
        <v>11.830047755687378</v>
      </c>
      <c r="K1229" s="5">
        <f>ABS(Table21[[#This Row],[Erorr 2]])</f>
        <v>3.439483646666659</v>
      </c>
      <c r="L1229" s="8">
        <f>Table21[[#This Row],[Abs Erorr 2]]/Table21[[#This Row],[Adj Close]]</f>
        <v>3.5548716022421767E-2</v>
      </c>
      <c r="M1229" s="6">
        <f t="shared" si="99"/>
        <v>92.433965048333334</v>
      </c>
      <c r="N1229" s="11">
        <f>Table21[[#This Row],[Adj Close]]-Table21[[#This Row],[6-MA]]</f>
        <v>4.3201243116666603</v>
      </c>
      <c r="O1229" s="12">
        <f>(Table21[[#This Row],[Adj Close]]-M1229)^2</f>
        <v>18.663474068253336</v>
      </c>
      <c r="P1229" s="12">
        <f>ABS(Table21[[#This Row],[Erorr 3]])</f>
        <v>4.3201243116666603</v>
      </c>
      <c r="Q1229" s="204">
        <f>Table21[[#This Row],[Abs Erorr 3]]/Table21[[#This Row],[Adj Close]]</f>
        <v>4.4650560407761775E-2</v>
      </c>
    </row>
    <row r="1230" spans="1:17" x14ac:dyDescent="0.3">
      <c r="A1230" s="68">
        <v>45246</v>
      </c>
      <c r="B1230" s="87">
        <v>95.697319030000003</v>
      </c>
      <c r="C1230" s="6">
        <f t="shared" si="96"/>
        <v>96.754089359999995</v>
      </c>
      <c r="D1230" s="19">
        <f>Table21[[#This Row],[Adj Close]]-Table21[[#This Row],[Naive Trend ]]</f>
        <v>-1.056770329999992</v>
      </c>
      <c r="E1230" s="7">
        <f t="shared" si="95"/>
        <v>1.1167635303682919</v>
      </c>
      <c r="F1230" s="7">
        <f>ABS(Table21[[#This Row],[Erorr 1]])</f>
        <v>1.056770329999992</v>
      </c>
      <c r="G1230" s="8">
        <f>Table21[[#This Row],[Abs Erorr 1]]/Table21[[#This Row],[Adj Close]]</f>
        <v>1.104284154155569E-2</v>
      </c>
      <c r="H1230" s="6">
        <f t="shared" si="98"/>
        <v>94.926345826666662</v>
      </c>
      <c r="I1230" s="9">
        <f>(Table21[[#This Row],[Adj Close]]-Table21[[#This Row],[3-MA]])</f>
        <v>0.77097320333334096</v>
      </c>
      <c r="J1230" s="5">
        <f t="shared" si="97"/>
        <v>0.5943996802580731</v>
      </c>
      <c r="K1230" s="5">
        <f>ABS(Table21[[#This Row],[Erorr 2]])</f>
        <v>0.77097320333334096</v>
      </c>
      <c r="L1230" s="8">
        <f>Table21[[#This Row],[Abs Erorr 2]]/Table21[[#This Row],[Adj Close]]</f>
        <v>8.0563720190703538E-3</v>
      </c>
      <c r="M1230" s="6">
        <f t="shared" si="99"/>
        <v>93.208264669999991</v>
      </c>
      <c r="N1230" s="11">
        <f>Table21[[#This Row],[Adj Close]]-Table21[[#This Row],[6-MA]]</f>
        <v>2.4890543600000115</v>
      </c>
      <c r="O1230" s="12">
        <f>(Table21[[#This Row],[Adj Close]]-M1230)^2</f>
        <v>6.1953916070350665</v>
      </c>
      <c r="P1230" s="12">
        <f>ABS(Table21[[#This Row],[Erorr 3]])</f>
        <v>2.4890543600000115</v>
      </c>
      <c r="Q1230" s="204">
        <f>Table21[[#This Row],[Abs Erorr 3]]/Table21[[#This Row],[Adj Close]]</f>
        <v>2.6009656124428331E-2</v>
      </c>
    </row>
    <row r="1231" spans="1:17" x14ac:dyDescent="0.3">
      <c r="A1231" s="68">
        <v>45247</v>
      </c>
      <c r="B1231" s="87">
        <v>97.850738530000001</v>
      </c>
      <c r="C1231" s="6">
        <f t="shared" si="96"/>
        <v>95.697319030000003</v>
      </c>
      <c r="D1231" s="19">
        <f>Table21[[#This Row],[Adj Close]]-Table21[[#This Row],[Naive Trend ]]</f>
        <v>2.1534194999999983</v>
      </c>
      <c r="E1231" s="7">
        <f t="shared" si="95"/>
        <v>4.6372155429802424</v>
      </c>
      <c r="F1231" s="7">
        <f>ABS(Table21[[#This Row],[Erorr 1]])</f>
        <v>2.1534194999999983</v>
      </c>
      <c r="G1231" s="8">
        <f>Table21[[#This Row],[Abs Erorr 1]]/Table21[[#This Row],[Adj Close]]</f>
        <v>2.2007186990620237E-2</v>
      </c>
      <c r="H1231" s="6">
        <f t="shared" si="98"/>
        <v>96.531435650000006</v>
      </c>
      <c r="I1231" s="9">
        <f>(Table21[[#This Row],[Adj Close]]-Table21[[#This Row],[3-MA]])</f>
        <v>1.3193028799999951</v>
      </c>
      <c r="J1231" s="5">
        <f t="shared" si="97"/>
        <v>1.7405600891762814</v>
      </c>
      <c r="K1231" s="5">
        <f>ABS(Table21[[#This Row],[Erorr 2]])</f>
        <v>1.3193028799999951</v>
      </c>
      <c r="L1231" s="8">
        <f>Table21[[#This Row],[Abs Erorr 2]]/Table21[[#This Row],[Adj Close]]</f>
        <v>1.3482809632504825E-2</v>
      </c>
      <c r="M1231" s="6">
        <f t="shared" si="99"/>
        <v>94.02908706833334</v>
      </c>
      <c r="N1231" s="11">
        <f>Table21[[#This Row],[Adj Close]]-Table21[[#This Row],[6-MA]]</f>
        <v>3.8216514616666615</v>
      </c>
      <c r="O1231" s="12">
        <f>(Table21[[#This Row],[Adj Close]]-M1231)^2</f>
        <v>14.60501989445893</v>
      </c>
      <c r="P1231" s="12">
        <f>ABS(Table21[[#This Row],[Erorr 3]])</f>
        <v>3.8216514616666615</v>
      </c>
      <c r="Q1231" s="204">
        <f>Table21[[#This Row],[Abs Erorr 3]]/Table21[[#This Row],[Adj Close]]</f>
        <v>3.9055928642735625E-2</v>
      </c>
    </row>
    <row r="1232" spans="1:17" x14ac:dyDescent="0.3">
      <c r="A1232" s="68">
        <v>45250</v>
      </c>
      <c r="B1232" s="87">
        <v>99.326217650000004</v>
      </c>
      <c r="C1232" s="6">
        <f t="shared" si="96"/>
        <v>97.850738530000001</v>
      </c>
      <c r="D1232" s="19">
        <f>Table21[[#This Row],[Adj Close]]-Table21[[#This Row],[Naive Trend ]]</f>
        <v>1.4754791200000028</v>
      </c>
      <c r="E1232" s="7">
        <f t="shared" si="95"/>
        <v>2.1770386335559828</v>
      </c>
      <c r="F1232" s="7">
        <f>ABS(Table21[[#This Row],[Erorr 1]])</f>
        <v>1.4754791200000028</v>
      </c>
      <c r="G1232" s="8">
        <f>Table21[[#This Row],[Abs Erorr 1]]/Table21[[#This Row],[Adj Close]]</f>
        <v>1.4854880764706162E-2</v>
      </c>
      <c r="H1232" s="6">
        <f t="shared" si="98"/>
        <v>96.767382306666661</v>
      </c>
      <c r="I1232" s="9">
        <f>(Table21[[#This Row],[Adj Close]]-Table21[[#This Row],[3-MA]])</f>
        <v>2.5588353433333424</v>
      </c>
      <c r="J1232" s="5">
        <f t="shared" si="97"/>
        <v>6.5476383142918646</v>
      </c>
      <c r="K1232" s="5">
        <f>ABS(Table21[[#This Row],[Erorr 2]])</f>
        <v>2.5588353433333424</v>
      </c>
      <c r="L1232" s="8">
        <f>Table21[[#This Row],[Abs Erorr 2]]/Table21[[#This Row],[Adj Close]]</f>
        <v>2.5761932789487855E-2</v>
      </c>
      <c r="M1232" s="6">
        <f t="shared" si="99"/>
        <v>95.040994010000006</v>
      </c>
      <c r="N1232" s="11">
        <f>Table21[[#This Row],[Adj Close]]-Table21[[#This Row],[6-MA]]</f>
        <v>4.2852236399999981</v>
      </c>
      <c r="O1232" s="12">
        <f>(Table21[[#This Row],[Adj Close]]-M1232)^2</f>
        <v>18.363141644814835</v>
      </c>
      <c r="P1232" s="12">
        <f>ABS(Table21[[#This Row],[Erorr 3]])</f>
        <v>4.2852236399999981</v>
      </c>
      <c r="Q1232" s="204">
        <f>Table21[[#This Row],[Abs Erorr 3]]/Table21[[#This Row],[Adj Close]]</f>
        <v>4.314292581944499E-2</v>
      </c>
    </row>
    <row r="1233" spans="1:17" x14ac:dyDescent="0.3">
      <c r="A1233" s="68">
        <v>45251</v>
      </c>
      <c r="B1233" s="87">
        <v>100.6820755</v>
      </c>
      <c r="C1233" s="6">
        <f t="shared" si="96"/>
        <v>99.326217650000004</v>
      </c>
      <c r="D1233" s="19">
        <f>Table21[[#This Row],[Adj Close]]-Table21[[#This Row],[Naive Trend ]]</f>
        <v>1.3558578499999925</v>
      </c>
      <c r="E1233" s="7">
        <f t="shared" si="95"/>
        <v>1.8383505094066022</v>
      </c>
      <c r="F1233" s="7">
        <f>ABS(Table21[[#This Row],[Erorr 1]])</f>
        <v>1.3558578499999925</v>
      </c>
      <c r="G1233" s="8">
        <f>Table21[[#This Row],[Abs Erorr 1]]/Table21[[#This Row],[Adj Close]]</f>
        <v>1.3466725266306141E-2</v>
      </c>
      <c r="H1233" s="6">
        <f t="shared" si="98"/>
        <v>97.624758403333331</v>
      </c>
      <c r="I1233" s="9">
        <f>(Table21[[#This Row],[Adj Close]]-Table21[[#This Row],[3-MA]])</f>
        <v>3.0573170966666652</v>
      </c>
      <c r="J1233" s="5">
        <f t="shared" si="97"/>
        <v>9.3471878295702862</v>
      </c>
      <c r="K1233" s="5">
        <f>ABS(Table21[[#This Row],[Erorr 2]])</f>
        <v>3.0573170966666652</v>
      </c>
      <c r="L1233" s="8">
        <f>Table21[[#This Row],[Abs Erorr 2]]/Table21[[#This Row],[Adj Close]]</f>
        <v>3.0366051568599867E-2</v>
      </c>
      <c r="M1233" s="6">
        <f t="shared" si="99"/>
        <v>96.275552114999996</v>
      </c>
      <c r="N1233" s="11">
        <f>Table21[[#This Row],[Adj Close]]-Table21[[#This Row],[6-MA]]</f>
        <v>4.4065233849999998</v>
      </c>
      <c r="O1233" s="12">
        <f>(Table21[[#This Row],[Adj Close]]-M1233)^2</f>
        <v>19.417448342551857</v>
      </c>
      <c r="P1233" s="12">
        <f>ABS(Table21[[#This Row],[Erorr 3]])</f>
        <v>4.4065233849999998</v>
      </c>
      <c r="Q1233" s="204">
        <f>Table21[[#This Row],[Abs Erorr 3]]/Table21[[#This Row],[Adj Close]]</f>
        <v>4.376671183144213E-2</v>
      </c>
    </row>
    <row r="1234" spans="1:17" x14ac:dyDescent="0.3">
      <c r="A1234" s="68">
        <v>45252</v>
      </c>
      <c r="B1234" s="87">
        <v>101.6889954</v>
      </c>
      <c r="C1234" s="6">
        <f t="shared" si="96"/>
        <v>100.6820755</v>
      </c>
      <c r="D1234" s="19">
        <f>Table21[[#This Row],[Adj Close]]-Table21[[#This Row],[Naive Trend ]]</f>
        <v>1.0069198999999998</v>
      </c>
      <c r="E1234" s="7">
        <f t="shared" si="95"/>
        <v>1.0138876850160095</v>
      </c>
      <c r="F1234" s="7">
        <f>ABS(Table21[[#This Row],[Erorr 1]])</f>
        <v>1.0069198999999998</v>
      </c>
      <c r="G1234" s="8">
        <f>Table21[[#This Row],[Abs Erorr 1]]/Table21[[#This Row],[Adj Close]]</f>
        <v>9.9019554283058617E-3</v>
      </c>
      <c r="H1234" s="6">
        <f t="shared" si="98"/>
        <v>99.286343893333324</v>
      </c>
      <c r="I1234" s="9">
        <f>(Table21[[#This Row],[Adj Close]]-Table21[[#This Row],[3-MA]])</f>
        <v>2.4026515066666718</v>
      </c>
      <c r="J1234" s="5">
        <f t="shared" si="97"/>
        <v>5.7727342624876279</v>
      </c>
      <c r="K1234" s="5">
        <f>ABS(Table21[[#This Row],[Erorr 2]])</f>
        <v>2.4026515066666718</v>
      </c>
      <c r="L1234" s="8">
        <f>Table21[[#This Row],[Abs Erorr 2]]/Table21[[#This Row],[Adj Close]]</f>
        <v>2.3627448547561047E-2</v>
      </c>
      <c r="M1234" s="6">
        <f t="shared" si="99"/>
        <v>97.908889771666665</v>
      </c>
      <c r="N1234" s="11">
        <f>Table21[[#This Row],[Adj Close]]-Table21[[#This Row],[6-MA]]</f>
        <v>3.780105628333331</v>
      </c>
      <c r="O1234" s="12">
        <f>(Table21[[#This Row],[Adj Close]]-M1234)^2</f>
        <v>14.289198561357328</v>
      </c>
      <c r="P1234" s="12">
        <f>ABS(Table21[[#This Row],[Erorr 3]])</f>
        <v>3.780105628333331</v>
      </c>
      <c r="Q1234" s="204">
        <f>Table21[[#This Row],[Abs Erorr 3]]/Table21[[#This Row],[Adj Close]]</f>
        <v>3.71732026013636E-2</v>
      </c>
    </row>
    <row r="1235" spans="1:17" x14ac:dyDescent="0.3">
      <c r="A1235" s="68">
        <v>45254</v>
      </c>
      <c r="B1235" s="87">
        <v>100.78176879999999</v>
      </c>
      <c r="C1235" s="6">
        <f t="shared" si="96"/>
        <v>101.6889954</v>
      </c>
      <c r="D1235" s="19">
        <f>Table21[[#This Row],[Adj Close]]-Table21[[#This Row],[Naive Trend ]]</f>
        <v>-0.90722660000000133</v>
      </c>
      <c r="E1235" s="7">
        <f t="shared" si="95"/>
        <v>0.82306010374756244</v>
      </c>
      <c r="F1235" s="7">
        <f>ABS(Table21[[#This Row],[Erorr 1]])</f>
        <v>0.90722660000000133</v>
      </c>
      <c r="G1235" s="8">
        <f>Table21[[#This Row],[Abs Erorr 1]]/Table21[[#This Row],[Adj Close]]</f>
        <v>9.0018920168029575E-3</v>
      </c>
      <c r="H1235" s="6">
        <f t="shared" si="98"/>
        <v>100.56576285</v>
      </c>
      <c r="I1235" s="9">
        <f>(Table21[[#This Row],[Adj Close]]-Table21[[#This Row],[3-MA]])</f>
        <v>0.21600594999999601</v>
      </c>
      <c r="J1235" s="5">
        <f t="shared" si="97"/>
        <v>4.6658570435400774E-2</v>
      </c>
      <c r="K1235" s="5">
        <f>ABS(Table21[[#This Row],[Erorr 2]])</f>
        <v>0.21600594999999601</v>
      </c>
      <c r="L1235" s="8">
        <f>Table21[[#This Row],[Abs Erorr 2]]/Table21[[#This Row],[Adj Close]]</f>
        <v>2.1433038194502894E-3</v>
      </c>
      <c r="M1235" s="6">
        <f t="shared" si="99"/>
        <v>98.66657257833333</v>
      </c>
      <c r="N1235" s="11">
        <f>Table21[[#This Row],[Adj Close]]-Table21[[#This Row],[6-MA]]</f>
        <v>2.1151962216666647</v>
      </c>
      <c r="O1235" s="12">
        <f>(Table21[[#This Row],[Adj Close]]-M1235)^2</f>
        <v>4.4740550561529338</v>
      </c>
      <c r="P1235" s="12">
        <f>ABS(Table21[[#This Row],[Erorr 3]])</f>
        <v>2.1151962216666647</v>
      </c>
      <c r="Q1235" s="204">
        <f>Table21[[#This Row],[Abs Erorr 3]]/Table21[[#This Row],[Adj Close]]</f>
        <v>2.098788547623372E-2</v>
      </c>
    </row>
    <row r="1236" spans="1:17" x14ac:dyDescent="0.3">
      <c r="A1236" s="68">
        <v>45257</v>
      </c>
      <c r="B1236" s="87">
        <v>101.160614</v>
      </c>
      <c r="C1236" s="6">
        <f t="shared" si="96"/>
        <v>100.78176879999999</v>
      </c>
      <c r="D1236" s="19">
        <f>Table21[[#This Row],[Adj Close]]-Table21[[#This Row],[Naive Trend ]]</f>
        <v>0.37884520000000066</v>
      </c>
      <c r="E1236" s="7">
        <f t="shared" si="95"/>
        <v>0.14352368556304049</v>
      </c>
      <c r="F1236" s="7">
        <f>ABS(Table21[[#This Row],[Erorr 1]])</f>
        <v>0.37884520000000066</v>
      </c>
      <c r="G1236" s="8">
        <f>Table21[[#This Row],[Abs Erorr 1]]/Table21[[#This Row],[Adj Close]]</f>
        <v>3.7449871547833892E-3</v>
      </c>
      <c r="H1236" s="6">
        <f t="shared" si="98"/>
        <v>101.05094656666667</v>
      </c>
      <c r="I1236" s="9">
        <f>(Table21[[#This Row],[Adj Close]]-Table21[[#This Row],[3-MA]])</f>
        <v>0.10966743333332829</v>
      </c>
      <c r="J1236" s="5">
        <f t="shared" si="97"/>
        <v>1.2026945933920005E-2</v>
      </c>
      <c r="K1236" s="5">
        <f>ABS(Table21[[#This Row],[Erorr 2]])</f>
        <v>0.10966743333332829</v>
      </c>
      <c r="L1236" s="8">
        <f>Table21[[#This Row],[Abs Erorr 2]]/Table21[[#This Row],[Adj Close]]</f>
        <v>1.0840922074012748E-3</v>
      </c>
      <c r="M1236" s="6">
        <f t="shared" si="99"/>
        <v>99.337852484999999</v>
      </c>
      <c r="N1236" s="11">
        <f>Table21[[#This Row],[Adj Close]]-Table21[[#This Row],[6-MA]]</f>
        <v>1.8227615149999963</v>
      </c>
      <c r="O1236" s="12">
        <f>(Table21[[#This Row],[Adj Close]]-M1236)^2</f>
        <v>3.3224595405650819</v>
      </c>
      <c r="P1236" s="12">
        <f>ABS(Table21[[#This Row],[Erorr 3]])</f>
        <v>1.8227615149999963</v>
      </c>
      <c r="Q1236" s="204">
        <f>Table21[[#This Row],[Abs Erorr 3]]/Table21[[#This Row],[Adj Close]]</f>
        <v>1.8018490032098822E-2</v>
      </c>
    </row>
    <row r="1237" spans="1:17" x14ac:dyDescent="0.3">
      <c r="A1237" s="68">
        <v>45258</v>
      </c>
      <c r="B1237" s="87">
        <v>102.137619</v>
      </c>
      <c r="C1237" s="6">
        <f t="shared" si="96"/>
        <v>101.160614</v>
      </c>
      <c r="D1237" s="19">
        <f>Table21[[#This Row],[Adj Close]]-Table21[[#This Row],[Naive Trend ]]</f>
        <v>0.97700500000000545</v>
      </c>
      <c r="E1237" s="7">
        <f t="shared" si="95"/>
        <v>0.95453877002501064</v>
      </c>
      <c r="F1237" s="7">
        <f>ABS(Table21[[#This Row],[Erorr 1]])</f>
        <v>0.97700500000000545</v>
      </c>
      <c r="G1237" s="8">
        <f>Table21[[#This Row],[Abs Erorr 1]]/Table21[[#This Row],[Adj Close]]</f>
        <v>9.5655744628235888E-3</v>
      </c>
      <c r="H1237" s="6">
        <f t="shared" si="98"/>
        <v>101.21045939999999</v>
      </c>
      <c r="I1237" s="9">
        <f>(Table21[[#This Row],[Adj Close]]-Table21[[#This Row],[3-MA]])</f>
        <v>0.92715960000001019</v>
      </c>
      <c r="J1237" s="5">
        <f t="shared" si="97"/>
        <v>0.85962492387217893</v>
      </c>
      <c r="K1237" s="5">
        <f>ABS(Table21[[#This Row],[Erorr 2]])</f>
        <v>0.92715960000001019</v>
      </c>
      <c r="L1237" s="8">
        <f>Table21[[#This Row],[Abs Erorr 2]]/Table21[[#This Row],[Adj Close]]</f>
        <v>9.0775525127525271E-3</v>
      </c>
      <c r="M1237" s="6">
        <f t="shared" si="99"/>
        <v>100.24840164666666</v>
      </c>
      <c r="N1237" s="11">
        <f>Table21[[#This Row],[Adj Close]]-Table21[[#This Row],[6-MA]]</f>
        <v>1.8892173533333363</v>
      </c>
      <c r="O1237" s="12">
        <f>(Table21[[#This Row],[Adj Close]]-M1237)^2</f>
        <v>3.569142208135816</v>
      </c>
      <c r="P1237" s="12">
        <f>ABS(Table21[[#This Row],[Erorr 3]])</f>
        <v>1.8892173533333363</v>
      </c>
      <c r="Q1237" s="204">
        <f>Table21[[#This Row],[Abs Erorr 3]]/Table21[[#This Row],[Adj Close]]</f>
        <v>1.8496782790025056E-2</v>
      </c>
    </row>
    <row r="1238" spans="1:17" x14ac:dyDescent="0.3">
      <c r="A1238" s="68">
        <v>45259</v>
      </c>
      <c r="B1238" s="87">
        <v>105.2879868</v>
      </c>
      <c r="C1238" s="6">
        <f t="shared" si="96"/>
        <v>102.137619</v>
      </c>
      <c r="D1238" s="19">
        <f>Table21[[#This Row],[Adj Close]]-Table21[[#This Row],[Naive Trend ]]</f>
        <v>3.1503677999999979</v>
      </c>
      <c r="E1238" s="7">
        <f t="shared" si="95"/>
        <v>9.9248172752768262</v>
      </c>
      <c r="F1238" s="7">
        <f>ABS(Table21[[#This Row],[Erorr 1]])</f>
        <v>3.1503677999999979</v>
      </c>
      <c r="G1238" s="8">
        <f>Table21[[#This Row],[Abs Erorr 1]]/Table21[[#This Row],[Adj Close]]</f>
        <v>2.992143639315932E-2</v>
      </c>
      <c r="H1238" s="6">
        <f t="shared" si="98"/>
        <v>101.36000059999999</v>
      </c>
      <c r="I1238" s="9">
        <f>(Table21[[#This Row],[Adj Close]]-Table21[[#This Row],[3-MA]])</f>
        <v>3.9279862000000065</v>
      </c>
      <c r="J1238" s="5">
        <f t="shared" si="97"/>
        <v>15.429075587390491</v>
      </c>
      <c r="K1238" s="5">
        <f>ABS(Table21[[#This Row],[Erorr 2]])</f>
        <v>3.9279862000000065</v>
      </c>
      <c r="L1238" s="8">
        <f>Table21[[#This Row],[Abs Erorr 2]]/Table21[[#This Row],[Adj Close]]</f>
        <v>3.7307069109996573E-2</v>
      </c>
      <c r="M1238" s="6">
        <f t="shared" si="99"/>
        <v>100.962881725</v>
      </c>
      <c r="N1238" s="11">
        <f>Table21[[#This Row],[Adj Close]]-Table21[[#This Row],[6-MA]]</f>
        <v>4.3251050749999962</v>
      </c>
      <c r="O1238" s="12">
        <f>(Table21[[#This Row],[Adj Close]]-M1238)^2</f>
        <v>18.706533909790721</v>
      </c>
      <c r="P1238" s="12">
        <f>ABS(Table21[[#This Row],[Erorr 3]])</f>
        <v>4.3251050749999962</v>
      </c>
      <c r="Q1238" s="204">
        <f>Table21[[#This Row],[Abs Erorr 3]]/Table21[[#This Row],[Adj Close]]</f>
        <v>4.1078808764914064E-2</v>
      </c>
    </row>
    <row r="1239" spans="1:17" x14ac:dyDescent="0.3">
      <c r="A1239" s="68">
        <v>45260</v>
      </c>
      <c r="B1239" s="87">
        <v>104.5502472</v>
      </c>
      <c r="C1239" s="6">
        <f t="shared" si="96"/>
        <v>105.2879868</v>
      </c>
      <c r="D1239" s="19">
        <f>Table21[[#This Row],[Adj Close]]-Table21[[#This Row],[Naive Trend ]]</f>
        <v>-0.73773959999999761</v>
      </c>
      <c r="E1239" s="7">
        <f t="shared" si="95"/>
        <v>0.54425971740815648</v>
      </c>
      <c r="F1239" s="7">
        <f>ABS(Table21[[#This Row],[Erorr 1]])</f>
        <v>0.73773959999999761</v>
      </c>
      <c r="G1239" s="8">
        <f>Table21[[#This Row],[Abs Erorr 1]]/Table21[[#This Row],[Adj Close]]</f>
        <v>7.0563161710056445E-3</v>
      </c>
      <c r="H1239" s="6">
        <f t="shared" si="98"/>
        <v>102.86207326666666</v>
      </c>
      <c r="I1239" s="9">
        <f>(Table21[[#This Row],[Adj Close]]-Table21[[#This Row],[3-MA]])</f>
        <v>1.6881739333333456</v>
      </c>
      <c r="J1239" s="5">
        <f t="shared" si="97"/>
        <v>2.8499312291861791</v>
      </c>
      <c r="K1239" s="5">
        <f>ABS(Table21[[#This Row],[Erorr 2]])</f>
        <v>1.6881739333333456</v>
      </c>
      <c r="L1239" s="8">
        <f>Table21[[#This Row],[Abs Erorr 2]]/Table21[[#This Row],[Adj Close]]</f>
        <v>1.6147010442777276E-2</v>
      </c>
      <c r="M1239" s="6">
        <f t="shared" si="99"/>
        <v>101.95650991666668</v>
      </c>
      <c r="N1239" s="11">
        <f>Table21[[#This Row],[Adj Close]]-Table21[[#This Row],[6-MA]]</f>
        <v>2.5937372833333256</v>
      </c>
      <c r="O1239" s="12">
        <f>(Table21[[#This Row],[Adj Close]]-M1239)^2</f>
        <v>6.7274730949533401</v>
      </c>
      <c r="P1239" s="12">
        <f>ABS(Table21[[#This Row],[Erorr 3]])</f>
        <v>2.5937372833333256</v>
      </c>
      <c r="Q1239" s="204">
        <f>Table21[[#This Row],[Abs Erorr 3]]/Table21[[#This Row],[Adj Close]]</f>
        <v>2.4808523679256549E-2</v>
      </c>
    </row>
    <row r="1240" spans="1:17" x14ac:dyDescent="0.3">
      <c r="A1240" s="68">
        <v>45261</v>
      </c>
      <c r="B1240" s="87">
        <v>105.53722380000001</v>
      </c>
      <c r="C1240" s="6">
        <f t="shared" si="96"/>
        <v>104.5502472</v>
      </c>
      <c r="D1240" s="19">
        <f>Table21[[#This Row],[Adj Close]]-Table21[[#This Row],[Naive Trend ]]</f>
        <v>0.98697660000000553</v>
      </c>
      <c r="E1240" s="7">
        <f t="shared" si="95"/>
        <v>0.97412280894757097</v>
      </c>
      <c r="F1240" s="7">
        <f>ABS(Table21[[#This Row],[Erorr 1]])</f>
        <v>0.98697660000000553</v>
      </c>
      <c r="G1240" s="8">
        <f>Table21[[#This Row],[Abs Erorr 1]]/Table21[[#This Row],[Adj Close]]</f>
        <v>9.3519287741583128E-3</v>
      </c>
      <c r="H1240" s="6">
        <f t="shared" si="98"/>
        <v>103.99195100000001</v>
      </c>
      <c r="I1240" s="9">
        <f>(Table21[[#This Row],[Adj Close]]-Table21[[#This Row],[3-MA]])</f>
        <v>1.5452727999999922</v>
      </c>
      <c r="J1240" s="5">
        <f t="shared" si="97"/>
        <v>2.3878680264198158</v>
      </c>
      <c r="K1240" s="5">
        <f>ABS(Table21[[#This Row],[Erorr 2]])</f>
        <v>1.5452727999999922</v>
      </c>
      <c r="L1240" s="8">
        <f>Table21[[#This Row],[Abs Erorr 2]]/Table21[[#This Row],[Adj Close]]</f>
        <v>1.4641969386350222E-2</v>
      </c>
      <c r="M1240" s="6">
        <f t="shared" si="99"/>
        <v>102.60120519999998</v>
      </c>
      <c r="N1240" s="11">
        <f>Table21[[#This Row],[Adj Close]]-Table21[[#This Row],[6-MA]]</f>
        <v>2.9360186000000255</v>
      </c>
      <c r="O1240" s="12">
        <f>(Table21[[#This Row],[Adj Close]]-M1240)^2</f>
        <v>8.6202052195461096</v>
      </c>
      <c r="P1240" s="12">
        <f>ABS(Table21[[#This Row],[Erorr 3]])</f>
        <v>2.9360186000000255</v>
      </c>
      <c r="Q1240" s="204">
        <f>Table21[[#This Row],[Abs Erorr 3]]/Table21[[#This Row],[Adj Close]]</f>
        <v>2.7819744487158144E-2</v>
      </c>
    </row>
    <row r="1241" spans="1:17" x14ac:dyDescent="0.3">
      <c r="A1241" s="68">
        <v>45264</v>
      </c>
      <c r="B1241" s="87">
        <v>105.2680435</v>
      </c>
      <c r="C1241" s="6">
        <f t="shared" si="96"/>
        <v>105.53722380000001</v>
      </c>
      <c r="D1241" s="19">
        <f>Table21[[#This Row],[Adj Close]]-Table21[[#This Row],[Naive Trend ]]</f>
        <v>-0.26918030000000215</v>
      </c>
      <c r="E1241" s="7">
        <f t="shared" si="95"/>
        <v>7.2458033908091163E-2</v>
      </c>
      <c r="F1241" s="7">
        <f>ABS(Table21[[#This Row],[Erorr 1]])</f>
        <v>0.26918030000000215</v>
      </c>
      <c r="G1241" s="8">
        <f>Table21[[#This Row],[Abs Erorr 1]]/Table21[[#This Row],[Adj Close]]</f>
        <v>2.557094166949176E-3</v>
      </c>
      <c r="H1241" s="6">
        <f t="shared" si="98"/>
        <v>105.12515259999999</v>
      </c>
      <c r="I1241" s="9">
        <f>(Table21[[#This Row],[Adj Close]]-Table21[[#This Row],[3-MA]])</f>
        <v>0.14289090000001181</v>
      </c>
      <c r="J1241" s="5">
        <f t="shared" si="97"/>
        <v>2.0417809302813377E-2</v>
      </c>
      <c r="K1241" s="5">
        <f>ABS(Table21[[#This Row],[Erorr 2]])</f>
        <v>0.14289090000001181</v>
      </c>
      <c r="L1241" s="8">
        <f>Table21[[#This Row],[Abs Erorr 2]]/Table21[[#This Row],[Adj Close]]</f>
        <v>1.3574005486290985E-3</v>
      </c>
      <c r="M1241" s="6">
        <f t="shared" si="99"/>
        <v>103.24257660000001</v>
      </c>
      <c r="N1241" s="11">
        <f>Table21[[#This Row],[Adj Close]]-Table21[[#This Row],[6-MA]]</f>
        <v>2.0254668999999978</v>
      </c>
      <c r="O1241" s="12">
        <f>(Table21[[#This Row],[Adj Close]]-M1241)^2</f>
        <v>4.1025161629956015</v>
      </c>
      <c r="P1241" s="12">
        <f>ABS(Table21[[#This Row],[Erorr 3]])</f>
        <v>2.0254668999999978</v>
      </c>
      <c r="Q1241" s="204">
        <f>Table21[[#This Row],[Abs Erorr 3]]/Table21[[#This Row],[Adj Close]]</f>
        <v>1.9241042510683669E-2</v>
      </c>
    </row>
    <row r="1242" spans="1:17" x14ac:dyDescent="0.3">
      <c r="A1242" s="68">
        <v>45265</v>
      </c>
      <c r="B1242" s="87">
        <v>105.0886002</v>
      </c>
      <c r="C1242" s="6">
        <f t="shared" si="96"/>
        <v>105.2680435</v>
      </c>
      <c r="D1242" s="19">
        <f>Table21[[#This Row],[Adj Close]]-Table21[[#This Row],[Naive Trend ]]</f>
        <v>-0.17944330000000264</v>
      </c>
      <c r="E1242" s="7">
        <f t="shared" si="95"/>
        <v>3.2199897914890946E-2</v>
      </c>
      <c r="F1242" s="7">
        <f>ABS(Table21[[#This Row],[Erorr 1]])</f>
        <v>0.17944330000000264</v>
      </c>
      <c r="G1242" s="8">
        <f>Table21[[#This Row],[Abs Erorr 1]]/Table21[[#This Row],[Adj Close]]</f>
        <v>1.7075429652549758E-3</v>
      </c>
      <c r="H1242" s="6">
        <f t="shared" si="98"/>
        <v>105.11850483333335</v>
      </c>
      <c r="I1242" s="9">
        <f>(Table21[[#This Row],[Adj Close]]-Table21[[#This Row],[3-MA]])</f>
        <v>-2.9904633333345032E-2</v>
      </c>
      <c r="J1242" s="5">
        <f t="shared" si="97"/>
        <v>8.9428709480181084E-4</v>
      </c>
      <c r="K1242" s="5">
        <f>ABS(Table21[[#This Row],[Erorr 2]])</f>
        <v>2.9904633333345032E-2</v>
      </c>
      <c r="L1242" s="8">
        <f>Table21[[#This Row],[Abs Erorr 2]]/Table21[[#This Row],[Adj Close]]</f>
        <v>2.8456591177760337E-4</v>
      </c>
      <c r="M1242" s="6">
        <f t="shared" si="99"/>
        <v>103.99028905</v>
      </c>
      <c r="N1242" s="11">
        <f>Table21[[#This Row],[Adj Close]]-Table21[[#This Row],[6-MA]]</f>
        <v>1.0983111500000007</v>
      </c>
      <c r="O1242" s="12">
        <f>(Table21[[#This Row],[Adj Close]]-M1242)^2</f>
        <v>1.2062873822143241</v>
      </c>
      <c r="P1242" s="12">
        <f>ABS(Table21[[#This Row],[Erorr 3]])</f>
        <v>1.0983111500000007</v>
      </c>
      <c r="Q1242" s="204">
        <f>Table21[[#This Row],[Abs Erorr 3]]/Table21[[#This Row],[Adj Close]]</f>
        <v>1.0451287274830412E-2</v>
      </c>
    </row>
    <row r="1243" spans="1:17" x14ac:dyDescent="0.3">
      <c r="A1243" s="68">
        <v>45266</v>
      </c>
      <c r="B1243" s="87">
        <v>105.43753049999999</v>
      </c>
      <c r="C1243" s="6">
        <f t="shared" si="96"/>
        <v>105.0886002</v>
      </c>
      <c r="D1243" s="19">
        <f>Table21[[#This Row],[Adj Close]]-Table21[[#This Row],[Naive Trend ]]</f>
        <v>0.34893029999999214</v>
      </c>
      <c r="E1243" s="7">
        <f t="shared" si="95"/>
        <v>0.12175235425808452</v>
      </c>
      <c r="F1243" s="7">
        <f>ABS(Table21[[#This Row],[Erorr 1]])</f>
        <v>0.34893029999999214</v>
      </c>
      <c r="G1243" s="8">
        <f>Table21[[#This Row],[Abs Erorr 1]]/Table21[[#This Row],[Adj Close]]</f>
        <v>3.3093557706190034E-3</v>
      </c>
      <c r="H1243" s="6">
        <f t="shared" si="98"/>
        <v>105.29795583333335</v>
      </c>
      <c r="I1243" s="9">
        <f>(Table21[[#This Row],[Adj Close]]-Table21[[#This Row],[3-MA]])</f>
        <v>0.13957466666664686</v>
      </c>
      <c r="J1243" s="5">
        <f t="shared" si="97"/>
        <v>1.9481087575105582E-2</v>
      </c>
      <c r="K1243" s="5">
        <f>ABS(Table21[[#This Row],[Erorr 2]])</f>
        <v>0.13957466666664686</v>
      </c>
      <c r="L1243" s="8">
        <f>Table21[[#This Row],[Abs Erorr 2]]/Table21[[#This Row],[Adj Close]]</f>
        <v>1.323766461569838E-3</v>
      </c>
      <c r="M1243" s="6">
        <f t="shared" si="99"/>
        <v>104.64495341666667</v>
      </c>
      <c r="N1243" s="11">
        <f>Table21[[#This Row],[Adj Close]]-Table21[[#This Row],[6-MA]]</f>
        <v>0.79257708333332744</v>
      </c>
      <c r="O1243" s="12">
        <f>(Table21[[#This Row],[Adj Close]]-M1243)^2</f>
        <v>0.6281784330251643</v>
      </c>
      <c r="P1243" s="12">
        <f>ABS(Table21[[#This Row],[Erorr 3]])</f>
        <v>0.79257708333332744</v>
      </c>
      <c r="Q1243" s="204">
        <f>Table21[[#This Row],[Abs Erorr 3]]/Table21[[#This Row],[Adj Close]]</f>
        <v>7.5170300326156394E-3</v>
      </c>
    </row>
    <row r="1244" spans="1:17" x14ac:dyDescent="0.3">
      <c r="A1244" s="68">
        <v>45267</v>
      </c>
      <c r="B1244" s="87">
        <v>103.0548172</v>
      </c>
      <c r="C1244" s="6">
        <f t="shared" si="96"/>
        <v>105.43753049999999</v>
      </c>
      <c r="D1244" s="19">
        <f>Table21[[#This Row],[Adj Close]]-Table21[[#This Row],[Naive Trend ]]</f>
        <v>-2.3827132999999918</v>
      </c>
      <c r="E1244" s="7">
        <f t="shared" si="95"/>
        <v>5.6773226699968511</v>
      </c>
      <c r="F1244" s="7">
        <f>ABS(Table21[[#This Row],[Erorr 1]])</f>
        <v>2.3827132999999918</v>
      </c>
      <c r="G1244" s="8">
        <f>Table21[[#This Row],[Abs Erorr 1]]/Table21[[#This Row],[Adj Close]]</f>
        <v>2.3120833792522527E-2</v>
      </c>
      <c r="H1244" s="6">
        <f t="shared" si="98"/>
        <v>105.26472473333332</v>
      </c>
      <c r="I1244" s="9">
        <f>(Table21[[#This Row],[Adj Close]]-Table21[[#This Row],[3-MA]])</f>
        <v>-2.2099075333333218</v>
      </c>
      <c r="J1244" s="5">
        <f t="shared" si="97"/>
        <v>4.8836913058833664</v>
      </c>
      <c r="K1244" s="5">
        <f>ABS(Table21[[#This Row],[Erorr 2]])</f>
        <v>2.2099075333333218</v>
      </c>
      <c r="L1244" s="8">
        <f>Table21[[#This Row],[Abs Erorr 2]]/Table21[[#This Row],[Adj Close]]</f>
        <v>2.144400032309525E-2</v>
      </c>
      <c r="M1244" s="6">
        <f t="shared" si="99"/>
        <v>105.19493866666666</v>
      </c>
      <c r="N1244" s="11">
        <f>Table21[[#This Row],[Adj Close]]-Table21[[#This Row],[6-MA]]</f>
        <v>-2.1401214666666561</v>
      </c>
      <c r="O1244" s="12">
        <f>(Table21[[#This Row],[Adj Close]]-M1244)^2</f>
        <v>4.5801198920874393</v>
      </c>
      <c r="P1244" s="12">
        <f>ABS(Table21[[#This Row],[Erorr 3]])</f>
        <v>2.1401214666666561</v>
      </c>
      <c r="Q1244" s="204">
        <f>Table21[[#This Row],[Abs Erorr 3]]/Table21[[#This Row],[Adj Close]]</f>
        <v>2.076682609133439E-2</v>
      </c>
    </row>
    <row r="1245" spans="1:17" x14ac:dyDescent="0.3">
      <c r="A1245" s="68">
        <v>45268</v>
      </c>
      <c r="B1245" s="87">
        <v>103.7925644</v>
      </c>
      <c r="C1245" s="6">
        <f t="shared" si="96"/>
        <v>103.0548172</v>
      </c>
      <c r="D1245" s="19">
        <f>Table21[[#This Row],[Adj Close]]-Table21[[#This Row],[Naive Trend ]]</f>
        <v>0.73774720000000116</v>
      </c>
      <c r="E1245" s="7">
        <f t="shared" si="95"/>
        <v>0.54427093110784175</v>
      </c>
      <c r="F1245" s="7">
        <f>ABS(Table21[[#This Row],[Erorr 1]])</f>
        <v>0.73774720000000116</v>
      </c>
      <c r="G1245" s="8">
        <f>Table21[[#This Row],[Abs Erorr 1]]/Table21[[#This Row],[Adj Close]]</f>
        <v>7.1079003035019062E-3</v>
      </c>
      <c r="H1245" s="6">
        <f t="shared" si="98"/>
        <v>104.52698263333333</v>
      </c>
      <c r="I1245" s="9">
        <f>(Table21[[#This Row],[Adj Close]]-Table21[[#This Row],[3-MA]])</f>
        <v>-0.73441823333332934</v>
      </c>
      <c r="J1245" s="5">
        <f t="shared" si="97"/>
        <v>0.53937014145244855</v>
      </c>
      <c r="K1245" s="5">
        <f>ABS(Table21[[#This Row],[Erorr 2]])</f>
        <v>0.73441823333332934</v>
      </c>
      <c r="L1245" s="8">
        <f>Table21[[#This Row],[Abs Erorr 2]]/Table21[[#This Row],[Adj Close]]</f>
        <v>7.0758270361545219E-3</v>
      </c>
      <c r="M1245" s="6">
        <f t="shared" si="99"/>
        <v>104.82274373333333</v>
      </c>
      <c r="N1245" s="11">
        <f>Table21[[#This Row],[Adj Close]]-Table21[[#This Row],[6-MA]]</f>
        <v>-1.0301793333333222</v>
      </c>
      <c r="O1245" s="12">
        <f>(Table21[[#This Row],[Adj Close]]-M1245)^2</f>
        <v>1.0612694588270883</v>
      </c>
      <c r="P1245" s="12">
        <f>ABS(Table21[[#This Row],[Erorr 3]])</f>
        <v>1.0301793333333222</v>
      </c>
      <c r="Q1245" s="204">
        <f>Table21[[#This Row],[Abs Erorr 3]]/Table21[[#This Row],[Adj Close]]</f>
        <v>9.9253673833818688E-3</v>
      </c>
    </row>
    <row r="1246" spans="1:17" x14ac:dyDescent="0.3">
      <c r="A1246" s="68">
        <v>45271</v>
      </c>
      <c r="B1246" s="87">
        <v>104.4306107</v>
      </c>
      <c r="C1246" s="6">
        <f t="shared" si="96"/>
        <v>103.7925644</v>
      </c>
      <c r="D1246" s="19">
        <f>Table21[[#This Row],[Adj Close]]-Table21[[#This Row],[Naive Trend ]]</f>
        <v>0.63804629999999918</v>
      </c>
      <c r="E1246" s="7">
        <f t="shared" si="95"/>
        <v>0.40710308094368897</v>
      </c>
      <c r="F1246" s="7">
        <f>ABS(Table21[[#This Row],[Erorr 1]])</f>
        <v>0.63804629999999918</v>
      </c>
      <c r="G1246" s="8">
        <f>Table21[[#This Row],[Abs Erorr 1]]/Table21[[#This Row],[Adj Close]]</f>
        <v>6.1097631788530676E-3</v>
      </c>
      <c r="H1246" s="6">
        <f t="shared" si="98"/>
        <v>104.09497069999999</v>
      </c>
      <c r="I1246" s="9">
        <f>(Table21[[#This Row],[Adj Close]]-Table21[[#This Row],[3-MA]])</f>
        <v>0.33564000000001215</v>
      </c>
      <c r="J1246" s="5">
        <f t="shared" si="97"/>
        <v>0.11265420960000816</v>
      </c>
      <c r="K1246" s="5">
        <f>ABS(Table21[[#This Row],[Erorr 2]])</f>
        <v>0.33564000000001215</v>
      </c>
      <c r="L1246" s="8">
        <f>Table21[[#This Row],[Abs Erorr 2]]/Table21[[#This Row],[Adj Close]]</f>
        <v>3.2140001648004548E-3</v>
      </c>
      <c r="M1246" s="6">
        <f t="shared" si="99"/>
        <v>104.69646326666668</v>
      </c>
      <c r="N1246" s="11">
        <f>Table21[[#This Row],[Adj Close]]-Table21[[#This Row],[6-MA]]</f>
        <v>-0.26585256666668045</v>
      </c>
      <c r="O1246" s="12">
        <f>(Table21[[#This Row],[Adj Close]]-M1246)^2</f>
        <v>7.0677587203261769E-2</v>
      </c>
      <c r="P1246" s="12">
        <f>ABS(Table21[[#This Row],[Erorr 3]])</f>
        <v>0.26585256666668045</v>
      </c>
      <c r="Q1246" s="204">
        <f>Table21[[#This Row],[Abs Erorr 3]]/Table21[[#This Row],[Adj Close]]</f>
        <v>2.5457340992709569E-3</v>
      </c>
    </row>
    <row r="1247" spans="1:17" x14ac:dyDescent="0.3">
      <c r="A1247" s="68">
        <v>45272</v>
      </c>
      <c r="B1247" s="87">
        <v>104.350853</v>
      </c>
      <c r="C1247" s="6">
        <f t="shared" si="96"/>
        <v>104.4306107</v>
      </c>
      <c r="D1247" s="19">
        <f>Table21[[#This Row],[Adj Close]]-Table21[[#This Row],[Naive Trend ]]</f>
        <v>-7.9757700000001819E-2</v>
      </c>
      <c r="E1247" s="7">
        <f t="shared" si="95"/>
        <v>6.36129070929029E-3</v>
      </c>
      <c r="F1247" s="7">
        <f>ABS(Table21[[#This Row],[Erorr 1]])</f>
        <v>7.9757700000001819E-2</v>
      </c>
      <c r="G1247" s="8">
        <f>Table21[[#This Row],[Abs Erorr 1]]/Table21[[#This Row],[Adj Close]]</f>
        <v>7.64322453597977E-4</v>
      </c>
      <c r="H1247" s="6">
        <f t="shared" si="98"/>
        <v>103.75933076666666</v>
      </c>
      <c r="I1247" s="9">
        <f>(Table21[[#This Row],[Adj Close]]-Table21[[#This Row],[3-MA]])</f>
        <v>0.59152223333333609</v>
      </c>
      <c r="J1247" s="5">
        <f t="shared" si="97"/>
        <v>0.34989855252765772</v>
      </c>
      <c r="K1247" s="5">
        <f>ABS(Table21[[#This Row],[Erorr 2]])</f>
        <v>0.59152223333333609</v>
      </c>
      <c r="L1247" s="8">
        <f>Table21[[#This Row],[Abs Erorr 2]]/Table21[[#This Row],[Adj Close]]</f>
        <v>5.6685903021160364E-3</v>
      </c>
      <c r="M1247" s="6">
        <f t="shared" si="99"/>
        <v>104.51202775</v>
      </c>
      <c r="N1247" s="11">
        <f>Table21[[#This Row],[Adj Close]]-Table21[[#This Row],[6-MA]]</f>
        <v>-0.1611747500000007</v>
      </c>
      <c r="O1247" s="12">
        <f>(Table21[[#This Row],[Adj Close]]-M1247)^2</f>
        <v>2.5977300037562726E-2</v>
      </c>
      <c r="P1247" s="12">
        <f>ABS(Table21[[#This Row],[Erorr 3]])</f>
        <v>0.1611747500000007</v>
      </c>
      <c r="Q1247" s="204">
        <f>Table21[[#This Row],[Abs Erorr 3]]/Table21[[#This Row],[Adj Close]]</f>
        <v>1.5445465500890606E-3</v>
      </c>
    </row>
    <row r="1248" spans="1:17" x14ac:dyDescent="0.3">
      <c r="A1248" s="68">
        <v>45273</v>
      </c>
      <c r="B1248" s="87">
        <v>106.07557679999999</v>
      </c>
      <c r="C1248" s="6">
        <f t="shared" si="96"/>
        <v>104.350853</v>
      </c>
      <c r="D1248" s="19">
        <f>Table21[[#This Row],[Adj Close]]-Table21[[#This Row],[Naive Trend ]]</f>
        <v>1.7247237999999925</v>
      </c>
      <c r="E1248" s="7">
        <f t="shared" si="95"/>
        <v>2.9746721862864143</v>
      </c>
      <c r="F1248" s="7">
        <f>ABS(Table21[[#This Row],[Erorr 1]])</f>
        <v>1.7247237999999925</v>
      </c>
      <c r="G1248" s="8">
        <f>Table21[[#This Row],[Abs Erorr 1]]/Table21[[#This Row],[Adj Close]]</f>
        <v>1.6259386486786397E-2</v>
      </c>
      <c r="H1248" s="6">
        <f t="shared" si="98"/>
        <v>104.19134269999999</v>
      </c>
      <c r="I1248" s="9">
        <f>(Table21[[#This Row],[Adj Close]]-Table21[[#This Row],[3-MA]])</f>
        <v>1.8842341000000005</v>
      </c>
      <c r="J1248" s="5">
        <f t="shared" si="97"/>
        <v>3.5503381436028119</v>
      </c>
      <c r="K1248" s="5">
        <f>ABS(Table21[[#This Row],[Erorr 2]])</f>
        <v>1.8842341000000005</v>
      </c>
      <c r="L1248" s="8">
        <f>Table21[[#This Row],[Abs Erorr 2]]/Table21[[#This Row],[Adj Close]]</f>
        <v>1.776312848670742E-2</v>
      </c>
      <c r="M1248" s="6">
        <f t="shared" si="99"/>
        <v>104.35916266666668</v>
      </c>
      <c r="N1248" s="11">
        <f>Table21[[#This Row],[Adj Close]]-Table21[[#This Row],[6-MA]]</f>
        <v>1.7164141333333163</v>
      </c>
      <c r="O1248" s="12">
        <f>(Table21[[#This Row],[Adj Close]]-M1248)^2</f>
        <v>2.9460774771063591</v>
      </c>
      <c r="P1248" s="12">
        <f>ABS(Table21[[#This Row],[Erorr 3]])</f>
        <v>1.7164141333333163</v>
      </c>
      <c r="Q1248" s="204">
        <f>Table21[[#This Row],[Abs Erorr 3]]/Table21[[#This Row],[Adj Close]]</f>
        <v>1.6181049258582172E-2</v>
      </c>
    </row>
    <row r="1249" spans="1:17" x14ac:dyDescent="0.3">
      <c r="A1249" s="68">
        <v>45274</v>
      </c>
      <c r="B1249" s="87">
        <v>108.209053</v>
      </c>
      <c r="C1249" s="6">
        <f t="shared" si="96"/>
        <v>106.07557679999999</v>
      </c>
      <c r="D1249" s="19">
        <f>Table21[[#This Row],[Adj Close]]-Table21[[#This Row],[Naive Trend ]]</f>
        <v>2.133476200000004</v>
      </c>
      <c r="E1249" s="7">
        <f t="shared" si="95"/>
        <v>4.5517206959664573</v>
      </c>
      <c r="F1249" s="7">
        <f>ABS(Table21[[#This Row],[Erorr 1]])</f>
        <v>2.133476200000004</v>
      </c>
      <c r="G1249" s="8">
        <f>Table21[[#This Row],[Abs Erorr 1]]/Table21[[#This Row],[Adj Close]]</f>
        <v>1.9716244998466109E-2</v>
      </c>
      <c r="H1249" s="6">
        <f t="shared" si="98"/>
        <v>104.95234683333335</v>
      </c>
      <c r="I1249" s="9">
        <f>(Table21[[#This Row],[Adj Close]]-Table21[[#This Row],[3-MA]])</f>
        <v>3.2567061666666461</v>
      </c>
      <c r="J1249" s="5">
        <f t="shared" si="97"/>
        <v>10.606135056004561</v>
      </c>
      <c r="K1249" s="5">
        <f>ABS(Table21[[#This Row],[Erorr 2]])</f>
        <v>3.2567061666666461</v>
      </c>
      <c r="L1249" s="8">
        <f>Table21[[#This Row],[Abs Erorr 2]]/Table21[[#This Row],[Adj Close]]</f>
        <v>3.0096429793786721E-2</v>
      </c>
      <c r="M1249" s="6">
        <f t="shared" si="99"/>
        <v>104.52365876666666</v>
      </c>
      <c r="N1249" s="11">
        <f>Table21[[#This Row],[Adj Close]]-Table21[[#This Row],[6-MA]]</f>
        <v>3.6853942333333407</v>
      </c>
      <c r="O1249" s="12">
        <f>(Table21[[#This Row],[Adj Close]]-M1249)^2</f>
        <v>13.582130655086642</v>
      </c>
      <c r="P1249" s="12">
        <f>ABS(Table21[[#This Row],[Erorr 3]])</f>
        <v>3.6853942333333407</v>
      </c>
      <c r="Q1249" s="204">
        <f>Table21[[#This Row],[Abs Erorr 3]]/Table21[[#This Row],[Adj Close]]</f>
        <v>3.4058095243965775E-2</v>
      </c>
    </row>
    <row r="1250" spans="1:17" x14ac:dyDescent="0.3">
      <c r="A1250" s="68">
        <v>45275</v>
      </c>
      <c r="B1250" s="87">
        <v>104.0916519</v>
      </c>
      <c r="C1250" s="6">
        <f t="shared" si="96"/>
        <v>108.209053</v>
      </c>
      <c r="D1250" s="19">
        <f>Table21[[#This Row],[Adj Close]]-Table21[[#This Row],[Naive Trend ]]</f>
        <v>-4.117401099999995</v>
      </c>
      <c r="E1250" s="7">
        <f t="shared" si="95"/>
        <v>16.95299181828117</v>
      </c>
      <c r="F1250" s="7">
        <f>ABS(Table21[[#This Row],[Erorr 1]])</f>
        <v>4.117401099999995</v>
      </c>
      <c r="G1250" s="8">
        <f>Table21[[#This Row],[Abs Erorr 1]]/Table21[[#This Row],[Adj Close]]</f>
        <v>3.9555536153423221E-2</v>
      </c>
      <c r="H1250" s="6">
        <f t="shared" si="98"/>
        <v>106.21182759999999</v>
      </c>
      <c r="I1250" s="9">
        <f>(Table21[[#This Row],[Adj Close]]-Table21[[#This Row],[3-MA]])</f>
        <v>-2.1201756999999901</v>
      </c>
      <c r="J1250" s="5">
        <f t="shared" si="97"/>
        <v>4.4951449988704484</v>
      </c>
      <c r="K1250" s="5">
        <f>ABS(Table21[[#This Row],[Erorr 2]])</f>
        <v>2.1201756999999901</v>
      </c>
      <c r="L1250" s="8">
        <f>Table21[[#This Row],[Abs Erorr 2]]/Table21[[#This Row],[Adj Close]]</f>
        <v>2.0368354822890365E-2</v>
      </c>
      <c r="M1250" s="6">
        <f t="shared" si="99"/>
        <v>104.98557918333334</v>
      </c>
      <c r="N1250" s="11">
        <f>Table21[[#This Row],[Adj Close]]-Table21[[#This Row],[6-MA]]</f>
        <v>-0.89392728333334048</v>
      </c>
      <c r="O1250" s="12">
        <f>(Table21[[#This Row],[Adj Close]]-M1250)^2</f>
        <v>0.79910598788772635</v>
      </c>
      <c r="P1250" s="12">
        <f>ABS(Table21[[#This Row],[Erorr 3]])</f>
        <v>0.89392728333334048</v>
      </c>
      <c r="Q1250" s="204">
        <f>Table21[[#This Row],[Abs Erorr 3]]/Table21[[#This Row],[Adj Close]]</f>
        <v>8.5878864156381067E-3</v>
      </c>
    </row>
    <row r="1251" spans="1:17" x14ac:dyDescent="0.3">
      <c r="A1251" s="68">
        <v>45278</v>
      </c>
      <c r="B1251" s="87">
        <v>104.9191132</v>
      </c>
      <c r="C1251" s="6">
        <f t="shared" si="96"/>
        <v>104.0916519</v>
      </c>
      <c r="D1251" s="19">
        <f>Table21[[#This Row],[Adj Close]]-Table21[[#This Row],[Naive Trend ]]</f>
        <v>0.82746129999999596</v>
      </c>
      <c r="E1251" s="7">
        <f t="shared" si="95"/>
        <v>0.6846922029976833</v>
      </c>
      <c r="F1251" s="7">
        <f>ABS(Table21[[#This Row],[Erorr 1]])</f>
        <v>0.82746129999999596</v>
      </c>
      <c r="G1251" s="8">
        <f>Table21[[#This Row],[Abs Erorr 1]]/Table21[[#This Row],[Adj Close]]</f>
        <v>7.8866593012720584E-3</v>
      </c>
      <c r="H1251" s="6">
        <f t="shared" si="98"/>
        <v>106.12542723333333</v>
      </c>
      <c r="I1251" s="9">
        <f>(Table21[[#This Row],[Adj Close]]-Table21[[#This Row],[3-MA]])</f>
        <v>-1.206314033333328</v>
      </c>
      <c r="J1251" s="5">
        <f t="shared" si="97"/>
        <v>1.4551935470169215</v>
      </c>
      <c r="K1251" s="5">
        <f>ABS(Table21[[#This Row],[Erorr 2]])</f>
        <v>1.206314033333328</v>
      </c>
      <c r="L1251" s="8">
        <f>Table21[[#This Row],[Abs Erorr 2]]/Table21[[#This Row],[Adj Close]]</f>
        <v>1.1497562231905407E-2</v>
      </c>
      <c r="M1251" s="6">
        <f t="shared" si="99"/>
        <v>105.15838496666667</v>
      </c>
      <c r="N1251" s="11">
        <f>Table21[[#This Row],[Adj Close]]-Table21[[#This Row],[6-MA]]</f>
        <v>-0.23927176666667549</v>
      </c>
      <c r="O1251" s="12">
        <f>(Table21[[#This Row],[Adj Close]]-M1251)^2</f>
        <v>5.7250978323792001E-2</v>
      </c>
      <c r="P1251" s="12">
        <f>ABS(Table21[[#This Row],[Erorr 3]])</f>
        <v>0.23927176666667549</v>
      </c>
      <c r="Q1251" s="204">
        <f>Table21[[#This Row],[Abs Erorr 3]]/Table21[[#This Row],[Adj Close]]</f>
        <v>2.2805355417994085E-3</v>
      </c>
    </row>
    <row r="1252" spans="1:17" x14ac:dyDescent="0.3">
      <c r="A1252" s="68">
        <v>45279</v>
      </c>
      <c r="B1252" s="87">
        <v>105.82633970000001</v>
      </c>
      <c r="C1252" s="6">
        <f t="shared" si="96"/>
        <v>104.9191132</v>
      </c>
      <c r="D1252" s="19">
        <f>Table21[[#This Row],[Adj Close]]-Table21[[#This Row],[Naive Trend ]]</f>
        <v>0.90722650000000726</v>
      </c>
      <c r="E1252" s="7">
        <f t="shared" si="95"/>
        <v>0.82305992230226321</v>
      </c>
      <c r="F1252" s="7">
        <f>ABS(Table21[[#This Row],[Erorr 1]])</f>
        <v>0.90722650000000726</v>
      </c>
      <c r="G1252" s="8">
        <f>Table21[[#This Row],[Abs Erorr 1]]/Table21[[#This Row],[Adj Close]]</f>
        <v>8.5727854007975977E-3</v>
      </c>
      <c r="H1252" s="6">
        <f t="shared" si="98"/>
        <v>105.73993936666666</v>
      </c>
      <c r="I1252" s="9">
        <f>(Table21[[#This Row],[Adj Close]]-Table21[[#This Row],[3-MA]])</f>
        <v>8.6400333333344292E-2</v>
      </c>
      <c r="J1252" s="5">
        <f t="shared" si="97"/>
        <v>7.4650176001130044E-3</v>
      </c>
      <c r="K1252" s="5">
        <f>ABS(Table21[[#This Row],[Erorr 2]])</f>
        <v>8.6400333333344292E-2</v>
      </c>
      <c r="L1252" s="8">
        <f>Table21[[#This Row],[Abs Erorr 2]]/Table21[[#This Row],[Adj Close]]</f>
        <v>8.1643505367637965E-4</v>
      </c>
      <c r="M1252" s="6">
        <f t="shared" si="99"/>
        <v>105.34614310000001</v>
      </c>
      <c r="N1252" s="11">
        <f>Table21[[#This Row],[Adj Close]]-Table21[[#This Row],[6-MA]]</f>
        <v>0.48019659999999931</v>
      </c>
      <c r="O1252" s="12">
        <f>(Table21[[#This Row],[Adj Close]]-M1252)^2</f>
        <v>0.23058877465155933</v>
      </c>
      <c r="P1252" s="12">
        <f>ABS(Table21[[#This Row],[Erorr 3]])</f>
        <v>0.48019659999999931</v>
      </c>
      <c r="Q1252" s="204">
        <f>Table21[[#This Row],[Abs Erorr 3]]/Table21[[#This Row],[Adj Close]]</f>
        <v>4.5375905597914131E-3</v>
      </c>
    </row>
    <row r="1253" spans="1:17" x14ac:dyDescent="0.3">
      <c r="A1253" s="68">
        <v>45280</v>
      </c>
      <c r="B1253" s="87">
        <v>106.0157547</v>
      </c>
      <c r="C1253" s="6">
        <f t="shared" si="96"/>
        <v>105.82633970000001</v>
      </c>
      <c r="D1253" s="19">
        <f>Table21[[#This Row],[Adj Close]]-Table21[[#This Row],[Naive Trend ]]</f>
        <v>0.18941499999999678</v>
      </c>
      <c r="E1253" s="7">
        <f t="shared" si="95"/>
        <v>3.5878042224998782E-2</v>
      </c>
      <c r="F1253" s="7">
        <f>ABS(Table21[[#This Row],[Erorr 1]])</f>
        <v>0.18941499999999678</v>
      </c>
      <c r="G1253" s="8">
        <f>Table21[[#This Row],[Abs Erorr 1]]/Table21[[#This Row],[Adj Close]]</f>
        <v>1.7866684110866098E-3</v>
      </c>
      <c r="H1253" s="6">
        <f t="shared" si="98"/>
        <v>104.94570160000001</v>
      </c>
      <c r="I1253" s="9">
        <f>(Table21[[#This Row],[Adj Close]]-Table21[[#This Row],[3-MA]])</f>
        <v>1.0700530999999955</v>
      </c>
      <c r="J1253" s="5">
        <f t="shared" si="97"/>
        <v>1.1450136368196004</v>
      </c>
      <c r="K1253" s="5">
        <f>ABS(Table21[[#This Row],[Erorr 2]])</f>
        <v>1.0700530999999955</v>
      </c>
      <c r="L1253" s="8">
        <f>Table21[[#This Row],[Abs Erorr 2]]/Table21[[#This Row],[Adj Close]]</f>
        <v>1.0093340400471587E-2</v>
      </c>
      <c r="M1253" s="6">
        <f t="shared" si="99"/>
        <v>105.5787646</v>
      </c>
      <c r="N1253" s="11">
        <f>Table21[[#This Row],[Adj Close]]-Table21[[#This Row],[6-MA]]</f>
        <v>0.43699010000000271</v>
      </c>
      <c r="O1253" s="12">
        <f>(Table21[[#This Row],[Adj Close]]-M1253)^2</f>
        <v>0.19096034749801238</v>
      </c>
      <c r="P1253" s="12">
        <f>ABS(Table21[[#This Row],[Erorr 3]])</f>
        <v>0.43699010000000271</v>
      </c>
      <c r="Q1253" s="204">
        <f>Table21[[#This Row],[Abs Erorr 3]]/Table21[[#This Row],[Adj Close]]</f>
        <v>4.1219354730491079E-3</v>
      </c>
    </row>
    <row r="1254" spans="1:17" x14ac:dyDescent="0.3">
      <c r="A1254" s="68">
        <v>45281</v>
      </c>
      <c r="B1254" s="87">
        <v>107.0825043</v>
      </c>
      <c r="C1254" s="6">
        <f t="shared" si="96"/>
        <v>106.0157547</v>
      </c>
      <c r="D1254" s="19">
        <f>Table21[[#This Row],[Adj Close]]-Table21[[#This Row],[Naive Trend ]]</f>
        <v>1.0667495999999943</v>
      </c>
      <c r="E1254" s="7">
        <f t="shared" si="95"/>
        <v>1.1379547091001478</v>
      </c>
      <c r="F1254" s="7">
        <f>ABS(Table21[[#This Row],[Erorr 1]])</f>
        <v>1.0667495999999943</v>
      </c>
      <c r="G1254" s="8">
        <f>Table21[[#This Row],[Abs Erorr 1]]/Table21[[#This Row],[Adj Close]]</f>
        <v>9.9619410936768165E-3</v>
      </c>
      <c r="H1254" s="6">
        <f t="shared" si="98"/>
        <v>105.58706920000002</v>
      </c>
      <c r="I1254" s="9">
        <f>(Table21[[#This Row],[Adj Close]]-Table21[[#This Row],[3-MA]])</f>
        <v>1.4954350999999804</v>
      </c>
      <c r="J1254" s="5">
        <f t="shared" si="97"/>
        <v>2.2363261383119513</v>
      </c>
      <c r="K1254" s="5">
        <f>ABS(Table21[[#This Row],[Erorr 2]])</f>
        <v>1.4954350999999804</v>
      </c>
      <c r="L1254" s="8">
        <f>Table21[[#This Row],[Abs Erorr 2]]/Table21[[#This Row],[Adj Close]]</f>
        <v>1.3965260803113104E-2</v>
      </c>
      <c r="M1254" s="6">
        <f t="shared" si="99"/>
        <v>105.85624821666669</v>
      </c>
      <c r="N1254" s="11">
        <f>Table21[[#This Row],[Adj Close]]-Table21[[#This Row],[6-MA]]</f>
        <v>1.2262560833333112</v>
      </c>
      <c r="O1254" s="12">
        <f>(Table21[[#This Row],[Adj Close]]-M1254)^2</f>
        <v>1.5037039819119526</v>
      </c>
      <c r="P1254" s="12">
        <f>ABS(Table21[[#This Row],[Erorr 3]])</f>
        <v>1.2262560833333112</v>
      </c>
      <c r="Q1254" s="204">
        <f>Table21[[#This Row],[Abs Erorr 3]]/Table21[[#This Row],[Adj Close]]</f>
        <v>1.1451507333988557E-2</v>
      </c>
    </row>
    <row r="1255" spans="1:17" x14ac:dyDescent="0.3">
      <c r="A1255" s="68">
        <v>45282</v>
      </c>
      <c r="B1255" s="87">
        <v>101.1406708</v>
      </c>
      <c r="C1255" s="6">
        <f t="shared" si="96"/>
        <v>107.0825043</v>
      </c>
      <c r="D1255" s="19">
        <f>Table21[[#This Row],[Adj Close]]-Table21[[#This Row],[Naive Trend ]]</f>
        <v>-5.9418335000000013</v>
      </c>
      <c r="E1255" s="7">
        <f t="shared" si="95"/>
        <v>35.305385341722264</v>
      </c>
      <c r="F1255" s="7">
        <f>ABS(Table21[[#This Row],[Erorr 1]])</f>
        <v>5.9418335000000013</v>
      </c>
      <c r="G1255" s="8">
        <f>Table21[[#This Row],[Abs Erorr 1]]/Table21[[#This Row],[Adj Close]]</f>
        <v>5.8748211308086377E-2</v>
      </c>
      <c r="H1255" s="6">
        <f t="shared" si="98"/>
        <v>106.30819956666666</v>
      </c>
      <c r="I1255" s="9">
        <f>(Table21[[#This Row],[Adj Close]]-Table21[[#This Row],[3-MA]])</f>
        <v>-5.1675287666666634</v>
      </c>
      <c r="J1255" s="5">
        <f t="shared" si="97"/>
        <v>26.703353554327489</v>
      </c>
      <c r="K1255" s="5">
        <f>ABS(Table21[[#This Row],[Erorr 2]])</f>
        <v>5.1675287666666634</v>
      </c>
      <c r="L1255" s="8">
        <f>Table21[[#This Row],[Abs Erorr 2]]/Table21[[#This Row],[Adj Close]]</f>
        <v>5.109249054601548E-2</v>
      </c>
      <c r="M1255" s="6">
        <f t="shared" si="99"/>
        <v>106.02406946666667</v>
      </c>
      <c r="N1255" s="11">
        <f>Table21[[#This Row],[Adj Close]]-Table21[[#This Row],[6-MA]]</f>
        <v>-4.8833986666666789</v>
      </c>
      <c r="O1255" s="12">
        <f>(Table21[[#This Row],[Adj Close]]-M1255)^2</f>
        <v>23.847582537601898</v>
      </c>
      <c r="P1255" s="12">
        <f>ABS(Table21[[#This Row],[Erorr 3]])</f>
        <v>4.8833986666666789</v>
      </c>
      <c r="Q1255" s="204">
        <f>Table21[[#This Row],[Abs Erorr 3]]/Table21[[#This Row],[Adj Close]]</f>
        <v>4.8283233916090254E-2</v>
      </c>
    </row>
    <row r="1256" spans="1:17" x14ac:dyDescent="0.3">
      <c r="A1256" s="68">
        <v>45286</v>
      </c>
      <c r="B1256" s="87">
        <v>102.2373199</v>
      </c>
      <c r="C1256" s="6">
        <f t="shared" si="96"/>
        <v>101.1406708</v>
      </c>
      <c r="D1256" s="19">
        <f>Table21[[#This Row],[Adj Close]]-Table21[[#This Row],[Naive Trend ]]</f>
        <v>1.0966491000000076</v>
      </c>
      <c r="E1256" s="7">
        <f t="shared" si="95"/>
        <v>1.2026392485308266</v>
      </c>
      <c r="F1256" s="7">
        <f>ABS(Table21[[#This Row],[Erorr 1]])</f>
        <v>1.0966491000000076</v>
      </c>
      <c r="G1256" s="8">
        <f>Table21[[#This Row],[Abs Erorr 1]]/Table21[[#This Row],[Adj Close]]</f>
        <v>1.0726504774114364E-2</v>
      </c>
      <c r="H1256" s="6">
        <f t="shared" si="98"/>
        <v>104.74630993333334</v>
      </c>
      <c r="I1256" s="9">
        <f>(Table21[[#This Row],[Adj Close]]-Table21[[#This Row],[3-MA]])</f>
        <v>-2.5089900333333333</v>
      </c>
      <c r="J1256" s="5">
        <f t="shared" si="97"/>
        <v>6.2950309873660011</v>
      </c>
      <c r="K1256" s="5">
        <f>ABS(Table21[[#This Row],[Erorr 2]])</f>
        <v>2.5089900333333333</v>
      </c>
      <c r="L1256" s="8">
        <f>Table21[[#This Row],[Abs Erorr 2]]/Table21[[#This Row],[Adj Close]]</f>
        <v>2.4540843165562414E-2</v>
      </c>
      <c r="M1256" s="6">
        <f t="shared" si="99"/>
        <v>104.84600576666666</v>
      </c>
      <c r="N1256" s="11">
        <f>Table21[[#This Row],[Adj Close]]-Table21[[#This Row],[6-MA]]</f>
        <v>-2.6086858666666615</v>
      </c>
      <c r="O1256" s="12">
        <f>(Table21[[#This Row],[Adj Close]]-M1256)^2</f>
        <v>6.8052419509463906</v>
      </c>
      <c r="P1256" s="12">
        <f>ABS(Table21[[#This Row],[Erorr 3]])</f>
        <v>2.6086858666666615</v>
      </c>
      <c r="Q1256" s="204">
        <f>Table21[[#This Row],[Abs Erorr 3]]/Table21[[#This Row],[Adj Close]]</f>
        <v>2.5515984468472568E-2</v>
      </c>
    </row>
    <row r="1257" spans="1:17" x14ac:dyDescent="0.3">
      <c r="A1257" s="68">
        <v>45287</v>
      </c>
      <c r="B1257" s="87">
        <v>102.8753662</v>
      </c>
      <c r="C1257" s="6">
        <f t="shared" si="96"/>
        <v>102.2373199</v>
      </c>
      <c r="D1257" s="19">
        <f>Table21[[#This Row],[Adj Close]]-Table21[[#This Row],[Naive Trend ]]</f>
        <v>0.63804629999999918</v>
      </c>
      <c r="E1257" s="7">
        <f t="shared" si="95"/>
        <v>0.40710308094368897</v>
      </c>
      <c r="F1257" s="7">
        <f>ABS(Table21[[#This Row],[Erorr 1]])</f>
        <v>0.63804629999999918</v>
      </c>
      <c r="G1257" s="8">
        <f>Table21[[#This Row],[Abs Erorr 1]]/Table21[[#This Row],[Adj Close]]</f>
        <v>6.2021290768440457E-3</v>
      </c>
      <c r="H1257" s="6">
        <f t="shared" si="98"/>
        <v>103.48683166666666</v>
      </c>
      <c r="I1257" s="9">
        <f>(Table21[[#This Row],[Adj Close]]-Table21[[#This Row],[3-MA]])</f>
        <v>-0.61146546666665813</v>
      </c>
      <c r="J1257" s="5">
        <f t="shared" si="97"/>
        <v>0.37389001692587398</v>
      </c>
      <c r="K1257" s="5">
        <f>ABS(Table21[[#This Row],[Erorr 2]])</f>
        <v>0.61146546666665813</v>
      </c>
      <c r="L1257" s="8">
        <f>Table21[[#This Row],[Abs Erorr 2]]/Table21[[#This Row],[Adj Close]]</f>
        <v>5.9437500856901748E-3</v>
      </c>
      <c r="M1257" s="6">
        <f t="shared" si="99"/>
        <v>104.53695043333333</v>
      </c>
      <c r="N1257" s="11">
        <f>Table21[[#This Row],[Adj Close]]-Table21[[#This Row],[6-MA]]</f>
        <v>-1.6615842333333291</v>
      </c>
      <c r="O1257" s="12">
        <f>(Table21[[#This Row],[Adj Close]]-M1257)^2</f>
        <v>2.7608621644619067</v>
      </c>
      <c r="P1257" s="12">
        <f>ABS(Table21[[#This Row],[Erorr 3]])</f>
        <v>1.6615842333333291</v>
      </c>
      <c r="Q1257" s="204">
        <f>Table21[[#This Row],[Abs Erorr 3]]/Table21[[#This Row],[Adj Close]]</f>
        <v>1.6151429586195039E-2</v>
      </c>
    </row>
    <row r="1258" spans="1:17" x14ac:dyDescent="0.3">
      <c r="A1258" s="68">
        <v>45288</v>
      </c>
      <c r="B1258" s="87">
        <v>101.5893021</v>
      </c>
      <c r="C1258" s="6">
        <f t="shared" si="96"/>
        <v>102.8753662</v>
      </c>
      <c r="D1258" s="19">
        <f>Table21[[#This Row],[Adj Close]]-Table21[[#This Row],[Naive Trend ]]</f>
        <v>-1.2860641000000044</v>
      </c>
      <c r="E1258" s="7">
        <f t="shared" si="95"/>
        <v>1.6539608693088212</v>
      </c>
      <c r="F1258" s="7">
        <f>ABS(Table21[[#This Row],[Erorr 1]])</f>
        <v>1.2860641000000044</v>
      </c>
      <c r="G1258" s="8">
        <f>Table21[[#This Row],[Abs Erorr 1]]/Table21[[#This Row],[Adj Close]]</f>
        <v>1.2659444187676967E-2</v>
      </c>
      <c r="H1258" s="6">
        <f t="shared" si="98"/>
        <v>102.0844523</v>
      </c>
      <c r="I1258" s="9">
        <f>(Table21[[#This Row],[Adj Close]]-Table21[[#This Row],[3-MA]])</f>
        <v>-0.49515019999999765</v>
      </c>
      <c r="J1258" s="5">
        <f t="shared" si="97"/>
        <v>0.24517372056003767</v>
      </c>
      <c r="K1258" s="5">
        <f>ABS(Table21[[#This Row],[Erorr 2]])</f>
        <v>0.49515019999999765</v>
      </c>
      <c r="L1258" s="8">
        <f>Table21[[#This Row],[Abs Erorr 2]]/Table21[[#This Row],[Adj Close]]</f>
        <v>4.8740387990124567E-3</v>
      </c>
      <c r="M1258" s="6">
        <f t="shared" si="99"/>
        <v>104.19632593333334</v>
      </c>
      <c r="N1258" s="11">
        <f>Table21[[#This Row],[Adj Close]]-Table21[[#This Row],[6-MA]]</f>
        <v>-2.6070238333333435</v>
      </c>
      <c r="O1258" s="12">
        <f>(Table21[[#This Row],[Adj Close]]-M1258)^2</f>
        <v>6.796573267568081</v>
      </c>
      <c r="P1258" s="12">
        <f>ABS(Table21[[#This Row],[Erorr 3]])</f>
        <v>2.6070238333333435</v>
      </c>
      <c r="Q1258" s="204">
        <f>Table21[[#This Row],[Abs Erorr 3]]/Table21[[#This Row],[Adj Close]]</f>
        <v>2.5662385501645686E-2</v>
      </c>
    </row>
    <row r="1259" spans="1:17" x14ac:dyDescent="0.3">
      <c r="A1259" s="68">
        <v>45289</v>
      </c>
      <c r="B1259" s="87">
        <v>101.340065</v>
      </c>
      <c r="C1259" s="6">
        <f t="shared" si="96"/>
        <v>101.5893021</v>
      </c>
      <c r="D1259" s="19">
        <f>Table21[[#This Row],[Adj Close]]-Table21[[#This Row],[Naive Trend ]]</f>
        <v>-0.24923710000000199</v>
      </c>
      <c r="E1259" s="7">
        <f t="shared" si="95"/>
        <v>6.2119132016410991E-2</v>
      </c>
      <c r="F1259" s="7">
        <f>ABS(Table21[[#This Row],[Erorr 1]])</f>
        <v>0.24923710000000199</v>
      </c>
      <c r="G1259" s="8">
        <f>Table21[[#This Row],[Abs Erorr 1]]/Table21[[#This Row],[Adj Close]]</f>
        <v>2.4594132636485085E-3</v>
      </c>
      <c r="H1259" s="6">
        <f t="shared" si="98"/>
        <v>102.23399606666668</v>
      </c>
      <c r="I1259" s="9">
        <f>(Table21[[#This Row],[Adj Close]]-Table21[[#This Row],[3-MA]])</f>
        <v>-0.89393106666668132</v>
      </c>
      <c r="J1259" s="5">
        <f t="shared" si="97"/>
        <v>0.79911275195183062</v>
      </c>
      <c r="K1259" s="5">
        <f>ABS(Table21[[#This Row],[Erorr 2]])</f>
        <v>0.89393106666668132</v>
      </c>
      <c r="L1259" s="8">
        <f>Table21[[#This Row],[Abs Erorr 2]]/Table21[[#This Row],[Adj Close]]</f>
        <v>8.8211021639534315E-3</v>
      </c>
      <c r="M1259" s="6">
        <f t="shared" si="99"/>
        <v>103.49015300000001</v>
      </c>
      <c r="N1259" s="11">
        <f>Table21[[#This Row],[Adj Close]]-Table21[[#This Row],[6-MA]]</f>
        <v>-2.1500880000000109</v>
      </c>
      <c r="O1259" s="12">
        <f>(Table21[[#This Row],[Adj Close]]-M1259)^2</f>
        <v>4.6228784077440466</v>
      </c>
      <c r="P1259" s="12">
        <f>ABS(Table21[[#This Row],[Erorr 3]])</f>
        <v>2.1500880000000109</v>
      </c>
      <c r="Q1259" s="204">
        <f>Table21[[#This Row],[Abs Erorr 3]]/Table21[[#This Row],[Adj Close]]</f>
        <v>2.1216564248306046E-2</v>
      </c>
    </row>
    <row r="1260" spans="1:17" x14ac:dyDescent="0.3">
      <c r="A1260" s="68">
        <v>45293</v>
      </c>
      <c r="B1260" s="87">
        <v>99.246467589999995</v>
      </c>
      <c r="C1260" s="6">
        <f t="shared" si="96"/>
        <v>101.340065</v>
      </c>
      <c r="D1260" s="19">
        <f>Table21[[#This Row],[Adj Close]]-Table21[[#This Row],[Naive Trend ]]</f>
        <v>-2.093597410000001</v>
      </c>
      <c r="E1260" s="7">
        <f t="shared" si="95"/>
        <v>4.3831501151587124</v>
      </c>
      <c r="F1260" s="7">
        <f>ABS(Table21[[#This Row],[Erorr 1]])</f>
        <v>2.093597410000001</v>
      </c>
      <c r="G1260" s="8">
        <f>Table21[[#This Row],[Abs Erorr 1]]/Table21[[#This Row],[Adj Close]]</f>
        <v>2.1094931243789177E-2</v>
      </c>
      <c r="H1260" s="6">
        <f t="shared" si="98"/>
        <v>101.93491110000001</v>
      </c>
      <c r="I1260" s="9">
        <f>(Table21[[#This Row],[Adj Close]]-Table21[[#This Row],[3-MA]])</f>
        <v>-2.6884435100000132</v>
      </c>
      <c r="J1260" s="5">
        <f t="shared" si="97"/>
        <v>7.2277285064611911</v>
      </c>
      <c r="K1260" s="5">
        <f>ABS(Table21[[#This Row],[Erorr 2]])</f>
        <v>2.6884435100000132</v>
      </c>
      <c r="L1260" s="8">
        <f>Table21[[#This Row],[Abs Erorr 2]]/Table21[[#This Row],[Adj Close]]</f>
        <v>2.7088556149991366E-2</v>
      </c>
      <c r="M1260" s="6">
        <f t="shared" si="99"/>
        <v>102.71087138333331</v>
      </c>
      <c r="N1260" s="11">
        <f>Table21[[#This Row],[Adj Close]]-Table21[[#This Row],[6-MA]]</f>
        <v>-3.464403793333318</v>
      </c>
      <c r="O1260" s="12">
        <f>(Table21[[#This Row],[Adj Close]]-M1260)^2</f>
        <v>12.002093643262283</v>
      </c>
      <c r="P1260" s="12">
        <f>ABS(Table21[[#This Row],[Erorr 3]])</f>
        <v>3.464403793333318</v>
      </c>
      <c r="Q1260" s="204">
        <f>Table21[[#This Row],[Abs Erorr 3]]/Table21[[#This Row],[Adj Close]]</f>
        <v>3.4907074049680221E-2</v>
      </c>
    </row>
    <row r="1261" spans="1:17" x14ac:dyDescent="0.3">
      <c r="A1261" s="68">
        <v>45294</v>
      </c>
      <c r="B1261" s="87">
        <v>97.412071229999995</v>
      </c>
      <c r="C1261" s="6">
        <f t="shared" si="96"/>
        <v>99.246467589999995</v>
      </c>
      <c r="D1261" s="19">
        <f>Table21[[#This Row],[Adj Close]]-Table21[[#This Row],[Naive Trend ]]</f>
        <v>-1.8343963599999995</v>
      </c>
      <c r="E1261" s="7">
        <f t="shared" si="95"/>
        <v>3.3650100055812477</v>
      </c>
      <c r="F1261" s="7">
        <f>ABS(Table21[[#This Row],[Erorr 1]])</f>
        <v>1.8343963599999995</v>
      </c>
      <c r="G1261" s="8">
        <f>Table21[[#This Row],[Abs Erorr 1]]/Table21[[#This Row],[Adj Close]]</f>
        <v>1.8831304342855001E-2</v>
      </c>
      <c r="H1261" s="6">
        <f t="shared" si="98"/>
        <v>100.72527823</v>
      </c>
      <c r="I1261" s="9">
        <f>(Table21[[#This Row],[Adj Close]]-Table21[[#This Row],[3-MA]])</f>
        <v>-3.3132070000000056</v>
      </c>
      <c r="J1261" s="5">
        <f t="shared" si="97"/>
        <v>10.977340624849036</v>
      </c>
      <c r="K1261" s="5">
        <f>ABS(Table21[[#This Row],[Erorr 2]])</f>
        <v>3.3132070000000056</v>
      </c>
      <c r="L1261" s="8">
        <f>Table21[[#This Row],[Abs Erorr 2]]/Table21[[#This Row],[Adj Close]]</f>
        <v>3.4012283674547693E-2</v>
      </c>
      <c r="M1261" s="6">
        <f t="shared" si="99"/>
        <v>101.404865265</v>
      </c>
      <c r="N1261" s="11">
        <f>Table21[[#This Row],[Adj Close]]-Table21[[#This Row],[6-MA]]</f>
        <v>-3.9927940350000029</v>
      </c>
      <c r="O1261" s="12">
        <f>(Table21[[#This Row],[Adj Close]]-M1261)^2</f>
        <v>15.942404205931604</v>
      </c>
      <c r="P1261" s="12">
        <f>ABS(Table21[[#This Row],[Erorr 3]])</f>
        <v>3.9927940350000029</v>
      </c>
      <c r="Q1261" s="204">
        <f>Table21[[#This Row],[Abs Erorr 3]]/Table21[[#This Row],[Adj Close]]</f>
        <v>4.0988698675471155E-2</v>
      </c>
    </row>
    <row r="1262" spans="1:17" x14ac:dyDescent="0.3">
      <c r="A1262" s="68">
        <v>45295</v>
      </c>
      <c r="B1262" s="87">
        <v>94.461097719999998</v>
      </c>
      <c r="C1262" s="6">
        <f t="shared" si="96"/>
        <v>97.412071229999995</v>
      </c>
      <c r="D1262" s="19">
        <f>Table21[[#This Row],[Adj Close]]-Table21[[#This Row],[Naive Trend ]]</f>
        <v>-2.9509735099999972</v>
      </c>
      <c r="E1262" s="7">
        <f t="shared" si="95"/>
        <v>8.7082446567217033</v>
      </c>
      <c r="F1262" s="7">
        <f>ABS(Table21[[#This Row],[Erorr 1]])</f>
        <v>2.9509735099999972</v>
      </c>
      <c r="G1262" s="8">
        <f>Table21[[#This Row],[Abs Erorr 1]]/Table21[[#This Row],[Adj Close]]</f>
        <v>3.1240093342417251E-2</v>
      </c>
      <c r="H1262" s="6">
        <f t="shared" si="98"/>
        <v>99.332867939999986</v>
      </c>
      <c r="I1262" s="9">
        <f>(Table21[[#This Row],[Adj Close]]-Table21[[#This Row],[3-MA]])</f>
        <v>-4.8717702199999877</v>
      </c>
      <c r="J1262" s="5">
        <f t="shared" si="97"/>
        <v>23.734145076478729</v>
      </c>
      <c r="K1262" s="5">
        <f>ABS(Table21[[#This Row],[Erorr 2]])</f>
        <v>4.8717702199999877</v>
      </c>
      <c r="L1262" s="8">
        <f>Table21[[#This Row],[Abs Erorr 2]]/Table21[[#This Row],[Adj Close]]</f>
        <v>5.1574355344046578E-2</v>
      </c>
      <c r="M1262" s="6">
        <f t="shared" si="99"/>
        <v>100.78343200333335</v>
      </c>
      <c r="N1262" s="11">
        <f>Table21[[#This Row],[Adj Close]]-Table21[[#This Row],[6-MA]]</f>
        <v>-6.3223342833333476</v>
      </c>
      <c r="O1262" s="12">
        <f>(Table21[[#This Row],[Adj Close]]-M1262)^2</f>
        <v>39.971910790212192</v>
      </c>
      <c r="P1262" s="12">
        <f>ABS(Table21[[#This Row],[Erorr 3]])</f>
        <v>6.3223342833333476</v>
      </c>
      <c r="Q1262" s="204">
        <f>Table21[[#This Row],[Abs Erorr 3]]/Table21[[#This Row],[Adj Close]]</f>
        <v>6.6930561214457882E-2</v>
      </c>
    </row>
    <row r="1263" spans="1:17" x14ac:dyDescent="0.3">
      <c r="A1263" s="68">
        <v>45296</v>
      </c>
      <c r="B1263" s="87">
        <v>94.550819399999995</v>
      </c>
      <c r="C1263" s="6">
        <f t="shared" si="96"/>
        <v>94.461097719999998</v>
      </c>
      <c r="D1263" s="19">
        <f>Table21[[#This Row],[Adj Close]]-Table21[[#This Row],[Naive Trend ]]</f>
        <v>8.9721679999996695E-2</v>
      </c>
      <c r="E1263" s="7">
        <f t="shared" si="95"/>
        <v>8.0499798620218069E-3</v>
      </c>
      <c r="F1263" s="7">
        <f>ABS(Table21[[#This Row],[Erorr 1]])</f>
        <v>8.9721679999996695E-2</v>
      </c>
      <c r="G1263" s="8">
        <f>Table21[[#This Row],[Abs Erorr 1]]/Table21[[#This Row],[Adj Close]]</f>
        <v>9.4892546219432024E-4</v>
      </c>
      <c r="H1263" s="6">
        <f t="shared" si="98"/>
        <v>97.039878846666667</v>
      </c>
      <c r="I1263" s="9">
        <f>(Table21[[#This Row],[Adj Close]]-Table21[[#This Row],[3-MA]])</f>
        <v>-2.4890594466666727</v>
      </c>
      <c r="J1263" s="5">
        <f t="shared" si="97"/>
        <v>6.1954169290406025</v>
      </c>
      <c r="K1263" s="5">
        <f>ABS(Table21[[#This Row],[Erorr 2]])</f>
        <v>2.4890594466666727</v>
      </c>
      <c r="L1263" s="8">
        <f>Table21[[#This Row],[Abs Erorr 2]]/Table21[[#This Row],[Adj Close]]</f>
        <v>2.6325096519117769E-2</v>
      </c>
      <c r="M1263" s="6">
        <f t="shared" si="99"/>
        <v>99.487394973333338</v>
      </c>
      <c r="N1263" s="11">
        <f>Table21[[#This Row],[Adj Close]]-Table21[[#This Row],[6-MA]]</f>
        <v>-4.936575573333343</v>
      </c>
      <c r="O1263" s="12">
        <f>(Table21[[#This Row],[Adj Close]]-M1263)^2</f>
        <v>24.369778391231424</v>
      </c>
      <c r="P1263" s="12">
        <f>ABS(Table21[[#This Row],[Erorr 3]])</f>
        <v>4.936575573333343</v>
      </c>
      <c r="Q1263" s="204">
        <f>Table21[[#This Row],[Abs Erorr 3]]/Table21[[#This Row],[Adj Close]]</f>
        <v>5.2210817470010662E-2</v>
      </c>
    </row>
    <row r="1264" spans="1:17" x14ac:dyDescent="0.3">
      <c r="A1264" s="68">
        <v>45299</v>
      </c>
      <c r="B1264" s="87">
        <v>96.933540339999993</v>
      </c>
      <c r="C1264" s="6">
        <f t="shared" si="96"/>
        <v>94.550819399999995</v>
      </c>
      <c r="D1264" s="19">
        <f>Table21[[#This Row],[Adj Close]]-Table21[[#This Row],[Naive Trend ]]</f>
        <v>2.3827209399999987</v>
      </c>
      <c r="E1264" s="7">
        <f t="shared" si="95"/>
        <v>5.6773590779144776</v>
      </c>
      <c r="F1264" s="7">
        <f>ABS(Table21[[#This Row],[Erorr 1]])</f>
        <v>2.3827209399999987</v>
      </c>
      <c r="G1264" s="8">
        <f>Table21[[#This Row],[Abs Erorr 1]]/Table21[[#This Row],[Adj Close]]</f>
        <v>2.4580975085016676E-2</v>
      </c>
      <c r="H1264" s="6">
        <f t="shared" si="98"/>
        <v>95.474662783333315</v>
      </c>
      <c r="I1264" s="9">
        <f>(Table21[[#This Row],[Adj Close]]-Table21[[#This Row],[3-MA]])</f>
        <v>1.4588775566666783</v>
      </c>
      <c r="J1264" s="5">
        <f t="shared" si="97"/>
        <v>2.1283237253457372</v>
      </c>
      <c r="K1264" s="5">
        <f>ABS(Table21[[#This Row],[Erorr 2]])</f>
        <v>1.4588775566666783</v>
      </c>
      <c r="L1264" s="8">
        <f>Table21[[#This Row],[Abs Erorr 2]]/Table21[[#This Row],[Adj Close]]</f>
        <v>1.5050286531881339E-2</v>
      </c>
      <c r="M1264" s="6">
        <f t="shared" si="99"/>
        <v>98.099970506666651</v>
      </c>
      <c r="N1264" s="11">
        <f>Table21[[#This Row],[Adj Close]]-Table21[[#This Row],[6-MA]]</f>
        <v>-1.1664301666666574</v>
      </c>
      <c r="O1264" s="12">
        <f>(Table21[[#This Row],[Adj Close]]-M1264)^2</f>
        <v>1.3605593337100061</v>
      </c>
      <c r="P1264" s="12">
        <f>ABS(Table21[[#This Row],[Erorr 3]])</f>
        <v>1.1664301666666574</v>
      </c>
      <c r="Q1264" s="204">
        <f>Table21[[#This Row],[Abs Erorr 3]]/Table21[[#This Row],[Adj Close]]</f>
        <v>1.2033297892301635E-2</v>
      </c>
    </row>
    <row r="1265" spans="1:17" x14ac:dyDescent="0.3">
      <c r="A1265" s="68">
        <v>45300</v>
      </c>
      <c r="B1265" s="87">
        <v>96.883689880000006</v>
      </c>
      <c r="C1265" s="6">
        <f t="shared" si="96"/>
        <v>96.933540339999993</v>
      </c>
      <c r="D1265" s="19">
        <f>Table21[[#This Row],[Adj Close]]-Table21[[#This Row],[Naive Trend ]]</f>
        <v>-4.9850459999987606E-2</v>
      </c>
      <c r="E1265" s="7">
        <f t="shared" si="95"/>
        <v>2.4850683622103641E-3</v>
      </c>
      <c r="F1265" s="7">
        <f>ABS(Table21[[#This Row],[Erorr 1]])</f>
        <v>4.9850459999987606E-2</v>
      </c>
      <c r="G1265" s="8">
        <f>Table21[[#This Row],[Abs Erorr 1]]/Table21[[#This Row],[Adj Close]]</f>
        <v>5.1453923835613935E-4</v>
      </c>
      <c r="H1265" s="6">
        <f t="shared" si="98"/>
        <v>95.315152486666662</v>
      </c>
      <c r="I1265" s="9">
        <f>(Table21[[#This Row],[Adj Close]]-Table21[[#This Row],[3-MA]])</f>
        <v>1.5685373933333437</v>
      </c>
      <c r="J1265" s="5">
        <f t="shared" si="97"/>
        <v>2.4603095542849607</v>
      </c>
      <c r="K1265" s="5">
        <f>ABS(Table21[[#This Row],[Erorr 2]])</f>
        <v>1.5685373933333437</v>
      </c>
      <c r="L1265" s="8">
        <f>Table21[[#This Row],[Abs Erorr 2]]/Table21[[#This Row],[Adj Close]]</f>
        <v>1.618990147130164E-2</v>
      </c>
      <c r="M1265" s="6">
        <f t="shared" si="99"/>
        <v>97.324010213333338</v>
      </c>
      <c r="N1265" s="11">
        <f>Table21[[#This Row],[Adj Close]]-Table21[[#This Row],[6-MA]]</f>
        <v>-0.44032033333333231</v>
      </c>
      <c r="O1265" s="12">
        <f>(Table21[[#This Row],[Adj Close]]-M1265)^2</f>
        <v>0.19388199594677688</v>
      </c>
      <c r="P1265" s="12">
        <f>ABS(Table21[[#This Row],[Erorr 3]])</f>
        <v>0.44032033333333231</v>
      </c>
      <c r="Q1265" s="204">
        <f>Table21[[#This Row],[Abs Erorr 3]]/Table21[[#This Row],[Adj Close]]</f>
        <v>4.5448344698546519E-3</v>
      </c>
    </row>
    <row r="1266" spans="1:17" x14ac:dyDescent="0.3">
      <c r="A1266" s="68">
        <v>45301</v>
      </c>
      <c r="B1266" s="87">
        <v>98.159790040000004</v>
      </c>
      <c r="C1266" s="6">
        <f t="shared" si="96"/>
        <v>96.883689880000006</v>
      </c>
      <c r="D1266" s="19">
        <f>Table21[[#This Row],[Adj Close]]-Table21[[#This Row],[Naive Trend ]]</f>
        <v>1.2761001599999986</v>
      </c>
      <c r="E1266" s="7">
        <f t="shared" si="95"/>
        <v>1.628431618352022</v>
      </c>
      <c r="F1266" s="7">
        <f>ABS(Table21[[#This Row],[Erorr 1]])</f>
        <v>1.2761001599999986</v>
      </c>
      <c r="G1266" s="8">
        <f>Table21[[#This Row],[Abs Erorr 1]]/Table21[[#This Row],[Adj Close]]</f>
        <v>1.3000233185910332E-2</v>
      </c>
      <c r="H1266" s="6">
        <f t="shared" si="98"/>
        <v>96.122683206666679</v>
      </c>
      <c r="I1266" s="9">
        <f>(Table21[[#This Row],[Adj Close]]-Table21[[#This Row],[3-MA]])</f>
        <v>2.0371068333333255</v>
      </c>
      <c r="J1266" s="5">
        <f t="shared" si="97"/>
        <v>4.1498042504133297</v>
      </c>
      <c r="K1266" s="5">
        <f>ABS(Table21[[#This Row],[Erorr 2]])</f>
        <v>2.0371068333333255</v>
      </c>
      <c r="L1266" s="8">
        <f>Table21[[#This Row],[Abs Erorr 2]]/Table21[[#This Row],[Adj Close]]</f>
        <v>2.0752966489671655E-2</v>
      </c>
      <c r="M1266" s="6">
        <f t="shared" si="99"/>
        <v>96.581281026666659</v>
      </c>
      <c r="N1266" s="11">
        <f>Table21[[#This Row],[Adj Close]]-Table21[[#This Row],[6-MA]]</f>
        <v>1.5785090133333455</v>
      </c>
      <c r="O1266" s="12">
        <f>(Table21[[#This Row],[Adj Close]]-M1266)^2</f>
        <v>2.4916907051746118</v>
      </c>
      <c r="P1266" s="12">
        <f>ABS(Table21[[#This Row],[Erorr 3]])</f>
        <v>1.5785090133333455</v>
      </c>
      <c r="Q1266" s="204">
        <f>Table21[[#This Row],[Abs Erorr 3]]/Table21[[#This Row],[Adj Close]]</f>
        <v>1.6081014565028154E-2</v>
      </c>
    </row>
    <row r="1267" spans="1:17" x14ac:dyDescent="0.3">
      <c r="A1267" s="68">
        <v>45302</v>
      </c>
      <c r="B1267" s="87">
        <v>97.741065980000002</v>
      </c>
      <c r="C1267" s="6">
        <f t="shared" si="96"/>
        <v>98.159790040000004</v>
      </c>
      <c r="D1267" s="19">
        <f>Table21[[#This Row],[Adj Close]]-Table21[[#This Row],[Naive Trend ]]</f>
        <v>-0.4187240600000024</v>
      </c>
      <c r="E1267" s="7">
        <f t="shared" si="95"/>
        <v>0.1753298384228856</v>
      </c>
      <c r="F1267" s="7">
        <f>ABS(Table21[[#This Row],[Erorr 1]])</f>
        <v>0.4187240600000024</v>
      </c>
      <c r="G1267" s="8">
        <f>Table21[[#This Row],[Abs Erorr 1]]/Table21[[#This Row],[Adj Close]]</f>
        <v>4.2840136415709098E-3</v>
      </c>
      <c r="H1267" s="6">
        <f t="shared" si="98"/>
        <v>97.325673420000001</v>
      </c>
      <c r="I1267" s="9">
        <f>(Table21[[#This Row],[Adj Close]]-Table21[[#This Row],[3-MA]])</f>
        <v>0.4153925600000008</v>
      </c>
      <c r="J1267" s="5">
        <f t="shared" si="97"/>
        <v>0.17255097890335427</v>
      </c>
      <c r="K1267" s="5">
        <f>ABS(Table21[[#This Row],[Erorr 2]])</f>
        <v>0.4153925600000008</v>
      </c>
      <c r="L1267" s="8">
        <f>Table21[[#This Row],[Abs Erorr 2]]/Table21[[#This Row],[Adj Close]]</f>
        <v>4.249928684888697E-3</v>
      </c>
      <c r="M1267" s="6">
        <f t="shared" si="99"/>
        <v>96.400168101666665</v>
      </c>
      <c r="N1267" s="11">
        <f>Table21[[#This Row],[Adj Close]]-Table21[[#This Row],[6-MA]]</f>
        <v>1.3408978783333367</v>
      </c>
      <c r="O1267" s="12">
        <f>(Table21[[#This Row],[Adj Close]]-M1267)^2</f>
        <v>1.7980071201188439</v>
      </c>
      <c r="P1267" s="12">
        <f>ABS(Table21[[#This Row],[Erorr 3]])</f>
        <v>1.3408978783333367</v>
      </c>
      <c r="Q1267" s="204">
        <f>Table21[[#This Row],[Abs Erorr 3]]/Table21[[#This Row],[Adj Close]]</f>
        <v>1.3718879213039423E-2</v>
      </c>
    </row>
    <row r="1268" spans="1:17" x14ac:dyDescent="0.3">
      <c r="A1268" s="68">
        <v>45303</v>
      </c>
      <c r="B1268" s="87">
        <v>97.083076480000003</v>
      </c>
      <c r="C1268" s="6">
        <f t="shared" si="96"/>
        <v>97.741065980000002</v>
      </c>
      <c r="D1268" s="19">
        <f>Table21[[#This Row],[Adj Close]]-Table21[[#This Row],[Naive Trend ]]</f>
        <v>-0.65798949999999934</v>
      </c>
      <c r="E1268" s="7">
        <f t="shared" si="95"/>
        <v>0.4329501821102491</v>
      </c>
      <c r="F1268" s="7">
        <f>ABS(Table21[[#This Row],[Erorr 1]])</f>
        <v>0.65798949999999934</v>
      </c>
      <c r="G1268" s="8">
        <f>Table21[[#This Row],[Abs Erorr 1]]/Table21[[#This Row],[Adj Close]]</f>
        <v>6.7775921803997548E-3</v>
      </c>
      <c r="H1268" s="6">
        <f t="shared" si="98"/>
        <v>97.594848633333342</v>
      </c>
      <c r="I1268" s="9">
        <f>(Table21[[#This Row],[Adj Close]]-Table21[[#This Row],[3-MA]])</f>
        <v>-0.51177215333333947</v>
      </c>
      <c r="J1268" s="5">
        <f t="shared" si="97"/>
        <v>0.26191073692744316</v>
      </c>
      <c r="K1268" s="5">
        <f>ABS(Table21[[#This Row],[Erorr 2]])</f>
        <v>0.51177215333333947</v>
      </c>
      <c r="L1268" s="8">
        <f>Table21[[#This Row],[Abs Erorr 2]]/Table21[[#This Row],[Adj Close]]</f>
        <v>5.2714867708046845E-3</v>
      </c>
      <c r="M1268" s="6">
        <f t="shared" si="99"/>
        <v>96.455000560000016</v>
      </c>
      <c r="N1268" s="11">
        <f>Table21[[#This Row],[Adj Close]]-Table21[[#This Row],[6-MA]]</f>
        <v>0.62807591999998635</v>
      </c>
      <c r="O1268" s="12">
        <f>(Table21[[#This Row],[Adj Close]]-M1268)^2</f>
        <v>0.39447936128382927</v>
      </c>
      <c r="P1268" s="12">
        <f>ABS(Table21[[#This Row],[Erorr 3]])</f>
        <v>0.62807591999998635</v>
      </c>
      <c r="Q1268" s="204">
        <f>Table21[[#This Row],[Abs Erorr 3]]/Table21[[#This Row],[Adj Close]]</f>
        <v>6.4694686527509843E-3</v>
      </c>
    </row>
    <row r="1269" spans="1:17" x14ac:dyDescent="0.3">
      <c r="A1269" s="68">
        <v>45307</v>
      </c>
      <c r="B1269" s="87">
        <v>92.955703740000004</v>
      </c>
      <c r="C1269" s="6">
        <f t="shared" si="96"/>
        <v>97.083076480000003</v>
      </c>
      <c r="D1269" s="19">
        <f>Table21[[#This Row],[Adj Close]]-Table21[[#This Row],[Naive Trend ]]</f>
        <v>-4.1273727399999984</v>
      </c>
      <c r="E1269" s="7">
        <f t="shared" si="95"/>
        <v>17.035205734895094</v>
      </c>
      <c r="F1269" s="7">
        <f>ABS(Table21[[#This Row],[Erorr 1]])</f>
        <v>4.1273727399999984</v>
      </c>
      <c r="G1269" s="8">
        <f>Table21[[#This Row],[Abs Erorr 1]]/Table21[[#This Row],[Adj Close]]</f>
        <v>4.4401500649646937E-2</v>
      </c>
      <c r="H1269" s="6">
        <f t="shared" si="98"/>
        <v>97.661310833333332</v>
      </c>
      <c r="I1269" s="9">
        <f>(Table21[[#This Row],[Adj Close]]-Table21[[#This Row],[3-MA]])</f>
        <v>-4.7056070933333274</v>
      </c>
      <c r="J1269" s="5">
        <f t="shared" si="97"/>
        <v>22.142738116828927</v>
      </c>
      <c r="K1269" s="5">
        <f>ABS(Table21[[#This Row],[Erorr 2]])</f>
        <v>4.7056070933333274</v>
      </c>
      <c r="L1269" s="8">
        <f>Table21[[#This Row],[Abs Erorr 2]]/Table21[[#This Row],[Adj Close]]</f>
        <v>5.0622037207044945E-2</v>
      </c>
      <c r="M1269" s="6">
        <f t="shared" si="99"/>
        <v>96.891997020000019</v>
      </c>
      <c r="N1269" s="11">
        <f>Table21[[#This Row],[Adj Close]]-Table21[[#This Row],[6-MA]]</f>
        <v>-3.9362932800000152</v>
      </c>
      <c r="O1269" s="12">
        <f>(Table21[[#This Row],[Adj Close]]-M1269)^2</f>
        <v>15.494404786173279</v>
      </c>
      <c r="P1269" s="12">
        <f>ABS(Table21[[#This Row],[Erorr 3]])</f>
        <v>3.9362932800000152</v>
      </c>
      <c r="Q1269" s="204">
        <f>Table21[[#This Row],[Abs Erorr 3]]/Table21[[#This Row],[Adj Close]]</f>
        <v>4.2345903711405918E-2</v>
      </c>
    </row>
    <row r="1270" spans="1:17" x14ac:dyDescent="0.3">
      <c r="A1270" s="68">
        <v>45308</v>
      </c>
      <c r="B1270" s="87">
        <v>89.635864260000005</v>
      </c>
      <c r="C1270" s="6">
        <f t="shared" si="96"/>
        <v>92.955703740000004</v>
      </c>
      <c r="D1270" s="19">
        <f>Table21[[#This Row],[Adj Close]]-Table21[[#This Row],[Naive Trend ]]</f>
        <v>-3.3198394799999988</v>
      </c>
      <c r="E1270" s="7">
        <f t="shared" si="95"/>
        <v>11.021334172966663</v>
      </c>
      <c r="F1270" s="7">
        <f>ABS(Table21[[#This Row],[Erorr 1]])</f>
        <v>3.3198394799999988</v>
      </c>
      <c r="G1270" s="8">
        <f>Table21[[#This Row],[Abs Erorr 1]]/Table21[[#This Row],[Adj Close]]</f>
        <v>3.7036955100587757E-2</v>
      </c>
      <c r="H1270" s="6">
        <f t="shared" si="98"/>
        <v>95.926615400000003</v>
      </c>
      <c r="I1270" s="9">
        <f>(Table21[[#This Row],[Adj Close]]-Table21[[#This Row],[3-MA]])</f>
        <v>-6.2907511399999976</v>
      </c>
      <c r="J1270" s="5">
        <f t="shared" si="97"/>
        <v>39.573549905411269</v>
      </c>
      <c r="K1270" s="5">
        <f>ABS(Table21[[#This Row],[Erorr 2]])</f>
        <v>6.2907511399999976</v>
      </c>
      <c r="L1270" s="8">
        <f>Table21[[#This Row],[Abs Erorr 2]]/Table21[[#This Row],[Adj Close]]</f>
        <v>7.018118464003302E-2</v>
      </c>
      <c r="M1270" s="6">
        <f t="shared" si="99"/>
        <v>96.626144410000009</v>
      </c>
      <c r="N1270" s="11">
        <f>Table21[[#This Row],[Adj Close]]-Table21[[#This Row],[6-MA]]</f>
        <v>-6.9902801500000038</v>
      </c>
      <c r="O1270" s="12">
        <f>(Table21[[#This Row],[Adj Close]]-M1270)^2</f>
        <v>48.864016575484072</v>
      </c>
      <c r="P1270" s="12">
        <f>ABS(Table21[[#This Row],[Erorr 3]])</f>
        <v>6.9902801500000038</v>
      </c>
      <c r="Q1270" s="204">
        <f>Table21[[#This Row],[Abs Erorr 3]]/Table21[[#This Row],[Adj Close]]</f>
        <v>7.7985304294314883E-2</v>
      </c>
    </row>
    <row r="1271" spans="1:17" x14ac:dyDescent="0.3">
      <c r="A1271" s="68">
        <v>45309</v>
      </c>
      <c r="B1271" s="87">
        <v>89.536163329999994</v>
      </c>
      <c r="C1271" s="6">
        <f t="shared" si="96"/>
        <v>89.635864260000005</v>
      </c>
      <c r="D1271" s="19">
        <f>Table21[[#This Row],[Adj Close]]-Table21[[#This Row],[Naive Trend ]]</f>
        <v>-9.9700930000011567E-2</v>
      </c>
      <c r="E1271" s="7">
        <f t="shared" si="95"/>
        <v>9.9402754428672066E-3</v>
      </c>
      <c r="F1271" s="7">
        <f>ABS(Table21[[#This Row],[Erorr 1]])</f>
        <v>9.9700930000011567E-2</v>
      </c>
      <c r="G1271" s="8">
        <f>Table21[[#This Row],[Abs Erorr 1]]/Table21[[#This Row],[Adj Close]]</f>
        <v>1.113526940310673E-3</v>
      </c>
      <c r="H1271" s="6">
        <f t="shared" si="98"/>
        <v>93.224881493333328</v>
      </c>
      <c r="I1271" s="9">
        <f>(Table21[[#This Row],[Adj Close]]-Table21[[#This Row],[3-MA]])</f>
        <v>-3.6887181633333341</v>
      </c>
      <c r="J1271" s="5">
        <f t="shared" si="97"/>
        <v>13.606641688505245</v>
      </c>
      <c r="K1271" s="5">
        <f>ABS(Table21[[#This Row],[Erorr 2]])</f>
        <v>3.6887181633333341</v>
      </c>
      <c r="L1271" s="8">
        <f>Table21[[#This Row],[Abs Erorr 2]]/Table21[[#This Row],[Adj Close]]</f>
        <v>4.1198081603496542E-2</v>
      </c>
      <c r="M1271" s="6">
        <f t="shared" si="99"/>
        <v>95.409865063333328</v>
      </c>
      <c r="N1271" s="11">
        <f>Table21[[#This Row],[Adj Close]]-Table21[[#This Row],[6-MA]]</f>
        <v>-5.8737017333333341</v>
      </c>
      <c r="O1271" s="12">
        <f>(Table21[[#This Row],[Adj Close]]-M1271)^2</f>
        <v>34.500372052163016</v>
      </c>
      <c r="P1271" s="12">
        <f>ABS(Table21[[#This Row],[Erorr 3]])</f>
        <v>5.8737017333333341</v>
      </c>
      <c r="Q1271" s="204">
        <f>Table21[[#This Row],[Abs Erorr 3]]/Table21[[#This Row],[Adj Close]]</f>
        <v>6.5601445437022551E-2</v>
      </c>
    </row>
    <row r="1272" spans="1:17" x14ac:dyDescent="0.3">
      <c r="A1272" s="68">
        <v>45310</v>
      </c>
      <c r="B1272" s="87">
        <v>89.895065310000007</v>
      </c>
      <c r="C1272" s="6">
        <f t="shared" si="96"/>
        <v>89.536163329999994</v>
      </c>
      <c r="D1272" s="19">
        <f>Table21[[#This Row],[Adj Close]]-Table21[[#This Row],[Naive Trend ]]</f>
        <v>0.35890198000001305</v>
      </c>
      <c r="E1272" s="7">
        <f t="shared" si="95"/>
        <v>0.12881063124792977</v>
      </c>
      <c r="F1272" s="7">
        <f>ABS(Table21[[#This Row],[Erorr 1]])</f>
        <v>0.35890198000001305</v>
      </c>
      <c r="G1272" s="8">
        <f>Table21[[#This Row],[Abs Erorr 1]]/Table21[[#This Row],[Adj Close]]</f>
        <v>3.9924547444551272E-3</v>
      </c>
      <c r="H1272" s="6">
        <f t="shared" si="98"/>
        <v>90.709243776666654</v>
      </c>
      <c r="I1272" s="9">
        <f>(Table21[[#This Row],[Adj Close]]-Table21[[#This Row],[3-MA]])</f>
        <v>-0.81417846666664673</v>
      </c>
      <c r="J1272" s="5">
        <f t="shared" si="97"/>
        <v>0.66288657558365194</v>
      </c>
      <c r="K1272" s="5">
        <f>ABS(Table21[[#This Row],[Erorr 2]])</f>
        <v>0.81417846666664673</v>
      </c>
      <c r="L1272" s="8">
        <f>Table21[[#This Row],[Abs Erorr 2]]/Table21[[#This Row],[Adj Close]]</f>
        <v>9.0569873202603571E-3</v>
      </c>
      <c r="M1272" s="6">
        <f t="shared" si="99"/>
        <v>94.185277305</v>
      </c>
      <c r="N1272" s="11">
        <f>Table21[[#This Row],[Adj Close]]-Table21[[#This Row],[6-MA]]</f>
        <v>-4.2902119949999928</v>
      </c>
      <c r="O1272" s="12">
        <f>(Table21[[#This Row],[Adj Close]]-M1272)^2</f>
        <v>18.40591896204182</v>
      </c>
      <c r="P1272" s="12">
        <f>ABS(Table21[[#This Row],[Erorr 3]])</f>
        <v>4.2902119949999928</v>
      </c>
      <c r="Q1272" s="204">
        <f>Table21[[#This Row],[Abs Erorr 3]]/Table21[[#This Row],[Adj Close]]</f>
        <v>4.7724666311830866E-2</v>
      </c>
    </row>
    <row r="1273" spans="1:17" x14ac:dyDescent="0.3">
      <c r="A1273" s="68">
        <v>45313</v>
      </c>
      <c r="B1273" s="87">
        <v>90.154273989999993</v>
      </c>
      <c r="C1273" s="6">
        <f t="shared" si="96"/>
        <v>89.895065310000007</v>
      </c>
      <c r="D1273" s="19">
        <f>Table21[[#This Row],[Adj Close]]-Table21[[#This Row],[Naive Trend ]]</f>
        <v>0.2592086799999862</v>
      </c>
      <c r="E1273" s="7">
        <f t="shared" si="95"/>
        <v>6.7189139787335248E-2</v>
      </c>
      <c r="F1273" s="7">
        <f>ABS(Table21[[#This Row],[Erorr 1]])</f>
        <v>0.2592086799999862</v>
      </c>
      <c r="G1273" s="8">
        <f>Table21[[#This Row],[Abs Erorr 1]]/Table21[[#This Row],[Adj Close]]</f>
        <v>2.8751679596325948E-3</v>
      </c>
      <c r="H1273" s="6">
        <f t="shared" si="98"/>
        <v>89.689030966666678</v>
      </c>
      <c r="I1273" s="9">
        <f>(Table21[[#This Row],[Adj Close]]-Table21[[#This Row],[3-MA]])</f>
        <v>0.46524302333331491</v>
      </c>
      <c r="J1273" s="5">
        <f t="shared" si="97"/>
        <v>0.21645107076032341</v>
      </c>
      <c r="K1273" s="5">
        <f>ABS(Table21[[#This Row],[Erorr 2]])</f>
        <v>0.46524302333331491</v>
      </c>
      <c r="L1273" s="8">
        <f>Table21[[#This Row],[Abs Erorr 2]]/Table21[[#This Row],[Adj Close]]</f>
        <v>5.1605209907732178E-3</v>
      </c>
      <c r="M1273" s="6">
        <f t="shared" si="99"/>
        <v>92.807823183333355</v>
      </c>
      <c r="N1273" s="11">
        <f>Table21[[#This Row],[Adj Close]]-Table21[[#This Row],[6-MA]]</f>
        <v>-2.6535491933333617</v>
      </c>
      <c r="O1273" s="12">
        <f>(Table21[[#This Row],[Adj Close]]-M1273)^2</f>
        <v>7.0413233214401343</v>
      </c>
      <c r="P1273" s="12">
        <f>ABS(Table21[[#This Row],[Erorr 3]])</f>
        <v>2.6535491933333617</v>
      </c>
      <c r="Q1273" s="204">
        <f>Table21[[#This Row],[Abs Erorr 3]]/Table21[[#This Row],[Adj Close]]</f>
        <v>2.9433426457715097E-2</v>
      </c>
    </row>
    <row r="1274" spans="1:17" x14ac:dyDescent="0.3">
      <c r="A1274" s="68">
        <v>45314</v>
      </c>
      <c r="B1274" s="87">
        <v>90.513175959999998</v>
      </c>
      <c r="C1274" s="6">
        <f t="shared" si="96"/>
        <v>90.154273989999993</v>
      </c>
      <c r="D1274" s="19">
        <f>Table21[[#This Row],[Adj Close]]-Table21[[#This Row],[Naive Trend ]]</f>
        <v>0.35890197000000512</v>
      </c>
      <c r="E1274" s="7">
        <f t="shared" si="95"/>
        <v>0.12881062406988458</v>
      </c>
      <c r="F1274" s="7">
        <f>ABS(Table21[[#This Row],[Erorr 1]])</f>
        <v>0.35890197000000512</v>
      </c>
      <c r="G1274" s="8">
        <f>Table21[[#This Row],[Abs Erorr 1]]/Table21[[#This Row],[Adj Close]]</f>
        <v>3.9651903294014648E-3</v>
      </c>
      <c r="H1274" s="6">
        <f t="shared" si="98"/>
        <v>89.861834209999998</v>
      </c>
      <c r="I1274" s="9">
        <f>(Table21[[#This Row],[Adj Close]]-Table21[[#This Row],[3-MA]])</f>
        <v>0.65134175000000027</v>
      </c>
      <c r="J1274" s="5">
        <f t="shared" si="97"/>
        <v>0.42424607529306285</v>
      </c>
      <c r="K1274" s="5">
        <f>ABS(Table21[[#This Row],[Erorr 2]])</f>
        <v>0.65134175000000027</v>
      </c>
      <c r="L1274" s="8">
        <f>Table21[[#This Row],[Abs Erorr 2]]/Table21[[#This Row],[Adj Close]]</f>
        <v>7.1960987236581357E-3</v>
      </c>
      <c r="M1274" s="6">
        <f t="shared" si="99"/>
        <v>91.54335785166667</v>
      </c>
      <c r="N1274" s="11">
        <f>Table21[[#This Row],[Adj Close]]-Table21[[#This Row],[6-MA]]</f>
        <v>-1.0301818916666718</v>
      </c>
      <c r="O1274" s="12">
        <f>(Table21[[#This Row],[Adj Close]]-M1274)^2</f>
        <v>1.0612747299179224</v>
      </c>
      <c r="P1274" s="12">
        <f>ABS(Table21[[#This Row],[Erorr 3]])</f>
        <v>1.0301818916666718</v>
      </c>
      <c r="Q1274" s="204">
        <f>Table21[[#This Row],[Abs Erorr 3]]/Table21[[#This Row],[Adj Close]]</f>
        <v>1.1381568271584401E-2</v>
      </c>
    </row>
    <row r="1275" spans="1:17" x14ac:dyDescent="0.3">
      <c r="A1275" s="68">
        <v>45315</v>
      </c>
      <c r="B1275" s="87">
        <v>89.725585940000002</v>
      </c>
      <c r="C1275" s="6">
        <f t="shared" si="96"/>
        <v>90.513175959999998</v>
      </c>
      <c r="D1275" s="19">
        <f>Table21[[#This Row],[Adj Close]]-Table21[[#This Row],[Naive Trend ]]</f>
        <v>-0.78759001999999612</v>
      </c>
      <c r="E1275" s="7">
        <f t="shared" si="95"/>
        <v>0.62029803960359431</v>
      </c>
      <c r="F1275" s="7">
        <f>ABS(Table21[[#This Row],[Erorr 1]])</f>
        <v>0.78759001999999612</v>
      </c>
      <c r="G1275" s="8">
        <f>Table21[[#This Row],[Abs Erorr 1]]/Table21[[#This Row],[Adj Close]]</f>
        <v>8.7777640206959696E-3</v>
      </c>
      <c r="H1275" s="6">
        <f t="shared" si="98"/>
        <v>90.187505086666661</v>
      </c>
      <c r="I1275" s="9">
        <f>(Table21[[#This Row],[Adj Close]]-Table21[[#This Row],[3-MA]])</f>
        <v>-0.46191914666665923</v>
      </c>
      <c r="J1275" s="5">
        <f t="shared" si="97"/>
        <v>0.21336929805725463</v>
      </c>
      <c r="K1275" s="5">
        <f>ABS(Table21[[#This Row],[Erorr 2]])</f>
        <v>0.46191914666665923</v>
      </c>
      <c r="L1275" s="8">
        <f>Table21[[#This Row],[Abs Erorr 2]]/Table21[[#This Row],[Adj Close]]</f>
        <v>5.1481318492090661E-3</v>
      </c>
      <c r="M1275" s="6">
        <f t="shared" si="99"/>
        <v>90.44837443166665</v>
      </c>
      <c r="N1275" s="11">
        <f>Table21[[#This Row],[Adj Close]]-Table21[[#This Row],[6-MA]]</f>
        <v>-0.72278849166664827</v>
      </c>
      <c r="O1275" s="12">
        <f>(Table21[[#This Row],[Adj Close]]-M1275)^2</f>
        <v>0.52242320368574846</v>
      </c>
      <c r="P1275" s="12">
        <f>ABS(Table21[[#This Row],[Erorr 3]])</f>
        <v>0.72278849166664827</v>
      </c>
      <c r="Q1275" s="204">
        <f>Table21[[#This Row],[Abs Erorr 3]]/Table21[[#This Row],[Adj Close]]</f>
        <v>8.055544960720357E-3</v>
      </c>
    </row>
    <row r="1276" spans="1:17" x14ac:dyDescent="0.3">
      <c r="A1276" s="68">
        <v>45316</v>
      </c>
      <c r="B1276" s="87">
        <v>94.810028079999995</v>
      </c>
      <c r="C1276" s="6">
        <f t="shared" si="96"/>
        <v>89.725585940000002</v>
      </c>
      <c r="D1276" s="19">
        <f>Table21[[#This Row],[Adj Close]]-Table21[[#This Row],[Naive Trend ]]</f>
        <v>5.0844421399999931</v>
      </c>
      <c r="E1276" s="7">
        <f t="shared" si="95"/>
        <v>25.851551875007708</v>
      </c>
      <c r="F1276" s="7">
        <f>ABS(Table21[[#This Row],[Erorr 1]])</f>
        <v>5.0844421399999931</v>
      </c>
      <c r="G1276" s="8">
        <f>Table21[[#This Row],[Abs Erorr 1]]/Table21[[#This Row],[Adj Close]]</f>
        <v>5.3627683093921019E-2</v>
      </c>
      <c r="H1276" s="6">
        <f t="shared" si="98"/>
        <v>90.131011963333322</v>
      </c>
      <c r="I1276" s="9">
        <f>(Table21[[#This Row],[Adj Close]]-Table21[[#This Row],[3-MA]])</f>
        <v>4.6790161166666735</v>
      </c>
      <c r="J1276" s="5">
        <f t="shared" si="97"/>
        <v>21.893191820026477</v>
      </c>
      <c r="K1276" s="5">
        <f>ABS(Table21[[#This Row],[Erorr 2]])</f>
        <v>4.6790161166666735</v>
      </c>
      <c r="L1276" s="8">
        <f>Table21[[#This Row],[Abs Erorr 2]]/Table21[[#This Row],[Adj Close]]</f>
        <v>4.9351489620048997E-2</v>
      </c>
      <c r="M1276" s="6">
        <f t="shared" si="99"/>
        <v>89.910021465</v>
      </c>
      <c r="N1276" s="11">
        <f>Table21[[#This Row],[Adj Close]]-Table21[[#This Row],[6-MA]]</f>
        <v>4.9000066149999952</v>
      </c>
      <c r="O1276" s="12">
        <f>(Table21[[#This Row],[Adj Close]]-M1276)^2</f>
        <v>24.01006482704371</v>
      </c>
      <c r="P1276" s="12">
        <f>ABS(Table21[[#This Row],[Erorr 3]])</f>
        <v>4.9000066149999952</v>
      </c>
      <c r="Q1276" s="204">
        <f>Table21[[#This Row],[Abs Erorr 3]]/Table21[[#This Row],[Adj Close]]</f>
        <v>5.1682366456693864E-2</v>
      </c>
    </row>
    <row r="1277" spans="1:17" x14ac:dyDescent="0.3">
      <c r="A1277" s="68">
        <v>45317</v>
      </c>
      <c r="B1277" s="87">
        <v>95.886741639999997</v>
      </c>
      <c r="C1277" s="6">
        <f t="shared" si="96"/>
        <v>94.810028079999995</v>
      </c>
      <c r="D1277" s="19">
        <f>Table21[[#This Row],[Adj Close]]-Table21[[#This Row],[Naive Trend ]]</f>
        <v>1.0767135600000017</v>
      </c>
      <c r="E1277" s="7">
        <f t="shared" si="95"/>
        <v>1.1593120902878773</v>
      </c>
      <c r="F1277" s="7">
        <f>ABS(Table21[[#This Row],[Erorr 1]])</f>
        <v>1.0767135600000017</v>
      </c>
      <c r="G1277" s="8">
        <f>Table21[[#This Row],[Abs Erorr 1]]/Table21[[#This Row],[Adj Close]]</f>
        <v>1.122901395526033E-2</v>
      </c>
      <c r="H1277" s="6">
        <f t="shared" si="98"/>
        <v>91.682929993333332</v>
      </c>
      <c r="I1277" s="9">
        <f>(Table21[[#This Row],[Adj Close]]-Table21[[#This Row],[3-MA]])</f>
        <v>4.2038116466666651</v>
      </c>
      <c r="J1277" s="5">
        <f t="shared" si="97"/>
        <v>17.672032360650299</v>
      </c>
      <c r="K1277" s="5">
        <f>ABS(Table21[[#This Row],[Erorr 2]])</f>
        <v>4.2038116466666651</v>
      </c>
      <c r="L1277" s="8">
        <f>Table21[[#This Row],[Abs Erorr 2]]/Table21[[#This Row],[Adj Close]]</f>
        <v>4.384142765482197E-2</v>
      </c>
      <c r="M1277" s="6">
        <f t="shared" si="99"/>
        <v>90.772382101666679</v>
      </c>
      <c r="N1277" s="11">
        <f>Table21[[#This Row],[Adj Close]]-Table21[[#This Row],[6-MA]]</f>
        <v>5.1143595383333178</v>
      </c>
      <c r="O1277" s="12">
        <f>(Table21[[#This Row],[Adj Close]]-M1277)^2</f>
        <v>26.156673487340989</v>
      </c>
      <c r="P1277" s="12">
        <f>ABS(Table21[[#This Row],[Erorr 3]])</f>
        <v>5.1143595383333178</v>
      </c>
      <c r="Q1277" s="204">
        <f>Table21[[#This Row],[Abs Erorr 3]]/Table21[[#This Row],[Adj Close]]</f>
        <v>5.3337504756755839E-2</v>
      </c>
    </row>
    <row r="1278" spans="1:17" x14ac:dyDescent="0.3">
      <c r="A1278" s="68">
        <v>45320</v>
      </c>
      <c r="B1278" s="87">
        <v>96.395187379999996</v>
      </c>
      <c r="C1278" s="6">
        <f t="shared" si="96"/>
        <v>95.886741639999997</v>
      </c>
      <c r="D1278" s="19">
        <f>Table21[[#This Row],[Adj Close]]-Table21[[#This Row],[Naive Trend ]]</f>
        <v>0.50844573999999909</v>
      </c>
      <c r="E1278" s="7">
        <f t="shared" si="95"/>
        <v>0.25851707052414669</v>
      </c>
      <c r="F1278" s="7">
        <f>ABS(Table21[[#This Row],[Erorr 1]])</f>
        <v>0.50844573999999909</v>
      </c>
      <c r="G1278" s="8">
        <f>Table21[[#This Row],[Abs Erorr 1]]/Table21[[#This Row],[Adj Close]]</f>
        <v>5.274596728523929E-3</v>
      </c>
      <c r="H1278" s="6">
        <f t="shared" si="98"/>
        <v>93.474118553333327</v>
      </c>
      <c r="I1278" s="9">
        <f>(Table21[[#This Row],[Adj Close]]-Table21[[#This Row],[3-MA]])</f>
        <v>2.9210688266666693</v>
      </c>
      <c r="J1278" s="5">
        <f t="shared" si="97"/>
        <v>8.5326430901237931</v>
      </c>
      <c r="K1278" s="5">
        <f>ABS(Table21[[#This Row],[Erorr 2]])</f>
        <v>2.9210688266666693</v>
      </c>
      <c r="L1278" s="8">
        <f>Table21[[#This Row],[Abs Erorr 2]]/Table21[[#This Row],[Adj Close]]</f>
        <v>3.0303056678042523E-2</v>
      </c>
      <c r="M1278" s="6">
        <f t="shared" si="99"/>
        <v>91.830811820000008</v>
      </c>
      <c r="N1278" s="11">
        <f>Table21[[#This Row],[Adj Close]]-Table21[[#This Row],[6-MA]]</f>
        <v>4.5643755599999878</v>
      </c>
      <c r="O1278" s="12">
        <f>(Table21[[#This Row],[Adj Close]]-M1278)^2</f>
        <v>20.833524252725201</v>
      </c>
      <c r="P1278" s="12">
        <f>ABS(Table21[[#This Row],[Erorr 3]])</f>
        <v>4.5643755599999878</v>
      </c>
      <c r="Q1278" s="204">
        <f>Table21[[#This Row],[Abs Erorr 3]]/Table21[[#This Row],[Adj Close]]</f>
        <v>4.7350658098798418E-2</v>
      </c>
    </row>
    <row r="1279" spans="1:17" x14ac:dyDescent="0.3">
      <c r="A1279" s="68">
        <v>45321</v>
      </c>
      <c r="B1279" s="87">
        <v>96.96344757</v>
      </c>
      <c r="C1279" s="6">
        <f t="shared" si="96"/>
        <v>96.395187379999996</v>
      </c>
      <c r="D1279" s="19">
        <f>Table21[[#This Row],[Adj Close]]-Table21[[#This Row],[Naive Trend ]]</f>
        <v>0.56826019000000372</v>
      </c>
      <c r="E1279" s="7">
        <f t="shared" si="95"/>
        <v>0.32291964353884034</v>
      </c>
      <c r="F1279" s="7">
        <f>ABS(Table21[[#This Row],[Erorr 1]])</f>
        <v>0.56826019000000372</v>
      </c>
      <c r="G1279" s="8">
        <f>Table21[[#This Row],[Abs Erorr 1]]/Table21[[#This Row],[Adj Close]]</f>
        <v>5.8605609045590552E-3</v>
      </c>
      <c r="H1279" s="6">
        <f t="shared" si="98"/>
        <v>95.697319033333329</v>
      </c>
      <c r="I1279" s="9">
        <f>(Table21[[#This Row],[Adj Close]]-Table21[[#This Row],[3-MA]])</f>
        <v>1.2661285366666704</v>
      </c>
      <c r="J1279" s="5">
        <f t="shared" si="97"/>
        <v>1.6030814713616841</v>
      </c>
      <c r="K1279" s="5">
        <f>ABS(Table21[[#This Row],[Erorr 2]])</f>
        <v>1.2661285366666704</v>
      </c>
      <c r="L1279" s="8">
        <f>Table21[[#This Row],[Abs Erorr 2]]/Table21[[#This Row],[Adj Close]]</f>
        <v>1.3057792069043594E-2</v>
      </c>
      <c r="M1279" s="6">
        <f t="shared" si="99"/>
        <v>92.914165498333332</v>
      </c>
      <c r="N1279" s="11">
        <f>Table21[[#This Row],[Adj Close]]-Table21[[#This Row],[6-MA]]</f>
        <v>4.0492820716666671</v>
      </c>
      <c r="O1279" s="12">
        <f>(Table21[[#This Row],[Adj Close]]-M1279)^2</f>
        <v>16.396685295921095</v>
      </c>
      <c r="P1279" s="12">
        <f>ABS(Table21[[#This Row],[Erorr 3]])</f>
        <v>4.0492820716666671</v>
      </c>
      <c r="Q1279" s="204">
        <f>Table21[[#This Row],[Abs Erorr 3]]/Table21[[#This Row],[Adj Close]]</f>
        <v>4.1760912726864455E-2</v>
      </c>
    </row>
    <row r="1280" spans="1:17" x14ac:dyDescent="0.3">
      <c r="A1280" s="68">
        <v>45322</v>
      </c>
      <c r="B1280" s="87">
        <v>87.851318359999993</v>
      </c>
      <c r="C1280" s="6">
        <f t="shared" si="96"/>
        <v>96.96344757</v>
      </c>
      <c r="D1280" s="19">
        <f>Table21[[#This Row],[Adj Close]]-Table21[[#This Row],[Naive Trend ]]</f>
        <v>-9.1121292100000062</v>
      </c>
      <c r="E1280" s="7">
        <f t="shared" si="95"/>
        <v>83.030898739735335</v>
      </c>
      <c r="F1280" s="7">
        <f>ABS(Table21[[#This Row],[Erorr 1]])</f>
        <v>9.1121292100000062</v>
      </c>
      <c r="G1280" s="8">
        <f>Table21[[#This Row],[Abs Erorr 1]]/Table21[[#This Row],[Adj Close]]</f>
        <v>0.10372216809154788</v>
      </c>
      <c r="H1280" s="6">
        <f t="shared" si="98"/>
        <v>96.415125529999997</v>
      </c>
      <c r="I1280" s="9">
        <f>(Table21[[#This Row],[Adj Close]]-Table21[[#This Row],[3-MA]])</f>
        <v>-8.563807170000004</v>
      </c>
      <c r="J1280" s="5">
        <f t="shared" si="97"/>
        <v>73.338793244943474</v>
      </c>
      <c r="K1280" s="5">
        <f>ABS(Table21[[#This Row],[Erorr 2]])</f>
        <v>8.563807170000004</v>
      </c>
      <c r="L1280" s="8">
        <f>Table21[[#This Row],[Abs Erorr 2]]/Table21[[#This Row],[Adj Close]]</f>
        <v>9.7480690442310225E-2</v>
      </c>
      <c r="M1280" s="6">
        <f t="shared" si="99"/>
        <v>94.049027761666665</v>
      </c>
      <c r="N1280" s="11">
        <f>Table21[[#This Row],[Adj Close]]-Table21[[#This Row],[6-MA]]</f>
        <v>-6.1977094016666712</v>
      </c>
      <c r="O1280" s="12">
        <f>(Table21[[#This Row],[Adj Close]]-M1280)^2</f>
        <v>38.411601827507447</v>
      </c>
      <c r="P1280" s="12">
        <f>ABS(Table21[[#This Row],[Erorr 3]])</f>
        <v>6.1977094016666712</v>
      </c>
      <c r="Q1280" s="204">
        <f>Table21[[#This Row],[Abs Erorr 3]]/Table21[[#This Row],[Adj Close]]</f>
        <v>7.0547710806905542E-2</v>
      </c>
    </row>
    <row r="1281" spans="1:17" x14ac:dyDescent="0.3">
      <c r="A1281" s="68">
        <v>45323</v>
      </c>
      <c r="B1281" s="87">
        <v>94.500976559999998</v>
      </c>
      <c r="C1281" s="6">
        <f t="shared" si="96"/>
        <v>87.851318359999993</v>
      </c>
      <c r="D1281" s="19">
        <f>Table21[[#This Row],[Adj Close]]-Table21[[#This Row],[Naive Trend ]]</f>
        <v>6.6496582000000046</v>
      </c>
      <c r="E1281" s="7">
        <f t="shared" si="95"/>
        <v>44.217954176827298</v>
      </c>
      <c r="F1281" s="7">
        <f>ABS(Table21[[#This Row],[Erorr 1]])</f>
        <v>6.6496582000000046</v>
      </c>
      <c r="G1281" s="8">
        <f>Table21[[#This Row],[Abs Erorr 1]]/Table21[[#This Row],[Adj Close]]</f>
        <v>7.0366026278871771E-2</v>
      </c>
      <c r="H1281" s="6">
        <f t="shared" si="98"/>
        <v>93.73665110333333</v>
      </c>
      <c r="I1281" s="9">
        <f>(Table21[[#This Row],[Adj Close]]-Table21[[#This Row],[3-MA]])</f>
        <v>0.7643254566666684</v>
      </c>
      <c r="J1281" s="5">
        <f t="shared" si="97"/>
        <v>0.5841934037087112</v>
      </c>
      <c r="K1281" s="5">
        <f>ABS(Table21[[#This Row],[Erorr 2]])</f>
        <v>0.7643254566666684</v>
      </c>
      <c r="L1281" s="8">
        <f>Table21[[#This Row],[Abs Erorr 2]]/Table21[[#This Row],[Adj Close]]</f>
        <v>8.0880164892411181E-3</v>
      </c>
      <c r="M1281" s="6">
        <f t="shared" si="99"/>
        <v>93.605384828333328</v>
      </c>
      <c r="N1281" s="11">
        <f>Table21[[#This Row],[Adj Close]]-Table21[[#This Row],[6-MA]]</f>
        <v>0.89559173166666994</v>
      </c>
      <c r="O1281" s="12">
        <f>(Table21[[#This Row],[Adj Close]]-M1281)^2</f>
        <v>0.80208454982970456</v>
      </c>
      <c r="P1281" s="12">
        <f>ABS(Table21[[#This Row],[Erorr 3]])</f>
        <v>0.89559173166666994</v>
      </c>
      <c r="Q1281" s="204">
        <f>Table21[[#This Row],[Abs Erorr 3]]/Table21[[#This Row],[Adj Close]]</f>
        <v>9.4770632459871586E-3</v>
      </c>
    </row>
    <row r="1282" spans="1:17" x14ac:dyDescent="0.3">
      <c r="A1282" s="68">
        <v>45324</v>
      </c>
      <c r="B1282" s="87">
        <v>95.029365540000001</v>
      </c>
      <c r="C1282" s="6">
        <f t="shared" si="96"/>
        <v>94.500976559999998</v>
      </c>
      <c r="D1282" s="19">
        <f>Table21[[#This Row],[Adj Close]]-Table21[[#This Row],[Naive Trend ]]</f>
        <v>0.52838898000000256</v>
      </c>
      <c r="E1282" s="7">
        <f t="shared" si="95"/>
        <v>0.27919491418544312</v>
      </c>
      <c r="F1282" s="7">
        <f>ABS(Table21[[#This Row],[Erorr 1]])</f>
        <v>0.52838898000000256</v>
      </c>
      <c r="G1282" s="8">
        <f>Table21[[#This Row],[Abs Erorr 1]]/Table21[[#This Row],[Adj Close]]</f>
        <v>5.5602705226690348E-3</v>
      </c>
      <c r="H1282" s="6">
        <f t="shared" si="98"/>
        <v>93.105247496666664</v>
      </c>
      <c r="I1282" s="9">
        <f>(Table21[[#This Row],[Adj Close]]-Table21[[#This Row],[3-MA]])</f>
        <v>1.9241180433333369</v>
      </c>
      <c r="J1282" s="5">
        <f t="shared" si="97"/>
        <v>3.702230244680909</v>
      </c>
      <c r="K1282" s="5">
        <f>ABS(Table21[[#This Row],[Erorr 2]])</f>
        <v>1.9241180433333369</v>
      </c>
      <c r="L1282" s="8">
        <f>Table21[[#This Row],[Abs Erorr 2]]/Table21[[#This Row],[Adj Close]]</f>
        <v>2.024761538077861E-2</v>
      </c>
      <c r="M1282" s="6">
        <f t="shared" si="99"/>
        <v>94.401283265000004</v>
      </c>
      <c r="N1282" s="11">
        <f>Table21[[#This Row],[Adj Close]]-Table21[[#This Row],[6-MA]]</f>
        <v>0.62808227499999703</v>
      </c>
      <c r="O1282" s="12">
        <f>(Table21[[#This Row],[Adj Close]]-M1282)^2</f>
        <v>0.39448734416917192</v>
      </c>
      <c r="P1282" s="12">
        <f>ABS(Table21[[#This Row],[Erorr 3]])</f>
        <v>0.62808227499999703</v>
      </c>
      <c r="Q1282" s="204">
        <f>Table21[[#This Row],[Abs Erorr 3]]/Table21[[#This Row],[Adj Close]]</f>
        <v>6.6093493461831338E-3</v>
      </c>
    </row>
    <row r="1283" spans="1:17" x14ac:dyDescent="0.3">
      <c r="A1283" s="68">
        <v>45327</v>
      </c>
      <c r="B1283" s="87">
        <v>94.271675110000004</v>
      </c>
      <c r="C1283" s="6">
        <f t="shared" si="96"/>
        <v>95.029365540000001</v>
      </c>
      <c r="D1283" s="19">
        <f>Table21[[#This Row],[Adj Close]]-Table21[[#This Row],[Naive Trend ]]</f>
        <v>-0.7576904299999967</v>
      </c>
      <c r="E1283" s="7">
        <f t="shared" ref="E1283:E1346" si="100">(B1283-C1283)^2</f>
        <v>0.57409478771357991</v>
      </c>
      <c r="F1283" s="7">
        <f>ABS(Table21[[#This Row],[Erorr 1]])</f>
        <v>0.7576904299999967</v>
      </c>
      <c r="G1283" s="8">
        <f>Table21[[#This Row],[Abs Erorr 1]]/Table21[[#This Row],[Adj Close]]</f>
        <v>8.0373073790817109E-3</v>
      </c>
      <c r="H1283" s="6">
        <f t="shared" si="98"/>
        <v>92.460553486666655</v>
      </c>
      <c r="I1283" s="9">
        <f>(Table21[[#This Row],[Adj Close]]-Table21[[#This Row],[3-MA]])</f>
        <v>1.8111216233333494</v>
      </c>
      <c r="J1283" s="5">
        <f t="shared" si="97"/>
        <v>3.2801615345056265</v>
      </c>
      <c r="K1283" s="5">
        <f>ABS(Table21[[#This Row],[Erorr 2]])</f>
        <v>1.8111216233333494</v>
      </c>
      <c r="L1283" s="8">
        <f>Table21[[#This Row],[Abs Erorr 2]]/Table21[[#This Row],[Adj Close]]</f>
        <v>1.9211726334766612E-2</v>
      </c>
      <c r="M1283" s="6">
        <f t="shared" si="99"/>
        <v>94.437839508333312</v>
      </c>
      <c r="N1283" s="11">
        <f>Table21[[#This Row],[Adj Close]]-Table21[[#This Row],[6-MA]]</f>
        <v>-0.16616439833330787</v>
      </c>
      <c r="O1283" s="12">
        <f>(Table21[[#This Row],[Adj Close]]-M1283)^2</f>
        <v>2.7610607273470207E-2</v>
      </c>
      <c r="P1283" s="12">
        <f>ABS(Table21[[#This Row],[Erorr 3]])</f>
        <v>0.16616439833330787</v>
      </c>
      <c r="Q1283" s="204">
        <f>Table21[[#This Row],[Abs Erorr 3]]/Table21[[#This Row],[Adj Close]]</f>
        <v>1.7626121328534847E-3</v>
      </c>
    </row>
    <row r="1284" spans="1:17" x14ac:dyDescent="0.3">
      <c r="A1284" s="68">
        <v>45328</v>
      </c>
      <c r="B1284" s="87">
        <v>94.181953429999993</v>
      </c>
      <c r="C1284" s="6">
        <f t="shared" ref="C1284:C1347" si="101">B1283</f>
        <v>94.271675110000004</v>
      </c>
      <c r="D1284" s="19">
        <f>Table21[[#This Row],[Adj Close]]-Table21[[#This Row],[Naive Trend ]]</f>
        <v>-8.9721680000010906E-2</v>
      </c>
      <c r="E1284" s="7">
        <f t="shared" si="100"/>
        <v>8.0499798620243569E-3</v>
      </c>
      <c r="F1284" s="7">
        <f>ABS(Table21[[#This Row],[Erorr 1]])</f>
        <v>8.9721680000010906E-2</v>
      </c>
      <c r="G1284" s="8">
        <f>Table21[[#This Row],[Abs Erorr 1]]/Table21[[#This Row],[Adj Close]]</f>
        <v>9.5264195243832835E-4</v>
      </c>
      <c r="H1284" s="6">
        <f t="shared" si="98"/>
        <v>94.60067240333332</v>
      </c>
      <c r="I1284" s="9">
        <f>(Table21[[#This Row],[Adj Close]]-Table21[[#This Row],[3-MA]])</f>
        <v>-0.41871897333332697</v>
      </c>
      <c r="J1284" s="5">
        <f t="shared" si="97"/>
        <v>0.17532557862931539</v>
      </c>
      <c r="K1284" s="5">
        <f>ABS(Table21[[#This Row],[Erorr 2]])</f>
        <v>0.41871897333332697</v>
      </c>
      <c r="L1284" s="8">
        <f>Table21[[#This Row],[Abs Erorr 2]]/Table21[[#This Row],[Adj Close]]</f>
        <v>4.4458514405791832E-3</v>
      </c>
      <c r="M1284" s="6">
        <f t="shared" si="99"/>
        <v>94.168661753333325</v>
      </c>
      <c r="N1284" s="11">
        <f>Table21[[#This Row],[Adj Close]]-Table21[[#This Row],[6-MA]]</f>
        <v>1.3291676666668195E-2</v>
      </c>
      <c r="O1284" s="12">
        <f>(Table21[[#This Row],[Adj Close]]-M1284)^2</f>
        <v>1.7666866861125176E-4</v>
      </c>
      <c r="P1284" s="12">
        <f>ABS(Table21[[#This Row],[Erorr 3]])</f>
        <v>1.3291676666668195E-2</v>
      </c>
      <c r="Q1284" s="204">
        <f>Table21[[#This Row],[Abs Erorr 3]]/Table21[[#This Row],[Adj Close]]</f>
        <v>1.4112763839143697E-4</v>
      </c>
    </row>
    <row r="1285" spans="1:17" x14ac:dyDescent="0.3">
      <c r="A1285" s="68">
        <v>45329</v>
      </c>
      <c r="B1285" s="87">
        <v>94.321525570000006</v>
      </c>
      <c r="C1285" s="6">
        <f t="shared" si="101"/>
        <v>94.181953429999993</v>
      </c>
      <c r="D1285" s="19">
        <f>Table21[[#This Row],[Adj Close]]-Table21[[#This Row],[Naive Trend ]]</f>
        <v>0.13957214000001272</v>
      </c>
      <c r="E1285" s="7">
        <f t="shared" si="100"/>
        <v>1.9480382264183152E-2</v>
      </c>
      <c r="F1285" s="7">
        <f>ABS(Table21[[#This Row],[Erorr 1]])</f>
        <v>0.13957214000001272</v>
      </c>
      <c r="G1285" s="8">
        <f>Table21[[#This Row],[Abs Erorr 1]]/Table21[[#This Row],[Adj Close]]</f>
        <v>1.4797485426211677E-3</v>
      </c>
      <c r="H1285" s="6">
        <f t="shared" si="98"/>
        <v>94.494331360000004</v>
      </c>
      <c r="I1285" s="9">
        <f>(Table21[[#This Row],[Adj Close]]-Table21[[#This Row],[3-MA]])</f>
        <v>-0.17280578999999818</v>
      </c>
      <c r="J1285" s="5">
        <f t="shared" ref="J1285:J1348" si="102">(B1285-H1285)^2</f>
        <v>2.9861841057523472E-2</v>
      </c>
      <c r="K1285" s="5">
        <f>ABS(Table21[[#This Row],[Erorr 2]])</f>
        <v>0.17280578999999818</v>
      </c>
      <c r="L1285" s="8">
        <f>Table21[[#This Row],[Abs Erorr 2]]/Table21[[#This Row],[Adj Close]]</f>
        <v>1.8320928224570719E-3</v>
      </c>
      <c r="M1285" s="6">
        <f t="shared" si="99"/>
        <v>93.799789428333327</v>
      </c>
      <c r="N1285" s="11">
        <f>Table21[[#This Row],[Adj Close]]-Table21[[#This Row],[6-MA]]</f>
        <v>0.52173614166667903</v>
      </c>
      <c r="O1285" s="12">
        <f>(Table21[[#This Row],[Adj Close]]-M1285)^2</f>
        <v>0.272208601521233</v>
      </c>
      <c r="P1285" s="12">
        <f>ABS(Table21[[#This Row],[Erorr 3]])</f>
        <v>0.52173614166667903</v>
      </c>
      <c r="Q1285" s="204">
        <f>Table21[[#This Row],[Abs Erorr 3]]/Table21[[#This Row],[Adj Close]]</f>
        <v>5.5314641966798606E-3</v>
      </c>
    </row>
    <row r="1286" spans="1:17" x14ac:dyDescent="0.3">
      <c r="A1286" s="68">
        <v>45330</v>
      </c>
      <c r="B1286" s="87">
        <v>93.424270629999995</v>
      </c>
      <c r="C1286" s="6">
        <f t="shared" si="101"/>
        <v>94.321525570000006</v>
      </c>
      <c r="D1286" s="19">
        <f>Table21[[#This Row],[Adj Close]]-Table21[[#This Row],[Naive Trend ]]</f>
        <v>-0.89725494000001049</v>
      </c>
      <c r="E1286" s="7">
        <f t="shared" si="100"/>
        <v>0.80506642735442246</v>
      </c>
      <c r="F1286" s="7">
        <f>ABS(Table21[[#This Row],[Erorr 1]])</f>
        <v>0.89725494000001049</v>
      </c>
      <c r="G1286" s="8">
        <f>Table21[[#This Row],[Abs Erorr 1]]/Table21[[#This Row],[Adj Close]]</f>
        <v>9.6040882519010853E-3</v>
      </c>
      <c r="H1286" s="6">
        <f t="shared" ref="H1286:H1349" si="103">AVERAGE(B1283:B1285)</f>
        <v>94.258384703333334</v>
      </c>
      <c r="I1286" s="9">
        <f>(Table21[[#This Row],[Adj Close]]-Table21[[#This Row],[3-MA]])</f>
        <v>-0.83411407333333898</v>
      </c>
      <c r="J1286" s="5">
        <f t="shared" si="102"/>
        <v>0.6957462873327348</v>
      </c>
      <c r="K1286" s="5">
        <f>ABS(Table21[[#This Row],[Erorr 2]])</f>
        <v>0.83411407333333898</v>
      </c>
      <c r="L1286" s="8">
        <f>Table21[[#This Row],[Abs Erorr 2]]/Table21[[#This Row],[Adj Close]]</f>
        <v>8.9282374666513255E-3</v>
      </c>
      <c r="M1286" s="6">
        <f t="shared" si="99"/>
        <v>93.359469095000009</v>
      </c>
      <c r="N1286" s="11">
        <f>Table21[[#This Row],[Adj Close]]-Table21[[#This Row],[6-MA]]</f>
        <v>6.4801534999986643E-2</v>
      </c>
      <c r="O1286" s="12">
        <f>(Table21[[#This Row],[Adj Close]]-M1286)^2</f>
        <v>4.199238938354494E-3</v>
      </c>
      <c r="P1286" s="12">
        <f>ABS(Table21[[#This Row],[Erorr 3]])</f>
        <v>6.4801534999986643E-2</v>
      </c>
      <c r="Q1286" s="204">
        <f>Table21[[#This Row],[Abs Erorr 3]]/Table21[[#This Row],[Adj Close]]</f>
        <v>6.9362634102468291E-4</v>
      </c>
    </row>
    <row r="1287" spans="1:17" x14ac:dyDescent="0.3">
      <c r="A1287" s="68">
        <v>45331</v>
      </c>
      <c r="B1287" s="87">
        <v>92.696502690000003</v>
      </c>
      <c r="C1287" s="6">
        <f t="shared" si="101"/>
        <v>93.424270629999995</v>
      </c>
      <c r="D1287" s="19">
        <f>Table21[[#This Row],[Adj Close]]-Table21[[#This Row],[Naive Trend ]]</f>
        <v>-0.72776793999999256</v>
      </c>
      <c r="E1287" s="7">
        <f t="shared" si="100"/>
        <v>0.52964617449183282</v>
      </c>
      <c r="F1287" s="7">
        <f>ABS(Table21[[#This Row],[Erorr 1]])</f>
        <v>0.72776793999999256</v>
      </c>
      <c r="G1287" s="8">
        <f>Table21[[#This Row],[Abs Erorr 1]]/Table21[[#This Row],[Adj Close]]</f>
        <v>7.8510830385244233E-3</v>
      </c>
      <c r="H1287" s="6">
        <f t="shared" si="103"/>
        <v>93.975916543333327</v>
      </c>
      <c r="I1287" s="9">
        <f>(Table21[[#This Row],[Adj Close]]-Table21[[#This Row],[3-MA]])</f>
        <v>-1.2794138533333239</v>
      </c>
      <c r="J1287" s="5">
        <f t="shared" si="102"/>
        <v>1.636899808101224</v>
      </c>
      <c r="K1287" s="5">
        <f>ABS(Table21[[#This Row],[Erorr 2]])</f>
        <v>1.2794138533333239</v>
      </c>
      <c r="L1287" s="8">
        <f>Table21[[#This Row],[Abs Erorr 2]]/Table21[[#This Row],[Adj Close]]</f>
        <v>1.3802180408164911E-2</v>
      </c>
      <c r="M1287" s="6">
        <f t="shared" si="99"/>
        <v>94.288294473333323</v>
      </c>
      <c r="N1287" s="11">
        <f>Table21[[#This Row],[Adj Close]]-Table21[[#This Row],[6-MA]]</f>
        <v>-1.5917917833333206</v>
      </c>
      <c r="O1287" s="12">
        <f>(Table21[[#This Row],[Adj Close]]-M1287)^2</f>
        <v>2.5338010814874732</v>
      </c>
      <c r="P1287" s="12">
        <f>ABS(Table21[[#This Row],[Erorr 3]])</f>
        <v>1.5917917833333206</v>
      </c>
      <c r="Q1287" s="204">
        <f>Table21[[#This Row],[Abs Erorr 3]]/Table21[[#This Row],[Adj Close]]</f>
        <v>1.7172080252657054E-2</v>
      </c>
    </row>
    <row r="1288" spans="1:17" x14ac:dyDescent="0.3">
      <c r="A1288" s="68">
        <v>45334</v>
      </c>
      <c r="B1288" s="87">
        <v>93.254791260000005</v>
      </c>
      <c r="C1288" s="6">
        <f t="shared" si="101"/>
        <v>92.696502690000003</v>
      </c>
      <c r="D1288" s="19">
        <f>Table21[[#This Row],[Adj Close]]-Table21[[#This Row],[Naive Trend ]]</f>
        <v>0.55828857000000198</v>
      </c>
      <c r="E1288" s="7">
        <f t="shared" si="100"/>
        <v>0.31168612739264712</v>
      </c>
      <c r="F1288" s="7">
        <f>ABS(Table21[[#This Row],[Erorr 1]])</f>
        <v>0.55828857000000198</v>
      </c>
      <c r="G1288" s="8">
        <f>Table21[[#This Row],[Abs Erorr 1]]/Table21[[#This Row],[Adj Close]]</f>
        <v>5.9867011920434164E-3</v>
      </c>
      <c r="H1288" s="6">
        <f t="shared" si="103"/>
        <v>93.480766296666673</v>
      </c>
      <c r="I1288" s="9">
        <f>(Table21[[#This Row],[Adj Close]]-Table21[[#This Row],[3-MA]])</f>
        <v>-0.22597503666666796</v>
      </c>
      <c r="J1288" s="5">
        <f t="shared" si="102"/>
        <v>5.1064717196501928E-2</v>
      </c>
      <c r="K1288" s="5">
        <f>ABS(Table21[[#This Row],[Erorr 2]])</f>
        <v>0.22597503666666796</v>
      </c>
      <c r="L1288" s="8">
        <f>Table21[[#This Row],[Abs Erorr 2]]/Table21[[#This Row],[Adj Close]]</f>
        <v>2.4232002840115299E-3</v>
      </c>
      <c r="M1288" s="6">
        <f t="shared" si="99"/>
        <v>93.987548828333331</v>
      </c>
      <c r="N1288" s="11">
        <f>Table21[[#This Row],[Adj Close]]-Table21[[#This Row],[6-MA]]</f>
        <v>-0.7327575683333265</v>
      </c>
      <c r="O1288" s="12">
        <f>(Table21[[#This Row],[Adj Close]]-M1288)^2</f>
        <v>0.53693365394976966</v>
      </c>
      <c r="P1288" s="12">
        <f>ABS(Table21[[#This Row],[Erorr 3]])</f>
        <v>0.7327575683333265</v>
      </c>
      <c r="Q1288" s="204">
        <f>Table21[[#This Row],[Abs Erorr 3]]/Table21[[#This Row],[Adj Close]]</f>
        <v>7.8575862798336438E-3</v>
      </c>
    </row>
    <row r="1289" spans="1:17" x14ac:dyDescent="0.3">
      <c r="A1289" s="68">
        <v>45335</v>
      </c>
      <c r="B1289" s="87">
        <v>90.582962039999998</v>
      </c>
      <c r="C1289" s="6">
        <f t="shared" si="101"/>
        <v>93.254791260000005</v>
      </c>
      <c r="D1289" s="19">
        <f>Table21[[#This Row],[Adj Close]]-Table21[[#This Row],[Naive Trend ]]</f>
        <v>-2.6718292200000064</v>
      </c>
      <c r="E1289" s="7">
        <f t="shared" si="100"/>
        <v>7.1386713808458424</v>
      </c>
      <c r="F1289" s="7">
        <f>ABS(Table21[[#This Row],[Erorr 1]])</f>
        <v>2.6718292200000064</v>
      </c>
      <c r="G1289" s="8">
        <f>Table21[[#This Row],[Abs Erorr 1]]/Table21[[#This Row],[Adj Close]]</f>
        <v>2.9495935657526513E-2</v>
      </c>
      <c r="H1289" s="6">
        <f t="shared" si="103"/>
        <v>93.125188193333329</v>
      </c>
      <c r="I1289" s="9">
        <f>(Table21[[#This Row],[Adj Close]]-Table21[[#This Row],[3-MA]])</f>
        <v>-2.5422261533333312</v>
      </c>
      <c r="J1289" s="5">
        <f t="shared" si="102"/>
        <v>6.4629138146919862</v>
      </c>
      <c r="K1289" s="5">
        <f>ABS(Table21[[#This Row],[Erorr 2]])</f>
        <v>2.5422261533333312</v>
      </c>
      <c r="L1289" s="8">
        <f>Table21[[#This Row],[Abs Erorr 2]]/Table21[[#This Row],[Adj Close]]</f>
        <v>2.8065169167362011E-2</v>
      </c>
      <c r="M1289" s="6">
        <f t="shared" ref="M1289:M1352" si="104">AVERAGE(B1283:B1288)</f>
        <v>93.691786448333346</v>
      </c>
      <c r="N1289" s="11">
        <f>Table21[[#This Row],[Adj Close]]-Table21[[#This Row],[6-MA]]</f>
        <v>-3.1088244083333478</v>
      </c>
      <c r="O1289" s="12">
        <f>(Table21[[#This Row],[Adj Close]]-M1289)^2</f>
        <v>9.6647892018491905</v>
      </c>
      <c r="P1289" s="12">
        <f>ABS(Table21[[#This Row],[Erorr 3]])</f>
        <v>3.1088244083333478</v>
      </c>
      <c r="Q1289" s="204">
        <f>Table21[[#This Row],[Abs Erorr 3]]/Table21[[#This Row],[Adj Close]]</f>
        <v>3.4320189341573312E-2</v>
      </c>
    </row>
    <row r="1290" spans="1:17" x14ac:dyDescent="0.3">
      <c r="A1290" s="68">
        <v>45336</v>
      </c>
      <c r="B1290" s="87">
        <v>93.713386540000002</v>
      </c>
      <c r="C1290" s="6">
        <f t="shared" si="101"/>
        <v>90.582962039999998</v>
      </c>
      <c r="D1290" s="19">
        <f>Table21[[#This Row],[Adj Close]]-Table21[[#This Row],[Naive Trend ]]</f>
        <v>3.1304245000000037</v>
      </c>
      <c r="E1290" s="7">
        <f t="shared" si="100"/>
        <v>9.799557550200273</v>
      </c>
      <c r="F1290" s="7">
        <f>ABS(Table21[[#This Row],[Erorr 1]])</f>
        <v>3.1304245000000037</v>
      </c>
      <c r="G1290" s="8">
        <f>Table21[[#This Row],[Abs Erorr 1]]/Table21[[#This Row],[Adj Close]]</f>
        <v>3.3404240478107514E-2</v>
      </c>
      <c r="H1290" s="6">
        <f t="shared" si="103"/>
        <v>92.178085330000002</v>
      </c>
      <c r="I1290" s="9">
        <f>(Table21[[#This Row],[Adj Close]]-Table21[[#This Row],[3-MA]])</f>
        <v>1.5353012100000001</v>
      </c>
      <c r="J1290" s="5">
        <f t="shared" si="102"/>
        <v>2.3571498054274644</v>
      </c>
      <c r="K1290" s="5">
        <f>ABS(Table21[[#This Row],[Erorr 2]])</f>
        <v>1.5353012100000001</v>
      </c>
      <c r="L1290" s="8">
        <f>Table21[[#This Row],[Abs Erorr 2]]/Table21[[#This Row],[Adj Close]]</f>
        <v>1.6382944493684284E-2</v>
      </c>
      <c r="M1290" s="6">
        <f t="shared" si="104"/>
        <v>93.077000936666664</v>
      </c>
      <c r="N1290" s="11">
        <f>Table21[[#This Row],[Adj Close]]-Table21[[#This Row],[6-MA]]</f>
        <v>0.63638560333333771</v>
      </c>
      <c r="O1290" s="12">
        <f>(Table21[[#This Row],[Adj Close]]-M1290)^2</f>
        <v>0.40498663612993624</v>
      </c>
      <c r="P1290" s="12">
        <f>ABS(Table21[[#This Row],[Erorr 3]])</f>
        <v>0.63638560333333771</v>
      </c>
      <c r="Q1290" s="204">
        <f>Table21[[#This Row],[Abs Erorr 3]]/Table21[[#This Row],[Adj Close]]</f>
        <v>6.7907651919259914E-3</v>
      </c>
    </row>
    <row r="1291" spans="1:17" x14ac:dyDescent="0.3">
      <c r="A1291" s="68">
        <v>45337</v>
      </c>
      <c r="B1291" s="87">
        <v>93.89283752</v>
      </c>
      <c r="C1291" s="6">
        <f t="shared" si="101"/>
        <v>93.713386540000002</v>
      </c>
      <c r="D1291" s="19">
        <f>Table21[[#This Row],[Adj Close]]-Table21[[#This Row],[Naive Trend ]]</f>
        <v>0.17945097999999859</v>
      </c>
      <c r="E1291" s="7">
        <f t="shared" si="100"/>
        <v>3.2202654222959898E-2</v>
      </c>
      <c r="F1291" s="7">
        <f>ABS(Table21[[#This Row],[Erorr 1]])</f>
        <v>0.17945097999999859</v>
      </c>
      <c r="G1291" s="8">
        <f>Table21[[#This Row],[Abs Erorr 1]]/Table21[[#This Row],[Adj Close]]</f>
        <v>1.9112318334374967E-3</v>
      </c>
      <c r="H1291" s="6">
        <f t="shared" si="103"/>
        <v>92.517046613333335</v>
      </c>
      <c r="I1291" s="9">
        <f>(Table21[[#This Row],[Adj Close]]-Table21[[#This Row],[3-MA]])</f>
        <v>1.3757909066666656</v>
      </c>
      <c r="J1291" s="5">
        <f t="shared" si="102"/>
        <v>1.8928006188666857</v>
      </c>
      <c r="K1291" s="5">
        <f>ABS(Table21[[#This Row],[Erorr 2]])</f>
        <v>1.3757909066666656</v>
      </c>
      <c r="L1291" s="8">
        <f>Table21[[#This Row],[Abs Erorr 2]]/Table21[[#This Row],[Adj Close]]</f>
        <v>1.4652778028713958E-2</v>
      </c>
      <c r="M1291" s="6">
        <f t="shared" si="104"/>
        <v>92.998906454999997</v>
      </c>
      <c r="N1291" s="11">
        <f>Table21[[#This Row],[Adj Close]]-Table21[[#This Row],[6-MA]]</f>
        <v>0.89393106500000385</v>
      </c>
      <c r="O1291" s="12">
        <f>(Table21[[#This Row],[Adj Close]]-M1291)^2</f>
        <v>0.7991127489720411</v>
      </c>
      <c r="P1291" s="12">
        <f>ABS(Table21[[#This Row],[Erorr 3]])</f>
        <v>0.89393106500000385</v>
      </c>
      <c r="Q1291" s="204">
        <f>Table21[[#This Row],[Abs Erorr 3]]/Table21[[#This Row],[Adj Close]]</f>
        <v>9.5207588630984632E-3</v>
      </c>
    </row>
    <row r="1292" spans="1:17" x14ac:dyDescent="0.3">
      <c r="A1292" s="68">
        <v>45338</v>
      </c>
      <c r="B1292" s="87">
        <v>94.491004939999996</v>
      </c>
      <c r="C1292" s="6">
        <f t="shared" si="101"/>
        <v>93.89283752</v>
      </c>
      <c r="D1292" s="19">
        <f>Table21[[#This Row],[Adj Close]]-Table21[[#This Row],[Naive Trend ]]</f>
        <v>0.59816741999999579</v>
      </c>
      <c r="E1292" s="7">
        <f t="shared" si="100"/>
        <v>0.35780426234945134</v>
      </c>
      <c r="F1292" s="7">
        <f>ABS(Table21[[#This Row],[Erorr 1]])</f>
        <v>0.59816741999999579</v>
      </c>
      <c r="G1292" s="8">
        <f>Table21[[#This Row],[Abs Erorr 1]]/Table21[[#This Row],[Adj Close]]</f>
        <v>6.3304165341433374E-3</v>
      </c>
      <c r="H1292" s="6">
        <f t="shared" si="103"/>
        <v>92.72972870000001</v>
      </c>
      <c r="I1292" s="9">
        <f>(Table21[[#This Row],[Adj Close]]-Table21[[#This Row],[3-MA]])</f>
        <v>1.7612762399999866</v>
      </c>
      <c r="J1292" s="5">
        <f t="shared" si="102"/>
        <v>3.1020939935884906</v>
      </c>
      <c r="K1292" s="5">
        <f>ABS(Table21[[#This Row],[Erorr 2]])</f>
        <v>1.7612762399999866</v>
      </c>
      <c r="L1292" s="8">
        <f>Table21[[#This Row],[Abs Erorr 2]]/Table21[[#This Row],[Adj Close]]</f>
        <v>1.8639618036852965E-2</v>
      </c>
      <c r="M1292" s="6">
        <f t="shared" si="104"/>
        <v>92.927458446666662</v>
      </c>
      <c r="N1292" s="11">
        <f>Table21[[#This Row],[Adj Close]]-Table21[[#This Row],[6-MA]]</f>
        <v>1.5635464933333338</v>
      </c>
      <c r="O1292" s="12">
        <f>(Table21[[#This Row],[Adj Close]]-M1292)^2</f>
        <v>2.4446776368149647</v>
      </c>
      <c r="P1292" s="12">
        <f>ABS(Table21[[#This Row],[Erorr 3]])</f>
        <v>1.5635464933333338</v>
      </c>
      <c r="Q1292" s="204">
        <f>Table21[[#This Row],[Abs Erorr 3]]/Table21[[#This Row],[Adj Close]]</f>
        <v>1.6547040581546955E-2</v>
      </c>
    </row>
    <row r="1293" spans="1:17" x14ac:dyDescent="0.3">
      <c r="A1293" s="68">
        <v>45342</v>
      </c>
      <c r="B1293" s="87">
        <v>97.481857300000001</v>
      </c>
      <c r="C1293" s="6">
        <f t="shared" si="101"/>
        <v>94.491004939999996</v>
      </c>
      <c r="D1293" s="19">
        <f>Table21[[#This Row],[Adj Close]]-Table21[[#This Row],[Naive Trend ]]</f>
        <v>2.9908523600000052</v>
      </c>
      <c r="E1293" s="7">
        <f t="shared" si="100"/>
        <v>8.9451978393176006</v>
      </c>
      <c r="F1293" s="7">
        <f>ABS(Table21[[#This Row],[Erorr 1]])</f>
        <v>2.9908523600000052</v>
      </c>
      <c r="G1293" s="8">
        <f>Table21[[#This Row],[Abs Erorr 1]]/Table21[[#This Row],[Adj Close]]</f>
        <v>3.0681117931469749E-2</v>
      </c>
      <c r="H1293" s="6">
        <f t="shared" si="103"/>
        <v>94.032409666666652</v>
      </c>
      <c r="I1293" s="9">
        <f>(Table21[[#This Row],[Adj Close]]-Table21[[#This Row],[3-MA]])</f>
        <v>3.4494476333333495</v>
      </c>
      <c r="J1293" s="5">
        <f t="shared" si="102"/>
        <v>11.898688975109046</v>
      </c>
      <c r="K1293" s="5">
        <f>ABS(Table21[[#This Row],[Erorr 2]])</f>
        <v>3.4494476333333495</v>
      </c>
      <c r="L1293" s="8">
        <f>Table21[[#This Row],[Abs Erorr 2]]/Table21[[#This Row],[Adj Close]]</f>
        <v>3.5385534589453801E-2</v>
      </c>
      <c r="M1293" s="6">
        <f t="shared" si="104"/>
        <v>93.105247498333327</v>
      </c>
      <c r="N1293" s="11">
        <f>Table21[[#This Row],[Adj Close]]-Table21[[#This Row],[6-MA]]</f>
        <v>4.3766098016666746</v>
      </c>
      <c r="O1293" s="12">
        <f>(Table21[[#This Row],[Adj Close]]-M1293)^2</f>
        <v>19.154713356044809</v>
      </c>
      <c r="P1293" s="12">
        <f>ABS(Table21[[#This Row],[Erorr 3]])</f>
        <v>4.3766098016666746</v>
      </c>
      <c r="Q1293" s="204">
        <f>Table21[[#This Row],[Abs Erorr 3]]/Table21[[#This Row],[Adj Close]]</f>
        <v>4.489665998256144E-2</v>
      </c>
    </row>
    <row r="1294" spans="1:17" x14ac:dyDescent="0.3">
      <c r="A1294" s="68">
        <v>45343</v>
      </c>
      <c r="B1294" s="87">
        <v>97.900581360000004</v>
      </c>
      <c r="C1294" s="6">
        <f t="shared" si="101"/>
        <v>97.481857300000001</v>
      </c>
      <c r="D1294" s="19">
        <f>Table21[[#This Row],[Adj Close]]-Table21[[#This Row],[Naive Trend ]]</f>
        <v>0.4187240600000024</v>
      </c>
      <c r="E1294" s="7">
        <f t="shared" si="100"/>
        <v>0.1753298384228856</v>
      </c>
      <c r="F1294" s="7">
        <f>ABS(Table21[[#This Row],[Erorr 1]])</f>
        <v>0.4187240600000024</v>
      </c>
      <c r="G1294" s="8">
        <f>Table21[[#This Row],[Abs Erorr 1]]/Table21[[#This Row],[Adj Close]]</f>
        <v>4.277033437220054E-3</v>
      </c>
      <c r="H1294" s="6">
        <f t="shared" si="103"/>
        <v>95.288566586666661</v>
      </c>
      <c r="I1294" s="9">
        <f>(Table21[[#This Row],[Adj Close]]-Table21[[#This Row],[3-MA]])</f>
        <v>2.6120147733333425</v>
      </c>
      <c r="J1294" s="5">
        <f t="shared" si="102"/>
        <v>6.8226211761116327</v>
      </c>
      <c r="K1294" s="5">
        <f>ABS(Table21[[#This Row],[Erorr 2]])</f>
        <v>2.6120147733333425</v>
      </c>
      <c r="L1294" s="8">
        <f>Table21[[#This Row],[Abs Erorr 2]]/Table21[[#This Row],[Adj Close]]</f>
        <v>2.6680278472795194E-2</v>
      </c>
      <c r="M1294" s="6">
        <f t="shared" si="104"/>
        <v>93.902806600000005</v>
      </c>
      <c r="N1294" s="11">
        <f>Table21[[#This Row],[Adj Close]]-Table21[[#This Row],[6-MA]]</f>
        <v>3.9977747599999987</v>
      </c>
      <c r="O1294" s="12">
        <f>(Table21[[#This Row],[Adj Close]]-M1294)^2</f>
        <v>15.982203031693047</v>
      </c>
      <c r="P1294" s="12">
        <f>ABS(Table21[[#This Row],[Erorr 3]])</f>
        <v>3.9977747599999987</v>
      </c>
      <c r="Q1294" s="204">
        <f>Table21[[#This Row],[Abs Erorr 3]]/Table21[[#This Row],[Adj Close]]</f>
        <v>4.0835046170965845E-2</v>
      </c>
    </row>
    <row r="1295" spans="1:17" x14ac:dyDescent="0.3">
      <c r="A1295" s="68">
        <v>45344</v>
      </c>
      <c r="B1295" s="87">
        <v>101.80863189999999</v>
      </c>
      <c r="C1295" s="6">
        <f t="shared" si="101"/>
        <v>97.900581360000004</v>
      </c>
      <c r="D1295" s="19">
        <f>Table21[[#This Row],[Adj Close]]-Table21[[#This Row],[Naive Trend ]]</f>
        <v>3.9080505399999907</v>
      </c>
      <c r="E1295" s="7">
        <f t="shared" si="100"/>
        <v>15.272859023194219</v>
      </c>
      <c r="F1295" s="7">
        <f>ABS(Table21[[#This Row],[Erorr 1]])</f>
        <v>3.9080505399999907</v>
      </c>
      <c r="G1295" s="8">
        <f>Table21[[#This Row],[Abs Erorr 1]]/Table21[[#This Row],[Adj Close]]</f>
        <v>3.8386239624932934E-2</v>
      </c>
      <c r="H1295" s="6">
        <f t="shared" si="103"/>
        <v>96.624481199999991</v>
      </c>
      <c r="I1295" s="9">
        <f>(Table21[[#This Row],[Adj Close]]-Table21[[#This Row],[3-MA]])</f>
        <v>5.1841507000000036</v>
      </c>
      <c r="J1295" s="5">
        <f t="shared" si="102"/>
        <v>26.875418480310525</v>
      </c>
      <c r="K1295" s="5">
        <f>ABS(Table21[[#This Row],[Erorr 2]])</f>
        <v>5.1841507000000036</v>
      </c>
      <c r="L1295" s="8">
        <f>Table21[[#This Row],[Abs Erorr 2]]/Table21[[#This Row],[Adj Close]]</f>
        <v>5.0920541836688836E-2</v>
      </c>
      <c r="M1295" s="6">
        <f t="shared" si="104"/>
        <v>94.67710495</v>
      </c>
      <c r="N1295" s="11">
        <f>Table21[[#This Row],[Adj Close]]-Table21[[#This Row],[6-MA]]</f>
        <v>7.1315269499999943</v>
      </c>
      <c r="O1295" s="12">
        <f>(Table21[[#This Row],[Adj Close]]-M1295)^2</f>
        <v>50.85867663857622</v>
      </c>
      <c r="P1295" s="12">
        <f>ABS(Table21[[#This Row],[Erorr 3]])</f>
        <v>7.1315269499999943</v>
      </c>
      <c r="Q1295" s="204">
        <f>Table21[[#This Row],[Abs Erorr 3]]/Table21[[#This Row],[Adj Close]]</f>
        <v>7.0048352648573356E-2</v>
      </c>
    </row>
    <row r="1296" spans="1:17" x14ac:dyDescent="0.3">
      <c r="A1296" s="68">
        <v>45345</v>
      </c>
      <c r="B1296" s="87">
        <v>101.6690598</v>
      </c>
      <c r="C1296" s="6">
        <f t="shared" si="101"/>
        <v>101.80863189999999</v>
      </c>
      <c r="D1296" s="19">
        <f>Table21[[#This Row],[Adj Close]]-Table21[[#This Row],[Naive Trend ]]</f>
        <v>-0.1395720999999952</v>
      </c>
      <c r="E1296" s="7">
        <f t="shared" si="100"/>
        <v>1.9480371098408659E-2</v>
      </c>
      <c r="F1296" s="7">
        <f>ABS(Table21[[#This Row],[Erorr 1]])</f>
        <v>0.1395720999999952</v>
      </c>
      <c r="G1296" s="8">
        <f>Table21[[#This Row],[Abs Erorr 1]]/Table21[[#This Row],[Adj Close]]</f>
        <v>1.3728080133184747E-3</v>
      </c>
      <c r="H1296" s="6">
        <f t="shared" si="103"/>
        <v>99.063690186666648</v>
      </c>
      <c r="I1296" s="9">
        <f>(Table21[[#This Row],[Adj Close]]-Table21[[#This Row],[3-MA]])</f>
        <v>2.6053696133333517</v>
      </c>
      <c r="J1296" s="5">
        <f t="shared" si="102"/>
        <v>6.7879508220807789</v>
      </c>
      <c r="K1296" s="5">
        <f>ABS(Table21[[#This Row],[Erorr 2]])</f>
        <v>2.6053696133333517</v>
      </c>
      <c r="L1296" s="8">
        <f>Table21[[#This Row],[Abs Erorr 2]]/Table21[[#This Row],[Adj Close]]</f>
        <v>2.5625983150218447E-2</v>
      </c>
      <c r="M1296" s="6">
        <f t="shared" si="104"/>
        <v>96.54804992666665</v>
      </c>
      <c r="N1296" s="11">
        <f>Table21[[#This Row],[Adj Close]]-Table21[[#This Row],[6-MA]]</f>
        <v>5.1210098733333496</v>
      </c>
      <c r="O1296" s="12">
        <f>(Table21[[#This Row],[Adj Close]]-M1296)^2</f>
        <v>26.224742122777648</v>
      </c>
      <c r="P1296" s="12">
        <f>ABS(Table21[[#This Row],[Erorr 3]])</f>
        <v>5.1210098733333496</v>
      </c>
      <c r="Q1296" s="204">
        <f>Table21[[#This Row],[Abs Erorr 3]]/Table21[[#This Row],[Adj Close]]</f>
        <v>5.0369403271823605E-2</v>
      </c>
    </row>
    <row r="1297" spans="1:17" x14ac:dyDescent="0.3">
      <c r="A1297" s="68">
        <v>45348</v>
      </c>
      <c r="B1297" s="87">
        <v>101.8684464</v>
      </c>
      <c r="C1297" s="6">
        <f t="shared" si="101"/>
        <v>101.6690598</v>
      </c>
      <c r="D1297" s="19">
        <f>Table21[[#This Row],[Adj Close]]-Table21[[#This Row],[Naive Trend ]]</f>
        <v>0.19938659999999686</v>
      </c>
      <c r="E1297" s="7">
        <f t="shared" si="100"/>
        <v>3.9755016259558747E-2</v>
      </c>
      <c r="F1297" s="7">
        <f>ABS(Table21[[#This Row],[Erorr 1]])</f>
        <v>0.19938659999999686</v>
      </c>
      <c r="G1297" s="8">
        <f>Table21[[#This Row],[Abs Erorr 1]]/Table21[[#This Row],[Adj Close]]</f>
        <v>1.9572949921811793E-3</v>
      </c>
      <c r="H1297" s="6">
        <f t="shared" si="103"/>
        <v>100.45942435333335</v>
      </c>
      <c r="I1297" s="9">
        <f>(Table21[[#This Row],[Adj Close]]-Table21[[#This Row],[3-MA]])</f>
        <v>1.4090220466666494</v>
      </c>
      <c r="J1297" s="5">
        <f t="shared" si="102"/>
        <v>1.9853431279926737</v>
      </c>
      <c r="K1297" s="5">
        <f>ABS(Table21[[#This Row],[Erorr 2]])</f>
        <v>1.4090220466666494</v>
      </c>
      <c r="L1297" s="8">
        <f>Table21[[#This Row],[Abs Erorr 2]]/Table21[[#This Row],[Adj Close]]</f>
        <v>1.3831781051552873E-2</v>
      </c>
      <c r="M1297" s="6">
        <f t="shared" si="104"/>
        <v>97.873995469999997</v>
      </c>
      <c r="N1297" s="11">
        <f>Table21[[#This Row],[Adj Close]]-Table21[[#This Row],[6-MA]]</f>
        <v>3.9944509299999993</v>
      </c>
      <c r="O1297" s="12">
        <f>(Table21[[#This Row],[Adj Close]]-M1297)^2</f>
        <v>15.95563823217786</v>
      </c>
      <c r="P1297" s="12">
        <f>ABS(Table21[[#This Row],[Erorr 3]])</f>
        <v>3.9944509299999993</v>
      </c>
      <c r="Q1297" s="204">
        <f>Table21[[#This Row],[Abs Erorr 3]]/Table21[[#This Row],[Adj Close]]</f>
        <v>3.9211856773737931E-2</v>
      </c>
    </row>
    <row r="1298" spans="1:17" x14ac:dyDescent="0.3">
      <c r="A1298" s="68">
        <v>45349</v>
      </c>
      <c r="B1298" s="87">
        <v>101.91829679999999</v>
      </c>
      <c r="C1298" s="6">
        <f t="shared" si="101"/>
        <v>101.8684464</v>
      </c>
      <c r="D1298" s="19">
        <f>Table21[[#This Row],[Adj Close]]-Table21[[#This Row],[Naive Trend ]]</f>
        <v>4.9850399999996853E-2</v>
      </c>
      <c r="E1298" s="7">
        <f t="shared" si="100"/>
        <v>2.4850623801596864E-3</v>
      </c>
      <c r="F1298" s="7">
        <f>ABS(Table21[[#This Row],[Erorr 1]])</f>
        <v>4.9850399999996853E-2</v>
      </c>
      <c r="G1298" s="8">
        <f>Table21[[#This Row],[Abs Erorr 1]]/Table21[[#This Row],[Adj Close]]</f>
        <v>4.891212036031283E-4</v>
      </c>
      <c r="H1298" s="6">
        <f t="shared" si="103"/>
        <v>101.78204603333332</v>
      </c>
      <c r="I1298" s="9">
        <f>(Table21[[#This Row],[Adj Close]]-Table21[[#This Row],[3-MA]])</f>
        <v>0.13625076666667724</v>
      </c>
      <c r="J1298" s="5">
        <f t="shared" si="102"/>
        <v>1.8564271417257326E-2</v>
      </c>
      <c r="K1298" s="5">
        <f>ABS(Table21[[#This Row],[Erorr 2]])</f>
        <v>0.13625076666667724</v>
      </c>
      <c r="L1298" s="8">
        <f>Table21[[#This Row],[Abs Erorr 2]]/Table21[[#This Row],[Adj Close]]</f>
        <v>1.3368626727941675E-3</v>
      </c>
      <c r="M1298" s="6">
        <f t="shared" si="104"/>
        <v>99.203263616666675</v>
      </c>
      <c r="N1298" s="11">
        <f>Table21[[#This Row],[Adj Close]]-Table21[[#This Row],[6-MA]]</f>
        <v>2.7150331833333183</v>
      </c>
      <c r="O1298" s="12">
        <f>(Table21[[#This Row],[Adj Close]]-M1298)^2</f>
        <v>7.3714051866010522</v>
      </c>
      <c r="P1298" s="12">
        <f>ABS(Table21[[#This Row],[Erorr 3]])</f>
        <v>2.7150331833333183</v>
      </c>
      <c r="Q1298" s="204">
        <f>Table21[[#This Row],[Abs Erorr 3]]/Table21[[#This Row],[Adj Close]]</f>
        <v>2.6639310786964784E-2</v>
      </c>
    </row>
    <row r="1299" spans="1:17" x14ac:dyDescent="0.3">
      <c r="A1299" s="68">
        <v>45350</v>
      </c>
      <c r="B1299" s="87">
        <v>102.36692050000001</v>
      </c>
      <c r="C1299" s="6">
        <f t="shared" si="101"/>
        <v>101.91829679999999</v>
      </c>
      <c r="D1299" s="19">
        <f>Table21[[#This Row],[Adj Close]]-Table21[[#This Row],[Naive Trend ]]</f>
        <v>0.44862370000001306</v>
      </c>
      <c r="E1299" s="7">
        <f t="shared" si="100"/>
        <v>0.20126322420170173</v>
      </c>
      <c r="F1299" s="7">
        <f>ABS(Table21[[#This Row],[Erorr 1]])</f>
        <v>0.44862370000001306</v>
      </c>
      <c r="G1299" s="8">
        <f>Table21[[#This Row],[Abs Erorr 1]]/Table21[[#This Row],[Adj Close]]</f>
        <v>4.3825065539605931E-3</v>
      </c>
      <c r="H1299" s="6">
        <f t="shared" si="103"/>
        <v>101.818601</v>
      </c>
      <c r="I1299" s="9">
        <f>(Table21[[#This Row],[Adj Close]]-Table21[[#This Row],[3-MA]])</f>
        <v>0.54831950000000518</v>
      </c>
      <c r="J1299" s="5">
        <f t="shared" si="102"/>
        <v>0.30065427408025569</v>
      </c>
      <c r="K1299" s="5">
        <f>ABS(Table21[[#This Row],[Erorr 2]])</f>
        <v>0.54831950000000518</v>
      </c>
      <c r="L1299" s="8">
        <f>Table21[[#This Row],[Abs Erorr 2]]/Table21[[#This Row],[Adj Close]]</f>
        <v>5.3564129635022594E-3</v>
      </c>
      <c r="M1299" s="6">
        <f t="shared" si="104"/>
        <v>100.44114559333332</v>
      </c>
      <c r="N1299" s="11">
        <f>Table21[[#This Row],[Adj Close]]-Table21[[#This Row],[6-MA]]</f>
        <v>1.9257749066666889</v>
      </c>
      <c r="O1299" s="12">
        <f>(Table21[[#This Row],[Adj Close]]-M1299)^2</f>
        <v>3.7086089911470945</v>
      </c>
      <c r="P1299" s="12">
        <f>ABS(Table21[[#This Row],[Erorr 3]])</f>
        <v>1.9257749066666889</v>
      </c>
      <c r="Q1299" s="204">
        <f>Table21[[#This Row],[Abs Erorr 3]]/Table21[[#This Row],[Adj Close]]</f>
        <v>1.8812472791605455E-2</v>
      </c>
    </row>
    <row r="1300" spans="1:17" x14ac:dyDescent="0.3">
      <c r="A1300" s="68">
        <v>45351</v>
      </c>
      <c r="B1300" s="87">
        <v>101.0210419</v>
      </c>
      <c r="C1300" s="6">
        <f t="shared" si="101"/>
        <v>102.36692050000001</v>
      </c>
      <c r="D1300" s="19">
        <f>Table21[[#This Row],[Adj Close]]-Table21[[#This Row],[Naive Trend ]]</f>
        <v>-1.345878600000006</v>
      </c>
      <c r="E1300" s="7">
        <f t="shared" si="100"/>
        <v>1.8113892059379761</v>
      </c>
      <c r="F1300" s="7">
        <f>ABS(Table21[[#This Row],[Erorr 1]])</f>
        <v>1.345878600000006</v>
      </c>
      <c r="G1300" s="8">
        <f>Table21[[#This Row],[Abs Erorr 1]]/Table21[[#This Row],[Adj Close]]</f>
        <v>1.3322755088313992E-2</v>
      </c>
      <c r="H1300" s="6">
        <f t="shared" si="103"/>
        <v>102.05122123333332</v>
      </c>
      <c r="I1300" s="9">
        <f>(Table21[[#This Row],[Adj Close]]-Table21[[#This Row],[3-MA]])</f>
        <v>-1.0301793333333222</v>
      </c>
      <c r="J1300" s="5">
        <f t="shared" si="102"/>
        <v>1.0612694588270883</v>
      </c>
      <c r="K1300" s="5">
        <f>ABS(Table21[[#This Row],[Erorr 2]])</f>
        <v>1.0301793333333222</v>
      </c>
      <c r="L1300" s="8">
        <f>Table21[[#This Row],[Abs Erorr 2]]/Table21[[#This Row],[Adj Close]]</f>
        <v>1.0197670841220282E-2</v>
      </c>
      <c r="M1300" s="6">
        <f t="shared" si="104"/>
        <v>101.25532279333333</v>
      </c>
      <c r="N1300" s="11">
        <f>Table21[[#This Row],[Adj Close]]-Table21[[#This Row],[6-MA]]</f>
        <v>-0.23428089333333446</v>
      </c>
      <c r="O1300" s="12">
        <f>(Table21[[#This Row],[Adj Close]]-M1300)^2</f>
        <v>5.4887536981065237E-2</v>
      </c>
      <c r="P1300" s="12">
        <f>ABS(Table21[[#This Row],[Erorr 3]])</f>
        <v>0.23428089333333446</v>
      </c>
      <c r="Q1300" s="204">
        <f>Table21[[#This Row],[Abs Erorr 3]]/Table21[[#This Row],[Adj Close]]</f>
        <v>2.319129647912832E-3</v>
      </c>
    </row>
    <row r="1301" spans="1:17" x14ac:dyDescent="0.3">
      <c r="A1301" s="68">
        <v>45352</v>
      </c>
      <c r="B1301" s="87">
        <v>101.1107635</v>
      </c>
      <c r="C1301" s="6">
        <f t="shared" si="101"/>
        <v>101.0210419</v>
      </c>
      <c r="D1301" s="19">
        <f>Table21[[#This Row],[Adj Close]]-Table21[[#This Row],[Naive Trend ]]</f>
        <v>8.9721600000004287E-2</v>
      </c>
      <c r="E1301" s="7">
        <f t="shared" si="100"/>
        <v>8.04996550656077E-3</v>
      </c>
      <c r="F1301" s="7">
        <f>ABS(Table21[[#This Row],[Erorr 1]])</f>
        <v>8.9721600000004287E-2</v>
      </c>
      <c r="G1301" s="8">
        <f>Table21[[#This Row],[Abs Erorr 1]]/Table21[[#This Row],[Adj Close]]</f>
        <v>8.8735953418059472E-4</v>
      </c>
      <c r="H1301" s="6">
        <f t="shared" si="103"/>
        <v>101.76875306666666</v>
      </c>
      <c r="I1301" s="9">
        <f>(Table21[[#This Row],[Adj Close]]-Table21[[#This Row],[3-MA]])</f>
        <v>-0.65798956666665731</v>
      </c>
      <c r="J1301" s="5">
        <f t="shared" si="102"/>
        <v>0.43295026984217544</v>
      </c>
      <c r="K1301" s="5">
        <f>ABS(Table21[[#This Row],[Erorr 2]])</f>
        <v>0.65798956666665731</v>
      </c>
      <c r="L1301" s="8">
        <f>Table21[[#This Row],[Abs Erorr 2]]/Table21[[#This Row],[Adj Close]]</f>
        <v>6.507611493475245E-3</v>
      </c>
      <c r="M1301" s="6">
        <f t="shared" si="104"/>
        <v>101.77539954999999</v>
      </c>
      <c r="N1301" s="11">
        <f>Table21[[#This Row],[Adj Close]]-Table21[[#This Row],[6-MA]]</f>
        <v>-0.66463604999998438</v>
      </c>
      <c r="O1301" s="12">
        <f>(Table21[[#This Row],[Adj Close]]-M1301)^2</f>
        <v>0.44174107895958176</v>
      </c>
      <c r="P1301" s="12">
        <f>ABS(Table21[[#This Row],[Erorr 3]])</f>
        <v>0.66463604999998438</v>
      </c>
      <c r="Q1301" s="204">
        <f>Table21[[#This Row],[Abs Erorr 3]]/Table21[[#This Row],[Adj Close]]</f>
        <v>6.5733461700146724E-3</v>
      </c>
    </row>
    <row r="1302" spans="1:17" x14ac:dyDescent="0.3">
      <c r="A1302" s="68">
        <v>45355</v>
      </c>
      <c r="B1302" s="87">
        <v>99.605369569999993</v>
      </c>
      <c r="C1302" s="6">
        <f t="shared" si="101"/>
        <v>101.1107635</v>
      </c>
      <c r="D1302" s="19">
        <f>Table21[[#This Row],[Adj Close]]-Table21[[#This Row],[Naive Trend ]]</f>
        <v>-1.505393930000011</v>
      </c>
      <c r="E1302" s="7">
        <f t="shared" si="100"/>
        <v>2.2662108844808779</v>
      </c>
      <c r="F1302" s="7">
        <f>ABS(Table21[[#This Row],[Erorr 1]])</f>
        <v>1.505393930000011</v>
      </c>
      <c r="G1302" s="8">
        <f>Table21[[#This Row],[Abs Erorr 1]]/Table21[[#This Row],[Adj Close]]</f>
        <v>1.511358209400609E-2</v>
      </c>
      <c r="H1302" s="6">
        <f t="shared" si="103"/>
        <v>101.4995753</v>
      </c>
      <c r="I1302" s="9">
        <f>(Table21[[#This Row],[Adj Close]]-Table21[[#This Row],[3-MA]])</f>
        <v>-1.8942057300000101</v>
      </c>
      <c r="J1302" s="5">
        <f t="shared" si="102"/>
        <v>3.5880153475648715</v>
      </c>
      <c r="K1302" s="5">
        <f>ABS(Table21[[#This Row],[Erorr 2]])</f>
        <v>1.8942057300000101</v>
      </c>
      <c r="L1302" s="8">
        <f>Table21[[#This Row],[Abs Erorr 2]]/Table21[[#This Row],[Adj Close]]</f>
        <v>1.9017104581583958E-2</v>
      </c>
      <c r="M1302" s="6">
        <f t="shared" si="104"/>
        <v>101.65908815</v>
      </c>
      <c r="N1302" s="11">
        <f>Table21[[#This Row],[Adj Close]]-Table21[[#This Row],[6-MA]]</f>
        <v>-2.0537185800000088</v>
      </c>
      <c r="O1302" s="12">
        <f>(Table21[[#This Row],[Adj Close]]-M1302)^2</f>
        <v>4.2177600058372526</v>
      </c>
      <c r="P1302" s="12">
        <f>ABS(Table21[[#This Row],[Erorr 3]])</f>
        <v>2.0537185800000088</v>
      </c>
      <c r="Q1302" s="204">
        <f>Table21[[#This Row],[Abs Erorr 3]]/Table21[[#This Row],[Adj Close]]</f>
        <v>2.0618552883905624E-2</v>
      </c>
    </row>
    <row r="1303" spans="1:17" x14ac:dyDescent="0.3">
      <c r="A1303" s="68">
        <v>45356</v>
      </c>
      <c r="B1303" s="87">
        <v>99.804756159999997</v>
      </c>
      <c r="C1303" s="6">
        <f t="shared" si="101"/>
        <v>99.605369569999993</v>
      </c>
      <c r="D1303" s="19">
        <f>Table21[[#This Row],[Adj Close]]-Table21[[#This Row],[Naive Trend ]]</f>
        <v>0.19938659000000314</v>
      </c>
      <c r="E1303" s="7">
        <f t="shared" si="100"/>
        <v>3.975501227182935E-2</v>
      </c>
      <c r="F1303" s="7">
        <f>ABS(Table21[[#This Row],[Erorr 1]])</f>
        <v>0.19938659000000314</v>
      </c>
      <c r="G1303" s="8">
        <f>Table21[[#This Row],[Abs Erorr 1]]/Table21[[#This Row],[Adj Close]]</f>
        <v>1.997766415864596E-3</v>
      </c>
      <c r="H1303" s="6">
        <f t="shared" si="103"/>
        <v>100.57905832333334</v>
      </c>
      <c r="I1303" s="9">
        <f>(Table21[[#This Row],[Adj Close]]-Table21[[#This Row],[3-MA]])</f>
        <v>-0.77430216333334556</v>
      </c>
      <c r="J1303" s="5">
        <f t="shared" si="102"/>
        <v>0.5995438401426989</v>
      </c>
      <c r="K1303" s="5">
        <f>ABS(Table21[[#This Row],[Erorr 2]])</f>
        <v>0.77430216333334556</v>
      </c>
      <c r="L1303" s="8">
        <f>Table21[[#This Row],[Abs Erorr 2]]/Table21[[#This Row],[Adj Close]]</f>
        <v>7.7581689803644079E-3</v>
      </c>
      <c r="M1303" s="6">
        <f t="shared" si="104"/>
        <v>101.31513977833333</v>
      </c>
      <c r="N1303" s="11">
        <f>Table21[[#This Row],[Adj Close]]-Table21[[#This Row],[6-MA]]</f>
        <v>-1.5103836183333357</v>
      </c>
      <c r="O1303" s="12">
        <f>(Table21[[#This Row],[Adj Close]]-M1303)^2</f>
        <v>2.2812586745296994</v>
      </c>
      <c r="P1303" s="12">
        <f>ABS(Table21[[#This Row],[Erorr 3]])</f>
        <v>1.5103836183333357</v>
      </c>
      <c r="Q1303" s="204">
        <f>Table21[[#This Row],[Abs Erorr 3]]/Table21[[#This Row],[Adj Close]]</f>
        <v>1.5133383181779378E-2</v>
      </c>
    </row>
    <row r="1304" spans="1:17" x14ac:dyDescent="0.3">
      <c r="A1304" s="68">
        <v>45357</v>
      </c>
      <c r="B1304" s="87">
        <v>101.0609207</v>
      </c>
      <c r="C1304" s="6">
        <f t="shared" si="101"/>
        <v>99.804756159999997</v>
      </c>
      <c r="D1304" s="19">
        <f>Table21[[#This Row],[Adj Close]]-Table21[[#This Row],[Naive Trend ]]</f>
        <v>1.2561645400000003</v>
      </c>
      <c r="E1304" s="7">
        <f t="shared" si="100"/>
        <v>1.5779493515534124</v>
      </c>
      <c r="F1304" s="7">
        <f>ABS(Table21[[#This Row],[Erorr 1]])</f>
        <v>1.2561645400000003</v>
      </c>
      <c r="G1304" s="8">
        <f>Table21[[#This Row],[Abs Erorr 1]]/Table21[[#This Row],[Adj Close]]</f>
        <v>1.2429775340449678E-2</v>
      </c>
      <c r="H1304" s="6">
        <f t="shared" si="103"/>
        <v>100.17362974333334</v>
      </c>
      <c r="I1304" s="9">
        <f>(Table21[[#This Row],[Adj Close]]-Table21[[#This Row],[3-MA]])</f>
        <v>0.88729095666666069</v>
      </c>
      <c r="J1304" s="5">
        <f t="shared" si="102"/>
        <v>0.78728524178243797</v>
      </c>
      <c r="K1304" s="5">
        <f>ABS(Table21[[#This Row],[Erorr 2]])</f>
        <v>0.88729095666666069</v>
      </c>
      <c r="L1304" s="8">
        <f>Table21[[#This Row],[Abs Erorr 2]]/Table21[[#This Row],[Adj Close]]</f>
        <v>8.7797632410315136E-3</v>
      </c>
      <c r="M1304" s="6">
        <f t="shared" si="104"/>
        <v>100.971191405</v>
      </c>
      <c r="N1304" s="11">
        <f>Table21[[#This Row],[Adj Close]]-Table21[[#This Row],[6-MA]]</f>
        <v>8.9729294999997933E-2</v>
      </c>
      <c r="O1304" s="12">
        <f>(Table21[[#This Row],[Adj Close]]-M1304)^2</f>
        <v>8.0513463811966533E-3</v>
      </c>
      <c r="P1304" s="12">
        <f>ABS(Table21[[#This Row],[Erorr 3]])</f>
        <v>8.9729294999997933E-2</v>
      </c>
      <c r="Q1304" s="204">
        <f>Table21[[#This Row],[Abs Erorr 3]]/Table21[[#This Row],[Adj Close]]</f>
        <v>8.8787331817765573E-4</v>
      </c>
    </row>
    <row r="1305" spans="1:17" x14ac:dyDescent="0.3">
      <c r="A1305" s="68">
        <v>45358</v>
      </c>
      <c r="B1305" s="87">
        <v>102.8155441</v>
      </c>
      <c r="C1305" s="6">
        <f t="shared" si="101"/>
        <v>101.0609207</v>
      </c>
      <c r="D1305" s="19">
        <f>Table21[[#This Row],[Adj Close]]-Table21[[#This Row],[Naive Trend ]]</f>
        <v>1.7546233999999998</v>
      </c>
      <c r="E1305" s="7">
        <f t="shared" si="100"/>
        <v>3.0787032758275594</v>
      </c>
      <c r="F1305" s="7">
        <f>ABS(Table21[[#This Row],[Erorr 1]])</f>
        <v>1.7546233999999998</v>
      </c>
      <c r="G1305" s="8">
        <f>Table21[[#This Row],[Abs Erorr 1]]/Table21[[#This Row],[Adj Close]]</f>
        <v>1.7065740548855395E-2</v>
      </c>
      <c r="H1305" s="6">
        <f t="shared" si="103"/>
        <v>100.15701547666667</v>
      </c>
      <c r="I1305" s="9">
        <f>(Table21[[#This Row],[Adj Close]]-Table21[[#This Row],[3-MA]])</f>
        <v>2.658528623333325</v>
      </c>
      <c r="J1305" s="5">
        <f t="shared" si="102"/>
        <v>7.0677744410825838</v>
      </c>
      <c r="K1305" s="5">
        <f>ABS(Table21[[#This Row],[Erorr 2]])</f>
        <v>2.658528623333325</v>
      </c>
      <c r="L1305" s="8">
        <f>Table21[[#This Row],[Abs Erorr 2]]/Table21[[#This Row],[Adj Close]]</f>
        <v>2.5857263574344348E-2</v>
      </c>
      <c r="M1305" s="6">
        <f t="shared" si="104"/>
        <v>100.82829538833334</v>
      </c>
      <c r="N1305" s="11">
        <f>Table21[[#This Row],[Adj Close]]-Table21[[#This Row],[6-MA]]</f>
        <v>1.987248711666652</v>
      </c>
      <c r="O1305" s="12">
        <f>(Table21[[#This Row],[Adj Close]]-M1305)^2</f>
        <v>3.949157442020768</v>
      </c>
      <c r="P1305" s="12">
        <f>ABS(Table21[[#This Row],[Erorr 3]])</f>
        <v>1.987248711666652</v>
      </c>
      <c r="Q1305" s="204">
        <f>Table21[[#This Row],[Abs Erorr 3]]/Table21[[#This Row],[Adj Close]]</f>
        <v>1.9328290571840216E-2</v>
      </c>
    </row>
    <row r="1306" spans="1:17" x14ac:dyDescent="0.3">
      <c r="A1306" s="68">
        <v>45359</v>
      </c>
      <c r="B1306" s="87">
        <v>102.6460648</v>
      </c>
      <c r="C1306" s="6">
        <f t="shared" si="101"/>
        <v>102.8155441</v>
      </c>
      <c r="D1306" s="19">
        <f>Table21[[#This Row],[Adj Close]]-Table21[[#This Row],[Naive Trend ]]</f>
        <v>-0.16947929999999189</v>
      </c>
      <c r="E1306" s="7">
        <f t="shared" si="100"/>
        <v>2.8723233128487253E-2</v>
      </c>
      <c r="F1306" s="7">
        <f>ABS(Table21[[#This Row],[Erorr 1]])</f>
        <v>0.16947929999999189</v>
      </c>
      <c r="G1306" s="8">
        <f>Table21[[#This Row],[Abs Erorr 1]]/Table21[[#This Row],[Adj Close]]</f>
        <v>1.6511037255077692E-3</v>
      </c>
      <c r="H1306" s="6">
        <f t="shared" si="103"/>
        <v>101.22707365333333</v>
      </c>
      <c r="I1306" s="9">
        <f>(Table21[[#This Row],[Adj Close]]-Table21[[#This Row],[3-MA]])</f>
        <v>1.41899114666667</v>
      </c>
      <c r="J1306" s="5">
        <f t="shared" si="102"/>
        <v>2.0135358743183911</v>
      </c>
      <c r="K1306" s="5">
        <f>ABS(Table21[[#This Row],[Erorr 2]])</f>
        <v>1.41899114666667</v>
      </c>
      <c r="L1306" s="8">
        <f>Table21[[#This Row],[Abs Erorr 2]]/Table21[[#This Row],[Adj Close]]</f>
        <v>1.3824116388986691E-2</v>
      </c>
      <c r="M1306" s="6">
        <f t="shared" si="104"/>
        <v>100.90306598833332</v>
      </c>
      <c r="N1306" s="11">
        <f>Table21[[#This Row],[Adj Close]]-Table21[[#This Row],[6-MA]]</f>
        <v>1.7429988116666806</v>
      </c>
      <c r="O1306" s="12">
        <f>(Table21[[#This Row],[Adj Close]]-M1306)^2</f>
        <v>3.0380448574714607</v>
      </c>
      <c r="P1306" s="12">
        <f>ABS(Table21[[#This Row],[Erorr 3]])</f>
        <v>1.7429988116666806</v>
      </c>
      <c r="Q1306" s="204">
        <f>Table21[[#This Row],[Abs Erorr 3]]/Table21[[#This Row],[Adj Close]]</f>
        <v>1.6980668621469457E-2</v>
      </c>
    </row>
    <row r="1307" spans="1:17" x14ac:dyDescent="0.3">
      <c r="A1307" s="68">
        <v>45362</v>
      </c>
      <c r="B1307" s="87">
        <v>103.0647812</v>
      </c>
      <c r="C1307" s="6">
        <f t="shared" si="101"/>
        <v>102.6460648</v>
      </c>
      <c r="D1307" s="19">
        <f>Table21[[#This Row],[Adj Close]]-Table21[[#This Row],[Naive Trend ]]</f>
        <v>0.41871639999999388</v>
      </c>
      <c r="E1307" s="7">
        <f t="shared" si="100"/>
        <v>0.17532342362895487</v>
      </c>
      <c r="F1307" s="7">
        <f>ABS(Table21[[#This Row],[Erorr 1]])</f>
        <v>0.41871639999999388</v>
      </c>
      <c r="G1307" s="8">
        <f>Table21[[#This Row],[Abs Erorr 1]]/Table21[[#This Row],[Adj Close]]</f>
        <v>4.0626525872835585E-3</v>
      </c>
      <c r="H1307" s="6">
        <f t="shared" si="103"/>
        <v>102.17417653333332</v>
      </c>
      <c r="I1307" s="9">
        <f>(Table21[[#This Row],[Adj Close]]-Table21[[#This Row],[3-MA]])</f>
        <v>0.89060466666667537</v>
      </c>
      <c r="J1307" s="5">
        <f t="shared" si="102"/>
        <v>0.79317667228845989</v>
      </c>
      <c r="K1307" s="5">
        <f>ABS(Table21[[#This Row],[Erorr 2]])</f>
        <v>0.89060466666667537</v>
      </c>
      <c r="L1307" s="8">
        <f>Table21[[#This Row],[Abs Erorr 2]]/Table21[[#This Row],[Adj Close]]</f>
        <v>8.64121241317568E-3</v>
      </c>
      <c r="M1307" s="6">
        <f t="shared" si="104"/>
        <v>101.17390313833334</v>
      </c>
      <c r="N1307" s="11">
        <f>Table21[[#This Row],[Adj Close]]-Table21[[#This Row],[6-MA]]</f>
        <v>1.8908780616666547</v>
      </c>
      <c r="O1307" s="12">
        <f>(Table21[[#This Row],[Adj Close]]-M1307)^2</f>
        <v>3.5754198440922451</v>
      </c>
      <c r="P1307" s="12">
        <f>ABS(Table21[[#This Row],[Erorr 3]])</f>
        <v>1.8908780616666547</v>
      </c>
      <c r="Q1307" s="204">
        <f>Table21[[#This Row],[Abs Erorr 3]]/Table21[[#This Row],[Adj Close]]</f>
        <v>1.8346500517934974E-2</v>
      </c>
    </row>
    <row r="1308" spans="1:17" x14ac:dyDescent="0.3">
      <c r="A1308" s="68">
        <v>45363</v>
      </c>
      <c r="B1308" s="87">
        <v>105.0287781</v>
      </c>
      <c r="C1308" s="6">
        <f t="shared" si="101"/>
        <v>103.0647812</v>
      </c>
      <c r="D1308" s="19">
        <f>Table21[[#This Row],[Adj Close]]-Table21[[#This Row],[Naive Trend ]]</f>
        <v>1.9639968999999979</v>
      </c>
      <c r="E1308" s="7">
        <f t="shared" si="100"/>
        <v>3.8572838232096021</v>
      </c>
      <c r="F1308" s="7">
        <f>ABS(Table21[[#This Row],[Erorr 1]])</f>
        <v>1.9639968999999979</v>
      </c>
      <c r="G1308" s="8">
        <f>Table21[[#This Row],[Abs Erorr 1]]/Table21[[#This Row],[Adj Close]]</f>
        <v>1.8699607246025821E-2</v>
      </c>
      <c r="H1308" s="6">
        <f t="shared" si="103"/>
        <v>102.84213003333332</v>
      </c>
      <c r="I1308" s="9">
        <f>(Table21[[#This Row],[Adj Close]]-Table21[[#This Row],[3-MA]])</f>
        <v>2.1866480666666774</v>
      </c>
      <c r="J1308" s="5">
        <f t="shared" si="102"/>
        <v>4.7814297674571185</v>
      </c>
      <c r="K1308" s="5">
        <f>ABS(Table21[[#This Row],[Erorr 2]])</f>
        <v>2.1866480666666774</v>
      </c>
      <c r="L1308" s="8">
        <f>Table21[[#This Row],[Abs Erorr 2]]/Table21[[#This Row],[Adj Close]]</f>
        <v>2.0819513529755876E-2</v>
      </c>
      <c r="M1308" s="6">
        <f t="shared" si="104"/>
        <v>101.49957275499999</v>
      </c>
      <c r="N1308" s="11">
        <f>Table21[[#This Row],[Adj Close]]-Table21[[#This Row],[6-MA]]</f>
        <v>3.5292053450000083</v>
      </c>
      <c r="O1308" s="12">
        <f>(Table21[[#This Row],[Adj Close]]-M1308)^2</f>
        <v>12.455290367176627</v>
      </c>
      <c r="P1308" s="12">
        <f>ABS(Table21[[#This Row],[Erorr 3]])</f>
        <v>3.5292053450000083</v>
      </c>
      <c r="Q1308" s="204">
        <f>Table21[[#This Row],[Abs Erorr 3]]/Table21[[#This Row],[Adj Close]]</f>
        <v>3.3602269862073243E-2</v>
      </c>
    </row>
    <row r="1309" spans="1:17" x14ac:dyDescent="0.3">
      <c r="A1309" s="68">
        <v>45364</v>
      </c>
      <c r="B1309" s="87">
        <v>109.1860657</v>
      </c>
      <c r="C1309" s="6">
        <f t="shared" si="101"/>
        <v>105.0287781</v>
      </c>
      <c r="D1309" s="19">
        <f>Table21[[#This Row],[Adj Close]]-Table21[[#This Row],[Naive Trend ]]</f>
        <v>4.1572876000000036</v>
      </c>
      <c r="E1309" s="7">
        <f t="shared" si="100"/>
        <v>17.283040189113791</v>
      </c>
      <c r="F1309" s="7">
        <f>ABS(Table21[[#This Row],[Erorr 1]])</f>
        <v>4.1572876000000036</v>
      </c>
      <c r="G1309" s="8">
        <f>Table21[[#This Row],[Abs Erorr 1]]/Table21[[#This Row],[Adj Close]]</f>
        <v>3.8075257802791258E-2</v>
      </c>
      <c r="H1309" s="6">
        <f t="shared" si="103"/>
        <v>103.5798747</v>
      </c>
      <c r="I1309" s="9">
        <f>(Table21[[#This Row],[Adj Close]]-Table21[[#This Row],[3-MA]])</f>
        <v>5.6061909999999955</v>
      </c>
      <c r="J1309" s="5">
        <f t="shared" si="102"/>
        <v>31.429377528480948</v>
      </c>
      <c r="K1309" s="5">
        <f>ABS(Table21[[#This Row],[Erorr 2]])</f>
        <v>5.6061909999999955</v>
      </c>
      <c r="L1309" s="8">
        <f>Table21[[#This Row],[Abs Erorr 2]]/Table21[[#This Row],[Adj Close]]</f>
        <v>5.1345297259849848E-2</v>
      </c>
      <c r="M1309" s="6">
        <f t="shared" si="104"/>
        <v>102.40347417666665</v>
      </c>
      <c r="N1309" s="11">
        <f>Table21[[#This Row],[Adj Close]]-Table21[[#This Row],[6-MA]]</f>
        <v>6.7825915233333518</v>
      </c>
      <c r="O1309" s="12">
        <f>(Table21[[#This Row],[Adj Close]]-M1309)^2</f>
        <v>46.003547772393439</v>
      </c>
      <c r="P1309" s="12">
        <f>ABS(Table21[[#This Row],[Erorr 3]])</f>
        <v>6.7825915233333518</v>
      </c>
      <c r="Q1309" s="204">
        <f>Table21[[#This Row],[Abs Erorr 3]]/Table21[[#This Row],[Adj Close]]</f>
        <v>6.2119570659952369E-2</v>
      </c>
    </row>
    <row r="1310" spans="1:17" x14ac:dyDescent="0.3">
      <c r="A1310" s="68">
        <v>45365</v>
      </c>
      <c r="B1310" s="87">
        <v>111.8379517</v>
      </c>
      <c r="C1310" s="6">
        <f t="shared" si="101"/>
        <v>109.1860657</v>
      </c>
      <c r="D1310" s="19">
        <f>Table21[[#This Row],[Adj Close]]-Table21[[#This Row],[Naive Trend ]]</f>
        <v>2.6518860000000046</v>
      </c>
      <c r="E1310" s="7">
        <f t="shared" si="100"/>
        <v>7.0324993569960244</v>
      </c>
      <c r="F1310" s="7">
        <f>ABS(Table21[[#This Row],[Erorr 1]])</f>
        <v>2.6518860000000046</v>
      </c>
      <c r="G1310" s="8">
        <f>Table21[[#This Row],[Abs Erorr 1]]/Table21[[#This Row],[Adj Close]]</f>
        <v>2.3711861310850568E-2</v>
      </c>
      <c r="H1310" s="6">
        <f t="shared" si="103"/>
        <v>105.75987500000001</v>
      </c>
      <c r="I1310" s="9">
        <f>(Table21[[#This Row],[Adj Close]]-Table21[[#This Row],[3-MA]])</f>
        <v>6.0780766999999969</v>
      </c>
      <c r="J1310" s="5">
        <f t="shared" si="102"/>
        <v>36.943016371082855</v>
      </c>
      <c r="K1310" s="5">
        <f>ABS(Table21[[#This Row],[Erorr 2]])</f>
        <v>6.0780766999999969</v>
      </c>
      <c r="L1310" s="8">
        <f>Table21[[#This Row],[Abs Erorr 2]]/Table21[[#This Row],[Adj Close]]</f>
        <v>5.4347174707778528E-2</v>
      </c>
      <c r="M1310" s="6">
        <f t="shared" si="104"/>
        <v>103.96702576666665</v>
      </c>
      <c r="N1310" s="11">
        <f>Table21[[#This Row],[Adj Close]]-Table21[[#This Row],[6-MA]]</f>
        <v>7.8709259333333534</v>
      </c>
      <c r="O1310" s="12">
        <f>(Table21[[#This Row],[Adj Close]]-M1310)^2</f>
        <v>61.951475048019518</v>
      </c>
      <c r="P1310" s="12">
        <f>ABS(Table21[[#This Row],[Erorr 3]])</f>
        <v>7.8709259333333534</v>
      </c>
      <c r="Q1310" s="204">
        <f>Table21[[#This Row],[Abs Erorr 3]]/Table21[[#This Row],[Adj Close]]</f>
        <v>7.0377951435007843E-2</v>
      </c>
    </row>
    <row r="1311" spans="1:17" x14ac:dyDescent="0.3">
      <c r="A1311" s="68">
        <v>45366</v>
      </c>
      <c r="B1311" s="87">
        <v>111.3095703</v>
      </c>
      <c r="C1311" s="6">
        <f t="shared" si="101"/>
        <v>111.8379517</v>
      </c>
      <c r="D1311" s="19">
        <f>Table21[[#This Row],[Adj Close]]-Table21[[#This Row],[Naive Trend ]]</f>
        <v>-0.52838140000000067</v>
      </c>
      <c r="E1311" s="7">
        <f t="shared" si="100"/>
        <v>0.27918690386596068</v>
      </c>
      <c r="F1311" s="7">
        <f>ABS(Table21[[#This Row],[Erorr 1]])</f>
        <v>0.52838140000000067</v>
      </c>
      <c r="G1311" s="8">
        <f>Table21[[#This Row],[Abs Erorr 1]]/Table21[[#This Row],[Adj Close]]</f>
        <v>4.7469539103952556E-3</v>
      </c>
      <c r="H1311" s="6">
        <f t="shared" si="103"/>
        <v>108.68426516666666</v>
      </c>
      <c r="I1311" s="9">
        <f>(Table21[[#This Row],[Adj Close]]-Table21[[#This Row],[3-MA]])</f>
        <v>2.6253051333333417</v>
      </c>
      <c r="J1311" s="5">
        <f t="shared" si="102"/>
        <v>6.892227043106395</v>
      </c>
      <c r="K1311" s="5">
        <f>ABS(Table21[[#This Row],[Erorr 2]])</f>
        <v>2.6253051333333417</v>
      </c>
      <c r="L1311" s="8">
        <f>Table21[[#This Row],[Abs Erorr 2]]/Table21[[#This Row],[Adj Close]]</f>
        <v>2.3585619154378692E-2</v>
      </c>
      <c r="M1311" s="6">
        <f t="shared" si="104"/>
        <v>105.7631976</v>
      </c>
      <c r="N1311" s="11">
        <f>Table21[[#This Row],[Adj Close]]-Table21[[#This Row],[6-MA]]</f>
        <v>5.5463727000000063</v>
      </c>
      <c r="O1311" s="12">
        <f>(Table21[[#This Row],[Adj Close]]-M1311)^2</f>
        <v>30.762250127305361</v>
      </c>
      <c r="P1311" s="12">
        <f>ABS(Table21[[#This Row],[Erorr 3]])</f>
        <v>5.5463727000000063</v>
      </c>
      <c r="Q1311" s="204">
        <f>Table21[[#This Row],[Abs Erorr 3]]/Table21[[#This Row],[Adj Close]]</f>
        <v>4.9828354247092137E-2</v>
      </c>
    </row>
    <row r="1312" spans="1:17" x14ac:dyDescent="0.3">
      <c r="A1312" s="68">
        <v>45369</v>
      </c>
      <c r="B1312" s="87">
        <v>108.4283829</v>
      </c>
      <c r="C1312" s="6">
        <f t="shared" si="101"/>
        <v>111.3095703</v>
      </c>
      <c r="D1312" s="19">
        <f>Table21[[#This Row],[Adj Close]]-Table21[[#This Row],[Naive Trend ]]</f>
        <v>-2.8811874000000017</v>
      </c>
      <c r="E1312" s="7">
        <f t="shared" si="100"/>
        <v>8.3012408339187704</v>
      </c>
      <c r="F1312" s="7">
        <f>ABS(Table21[[#This Row],[Erorr 1]])</f>
        <v>2.8811874000000017</v>
      </c>
      <c r="G1312" s="8">
        <f>Table21[[#This Row],[Abs Erorr 1]]/Table21[[#This Row],[Adj Close]]</f>
        <v>2.6572262012403411E-2</v>
      </c>
      <c r="H1312" s="6">
        <f t="shared" si="103"/>
        <v>110.77786256666667</v>
      </c>
      <c r="I1312" s="9">
        <f>(Table21[[#This Row],[Adj Close]]-Table21[[#This Row],[3-MA]])</f>
        <v>-2.3494796666666673</v>
      </c>
      <c r="J1312" s="5">
        <f t="shared" si="102"/>
        <v>5.5200547040801142</v>
      </c>
      <c r="K1312" s="5">
        <f>ABS(Table21[[#This Row],[Erorr 2]])</f>
        <v>2.3494796666666673</v>
      </c>
      <c r="L1312" s="8">
        <f>Table21[[#This Row],[Abs Erorr 2]]/Table21[[#This Row],[Adj Close]]</f>
        <v>2.166849309957446E-2</v>
      </c>
      <c r="M1312" s="6">
        <f t="shared" si="104"/>
        <v>107.17886863333332</v>
      </c>
      <c r="N1312" s="11">
        <f>Table21[[#This Row],[Adj Close]]-Table21[[#This Row],[6-MA]]</f>
        <v>1.2495142666666794</v>
      </c>
      <c r="O1312" s="12">
        <f>(Table21[[#This Row],[Adj Close]]-M1312)^2</f>
        <v>1.5612859026035697</v>
      </c>
      <c r="P1312" s="12">
        <f>ABS(Table21[[#This Row],[Erorr 3]])</f>
        <v>1.2495142666666794</v>
      </c>
      <c r="Q1312" s="204">
        <f>Table21[[#This Row],[Abs Erorr 3]]/Table21[[#This Row],[Adj Close]]</f>
        <v>1.1523867028608793E-2</v>
      </c>
    </row>
    <row r="1313" spans="1:17" x14ac:dyDescent="0.3">
      <c r="A1313" s="68">
        <v>45370</v>
      </c>
      <c r="B1313" s="87">
        <v>108.8271637</v>
      </c>
      <c r="C1313" s="6">
        <f t="shared" si="101"/>
        <v>108.4283829</v>
      </c>
      <c r="D1313" s="19">
        <f>Table21[[#This Row],[Adj Close]]-Table21[[#This Row],[Naive Trend ]]</f>
        <v>0.39878079999999727</v>
      </c>
      <c r="E1313" s="7">
        <f t="shared" si="100"/>
        <v>0.15902612644863781</v>
      </c>
      <c r="F1313" s="7">
        <f>ABS(Table21[[#This Row],[Erorr 1]])</f>
        <v>0.39878079999999727</v>
      </c>
      <c r="G1313" s="8">
        <f>Table21[[#This Row],[Abs Erorr 1]]/Table21[[#This Row],[Adj Close]]</f>
        <v>3.6643498409946822E-3</v>
      </c>
      <c r="H1313" s="6">
        <f t="shared" si="103"/>
        <v>110.52530163333334</v>
      </c>
      <c r="I1313" s="9">
        <f>(Table21[[#This Row],[Adj Close]]-Table21[[#This Row],[3-MA]])</f>
        <v>-1.6981379333333422</v>
      </c>
      <c r="J1313" s="5">
        <f t="shared" si="102"/>
        <v>2.8836724406256344</v>
      </c>
      <c r="K1313" s="5">
        <f>ABS(Table21[[#This Row],[Erorr 2]])</f>
        <v>1.6981379333333422</v>
      </c>
      <c r="L1313" s="8">
        <f>Table21[[#This Row],[Abs Erorr 2]]/Table21[[#This Row],[Adj Close]]</f>
        <v>1.5603989625370915E-2</v>
      </c>
      <c r="M1313" s="6">
        <f t="shared" si="104"/>
        <v>108.14258831666666</v>
      </c>
      <c r="N1313" s="11">
        <f>Table21[[#This Row],[Adj Close]]-Table21[[#This Row],[6-MA]]</f>
        <v>0.684575383333339</v>
      </c>
      <c r="O1313" s="12">
        <f>(Table21[[#This Row],[Adj Close]]-M1313)^2</f>
        <v>0.46864345546598807</v>
      </c>
      <c r="P1313" s="12">
        <f>ABS(Table21[[#This Row],[Erorr 3]])</f>
        <v>0.684575383333339</v>
      </c>
      <c r="Q1313" s="204">
        <f>Table21[[#This Row],[Abs Erorr 3]]/Table21[[#This Row],[Adj Close]]</f>
        <v>6.2904826337336498E-3</v>
      </c>
    </row>
    <row r="1314" spans="1:17" x14ac:dyDescent="0.3">
      <c r="A1314" s="68">
        <v>45371</v>
      </c>
      <c r="B1314" s="87">
        <v>109.7543259</v>
      </c>
      <c r="C1314" s="6">
        <f t="shared" si="101"/>
        <v>108.8271637</v>
      </c>
      <c r="D1314" s="19">
        <f>Table21[[#This Row],[Adj Close]]-Table21[[#This Row],[Naive Trend ]]</f>
        <v>0.92716219999999794</v>
      </c>
      <c r="E1314" s="7">
        <f t="shared" si="100"/>
        <v>0.85962974510883616</v>
      </c>
      <c r="F1314" s="7">
        <f>ABS(Table21[[#This Row],[Erorr 1]])</f>
        <v>0.92716219999999794</v>
      </c>
      <c r="G1314" s="8">
        <f>Table21[[#This Row],[Abs Erorr 1]]/Table21[[#This Row],[Adj Close]]</f>
        <v>8.4476141819208057E-3</v>
      </c>
      <c r="H1314" s="6">
        <f t="shared" si="103"/>
        <v>109.52170563333334</v>
      </c>
      <c r="I1314" s="9">
        <f>(Table21[[#This Row],[Adj Close]]-Table21[[#This Row],[3-MA]])</f>
        <v>0.23262026666665747</v>
      </c>
      <c r="J1314" s="5">
        <f t="shared" si="102"/>
        <v>5.4112188464066832E-2</v>
      </c>
      <c r="K1314" s="5">
        <f>ABS(Table21[[#This Row],[Erorr 2]])</f>
        <v>0.23262026666665747</v>
      </c>
      <c r="L1314" s="8">
        <f>Table21[[#This Row],[Abs Erorr 2]]/Table21[[#This Row],[Adj Close]]</f>
        <v>2.1194633082490416E-3</v>
      </c>
      <c r="M1314" s="6">
        <f t="shared" si="104"/>
        <v>109.10298540000001</v>
      </c>
      <c r="N1314" s="11">
        <f>Table21[[#This Row],[Adj Close]]-Table21[[#This Row],[6-MA]]</f>
        <v>0.65134049999998922</v>
      </c>
      <c r="O1314" s="12">
        <f>(Table21[[#This Row],[Adj Close]]-M1314)^2</f>
        <v>0.42424444694023594</v>
      </c>
      <c r="P1314" s="12">
        <f>ABS(Table21[[#This Row],[Erorr 3]])</f>
        <v>0.65134049999998922</v>
      </c>
      <c r="Q1314" s="204">
        <f>Table21[[#This Row],[Abs Erorr 3]]/Table21[[#This Row],[Adj Close]]</f>
        <v>5.9345314606865009E-3</v>
      </c>
    </row>
    <row r="1315" spans="1:17" x14ac:dyDescent="0.3">
      <c r="A1315" s="68">
        <v>45372</v>
      </c>
      <c r="B1315" s="87">
        <v>107.2619476</v>
      </c>
      <c r="C1315" s="6">
        <f t="shared" si="101"/>
        <v>109.7543259</v>
      </c>
      <c r="D1315" s="19">
        <f>Table21[[#This Row],[Adj Close]]-Table21[[#This Row],[Naive Trend ]]</f>
        <v>-2.4923782999999986</v>
      </c>
      <c r="E1315" s="7">
        <f t="shared" si="100"/>
        <v>6.2119495903108835</v>
      </c>
      <c r="F1315" s="7">
        <f>ABS(Table21[[#This Row],[Erorr 1]])</f>
        <v>2.4923782999999986</v>
      </c>
      <c r="G1315" s="8">
        <f>Table21[[#This Row],[Abs Erorr 1]]/Table21[[#This Row],[Adj Close]]</f>
        <v>2.323636998737471E-2</v>
      </c>
      <c r="H1315" s="6">
        <f t="shared" si="103"/>
        <v>109.00329083333334</v>
      </c>
      <c r="I1315" s="9">
        <f>(Table21[[#This Row],[Adj Close]]-Table21[[#This Row],[3-MA]])</f>
        <v>-1.741343233333339</v>
      </c>
      <c r="J1315" s="5">
        <f t="shared" si="102"/>
        <v>3.0322762562758072</v>
      </c>
      <c r="K1315" s="5">
        <f>ABS(Table21[[#This Row],[Erorr 2]])</f>
        <v>1.741343233333339</v>
      </c>
      <c r="L1315" s="8">
        <f>Table21[[#This Row],[Abs Erorr 2]]/Table21[[#This Row],[Adj Close]]</f>
        <v>1.6234492029057086E-2</v>
      </c>
      <c r="M1315" s="6">
        <f t="shared" si="104"/>
        <v>109.89057670000001</v>
      </c>
      <c r="N1315" s="11">
        <f>Table21[[#This Row],[Adj Close]]-Table21[[#This Row],[6-MA]]</f>
        <v>-2.6286291000000119</v>
      </c>
      <c r="O1315" s="12">
        <f>(Table21[[#This Row],[Adj Close]]-M1315)^2</f>
        <v>6.9096909453668731</v>
      </c>
      <c r="P1315" s="12">
        <f>ABS(Table21[[#This Row],[Erorr 3]])</f>
        <v>2.6286291000000119</v>
      </c>
      <c r="Q1315" s="204">
        <f>Table21[[#This Row],[Abs Erorr 3]]/Table21[[#This Row],[Adj Close]]</f>
        <v>2.4506632210359119E-2</v>
      </c>
    </row>
    <row r="1316" spans="1:17" x14ac:dyDescent="0.3">
      <c r="A1316" s="68">
        <v>45373</v>
      </c>
      <c r="B1316" s="87">
        <v>107.780365</v>
      </c>
      <c r="C1316" s="6">
        <f t="shared" si="101"/>
        <v>107.2619476</v>
      </c>
      <c r="D1316" s="19">
        <f>Table21[[#This Row],[Adj Close]]-Table21[[#This Row],[Naive Trend ]]</f>
        <v>0.51841740000000414</v>
      </c>
      <c r="E1316" s="7">
        <f t="shared" si="100"/>
        <v>0.2687566006227643</v>
      </c>
      <c r="F1316" s="7">
        <f>ABS(Table21[[#This Row],[Erorr 1]])</f>
        <v>0.51841740000000414</v>
      </c>
      <c r="G1316" s="8">
        <f>Table21[[#This Row],[Abs Erorr 1]]/Table21[[#This Row],[Adj Close]]</f>
        <v>4.809942887092692E-3</v>
      </c>
      <c r="H1316" s="6">
        <f t="shared" si="103"/>
        <v>108.61447906666666</v>
      </c>
      <c r="I1316" s="9">
        <f>(Table21[[#This Row],[Adj Close]]-Table21[[#This Row],[3-MA]])</f>
        <v>-0.83411406666665755</v>
      </c>
      <c r="J1316" s="5">
        <f t="shared" si="102"/>
        <v>0.69574627621118923</v>
      </c>
      <c r="K1316" s="5">
        <f>ABS(Table21[[#This Row],[Erorr 2]])</f>
        <v>0.83411406666665755</v>
      </c>
      <c r="L1316" s="8">
        <f>Table21[[#This Row],[Abs Erorr 2]]/Table21[[#This Row],[Adj Close]]</f>
        <v>7.7390169041147479E-3</v>
      </c>
      <c r="M1316" s="6">
        <f t="shared" si="104"/>
        <v>109.56989034999999</v>
      </c>
      <c r="N1316" s="11">
        <f>Table21[[#This Row],[Adj Close]]-Table21[[#This Row],[6-MA]]</f>
        <v>-1.789525349999991</v>
      </c>
      <c r="O1316" s="12">
        <f>(Table21[[#This Row],[Adj Close]]-M1316)^2</f>
        <v>3.2024009782925904</v>
      </c>
      <c r="P1316" s="12">
        <f>ABS(Table21[[#This Row],[Erorr 3]])</f>
        <v>1.789525349999991</v>
      </c>
      <c r="Q1316" s="204">
        <f>Table21[[#This Row],[Abs Erorr 3]]/Table21[[#This Row],[Adj Close]]</f>
        <v>1.6603444885346149E-2</v>
      </c>
    </row>
    <row r="1317" spans="1:17" x14ac:dyDescent="0.3">
      <c r="A1317" s="68">
        <v>45376</v>
      </c>
      <c r="B1317" s="87">
        <v>109.9537201</v>
      </c>
      <c r="C1317" s="6">
        <f t="shared" si="101"/>
        <v>107.780365</v>
      </c>
      <c r="D1317" s="19">
        <f>Table21[[#This Row],[Adj Close]]-Table21[[#This Row],[Naive Trend ]]</f>
        <v>2.1733550999999949</v>
      </c>
      <c r="E1317" s="7">
        <f t="shared" si="100"/>
        <v>4.7234723906959877</v>
      </c>
      <c r="F1317" s="7">
        <f>ABS(Table21[[#This Row],[Erorr 1]])</f>
        <v>2.1733550999999949</v>
      </c>
      <c r="G1317" s="8">
        <f>Table21[[#This Row],[Abs Erorr 1]]/Table21[[#This Row],[Adj Close]]</f>
        <v>1.9766089751428018E-2</v>
      </c>
      <c r="H1317" s="6">
        <f t="shared" si="103"/>
        <v>108.26554616666668</v>
      </c>
      <c r="I1317" s="9">
        <f>(Table21[[#This Row],[Adj Close]]-Table21[[#This Row],[3-MA]])</f>
        <v>1.6881739333333172</v>
      </c>
      <c r="J1317" s="5">
        <f t="shared" si="102"/>
        <v>2.8499312291860832</v>
      </c>
      <c r="K1317" s="5">
        <f>ABS(Table21[[#This Row],[Erorr 2]])</f>
        <v>1.6881739333333172</v>
      </c>
      <c r="L1317" s="8">
        <f>Table21[[#This Row],[Abs Erorr 2]]/Table21[[#This Row],[Adj Close]]</f>
        <v>1.5353495377855044E-2</v>
      </c>
      <c r="M1317" s="6">
        <f t="shared" si="104"/>
        <v>108.8936259</v>
      </c>
      <c r="N1317" s="11">
        <f>Table21[[#This Row],[Adj Close]]-Table21[[#This Row],[6-MA]]</f>
        <v>1.0600941999999947</v>
      </c>
      <c r="O1317" s="12">
        <f>(Table21[[#This Row],[Adj Close]]-M1317)^2</f>
        <v>1.1237997128736286</v>
      </c>
      <c r="P1317" s="12">
        <f>ABS(Table21[[#This Row],[Erorr 3]])</f>
        <v>1.0600941999999947</v>
      </c>
      <c r="Q1317" s="204">
        <f>Table21[[#This Row],[Abs Erorr 3]]/Table21[[#This Row],[Adj Close]]</f>
        <v>9.6412763391349292E-3</v>
      </c>
    </row>
    <row r="1318" spans="1:17" x14ac:dyDescent="0.3">
      <c r="A1318" s="68">
        <v>45377</v>
      </c>
      <c r="B1318" s="87">
        <v>110.1132278</v>
      </c>
      <c r="C1318" s="6">
        <f t="shared" si="101"/>
        <v>109.9537201</v>
      </c>
      <c r="D1318" s="19">
        <f>Table21[[#This Row],[Adj Close]]-Table21[[#This Row],[Naive Trend ]]</f>
        <v>0.15950770000000603</v>
      </c>
      <c r="E1318" s="7">
        <f t="shared" si="100"/>
        <v>2.5442706359291922E-2</v>
      </c>
      <c r="F1318" s="7">
        <f>ABS(Table21[[#This Row],[Erorr 1]])</f>
        <v>0.15950770000000603</v>
      </c>
      <c r="G1318" s="8">
        <f>Table21[[#This Row],[Abs Erorr 1]]/Table21[[#This Row],[Adj Close]]</f>
        <v>1.4485789145126306E-3</v>
      </c>
      <c r="H1318" s="6">
        <f t="shared" si="103"/>
        <v>108.3320109</v>
      </c>
      <c r="I1318" s="9">
        <f>(Table21[[#This Row],[Adj Close]]-Table21[[#This Row],[3-MA]])</f>
        <v>1.781216900000004</v>
      </c>
      <c r="J1318" s="5">
        <f t="shared" si="102"/>
        <v>3.172733644845624</v>
      </c>
      <c r="K1318" s="5">
        <f>ABS(Table21[[#This Row],[Erorr 2]])</f>
        <v>1.781216900000004</v>
      </c>
      <c r="L1318" s="8">
        <f>Table21[[#This Row],[Abs Erorr 2]]/Table21[[#This Row],[Adj Close]]</f>
        <v>1.6176230009670136E-2</v>
      </c>
      <c r="M1318" s="6">
        <f t="shared" si="104"/>
        <v>108.66765086666665</v>
      </c>
      <c r="N1318" s="11">
        <f>Table21[[#This Row],[Adj Close]]-Table21[[#This Row],[6-MA]]</f>
        <v>1.4455769333333564</v>
      </c>
      <c r="O1318" s="12">
        <f>(Table21[[#This Row],[Adj Close]]-M1318)^2</f>
        <v>2.089692670185471</v>
      </c>
      <c r="P1318" s="12">
        <f>ABS(Table21[[#This Row],[Erorr 3]])</f>
        <v>1.4455769333333564</v>
      </c>
      <c r="Q1318" s="204">
        <f>Table21[[#This Row],[Abs Erorr 3]]/Table21[[#This Row],[Adj Close]]</f>
        <v>1.312809516363443E-2</v>
      </c>
    </row>
    <row r="1319" spans="1:17" x14ac:dyDescent="0.3">
      <c r="A1319" s="68">
        <v>45378</v>
      </c>
      <c r="B1319" s="87">
        <v>110.85097500000001</v>
      </c>
      <c r="C1319" s="6">
        <f t="shared" si="101"/>
        <v>110.1132278</v>
      </c>
      <c r="D1319" s="19">
        <f>Table21[[#This Row],[Adj Close]]-Table21[[#This Row],[Naive Trend ]]</f>
        <v>0.73774720000000116</v>
      </c>
      <c r="E1319" s="7">
        <f t="shared" si="100"/>
        <v>0.54427093110784175</v>
      </c>
      <c r="F1319" s="7">
        <f>ABS(Table21[[#This Row],[Erorr 1]])</f>
        <v>0.73774720000000116</v>
      </c>
      <c r="G1319" s="8">
        <f>Table21[[#This Row],[Abs Erorr 1]]/Table21[[#This Row],[Adj Close]]</f>
        <v>6.6553063696553061E-3</v>
      </c>
      <c r="H1319" s="6">
        <f t="shared" si="103"/>
        <v>109.28243763333334</v>
      </c>
      <c r="I1319" s="9">
        <f>(Table21[[#This Row],[Adj Close]]-Table21[[#This Row],[3-MA]])</f>
        <v>1.5685373666666607</v>
      </c>
      <c r="J1319" s="5">
        <f t="shared" si="102"/>
        <v>2.4603094706295821</v>
      </c>
      <c r="K1319" s="5">
        <f>ABS(Table21[[#This Row],[Erorr 2]])</f>
        <v>1.5685373666666607</v>
      </c>
      <c r="L1319" s="8">
        <f>Table21[[#This Row],[Abs Erorr 2]]/Table21[[#This Row],[Adj Close]]</f>
        <v>1.4149964550755288E-2</v>
      </c>
      <c r="M1319" s="6">
        <f t="shared" si="104"/>
        <v>108.94845835000001</v>
      </c>
      <c r="N1319" s="11">
        <f>Table21[[#This Row],[Adj Close]]-Table21[[#This Row],[6-MA]]</f>
        <v>1.9025166499999955</v>
      </c>
      <c r="O1319" s="12">
        <f>(Table21[[#This Row],[Adj Close]]-M1319)^2</f>
        <v>3.6195696035272054</v>
      </c>
      <c r="P1319" s="12">
        <f>ABS(Table21[[#This Row],[Erorr 3]])</f>
        <v>1.9025166499999955</v>
      </c>
      <c r="Q1319" s="204">
        <f>Table21[[#This Row],[Abs Erorr 3]]/Table21[[#This Row],[Adj Close]]</f>
        <v>1.7162831901117653E-2</v>
      </c>
    </row>
    <row r="1320" spans="1:17" x14ac:dyDescent="0.3">
      <c r="A1320" s="68">
        <v>45379</v>
      </c>
      <c r="B1320" s="87">
        <v>111.73825840000001</v>
      </c>
      <c r="C1320" s="6">
        <f t="shared" si="101"/>
        <v>110.85097500000001</v>
      </c>
      <c r="D1320" s="19">
        <f>Table21[[#This Row],[Adj Close]]-Table21[[#This Row],[Naive Trend ]]</f>
        <v>0.88728340000000117</v>
      </c>
      <c r="E1320" s="7">
        <f t="shared" si="100"/>
        <v>0.78727183191556205</v>
      </c>
      <c r="F1320" s="7">
        <f>ABS(Table21[[#This Row],[Erorr 1]])</f>
        <v>0.88728340000000117</v>
      </c>
      <c r="G1320" s="8">
        <f>Table21[[#This Row],[Abs Erorr 1]]/Table21[[#This Row],[Adj Close]]</f>
        <v>7.9407305313790449E-3</v>
      </c>
      <c r="H1320" s="6">
        <f t="shared" si="103"/>
        <v>110.3059743</v>
      </c>
      <c r="I1320" s="9">
        <f>(Table21[[#This Row],[Adj Close]]-Table21[[#This Row],[3-MA]])</f>
        <v>1.4322841000000039</v>
      </c>
      <c r="J1320" s="5">
        <f t="shared" si="102"/>
        <v>2.0514377431128215</v>
      </c>
      <c r="K1320" s="5">
        <f>ABS(Table21[[#This Row],[Erorr 2]])</f>
        <v>1.4322841000000039</v>
      </c>
      <c r="L1320" s="8">
        <f>Table21[[#This Row],[Abs Erorr 2]]/Table21[[#This Row],[Adj Close]]</f>
        <v>1.2818206767396725E-2</v>
      </c>
      <c r="M1320" s="6">
        <f t="shared" si="104"/>
        <v>109.28576023333335</v>
      </c>
      <c r="N1320" s="11">
        <f>Table21[[#This Row],[Adj Close]]-Table21[[#This Row],[6-MA]]</f>
        <v>2.4524981666666577</v>
      </c>
      <c r="O1320" s="12">
        <f>(Table21[[#This Row],[Adj Close]]-M1320)^2</f>
        <v>6.0147472575033172</v>
      </c>
      <c r="P1320" s="12">
        <f>ABS(Table21[[#This Row],[Erorr 3]])</f>
        <v>2.4524981666666577</v>
      </c>
      <c r="Q1320" s="204">
        <f>Table21[[#This Row],[Abs Erorr 3]]/Table21[[#This Row],[Adj Close]]</f>
        <v>2.1948598463806535E-2</v>
      </c>
    </row>
    <row r="1321" spans="1:17" x14ac:dyDescent="0.3">
      <c r="A1321" s="68">
        <v>45383</v>
      </c>
      <c r="B1321" s="87">
        <v>111.38932800000001</v>
      </c>
      <c r="C1321" s="6">
        <f t="shared" si="101"/>
        <v>111.73825840000001</v>
      </c>
      <c r="D1321" s="19">
        <f>Table21[[#This Row],[Adj Close]]-Table21[[#This Row],[Naive Trend ]]</f>
        <v>-0.34893040000000042</v>
      </c>
      <c r="E1321" s="7">
        <f t="shared" si="100"/>
        <v>0.1217524240441603</v>
      </c>
      <c r="F1321" s="7">
        <f>ABS(Table21[[#This Row],[Erorr 1]])</f>
        <v>0.34893040000000042</v>
      </c>
      <c r="G1321" s="8">
        <f>Table21[[#This Row],[Abs Erorr 1]]/Table21[[#This Row],[Adj Close]]</f>
        <v>3.132529895503099E-3</v>
      </c>
      <c r="H1321" s="6">
        <f t="shared" si="103"/>
        <v>110.9008204</v>
      </c>
      <c r="I1321" s="9">
        <f>(Table21[[#This Row],[Adj Close]]-Table21[[#This Row],[3-MA]])</f>
        <v>0.48850760000000548</v>
      </c>
      <c r="J1321" s="5">
        <f t="shared" si="102"/>
        <v>0.23863967525776536</v>
      </c>
      <c r="K1321" s="5">
        <f>ABS(Table21[[#This Row],[Erorr 2]])</f>
        <v>0.48850760000000548</v>
      </c>
      <c r="L1321" s="8">
        <f>Table21[[#This Row],[Abs Erorr 2]]/Table21[[#This Row],[Adj Close]]</f>
        <v>4.3855871004088061E-3</v>
      </c>
      <c r="M1321" s="6">
        <f t="shared" si="104"/>
        <v>109.61641564999998</v>
      </c>
      <c r="N1321" s="11">
        <f>Table21[[#This Row],[Adj Close]]-Table21[[#This Row],[6-MA]]</f>
        <v>1.772912350000027</v>
      </c>
      <c r="O1321" s="12">
        <f>(Table21[[#This Row],[Adj Close]]-M1321)^2</f>
        <v>3.1432182007826182</v>
      </c>
      <c r="P1321" s="12">
        <f>ABS(Table21[[#This Row],[Erorr 3]])</f>
        <v>1.772912350000027</v>
      </c>
      <c r="Q1321" s="204">
        <f>Table21[[#This Row],[Abs Erorr 3]]/Table21[[#This Row],[Adj Close]]</f>
        <v>1.5916357355168054E-2</v>
      </c>
    </row>
    <row r="1322" spans="1:17" x14ac:dyDescent="0.3">
      <c r="A1322" s="68">
        <v>45384</v>
      </c>
      <c r="B1322" s="87">
        <v>108.567955</v>
      </c>
      <c r="C1322" s="6">
        <f t="shared" si="101"/>
        <v>111.38932800000001</v>
      </c>
      <c r="D1322" s="19">
        <f>Table21[[#This Row],[Adj Close]]-Table21[[#This Row],[Naive Trend ]]</f>
        <v>-2.8213730000000083</v>
      </c>
      <c r="E1322" s="7">
        <f t="shared" si="100"/>
        <v>7.9601456051290471</v>
      </c>
      <c r="F1322" s="7">
        <f>ABS(Table21[[#This Row],[Erorr 1]])</f>
        <v>2.8213730000000083</v>
      </c>
      <c r="G1322" s="8">
        <f>Table21[[#This Row],[Abs Erorr 1]]/Table21[[#This Row],[Adj Close]]</f>
        <v>2.5987161681363606E-2</v>
      </c>
      <c r="H1322" s="6">
        <f t="shared" si="103"/>
        <v>111.32618713333333</v>
      </c>
      <c r="I1322" s="9">
        <f>(Table21[[#This Row],[Adj Close]]-Table21[[#This Row],[3-MA]])</f>
        <v>-2.7582321333333368</v>
      </c>
      <c r="J1322" s="5">
        <f t="shared" si="102"/>
        <v>7.6078445013525702</v>
      </c>
      <c r="K1322" s="5">
        <f>ABS(Table21[[#This Row],[Erorr 2]])</f>
        <v>2.7582321333333368</v>
      </c>
      <c r="L1322" s="8">
        <f>Table21[[#This Row],[Abs Erorr 2]]/Table21[[#This Row],[Adj Close]]</f>
        <v>2.5405582460619591E-2</v>
      </c>
      <c r="M1322" s="6">
        <f t="shared" si="104"/>
        <v>110.30431238333334</v>
      </c>
      <c r="N1322" s="11">
        <f>Table21[[#This Row],[Adj Close]]-Table21[[#This Row],[6-MA]]</f>
        <v>-1.7363573833333419</v>
      </c>
      <c r="O1322" s="12">
        <f>(Table21[[#This Row],[Adj Close]]-M1322)^2</f>
        <v>3.0149369626562099</v>
      </c>
      <c r="P1322" s="12">
        <f>ABS(Table21[[#This Row],[Erorr 3]])</f>
        <v>1.7363573833333419</v>
      </c>
      <c r="Q1322" s="204">
        <f>Table21[[#This Row],[Abs Erorr 3]]/Table21[[#This Row],[Adj Close]]</f>
        <v>1.5993277052453847E-2</v>
      </c>
    </row>
    <row r="1323" spans="1:17" x14ac:dyDescent="0.3">
      <c r="A1323" s="68">
        <v>45385</v>
      </c>
      <c r="B1323" s="87">
        <v>108.4184113</v>
      </c>
      <c r="C1323" s="6">
        <f t="shared" si="101"/>
        <v>108.567955</v>
      </c>
      <c r="D1323" s="19">
        <f>Table21[[#This Row],[Adj Close]]-Table21[[#This Row],[Naive Trend ]]</f>
        <v>-0.14954369999999528</v>
      </c>
      <c r="E1323" s="7">
        <f t="shared" si="100"/>
        <v>2.2363318209688589E-2</v>
      </c>
      <c r="F1323" s="7">
        <f>ABS(Table21[[#This Row],[Erorr 1]])</f>
        <v>0.14954369999999528</v>
      </c>
      <c r="G1323" s="8">
        <f>Table21[[#This Row],[Abs Erorr 1]]/Table21[[#This Row],[Adj Close]]</f>
        <v>1.3793201561144374E-3</v>
      </c>
      <c r="H1323" s="6">
        <f t="shared" si="103"/>
        <v>110.56518046666667</v>
      </c>
      <c r="I1323" s="9">
        <f>(Table21[[#This Row],[Adj Close]]-Table21[[#This Row],[3-MA]])</f>
        <v>-2.1467691666666724</v>
      </c>
      <c r="J1323" s="5">
        <f t="shared" si="102"/>
        <v>4.6086178549507189</v>
      </c>
      <c r="K1323" s="5">
        <f>ABS(Table21[[#This Row],[Erorr 2]])</f>
        <v>2.1467691666666724</v>
      </c>
      <c r="L1323" s="8">
        <f>Table21[[#This Row],[Abs Erorr 2]]/Table21[[#This Row],[Adj Close]]</f>
        <v>1.9800780521736647E-2</v>
      </c>
      <c r="M1323" s="6">
        <f t="shared" si="104"/>
        <v>110.43557738333334</v>
      </c>
      <c r="N1323" s="11">
        <f>Table21[[#This Row],[Adj Close]]-Table21[[#This Row],[6-MA]]</f>
        <v>-2.0171660833333362</v>
      </c>
      <c r="O1323" s="12">
        <f>(Table21[[#This Row],[Adj Close]]-M1323)^2</f>
        <v>4.0689590077503519</v>
      </c>
      <c r="P1323" s="12">
        <f>ABS(Table21[[#This Row],[Erorr 3]])</f>
        <v>2.0171660833333362</v>
      </c>
      <c r="Q1323" s="204">
        <f>Table21[[#This Row],[Abs Erorr 3]]/Table21[[#This Row],[Adj Close]]</f>
        <v>1.8605383155373134E-2</v>
      </c>
    </row>
    <row r="1324" spans="1:17" x14ac:dyDescent="0.3">
      <c r="A1324" s="68">
        <v>45386</v>
      </c>
      <c r="B1324" s="87">
        <v>107.9897232</v>
      </c>
      <c r="C1324" s="6">
        <f t="shared" si="101"/>
        <v>108.4184113</v>
      </c>
      <c r="D1324" s="19">
        <f>Table21[[#This Row],[Adj Close]]-Table21[[#This Row],[Naive Trend ]]</f>
        <v>-0.42868810000000224</v>
      </c>
      <c r="E1324" s="7">
        <f t="shared" si="100"/>
        <v>0.18377348708161192</v>
      </c>
      <c r="F1324" s="7">
        <f>ABS(Table21[[#This Row],[Erorr 1]])</f>
        <v>0.42868810000000224</v>
      </c>
      <c r="G1324" s="8">
        <f>Table21[[#This Row],[Abs Erorr 1]]/Table21[[#This Row],[Adj Close]]</f>
        <v>3.9697119994099792E-3</v>
      </c>
      <c r="H1324" s="6">
        <f t="shared" si="103"/>
        <v>109.45856476666667</v>
      </c>
      <c r="I1324" s="9">
        <f>(Table21[[#This Row],[Adj Close]]-Table21[[#This Row],[3-MA]])</f>
        <v>-1.4688415666666685</v>
      </c>
      <c r="J1324" s="5">
        <f t="shared" si="102"/>
        <v>2.1574955479677933</v>
      </c>
      <c r="K1324" s="5">
        <f>ABS(Table21[[#This Row],[Erorr 2]])</f>
        <v>1.4688415666666685</v>
      </c>
      <c r="L1324" s="8">
        <f>Table21[[#This Row],[Abs Erorr 2]]/Table21[[#This Row],[Adj Close]]</f>
        <v>1.3601679151879412E-2</v>
      </c>
      <c r="M1324" s="6">
        <f t="shared" si="104"/>
        <v>110.17969258333333</v>
      </c>
      <c r="N1324" s="11">
        <f>Table21[[#This Row],[Adj Close]]-Table21[[#This Row],[6-MA]]</f>
        <v>-2.1899693833333345</v>
      </c>
      <c r="O1324" s="12">
        <f>(Table21[[#This Row],[Adj Close]]-M1324)^2</f>
        <v>4.7959658999373849</v>
      </c>
      <c r="P1324" s="12">
        <f>ABS(Table21[[#This Row],[Erorr 3]])</f>
        <v>2.1899693833333345</v>
      </c>
      <c r="Q1324" s="204">
        <f>Table21[[#This Row],[Abs Erorr 3]]/Table21[[#This Row],[Adj Close]]</f>
        <v>2.0279423989979579E-2</v>
      </c>
    </row>
    <row r="1325" spans="1:17" x14ac:dyDescent="0.3">
      <c r="A1325" s="68">
        <v>45387</v>
      </c>
      <c r="B1325" s="87">
        <v>108.87700649999999</v>
      </c>
      <c r="C1325" s="6">
        <f t="shared" si="101"/>
        <v>107.9897232</v>
      </c>
      <c r="D1325" s="19">
        <f>Table21[[#This Row],[Adj Close]]-Table21[[#This Row],[Naive Trend ]]</f>
        <v>0.88728329999999289</v>
      </c>
      <c r="E1325" s="7">
        <f t="shared" si="100"/>
        <v>0.78727165445887737</v>
      </c>
      <c r="F1325" s="7">
        <f>ABS(Table21[[#This Row],[Erorr 1]])</f>
        <v>0.88728329999999289</v>
      </c>
      <c r="G1325" s="8">
        <f>Table21[[#This Row],[Abs Erorr 1]]/Table21[[#This Row],[Adj Close]]</f>
        <v>8.149409398025588E-3</v>
      </c>
      <c r="H1325" s="6">
        <f t="shared" si="103"/>
        <v>108.32536316666666</v>
      </c>
      <c r="I1325" s="9">
        <f>(Table21[[#This Row],[Adj Close]]-Table21[[#This Row],[3-MA]])</f>
        <v>0.55164333333333104</v>
      </c>
      <c r="J1325" s="5">
        <f t="shared" si="102"/>
        <v>0.3043103672111086</v>
      </c>
      <c r="K1325" s="5">
        <f>ABS(Table21[[#This Row],[Erorr 2]])</f>
        <v>0.55164333333333104</v>
      </c>
      <c r="L1325" s="8">
        <f>Table21[[#This Row],[Abs Erorr 2]]/Table21[[#This Row],[Adj Close]]</f>
        <v>5.0666651395612269E-3</v>
      </c>
      <c r="M1325" s="6">
        <f t="shared" si="104"/>
        <v>109.82577514999998</v>
      </c>
      <c r="N1325" s="11">
        <f>Table21[[#This Row],[Adj Close]]-Table21[[#This Row],[6-MA]]</f>
        <v>-0.948768649999991</v>
      </c>
      <c r="O1325" s="12">
        <f>(Table21[[#This Row],[Adj Close]]-M1325)^2</f>
        <v>0.9001619512228054</v>
      </c>
      <c r="P1325" s="12">
        <f>ABS(Table21[[#This Row],[Erorr 3]])</f>
        <v>0.948768649999991</v>
      </c>
      <c r="Q1325" s="204">
        <f>Table21[[#This Row],[Abs Erorr 3]]/Table21[[#This Row],[Adj Close]]</f>
        <v>8.7141324003979764E-3</v>
      </c>
    </row>
    <row r="1326" spans="1:17" x14ac:dyDescent="0.3">
      <c r="A1326" s="68">
        <v>45390</v>
      </c>
      <c r="B1326" s="87">
        <v>110.502037</v>
      </c>
      <c r="C1326" s="6">
        <f t="shared" si="101"/>
        <v>108.87700649999999</v>
      </c>
      <c r="D1326" s="19">
        <f>Table21[[#This Row],[Adj Close]]-Table21[[#This Row],[Naive Trend ]]</f>
        <v>1.6250305000000083</v>
      </c>
      <c r="E1326" s="7">
        <f t="shared" si="100"/>
        <v>2.6407241259302769</v>
      </c>
      <c r="F1326" s="7">
        <f>ABS(Table21[[#This Row],[Erorr 1]])</f>
        <v>1.6250305000000083</v>
      </c>
      <c r="G1326" s="8">
        <f>Table21[[#This Row],[Abs Erorr 1]]/Table21[[#This Row],[Adj Close]]</f>
        <v>1.4705887276992081E-2</v>
      </c>
      <c r="H1326" s="6">
        <f t="shared" si="103"/>
        <v>108.42838033333334</v>
      </c>
      <c r="I1326" s="9">
        <f>(Table21[[#This Row],[Adj Close]]-Table21[[#This Row],[3-MA]])</f>
        <v>2.0736566666666647</v>
      </c>
      <c r="J1326" s="5">
        <f t="shared" si="102"/>
        <v>4.3000519712111034</v>
      </c>
      <c r="K1326" s="5">
        <f>ABS(Table21[[#This Row],[Erorr 2]])</f>
        <v>2.0736566666666647</v>
      </c>
      <c r="L1326" s="8">
        <f>Table21[[#This Row],[Abs Erorr 2]]/Table21[[#This Row],[Adj Close]]</f>
        <v>1.8765777744591847E-2</v>
      </c>
      <c r="M1326" s="6">
        <f t="shared" si="104"/>
        <v>109.49678039999999</v>
      </c>
      <c r="N1326" s="11">
        <f>Table21[[#This Row],[Adj Close]]-Table21[[#This Row],[6-MA]]</f>
        <v>1.0052566000000098</v>
      </c>
      <c r="O1326" s="12">
        <f>(Table21[[#This Row],[Adj Close]]-M1326)^2</f>
        <v>1.0105408318435798</v>
      </c>
      <c r="P1326" s="12">
        <f>ABS(Table21[[#This Row],[Erorr 3]])</f>
        <v>1.0052566000000098</v>
      </c>
      <c r="Q1326" s="204">
        <f>Table21[[#This Row],[Abs Erorr 3]]/Table21[[#This Row],[Adj Close]]</f>
        <v>9.0971770954775232E-3</v>
      </c>
    </row>
    <row r="1327" spans="1:17" x14ac:dyDescent="0.3">
      <c r="A1327" s="68">
        <v>45391</v>
      </c>
      <c r="B1327" s="87">
        <v>108.9966431</v>
      </c>
      <c r="C1327" s="6">
        <f t="shared" si="101"/>
        <v>110.502037</v>
      </c>
      <c r="D1327" s="19">
        <f>Table21[[#This Row],[Adj Close]]-Table21[[#This Row],[Naive Trend ]]</f>
        <v>-1.5053939000000014</v>
      </c>
      <c r="E1327" s="7">
        <f t="shared" si="100"/>
        <v>2.2662107941572143</v>
      </c>
      <c r="F1327" s="7">
        <f>ABS(Table21[[#This Row],[Erorr 1]])</f>
        <v>1.5053939000000014</v>
      </c>
      <c r="G1327" s="8">
        <f>Table21[[#This Row],[Abs Erorr 1]]/Table21[[#This Row],[Adj Close]]</f>
        <v>1.3811378563455974E-2</v>
      </c>
      <c r="H1327" s="6">
        <f t="shared" si="103"/>
        <v>109.12292223333334</v>
      </c>
      <c r="I1327" s="9">
        <f>(Table21[[#This Row],[Adj Close]]-Table21[[#This Row],[3-MA]])</f>
        <v>-0.12627913333334106</v>
      </c>
      <c r="J1327" s="5">
        <f t="shared" si="102"/>
        <v>1.5946419515419731E-2</v>
      </c>
      <c r="K1327" s="5">
        <f>ABS(Table21[[#This Row],[Erorr 2]])</f>
        <v>0.12627913333334106</v>
      </c>
      <c r="L1327" s="8">
        <f>Table21[[#This Row],[Abs Erorr 2]]/Table21[[#This Row],[Adj Close]]</f>
        <v>1.1585598394758367E-3</v>
      </c>
      <c r="M1327" s="6">
        <f t="shared" si="104"/>
        <v>109.2907435</v>
      </c>
      <c r="N1327" s="11">
        <f>Table21[[#This Row],[Adj Close]]-Table21[[#This Row],[6-MA]]</f>
        <v>-0.29410040000000492</v>
      </c>
      <c r="O1327" s="12">
        <f>(Table21[[#This Row],[Adj Close]]-M1327)^2</f>
        <v>8.6495045280162899E-2</v>
      </c>
      <c r="P1327" s="12">
        <f>ABS(Table21[[#This Row],[Erorr 3]])</f>
        <v>0.29410040000000492</v>
      </c>
      <c r="Q1327" s="204">
        <f>Table21[[#This Row],[Abs Erorr 3]]/Table21[[#This Row],[Adj Close]]</f>
        <v>2.6982519060718205E-3</v>
      </c>
    </row>
    <row r="1328" spans="1:17" x14ac:dyDescent="0.3">
      <c r="A1328" s="68">
        <v>45392</v>
      </c>
      <c r="B1328" s="87">
        <v>107.5111847</v>
      </c>
      <c r="C1328" s="6">
        <f t="shared" si="101"/>
        <v>108.9966431</v>
      </c>
      <c r="D1328" s="19">
        <f>Table21[[#This Row],[Adj Close]]-Table21[[#This Row],[Naive Trend ]]</f>
        <v>-1.4854583999999988</v>
      </c>
      <c r="E1328" s="7">
        <f t="shared" si="100"/>
        <v>2.2065866581305564</v>
      </c>
      <c r="F1328" s="7">
        <f>ABS(Table21[[#This Row],[Erorr 1]])</f>
        <v>1.4854583999999988</v>
      </c>
      <c r="G1328" s="8">
        <f>Table21[[#This Row],[Abs Erorr 1]]/Table21[[#This Row],[Adj Close]]</f>
        <v>1.3816780125203093E-2</v>
      </c>
      <c r="H1328" s="6">
        <f t="shared" si="103"/>
        <v>109.4585622</v>
      </c>
      <c r="I1328" s="9">
        <f>(Table21[[#This Row],[Adj Close]]-Table21[[#This Row],[3-MA]])</f>
        <v>-1.9473775000000018</v>
      </c>
      <c r="J1328" s="5">
        <f t="shared" si="102"/>
        <v>3.7922791275062568</v>
      </c>
      <c r="K1328" s="5">
        <f>ABS(Table21[[#This Row],[Erorr 2]])</f>
        <v>1.9473775000000018</v>
      </c>
      <c r="L1328" s="8">
        <f>Table21[[#This Row],[Abs Erorr 2]]/Table21[[#This Row],[Adj Close]]</f>
        <v>1.8113254964439079E-2</v>
      </c>
      <c r="M1328" s="6">
        <f t="shared" si="104"/>
        <v>108.89196268333335</v>
      </c>
      <c r="N1328" s="11">
        <f>Table21[[#This Row],[Adj Close]]-Table21[[#This Row],[6-MA]]</f>
        <v>-1.3807779833333456</v>
      </c>
      <c r="O1328" s="12">
        <f>(Table21[[#This Row],[Adj Close]]-M1328)^2</f>
        <v>1.9065478392581008</v>
      </c>
      <c r="P1328" s="12">
        <f>ABS(Table21[[#This Row],[Erorr 3]])</f>
        <v>1.3807779833333456</v>
      </c>
      <c r="Q1328" s="204">
        <f>Table21[[#This Row],[Abs Erorr 3]]/Table21[[#This Row],[Adj Close]]</f>
        <v>1.2843110111624931E-2</v>
      </c>
    </row>
    <row r="1329" spans="1:17" x14ac:dyDescent="0.3">
      <c r="A1329" s="68">
        <v>45393</v>
      </c>
      <c r="B1329" s="87">
        <v>107.6607285</v>
      </c>
      <c r="C1329" s="6">
        <f t="shared" si="101"/>
        <v>107.5111847</v>
      </c>
      <c r="D1329" s="19">
        <f>Table21[[#This Row],[Adj Close]]-Table21[[#This Row],[Naive Trend ]]</f>
        <v>0.14954380000000356</v>
      </c>
      <c r="E1329" s="7">
        <f t="shared" si="100"/>
        <v>2.2363348118441064E-2</v>
      </c>
      <c r="F1329" s="7">
        <f>ABS(Table21[[#This Row],[Erorr 1]])</f>
        <v>0.14954380000000356</v>
      </c>
      <c r="G1329" s="8">
        <f>Table21[[#This Row],[Abs Erorr 1]]/Table21[[#This Row],[Adj Close]]</f>
        <v>1.3890283122132464E-3</v>
      </c>
      <c r="H1329" s="6">
        <f t="shared" si="103"/>
        <v>109.00328826666667</v>
      </c>
      <c r="I1329" s="9">
        <f>(Table21[[#This Row],[Adj Close]]-Table21[[#This Row],[3-MA]])</f>
        <v>-1.3425597666666675</v>
      </c>
      <c r="J1329" s="5">
        <f t="shared" si="102"/>
        <v>1.8024667270720567</v>
      </c>
      <c r="K1329" s="5">
        <f>ABS(Table21[[#This Row],[Erorr 2]])</f>
        <v>1.3425597666666675</v>
      </c>
      <c r="L1329" s="8">
        <f>Table21[[#This Row],[Abs Erorr 2]]/Table21[[#This Row],[Adj Close]]</f>
        <v>1.247028313269E-2</v>
      </c>
      <c r="M1329" s="6">
        <f t="shared" si="104"/>
        <v>108.71583430000003</v>
      </c>
      <c r="N1329" s="11">
        <f>Table21[[#This Row],[Adj Close]]-Table21[[#This Row],[6-MA]]</f>
        <v>-1.0551058000000211</v>
      </c>
      <c r="O1329" s="12">
        <f>(Table21[[#This Row],[Adj Close]]-M1329)^2</f>
        <v>1.1132482491936844</v>
      </c>
      <c r="P1329" s="12">
        <f>ABS(Table21[[#This Row],[Erorr 3]])</f>
        <v>1.0551058000000211</v>
      </c>
      <c r="Q1329" s="204">
        <f>Table21[[#This Row],[Abs Erorr 3]]/Table21[[#This Row],[Adj Close]]</f>
        <v>9.8002847900106951E-3</v>
      </c>
    </row>
    <row r="1330" spans="1:17" x14ac:dyDescent="0.3">
      <c r="A1330" s="68">
        <v>45394</v>
      </c>
      <c r="B1330" s="87">
        <v>103.633049</v>
      </c>
      <c r="C1330" s="6">
        <f t="shared" si="101"/>
        <v>107.6607285</v>
      </c>
      <c r="D1330" s="19">
        <f>Table21[[#This Row],[Adj Close]]-Table21[[#This Row],[Naive Trend ]]</f>
        <v>-4.027679500000005</v>
      </c>
      <c r="E1330" s="7">
        <f t="shared" si="100"/>
        <v>16.222202154720289</v>
      </c>
      <c r="F1330" s="7">
        <f>ABS(Table21[[#This Row],[Erorr 1]])</f>
        <v>4.027679500000005</v>
      </c>
      <c r="G1330" s="8">
        <f>Table21[[#This Row],[Abs Erorr 1]]/Table21[[#This Row],[Adj Close]]</f>
        <v>3.8864817149208891E-2</v>
      </c>
      <c r="H1330" s="6">
        <f t="shared" si="103"/>
        <v>108.05618543333333</v>
      </c>
      <c r="I1330" s="9">
        <f>(Table21[[#This Row],[Adj Close]]-Table21[[#This Row],[3-MA]])</f>
        <v>-4.4231364333333261</v>
      </c>
      <c r="J1330" s="5">
        <f t="shared" si="102"/>
        <v>19.564135907880658</v>
      </c>
      <c r="K1330" s="5">
        <f>ABS(Table21[[#This Row],[Erorr 2]])</f>
        <v>4.4231364333333261</v>
      </c>
      <c r="L1330" s="8">
        <f>Table21[[#This Row],[Abs Erorr 2]]/Table21[[#This Row],[Adj Close]]</f>
        <v>4.2680751710135696E-2</v>
      </c>
      <c r="M1330" s="6">
        <f t="shared" si="104"/>
        <v>108.58955383333334</v>
      </c>
      <c r="N1330" s="11">
        <f>Table21[[#This Row],[Adj Close]]-Table21[[#This Row],[6-MA]]</f>
        <v>-4.9565048333333408</v>
      </c>
      <c r="O1330" s="12">
        <f>(Table21[[#This Row],[Adj Close]]-M1330)^2</f>
        <v>24.566940162856767</v>
      </c>
      <c r="P1330" s="12">
        <f>ABS(Table21[[#This Row],[Erorr 3]])</f>
        <v>4.9565048333333408</v>
      </c>
      <c r="Q1330" s="204">
        <f>Table21[[#This Row],[Abs Erorr 3]]/Table21[[#This Row],[Adj Close]]</f>
        <v>4.7827453511797582E-2</v>
      </c>
    </row>
    <row r="1331" spans="1:17" x14ac:dyDescent="0.3">
      <c r="A1331" s="68">
        <v>45397</v>
      </c>
      <c r="B1331" s="87">
        <v>107.7305145</v>
      </c>
      <c r="C1331" s="6">
        <f t="shared" si="101"/>
        <v>103.633049</v>
      </c>
      <c r="D1331" s="19">
        <f>Table21[[#This Row],[Adj Close]]-Table21[[#This Row],[Naive Trend ]]</f>
        <v>4.0974654999999984</v>
      </c>
      <c r="E1331" s="7">
        <f t="shared" si="100"/>
        <v>16.789223523690236</v>
      </c>
      <c r="F1331" s="7">
        <f>ABS(Table21[[#This Row],[Erorr 1]])</f>
        <v>4.0974654999999984</v>
      </c>
      <c r="G1331" s="8">
        <f>Table21[[#This Row],[Abs Erorr 1]]/Table21[[#This Row],[Adj Close]]</f>
        <v>3.8034400179161855E-2</v>
      </c>
      <c r="H1331" s="6">
        <f t="shared" si="103"/>
        <v>106.26832073333333</v>
      </c>
      <c r="I1331" s="9">
        <f>(Table21[[#This Row],[Adj Close]]-Table21[[#This Row],[3-MA]])</f>
        <v>1.4621937666666724</v>
      </c>
      <c r="J1331" s="5">
        <f t="shared" si="102"/>
        <v>2.1380106112788715</v>
      </c>
      <c r="K1331" s="5">
        <f>ABS(Table21[[#This Row],[Erorr 2]])</f>
        <v>1.4621937666666724</v>
      </c>
      <c r="L1331" s="8">
        <f>Table21[[#This Row],[Abs Erorr 2]]/Table21[[#This Row],[Adj Close]]</f>
        <v>1.3572698259662284E-2</v>
      </c>
      <c r="M1331" s="6">
        <f t="shared" si="104"/>
        <v>107.86344146666666</v>
      </c>
      <c r="N1331" s="11">
        <f>Table21[[#This Row],[Adj Close]]-Table21[[#This Row],[6-MA]]</f>
        <v>-0.13292696666665904</v>
      </c>
      <c r="O1331" s="12">
        <f>(Table21[[#This Row],[Adj Close]]-M1331)^2</f>
        <v>1.7669578467199083E-2</v>
      </c>
      <c r="P1331" s="12">
        <f>ABS(Table21[[#This Row],[Erorr 3]])</f>
        <v>0.13292696666665904</v>
      </c>
      <c r="Q1331" s="204">
        <f>Table21[[#This Row],[Abs Erorr 3]]/Table21[[#This Row],[Adj Close]]</f>
        <v>1.2338840790244165E-3</v>
      </c>
    </row>
    <row r="1332" spans="1:17" x14ac:dyDescent="0.3">
      <c r="A1332" s="68">
        <v>45398</v>
      </c>
      <c r="B1332" s="87">
        <v>110.67152400000001</v>
      </c>
      <c r="C1332" s="6">
        <f t="shared" si="101"/>
        <v>107.7305145</v>
      </c>
      <c r="D1332" s="19">
        <f>Table21[[#This Row],[Adj Close]]-Table21[[#This Row],[Naive Trend ]]</f>
        <v>2.9410095000000069</v>
      </c>
      <c r="E1332" s="7">
        <f t="shared" si="100"/>
        <v>8.6495368790902916</v>
      </c>
      <c r="F1332" s="7">
        <f>ABS(Table21[[#This Row],[Erorr 1]])</f>
        <v>2.9410095000000069</v>
      </c>
      <c r="G1332" s="8">
        <f>Table21[[#This Row],[Abs Erorr 1]]/Table21[[#This Row],[Adj Close]]</f>
        <v>2.6574220664025615E-2</v>
      </c>
      <c r="H1332" s="6">
        <f t="shared" si="103"/>
        <v>106.34143066666667</v>
      </c>
      <c r="I1332" s="9">
        <f>(Table21[[#This Row],[Adj Close]]-Table21[[#This Row],[3-MA]])</f>
        <v>4.3300933333333376</v>
      </c>
      <c r="J1332" s="5">
        <f t="shared" si="102"/>
        <v>18.749708275377813</v>
      </c>
      <c r="K1332" s="5">
        <f>ABS(Table21[[#This Row],[Erorr 2]])</f>
        <v>4.3300933333333376</v>
      </c>
      <c r="L1332" s="8">
        <f>Table21[[#This Row],[Abs Erorr 2]]/Table21[[#This Row],[Adj Close]]</f>
        <v>3.9125632112315879E-2</v>
      </c>
      <c r="M1332" s="6">
        <f t="shared" si="104"/>
        <v>107.67235946666666</v>
      </c>
      <c r="N1332" s="11">
        <f>Table21[[#This Row],[Adj Close]]-Table21[[#This Row],[6-MA]]</f>
        <v>2.9991645333333423</v>
      </c>
      <c r="O1332" s="12">
        <f>(Table21[[#This Row],[Adj Close]]-M1332)^2</f>
        <v>8.9949878980046059</v>
      </c>
      <c r="P1332" s="12">
        <f>ABS(Table21[[#This Row],[Erorr 3]])</f>
        <v>2.9991645333333423</v>
      </c>
      <c r="Q1332" s="204">
        <f>Table21[[#This Row],[Abs Erorr 3]]/Table21[[#This Row],[Adj Close]]</f>
        <v>2.7099694889295482E-2</v>
      </c>
    </row>
    <row r="1333" spans="1:17" x14ac:dyDescent="0.3">
      <c r="A1333" s="68">
        <v>45399</v>
      </c>
      <c r="B1333" s="87">
        <v>116.8725586</v>
      </c>
      <c r="C1333" s="6">
        <f t="shared" si="101"/>
        <v>110.67152400000001</v>
      </c>
      <c r="D1333" s="19">
        <f>Table21[[#This Row],[Adj Close]]-Table21[[#This Row],[Naive Trend ]]</f>
        <v>6.2010345999999998</v>
      </c>
      <c r="E1333" s="7">
        <f t="shared" si="100"/>
        <v>38.452830110397159</v>
      </c>
      <c r="F1333" s="7">
        <f>ABS(Table21[[#This Row],[Erorr 1]])</f>
        <v>6.2010345999999998</v>
      </c>
      <c r="G1333" s="8">
        <f>Table21[[#This Row],[Abs Erorr 1]]/Table21[[#This Row],[Adj Close]]</f>
        <v>5.305808886432644E-2</v>
      </c>
      <c r="H1333" s="6">
        <f t="shared" si="103"/>
        <v>107.34502916666668</v>
      </c>
      <c r="I1333" s="9">
        <f>(Table21[[#This Row],[Adj Close]]-Table21[[#This Row],[3-MA]])</f>
        <v>9.5275294333333278</v>
      </c>
      <c r="J1333" s="5">
        <f t="shared" si="102"/>
        <v>90.773817103032883</v>
      </c>
      <c r="K1333" s="5">
        <f>ABS(Table21[[#This Row],[Erorr 2]])</f>
        <v>9.5275294333333278</v>
      </c>
      <c r="L1333" s="8">
        <f>Table21[[#This Row],[Abs Erorr 2]]/Table21[[#This Row],[Adj Close]]</f>
        <v>8.1520671297542105E-2</v>
      </c>
      <c r="M1333" s="6">
        <f t="shared" si="104"/>
        <v>107.7006073</v>
      </c>
      <c r="N1333" s="11">
        <f>Table21[[#This Row],[Adj Close]]-Table21[[#This Row],[6-MA]]</f>
        <v>9.1719513000000035</v>
      </c>
      <c r="O1333" s="12">
        <f>(Table21[[#This Row],[Adj Close]]-M1333)^2</f>
        <v>84.124690649571747</v>
      </c>
      <c r="P1333" s="12">
        <f>ABS(Table21[[#This Row],[Erorr 3]])</f>
        <v>9.1719513000000035</v>
      </c>
      <c r="Q1333" s="204">
        <f>Table21[[#This Row],[Abs Erorr 3]]/Table21[[#This Row],[Adj Close]]</f>
        <v>7.8478227993547173E-2</v>
      </c>
    </row>
    <row r="1334" spans="1:17" x14ac:dyDescent="0.3">
      <c r="A1334" s="68">
        <v>45400</v>
      </c>
      <c r="B1334" s="87">
        <v>119.3649368</v>
      </c>
      <c r="C1334" s="6">
        <f t="shared" si="101"/>
        <v>116.8725586</v>
      </c>
      <c r="D1334" s="19">
        <f>Table21[[#This Row],[Adj Close]]-Table21[[#This Row],[Naive Trend ]]</f>
        <v>2.4923781999999903</v>
      </c>
      <c r="E1334" s="7">
        <f t="shared" si="100"/>
        <v>6.2119490918351916</v>
      </c>
      <c r="F1334" s="7">
        <f>ABS(Table21[[#This Row],[Erorr 1]])</f>
        <v>2.4923781999999903</v>
      </c>
      <c r="G1334" s="8">
        <f>Table21[[#This Row],[Abs Erorr 1]]/Table21[[#This Row],[Adj Close]]</f>
        <v>2.0880321029081217E-2</v>
      </c>
      <c r="H1334" s="6">
        <f t="shared" si="103"/>
        <v>111.75819903333333</v>
      </c>
      <c r="I1334" s="9">
        <f>(Table21[[#This Row],[Adj Close]]-Table21[[#This Row],[3-MA]])</f>
        <v>7.6067377666666687</v>
      </c>
      <c r="J1334" s="5">
        <f t="shared" si="102"/>
        <v>57.862459450833022</v>
      </c>
      <c r="K1334" s="5">
        <f>ABS(Table21[[#This Row],[Erorr 2]])</f>
        <v>7.6067377666666687</v>
      </c>
      <c r="L1334" s="8">
        <f>Table21[[#This Row],[Abs Erorr 2]]/Table21[[#This Row],[Adj Close]]</f>
        <v>6.3726735594155398E-2</v>
      </c>
      <c r="M1334" s="6">
        <f t="shared" si="104"/>
        <v>109.01325988333333</v>
      </c>
      <c r="N1334" s="11">
        <f>Table21[[#This Row],[Adj Close]]-Table21[[#This Row],[6-MA]]</f>
        <v>10.351676916666662</v>
      </c>
      <c r="O1334" s="12">
        <f>(Table21[[#This Row],[Adj Close]]-M1334)^2</f>
        <v>107.15721498704941</v>
      </c>
      <c r="P1334" s="12">
        <f>ABS(Table21[[#This Row],[Erorr 3]])</f>
        <v>10.351676916666662</v>
      </c>
      <c r="Q1334" s="204">
        <f>Table21[[#This Row],[Abs Erorr 3]]/Table21[[#This Row],[Adj Close]]</f>
        <v>8.6722928811257594E-2</v>
      </c>
    </row>
    <row r="1335" spans="1:17" x14ac:dyDescent="0.3">
      <c r="A1335" s="68">
        <v>45401</v>
      </c>
      <c r="B1335" s="87">
        <v>119.0359421</v>
      </c>
      <c r="C1335" s="6">
        <f t="shared" si="101"/>
        <v>119.3649368</v>
      </c>
      <c r="D1335" s="19">
        <f>Table21[[#This Row],[Adj Close]]-Table21[[#This Row],[Naive Trend ]]</f>
        <v>-0.32899469999999553</v>
      </c>
      <c r="E1335" s="7">
        <f t="shared" si="100"/>
        <v>0.10823751262808706</v>
      </c>
      <c r="F1335" s="7">
        <f>ABS(Table21[[#This Row],[Erorr 1]])</f>
        <v>0.32899469999999553</v>
      </c>
      <c r="G1335" s="8">
        <f>Table21[[#This Row],[Abs Erorr 1]]/Table21[[#This Row],[Adj Close]]</f>
        <v>2.7638265736882467E-3</v>
      </c>
      <c r="H1335" s="6">
        <f t="shared" si="103"/>
        <v>115.63633980000002</v>
      </c>
      <c r="I1335" s="9">
        <f>(Table21[[#This Row],[Adj Close]]-Table21[[#This Row],[3-MA]])</f>
        <v>3.3996022999999838</v>
      </c>
      <c r="J1335" s="5">
        <f t="shared" si="102"/>
        <v>11.55729579816518</v>
      </c>
      <c r="K1335" s="5">
        <f>ABS(Table21[[#This Row],[Erorr 2]])</f>
        <v>3.3996022999999838</v>
      </c>
      <c r="L1335" s="8">
        <f>Table21[[#This Row],[Abs Erorr 2]]/Table21[[#This Row],[Adj Close]]</f>
        <v>2.8559460613535009E-2</v>
      </c>
      <c r="M1335" s="6">
        <f t="shared" si="104"/>
        <v>110.98888523333335</v>
      </c>
      <c r="N1335" s="11">
        <f>Table21[[#This Row],[Adj Close]]-Table21[[#This Row],[6-MA]]</f>
        <v>8.0470568666666509</v>
      </c>
      <c r="O1335" s="12">
        <f>(Table21[[#This Row],[Adj Close]]-M1335)^2</f>
        <v>64.755124215366891</v>
      </c>
      <c r="P1335" s="12">
        <f>ABS(Table21[[#This Row],[Erorr 3]])</f>
        <v>8.0470568666666509</v>
      </c>
      <c r="Q1335" s="204">
        <f>Table21[[#This Row],[Abs Erorr 3]]/Table21[[#This Row],[Adj Close]]</f>
        <v>6.7601908505134187E-2</v>
      </c>
    </row>
    <row r="1336" spans="1:17" x14ac:dyDescent="0.3">
      <c r="A1336" s="68">
        <v>45404</v>
      </c>
      <c r="B1336" s="87">
        <v>119.2951508</v>
      </c>
      <c r="C1336" s="6">
        <f t="shared" si="101"/>
        <v>119.0359421</v>
      </c>
      <c r="D1336" s="19">
        <f>Table21[[#This Row],[Adj Close]]-Table21[[#This Row],[Naive Trend ]]</f>
        <v>0.25920870000000207</v>
      </c>
      <c r="E1336" s="7">
        <f t="shared" si="100"/>
        <v>6.7189150155691074E-2</v>
      </c>
      <c r="F1336" s="7">
        <f>ABS(Table21[[#This Row],[Erorr 1]])</f>
        <v>0.25920870000000207</v>
      </c>
      <c r="G1336" s="8">
        <f>Table21[[#This Row],[Abs Erorr 1]]/Table21[[#This Row],[Adj Close]]</f>
        <v>2.1728351761302442E-3</v>
      </c>
      <c r="H1336" s="6">
        <f t="shared" si="103"/>
        <v>118.42447916666667</v>
      </c>
      <c r="I1336" s="9">
        <f>(Table21[[#This Row],[Adj Close]]-Table21[[#This Row],[3-MA]])</f>
        <v>0.87067163333333042</v>
      </c>
      <c r="J1336" s="5">
        <f t="shared" si="102"/>
        <v>0.75806909309132942</v>
      </c>
      <c r="K1336" s="5">
        <f>ABS(Table21[[#This Row],[Erorr 2]])</f>
        <v>0.87067163333333042</v>
      </c>
      <c r="L1336" s="8">
        <f>Table21[[#This Row],[Abs Erorr 2]]/Table21[[#This Row],[Adj Close]]</f>
        <v>7.298466261994368E-3</v>
      </c>
      <c r="M1336" s="6">
        <f t="shared" si="104"/>
        <v>112.88475416666665</v>
      </c>
      <c r="N1336" s="11">
        <f>Table21[[#This Row],[Adj Close]]-Table21[[#This Row],[6-MA]]</f>
        <v>6.4103966333333489</v>
      </c>
      <c r="O1336" s="12">
        <f>(Table21[[#This Row],[Adj Close]]-M1336)^2</f>
        <v>41.09318499665153</v>
      </c>
      <c r="P1336" s="12">
        <f>ABS(Table21[[#This Row],[Erorr 3]])</f>
        <v>6.4103966333333489</v>
      </c>
      <c r="Q1336" s="204">
        <f>Table21[[#This Row],[Abs Erorr 3]]/Table21[[#This Row],[Adj Close]]</f>
        <v>5.3735601073009821E-2</v>
      </c>
    </row>
    <row r="1337" spans="1:17" x14ac:dyDescent="0.3">
      <c r="A1337" s="68">
        <v>45405</v>
      </c>
      <c r="B1337" s="87">
        <v>121.9171295</v>
      </c>
      <c r="C1337" s="6">
        <f t="shared" si="101"/>
        <v>119.2951508</v>
      </c>
      <c r="D1337" s="19">
        <f>Table21[[#This Row],[Adj Close]]-Table21[[#This Row],[Naive Trend ]]</f>
        <v>2.6219786999999997</v>
      </c>
      <c r="E1337" s="7">
        <f t="shared" si="100"/>
        <v>6.874772303253688</v>
      </c>
      <c r="F1337" s="7">
        <f>ABS(Table21[[#This Row],[Erorr 1]])</f>
        <v>2.6219786999999997</v>
      </c>
      <c r="G1337" s="8">
        <f>Table21[[#This Row],[Abs Erorr 1]]/Table21[[#This Row],[Adj Close]]</f>
        <v>2.1506237152671803E-2</v>
      </c>
      <c r="H1337" s="6">
        <f t="shared" si="103"/>
        <v>119.23200989999999</v>
      </c>
      <c r="I1337" s="9">
        <f>(Table21[[#This Row],[Adj Close]]-Table21[[#This Row],[3-MA]])</f>
        <v>2.6851196000000073</v>
      </c>
      <c r="J1337" s="5">
        <f t="shared" si="102"/>
        <v>7.2098672663041992</v>
      </c>
      <c r="K1337" s="5">
        <f>ABS(Table21[[#This Row],[Erorr 2]])</f>
        <v>2.6851196000000073</v>
      </c>
      <c r="L1337" s="8">
        <f>Table21[[#This Row],[Abs Erorr 2]]/Table21[[#This Row],[Adj Close]]</f>
        <v>2.2024137305496579E-2</v>
      </c>
      <c r="M1337" s="6">
        <f t="shared" si="104"/>
        <v>115.49510446666666</v>
      </c>
      <c r="N1337" s="11">
        <f>Table21[[#This Row],[Adj Close]]-Table21[[#This Row],[6-MA]]</f>
        <v>6.4220250333333411</v>
      </c>
      <c r="O1337" s="12">
        <f>(Table21[[#This Row],[Adj Close]]-M1337)^2</f>
        <v>41.242405528760102</v>
      </c>
      <c r="P1337" s="12">
        <f>ABS(Table21[[#This Row],[Erorr 3]])</f>
        <v>6.4220250333333411</v>
      </c>
      <c r="Q1337" s="204">
        <f>Table21[[#This Row],[Abs Erorr 3]]/Table21[[#This Row],[Adj Close]]</f>
        <v>5.2675330035008253E-2</v>
      </c>
    </row>
    <row r="1338" spans="1:17" x14ac:dyDescent="0.3">
      <c r="A1338" s="68">
        <v>45406</v>
      </c>
      <c r="B1338" s="87">
        <v>121.3488693</v>
      </c>
      <c r="C1338" s="6">
        <f t="shared" si="101"/>
        <v>121.9171295</v>
      </c>
      <c r="D1338" s="19">
        <f>Table21[[#This Row],[Adj Close]]-Table21[[#This Row],[Naive Trend ]]</f>
        <v>-0.56826019999999744</v>
      </c>
      <c r="E1338" s="7">
        <f t="shared" si="100"/>
        <v>0.32291965490403707</v>
      </c>
      <c r="F1338" s="7">
        <f>ABS(Table21[[#This Row],[Erorr 1]])</f>
        <v>0.56826019999999744</v>
      </c>
      <c r="G1338" s="8">
        <f>Table21[[#This Row],[Abs Erorr 1]]/Table21[[#This Row],[Adj Close]]</f>
        <v>4.6828635757218172E-3</v>
      </c>
      <c r="H1338" s="6">
        <f t="shared" si="103"/>
        <v>120.0827408</v>
      </c>
      <c r="I1338" s="9">
        <f>(Table21[[#This Row],[Adj Close]]-Table21[[#This Row],[3-MA]])</f>
        <v>1.2661285000000078</v>
      </c>
      <c r="J1338" s="5">
        <f t="shared" si="102"/>
        <v>1.6030813785122697</v>
      </c>
      <c r="K1338" s="5">
        <f>ABS(Table21[[#This Row],[Erorr 2]])</f>
        <v>1.2661285000000078</v>
      </c>
      <c r="L1338" s="8">
        <f>Table21[[#This Row],[Abs Erorr 2]]/Table21[[#This Row],[Adj Close]]</f>
        <v>1.0433789019243937E-2</v>
      </c>
      <c r="M1338" s="6">
        <f t="shared" si="104"/>
        <v>117.85954030000001</v>
      </c>
      <c r="N1338" s="11">
        <f>Table21[[#This Row],[Adj Close]]-Table21[[#This Row],[6-MA]]</f>
        <v>3.4893289999999979</v>
      </c>
      <c r="O1338" s="12">
        <f>(Table21[[#This Row],[Adj Close]]-M1338)^2</f>
        <v>12.175416870240985</v>
      </c>
      <c r="P1338" s="12">
        <f>ABS(Table21[[#This Row],[Erorr 3]])</f>
        <v>3.4893289999999979</v>
      </c>
      <c r="Q1338" s="204">
        <f>Table21[[#This Row],[Abs Erorr 3]]/Table21[[#This Row],[Adj Close]]</f>
        <v>2.8754524208821762E-2</v>
      </c>
    </row>
    <row r="1339" spans="1:17" x14ac:dyDescent="0.3">
      <c r="A1339" s="68">
        <v>45407</v>
      </c>
      <c r="B1339" s="87">
        <v>121.21926120000001</v>
      </c>
      <c r="C1339" s="6">
        <f t="shared" si="101"/>
        <v>121.3488693</v>
      </c>
      <c r="D1339" s="19">
        <f>Table21[[#This Row],[Adj Close]]-Table21[[#This Row],[Naive Trend ]]</f>
        <v>-0.12960809999999867</v>
      </c>
      <c r="E1339" s="7">
        <f t="shared" si="100"/>
        <v>1.6798259585609654E-2</v>
      </c>
      <c r="F1339" s="7">
        <f>ABS(Table21[[#This Row],[Erorr 1]])</f>
        <v>0.12960809999999867</v>
      </c>
      <c r="G1339" s="8">
        <f>Table21[[#This Row],[Abs Erorr 1]]/Table21[[#This Row],[Adj Close]]</f>
        <v>1.0692038436544988E-3</v>
      </c>
      <c r="H1339" s="6">
        <f t="shared" si="103"/>
        <v>120.85371653333334</v>
      </c>
      <c r="I1339" s="9">
        <f>(Table21[[#This Row],[Adj Close]]-Table21[[#This Row],[3-MA]])</f>
        <v>0.36554466666666485</v>
      </c>
      <c r="J1339" s="5">
        <f t="shared" si="102"/>
        <v>0.13362290332844312</v>
      </c>
      <c r="K1339" s="5">
        <f>ABS(Table21[[#This Row],[Erorr 2]])</f>
        <v>0.36554466666666485</v>
      </c>
      <c r="L1339" s="8">
        <f>Table21[[#This Row],[Abs Erorr 2]]/Table21[[#This Row],[Adj Close]]</f>
        <v>3.0155658683940637E-3</v>
      </c>
      <c r="M1339" s="6">
        <f t="shared" si="104"/>
        <v>119.63909785</v>
      </c>
      <c r="N1339" s="11">
        <f>Table21[[#This Row],[Adj Close]]-Table21[[#This Row],[6-MA]]</f>
        <v>1.5801633500000065</v>
      </c>
      <c r="O1339" s="12">
        <f>(Table21[[#This Row],[Adj Close]]-M1339)^2</f>
        <v>2.4969162126832432</v>
      </c>
      <c r="P1339" s="12">
        <f>ABS(Table21[[#This Row],[Erorr 3]])</f>
        <v>1.5801633500000065</v>
      </c>
      <c r="Q1339" s="204">
        <f>Table21[[#This Row],[Abs Erorr 3]]/Table21[[#This Row],[Adj Close]]</f>
        <v>1.3035579777976789E-2</v>
      </c>
    </row>
    <row r="1340" spans="1:17" x14ac:dyDescent="0.3">
      <c r="A1340" s="68">
        <v>45408</v>
      </c>
      <c r="B1340" s="87">
        <v>123.4424667</v>
      </c>
      <c r="C1340" s="6">
        <f t="shared" si="101"/>
        <v>121.21926120000001</v>
      </c>
      <c r="D1340" s="19">
        <f>Table21[[#This Row],[Adj Close]]-Table21[[#This Row],[Naive Trend ]]</f>
        <v>2.2232054999999917</v>
      </c>
      <c r="E1340" s="7">
        <f t="shared" si="100"/>
        <v>4.9426426952302132</v>
      </c>
      <c r="F1340" s="7">
        <f>ABS(Table21[[#This Row],[Erorr 1]])</f>
        <v>2.2232054999999917</v>
      </c>
      <c r="G1340" s="8">
        <f>Table21[[#This Row],[Abs Erorr 1]]/Table21[[#This Row],[Adj Close]]</f>
        <v>1.8010054071610607E-2</v>
      </c>
      <c r="H1340" s="6">
        <f t="shared" si="103"/>
        <v>121.49508666666668</v>
      </c>
      <c r="I1340" s="9">
        <f>(Table21[[#This Row],[Adj Close]]-Table21[[#This Row],[3-MA]])</f>
        <v>1.9473800333333173</v>
      </c>
      <c r="J1340" s="5">
        <f t="shared" si="102"/>
        <v>3.792288994225272</v>
      </c>
      <c r="K1340" s="5">
        <f>ABS(Table21[[#This Row],[Erorr 2]])</f>
        <v>1.9473800333333173</v>
      </c>
      <c r="L1340" s="8">
        <f>Table21[[#This Row],[Abs Erorr 2]]/Table21[[#This Row],[Adj Close]]</f>
        <v>1.5775608551844643E-2</v>
      </c>
      <c r="M1340" s="6">
        <f t="shared" si="104"/>
        <v>120.36354828333333</v>
      </c>
      <c r="N1340" s="11">
        <f>Table21[[#This Row],[Adj Close]]-Table21[[#This Row],[6-MA]]</f>
        <v>3.0789184166666672</v>
      </c>
      <c r="O1340" s="12">
        <f>(Table21[[#This Row],[Adj Close]]-M1340)^2</f>
        <v>9.4797386164891773</v>
      </c>
      <c r="P1340" s="12">
        <f>ABS(Table21[[#This Row],[Erorr 3]])</f>
        <v>3.0789184166666672</v>
      </c>
      <c r="Q1340" s="204">
        <f>Table21[[#This Row],[Abs Erorr 3]]/Table21[[#This Row],[Adj Close]]</f>
        <v>2.4942132954531016E-2</v>
      </c>
    </row>
    <row r="1341" spans="1:17" x14ac:dyDescent="0.3">
      <c r="A1341" s="68">
        <v>45411</v>
      </c>
      <c r="B1341" s="87">
        <v>125.1572189</v>
      </c>
      <c r="C1341" s="6">
        <f t="shared" si="101"/>
        <v>123.4424667</v>
      </c>
      <c r="D1341" s="19">
        <f>Table21[[#This Row],[Adj Close]]-Table21[[#This Row],[Naive Trend ]]</f>
        <v>1.7147522000000066</v>
      </c>
      <c r="E1341" s="7">
        <f t="shared" si="100"/>
        <v>2.9403751074048627</v>
      </c>
      <c r="F1341" s="7">
        <f>ABS(Table21[[#This Row],[Erorr 1]])</f>
        <v>1.7147522000000066</v>
      </c>
      <c r="G1341" s="8">
        <f>Table21[[#This Row],[Abs Erorr 1]]/Table21[[#This Row],[Adj Close]]</f>
        <v>1.370078542069623E-2</v>
      </c>
      <c r="H1341" s="6">
        <f t="shared" si="103"/>
        <v>122.0035324</v>
      </c>
      <c r="I1341" s="9">
        <f>(Table21[[#This Row],[Adj Close]]-Table21[[#This Row],[3-MA]])</f>
        <v>3.1536865000000063</v>
      </c>
      <c r="J1341" s="5">
        <f t="shared" si="102"/>
        <v>9.9457385402822904</v>
      </c>
      <c r="K1341" s="5">
        <f>ABS(Table21[[#This Row],[Erorr 2]])</f>
        <v>3.1536865000000063</v>
      </c>
      <c r="L1341" s="8">
        <f>Table21[[#This Row],[Abs Erorr 2]]/Table21[[#This Row],[Adj Close]]</f>
        <v>2.5197799437520148E-2</v>
      </c>
      <c r="M1341" s="6">
        <f t="shared" si="104"/>
        <v>121.04313659999998</v>
      </c>
      <c r="N1341" s="11">
        <f>Table21[[#This Row],[Adj Close]]-Table21[[#This Row],[6-MA]]</f>
        <v>4.1140823000000211</v>
      </c>
      <c r="O1341" s="12">
        <f>(Table21[[#This Row],[Adj Close]]-M1341)^2</f>
        <v>16.925673171173464</v>
      </c>
      <c r="P1341" s="12">
        <f>ABS(Table21[[#This Row],[Erorr 3]])</f>
        <v>4.1140823000000211</v>
      </c>
      <c r="Q1341" s="204">
        <f>Table21[[#This Row],[Abs Erorr 3]]/Table21[[#This Row],[Adj Close]]</f>
        <v>3.2871314464786507E-2</v>
      </c>
    </row>
    <row r="1342" spans="1:17" x14ac:dyDescent="0.3">
      <c r="A1342" s="68">
        <v>45412</v>
      </c>
      <c r="B1342" s="87">
        <v>119.76371</v>
      </c>
      <c r="C1342" s="6">
        <f t="shared" si="101"/>
        <v>125.1572189</v>
      </c>
      <c r="D1342" s="19">
        <f>Table21[[#This Row],[Adj Close]]-Table21[[#This Row],[Naive Trend ]]</f>
        <v>-5.3935089000000005</v>
      </c>
      <c r="E1342" s="7">
        <f t="shared" si="100"/>
        <v>29.089938254379216</v>
      </c>
      <c r="F1342" s="7">
        <f>ABS(Table21[[#This Row],[Erorr 1]])</f>
        <v>5.3935089000000005</v>
      </c>
      <c r="G1342" s="8">
        <f>Table21[[#This Row],[Abs Erorr 1]]/Table21[[#This Row],[Adj Close]]</f>
        <v>4.5034584349466132E-2</v>
      </c>
      <c r="H1342" s="6">
        <f t="shared" si="103"/>
        <v>123.27298226666669</v>
      </c>
      <c r="I1342" s="9">
        <f>(Table21[[#This Row],[Adj Close]]-Table21[[#This Row],[3-MA]])</f>
        <v>-3.5092722666666845</v>
      </c>
      <c r="J1342" s="5">
        <f t="shared" si="102"/>
        <v>12.31499184159593</v>
      </c>
      <c r="K1342" s="5">
        <f>ABS(Table21[[#This Row],[Erorr 2]])</f>
        <v>3.5092722666666845</v>
      </c>
      <c r="L1342" s="8">
        <f>Table21[[#This Row],[Abs Erorr 2]]/Table21[[#This Row],[Adj Close]]</f>
        <v>2.9301632912563283E-2</v>
      </c>
      <c r="M1342" s="6">
        <f t="shared" si="104"/>
        <v>122.06334939999999</v>
      </c>
      <c r="N1342" s="11">
        <f>Table21[[#This Row],[Adj Close]]-Table21[[#This Row],[6-MA]]</f>
        <v>-2.2996393999999896</v>
      </c>
      <c r="O1342" s="12">
        <f>(Table21[[#This Row],[Adj Close]]-M1342)^2</f>
        <v>5.2883413700323123</v>
      </c>
      <c r="P1342" s="12">
        <f>ABS(Table21[[#This Row],[Erorr 3]])</f>
        <v>2.2996393999999896</v>
      </c>
      <c r="Q1342" s="204">
        <f>Table21[[#This Row],[Abs Erorr 3]]/Table21[[#This Row],[Adj Close]]</f>
        <v>1.9201470963115534E-2</v>
      </c>
    </row>
    <row r="1343" spans="1:17" x14ac:dyDescent="0.3">
      <c r="A1343" s="68">
        <v>45413</v>
      </c>
      <c r="B1343" s="87">
        <v>119.1256638</v>
      </c>
      <c r="C1343" s="6">
        <f t="shared" si="101"/>
        <v>119.76371</v>
      </c>
      <c r="D1343" s="19">
        <f>Table21[[#This Row],[Adj Close]]-Table21[[#This Row],[Naive Trend ]]</f>
        <v>-0.63804620000000511</v>
      </c>
      <c r="E1343" s="7">
        <f t="shared" si="100"/>
        <v>0.40710295333444652</v>
      </c>
      <c r="F1343" s="7">
        <f>ABS(Table21[[#This Row],[Erorr 1]])</f>
        <v>0.63804620000000511</v>
      </c>
      <c r="G1343" s="8">
        <f>Table21[[#This Row],[Abs Erorr 1]]/Table21[[#This Row],[Adj Close]]</f>
        <v>5.3560767650472066E-3</v>
      </c>
      <c r="H1343" s="6">
        <f t="shared" si="103"/>
        <v>122.78779853333333</v>
      </c>
      <c r="I1343" s="9">
        <f>(Table21[[#This Row],[Adj Close]]-Table21[[#This Row],[3-MA]])</f>
        <v>-3.6621347333333318</v>
      </c>
      <c r="J1343" s="5">
        <f t="shared" si="102"/>
        <v>13.411230805086394</v>
      </c>
      <c r="K1343" s="5">
        <f>ABS(Table21[[#This Row],[Erorr 2]])</f>
        <v>3.6621347333333318</v>
      </c>
      <c r="L1343" s="8">
        <f>Table21[[#This Row],[Abs Erorr 2]]/Table21[[#This Row],[Adj Close]]</f>
        <v>3.0741778190480327E-2</v>
      </c>
      <c r="M1343" s="6">
        <f t="shared" si="104"/>
        <v>122.1414426</v>
      </c>
      <c r="N1343" s="11">
        <f>Table21[[#This Row],[Adj Close]]-Table21[[#This Row],[6-MA]]</f>
        <v>-3.0157788000000068</v>
      </c>
      <c r="O1343" s="12">
        <f>(Table21[[#This Row],[Adj Close]]-M1343)^2</f>
        <v>9.0949217705294814</v>
      </c>
      <c r="P1343" s="12">
        <f>ABS(Table21[[#This Row],[Erorr 3]])</f>
        <v>3.0157788000000068</v>
      </c>
      <c r="Q1343" s="204">
        <f>Table21[[#This Row],[Abs Erorr 3]]/Table21[[#This Row],[Adj Close]]</f>
        <v>2.5315945395806533E-2</v>
      </c>
    </row>
    <row r="1344" spans="1:17" x14ac:dyDescent="0.3">
      <c r="A1344" s="68">
        <v>45414</v>
      </c>
      <c r="B1344" s="87">
        <v>120.4316711</v>
      </c>
      <c r="C1344" s="6">
        <f t="shared" si="101"/>
        <v>119.1256638</v>
      </c>
      <c r="D1344" s="19">
        <f>Table21[[#This Row],[Adj Close]]-Table21[[#This Row],[Naive Trend ]]</f>
        <v>1.3060073000000045</v>
      </c>
      <c r="E1344" s="7">
        <f t="shared" si="100"/>
        <v>1.7056550676533018</v>
      </c>
      <c r="F1344" s="7">
        <f>ABS(Table21[[#This Row],[Erorr 1]])</f>
        <v>1.3060073000000045</v>
      </c>
      <c r="G1344" s="8">
        <f>Table21[[#This Row],[Abs Erorr 1]]/Table21[[#This Row],[Adj Close]]</f>
        <v>1.0844384106532625E-2</v>
      </c>
      <c r="H1344" s="6">
        <f t="shared" si="103"/>
        <v>121.34886423333334</v>
      </c>
      <c r="I1344" s="9">
        <f>(Table21[[#This Row],[Adj Close]]-Table21[[#This Row],[3-MA]])</f>
        <v>-0.91719313333334185</v>
      </c>
      <c r="J1344" s="5">
        <f t="shared" si="102"/>
        <v>0.84124324383383342</v>
      </c>
      <c r="K1344" s="5">
        <f>ABS(Table21[[#This Row],[Erorr 2]])</f>
        <v>0.91719313333334185</v>
      </c>
      <c r="L1344" s="8">
        <f>Table21[[#This Row],[Abs Erorr 2]]/Table21[[#This Row],[Adj Close]]</f>
        <v>7.6158798176249988E-3</v>
      </c>
      <c r="M1344" s="6">
        <f t="shared" si="104"/>
        <v>121.67619831666666</v>
      </c>
      <c r="N1344" s="11">
        <f>Table21[[#This Row],[Adj Close]]-Table21[[#This Row],[6-MA]]</f>
        <v>-1.2445272166666541</v>
      </c>
      <c r="O1344" s="12">
        <f>(Table21[[#This Row],[Adj Close]]-M1344)^2</f>
        <v>1.5488479930240491</v>
      </c>
      <c r="P1344" s="12">
        <f>ABS(Table21[[#This Row],[Erorr 3]])</f>
        <v>1.2445272166666541</v>
      </c>
      <c r="Q1344" s="204">
        <f>Table21[[#This Row],[Abs Erorr 3]]/Table21[[#This Row],[Adj Close]]</f>
        <v>1.0333886471053494E-2</v>
      </c>
    </row>
    <row r="1345" spans="1:17" x14ac:dyDescent="0.3">
      <c r="A1345" s="68">
        <v>45415</v>
      </c>
      <c r="B1345" s="87">
        <v>120.8105164</v>
      </c>
      <c r="C1345" s="6">
        <f t="shared" si="101"/>
        <v>120.4316711</v>
      </c>
      <c r="D1345" s="19">
        <f>Table21[[#This Row],[Adj Close]]-Table21[[#This Row],[Naive Trend ]]</f>
        <v>0.37884529999999472</v>
      </c>
      <c r="E1345" s="7">
        <f t="shared" si="100"/>
        <v>0.143523761332086</v>
      </c>
      <c r="F1345" s="7">
        <f>ABS(Table21[[#This Row],[Erorr 1]])</f>
        <v>0.37884529999999472</v>
      </c>
      <c r="G1345" s="8">
        <f>Table21[[#This Row],[Abs Erorr 1]]/Table21[[#This Row],[Adj Close]]</f>
        <v>3.1358635927492377E-3</v>
      </c>
      <c r="H1345" s="6">
        <f t="shared" si="103"/>
        <v>119.77368163333334</v>
      </c>
      <c r="I1345" s="9">
        <f>(Table21[[#This Row],[Adj Close]]-Table21[[#This Row],[3-MA]])</f>
        <v>1.036834766666658</v>
      </c>
      <c r="J1345" s="5">
        <f t="shared" si="102"/>
        <v>1.0750263333687031</v>
      </c>
      <c r="K1345" s="5">
        <f>ABS(Table21[[#This Row],[Erorr 2]])</f>
        <v>1.036834766666658</v>
      </c>
      <c r="L1345" s="8">
        <f>Table21[[#This Row],[Abs Erorr 2]]/Table21[[#This Row],[Adj Close]]</f>
        <v>8.5823221153506959E-3</v>
      </c>
      <c r="M1345" s="6">
        <f t="shared" si="104"/>
        <v>121.52333195000001</v>
      </c>
      <c r="N1345" s="11">
        <f>Table21[[#This Row],[Adj Close]]-Table21[[#This Row],[6-MA]]</f>
        <v>-0.71281555000001617</v>
      </c>
      <c r="O1345" s="12">
        <f>(Table21[[#This Row],[Adj Close]]-M1345)^2</f>
        <v>0.50810600832182551</v>
      </c>
      <c r="P1345" s="12">
        <f>ABS(Table21[[#This Row],[Erorr 3]])</f>
        <v>0.71281555000001617</v>
      </c>
      <c r="Q1345" s="204">
        <f>Table21[[#This Row],[Abs Erorr 3]]/Table21[[#This Row],[Adj Close]]</f>
        <v>5.9002773205596212E-3</v>
      </c>
    </row>
    <row r="1346" spans="1:17" x14ac:dyDescent="0.3">
      <c r="A1346" s="68">
        <v>45418</v>
      </c>
      <c r="B1346" s="87">
        <v>121.06972500000001</v>
      </c>
      <c r="C1346" s="6">
        <f t="shared" si="101"/>
        <v>120.8105164</v>
      </c>
      <c r="D1346" s="19">
        <f>Table21[[#This Row],[Adj Close]]-Table21[[#This Row],[Naive Trend ]]</f>
        <v>0.259208600000008</v>
      </c>
      <c r="E1346" s="7">
        <f t="shared" si="100"/>
        <v>6.7189098313964149E-2</v>
      </c>
      <c r="F1346" s="7">
        <f>ABS(Table21[[#This Row],[Erorr 1]])</f>
        <v>0.259208600000008</v>
      </c>
      <c r="G1346" s="8">
        <f>Table21[[#This Row],[Abs Erorr 1]]/Table21[[#This Row],[Adj Close]]</f>
        <v>2.1409861135804841E-3</v>
      </c>
      <c r="H1346" s="6">
        <f t="shared" si="103"/>
        <v>120.1226171</v>
      </c>
      <c r="I1346" s="9">
        <f>(Table21[[#This Row],[Adj Close]]-Table21[[#This Row],[3-MA]])</f>
        <v>0.947107900000006</v>
      </c>
      <c r="J1346" s="5">
        <f t="shared" si="102"/>
        <v>0.89701337424242134</v>
      </c>
      <c r="K1346" s="5">
        <f>ABS(Table21[[#This Row],[Erorr 2]])</f>
        <v>0.947107900000006</v>
      </c>
      <c r="L1346" s="8">
        <f>Table21[[#This Row],[Abs Erorr 2]]/Table21[[#This Row],[Adj Close]]</f>
        <v>7.8228301914455151E-3</v>
      </c>
      <c r="M1346" s="6">
        <f t="shared" si="104"/>
        <v>121.45520781666666</v>
      </c>
      <c r="N1346" s="11">
        <f>Table21[[#This Row],[Adj Close]]-Table21[[#This Row],[6-MA]]</f>
        <v>-0.38548281666665218</v>
      </c>
      <c r="O1346" s="12">
        <f>(Table21[[#This Row],[Adj Close]]-M1346)^2</f>
        <v>0.14859700194525577</v>
      </c>
      <c r="P1346" s="12">
        <f>ABS(Table21[[#This Row],[Erorr 3]])</f>
        <v>0.38548281666665218</v>
      </c>
      <c r="Q1346" s="204">
        <f>Table21[[#This Row],[Abs Erorr 3]]/Table21[[#This Row],[Adj Close]]</f>
        <v>3.1839736702685348E-3</v>
      </c>
    </row>
    <row r="1347" spans="1:17" x14ac:dyDescent="0.3">
      <c r="A1347" s="68">
        <v>45419</v>
      </c>
      <c r="B1347" s="87">
        <v>119.37490080000001</v>
      </c>
      <c r="C1347" s="6">
        <f t="shared" si="101"/>
        <v>121.06972500000001</v>
      </c>
      <c r="D1347" s="19">
        <f>Table21[[#This Row],[Adj Close]]-Table21[[#This Row],[Naive Trend ]]</f>
        <v>-1.6948241999999993</v>
      </c>
      <c r="E1347" s="7">
        <f t="shared" ref="E1347:E1410" si="105">(B1347-C1347)^2</f>
        <v>2.8724290689056375</v>
      </c>
      <c r="F1347" s="7">
        <f>ABS(Table21[[#This Row],[Erorr 1]])</f>
        <v>1.6948241999999993</v>
      </c>
      <c r="G1347" s="8">
        <f>Table21[[#This Row],[Abs Erorr 1]]/Table21[[#This Row],[Adj Close]]</f>
        <v>1.4197492007465604E-2</v>
      </c>
      <c r="H1347" s="6">
        <f t="shared" si="103"/>
        <v>120.77063750000001</v>
      </c>
      <c r="I1347" s="9">
        <f>(Table21[[#This Row],[Adj Close]]-Table21[[#This Row],[3-MA]])</f>
        <v>-1.3957367000000005</v>
      </c>
      <c r="J1347" s="5">
        <f t="shared" si="102"/>
        <v>1.9480809357268913</v>
      </c>
      <c r="K1347" s="5">
        <f>ABS(Table21[[#This Row],[Erorr 2]])</f>
        <v>1.3957367000000005</v>
      </c>
      <c r="L1347" s="8">
        <f>Table21[[#This Row],[Abs Erorr 2]]/Table21[[#This Row],[Adj Close]]</f>
        <v>1.1692044899274173E-2</v>
      </c>
      <c r="M1347" s="6">
        <f t="shared" si="104"/>
        <v>121.05975086666668</v>
      </c>
      <c r="N1347" s="11">
        <f>Table21[[#This Row],[Adj Close]]-Table21[[#This Row],[6-MA]]</f>
        <v>-1.6848500666666695</v>
      </c>
      <c r="O1347" s="12">
        <f>(Table21[[#This Row],[Adj Close]]-M1347)^2</f>
        <v>2.8387197471466807</v>
      </c>
      <c r="P1347" s="12">
        <f>ABS(Table21[[#This Row],[Erorr 3]])</f>
        <v>1.6848500666666695</v>
      </c>
      <c r="Q1347" s="204">
        <f>Table21[[#This Row],[Abs Erorr 3]]/Table21[[#This Row],[Adj Close]]</f>
        <v>1.4113938988644331E-2</v>
      </c>
    </row>
    <row r="1348" spans="1:17" x14ac:dyDescent="0.3">
      <c r="A1348" s="68">
        <v>45420</v>
      </c>
      <c r="B1348" s="87">
        <v>118.98609159999999</v>
      </c>
      <c r="C1348" s="6">
        <f t="shared" ref="C1348:C1411" si="106">B1347</f>
        <v>119.37490080000001</v>
      </c>
      <c r="D1348" s="19">
        <f>Table21[[#This Row],[Adj Close]]-Table21[[#This Row],[Naive Trend ]]</f>
        <v>-0.3888092000000114</v>
      </c>
      <c r="E1348" s="7">
        <f t="shared" si="105"/>
        <v>0.15117259400464886</v>
      </c>
      <c r="F1348" s="7">
        <f>ABS(Table21[[#This Row],[Erorr 1]])</f>
        <v>0.3888092000000114</v>
      </c>
      <c r="G1348" s="8">
        <f>Table21[[#This Row],[Abs Erorr 1]]/Table21[[#This Row],[Adj Close]]</f>
        <v>3.2676861200474244E-3</v>
      </c>
      <c r="H1348" s="6">
        <f t="shared" si="103"/>
        <v>120.41838073333334</v>
      </c>
      <c r="I1348" s="9">
        <f>(Table21[[#This Row],[Adj Close]]-Table21[[#This Row],[3-MA]])</f>
        <v>-1.4322891333333416</v>
      </c>
      <c r="J1348" s="5">
        <f t="shared" si="102"/>
        <v>2.0514521614647747</v>
      </c>
      <c r="K1348" s="5">
        <f>ABS(Table21[[#This Row],[Erorr 2]])</f>
        <v>1.4322891333333416</v>
      </c>
      <c r="L1348" s="8">
        <f>Table21[[#This Row],[Abs Erorr 2]]/Table21[[#This Row],[Adj Close]]</f>
        <v>1.2037450042046273E-2</v>
      </c>
      <c r="M1348" s="6">
        <f t="shared" si="104"/>
        <v>120.09603118333332</v>
      </c>
      <c r="N1348" s="11">
        <f>Table21[[#This Row],[Adj Close]]-Table21[[#This Row],[6-MA]]</f>
        <v>-1.109939583333329</v>
      </c>
      <c r="O1348" s="12">
        <f>(Table21[[#This Row],[Adj Close]]-M1348)^2</f>
        <v>1.2319658786501639</v>
      </c>
      <c r="P1348" s="12">
        <f>ABS(Table21[[#This Row],[Erorr 3]])</f>
        <v>1.109939583333329</v>
      </c>
      <c r="Q1348" s="204">
        <f>Table21[[#This Row],[Abs Erorr 3]]/Table21[[#This Row],[Adj Close]]</f>
        <v>9.3283136575714621E-3</v>
      </c>
    </row>
    <row r="1349" spans="1:17" x14ac:dyDescent="0.3">
      <c r="A1349" s="68">
        <v>45421</v>
      </c>
      <c r="B1349" s="87">
        <v>120.35191349999999</v>
      </c>
      <c r="C1349" s="6">
        <f t="shared" si="106"/>
        <v>118.98609159999999</v>
      </c>
      <c r="D1349" s="19">
        <f>Table21[[#This Row],[Adj Close]]-Table21[[#This Row],[Naive Trend ]]</f>
        <v>1.3658219000000003</v>
      </c>
      <c r="E1349" s="7">
        <f t="shared" si="105"/>
        <v>1.8654694625196107</v>
      </c>
      <c r="F1349" s="7">
        <f>ABS(Table21[[#This Row],[Erorr 1]])</f>
        <v>1.3658219000000003</v>
      </c>
      <c r="G1349" s="8">
        <f>Table21[[#This Row],[Abs Erorr 1]]/Table21[[#This Row],[Adj Close]]</f>
        <v>1.134856821366617E-2</v>
      </c>
      <c r="H1349" s="6">
        <f t="shared" si="103"/>
        <v>119.81023913333333</v>
      </c>
      <c r="I1349" s="9">
        <f>(Table21[[#This Row],[Adj Close]]-Table21[[#This Row],[3-MA]])</f>
        <v>0.54167436666666902</v>
      </c>
      <c r="J1349" s="5">
        <f t="shared" ref="J1349:J1412" si="107">(B1349-H1349)^2</f>
        <v>0.29341111950373699</v>
      </c>
      <c r="K1349" s="5">
        <f>ABS(Table21[[#This Row],[Erorr 2]])</f>
        <v>0.54167436666666902</v>
      </c>
      <c r="L1349" s="8">
        <f>Table21[[#This Row],[Abs Erorr 2]]/Table21[[#This Row],[Adj Close]]</f>
        <v>4.5007540878580967E-3</v>
      </c>
      <c r="M1349" s="6">
        <f t="shared" si="104"/>
        <v>119.96642811666668</v>
      </c>
      <c r="N1349" s="11">
        <f>Table21[[#This Row],[Adj Close]]-Table21[[#This Row],[6-MA]]</f>
        <v>0.38548538333331805</v>
      </c>
      <c r="O1349" s="12">
        <f>(Table21[[#This Row],[Adj Close]]-M1349)^2</f>
        <v>0.14859898076363517</v>
      </c>
      <c r="P1349" s="12">
        <f>ABS(Table21[[#This Row],[Erorr 3]])</f>
        <v>0.38548538333331805</v>
      </c>
      <c r="Q1349" s="204">
        <f>Table21[[#This Row],[Abs Erorr 3]]/Table21[[#This Row],[Adj Close]]</f>
        <v>3.2029850803603388E-3</v>
      </c>
    </row>
    <row r="1350" spans="1:17" x14ac:dyDescent="0.3">
      <c r="A1350" s="68">
        <v>45422</v>
      </c>
      <c r="B1350" s="87">
        <v>120.78060910000001</v>
      </c>
      <c r="C1350" s="6">
        <f t="shared" si="106"/>
        <v>120.35191349999999</v>
      </c>
      <c r="D1350" s="19">
        <f>Table21[[#This Row],[Adj Close]]-Table21[[#This Row],[Naive Trend ]]</f>
        <v>0.42869560000001172</v>
      </c>
      <c r="E1350" s="7">
        <f t="shared" si="105"/>
        <v>0.18377991745937006</v>
      </c>
      <c r="F1350" s="7">
        <f>ABS(Table21[[#This Row],[Erorr 1]])</f>
        <v>0.42869560000001172</v>
      </c>
      <c r="G1350" s="8">
        <f>Table21[[#This Row],[Abs Erorr 1]]/Table21[[#This Row],[Adj Close]]</f>
        <v>3.5493743838058826E-3</v>
      </c>
      <c r="H1350" s="6">
        <f t="shared" ref="H1350:H1413" si="108">AVERAGE(B1347:B1349)</f>
        <v>119.57096863333334</v>
      </c>
      <c r="I1350" s="9">
        <f>(Table21[[#This Row],[Adj Close]]-Table21[[#This Row],[3-MA]])</f>
        <v>1.20964046666667</v>
      </c>
      <c r="J1350" s="5">
        <f t="shared" si="107"/>
        <v>1.4632300585975593</v>
      </c>
      <c r="K1350" s="5">
        <f>ABS(Table21[[#This Row],[Erorr 2]])</f>
        <v>1.20964046666667</v>
      </c>
      <c r="L1350" s="8">
        <f>Table21[[#This Row],[Abs Erorr 2]]/Table21[[#This Row],[Adj Close]]</f>
        <v>1.0015187666963587E-2</v>
      </c>
      <c r="M1350" s="6">
        <f t="shared" si="104"/>
        <v>120.17080306666668</v>
      </c>
      <c r="N1350" s="11">
        <f>Table21[[#This Row],[Adj Close]]-Table21[[#This Row],[6-MA]]</f>
        <v>0.60980603333332795</v>
      </c>
      <c r="O1350" s="12">
        <f>(Table21[[#This Row],[Adj Close]]-M1350)^2</f>
        <v>0.37186339828972786</v>
      </c>
      <c r="P1350" s="12">
        <f>ABS(Table21[[#This Row],[Erorr 3]])</f>
        <v>0.60980603333332795</v>
      </c>
      <c r="Q1350" s="204">
        <f>Table21[[#This Row],[Abs Erorr 3]]/Table21[[#This Row],[Adj Close]]</f>
        <v>5.0488736385526966E-3</v>
      </c>
    </row>
    <row r="1351" spans="1:17" x14ac:dyDescent="0.3">
      <c r="A1351" s="68">
        <v>45425</v>
      </c>
      <c r="B1351" s="87">
        <v>120.999939</v>
      </c>
      <c r="C1351" s="6">
        <f t="shared" si="106"/>
        <v>120.78060910000001</v>
      </c>
      <c r="D1351" s="19">
        <f>Table21[[#This Row],[Adj Close]]-Table21[[#This Row],[Naive Trend ]]</f>
        <v>0.21932989999999108</v>
      </c>
      <c r="E1351" s="7">
        <f t="shared" si="105"/>
        <v>4.8105605034006092E-2</v>
      </c>
      <c r="F1351" s="7">
        <f>ABS(Table21[[#This Row],[Erorr 1]])</f>
        <v>0.21932989999999108</v>
      </c>
      <c r="G1351" s="8">
        <f>Table21[[#This Row],[Abs Erorr 1]]/Table21[[#This Row],[Adj Close]]</f>
        <v>1.812644715465444E-3</v>
      </c>
      <c r="H1351" s="6">
        <f t="shared" si="108"/>
        <v>120.03953806666665</v>
      </c>
      <c r="I1351" s="9">
        <f>(Table21[[#This Row],[Adj Close]]-Table21[[#This Row],[3-MA]])</f>
        <v>0.96040093333334653</v>
      </c>
      <c r="J1351" s="5">
        <f t="shared" si="107"/>
        <v>0.92236995274756317</v>
      </c>
      <c r="K1351" s="5">
        <f>ABS(Table21[[#This Row],[Erorr 2]])</f>
        <v>0.96040093333334653</v>
      </c>
      <c r="L1351" s="8">
        <f>Table21[[#This Row],[Abs Erorr 2]]/Table21[[#This Row],[Adj Close]]</f>
        <v>7.9372017975426132E-3</v>
      </c>
      <c r="M1351" s="6">
        <f t="shared" si="104"/>
        <v>120.22895940000001</v>
      </c>
      <c r="N1351" s="11">
        <f>Table21[[#This Row],[Adj Close]]-Table21[[#This Row],[6-MA]]</f>
        <v>0.77097959999998977</v>
      </c>
      <c r="O1351" s="12">
        <f>(Table21[[#This Row],[Adj Close]]-M1351)^2</f>
        <v>0.59440954361614418</v>
      </c>
      <c r="P1351" s="12">
        <f>ABS(Table21[[#This Row],[Erorr 3]])</f>
        <v>0.77097959999998977</v>
      </c>
      <c r="Q1351" s="204">
        <f>Table21[[#This Row],[Abs Erorr 3]]/Table21[[#This Row],[Adj Close]]</f>
        <v>6.3717354436020812E-3</v>
      </c>
    </row>
    <row r="1352" spans="1:17" x14ac:dyDescent="0.3">
      <c r="A1352" s="68">
        <v>45426</v>
      </c>
      <c r="B1352" s="87">
        <v>123.0237427</v>
      </c>
      <c r="C1352" s="6">
        <f t="shared" si="106"/>
        <v>120.999939</v>
      </c>
      <c r="D1352" s="19">
        <f>Table21[[#This Row],[Adj Close]]-Table21[[#This Row],[Naive Trend ]]</f>
        <v>2.023803700000002</v>
      </c>
      <c r="E1352" s="7">
        <f t="shared" si="105"/>
        <v>4.0957814161336978</v>
      </c>
      <c r="F1352" s="7">
        <f>ABS(Table21[[#This Row],[Erorr 1]])</f>
        <v>2.023803700000002</v>
      </c>
      <c r="G1352" s="8">
        <f>Table21[[#This Row],[Abs Erorr 1]]/Table21[[#This Row],[Adj Close]]</f>
        <v>1.645051317399078E-2</v>
      </c>
      <c r="H1352" s="6">
        <f t="shared" si="108"/>
        <v>120.71082053333333</v>
      </c>
      <c r="I1352" s="9">
        <f>(Table21[[#This Row],[Adj Close]]-Table21[[#This Row],[3-MA]])</f>
        <v>2.3129221666666666</v>
      </c>
      <c r="J1352" s="5">
        <f t="shared" si="107"/>
        <v>5.3496089490580276</v>
      </c>
      <c r="K1352" s="5">
        <f>ABS(Table21[[#This Row],[Erorr 2]])</f>
        <v>2.3129221666666666</v>
      </c>
      <c r="L1352" s="8">
        <f>Table21[[#This Row],[Abs Erorr 2]]/Table21[[#This Row],[Adj Close]]</f>
        <v>1.8800616172984199E-2</v>
      </c>
      <c r="M1352" s="6">
        <f t="shared" si="104"/>
        <v>120.26052983333334</v>
      </c>
      <c r="N1352" s="11">
        <f>Table21[[#This Row],[Adj Close]]-Table21[[#This Row],[6-MA]]</f>
        <v>2.7632128666666631</v>
      </c>
      <c r="O1352" s="12">
        <f>(Table21[[#This Row],[Adj Close]]-M1352)^2</f>
        <v>7.6353453465121977</v>
      </c>
      <c r="P1352" s="12">
        <f>ABS(Table21[[#This Row],[Erorr 3]])</f>
        <v>2.7632128666666631</v>
      </c>
      <c r="Q1352" s="204">
        <f>Table21[[#This Row],[Abs Erorr 3]]/Table21[[#This Row],[Adj Close]]</f>
        <v>2.2460809645540585E-2</v>
      </c>
    </row>
    <row r="1353" spans="1:17" x14ac:dyDescent="0.3">
      <c r="A1353" s="68">
        <v>45427</v>
      </c>
      <c r="B1353" s="87">
        <v>126.21398929999999</v>
      </c>
      <c r="C1353" s="6">
        <f t="shared" si="106"/>
        <v>123.0237427</v>
      </c>
      <c r="D1353" s="19">
        <f>Table21[[#This Row],[Adj Close]]-Table21[[#This Row],[Naive Trend ]]</f>
        <v>3.1902465999999947</v>
      </c>
      <c r="E1353" s="7">
        <f t="shared" si="105"/>
        <v>10.177673368811526</v>
      </c>
      <c r="F1353" s="7">
        <f>ABS(Table21[[#This Row],[Erorr 1]])</f>
        <v>3.1902465999999947</v>
      </c>
      <c r="G1353" s="8">
        <f>Table21[[#This Row],[Abs Erorr 1]]/Table21[[#This Row],[Adj Close]]</f>
        <v>2.5276489695742425E-2</v>
      </c>
      <c r="H1353" s="6">
        <f t="shared" si="108"/>
        <v>121.60143026666667</v>
      </c>
      <c r="I1353" s="9">
        <f>(Table21[[#This Row],[Adj Close]]-Table21[[#This Row],[3-MA]])</f>
        <v>4.6125590333333264</v>
      </c>
      <c r="J1353" s="5">
        <f t="shared" si="107"/>
        <v>21.275700835984871</v>
      </c>
      <c r="K1353" s="5">
        <f>ABS(Table21[[#This Row],[Erorr 2]])</f>
        <v>4.6125590333333264</v>
      </c>
      <c r="L1353" s="8">
        <f>Table21[[#This Row],[Abs Erorr 2]]/Table21[[#This Row],[Adj Close]]</f>
        <v>3.6545545061329635E-2</v>
      </c>
      <c r="M1353" s="6">
        <f t="shared" ref="M1353:M1416" si="109">AVERAGE(B1347:B1352)</f>
        <v>120.58619945</v>
      </c>
      <c r="N1353" s="11">
        <f>Table21[[#This Row],[Adj Close]]-Table21[[#This Row],[6-MA]]</f>
        <v>5.6277898499999992</v>
      </c>
      <c r="O1353" s="12">
        <f>(Table21[[#This Row],[Adj Close]]-M1353)^2</f>
        <v>31.672018595763014</v>
      </c>
      <c r="P1353" s="12">
        <f>ABS(Table21[[#This Row],[Erorr 3]])</f>
        <v>5.6277898499999992</v>
      </c>
      <c r="Q1353" s="204">
        <f>Table21[[#This Row],[Abs Erorr 3]]/Table21[[#This Row],[Adj Close]]</f>
        <v>4.4589271610956042E-2</v>
      </c>
    </row>
    <row r="1354" spans="1:17" x14ac:dyDescent="0.3">
      <c r="A1354" s="68">
        <v>45428</v>
      </c>
      <c r="B1354" s="87">
        <v>123.9210052</v>
      </c>
      <c r="C1354" s="6">
        <f t="shared" si="106"/>
        <v>126.21398929999999</v>
      </c>
      <c r="D1354" s="19">
        <f>Table21[[#This Row],[Adj Close]]-Table21[[#This Row],[Naive Trend ]]</f>
        <v>-2.2929840999999982</v>
      </c>
      <c r="E1354" s="7">
        <f t="shared" si="105"/>
        <v>5.2577760828528017</v>
      </c>
      <c r="F1354" s="7">
        <f>ABS(Table21[[#This Row],[Erorr 1]])</f>
        <v>2.2929840999999982</v>
      </c>
      <c r="G1354" s="8">
        <f>Table21[[#This Row],[Abs Erorr 1]]/Table21[[#This Row],[Adj Close]]</f>
        <v>1.8503595062832803E-2</v>
      </c>
      <c r="H1354" s="6">
        <f t="shared" si="108"/>
        <v>123.41255699999999</v>
      </c>
      <c r="I1354" s="9">
        <f>(Table21[[#This Row],[Adj Close]]-Table21[[#This Row],[3-MA]])</f>
        <v>0.50844820000000368</v>
      </c>
      <c r="J1354" s="5">
        <f t="shared" si="107"/>
        <v>0.25851957208324372</v>
      </c>
      <c r="K1354" s="5">
        <f>ABS(Table21[[#This Row],[Erorr 2]])</f>
        <v>0.50844820000000368</v>
      </c>
      <c r="L1354" s="8">
        <f>Table21[[#This Row],[Abs Erorr 2]]/Table21[[#This Row],[Adj Close]]</f>
        <v>4.103002547303447E-3</v>
      </c>
      <c r="M1354" s="6">
        <f t="shared" si="109"/>
        <v>121.72604753333331</v>
      </c>
      <c r="N1354" s="11">
        <f>Table21[[#This Row],[Adj Close]]-Table21[[#This Row],[6-MA]]</f>
        <v>2.1949576666666815</v>
      </c>
      <c r="O1354" s="12">
        <f>(Table21[[#This Row],[Adj Close]]-M1354)^2</f>
        <v>4.8178391584588427</v>
      </c>
      <c r="P1354" s="12">
        <f>ABS(Table21[[#This Row],[Erorr 3]])</f>
        <v>2.1949576666666815</v>
      </c>
      <c r="Q1354" s="204">
        <f>Table21[[#This Row],[Abs Erorr 3]]/Table21[[#This Row],[Adj Close]]</f>
        <v>1.7712555374483692E-2</v>
      </c>
    </row>
    <row r="1355" spans="1:17" x14ac:dyDescent="0.3">
      <c r="A1355" s="68">
        <v>45429</v>
      </c>
      <c r="B1355" s="87">
        <v>124.5699997</v>
      </c>
      <c r="C1355" s="6">
        <f t="shared" si="106"/>
        <v>123.9210052</v>
      </c>
      <c r="D1355" s="19">
        <f>Table21[[#This Row],[Adj Close]]-Table21[[#This Row],[Naive Trend ]]</f>
        <v>0.64899450000000058</v>
      </c>
      <c r="E1355" s="7">
        <f t="shared" si="105"/>
        <v>0.42119386103025075</v>
      </c>
      <c r="F1355" s="7">
        <f>ABS(Table21[[#This Row],[Erorr 1]])</f>
        <v>0.64899450000000058</v>
      </c>
      <c r="G1355" s="8">
        <f>Table21[[#This Row],[Abs Erorr 1]]/Table21[[#This Row],[Adj Close]]</f>
        <v>5.2098779927989402E-3</v>
      </c>
      <c r="H1355" s="6">
        <f t="shared" si="108"/>
        <v>124.38624573333334</v>
      </c>
      <c r="I1355" s="9">
        <f>(Table21[[#This Row],[Adj Close]]-Table21[[#This Row],[3-MA]])</f>
        <v>0.18375396666665722</v>
      </c>
      <c r="J1355" s="5">
        <f t="shared" si="107"/>
        <v>3.3765520265730972E-2</v>
      </c>
      <c r="K1355" s="5">
        <f>ABS(Table21[[#This Row],[Erorr 2]])</f>
        <v>0.18375396666665722</v>
      </c>
      <c r="L1355" s="8">
        <f>Table21[[#This Row],[Abs Erorr 2]]/Table21[[#This Row],[Adj Close]]</f>
        <v>1.4751061018639243E-3</v>
      </c>
      <c r="M1355" s="6">
        <f t="shared" si="109"/>
        <v>122.54853313333332</v>
      </c>
      <c r="N1355" s="11">
        <f>Table21[[#This Row],[Adj Close]]-Table21[[#This Row],[6-MA]]</f>
        <v>2.0214665666666747</v>
      </c>
      <c r="O1355" s="12">
        <f>(Table21[[#This Row],[Adj Close]]-M1355)^2</f>
        <v>4.0863270801511531</v>
      </c>
      <c r="P1355" s="12">
        <f>ABS(Table21[[#This Row],[Erorr 3]])</f>
        <v>2.0214665666666747</v>
      </c>
      <c r="Q1355" s="204">
        <f>Table21[[#This Row],[Abs Erorr 3]]/Table21[[#This Row],[Adj Close]]</f>
        <v>1.6227555362727311E-2</v>
      </c>
    </row>
    <row r="1356" spans="1:17" x14ac:dyDescent="0.3">
      <c r="A1356" s="68">
        <v>45432</v>
      </c>
      <c r="B1356" s="87">
        <v>123.6900024</v>
      </c>
      <c r="C1356" s="6">
        <f t="shared" si="106"/>
        <v>124.5699997</v>
      </c>
      <c r="D1356" s="19">
        <f>Table21[[#This Row],[Adj Close]]-Table21[[#This Row],[Naive Trend ]]</f>
        <v>-0.87999729999999943</v>
      </c>
      <c r="E1356" s="7">
        <f t="shared" si="105"/>
        <v>0.77439524800728898</v>
      </c>
      <c r="F1356" s="7">
        <f>ABS(Table21[[#This Row],[Erorr 1]])</f>
        <v>0.87999729999999943</v>
      </c>
      <c r="G1356" s="8">
        <f>Table21[[#This Row],[Abs Erorr 1]]/Table21[[#This Row],[Adj Close]]</f>
        <v>7.1145386282246486E-3</v>
      </c>
      <c r="H1356" s="6">
        <f t="shared" si="108"/>
        <v>124.90166473333333</v>
      </c>
      <c r="I1356" s="9">
        <f>(Table21[[#This Row],[Adj Close]]-Table21[[#This Row],[3-MA]])</f>
        <v>-1.2116623333333365</v>
      </c>
      <c r="J1356" s="5">
        <f t="shared" si="107"/>
        <v>1.4681256100187854</v>
      </c>
      <c r="K1356" s="5">
        <f>ABS(Table21[[#This Row],[Erorr 2]])</f>
        <v>1.2116623333333365</v>
      </c>
      <c r="L1356" s="8">
        <f>Table21[[#This Row],[Abs Erorr 2]]/Table21[[#This Row],[Adj Close]]</f>
        <v>9.7959601408604755E-3</v>
      </c>
      <c r="M1356" s="6">
        <f t="shared" si="109"/>
        <v>123.2515475</v>
      </c>
      <c r="N1356" s="11">
        <f>Table21[[#This Row],[Adj Close]]-Table21[[#This Row],[6-MA]]</f>
        <v>0.43845489999999643</v>
      </c>
      <c r="O1356" s="12">
        <f>(Table21[[#This Row],[Adj Close]]-M1356)^2</f>
        <v>0.19224269933400687</v>
      </c>
      <c r="P1356" s="12">
        <f>ABS(Table21[[#This Row],[Erorr 3]])</f>
        <v>0.43845489999999643</v>
      </c>
      <c r="Q1356" s="204">
        <f>Table21[[#This Row],[Abs Erorr 3]]/Table21[[#This Row],[Adj Close]]</f>
        <v>3.5447885155833457E-3</v>
      </c>
    </row>
    <row r="1357" spans="1:17" x14ac:dyDescent="0.3">
      <c r="A1357" s="68">
        <v>45433</v>
      </c>
      <c r="B1357" s="87">
        <v>123.8000031</v>
      </c>
      <c r="C1357" s="6">
        <f t="shared" si="106"/>
        <v>123.6900024</v>
      </c>
      <c r="D1357" s="19">
        <f>Table21[[#This Row],[Adj Close]]-Table21[[#This Row],[Naive Trend ]]</f>
        <v>0.11000070000000051</v>
      </c>
      <c r="E1357" s="7">
        <f t="shared" si="105"/>
        <v>1.2100154000490112E-2</v>
      </c>
      <c r="F1357" s="7">
        <f>ABS(Table21[[#This Row],[Erorr 1]])</f>
        <v>0.11000070000000051</v>
      </c>
      <c r="G1357" s="8">
        <f>Table21[[#This Row],[Abs Erorr 1]]/Table21[[#This Row],[Adj Close]]</f>
        <v>8.8853551894620673E-4</v>
      </c>
      <c r="H1357" s="6">
        <f t="shared" si="108"/>
        <v>124.06033576666668</v>
      </c>
      <c r="I1357" s="9">
        <f>(Table21[[#This Row],[Adj Close]]-Table21[[#This Row],[3-MA]])</f>
        <v>-0.26033266666668453</v>
      </c>
      <c r="J1357" s="5">
        <f t="shared" si="107"/>
        <v>6.7773097333787086E-2</v>
      </c>
      <c r="K1357" s="5">
        <f>ABS(Table21[[#This Row],[Erorr 2]])</f>
        <v>0.26033266666668453</v>
      </c>
      <c r="L1357" s="8">
        <f>Table21[[#This Row],[Abs Erorr 2]]/Table21[[#This Row],[Adj Close]]</f>
        <v>2.1028486280117429E-3</v>
      </c>
      <c r="M1357" s="6">
        <f t="shared" si="109"/>
        <v>123.73644638333333</v>
      </c>
      <c r="N1357" s="11">
        <f>Table21[[#This Row],[Adj Close]]-Table21[[#This Row],[6-MA]]</f>
        <v>6.3556716666667512E-2</v>
      </c>
      <c r="O1357" s="12">
        <f>(Table21[[#This Row],[Adj Close]]-M1357)^2</f>
        <v>4.0394562334470519E-3</v>
      </c>
      <c r="P1357" s="12">
        <f>ABS(Table21[[#This Row],[Erorr 3]])</f>
        <v>6.3556716666667512E-2</v>
      </c>
      <c r="Q1357" s="204">
        <f>Table21[[#This Row],[Abs Erorr 3]]/Table21[[#This Row],[Adj Close]]</f>
        <v>5.1338218962183142E-4</v>
      </c>
    </row>
    <row r="1358" spans="1:17" x14ac:dyDescent="0.3">
      <c r="A1358" s="68">
        <v>45434</v>
      </c>
      <c r="B1358" s="87">
        <v>121.4599991</v>
      </c>
      <c r="C1358" s="6">
        <f t="shared" si="106"/>
        <v>123.8000031</v>
      </c>
      <c r="D1358" s="19">
        <f>Table21[[#This Row],[Adj Close]]-Table21[[#This Row],[Naive Trend ]]</f>
        <v>-2.3400039999999933</v>
      </c>
      <c r="E1358" s="7">
        <f t="shared" si="105"/>
        <v>5.4756187200159685</v>
      </c>
      <c r="F1358" s="7">
        <f>ABS(Table21[[#This Row],[Erorr 1]])</f>
        <v>2.3400039999999933</v>
      </c>
      <c r="G1358" s="8">
        <f>Table21[[#This Row],[Abs Erorr 1]]/Table21[[#This Row],[Adj Close]]</f>
        <v>1.9265634919636627E-2</v>
      </c>
      <c r="H1358" s="6">
        <f t="shared" si="108"/>
        <v>124.02000173333333</v>
      </c>
      <c r="I1358" s="9">
        <f>(Table21[[#This Row],[Adj Close]]-Table21[[#This Row],[3-MA]])</f>
        <v>-2.5600026333333261</v>
      </c>
      <c r="J1358" s="5">
        <f t="shared" si="107"/>
        <v>6.5536134826735646</v>
      </c>
      <c r="K1358" s="5">
        <f>ABS(Table21[[#This Row],[Erorr 2]])</f>
        <v>2.5600026333333261</v>
      </c>
      <c r="L1358" s="8">
        <f>Table21[[#This Row],[Abs Erorr 2]]/Table21[[#This Row],[Adj Close]]</f>
        <v>2.1076919580953018E-2</v>
      </c>
      <c r="M1358" s="6">
        <f t="shared" si="109"/>
        <v>124.20312373333333</v>
      </c>
      <c r="N1358" s="11">
        <f>Table21[[#This Row],[Adj Close]]-Table21[[#This Row],[6-MA]]</f>
        <v>-2.7431246333333235</v>
      </c>
      <c r="O1358" s="12">
        <f>(Table21[[#This Row],[Adj Close]]-M1358)^2</f>
        <v>7.5247327540000803</v>
      </c>
      <c r="P1358" s="12">
        <f>ABS(Table21[[#This Row],[Erorr 3]])</f>
        <v>2.7431246333333235</v>
      </c>
      <c r="Q1358" s="204">
        <f>Table21[[#This Row],[Abs Erorr 3]]/Table21[[#This Row],[Adj Close]]</f>
        <v>2.2584592900209591E-2</v>
      </c>
    </row>
    <row r="1359" spans="1:17" x14ac:dyDescent="0.3">
      <c r="A1359" s="68">
        <v>45435</v>
      </c>
      <c r="B1359" s="87">
        <v>119.4599991</v>
      </c>
      <c r="C1359" s="6">
        <f t="shared" si="106"/>
        <v>121.4599991</v>
      </c>
      <c r="D1359" s="19">
        <f>Table21[[#This Row],[Adj Close]]-Table21[[#This Row],[Naive Trend ]]</f>
        <v>-2</v>
      </c>
      <c r="E1359" s="7">
        <f t="shared" si="105"/>
        <v>4</v>
      </c>
      <c r="F1359" s="7">
        <f>ABS(Table21[[#This Row],[Erorr 1]])</f>
        <v>2</v>
      </c>
      <c r="G1359" s="8">
        <f>Table21[[#This Row],[Abs Erorr 1]]/Table21[[#This Row],[Adj Close]]</f>
        <v>1.6742005818414576E-2</v>
      </c>
      <c r="H1359" s="6">
        <f t="shared" si="108"/>
        <v>122.98333486666667</v>
      </c>
      <c r="I1359" s="9">
        <f>(Table21[[#This Row],[Adj Close]]-Table21[[#This Row],[3-MA]])</f>
        <v>-3.523335766666662</v>
      </c>
      <c r="J1359" s="5">
        <f t="shared" si="107"/>
        <v>12.413894924672555</v>
      </c>
      <c r="K1359" s="5">
        <f>ABS(Table21[[#This Row],[Erorr 2]])</f>
        <v>3.523335766666662</v>
      </c>
      <c r="L1359" s="8">
        <f>Table21[[#This Row],[Abs Erorr 2]]/Table21[[#This Row],[Adj Close]]</f>
        <v>2.9493853952880716E-2</v>
      </c>
      <c r="M1359" s="6">
        <f t="shared" si="109"/>
        <v>123.94249980000001</v>
      </c>
      <c r="N1359" s="11">
        <f>Table21[[#This Row],[Adj Close]]-Table21[[#This Row],[6-MA]]</f>
        <v>-4.4825007000000028</v>
      </c>
      <c r="O1359" s="12">
        <f>(Table21[[#This Row],[Adj Close]]-M1359)^2</f>
        <v>20.092812525500516</v>
      </c>
      <c r="P1359" s="12">
        <f>ABS(Table21[[#This Row],[Erorr 3]])</f>
        <v>4.4825007000000028</v>
      </c>
      <c r="Q1359" s="204">
        <f>Table21[[#This Row],[Abs Erorr 3]]/Table21[[#This Row],[Adj Close]]</f>
        <v>3.7523026400223723E-2</v>
      </c>
    </row>
    <row r="1360" spans="1:17" x14ac:dyDescent="0.3">
      <c r="A1360" s="68">
        <v>45436</v>
      </c>
      <c r="B1360" s="87">
        <v>121.88999939999999</v>
      </c>
      <c r="C1360" s="6">
        <f t="shared" si="106"/>
        <v>119.4599991</v>
      </c>
      <c r="D1360" s="19">
        <f>Table21[[#This Row],[Adj Close]]-Table21[[#This Row],[Naive Trend ]]</f>
        <v>2.430000299999989</v>
      </c>
      <c r="E1360" s="7">
        <f t="shared" si="105"/>
        <v>5.9049014580000367</v>
      </c>
      <c r="F1360" s="7">
        <f>ABS(Table21[[#This Row],[Erorr 1]])</f>
        <v>2.430000299999989</v>
      </c>
      <c r="G1360" s="8">
        <f>Table21[[#This Row],[Abs Erorr 1]]/Table21[[#This Row],[Adj Close]]</f>
        <v>1.9936010435323614E-2</v>
      </c>
      <c r="H1360" s="6">
        <f t="shared" si="108"/>
        <v>121.57333376666668</v>
      </c>
      <c r="I1360" s="9">
        <f>(Table21[[#This Row],[Adj Close]]-Table21[[#This Row],[3-MA]])</f>
        <v>0.3166656333333151</v>
      </c>
      <c r="J1360" s="5">
        <f t="shared" si="107"/>
        <v>0.10027712333438957</v>
      </c>
      <c r="K1360" s="5">
        <f>ABS(Table21[[#This Row],[Erorr 2]])</f>
        <v>0.3166656333333151</v>
      </c>
      <c r="L1360" s="8">
        <f>Table21[[#This Row],[Abs Erorr 2]]/Table21[[#This Row],[Adj Close]]</f>
        <v>2.5979623832315412E-3</v>
      </c>
      <c r="M1360" s="6">
        <f t="shared" si="109"/>
        <v>122.81683476666667</v>
      </c>
      <c r="N1360" s="11">
        <f>Table21[[#This Row],[Adj Close]]-Table21[[#This Row],[6-MA]]</f>
        <v>-0.92683536666667976</v>
      </c>
      <c r="O1360" s="12">
        <f>(Table21[[#This Row],[Adj Close]]-M1360)^2</f>
        <v>0.85902379690415875</v>
      </c>
      <c r="P1360" s="12">
        <f>ABS(Table21[[#This Row],[Erorr 3]])</f>
        <v>0.92683536666667976</v>
      </c>
      <c r="Q1360" s="204">
        <f>Table21[[#This Row],[Abs Erorr 3]]/Table21[[#This Row],[Adj Close]]</f>
        <v>7.603867185404874E-3</v>
      </c>
    </row>
    <row r="1361" spans="1:17" x14ac:dyDescent="0.3">
      <c r="A1361" s="68">
        <v>45440</v>
      </c>
      <c r="B1361" s="87">
        <v>120.3799973</v>
      </c>
      <c r="C1361" s="6">
        <f t="shared" si="106"/>
        <v>121.88999939999999</v>
      </c>
      <c r="D1361" s="19">
        <f>Table21[[#This Row],[Adj Close]]-Table21[[#This Row],[Naive Trend ]]</f>
        <v>-1.5100020999999941</v>
      </c>
      <c r="E1361" s="7">
        <f t="shared" si="105"/>
        <v>2.2801063420043923</v>
      </c>
      <c r="F1361" s="7">
        <f>ABS(Table21[[#This Row],[Erorr 1]])</f>
        <v>1.5100020999999941</v>
      </c>
      <c r="G1361" s="8">
        <f>Table21[[#This Row],[Abs Erorr 1]]/Table21[[#This Row],[Adj Close]]</f>
        <v>1.2543629621762703E-2</v>
      </c>
      <c r="H1361" s="6">
        <f t="shared" si="108"/>
        <v>120.93666586666666</v>
      </c>
      <c r="I1361" s="9">
        <f>(Table21[[#This Row],[Adj Close]]-Table21[[#This Row],[3-MA]])</f>
        <v>-0.55666856666665865</v>
      </c>
      <c r="J1361" s="5">
        <f t="shared" si="107"/>
        <v>0.3098798931147122</v>
      </c>
      <c r="K1361" s="5">
        <f>ABS(Table21[[#This Row],[Erorr 2]])</f>
        <v>0.55666856666665865</v>
      </c>
      <c r="L1361" s="8">
        <f>Table21[[#This Row],[Abs Erorr 2]]/Table21[[#This Row],[Adj Close]]</f>
        <v>4.6242613320498773E-3</v>
      </c>
      <c r="M1361" s="6">
        <f t="shared" si="109"/>
        <v>122.47833379999999</v>
      </c>
      <c r="N1361" s="11">
        <f>Table21[[#This Row],[Adj Close]]-Table21[[#This Row],[6-MA]]</f>
        <v>-2.0983364999999878</v>
      </c>
      <c r="O1361" s="12">
        <f>(Table21[[#This Row],[Adj Close]]-M1361)^2</f>
        <v>4.4030160672321985</v>
      </c>
      <c r="P1361" s="12">
        <f>ABS(Table21[[#This Row],[Erorr 3]])</f>
        <v>2.0983364999999878</v>
      </c>
      <c r="Q1361" s="204">
        <f>Table21[[#This Row],[Abs Erorr 3]]/Table21[[#This Row],[Adj Close]]</f>
        <v>1.7430939915796025E-2</v>
      </c>
    </row>
    <row r="1362" spans="1:17" x14ac:dyDescent="0.3">
      <c r="A1362" s="68">
        <v>45441</v>
      </c>
      <c r="B1362" s="87">
        <v>123.0500031</v>
      </c>
      <c r="C1362" s="6">
        <f t="shared" si="106"/>
        <v>120.3799973</v>
      </c>
      <c r="D1362" s="19">
        <f>Table21[[#This Row],[Adj Close]]-Table21[[#This Row],[Naive Trend ]]</f>
        <v>2.6700057999999984</v>
      </c>
      <c r="E1362" s="7">
        <f t="shared" si="105"/>
        <v>7.1289309720336318</v>
      </c>
      <c r="F1362" s="7">
        <f>ABS(Table21[[#This Row],[Erorr 1]])</f>
        <v>2.6700057999999984</v>
      </c>
      <c r="G1362" s="8">
        <f>Table21[[#This Row],[Abs Erorr 1]]/Table21[[#This Row],[Adj Close]]</f>
        <v>2.1698543134778665E-2</v>
      </c>
      <c r="H1362" s="6">
        <f t="shared" si="108"/>
        <v>120.57666526666667</v>
      </c>
      <c r="I1362" s="9">
        <f>(Table21[[#This Row],[Adj Close]]-Table21[[#This Row],[3-MA]])</f>
        <v>2.473337833333332</v>
      </c>
      <c r="J1362" s="5">
        <f t="shared" si="107"/>
        <v>6.1174000377980216</v>
      </c>
      <c r="K1362" s="5">
        <f>ABS(Table21[[#This Row],[Erorr 2]])</f>
        <v>2.473337833333332</v>
      </c>
      <c r="L1362" s="8">
        <f>Table21[[#This Row],[Abs Erorr 2]]/Table21[[#This Row],[Adj Close]]</f>
        <v>2.0100266322815981E-2</v>
      </c>
      <c r="M1362" s="6">
        <f t="shared" si="109"/>
        <v>121.78000006666667</v>
      </c>
      <c r="N1362" s="11">
        <f>Table21[[#This Row],[Adj Close]]-Table21[[#This Row],[6-MA]]</f>
        <v>1.2700030333333245</v>
      </c>
      <c r="O1362" s="12">
        <f>(Table21[[#This Row],[Adj Close]]-M1362)^2</f>
        <v>1.6129077046758455</v>
      </c>
      <c r="P1362" s="12">
        <f>ABS(Table21[[#This Row],[Erorr 3]])</f>
        <v>1.2700030333333245</v>
      </c>
      <c r="Q1362" s="204">
        <f>Table21[[#This Row],[Abs Erorr 3]]/Table21[[#This Row],[Adj Close]]</f>
        <v>1.0321032111646689E-2</v>
      </c>
    </row>
    <row r="1363" spans="1:17" x14ac:dyDescent="0.3">
      <c r="A1363" s="68">
        <v>45442</v>
      </c>
      <c r="B1363" s="87">
        <v>125.3499985</v>
      </c>
      <c r="C1363" s="6">
        <f t="shared" si="106"/>
        <v>123.0500031</v>
      </c>
      <c r="D1363" s="19">
        <f>Table21[[#This Row],[Adj Close]]-Table21[[#This Row],[Naive Trend ]]</f>
        <v>2.2999954000000002</v>
      </c>
      <c r="E1363" s="7">
        <f t="shared" si="105"/>
        <v>5.2899788400211607</v>
      </c>
      <c r="F1363" s="7">
        <f>ABS(Table21[[#This Row],[Erorr 1]])</f>
        <v>2.2999954000000002</v>
      </c>
      <c r="G1363" s="8">
        <f>Table21[[#This Row],[Abs Erorr 1]]/Table21[[#This Row],[Adj Close]]</f>
        <v>1.8348587375531564E-2</v>
      </c>
      <c r="H1363" s="6">
        <f t="shared" si="108"/>
        <v>121.77333326666667</v>
      </c>
      <c r="I1363" s="9">
        <f>(Table21[[#This Row],[Adj Close]]-Table21[[#This Row],[3-MA]])</f>
        <v>3.5766652333333298</v>
      </c>
      <c r="J1363" s="5">
        <f t="shared" si="107"/>
        <v>12.792534191335362</v>
      </c>
      <c r="K1363" s="5">
        <f>ABS(Table21[[#This Row],[Erorr 2]])</f>
        <v>3.5766652333333298</v>
      </c>
      <c r="L1363" s="8">
        <f>Table21[[#This Row],[Abs Erorr 2]]/Table21[[#This Row],[Adj Close]]</f>
        <v>2.8533428608962685E-2</v>
      </c>
      <c r="M1363" s="6">
        <f t="shared" si="109"/>
        <v>121.67333351666667</v>
      </c>
      <c r="N1363" s="11">
        <f>Table21[[#This Row],[Adj Close]]-Table21[[#This Row],[6-MA]]</f>
        <v>3.6766649833333247</v>
      </c>
      <c r="O1363" s="12">
        <f>(Table21[[#This Row],[Adj Close]]-M1363)^2</f>
        <v>13.517865399669438</v>
      </c>
      <c r="P1363" s="12">
        <f>ABS(Table21[[#This Row],[Erorr 3]])</f>
        <v>3.6766649833333247</v>
      </c>
      <c r="Q1363" s="204">
        <f>Table21[[#This Row],[Abs Erorr 3]]/Table21[[#This Row],[Adj Close]]</f>
        <v>2.9331192878580888E-2</v>
      </c>
    </row>
    <row r="1364" spans="1:17" x14ac:dyDescent="0.3">
      <c r="A1364" s="68">
        <v>45443</v>
      </c>
      <c r="B1364" s="87">
        <v>126.58000180000001</v>
      </c>
      <c r="C1364" s="6">
        <f t="shared" si="106"/>
        <v>125.3499985</v>
      </c>
      <c r="D1364" s="19">
        <f>Table21[[#This Row],[Adj Close]]-Table21[[#This Row],[Naive Trend ]]</f>
        <v>1.230003300000007</v>
      </c>
      <c r="E1364" s="7">
        <f t="shared" si="105"/>
        <v>1.5129081180109072</v>
      </c>
      <c r="F1364" s="7">
        <f>ABS(Table21[[#This Row],[Erorr 1]])</f>
        <v>1.230003300000007</v>
      </c>
      <c r="G1364" s="8">
        <f>Table21[[#This Row],[Abs Erorr 1]]/Table21[[#This Row],[Adj Close]]</f>
        <v>9.7172008414366049E-3</v>
      </c>
      <c r="H1364" s="6">
        <f t="shared" si="108"/>
        <v>122.92666630000001</v>
      </c>
      <c r="I1364" s="9">
        <f>(Table21[[#This Row],[Adj Close]]-Table21[[#This Row],[3-MA]])</f>
        <v>3.6533354999999972</v>
      </c>
      <c r="J1364" s="5">
        <f t="shared" si="107"/>
        <v>13.34686027556023</v>
      </c>
      <c r="K1364" s="5">
        <f>ABS(Table21[[#This Row],[Erorr 2]])</f>
        <v>3.6533354999999972</v>
      </c>
      <c r="L1364" s="8">
        <f>Table21[[#This Row],[Abs Erorr 2]]/Table21[[#This Row],[Adj Close]]</f>
        <v>2.886186955323615E-2</v>
      </c>
      <c r="M1364" s="6">
        <f t="shared" si="109"/>
        <v>121.93166608333333</v>
      </c>
      <c r="N1364" s="11">
        <f>Table21[[#This Row],[Adj Close]]-Table21[[#This Row],[6-MA]]</f>
        <v>4.6483357166666792</v>
      </c>
      <c r="O1364" s="12">
        <f>(Table21[[#This Row],[Adj Close]]-M1364)^2</f>
        <v>21.607024934839131</v>
      </c>
      <c r="P1364" s="12">
        <f>ABS(Table21[[#This Row],[Erorr 3]])</f>
        <v>4.6483357166666792</v>
      </c>
      <c r="Q1364" s="204">
        <f>Table21[[#This Row],[Abs Erorr 3]]/Table21[[#This Row],[Adj Close]]</f>
        <v>3.6722512644700236E-2</v>
      </c>
    </row>
    <row r="1365" spans="1:17" x14ac:dyDescent="0.3">
      <c r="A1365" s="68">
        <v>45446</v>
      </c>
      <c r="B1365" s="87">
        <v>126.6200027</v>
      </c>
      <c r="C1365" s="6">
        <f t="shared" si="106"/>
        <v>126.58000180000001</v>
      </c>
      <c r="D1365" s="19">
        <f>Table21[[#This Row],[Adj Close]]-Table21[[#This Row],[Naive Trend ]]</f>
        <v>4.0000899999995454E-2</v>
      </c>
      <c r="E1365" s="7">
        <f t="shared" si="105"/>
        <v>1.6000720008096363E-3</v>
      </c>
      <c r="F1365" s="7">
        <f>ABS(Table21[[#This Row],[Erorr 1]])</f>
        <v>4.0000899999995454E-2</v>
      </c>
      <c r="G1365" s="8">
        <f>Table21[[#This Row],[Abs Erorr 1]]/Table21[[#This Row],[Adj Close]]</f>
        <v>3.1591296119910328E-4</v>
      </c>
      <c r="H1365" s="6">
        <f t="shared" si="108"/>
        <v>124.99333446666667</v>
      </c>
      <c r="I1365" s="9">
        <f>(Table21[[#This Row],[Adj Close]]-Table21[[#This Row],[3-MA]])</f>
        <v>1.6266682333333335</v>
      </c>
      <c r="J1365" s="5">
        <f t="shared" si="107"/>
        <v>2.6460495413357883</v>
      </c>
      <c r="K1365" s="5">
        <f>ABS(Table21[[#This Row],[Erorr 2]])</f>
        <v>1.6266682333333335</v>
      </c>
      <c r="L1365" s="8">
        <f>Table21[[#This Row],[Abs Erorr 2]]/Table21[[#This Row],[Adj Close]]</f>
        <v>1.2846850407888464E-2</v>
      </c>
      <c r="M1365" s="6">
        <f t="shared" si="109"/>
        <v>122.78499986666667</v>
      </c>
      <c r="N1365" s="11">
        <f>Table21[[#This Row],[Adj Close]]-Table21[[#This Row],[6-MA]]</f>
        <v>3.8350028333333341</v>
      </c>
      <c r="O1365" s="12">
        <f>(Table21[[#This Row],[Adj Close]]-M1365)^2</f>
        <v>14.707246731674701</v>
      </c>
      <c r="P1365" s="12">
        <f>ABS(Table21[[#This Row],[Erorr 3]])</f>
        <v>3.8350028333333341</v>
      </c>
      <c r="Q1365" s="204">
        <f>Table21[[#This Row],[Abs Erorr 3]]/Table21[[#This Row],[Adj Close]]</f>
        <v>3.0287496063474133E-2</v>
      </c>
    </row>
    <row r="1366" spans="1:17" x14ac:dyDescent="0.3">
      <c r="A1366" s="68">
        <v>45447</v>
      </c>
      <c r="B1366" s="87">
        <v>126.4300003</v>
      </c>
      <c r="C1366" s="6">
        <f t="shared" si="106"/>
        <v>126.6200027</v>
      </c>
      <c r="D1366" s="19">
        <f>Table21[[#This Row],[Adj Close]]-Table21[[#This Row],[Naive Trend ]]</f>
        <v>-0.19000239999999735</v>
      </c>
      <c r="E1366" s="7">
        <f t="shared" si="105"/>
        <v>3.6100912005758996E-2</v>
      </c>
      <c r="F1366" s="7">
        <f>ABS(Table21[[#This Row],[Erorr 1]])</f>
        <v>0.19000239999999735</v>
      </c>
      <c r="G1366" s="8">
        <f>Table21[[#This Row],[Abs Erorr 1]]/Table21[[#This Row],[Adj Close]]</f>
        <v>1.5028268571474278E-3</v>
      </c>
      <c r="H1366" s="6">
        <f t="shared" si="108"/>
        <v>126.18333433333333</v>
      </c>
      <c r="I1366" s="9">
        <f>(Table21[[#This Row],[Adj Close]]-Table21[[#This Row],[3-MA]])</f>
        <v>0.24666596666666862</v>
      </c>
      <c r="J1366" s="5">
        <f t="shared" si="107"/>
        <v>6.0844099111602074E-2</v>
      </c>
      <c r="K1366" s="5">
        <f>ABS(Table21[[#This Row],[Erorr 2]])</f>
        <v>0.24666596666666862</v>
      </c>
      <c r="L1366" s="8">
        <f>Table21[[#This Row],[Abs Erorr 2]]/Table21[[#This Row],[Adj Close]]</f>
        <v>1.9510081949012589E-3</v>
      </c>
      <c r="M1366" s="6">
        <f t="shared" si="109"/>
        <v>123.97833379999999</v>
      </c>
      <c r="N1366" s="11">
        <f>Table21[[#This Row],[Adj Close]]-Table21[[#This Row],[6-MA]]</f>
        <v>2.451666500000016</v>
      </c>
      <c r="O1366" s="12">
        <f>(Table21[[#This Row],[Adj Close]]-M1366)^2</f>
        <v>6.0106686272223282</v>
      </c>
      <c r="P1366" s="12">
        <f>ABS(Table21[[#This Row],[Erorr 3]])</f>
        <v>2.451666500000016</v>
      </c>
      <c r="Q1366" s="204">
        <f>Table21[[#This Row],[Abs Erorr 3]]/Table21[[#This Row],[Adj Close]]</f>
        <v>1.9391493270446633E-2</v>
      </c>
    </row>
    <row r="1367" spans="1:17" x14ac:dyDescent="0.3">
      <c r="A1367" s="68">
        <v>45448</v>
      </c>
      <c r="B1367" s="87">
        <v>125.83000180000001</v>
      </c>
      <c r="C1367" s="6">
        <f t="shared" si="106"/>
        <v>126.4300003</v>
      </c>
      <c r="D1367" s="19">
        <f>Table21[[#This Row],[Adj Close]]-Table21[[#This Row],[Naive Trend ]]</f>
        <v>-0.5999984999999981</v>
      </c>
      <c r="E1367" s="7">
        <f t="shared" si="105"/>
        <v>0.35999820000224775</v>
      </c>
      <c r="F1367" s="7">
        <f>ABS(Table21[[#This Row],[Erorr 1]])</f>
        <v>0.5999984999999981</v>
      </c>
      <c r="G1367" s="8">
        <f>Table21[[#This Row],[Abs Erorr 1]]/Table21[[#This Row],[Adj Close]]</f>
        <v>4.7683262450688296E-3</v>
      </c>
      <c r="H1367" s="6">
        <f t="shared" si="108"/>
        <v>126.54333493333333</v>
      </c>
      <c r="I1367" s="9">
        <f>(Table21[[#This Row],[Adj Close]]-Table21[[#This Row],[3-MA]])</f>
        <v>-0.71333313333332171</v>
      </c>
      <c r="J1367" s="5">
        <f t="shared" si="107"/>
        <v>0.50884415911113456</v>
      </c>
      <c r="K1367" s="5">
        <f>ABS(Table21[[#This Row],[Erorr 2]])</f>
        <v>0.71333313333332171</v>
      </c>
      <c r="L1367" s="8">
        <f>Table21[[#This Row],[Abs Erorr 2]]/Table21[[#This Row],[Adj Close]]</f>
        <v>5.669022674474139E-3</v>
      </c>
      <c r="M1367" s="6">
        <f t="shared" si="109"/>
        <v>124.73500061666665</v>
      </c>
      <c r="N1367" s="11">
        <f>Table21[[#This Row],[Adj Close]]-Table21[[#This Row],[6-MA]]</f>
        <v>1.0950011833333519</v>
      </c>
      <c r="O1367" s="12">
        <f>(Table21[[#This Row],[Adj Close]]-M1367)^2</f>
        <v>1.199027591501441</v>
      </c>
      <c r="P1367" s="12">
        <f>ABS(Table21[[#This Row],[Erorr 3]])</f>
        <v>1.0950011833333519</v>
      </c>
      <c r="Q1367" s="204">
        <f>Table21[[#This Row],[Abs Erorr 3]]/Table21[[#This Row],[Adj Close]]</f>
        <v>8.7022265570161662E-3</v>
      </c>
    </row>
    <row r="1368" spans="1:17" x14ac:dyDescent="0.3">
      <c r="A1368" s="68">
        <v>45449</v>
      </c>
      <c r="B1368" s="87">
        <v>125.75</v>
      </c>
      <c r="C1368" s="6">
        <f t="shared" si="106"/>
        <v>125.83000180000001</v>
      </c>
      <c r="D1368" s="19">
        <f>Table21[[#This Row],[Adj Close]]-Table21[[#This Row],[Naive Trend ]]</f>
        <v>-8.0001800000005119E-2</v>
      </c>
      <c r="E1368" s="7">
        <f t="shared" si="105"/>
        <v>6.4002880032408187E-3</v>
      </c>
      <c r="F1368" s="7">
        <f>ABS(Table21[[#This Row],[Erorr 1]])</f>
        <v>8.0001800000005119E-2</v>
      </c>
      <c r="G1368" s="8">
        <f>Table21[[#This Row],[Abs Erorr 1]]/Table21[[#This Row],[Adj Close]]</f>
        <v>6.361972166998419E-4</v>
      </c>
      <c r="H1368" s="6">
        <f t="shared" si="108"/>
        <v>126.29333493333333</v>
      </c>
      <c r="I1368" s="9">
        <f>(Table21[[#This Row],[Adj Close]]-Table21[[#This Row],[3-MA]])</f>
        <v>-0.54333493333332683</v>
      </c>
      <c r="J1368" s="5">
        <f t="shared" si="107"/>
        <v>0.29521284978033069</v>
      </c>
      <c r="K1368" s="5">
        <f>ABS(Table21[[#This Row],[Erorr 2]])</f>
        <v>0.54333493333332683</v>
      </c>
      <c r="L1368" s="8">
        <f>Table21[[#This Row],[Abs Erorr 2]]/Table21[[#This Row],[Adj Close]]</f>
        <v>4.3207549370443488E-3</v>
      </c>
      <c r="M1368" s="6">
        <f t="shared" si="109"/>
        <v>125.64333469999998</v>
      </c>
      <c r="N1368" s="11">
        <f>Table21[[#This Row],[Adj Close]]-Table21[[#This Row],[6-MA]]</f>
        <v>0.10666530000001728</v>
      </c>
      <c r="O1368" s="12">
        <f>(Table21[[#This Row],[Adj Close]]-M1368)^2</f>
        <v>1.1377486224093687E-2</v>
      </c>
      <c r="P1368" s="12">
        <f>ABS(Table21[[#This Row],[Erorr 3]])</f>
        <v>0.10666530000001728</v>
      </c>
      <c r="Q1368" s="204">
        <f>Table21[[#This Row],[Abs Erorr 3]]/Table21[[#This Row],[Adj Close]]</f>
        <v>8.4823300198820896E-4</v>
      </c>
    </row>
    <row r="1369" spans="1:17" x14ac:dyDescent="0.3">
      <c r="A1369" s="68">
        <v>45450</v>
      </c>
      <c r="B1369" s="87">
        <v>124.75</v>
      </c>
      <c r="C1369" s="6">
        <f t="shared" si="106"/>
        <v>125.75</v>
      </c>
      <c r="D1369" s="19">
        <f>Table21[[#This Row],[Adj Close]]-Table21[[#This Row],[Naive Trend ]]</f>
        <v>-1</v>
      </c>
      <c r="E1369" s="7">
        <f t="shared" si="105"/>
        <v>1</v>
      </c>
      <c r="F1369" s="7">
        <f>ABS(Table21[[#This Row],[Erorr 1]])</f>
        <v>1</v>
      </c>
      <c r="G1369" s="8">
        <f>Table21[[#This Row],[Abs Erorr 1]]/Table21[[#This Row],[Adj Close]]</f>
        <v>8.0160320641282558E-3</v>
      </c>
      <c r="H1369" s="6">
        <f t="shared" si="108"/>
        <v>126.00333403333333</v>
      </c>
      <c r="I1369" s="9">
        <f>(Table21[[#This Row],[Adj Close]]-Table21[[#This Row],[3-MA]])</f>
        <v>-1.2533340333333314</v>
      </c>
      <c r="J1369" s="5">
        <f t="shared" si="107"/>
        <v>1.5708461991115963</v>
      </c>
      <c r="K1369" s="5">
        <f>ABS(Table21[[#This Row],[Erorr 2]])</f>
        <v>1.2533340333333314</v>
      </c>
      <c r="L1369" s="8">
        <f>Table21[[#This Row],[Abs Erorr 2]]/Table21[[#This Row],[Adj Close]]</f>
        <v>1.0046765798263177E-2</v>
      </c>
      <c r="M1369" s="6">
        <f t="shared" si="109"/>
        <v>126.09333418333334</v>
      </c>
      <c r="N1369" s="11">
        <f>Table21[[#This Row],[Adj Close]]-Table21[[#This Row],[6-MA]]</f>
        <v>-1.3433341833333401</v>
      </c>
      <c r="O1369" s="12">
        <f>(Table21[[#This Row],[Adj Close]]-M1369)^2</f>
        <v>1.8045467281118517</v>
      </c>
      <c r="P1369" s="12">
        <f>ABS(Table21[[#This Row],[Erorr 3]])</f>
        <v>1.3433341833333401</v>
      </c>
      <c r="Q1369" s="204">
        <f>Table21[[#This Row],[Abs Erorr 3]]/Table21[[#This Row],[Adj Close]]</f>
        <v>1.07682098864396E-2</v>
      </c>
    </row>
    <row r="1370" spans="1:17" x14ac:dyDescent="0.3">
      <c r="A1370" s="68">
        <v>45453</v>
      </c>
      <c r="B1370" s="87">
        <v>123.8399963</v>
      </c>
      <c r="C1370" s="6">
        <f t="shared" si="106"/>
        <v>124.75</v>
      </c>
      <c r="D1370" s="19">
        <f>Table21[[#This Row],[Adj Close]]-Table21[[#This Row],[Naive Trend ]]</f>
        <v>-0.9100037000000043</v>
      </c>
      <c r="E1370" s="7">
        <f t="shared" si="105"/>
        <v>0.82810673401369783</v>
      </c>
      <c r="F1370" s="7">
        <f>ABS(Table21[[#This Row],[Erorr 1]])</f>
        <v>0.9100037000000043</v>
      </c>
      <c r="G1370" s="8">
        <f>Table21[[#This Row],[Abs Erorr 1]]/Table21[[#This Row],[Adj Close]]</f>
        <v>7.3482213112760269E-3</v>
      </c>
      <c r="H1370" s="6">
        <f t="shared" si="108"/>
        <v>125.44333393333334</v>
      </c>
      <c r="I1370" s="9">
        <f>(Table21[[#This Row],[Adj Close]]-Table21[[#This Row],[3-MA]])</f>
        <v>-1.6033376333333393</v>
      </c>
      <c r="J1370" s="5">
        <f t="shared" si="107"/>
        <v>2.5706915664629535</v>
      </c>
      <c r="K1370" s="5">
        <f>ABS(Table21[[#This Row],[Erorr 2]])</f>
        <v>1.6033376333333393</v>
      </c>
      <c r="L1370" s="8">
        <f>Table21[[#This Row],[Abs Erorr 2]]/Table21[[#This Row],[Adj Close]]</f>
        <v>1.2946848201200564E-2</v>
      </c>
      <c r="M1370" s="6">
        <f t="shared" si="109"/>
        <v>125.99333443333335</v>
      </c>
      <c r="N1370" s="11">
        <f>Table21[[#This Row],[Adj Close]]-Table21[[#This Row],[6-MA]]</f>
        <v>-2.1533381333333494</v>
      </c>
      <c r="O1370" s="12">
        <f>(Table21[[#This Row],[Adj Close]]-M1370)^2</f>
        <v>4.6368651164675541</v>
      </c>
      <c r="P1370" s="12">
        <f>ABS(Table21[[#This Row],[Erorr 3]])</f>
        <v>2.1533381333333494</v>
      </c>
      <c r="Q1370" s="204">
        <f>Table21[[#This Row],[Abs Erorr 3]]/Table21[[#This Row],[Adj Close]]</f>
        <v>1.7388066841644033E-2</v>
      </c>
    </row>
    <row r="1371" spans="1:17" x14ac:dyDescent="0.3">
      <c r="A1371" s="68">
        <v>45454</v>
      </c>
      <c r="B1371" s="87">
        <v>121.4100037</v>
      </c>
      <c r="C1371" s="6">
        <f t="shared" si="106"/>
        <v>123.8399963</v>
      </c>
      <c r="D1371" s="19">
        <f>Table21[[#This Row],[Adj Close]]-Table21[[#This Row],[Naive Trend ]]</f>
        <v>-2.4299925999999914</v>
      </c>
      <c r="E1371" s="7">
        <f t="shared" si="105"/>
        <v>5.9048640360547182</v>
      </c>
      <c r="F1371" s="7">
        <f>ABS(Table21[[#This Row],[Erorr 1]])</f>
        <v>2.4299925999999914</v>
      </c>
      <c r="G1371" s="8">
        <f>Table21[[#This Row],[Abs Erorr 1]]/Table21[[#This Row],[Adj Close]]</f>
        <v>2.0014764236433273E-2</v>
      </c>
      <c r="H1371" s="6">
        <f t="shared" si="108"/>
        <v>124.77999876666667</v>
      </c>
      <c r="I1371" s="9">
        <f>(Table21[[#This Row],[Adj Close]]-Table21[[#This Row],[3-MA]])</f>
        <v>-3.3699950666666609</v>
      </c>
      <c r="J1371" s="5">
        <f t="shared" si="107"/>
        <v>11.356866749357632</v>
      </c>
      <c r="K1371" s="5">
        <f>ABS(Table21[[#This Row],[Erorr 2]])</f>
        <v>3.3699950666666609</v>
      </c>
      <c r="L1371" s="8">
        <f>Table21[[#This Row],[Abs Erorr 2]]/Table21[[#This Row],[Adj Close]]</f>
        <v>2.7757144913641583E-2</v>
      </c>
      <c r="M1371" s="6">
        <f t="shared" si="109"/>
        <v>125.53666685</v>
      </c>
      <c r="N1371" s="11">
        <f>Table21[[#This Row],[Adj Close]]-Table21[[#This Row],[6-MA]]</f>
        <v>-4.1266631499999988</v>
      </c>
      <c r="O1371" s="12">
        <f>(Table21[[#This Row],[Adj Close]]-M1371)^2</f>
        <v>17.029348753567913</v>
      </c>
      <c r="P1371" s="12">
        <f>ABS(Table21[[#This Row],[Erorr 3]])</f>
        <v>4.1266631499999988</v>
      </c>
      <c r="Q1371" s="204">
        <f>Table21[[#This Row],[Abs Erorr 3]]/Table21[[#This Row],[Adj Close]]</f>
        <v>3.3989482120409482E-2</v>
      </c>
    </row>
    <row r="1372" spans="1:17" x14ac:dyDescent="0.3">
      <c r="A1372" s="68">
        <v>45455</v>
      </c>
      <c r="B1372" s="87">
        <v>124.26000209999999</v>
      </c>
      <c r="C1372" s="6">
        <f t="shared" si="106"/>
        <v>121.4100037</v>
      </c>
      <c r="D1372" s="19">
        <f>Table21[[#This Row],[Adj Close]]-Table21[[#This Row],[Naive Trend ]]</f>
        <v>2.8499983999999898</v>
      </c>
      <c r="E1372" s="7">
        <f t="shared" si="105"/>
        <v>8.122490880002502</v>
      </c>
      <c r="F1372" s="7">
        <f>ABS(Table21[[#This Row],[Erorr 1]])</f>
        <v>2.8499983999999898</v>
      </c>
      <c r="G1372" s="8">
        <f>Table21[[#This Row],[Abs Erorr 1]]/Table21[[#This Row],[Adj Close]]</f>
        <v>2.2935766552670853E-2</v>
      </c>
      <c r="H1372" s="6">
        <f t="shared" si="108"/>
        <v>123.33333333333333</v>
      </c>
      <c r="I1372" s="9">
        <f>(Table21[[#This Row],[Adj Close]]-Table21[[#This Row],[3-MA]])</f>
        <v>0.92666876666666553</v>
      </c>
      <c r="J1372" s="5">
        <f t="shared" si="107"/>
        <v>0.85871500311551896</v>
      </c>
      <c r="K1372" s="5">
        <f>ABS(Table21[[#This Row],[Erorr 2]])</f>
        <v>0.92666876666666553</v>
      </c>
      <c r="L1372" s="8">
        <f>Table21[[#This Row],[Abs Erorr 2]]/Table21[[#This Row],[Adj Close]]</f>
        <v>7.4574983985668678E-3</v>
      </c>
      <c r="M1372" s="6">
        <f t="shared" si="109"/>
        <v>124.66833368333334</v>
      </c>
      <c r="N1372" s="11">
        <f>Table21[[#This Row],[Adj Close]]-Table21[[#This Row],[6-MA]]</f>
        <v>-0.40833158333335007</v>
      </c>
      <c r="O1372" s="12">
        <f>(Table21[[#This Row],[Adj Close]]-M1372)^2</f>
        <v>0.16673468194752061</v>
      </c>
      <c r="P1372" s="12">
        <f>ABS(Table21[[#This Row],[Erorr 3]])</f>
        <v>0.40833158333335007</v>
      </c>
      <c r="Q1372" s="204">
        <f>Table21[[#This Row],[Abs Erorr 3]]/Table21[[#This Row],[Adj Close]]</f>
        <v>3.2861063611180326E-3</v>
      </c>
    </row>
    <row r="1373" spans="1:17" x14ac:dyDescent="0.3">
      <c r="A1373" s="68">
        <v>45456</v>
      </c>
      <c r="B1373" s="87">
        <v>122.0400009</v>
      </c>
      <c r="C1373" s="6">
        <f t="shared" si="106"/>
        <v>124.26000209999999</v>
      </c>
      <c r="D1373" s="19">
        <f>Table21[[#This Row],[Adj Close]]-Table21[[#This Row],[Naive Trend ]]</f>
        <v>-2.2200011999999987</v>
      </c>
      <c r="E1373" s="7">
        <f t="shared" si="105"/>
        <v>4.9284053280014337</v>
      </c>
      <c r="F1373" s="7">
        <f>ABS(Table21[[#This Row],[Erorr 1]])</f>
        <v>2.2200011999999987</v>
      </c>
      <c r="G1373" s="8">
        <f>Table21[[#This Row],[Abs Erorr 1]]/Table21[[#This Row],[Adj Close]]</f>
        <v>1.819076682750171E-2</v>
      </c>
      <c r="H1373" s="6">
        <f t="shared" si="108"/>
        <v>123.1700007</v>
      </c>
      <c r="I1373" s="9">
        <f>(Table21[[#This Row],[Adj Close]]-Table21[[#This Row],[3-MA]])</f>
        <v>-1.1299998000000073</v>
      </c>
      <c r="J1373" s="5">
        <f t="shared" si="107"/>
        <v>1.2768995480000565</v>
      </c>
      <c r="K1373" s="5">
        <f>ABS(Table21[[#This Row],[Erorr 2]])</f>
        <v>1.1299998000000073</v>
      </c>
      <c r="L1373" s="8">
        <f>Table21[[#This Row],[Abs Erorr 2]]/Table21[[#This Row],[Adj Close]]</f>
        <v>9.2592575521687603E-3</v>
      </c>
      <c r="M1373" s="6">
        <f t="shared" si="109"/>
        <v>124.30666731666666</v>
      </c>
      <c r="N1373" s="11">
        <f>Table21[[#This Row],[Adj Close]]-Table21[[#This Row],[6-MA]]</f>
        <v>-2.2666664166666664</v>
      </c>
      <c r="O1373" s="12">
        <f>(Table21[[#This Row],[Adj Close]]-M1373)^2</f>
        <v>5.1377766444445054</v>
      </c>
      <c r="P1373" s="12">
        <f>ABS(Table21[[#This Row],[Erorr 3]])</f>
        <v>2.2666664166666664</v>
      </c>
      <c r="Q1373" s="204">
        <f>Table21[[#This Row],[Abs Erorr 3]]/Table21[[#This Row],[Adj Close]]</f>
        <v>1.8573143231324463E-2</v>
      </c>
    </row>
    <row r="1374" spans="1:17" x14ac:dyDescent="0.3">
      <c r="A1374" s="68">
        <v>45457</v>
      </c>
      <c r="B1374" s="87">
        <v>120.36000060000001</v>
      </c>
      <c r="C1374" s="6">
        <f t="shared" si="106"/>
        <v>122.0400009</v>
      </c>
      <c r="D1374" s="19">
        <f>Table21[[#This Row],[Adj Close]]-Table21[[#This Row],[Naive Trend ]]</f>
        <v>-1.680000299999989</v>
      </c>
      <c r="E1374" s="7">
        <f t="shared" si="105"/>
        <v>2.8224010080000532</v>
      </c>
      <c r="F1374" s="7">
        <f>ABS(Table21[[#This Row],[Erorr 1]])</f>
        <v>1.680000299999989</v>
      </c>
      <c r="G1374" s="8">
        <f>Table21[[#This Row],[Abs Erorr 1]]/Table21[[#This Row],[Adj Close]]</f>
        <v>1.3958128046071053E-2</v>
      </c>
      <c r="H1374" s="6">
        <f t="shared" si="108"/>
        <v>122.57000223333334</v>
      </c>
      <c r="I1374" s="9">
        <f>(Table21[[#This Row],[Adj Close]]-Table21[[#This Row],[3-MA]])</f>
        <v>-2.2100016333333343</v>
      </c>
      <c r="J1374" s="5">
        <f t="shared" si="107"/>
        <v>4.8841072193360056</v>
      </c>
      <c r="K1374" s="5">
        <f>ABS(Table21[[#This Row],[Erorr 2]])</f>
        <v>2.2100016333333343</v>
      </c>
      <c r="L1374" s="8">
        <f>Table21[[#This Row],[Abs Erorr 2]]/Table21[[#This Row],[Adj Close]]</f>
        <v>1.8361595399770496E-2</v>
      </c>
      <c r="M1374" s="6">
        <f t="shared" si="109"/>
        <v>123.6750005</v>
      </c>
      <c r="N1374" s="11">
        <f>Table21[[#This Row],[Adj Close]]-Table21[[#This Row],[6-MA]]</f>
        <v>-3.3149998999999895</v>
      </c>
      <c r="O1374" s="12">
        <f>(Table21[[#This Row],[Adj Close]]-M1374)^2</f>
        <v>10.989224336999941</v>
      </c>
      <c r="P1374" s="12">
        <f>ABS(Table21[[#This Row],[Erorr 3]])</f>
        <v>3.3149998999999895</v>
      </c>
      <c r="Q1374" s="204">
        <f>Table21[[#This Row],[Abs Erorr 3]]/Table21[[#This Row],[Adj Close]]</f>
        <v>2.7542371913215073E-2</v>
      </c>
    </row>
    <row r="1375" spans="1:17" x14ac:dyDescent="0.3">
      <c r="A1375" s="68">
        <v>45460</v>
      </c>
      <c r="B1375" s="87">
        <v>118.1200027</v>
      </c>
      <c r="C1375" s="6">
        <f t="shared" si="106"/>
        <v>120.36000060000001</v>
      </c>
      <c r="D1375" s="19">
        <f>Table21[[#This Row],[Adj Close]]-Table21[[#This Row],[Naive Trend ]]</f>
        <v>-2.2399979000000059</v>
      </c>
      <c r="E1375" s="7">
        <f t="shared" si="105"/>
        <v>5.0175905920044359</v>
      </c>
      <c r="F1375" s="7">
        <f>ABS(Table21[[#This Row],[Erorr 1]])</f>
        <v>2.2399979000000059</v>
      </c>
      <c r="G1375" s="8">
        <f>Table21[[#This Row],[Abs Erorr 1]]/Table21[[#This Row],[Adj Close]]</f>
        <v>1.8963747450032913E-2</v>
      </c>
      <c r="H1375" s="6">
        <f t="shared" si="108"/>
        <v>122.2200012</v>
      </c>
      <c r="I1375" s="9">
        <f>(Table21[[#This Row],[Adj Close]]-Table21[[#This Row],[3-MA]])</f>
        <v>-4.0999984999999981</v>
      </c>
      <c r="J1375" s="5">
        <f t="shared" si="107"/>
        <v>16.809987700002235</v>
      </c>
      <c r="K1375" s="5">
        <f>ABS(Table21[[#This Row],[Erorr 2]])</f>
        <v>4.0999984999999981</v>
      </c>
      <c r="L1375" s="8">
        <f>Table21[[#This Row],[Abs Erorr 2]]/Table21[[#This Row],[Adj Close]]</f>
        <v>3.471045044261583E-2</v>
      </c>
      <c r="M1375" s="6">
        <f t="shared" si="109"/>
        <v>122.77666726666668</v>
      </c>
      <c r="N1375" s="11">
        <f>Table21[[#This Row],[Adj Close]]-Table21[[#This Row],[6-MA]]</f>
        <v>-4.6566645666666773</v>
      </c>
      <c r="O1375" s="12">
        <f>(Table21[[#This Row],[Adj Close]]-M1375)^2</f>
        <v>21.684524886448955</v>
      </c>
      <c r="P1375" s="12">
        <f>ABS(Table21[[#This Row],[Erorr 3]])</f>
        <v>4.6566645666666773</v>
      </c>
      <c r="Q1375" s="204">
        <f>Table21[[#This Row],[Abs Erorr 3]]/Table21[[#This Row],[Adj Close]]</f>
        <v>3.9423166781443676E-2</v>
      </c>
    </row>
    <row r="1376" spans="1:17" x14ac:dyDescent="0.3">
      <c r="A1376" s="68">
        <v>45461</v>
      </c>
      <c r="B1376" s="87">
        <v>115.9499969</v>
      </c>
      <c r="C1376" s="6">
        <f t="shared" si="106"/>
        <v>118.1200027</v>
      </c>
      <c r="D1376" s="19">
        <f>Table21[[#This Row],[Adj Close]]-Table21[[#This Row],[Naive Trend ]]</f>
        <v>-2.1700057999999984</v>
      </c>
      <c r="E1376" s="7">
        <f t="shared" si="105"/>
        <v>4.7089251720336334</v>
      </c>
      <c r="F1376" s="7">
        <f>ABS(Table21[[#This Row],[Erorr 1]])</f>
        <v>2.1700057999999984</v>
      </c>
      <c r="G1376" s="8">
        <f>Table21[[#This Row],[Abs Erorr 1]]/Table21[[#This Row],[Adj Close]]</f>
        <v>1.8715013868189231E-2</v>
      </c>
      <c r="H1376" s="6">
        <f t="shared" si="108"/>
        <v>120.17333473333333</v>
      </c>
      <c r="I1376" s="9">
        <f>(Table21[[#This Row],[Adj Close]]-Table21[[#This Row],[3-MA]])</f>
        <v>-4.223337833333332</v>
      </c>
      <c r="J1376" s="5">
        <f t="shared" si="107"/>
        <v>17.836582454464683</v>
      </c>
      <c r="K1376" s="5">
        <f>ABS(Table21[[#This Row],[Erorr 2]])</f>
        <v>4.223337833333332</v>
      </c>
      <c r="L1376" s="8">
        <f>Table21[[#This Row],[Abs Erorr 2]]/Table21[[#This Row],[Adj Close]]</f>
        <v>3.6423785651117445E-2</v>
      </c>
      <c r="M1376" s="6">
        <f t="shared" si="109"/>
        <v>121.67166771666666</v>
      </c>
      <c r="N1376" s="11">
        <f>Table21[[#This Row],[Adj Close]]-Table21[[#This Row],[6-MA]]</f>
        <v>-5.7216708166666592</v>
      </c>
      <c r="O1376" s="12">
        <f>(Table21[[#This Row],[Adj Close]]-M1376)^2</f>
        <v>32.737516934294916</v>
      </c>
      <c r="P1376" s="12">
        <f>ABS(Table21[[#This Row],[Erorr 3]])</f>
        <v>5.7216708166666592</v>
      </c>
      <c r="Q1376" s="204">
        <f>Table21[[#This Row],[Abs Erorr 3]]/Table21[[#This Row],[Adj Close]]</f>
        <v>4.9346019574293402E-2</v>
      </c>
    </row>
    <row r="1377" spans="1:17" x14ac:dyDescent="0.3">
      <c r="A1377" s="68">
        <v>45463</v>
      </c>
      <c r="B1377" s="87">
        <v>118.5500031</v>
      </c>
      <c r="C1377" s="6">
        <f t="shared" si="106"/>
        <v>115.9499969</v>
      </c>
      <c r="D1377" s="19">
        <f>Table21[[#This Row],[Adj Close]]-Table21[[#This Row],[Naive Trend ]]</f>
        <v>2.6000061999999957</v>
      </c>
      <c r="E1377" s="7">
        <f t="shared" si="105"/>
        <v>6.7600322400384174</v>
      </c>
      <c r="F1377" s="7">
        <f>ABS(Table21[[#This Row],[Erorr 1]])</f>
        <v>2.6000061999999957</v>
      </c>
      <c r="G1377" s="8">
        <f>Table21[[#This Row],[Abs Erorr 1]]/Table21[[#This Row],[Adj Close]]</f>
        <v>2.1931726124096541E-2</v>
      </c>
      <c r="H1377" s="6">
        <f t="shared" si="108"/>
        <v>118.1433334</v>
      </c>
      <c r="I1377" s="9">
        <f>(Table21[[#This Row],[Adj Close]]-Table21[[#This Row],[3-MA]])</f>
        <v>0.4066696999999948</v>
      </c>
      <c r="J1377" s="5">
        <f t="shared" si="107"/>
        <v>0.16538024489808578</v>
      </c>
      <c r="K1377" s="5">
        <f>ABS(Table21[[#This Row],[Erorr 2]])</f>
        <v>0.4066696999999948</v>
      </c>
      <c r="L1377" s="8">
        <f>Table21[[#This Row],[Abs Erorr 2]]/Table21[[#This Row],[Adj Close]]</f>
        <v>3.4303643135037152E-3</v>
      </c>
      <c r="M1377" s="6">
        <f t="shared" si="109"/>
        <v>120.35666781666667</v>
      </c>
      <c r="N1377" s="11">
        <f>Table21[[#This Row],[Adj Close]]-Table21[[#This Row],[6-MA]]</f>
        <v>-1.8066647166666741</v>
      </c>
      <c r="O1377" s="12">
        <f>(Table21[[#This Row],[Adj Close]]-M1377)^2</f>
        <v>3.2640373984482736</v>
      </c>
      <c r="P1377" s="12">
        <f>ABS(Table21[[#This Row],[Erorr 3]])</f>
        <v>1.8066647166666741</v>
      </c>
      <c r="Q1377" s="204">
        <f>Table21[[#This Row],[Abs Erorr 3]]/Table21[[#This Row],[Adj Close]]</f>
        <v>1.5239685106905527E-2</v>
      </c>
    </row>
    <row r="1378" spans="1:17" x14ac:dyDescent="0.3">
      <c r="A1378" s="68">
        <v>45464</v>
      </c>
      <c r="B1378" s="87">
        <v>116.3399963</v>
      </c>
      <c r="C1378" s="6">
        <f t="shared" si="106"/>
        <v>118.5500031</v>
      </c>
      <c r="D1378" s="19">
        <f>Table21[[#This Row],[Adj Close]]-Table21[[#This Row],[Naive Trend ]]</f>
        <v>-2.2100068000000022</v>
      </c>
      <c r="E1378" s="7">
        <f t="shared" si="105"/>
        <v>4.8841300560462493</v>
      </c>
      <c r="F1378" s="7">
        <f>ABS(Table21[[#This Row],[Erorr 1]])</f>
        <v>2.2100068000000022</v>
      </c>
      <c r="G1378" s="8">
        <f>Table21[[#This Row],[Abs Erorr 1]]/Table21[[#This Row],[Adj Close]]</f>
        <v>1.899610512537039E-2</v>
      </c>
      <c r="H1378" s="6">
        <f t="shared" si="108"/>
        <v>117.5400009</v>
      </c>
      <c r="I1378" s="9">
        <f>(Table21[[#This Row],[Adj Close]]-Table21[[#This Row],[3-MA]])</f>
        <v>-1.2000045999999998</v>
      </c>
      <c r="J1378" s="5">
        <f t="shared" si="107"/>
        <v>1.4400110400211594</v>
      </c>
      <c r="K1378" s="5">
        <f>ABS(Table21[[#This Row],[Erorr 2]])</f>
        <v>1.2000045999999998</v>
      </c>
      <c r="L1378" s="8">
        <f>Table21[[#This Row],[Abs Erorr 2]]/Table21[[#This Row],[Adj Close]]</f>
        <v>1.0314635019461487E-2</v>
      </c>
      <c r="M1378" s="6">
        <f t="shared" si="109"/>
        <v>119.88000104999999</v>
      </c>
      <c r="N1378" s="11">
        <f>Table21[[#This Row],[Adj Close]]-Table21[[#This Row],[6-MA]]</f>
        <v>-3.5400047499999943</v>
      </c>
      <c r="O1378" s="12">
        <f>(Table21[[#This Row],[Adj Close]]-M1378)^2</f>
        <v>12.531633630022522</v>
      </c>
      <c r="P1378" s="12">
        <f>ABS(Table21[[#This Row],[Erorr 3]])</f>
        <v>3.5400047499999943</v>
      </c>
      <c r="Q1378" s="204">
        <f>Table21[[#This Row],[Abs Erorr 3]]/Table21[[#This Row],[Adj Close]]</f>
        <v>3.0428097495134563E-2</v>
      </c>
    </row>
    <row r="1379" spans="1:17" x14ac:dyDescent="0.3">
      <c r="A1379" s="68">
        <v>45467</v>
      </c>
      <c r="B1379" s="87">
        <v>117.2900009</v>
      </c>
      <c r="C1379" s="6">
        <f t="shared" si="106"/>
        <v>116.3399963</v>
      </c>
      <c r="D1379" s="19">
        <f>Table21[[#This Row],[Adj Close]]-Table21[[#This Row],[Naive Trend ]]</f>
        <v>0.95000459999999975</v>
      </c>
      <c r="E1379" s="7">
        <f t="shared" si="105"/>
        <v>0.90250874002115955</v>
      </c>
      <c r="F1379" s="7">
        <f>ABS(Table21[[#This Row],[Erorr 1]])</f>
        <v>0.95000459999999975</v>
      </c>
      <c r="G1379" s="8">
        <f>Table21[[#This Row],[Abs Erorr 1]]/Table21[[#This Row],[Adj Close]]</f>
        <v>8.0996213889533673E-3</v>
      </c>
      <c r="H1379" s="6">
        <f t="shared" si="108"/>
        <v>116.94666543333334</v>
      </c>
      <c r="I1379" s="9">
        <f>(Table21[[#This Row],[Adj Close]]-Table21[[#This Row],[3-MA]])</f>
        <v>0.34333546666665882</v>
      </c>
      <c r="J1379" s="5">
        <f t="shared" si="107"/>
        <v>0.11787924267121239</v>
      </c>
      <c r="K1379" s="5">
        <f>ABS(Table21[[#This Row],[Erorr 2]])</f>
        <v>0.34333546666665882</v>
      </c>
      <c r="L1379" s="8">
        <f>Table21[[#This Row],[Abs Erorr 2]]/Table21[[#This Row],[Adj Close]]</f>
        <v>2.9272356043323964E-3</v>
      </c>
      <c r="M1379" s="6">
        <f t="shared" si="109"/>
        <v>118.56000008333335</v>
      </c>
      <c r="N1379" s="11">
        <f>Table21[[#This Row],[Adj Close]]-Table21[[#This Row],[6-MA]]</f>
        <v>-1.2699991833333542</v>
      </c>
      <c r="O1379" s="12">
        <f>(Table21[[#This Row],[Adj Close]]-M1379)^2</f>
        <v>1.6128979256673865</v>
      </c>
      <c r="P1379" s="12">
        <f>ABS(Table21[[#This Row],[Erorr 3]])</f>
        <v>1.2699991833333542</v>
      </c>
      <c r="Q1379" s="204">
        <f>Table21[[#This Row],[Abs Erorr 3]]/Table21[[#This Row],[Adj Close]]</f>
        <v>1.0827855516994495E-2</v>
      </c>
    </row>
    <row r="1380" spans="1:17" x14ac:dyDescent="0.3">
      <c r="A1380" s="68">
        <v>45468</v>
      </c>
      <c r="B1380" s="87">
        <v>116.8700027</v>
      </c>
      <c r="C1380" s="6">
        <f t="shared" si="106"/>
        <v>117.2900009</v>
      </c>
      <c r="D1380" s="19">
        <f>Table21[[#This Row],[Adj Close]]-Table21[[#This Row],[Naive Trend ]]</f>
        <v>-0.41999819999999488</v>
      </c>
      <c r="E1380" s="7">
        <f t="shared" si="105"/>
        <v>0.17639848800323571</v>
      </c>
      <c r="F1380" s="7">
        <f>ABS(Table21[[#This Row],[Erorr 1]])</f>
        <v>0.41999819999999488</v>
      </c>
      <c r="G1380" s="8">
        <f>Table21[[#This Row],[Abs Erorr 1]]/Table21[[#This Row],[Adj Close]]</f>
        <v>3.5937211456913477E-3</v>
      </c>
      <c r="H1380" s="6">
        <f t="shared" si="108"/>
        <v>117.39333343333332</v>
      </c>
      <c r="I1380" s="9">
        <f>(Table21[[#This Row],[Adj Close]]-Table21[[#This Row],[3-MA]])</f>
        <v>-0.52333073333332436</v>
      </c>
      <c r="J1380" s="5">
        <f t="shared" si="107"/>
        <v>0.27387505645119503</v>
      </c>
      <c r="K1380" s="5">
        <f>ABS(Table21[[#This Row],[Erorr 2]])</f>
        <v>0.52333073333332436</v>
      </c>
      <c r="L1380" s="8">
        <f>Table21[[#This Row],[Abs Erorr 2]]/Table21[[#This Row],[Adj Close]]</f>
        <v>4.4778875780185495E-3</v>
      </c>
      <c r="M1380" s="6">
        <f t="shared" si="109"/>
        <v>117.76833341666668</v>
      </c>
      <c r="N1380" s="11">
        <f>Table21[[#This Row],[Adj Close]]-Table21[[#This Row],[6-MA]]</f>
        <v>-0.89833071666667763</v>
      </c>
      <c r="O1380" s="12">
        <f>(Table21[[#This Row],[Adj Close]]-M1380)^2</f>
        <v>0.80699807650686661</v>
      </c>
      <c r="P1380" s="12">
        <f>ABS(Table21[[#This Row],[Erorr 3]])</f>
        <v>0.89833071666667763</v>
      </c>
      <c r="Q1380" s="204">
        <f>Table21[[#This Row],[Abs Erorr 3]]/Table21[[#This Row],[Adj Close]]</f>
        <v>7.6865807813203514E-3</v>
      </c>
    </row>
    <row r="1381" spans="1:17" x14ac:dyDescent="0.3">
      <c r="A1381" s="68">
        <v>45469</v>
      </c>
      <c r="B1381" s="87">
        <v>118.9100037</v>
      </c>
      <c r="C1381" s="6">
        <f t="shared" si="106"/>
        <v>116.8700027</v>
      </c>
      <c r="D1381" s="19">
        <f>Table21[[#This Row],[Adj Close]]-Table21[[#This Row],[Naive Trend ]]</f>
        <v>2.0400010000000037</v>
      </c>
      <c r="E1381" s="7">
        <f t="shared" si="105"/>
        <v>4.1616040800010152</v>
      </c>
      <c r="F1381" s="7">
        <f>ABS(Table21[[#This Row],[Erorr 1]])</f>
        <v>2.0400010000000037</v>
      </c>
      <c r="G1381" s="8">
        <f>Table21[[#This Row],[Abs Erorr 1]]/Table21[[#This Row],[Adj Close]]</f>
        <v>1.7155840017857166E-2</v>
      </c>
      <c r="H1381" s="6">
        <f t="shared" si="108"/>
        <v>116.83333329999999</v>
      </c>
      <c r="I1381" s="9">
        <f>(Table21[[#This Row],[Adj Close]]-Table21[[#This Row],[3-MA]])</f>
        <v>2.0766704000000118</v>
      </c>
      <c r="J1381" s="5">
        <f t="shared" si="107"/>
        <v>4.3125599502362091</v>
      </c>
      <c r="K1381" s="5">
        <f>ABS(Table21[[#This Row],[Erorr 2]])</f>
        <v>2.0766704000000118</v>
      </c>
      <c r="L1381" s="8">
        <f>Table21[[#This Row],[Abs Erorr 2]]/Table21[[#This Row],[Adj Close]]</f>
        <v>1.7464219454902025E-2</v>
      </c>
      <c r="M1381" s="6">
        <f t="shared" si="109"/>
        <v>117.18666709999998</v>
      </c>
      <c r="N1381" s="11">
        <f>Table21[[#This Row],[Adj Close]]-Table21[[#This Row],[6-MA]]</f>
        <v>1.7233366000000245</v>
      </c>
      <c r="O1381" s="12">
        <f>(Table21[[#This Row],[Adj Close]]-M1381)^2</f>
        <v>2.9698890368996445</v>
      </c>
      <c r="P1381" s="12">
        <f>ABS(Table21[[#This Row],[Erorr 3]])</f>
        <v>1.7233366000000245</v>
      </c>
      <c r="Q1381" s="204">
        <f>Table21[[#This Row],[Abs Erorr 3]]/Table21[[#This Row],[Adj Close]]</f>
        <v>1.4492780643989034E-2</v>
      </c>
    </row>
    <row r="1382" spans="1:17" x14ac:dyDescent="0.3">
      <c r="A1382" s="68">
        <v>45470</v>
      </c>
      <c r="B1382" s="87">
        <v>119.6299973</v>
      </c>
      <c r="C1382" s="6">
        <f t="shared" si="106"/>
        <v>118.9100037</v>
      </c>
      <c r="D1382" s="19">
        <f>Table21[[#This Row],[Adj Close]]-Table21[[#This Row],[Naive Trend ]]</f>
        <v>0.71999359999999513</v>
      </c>
      <c r="E1382" s="7">
        <f t="shared" si="105"/>
        <v>0.51839078404095296</v>
      </c>
      <c r="F1382" s="7">
        <f>ABS(Table21[[#This Row],[Erorr 1]])</f>
        <v>0.71999359999999513</v>
      </c>
      <c r="G1382" s="8">
        <f>Table21[[#This Row],[Abs Erorr 1]]/Table21[[#This Row],[Adj Close]]</f>
        <v>6.0185038556378459E-3</v>
      </c>
      <c r="H1382" s="6">
        <f t="shared" si="108"/>
        <v>117.69000243333333</v>
      </c>
      <c r="I1382" s="9">
        <f>(Table21[[#This Row],[Adj Close]]-Table21[[#This Row],[3-MA]])</f>
        <v>1.939994866666666</v>
      </c>
      <c r="J1382" s="5">
        <f t="shared" si="107"/>
        <v>3.7635800826930152</v>
      </c>
      <c r="K1382" s="5">
        <f>ABS(Table21[[#This Row],[Erorr 2]])</f>
        <v>1.939994866666666</v>
      </c>
      <c r="L1382" s="8">
        <f>Table21[[#This Row],[Abs Erorr 2]]/Table21[[#This Row],[Adj Close]]</f>
        <v>1.6216625515769915E-2</v>
      </c>
      <c r="M1382" s="6">
        <f t="shared" si="109"/>
        <v>117.31833393333334</v>
      </c>
      <c r="N1382" s="11">
        <f>Table21[[#This Row],[Adj Close]]-Table21[[#This Row],[6-MA]]</f>
        <v>2.3116633666666644</v>
      </c>
      <c r="O1382" s="12">
        <f>(Table21[[#This Row],[Adj Close]]-M1382)^2</f>
        <v>5.3437875207886574</v>
      </c>
      <c r="P1382" s="12">
        <f>ABS(Table21[[#This Row],[Erorr 3]])</f>
        <v>2.3116633666666644</v>
      </c>
      <c r="Q1382" s="204">
        <f>Table21[[#This Row],[Abs Erorr 3]]/Table21[[#This Row],[Adj Close]]</f>
        <v>1.9323442437849694E-2</v>
      </c>
    </row>
    <row r="1383" spans="1:17" x14ac:dyDescent="0.3">
      <c r="A1383" s="68">
        <v>45471</v>
      </c>
      <c r="B1383" s="87">
        <v>119.86000060000001</v>
      </c>
      <c r="C1383" s="6">
        <f t="shared" si="106"/>
        <v>119.6299973</v>
      </c>
      <c r="D1383" s="19">
        <f>Table21[[#This Row],[Adj Close]]-Table21[[#This Row],[Naive Trend ]]</f>
        <v>0.23000330000000702</v>
      </c>
      <c r="E1383" s="7">
        <f t="shared" si="105"/>
        <v>5.2901518010893225E-2</v>
      </c>
      <c r="F1383" s="7">
        <f>ABS(Table21[[#This Row],[Erorr 1]])</f>
        <v>0.23000330000000702</v>
      </c>
      <c r="G1383" s="8">
        <f>Table21[[#This Row],[Abs Erorr 1]]/Table21[[#This Row],[Adj Close]]</f>
        <v>1.9189329121362193E-3</v>
      </c>
      <c r="H1383" s="6">
        <f t="shared" si="108"/>
        <v>118.47000123333333</v>
      </c>
      <c r="I1383" s="9">
        <f>(Table21[[#This Row],[Adj Close]]-Table21[[#This Row],[3-MA]])</f>
        <v>1.3899993666666717</v>
      </c>
      <c r="J1383" s="5">
        <f t="shared" si="107"/>
        <v>1.9320982393337485</v>
      </c>
      <c r="K1383" s="5">
        <f>ABS(Table21[[#This Row],[Erorr 2]])</f>
        <v>1.3899993666666717</v>
      </c>
      <c r="L1383" s="8">
        <f>Table21[[#This Row],[Abs Erorr 2]]/Table21[[#This Row],[Adj Close]]</f>
        <v>1.1596857664846963E-2</v>
      </c>
      <c r="M1383" s="6">
        <f t="shared" si="109"/>
        <v>117.93166733333332</v>
      </c>
      <c r="N1383" s="11">
        <f>Table21[[#This Row],[Adj Close]]-Table21[[#This Row],[6-MA]]</f>
        <v>1.9283332666666837</v>
      </c>
      <c r="O1383" s="12">
        <f>(Table21[[#This Row],[Adj Close]]-M1383)^2</f>
        <v>3.7184691873334033</v>
      </c>
      <c r="P1383" s="12">
        <f>ABS(Table21[[#This Row],[Erorr 3]])</f>
        <v>1.9283332666666837</v>
      </c>
      <c r="Q1383" s="204">
        <f>Table21[[#This Row],[Abs Erorr 3]]/Table21[[#This Row],[Adj Close]]</f>
        <v>1.6088213390737155E-2</v>
      </c>
    </row>
    <row r="1384" spans="1:17" x14ac:dyDescent="0.3">
      <c r="A1384" s="68">
        <v>45474</v>
      </c>
      <c r="B1384" s="87">
        <v>118.1600037</v>
      </c>
      <c r="C1384" s="6">
        <f t="shared" si="106"/>
        <v>119.86000060000001</v>
      </c>
      <c r="D1384" s="19">
        <f>Table21[[#This Row],[Adj Close]]-Table21[[#This Row],[Naive Trend ]]</f>
        <v>-1.6999969000000021</v>
      </c>
      <c r="E1384" s="7">
        <f t="shared" si="105"/>
        <v>2.8899894600096174</v>
      </c>
      <c r="F1384" s="7">
        <f>ABS(Table21[[#This Row],[Erorr 1]])</f>
        <v>1.6999969000000021</v>
      </c>
      <c r="G1384" s="8">
        <f>Table21[[#This Row],[Abs Erorr 1]]/Table21[[#This Row],[Adj Close]]</f>
        <v>1.4387244810148919E-2</v>
      </c>
      <c r="H1384" s="6">
        <f t="shared" si="108"/>
        <v>119.4666672</v>
      </c>
      <c r="I1384" s="9">
        <f>(Table21[[#This Row],[Adj Close]]-Table21[[#This Row],[3-MA]])</f>
        <v>-1.3066634999999991</v>
      </c>
      <c r="J1384" s="5">
        <f t="shared" si="107"/>
        <v>1.7073695022322477</v>
      </c>
      <c r="K1384" s="5">
        <f>ABS(Table21[[#This Row],[Erorr 2]])</f>
        <v>1.3066634999999991</v>
      </c>
      <c r="L1384" s="8">
        <f>Table21[[#This Row],[Abs Erorr 2]]/Table21[[#This Row],[Adj Close]]</f>
        <v>1.1058424670648508E-2</v>
      </c>
      <c r="M1384" s="6">
        <f t="shared" si="109"/>
        <v>118.15000025000001</v>
      </c>
      <c r="N1384" s="11">
        <f>Table21[[#This Row],[Adj Close]]-Table21[[#This Row],[6-MA]]</f>
        <v>1.0003449999999248E-2</v>
      </c>
      <c r="O1384" s="12">
        <f>(Table21[[#This Row],[Adj Close]]-M1384)^2</f>
        <v>1.0006901190248495E-4</v>
      </c>
      <c r="P1384" s="12">
        <f>ABS(Table21[[#This Row],[Erorr 3]])</f>
        <v>1.0003449999999248E-2</v>
      </c>
      <c r="Q1384" s="204">
        <f>Table21[[#This Row],[Abs Erorr 3]]/Table21[[#This Row],[Adj Close]]</f>
        <v>8.4660203848650083E-5</v>
      </c>
    </row>
    <row r="1385" spans="1:17" x14ac:dyDescent="0.3">
      <c r="A1385" s="68">
        <v>45475</v>
      </c>
      <c r="B1385" s="87">
        <v>115.8199997</v>
      </c>
      <c r="C1385" s="6">
        <f t="shared" si="106"/>
        <v>118.1600037</v>
      </c>
      <c r="D1385" s="19">
        <f>Table21[[#This Row],[Adj Close]]-Table21[[#This Row],[Naive Trend ]]</f>
        <v>-2.3400040000000075</v>
      </c>
      <c r="E1385" s="7">
        <f t="shared" si="105"/>
        <v>5.4756187200160351</v>
      </c>
      <c r="F1385" s="7">
        <f>ABS(Table21[[#This Row],[Erorr 1]])</f>
        <v>2.3400040000000075</v>
      </c>
      <c r="G1385" s="8">
        <f>Table21[[#This Row],[Abs Erorr 1]]/Table21[[#This Row],[Adj Close]]</f>
        <v>2.0203799050778341E-2</v>
      </c>
      <c r="H1385" s="6">
        <f t="shared" si="108"/>
        <v>119.2166672</v>
      </c>
      <c r="I1385" s="9">
        <f>(Table21[[#This Row],[Adj Close]]-Table21[[#This Row],[3-MA]])</f>
        <v>-3.3966675000000066</v>
      </c>
      <c r="J1385" s="5">
        <f t="shared" si="107"/>
        <v>11.537350105556294</v>
      </c>
      <c r="K1385" s="5">
        <f>ABS(Table21[[#This Row],[Erorr 2]])</f>
        <v>3.3966675000000066</v>
      </c>
      <c r="L1385" s="8">
        <f>Table21[[#This Row],[Abs Erorr 2]]/Table21[[#This Row],[Adj Close]]</f>
        <v>2.9327124061458678E-2</v>
      </c>
      <c r="M1385" s="6">
        <f t="shared" si="109"/>
        <v>118.45333481666667</v>
      </c>
      <c r="N1385" s="11">
        <f>Table21[[#This Row],[Adj Close]]-Table21[[#This Row],[6-MA]]</f>
        <v>-2.6333351166666716</v>
      </c>
      <c r="O1385" s="12">
        <f>(Table21[[#This Row],[Adj Close]]-M1385)^2</f>
        <v>6.9344538366698734</v>
      </c>
      <c r="P1385" s="12">
        <f>ABS(Table21[[#This Row],[Erorr 3]])</f>
        <v>2.6333351166666716</v>
      </c>
      <c r="Q1385" s="204">
        <f>Table21[[#This Row],[Abs Erorr 3]]/Table21[[#This Row],[Adj Close]]</f>
        <v>2.2736445549020941E-2</v>
      </c>
    </row>
    <row r="1386" spans="1:17" x14ac:dyDescent="0.3">
      <c r="A1386" s="68">
        <v>45476</v>
      </c>
      <c r="B1386" s="87">
        <v>117.88999939999999</v>
      </c>
      <c r="C1386" s="6">
        <f t="shared" si="106"/>
        <v>115.8199997</v>
      </c>
      <c r="D1386" s="19">
        <f>Table21[[#This Row],[Adj Close]]-Table21[[#This Row],[Naive Trend ]]</f>
        <v>2.0699996999999968</v>
      </c>
      <c r="E1386" s="7">
        <f t="shared" si="105"/>
        <v>4.284898758000077</v>
      </c>
      <c r="F1386" s="7">
        <f>ABS(Table21[[#This Row],[Erorr 1]])</f>
        <v>2.0699996999999968</v>
      </c>
      <c r="G1386" s="8">
        <f>Table21[[#This Row],[Abs Erorr 1]]/Table21[[#This Row],[Adj Close]]</f>
        <v>1.7558738744043092E-2</v>
      </c>
      <c r="H1386" s="6">
        <f t="shared" si="108"/>
        <v>117.946668</v>
      </c>
      <c r="I1386" s="9">
        <f>(Table21[[#This Row],[Adj Close]]-Table21[[#This Row],[3-MA]])</f>
        <v>-5.6668600000008951E-2</v>
      </c>
      <c r="J1386" s="5">
        <f t="shared" si="107"/>
        <v>3.2113302259610143E-3</v>
      </c>
      <c r="K1386" s="5">
        <f>ABS(Table21[[#This Row],[Erorr 2]])</f>
        <v>5.6668600000008951E-2</v>
      </c>
      <c r="L1386" s="8">
        <f>Table21[[#This Row],[Abs Erorr 2]]/Table21[[#This Row],[Adj Close]]</f>
        <v>4.8069047661738264E-4</v>
      </c>
      <c r="M1386" s="6">
        <f t="shared" si="109"/>
        <v>118.20833461666668</v>
      </c>
      <c r="N1386" s="11">
        <f>Table21[[#This Row],[Adj Close]]-Table21[[#This Row],[6-MA]]</f>
        <v>-0.31833521666668219</v>
      </c>
      <c r="O1386" s="12">
        <f>(Table21[[#This Row],[Adj Close]]-M1386)^2</f>
        <v>0.10133731017022349</v>
      </c>
      <c r="P1386" s="12">
        <f>ABS(Table21[[#This Row],[Erorr 3]])</f>
        <v>0.31833521666668219</v>
      </c>
      <c r="Q1386" s="204">
        <f>Table21[[#This Row],[Abs Erorr 3]]/Table21[[#This Row],[Adj Close]]</f>
        <v>2.7002732910920875E-3</v>
      </c>
    </row>
    <row r="1387" spans="1:17" x14ac:dyDescent="0.3">
      <c r="A1387" s="68">
        <v>45478</v>
      </c>
      <c r="B1387" s="87">
        <v>119.8099976</v>
      </c>
      <c r="C1387" s="6">
        <f t="shared" si="106"/>
        <v>117.88999939999999</v>
      </c>
      <c r="D1387" s="19">
        <f>Table21[[#This Row],[Adj Close]]-Table21[[#This Row],[Naive Trend ]]</f>
        <v>1.9199982000000091</v>
      </c>
      <c r="E1387" s="7">
        <f t="shared" si="105"/>
        <v>3.6863930880032747</v>
      </c>
      <c r="F1387" s="7">
        <f>ABS(Table21[[#This Row],[Erorr 1]])</f>
        <v>1.9199982000000091</v>
      </c>
      <c r="G1387" s="8">
        <f>Table21[[#This Row],[Abs Erorr 1]]/Table21[[#This Row],[Adj Close]]</f>
        <v>1.6025358805282282E-2</v>
      </c>
      <c r="H1387" s="6">
        <f t="shared" si="108"/>
        <v>117.29000093333332</v>
      </c>
      <c r="I1387" s="9">
        <f>(Table21[[#This Row],[Adj Close]]-Table21[[#This Row],[3-MA]])</f>
        <v>2.5199966666666853</v>
      </c>
      <c r="J1387" s="5">
        <f t="shared" si="107"/>
        <v>6.3503832000112048</v>
      </c>
      <c r="K1387" s="5">
        <f>ABS(Table21[[#This Row],[Erorr 2]])</f>
        <v>2.5199966666666853</v>
      </c>
      <c r="L1387" s="8">
        <f>Table21[[#This Row],[Abs Erorr 2]]/Table21[[#This Row],[Adj Close]]</f>
        <v>2.103327532882519E-2</v>
      </c>
      <c r="M1387" s="6">
        <f t="shared" si="109"/>
        <v>118.37833406666665</v>
      </c>
      <c r="N1387" s="11">
        <f>Table21[[#This Row],[Adj Close]]-Table21[[#This Row],[6-MA]]</f>
        <v>1.4316635333333494</v>
      </c>
      <c r="O1387" s="12">
        <f>(Table21[[#This Row],[Adj Close]]-M1387)^2</f>
        <v>2.0496604726765306</v>
      </c>
      <c r="P1387" s="12">
        <f>ABS(Table21[[#This Row],[Erorr 3]])</f>
        <v>1.4316635333333494</v>
      </c>
      <c r="Q1387" s="204">
        <f>Table21[[#This Row],[Abs Erorr 3]]/Table21[[#This Row],[Adj Close]]</f>
        <v>1.1949449645372076E-2</v>
      </c>
    </row>
    <row r="1388" spans="1:17" x14ac:dyDescent="0.3">
      <c r="A1388" s="68">
        <v>45481</v>
      </c>
      <c r="B1388" s="87">
        <v>118.5299988</v>
      </c>
      <c r="C1388" s="6">
        <f t="shared" si="106"/>
        <v>119.8099976</v>
      </c>
      <c r="D1388" s="19">
        <f>Table21[[#This Row],[Adj Close]]-Table21[[#This Row],[Naive Trend ]]</f>
        <v>-1.2799988000000013</v>
      </c>
      <c r="E1388" s="7">
        <f t="shared" si="105"/>
        <v>1.6383969280014434</v>
      </c>
      <c r="F1388" s="7">
        <f>ABS(Table21[[#This Row],[Erorr 1]])</f>
        <v>1.2799988000000013</v>
      </c>
      <c r="G1388" s="8">
        <f>Table21[[#This Row],[Abs Erorr 1]]/Table21[[#This Row],[Adj Close]]</f>
        <v>1.0798943836655141E-2</v>
      </c>
      <c r="H1388" s="6">
        <f t="shared" si="108"/>
        <v>117.8399989</v>
      </c>
      <c r="I1388" s="9">
        <f>(Table21[[#This Row],[Adj Close]]-Table21[[#This Row],[3-MA]])</f>
        <v>0.68999990000000366</v>
      </c>
      <c r="J1388" s="5">
        <f t="shared" si="107"/>
        <v>0.47609986200001503</v>
      </c>
      <c r="K1388" s="5">
        <f>ABS(Table21[[#This Row],[Erorr 2]])</f>
        <v>0.68999990000000366</v>
      </c>
      <c r="L1388" s="8">
        <f>Table21[[#This Row],[Abs Erorr 2]]/Table21[[#This Row],[Adj Close]]</f>
        <v>5.8213102757578329E-3</v>
      </c>
      <c r="M1388" s="6">
        <f t="shared" si="109"/>
        <v>118.52833305</v>
      </c>
      <c r="N1388" s="11">
        <f>Table21[[#This Row],[Adj Close]]-Table21[[#This Row],[6-MA]]</f>
        <v>1.6657500000007985E-3</v>
      </c>
      <c r="O1388" s="12">
        <f>(Table21[[#This Row],[Adj Close]]-M1388)^2</f>
        <v>2.7747230625026602E-6</v>
      </c>
      <c r="P1388" s="12">
        <f>ABS(Table21[[#This Row],[Erorr 3]])</f>
        <v>1.6657500000007985E-3</v>
      </c>
      <c r="Q1388" s="204">
        <f>Table21[[#This Row],[Abs Erorr 3]]/Table21[[#This Row],[Adj Close]]</f>
        <v>1.4053404343751656E-5</v>
      </c>
    </row>
    <row r="1389" spans="1:17" x14ac:dyDescent="0.3">
      <c r="A1389" s="68">
        <v>45482</v>
      </c>
      <c r="B1389" s="87">
        <v>117.13999939999999</v>
      </c>
      <c r="C1389" s="6">
        <f t="shared" si="106"/>
        <v>118.5299988</v>
      </c>
      <c r="D1389" s="19">
        <f>Table21[[#This Row],[Adj Close]]-Table21[[#This Row],[Naive Trend ]]</f>
        <v>-1.3899994000000078</v>
      </c>
      <c r="E1389" s="7">
        <f t="shared" si="105"/>
        <v>1.9320983320003815</v>
      </c>
      <c r="F1389" s="7">
        <f>ABS(Table21[[#This Row],[Erorr 1]])</f>
        <v>1.3899994000000078</v>
      </c>
      <c r="G1389" s="8">
        <f>Table21[[#This Row],[Abs Erorr 1]]/Table21[[#This Row],[Adj Close]]</f>
        <v>1.1866138015363587E-2</v>
      </c>
      <c r="H1389" s="6">
        <f t="shared" si="108"/>
        <v>118.74333193333332</v>
      </c>
      <c r="I1389" s="9">
        <f>(Table21[[#This Row],[Adj Close]]-Table21[[#This Row],[3-MA]])</f>
        <v>-1.6033325333333295</v>
      </c>
      <c r="J1389" s="5">
        <f t="shared" si="107"/>
        <v>2.5706752124450722</v>
      </c>
      <c r="K1389" s="5">
        <f>ABS(Table21[[#This Row],[Erorr 2]])</f>
        <v>1.6033325333333295</v>
      </c>
      <c r="L1389" s="8">
        <f>Table21[[#This Row],[Abs Erorr 2]]/Table21[[#This Row],[Adj Close]]</f>
        <v>1.3687318947803662E-2</v>
      </c>
      <c r="M1389" s="6">
        <f t="shared" si="109"/>
        <v>118.34499996666666</v>
      </c>
      <c r="N1389" s="11">
        <f>Table21[[#This Row],[Adj Close]]-Table21[[#This Row],[6-MA]]</f>
        <v>-1.2050005666666692</v>
      </c>
      <c r="O1389" s="12">
        <f>(Table21[[#This Row],[Adj Close]]-M1389)^2</f>
        <v>1.4520263656669938</v>
      </c>
      <c r="P1389" s="12">
        <f>ABS(Table21[[#This Row],[Erorr 3]])</f>
        <v>1.2050005666666692</v>
      </c>
      <c r="Q1389" s="204">
        <f>Table21[[#This Row],[Abs Erorr 3]]/Table21[[#This Row],[Adj Close]]</f>
        <v>1.0286841154505497E-2</v>
      </c>
    </row>
    <row r="1390" spans="1:17" x14ac:dyDescent="0.3">
      <c r="A1390" s="68">
        <v>45483</v>
      </c>
      <c r="B1390" s="87">
        <v>119.8700027</v>
      </c>
      <c r="C1390" s="6">
        <f t="shared" si="106"/>
        <v>117.13999939999999</v>
      </c>
      <c r="D1390" s="19">
        <f>Table21[[#This Row],[Adj Close]]-Table21[[#This Row],[Naive Trend ]]</f>
        <v>2.730003300000007</v>
      </c>
      <c r="E1390" s="7">
        <f t="shared" si="105"/>
        <v>7.4529180180109282</v>
      </c>
      <c r="F1390" s="7">
        <f>ABS(Table21[[#This Row],[Erorr 1]])</f>
        <v>2.730003300000007</v>
      </c>
      <c r="G1390" s="8">
        <f>Table21[[#This Row],[Abs Erorr 1]]/Table21[[#This Row],[Adj Close]]</f>
        <v>2.2774699578779662E-2</v>
      </c>
      <c r="H1390" s="6">
        <f t="shared" si="108"/>
        <v>118.49333193333332</v>
      </c>
      <c r="I1390" s="9">
        <f>(Table21[[#This Row],[Adj Close]]-Table21[[#This Row],[3-MA]])</f>
        <v>1.3766707666666775</v>
      </c>
      <c r="J1390" s="5">
        <f t="shared" si="107"/>
        <v>1.8952223997946176</v>
      </c>
      <c r="K1390" s="5">
        <f>ABS(Table21[[#This Row],[Erorr 2]])</f>
        <v>1.3766707666666775</v>
      </c>
      <c r="L1390" s="8">
        <f>Table21[[#This Row],[Abs Erorr 2]]/Table21[[#This Row],[Adj Close]]</f>
        <v>1.1484697886527015E-2</v>
      </c>
      <c r="M1390" s="6">
        <f t="shared" si="109"/>
        <v>117.89166643333333</v>
      </c>
      <c r="N1390" s="11">
        <f>Table21[[#This Row],[Adj Close]]-Table21[[#This Row],[6-MA]]</f>
        <v>1.9783362666666733</v>
      </c>
      <c r="O1390" s="12">
        <f>(Table21[[#This Row],[Adj Close]]-M1390)^2</f>
        <v>3.9138143840086306</v>
      </c>
      <c r="P1390" s="12">
        <f>ABS(Table21[[#This Row],[Erorr 3]])</f>
        <v>1.9783362666666733</v>
      </c>
      <c r="Q1390" s="204">
        <f>Table21[[#This Row],[Abs Erorr 3]]/Table21[[#This Row],[Adj Close]]</f>
        <v>1.6504014533293018E-2</v>
      </c>
    </row>
    <row r="1391" spans="1:17" x14ac:dyDescent="0.3">
      <c r="A1391" s="68">
        <v>45484</v>
      </c>
      <c r="B1391" s="87">
        <v>122.38999939999999</v>
      </c>
      <c r="C1391" s="6">
        <f t="shared" si="106"/>
        <v>119.8700027</v>
      </c>
      <c r="D1391" s="19">
        <f>Table21[[#This Row],[Adj Close]]-Table21[[#This Row],[Naive Trend ]]</f>
        <v>2.519996699999993</v>
      </c>
      <c r="E1391" s="7">
        <f t="shared" si="105"/>
        <v>6.3503833680108546</v>
      </c>
      <c r="F1391" s="7">
        <f>ABS(Table21[[#This Row],[Erorr 1]])</f>
        <v>2.519996699999993</v>
      </c>
      <c r="G1391" s="8">
        <f>Table21[[#This Row],[Abs Erorr 1]]/Table21[[#This Row],[Adj Close]]</f>
        <v>2.0589890614869905E-2</v>
      </c>
      <c r="H1391" s="6">
        <f t="shared" si="108"/>
        <v>118.51333363333333</v>
      </c>
      <c r="I1391" s="9">
        <f>(Table21[[#This Row],[Adj Close]]-Table21[[#This Row],[3-MA]])</f>
        <v>3.8766657666666617</v>
      </c>
      <c r="J1391" s="5">
        <f t="shared" si="107"/>
        <v>15.028537466445217</v>
      </c>
      <c r="K1391" s="5">
        <f>ABS(Table21[[#This Row],[Erorr 2]])</f>
        <v>3.8766657666666617</v>
      </c>
      <c r="L1391" s="8">
        <f>Table21[[#This Row],[Abs Erorr 2]]/Table21[[#This Row],[Adj Close]]</f>
        <v>3.1674693893875956E-2</v>
      </c>
      <c r="M1391" s="6">
        <f t="shared" si="109"/>
        <v>118.17666626666666</v>
      </c>
      <c r="N1391" s="11">
        <f>Table21[[#This Row],[Adj Close]]-Table21[[#This Row],[6-MA]]</f>
        <v>4.2133331333333359</v>
      </c>
      <c r="O1391" s="12">
        <f>(Table21[[#This Row],[Adj Close]]-M1391)^2</f>
        <v>17.752176092444508</v>
      </c>
      <c r="P1391" s="12">
        <f>ABS(Table21[[#This Row],[Erorr 3]])</f>
        <v>4.2133331333333359</v>
      </c>
      <c r="Q1391" s="204">
        <f>Table21[[#This Row],[Abs Erorr 3]]/Table21[[#This Row],[Adj Close]]</f>
        <v>3.4425469025154157E-2</v>
      </c>
    </row>
    <row r="1392" spans="1:17" x14ac:dyDescent="0.3">
      <c r="A1392" s="68">
        <v>45485</v>
      </c>
      <c r="B1392" s="87">
        <v>125.8499985</v>
      </c>
      <c r="C1392" s="6">
        <f t="shared" si="106"/>
        <v>122.38999939999999</v>
      </c>
      <c r="D1392" s="19">
        <f>Table21[[#This Row],[Adj Close]]-Table21[[#This Row],[Naive Trend ]]</f>
        <v>3.4599991000000045</v>
      </c>
      <c r="E1392" s="7">
        <f t="shared" si="105"/>
        <v>11.971593772000842</v>
      </c>
      <c r="F1392" s="7">
        <f>ABS(Table21[[#This Row],[Erorr 1]])</f>
        <v>3.4599991000000045</v>
      </c>
      <c r="G1392" s="8">
        <f>Table21[[#This Row],[Abs Erorr 1]]/Table21[[#This Row],[Adj Close]]</f>
        <v>2.749304045482372E-2</v>
      </c>
      <c r="H1392" s="6">
        <f t="shared" si="108"/>
        <v>119.80000050000001</v>
      </c>
      <c r="I1392" s="9">
        <f>(Table21[[#This Row],[Adj Close]]-Table21[[#This Row],[3-MA]])</f>
        <v>6.049997999999988</v>
      </c>
      <c r="J1392" s="5">
        <f t="shared" si="107"/>
        <v>36.602475800003852</v>
      </c>
      <c r="K1392" s="5">
        <f>ABS(Table21[[#This Row],[Erorr 2]])</f>
        <v>6.049997999999988</v>
      </c>
      <c r="L1392" s="8">
        <f>Table21[[#This Row],[Abs Erorr 2]]/Table21[[#This Row],[Adj Close]]</f>
        <v>4.8073087581323955E-2</v>
      </c>
      <c r="M1392" s="6">
        <f t="shared" si="109"/>
        <v>119.27166621666665</v>
      </c>
      <c r="N1392" s="11">
        <f>Table21[[#This Row],[Adj Close]]-Table21[[#This Row],[6-MA]]</f>
        <v>6.5783322833333528</v>
      </c>
      <c r="O1392" s="12">
        <f>(Table21[[#This Row],[Adj Close]]-M1392)^2</f>
        <v>43.274455629945805</v>
      </c>
      <c r="P1392" s="12">
        <f>ABS(Table21[[#This Row],[Erorr 3]])</f>
        <v>6.5783322833333528</v>
      </c>
      <c r="Q1392" s="204">
        <f>Table21[[#This Row],[Abs Erorr 3]]/Table21[[#This Row],[Adj Close]]</f>
        <v>5.2271214634407426E-2</v>
      </c>
    </row>
    <row r="1393" spans="1:17" x14ac:dyDescent="0.3">
      <c r="A1393" s="68">
        <v>45488</v>
      </c>
      <c r="B1393" s="87">
        <v>125.7099991</v>
      </c>
      <c r="C1393" s="6">
        <f t="shared" si="106"/>
        <v>125.8499985</v>
      </c>
      <c r="D1393" s="19">
        <f>Table21[[#This Row],[Adj Close]]-Table21[[#This Row],[Naive Trend ]]</f>
        <v>-0.13999939999999356</v>
      </c>
      <c r="E1393" s="7">
        <f t="shared" si="105"/>
        <v>1.9599832000358197E-2</v>
      </c>
      <c r="F1393" s="7">
        <f>ABS(Table21[[#This Row],[Erorr 1]])</f>
        <v>0.13999939999999356</v>
      </c>
      <c r="G1393" s="8">
        <f>Table21[[#This Row],[Abs Erorr 1]]/Table21[[#This Row],[Adj Close]]</f>
        <v>1.1136695648897952E-3</v>
      </c>
      <c r="H1393" s="6">
        <f t="shared" si="108"/>
        <v>122.70333353333335</v>
      </c>
      <c r="I1393" s="9">
        <f>(Table21[[#This Row],[Adj Close]]-Table21[[#This Row],[3-MA]])</f>
        <v>3.0066655666666549</v>
      </c>
      <c r="J1393" s="5">
        <f t="shared" si="107"/>
        <v>9.0400378297789175</v>
      </c>
      <c r="K1393" s="5">
        <f>ABS(Table21[[#This Row],[Erorr 2]])</f>
        <v>3.0066655666666549</v>
      </c>
      <c r="L1393" s="8">
        <f>Table21[[#This Row],[Abs Erorr 2]]/Table21[[#This Row],[Adj Close]]</f>
        <v>2.3917473456307223E-2</v>
      </c>
      <c r="M1393" s="6">
        <f t="shared" si="109"/>
        <v>120.59833273333332</v>
      </c>
      <c r="N1393" s="11">
        <f>Table21[[#This Row],[Adj Close]]-Table21[[#This Row],[6-MA]]</f>
        <v>5.1116663666666824</v>
      </c>
      <c r="O1393" s="12">
        <f>(Table21[[#This Row],[Adj Close]]-M1393)^2</f>
        <v>26.129133044111363</v>
      </c>
      <c r="P1393" s="12">
        <f>ABS(Table21[[#This Row],[Erorr 3]])</f>
        <v>5.1116663666666824</v>
      </c>
      <c r="Q1393" s="204">
        <f>Table21[[#This Row],[Abs Erorr 3]]/Table21[[#This Row],[Adj Close]]</f>
        <v>4.0662368970350922E-2</v>
      </c>
    </row>
    <row r="1394" spans="1:17" x14ac:dyDescent="0.3">
      <c r="A1394" s="68">
        <v>45489</v>
      </c>
      <c r="B1394" s="87">
        <v>130.1499939</v>
      </c>
      <c r="C1394" s="6">
        <f t="shared" si="106"/>
        <v>125.7099991</v>
      </c>
      <c r="D1394" s="19">
        <f>Table21[[#This Row],[Adj Close]]-Table21[[#This Row],[Naive Trend ]]</f>
        <v>4.4399947999999938</v>
      </c>
      <c r="E1394" s="7">
        <f t="shared" si="105"/>
        <v>19.713553824026985</v>
      </c>
      <c r="F1394" s="7">
        <f>ABS(Table21[[#This Row],[Erorr 1]])</f>
        <v>4.4399947999999938</v>
      </c>
      <c r="G1394" s="8">
        <f>Table21[[#This Row],[Abs Erorr 1]]/Table21[[#This Row],[Adj Close]]</f>
        <v>3.411444493352369E-2</v>
      </c>
      <c r="H1394" s="6">
        <f t="shared" si="108"/>
        <v>124.64999899999999</v>
      </c>
      <c r="I1394" s="9">
        <f>(Table21[[#This Row],[Adj Close]]-Table21[[#This Row],[3-MA]])</f>
        <v>5.4999949000000043</v>
      </c>
      <c r="J1394" s="5">
        <f t="shared" si="107"/>
        <v>30.249943900026057</v>
      </c>
      <c r="K1394" s="5">
        <f>ABS(Table21[[#This Row],[Erorr 2]])</f>
        <v>5.4999949000000043</v>
      </c>
      <c r="L1394" s="8">
        <f>Table21[[#This Row],[Abs Erorr 2]]/Table21[[#This Row],[Adj Close]]</f>
        <v>4.2258894796613621E-2</v>
      </c>
      <c r="M1394" s="6">
        <f t="shared" si="109"/>
        <v>121.58166631666666</v>
      </c>
      <c r="N1394" s="11">
        <f>Table21[[#This Row],[Adj Close]]-Table21[[#This Row],[6-MA]]</f>
        <v>8.5683275833333425</v>
      </c>
      <c r="O1394" s="12">
        <f>(Table21[[#This Row],[Adj Close]]-M1394)^2</f>
        <v>73.416237575311001</v>
      </c>
      <c r="P1394" s="12">
        <f>ABS(Table21[[#This Row],[Erorr 3]])</f>
        <v>8.5683275833333425</v>
      </c>
      <c r="Q1394" s="204">
        <f>Table21[[#This Row],[Abs Erorr 3]]/Table21[[#This Row],[Adj Close]]</f>
        <v>6.5834252669399032E-2</v>
      </c>
    </row>
    <row r="1395" spans="1:17" x14ac:dyDescent="0.3">
      <c r="A1395" s="68">
        <v>45490</v>
      </c>
      <c r="B1395" s="87">
        <v>127.6500015</v>
      </c>
      <c r="C1395" s="6">
        <f t="shared" si="106"/>
        <v>130.1499939</v>
      </c>
      <c r="D1395" s="19">
        <f>Table21[[#This Row],[Adj Close]]-Table21[[#This Row],[Naive Trend ]]</f>
        <v>-2.4999923999999965</v>
      </c>
      <c r="E1395" s="7">
        <f t="shared" si="105"/>
        <v>6.2499620000577423</v>
      </c>
      <c r="F1395" s="7">
        <f>ABS(Table21[[#This Row],[Erorr 1]])</f>
        <v>2.4999923999999965</v>
      </c>
      <c r="G1395" s="8">
        <f>Table21[[#This Row],[Abs Erorr 1]]/Table21[[#This Row],[Adj Close]]</f>
        <v>1.9584742425561165E-2</v>
      </c>
      <c r="H1395" s="6">
        <f t="shared" si="108"/>
        <v>127.23666383333334</v>
      </c>
      <c r="I1395" s="9">
        <f>(Table21[[#This Row],[Adj Close]]-Table21[[#This Row],[3-MA]])</f>
        <v>0.41333766666666349</v>
      </c>
      <c r="J1395" s="5">
        <f t="shared" si="107"/>
        <v>0.17084802668544183</v>
      </c>
      <c r="K1395" s="5">
        <f>ABS(Table21[[#This Row],[Erorr 2]])</f>
        <v>0.41333766666666349</v>
      </c>
      <c r="L1395" s="8">
        <f>Table21[[#This Row],[Abs Erorr 2]]/Table21[[#This Row],[Adj Close]]</f>
        <v>3.2380545382654263E-3</v>
      </c>
      <c r="M1395" s="6">
        <f t="shared" si="109"/>
        <v>123.51833216666667</v>
      </c>
      <c r="N1395" s="11">
        <f>Table21[[#This Row],[Adj Close]]-Table21[[#This Row],[6-MA]]</f>
        <v>4.1316693333333347</v>
      </c>
      <c r="O1395" s="12">
        <f>(Table21[[#This Row],[Adj Close]]-M1395)^2</f>
        <v>17.070691480007124</v>
      </c>
      <c r="P1395" s="12">
        <f>ABS(Table21[[#This Row],[Erorr 3]])</f>
        <v>4.1316693333333347</v>
      </c>
      <c r="Q1395" s="204">
        <f>Table21[[#This Row],[Abs Erorr 3]]/Table21[[#This Row],[Adj Close]]</f>
        <v>3.2367170268567017E-2</v>
      </c>
    </row>
    <row r="1396" spans="1:17" x14ac:dyDescent="0.3">
      <c r="A1396" s="68">
        <v>45491</v>
      </c>
      <c r="B1396" s="87">
        <v>126.76000209999999</v>
      </c>
      <c r="C1396" s="6">
        <f t="shared" si="106"/>
        <v>127.6500015</v>
      </c>
      <c r="D1396" s="19">
        <f>Table21[[#This Row],[Adj Close]]-Table21[[#This Row],[Naive Trend ]]</f>
        <v>-0.88999940000000777</v>
      </c>
      <c r="E1396" s="7">
        <f t="shared" si="105"/>
        <v>0.79209893200037385</v>
      </c>
      <c r="F1396" s="7">
        <f>ABS(Table21[[#This Row],[Erorr 1]])</f>
        <v>0.88999940000000777</v>
      </c>
      <c r="G1396" s="8">
        <f>Table21[[#This Row],[Abs Erorr 1]]/Table21[[#This Row],[Adj Close]]</f>
        <v>7.0211374665164021E-3</v>
      </c>
      <c r="H1396" s="6">
        <f t="shared" si="108"/>
        <v>127.83666483333333</v>
      </c>
      <c r="I1396" s="9">
        <f>(Table21[[#This Row],[Adj Close]]-Table21[[#This Row],[3-MA]])</f>
        <v>-1.0766627333333361</v>
      </c>
      <c r="J1396" s="5">
        <f t="shared" si="107"/>
        <v>1.1592026413488103</v>
      </c>
      <c r="K1396" s="5">
        <f>ABS(Table21[[#This Row],[Erorr 2]])</f>
        <v>1.0766627333333361</v>
      </c>
      <c r="L1396" s="8">
        <f>Table21[[#This Row],[Abs Erorr 2]]/Table21[[#This Row],[Adj Close]]</f>
        <v>8.4937102831851106E-3</v>
      </c>
      <c r="M1396" s="6">
        <f t="shared" si="109"/>
        <v>125.26999918333335</v>
      </c>
      <c r="N1396" s="11">
        <f>Table21[[#This Row],[Adj Close]]-Table21[[#This Row],[6-MA]]</f>
        <v>1.49000291666664</v>
      </c>
      <c r="O1396" s="12">
        <f>(Table21[[#This Row],[Adj Close]]-M1396)^2</f>
        <v>2.2201086916750943</v>
      </c>
      <c r="P1396" s="12">
        <f>ABS(Table21[[#This Row],[Erorr 3]])</f>
        <v>1.49000291666664</v>
      </c>
      <c r="Q1396" s="204">
        <f>Table21[[#This Row],[Abs Erorr 3]]/Table21[[#This Row],[Adj Close]]</f>
        <v>1.1754519501279181E-2</v>
      </c>
    </row>
    <row r="1397" spans="1:17" x14ac:dyDescent="0.3">
      <c r="A1397" s="68">
        <v>45492</v>
      </c>
      <c r="B1397" s="87">
        <v>123.9400024</v>
      </c>
      <c r="C1397" s="6">
        <f t="shared" si="106"/>
        <v>126.76000209999999</v>
      </c>
      <c r="D1397" s="19">
        <f>Table21[[#This Row],[Adj Close]]-Table21[[#This Row],[Naive Trend ]]</f>
        <v>-2.8199996999999968</v>
      </c>
      <c r="E1397" s="7">
        <f t="shared" si="105"/>
        <v>7.9523983080000722</v>
      </c>
      <c r="F1397" s="7">
        <f>ABS(Table21[[#This Row],[Erorr 1]])</f>
        <v>2.8199996999999968</v>
      </c>
      <c r="G1397" s="8">
        <f>Table21[[#This Row],[Abs Erorr 1]]/Table21[[#This Row],[Adj Close]]</f>
        <v>2.2752942112255412E-2</v>
      </c>
      <c r="H1397" s="6">
        <f t="shared" si="108"/>
        <v>128.18666583333334</v>
      </c>
      <c r="I1397" s="9">
        <f>(Table21[[#This Row],[Adj Close]]-Table21[[#This Row],[3-MA]])</f>
        <v>-4.2466634333333388</v>
      </c>
      <c r="J1397" s="5">
        <f t="shared" si="107"/>
        <v>18.0341503160105</v>
      </c>
      <c r="K1397" s="5">
        <f>ABS(Table21[[#This Row],[Erorr 2]])</f>
        <v>4.2466634333333388</v>
      </c>
      <c r="L1397" s="8">
        <f>Table21[[#This Row],[Abs Erorr 2]]/Table21[[#This Row],[Adj Close]]</f>
        <v>3.4263864378732162E-2</v>
      </c>
      <c r="M1397" s="6">
        <f t="shared" si="109"/>
        <v>126.41833241666666</v>
      </c>
      <c r="N1397" s="11">
        <f>Table21[[#This Row],[Adj Close]]-Table21[[#This Row],[6-MA]]</f>
        <v>-2.4783300166666606</v>
      </c>
      <c r="O1397" s="12">
        <f>(Table21[[#This Row],[Adj Close]]-M1397)^2</f>
        <v>6.1421196715109705</v>
      </c>
      <c r="P1397" s="12">
        <f>ABS(Table21[[#This Row],[Erorr 3]])</f>
        <v>2.4783300166666606</v>
      </c>
      <c r="Q1397" s="204">
        <f>Table21[[#This Row],[Abs Erorr 3]]/Table21[[#This Row],[Adj Close]]</f>
        <v>1.9996207589767327E-2</v>
      </c>
    </row>
    <row r="1398" spans="1:17" x14ac:dyDescent="0.3">
      <c r="A1398" s="68">
        <v>45495</v>
      </c>
      <c r="B1398" s="87">
        <v>125.2799988</v>
      </c>
      <c r="C1398" s="6">
        <f t="shared" si="106"/>
        <v>123.9400024</v>
      </c>
      <c r="D1398" s="19">
        <f>Table21[[#This Row],[Adj Close]]-Table21[[#This Row],[Naive Trend ]]</f>
        <v>1.339996400000004</v>
      </c>
      <c r="E1398" s="7">
        <f t="shared" si="105"/>
        <v>1.7955903520129706</v>
      </c>
      <c r="F1398" s="7">
        <f>ABS(Table21[[#This Row],[Erorr 1]])</f>
        <v>1.339996400000004</v>
      </c>
      <c r="G1398" s="8">
        <f>Table21[[#This Row],[Abs Erorr 1]]/Table21[[#This Row],[Adj Close]]</f>
        <v>1.0696012235274733E-2</v>
      </c>
      <c r="H1398" s="6">
        <f t="shared" si="108"/>
        <v>126.11666866666667</v>
      </c>
      <c r="I1398" s="9">
        <f>(Table21[[#This Row],[Adj Close]]-Table21[[#This Row],[3-MA]])</f>
        <v>-0.83666986666666787</v>
      </c>
      <c r="J1398" s="5">
        <f t="shared" si="107"/>
        <v>0.70001646578801979</v>
      </c>
      <c r="K1398" s="5">
        <f>ABS(Table21[[#This Row],[Erorr 2]])</f>
        <v>0.83666986666666787</v>
      </c>
      <c r="L1398" s="8">
        <f>Table21[[#This Row],[Abs Erorr 2]]/Table21[[#This Row],[Adj Close]]</f>
        <v>6.6783993828284415E-3</v>
      </c>
      <c r="M1398" s="6">
        <f t="shared" si="109"/>
        <v>126.67666625</v>
      </c>
      <c r="N1398" s="11">
        <f>Table21[[#This Row],[Adj Close]]-Table21[[#This Row],[6-MA]]</f>
        <v>-1.3966674499999954</v>
      </c>
      <c r="O1398" s="12">
        <f>(Table21[[#This Row],[Adj Close]]-M1398)^2</f>
        <v>1.9506799658894896</v>
      </c>
      <c r="P1398" s="12">
        <f>ABS(Table21[[#This Row],[Erorr 3]])</f>
        <v>1.3966674499999954</v>
      </c>
      <c r="Q1398" s="204">
        <f>Table21[[#This Row],[Abs Erorr 3]]/Table21[[#This Row],[Adj Close]]</f>
        <v>1.1148367364128641E-2</v>
      </c>
    </row>
    <row r="1399" spans="1:17" x14ac:dyDescent="0.3">
      <c r="A1399" s="68">
        <v>45496</v>
      </c>
      <c r="B1399" s="87">
        <v>124.9800034</v>
      </c>
      <c r="C1399" s="6">
        <f t="shared" si="106"/>
        <v>125.2799988</v>
      </c>
      <c r="D1399" s="19">
        <f>Table21[[#This Row],[Adj Close]]-Table21[[#This Row],[Naive Trend ]]</f>
        <v>-0.29999540000000025</v>
      </c>
      <c r="E1399" s="7">
        <f t="shared" si="105"/>
        <v>8.9997240021160149E-2</v>
      </c>
      <c r="F1399" s="7">
        <f>ABS(Table21[[#This Row],[Erorr 1]])</f>
        <v>0.29999540000000025</v>
      </c>
      <c r="G1399" s="8">
        <f>Table21[[#This Row],[Abs Erorr 1]]/Table21[[#This Row],[Adj Close]]</f>
        <v>2.4003471902610003E-3</v>
      </c>
      <c r="H1399" s="6">
        <f t="shared" si="108"/>
        <v>125.32666776666666</v>
      </c>
      <c r="I1399" s="9">
        <f>(Table21[[#This Row],[Adj Close]]-Table21[[#This Row],[3-MA]])</f>
        <v>-0.34666436666665845</v>
      </c>
      <c r="J1399" s="5">
        <f t="shared" si="107"/>
        <v>0.12017618311639541</v>
      </c>
      <c r="K1399" s="5">
        <f>ABS(Table21[[#This Row],[Erorr 2]])</f>
        <v>0.34666436666665845</v>
      </c>
      <c r="L1399" s="8">
        <f>Table21[[#This Row],[Abs Erorr 2]]/Table21[[#This Row],[Adj Close]]</f>
        <v>2.7737586592725158E-3</v>
      </c>
      <c r="M1399" s="6">
        <f t="shared" si="109"/>
        <v>126.58166630000001</v>
      </c>
      <c r="N1399" s="11">
        <f>Table21[[#This Row],[Adj Close]]-Table21[[#This Row],[6-MA]]</f>
        <v>-1.601662900000008</v>
      </c>
      <c r="O1399" s="12">
        <f>(Table21[[#This Row],[Adj Close]]-M1399)^2</f>
        <v>2.5653240452364354</v>
      </c>
      <c r="P1399" s="12">
        <f>ABS(Table21[[#This Row],[Erorr 3]])</f>
        <v>1.601662900000008</v>
      </c>
      <c r="Q1399" s="204">
        <f>Table21[[#This Row],[Abs Erorr 3]]/Table21[[#This Row],[Adj Close]]</f>
        <v>1.2815353307951726E-2</v>
      </c>
    </row>
    <row r="1400" spans="1:17" x14ac:dyDescent="0.3">
      <c r="A1400" s="68">
        <v>45497</v>
      </c>
      <c r="B1400" s="87">
        <v>125.16999819999999</v>
      </c>
      <c r="C1400" s="6">
        <f t="shared" si="106"/>
        <v>124.9800034</v>
      </c>
      <c r="D1400" s="19">
        <f>Table21[[#This Row],[Adj Close]]-Table21[[#This Row],[Naive Trend ]]</f>
        <v>0.1899947999999938</v>
      </c>
      <c r="E1400" s="7">
        <f t="shared" si="105"/>
        <v>3.6098024027037642E-2</v>
      </c>
      <c r="F1400" s="7">
        <f>ABS(Table21[[#This Row],[Erorr 1]])</f>
        <v>0.1899947999999938</v>
      </c>
      <c r="G1400" s="8">
        <f>Table21[[#This Row],[Abs Erorr 1]]/Table21[[#This Row],[Adj Close]]</f>
        <v>1.5178940859008002E-3</v>
      </c>
      <c r="H1400" s="6">
        <f t="shared" si="108"/>
        <v>124.73333486666667</v>
      </c>
      <c r="I1400" s="9">
        <f>(Table21[[#This Row],[Adj Close]]-Table21[[#This Row],[3-MA]])</f>
        <v>0.4366633333333283</v>
      </c>
      <c r="J1400" s="5">
        <f t="shared" si="107"/>
        <v>0.19067486667777339</v>
      </c>
      <c r="K1400" s="5">
        <f>ABS(Table21[[#This Row],[Erorr 2]])</f>
        <v>0.4366633333333283</v>
      </c>
      <c r="L1400" s="8">
        <f>Table21[[#This Row],[Abs Erorr 2]]/Table21[[#This Row],[Adj Close]]</f>
        <v>3.4885622722117151E-3</v>
      </c>
      <c r="M1400" s="6">
        <f t="shared" si="109"/>
        <v>126.46000035000002</v>
      </c>
      <c r="N1400" s="11">
        <f>Table21[[#This Row],[Adj Close]]-Table21[[#This Row],[6-MA]]</f>
        <v>-1.2900021500000207</v>
      </c>
      <c r="O1400" s="12">
        <f>(Table21[[#This Row],[Adj Close]]-M1400)^2</f>
        <v>1.6641055470046759</v>
      </c>
      <c r="P1400" s="12">
        <f>ABS(Table21[[#This Row],[Erorr 3]])</f>
        <v>1.2900021500000207</v>
      </c>
      <c r="Q1400" s="204">
        <f>Table21[[#This Row],[Abs Erorr 3]]/Table21[[#This Row],[Adj Close]]</f>
        <v>1.0306001186792545E-2</v>
      </c>
    </row>
    <row r="1401" spans="1:17" x14ac:dyDescent="0.3">
      <c r="A1401" s="68">
        <v>45498</v>
      </c>
      <c r="B1401" s="87">
        <v>124.01000209999999</v>
      </c>
      <c r="C1401" s="6">
        <f t="shared" si="106"/>
        <v>125.16999819999999</v>
      </c>
      <c r="D1401" s="19">
        <f>Table21[[#This Row],[Adj Close]]-Table21[[#This Row],[Naive Trend ]]</f>
        <v>-1.1599961000000008</v>
      </c>
      <c r="E1401" s="7">
        <f t="shared" si="105"/>
        <v>1.3455909520152118</v>
      </c>
      <c r="F1401" s="7">
        <f>ABS(Table21[[#This Row],[Erorr 1]])</f>
        <v>1.1599961000000008</v>
      </c>
      <c r="G1401" s="8">
        <f>Table21[[#This Row],[Abs Erorr 1]]/Table21[[#This Row],[Adj Close]]</f>
        <v>9.3540527405571328E-3</v>
      </c>
      <c r="H1401" s="6">
        <f t="shared" si="108"/>
        <v>125.14333346666666</v>
      </c>
      <c r="I1401" s="9">
        <f>(Table21[[#This Row],[Adj Close]]-Table21[[#This Row],[3-MA]])</f>
        <v>-1.1333313666666669</v>
      </c>
      <c r="J1401" s="5">
        <f t="shared" si="107"/>
        <v>1.2844399866705349</v>
      </c>
      <c r="K1401" s="5">
        <f>ABS(Table21[[#This Row],[Erorr 2]])</f>
        <v>1.1333313666666669</v>
      </c>
      <c r="L1401" s="8">
        <f>Table21[[#This Row],[Abs Erorr 2]]/Table21[[#This Row],[Adj Close]]</f>
        <v>9.1390319125449551E-3</v>
      </c>
      <c r="M1401" s="6">
        <f t="shared" si="109"/>
        <v>125.63000106666668</v>
      </c>
      <c r="N1401" s="11">
        <f>Table21[[#This Row],[Adj Close]]-Table21[[#This Row],[6-MA]]</f>
        <v>-1.6199989666666852</v>
      </c>
      <c r="O1401" s="12">
        <f>(Table21[[#This Row],[Adj Close]]-M1401)^2</f>
        <v>2.6243966520011277</v>
      </c>
      <c r="P1401" s="12">
        <f>ABS(Table21[[#This Row],[Erorr 3]])</f>
        <v>1.6199989666666852</v>
      </c>
      <c r="Q1401" s="204">
        <f>Table21[[#This Row],[Abs Erorr 3]]/Table21[[#This Row],[Adj Close]]</f>
        <v>1.3063454070102667E-2</v>
      </c>
    </row>
    <row r="1402" spans="1:17" x14ac:dyDescent="0.3">
      <c r="A1402" s="68">
        <v>45499</v>
      </c>
      <c r="B1402" s="87">
        <v>126.58000180000001</v>
      </c>
      <c r="C1402" s="6">
        <f t="shared" si="106"/>
        <v>124.01000209999999</v>
      </c>
      <c r="D1402" s="19">
        <f>Table21[[#This Row],[Adj Close]]-Table21[[#This Row],[Naive Trend ]]</f>
        <v>2.569999700000011</v>
      </c>
      <c r="E1402" s="7">
        <f t="shared" si="105"/>
        <v>6.6048984580001466</v>
      </c>
      <c r="F1402" s="7">
        <f>ABS(Table21[[#This Row],[Erorr 1]])</f>
        <v>2.569999700000011</v>
      </c>
      <c r="G1402" s="8">
        <f>Table21[[#This Row],[Abs Erorr 1]]/Table21[[#This Row],[Adj Close]]</f>
        <v>2.0303362801816698E-2</v>
      </c>
      <c r="H1402" s="6">
        <f t="shared" si="108"/>
        <v>124.72000123333333</v>
      </c>
      <c r="I1402" s="9">
        <f>(Table21[[#This Row],[Adj Close]]-Table21[[#This Row],[3-MA]])</f>
        <v>1.8600005666666704</v>
      </c>
      <c r="J1402" s="5">
        <f t="shared" si="107"/>
        <v>3.4596021080003347</v>
      </c>
      <c r="K1402" s="5">
        <f>ABS(Table21[[#This Row],[Erorr 2]])</f>
        <v>1.8600005666666704</v>
      </c>
      <c r="L1402" s="8">
        <f>Table21[[#This Row],[Abs Erorr 2]]/Table21[[#This Row],[Adj Close]]</f>
        <v>1.4694268764551955E-2</v>
      </c>
      <c r="M1402" s="6">
        <f t="shared" si="109"/>
        <v>125.02333449999998</v>
      </c>
      <c r="N1402" s="11">
        <f>Table21[[#This Row],[Adj Close]]-Table21[[#This Row],[6-MA]]</f>
        <v>1.5566673000000293</v>
      </c>
      <c r="O1402" s="12">
        <f>(Table21[[#This Row],[Adj Close]]-M1402)^2</f>
        <v>2.4232130828893812</v>
      </c>
      <c r="P1402" s="12">
        <f>ABS(Table21[[#This Row],[Erorr 3]])</f>
        <v>1.5566673000000293</v>
      </c>
      <c r="Q1402" s="204">
        <f>Table21[[#This Row],[Abs Erorr 3]]/Table21[[#This Row],[Adj Close]]</f>
        <v>1.2297892857195625E-2</v>
      </c>
    </row>
    <row r="1403" spans="1:17" x14ac:dyDescent="0.3">
      <c r="A1403" s="68">
        <v>45502</v>
      </c>
      <c r="B1403" s="87">
        <v>128.22000120000001</v>
      </c>
      <c r="C1403" s="6">
        <f t="shared" si="106"/>
        <v>126.58000180000001</v>
      </c>
      <c r="D1403" s="19">
        <f>Table21[[#This Row],[Adj Close]]-Table21[[#This Row],[Naive Trend ]]</f>
        <v>1.6399994000000078</v>
      </c>
      <c r="E1403" s="7">
        <f t="shared" si="105"/>
        <v>2.6895980320003856</v>
      </c>
      <c r="F1403" s="7">
        <f>ABS(Table21[[#This Row],[Erorr 1]])</f>
        <v>1.6399994000000078</v>
      </c>
      <c r="G1403" s="8">
        <f>Table21[[#This Row],[Abs Erorr 1]]/Table21[[#This Row],[Adj Close]]</f>
        <v>1.2790511500946762E-2</v>
      </c>
      <c r="H1403" s="6">
        <f t="shared" si="108"/>
        <v>125.25333403333333</v>
      </c>
      <c r="I1403" s="9">
        <f>(Table21[[#This Row],[Adj Close]]-Table21[[#This Row],[3-MA]])</f>
        <v>2.9666671666666815</v>
      </c>
      <c r="J1403" s="5">
        <f t="shared" si="107"/>
        <v>8.8011140777781165</v>
      </c>
      <c r="K1403" s="5">
        <f>ABS(Table21[[#This Row],[Erorr 2]])</f>
        <v>2.9666671666666815</v>
      </c>
      <c r="L1403" s="8">
        <f>Table21[[#This Row],[Abs Erorr 2]]/Table21[[#This Row],[Adj Close]]</f>
        <v>2.3137319754343296E-2</v>
      </c>
      <c r="M1403" s="6">
        <f t="shared" si="109"/>
        <v>124.99333445000001</v>
      </c>
      <c r="N1403" s="11">
        <f>Table21[[#This Row],[Adj Close]]-Table21[[#This Row],[6-MA]]</f>
        <v>3.2266667500000068</v>
      </c>
      <c r="O1403" s="12">
        <f>(Table21[[#This Row],[Adj Close]]-M1403)^2</f>
        <v>10.411378315555606</v>
      </c>
      <c r="P1403" s="12">
        <f>ABS(Table21[[#This Row],[Erorr 3]])</f>
        <v>3.2266667500000068</v>
      </c>
      <c r="Q1403" s="204">
        <f>Table21[[#This Row],[Abs Erorr 3]]/Table21[[#This Row],[Adj Close]]</f>
        <v>2.5165081265028148E-2</v>
      </c>
    </row>
    <row r="1404" spans="1:17" x14ac:dyDescent="0.3">
      <c r="A1404" s="68">
        <v>45503</v>
      </c>
      <c r="B1404" s="87">
        <v>127.7099991</v>
      </c>
      <c r="C1404" s="6">
        <f t="shared" si="106"/>
        <v>128.22000120000001</v>
      </c>
      <c r="D1404" s="19">
        <f>Table21[[#This Row],[Adj Close]]-Table21[[#This Row],[Naive Trend ]]</f>
        <v>-0.51000210000000834</v>
      </c>
      <c r="E1404" s="7">
        <f t="shared" si="105"/>
        <v>0.2601021420044185</v>
      </c>
      <c r="F1404" s="7">
        <f>ABS(Table21[[#This Row],[Erorr 1]])</f>
        <v>0.51000210000000834</v>
      </c>
      <c r="G1404" s="8">
        <f>Table21[[#This Row],[Abs Erorr 1]]/Table21[[#This Row],[Adj Close]]</f>
        <v>3.993439069721271E-3</v>
      </c>
      <c r="H1404" s="6">
        <f t="shared" si="108"/>
        <v>126.27000170000001</v>
      </c>
      <c r="I1404" s="9">
        <f>(Table21[[#This Row],[Adj Close]]-Table21[[#This Row],[3-MA]])</f>
        <v>1.4399973999999958</v>
      </c>
      <c r="J1404" s="5">
        <f t="shared" si="107"/>
        <v>2.0735925120067478</v>
      </c>
      <c r="K1404" s="5">
        <f>ABS(Table21[[#This Row],[Erorr 2]])</f>
        <v>1.4399973999999958</v>
      </c>
      <c r="L1404" s="8">
        <f>Table21[[#This Row],[Abs Erorr 2]]/Table21[[#This Row],[Adj Close]]</f>
        <v>1.1275525880103117E-2</v>
      </c>
      <c r="M1404" s="6">
        <f t="shared" si="109"/>
        <v>125.70666758333334</v>
      </c>
      <c r="N1404" s="11">
        <f>Table21[[#This Row],[Adj Close]]-Table21[[#This Row],[6-MA]]</f>
        <v>2.0033315166666625</v>
      </c>
      <c r="O1404" s="12">
        <f>(Table21[[#This Row],[Adj Close]]-M1404)^2</f>
        <v>4.0133371656699506</v>
      </c>
      <c r="P1404" s="12">
        <f>ABS(Table21[[#This Row],[Erorr 3]])</f>
        <v>2.0033315166666625</v>
      </c>
      <c r="Q1404" s="204">
        <f>Table21[[#This Row],[Abs Erorr 3]]/Table21[[#This Row],[Adj Close]]</f>
        <v>1.5686567463664342E-2</v>
      </c>
    </row>
    <row r="1405" spans="1:17" x14ac:dyDescent="0.3">
      <c r="A1405" s="68">
        <v>45504</v>
      </c>
      <c r="B1405" s="87">
        <v>124.9499969</v>
      </c>
      <c r="C1405" s="6">
        <f t="shared" si="106"/>
        <v>127.7099991</v>
      </c>
      <c r="D1405" s="19">
        <f>Table21[[#This Row],[Adj Close]]-Table21[[#This Row],[Naive Trend ]]</f>
        <v>-2.7600022000000024</v>
      </c>
      <c r="E1405" s="7">
        <f t="shared" si="105"/>
        <v>7.6176121440048536</v>
      </c>
      <c r="F1405" s="7">
        <f>ABS(Table21[[#This Row],[Erorr 1]])</f>
        <v>2.7600022000000024</v>
      </c>
      <c r="G1405" s="8">
        <f>Table21[[#This Row],[Abs Erorr 1]]/Table21[[#This Row],[Adj Close]]</f>
        <v>2.2088853689279302E-2</v>
      </c>
      <c r="H1405" s="6">
        <f t="shared" si="108"/>
        <v>127.50333403333333</v>
      </c>
      <c r="I1405" s="9">
        <f>(Table21[[#This Row],[Adj Close]]-Table21[[#This Row],[3-MA]])</f>
        <v>-2.5533371333333292</v>
      </c>
      <c r="J1405" s="5">
        <f t="shared" si="107"/>
        <v>6.5195305164588637</v>
      </c>
      <c r="K1405" s="5">
        <f>ABS(Table21[[#This Row],[Erorr 2]])</f>
        <v>2.5533371333333292</v>
      </c>
      <c r="L1405" s="8">
        <f>Table21[[#This Row],[Abs Erorr 2]]/Table21[[#This Row],[Adj Close]]</f>
        <v>2.043487152206027E-2</v>
      </c>
      <c r="M1405" s="6">
        <f t="shared" si="109"/>
        <v>126.11166763333334</v>
      </c>
      <c r="N1405" s="11">
        <f>Table21[[#This Row],[Adj Close]]-Table21[[#This Row],[6-MA]]</f>
        <v>-1.161670733333338</v>
      </c>
      <c r="O1405" s="12">
        <f>(Table21[[#This Row],[Adj Close]]-M1405)^2</f>
        <v>1.3494788926832153</v>
      </c>
      <c r="P1405" s="12">
        <f>ABS(Table21[[#This Row],[Erorr 3]])</f>
        <v>1.161670733333338</v>
      </c>
      <c r="Q1405" s="204">
        <f>Table21[[#This Row],[Abs Erorr 3]]/Table21[[#This Row],[Adj Close]]</f>
        <v>9.2970849312068934E-3</v>
      </c>
    </row>
    <row r="1406" spans="1:17" x14ac:dyDescent="0.3">
      <c r="A1406" s="68">
        <v>45505</v>
      </c>
      <c r="B1406" s="87">
        <v>121.5500031</v>
      </c>
      <c r="C1406" s="6">
        <f t="shared" si="106"/>
        <v>124.9499969</v>
      </c>
      <c r="D1406" s="19">
        <f>Table21[[#This Row],[Adj Close]]-Table21[[#This Row],[Naive Trend ]]</f>
        <v>-3.3999938000000043</v>
      </c>
      <c r="E1406" s="7">
        <f t="shared" si="105"/>
        <v>11.55995784003847</v>
      </c>
      <c r="F1406" s="7">
        <f>ABS(Table21[[#This Row],[Erorr 1]])</f>
        <v>3.3999938000000043</v>
      </c>
      <c r="G1406" s="8">
        <f>Table21[[#This Row],[Abs Erorr 1]]/Table21[[#This Row],[Adj Close]]</f>
        <v>2.7971976250817588E-2</v>
      </c>
      <c r="H1406" s="6">
        <f t="shared" si="108"/>
        <v>126.95999906666668</v>
      </c>
      <c r="I1406" s="9">
        <f>(Table21[[#This Row],[Adj Close]]-Table21[[#This Row],[3-MA]])</f>
        <v>-5.4099959666666848</v>
      </c>
      <c r="J1406" s="5">
        <f t="shared" si="107"/>
        <v>29.268056359349796</v>
      </c>
      <c r="K1406" s="5">
        <f>ABS(Table21[[#This Row],[Erorr 2]])</f>
        <v>5.4099959666666848</v>
      </c>
      <c r="L1406" s="8">
        <f>Table21[[#This Row],[Abs Erorr 2]]/Table21[[#This Row],[Adj Close]]</f>
        <v>4.4508398426085151E-2</v>
      </c>
      <c r="M1406" s="6">
        <f t="shared" si="109"/>
        <v>126.10666655</v>
      </c>
      <c r="N1406" s="11">
        <f>Table21[[#This Row],[Adj Close]]-Table21[[#This Row],[6-MA]]</f>
        <v>-4.5566634500000021</v>
      </c>
      <c r="O1406" s="12">
        <f>(Table21[[#This Row],[Adj Close]]-M1406)^2</f>
        <v>20.76318179656592</v>
      </c>
      <c r="P1406" s="12">
        <f>ABS(Table21[[#This Row],[Erorr 3]])</f>
        <v>4.5566634500000021</v>
      </c>
      <c r="Q1406" s="204">
        <f>Table21[[#This Row],[Abs Erorr 3]]/Table21[[#This Row],[Adj Close]]</f>
        <v>3.7487974774062363E-2</v>
      </c>
    </row>
    <row r="1407" spans="1:17" x14ac:dyDescent="0.3">
      <c r="A1407" s="68">
        <v>45506</v>
      </c>
      <c r="B1407" s="87">
        <v>120.41999819999999</v>
      </c>
      <c r="C1407" s="6">
        <f t="shared" si="106"/>
        <v>121.5500031</v>
      </c>
      <c r="D1407" s="19">
        <f>Table21[[#This Row],[Adj Close]]-Table21[[#This Row],[Naive Trend ]]</f>
        <v>-1.130004900000003</v>
      </c>
      <c r="E1407" s="7">
        <f t="shared" si="105"/>
        <v>1.2769110740240168</v>
      </c>
      <c r="F1407" s="7">
        <f>ABS(Table21[[#This Row],[Erorr 1]])</f>
        <v>1.130004900000003</v>
      </c>
      <c r="G1407" s="8">
        <f>Table21[[#This Row],[Abs Erorr 1]]/Table21[[#This Row],[Adj Close]]</f>
        <v>9.3838641163507593E-3</v>
      </c>
      <c r="H1407" s="6">
        <f t="shared" si="108"/>
        <v>124.73666636666667</v>
      </c>
      <c r="I1407" s="9">
        <f>(Table21[[#This Row],[Adj Close]]-Table21[[#This Row],[3-MA]])</f>
        <v>-4.3166681666666733</v>
      </c>
      <c r="J1407" s="5">
        <f t="shared" si="107"/>
        <v>18.633624061113419</v>
      </c>
      <c r="K1407" s="5">
        <f>ABS(Table21[[#This Row],[Erorr 2]])</f>
        <v>4.3166681666666733</v>
      </c>
      <c r="L1407" s="8">
        <f>Table21[[#This Row],[Abs Erorr 2]]/Table21[[#This Row],[Adj Close]]</f>
        <v>3.5846771559465723E-2</v>
      </c>
      <c r="M1407" s="6">
        <f t="shared" si="109"/>
        <v>125.50333403333333</v>
      </c>
      <c r="N1407" s="11">
        <f>Table21[[#This Row],[Adj Close]]-Table21[[#This Row],[6-MA]]</f>
        <v>-5.0833358333333365</v>
      </c>
      <c r="O1407" s="12">
        <f>(Table21[[#This Row],[Adj Close]]-M1407)^2</f>
        <v>25.840303194450726</v>
      </c>
      <c r="P1407" s="12">
        <f>ABS(Table21[[#This Row],[Erorr 3]])</f>
        <v>5.0833358333333365</v>
      </c>
      <c r="Q1407" s="204">
        <f>Table21[[#This Row],[Abs Erorr 3]]/Table21[[#This Row],[Adj Close]]</f>
        <v>4.2213385727598661E-2</v>
      </c>
    </row>
    <row r="1408" spans="1:17" x14ac:dyDescent="0.3">
      <c r="A1408" s="68">
        <v>45509</v>
      </c>
      <c r="B1408" s="87">
        <v>118.8000031</v>
      </c>
      <c r="C1408" s="6">
        <f t="shared" si="106"/>
        <v>120.41999819999999</v>
      </c>
      <c r="D1408" s="19">
        <f>Table21[[#This Row],[Adj Close]]-Table21[[#This Row],[Naive Trend ]]</f>
        <v>-1.619995099999997</v>
      </c>
      <c r="E1408" s="7">
        <f t="shared" si="105"/>
        <v>2.6243841240240005</v>
      </c>
      <c r="F1408" s="7">
        <f>ABS(Table21[[#This Row],[Erorr 1]])</f>
        <v>1.619995099999997</v>
      </c>
      <c r="G1408" s="8">
        <f>Table21[[#This Row],[Abs Erorr 1]]/Table21[[#This Row],[Adj Close]]</f>
        <v>1.3636322034742413E-2</v>
      </c>
      <c r="H1408" s="6">
        <f t="shared" si="108"/>
        <v>122.30666606666666</v>
      </c>
      <c r="I1408" s="9">
        <f>(Table21[[#This Row],[Adj Close]]-Table21[[#This Row],[3-MA]])</f>
        <v>-3.5066629666666671</v>
      </c>
      <c r="J1408" s="5">
        <f t="shared" si="107"/>
        <v>12.296685161791471</v>
      </c>
      <c r="K1408" s="5">
        <f>ABS(Table21[[#This Row],[Erorr 2]])</f>
        <v>3.5066629666666671</v>
      </c>
      <c r="L1408" s="8">
        <f>Table21[[#This Row],[Abs Erorr 2]]/Table21[[#This Row],[Adj Close]]</f>
        <v>2.9517364269047459E-2</v>
      </c>
      <c r="M1408" s="6">
        <f t="shared" si="109"/>
        <v>124.90500005000001</v>
      </c>
      <c r="N1408" s="11">
        <f>Table21[[#This Row],[Adj Close]]-Table21[[#This Row],[6-MA]]</f>
        <v>-6.1049969500000145</v>
      </c>
      <c r="O1408" s="12">
        <f>(Table21[[#This Row],[Adj Close]]-M1408)^2</f>
        <v>37.270987759509481</v>
      </c>
      <c r="P1408" s="12">
        <f>ABS(Table21[[#This Row],[Erorr 3]])</f>
        <v>6.1049969500000145</v>
      </c>
      <c r="Q1408" s="204">
        <f>Table21[[#This Row],[Abs Erorr 3]]/Table21[[#This Row],[Adj Close]]</f>
        <v>5.138886187453319E-2</v>
      </c>
    </row>
    <row r="1409" spans="1:17" x14ac:dyDescent="0.3">
      <c r="A1409" s="68">
        <v>45510</v>
      </c>
      <c r="B1409" s="87">
        <v>116.4300003</v>
      </c>
      <c r="C1409" s="6">
        <f t="shared" si="106"/>
        <v>118.8000031</v>
      </c>
      <c r="D1409" s="19">
        <f>Table21[[#This Row],[Adj Close]]-Table21[[#This Row],[Naive Trend ]]</f>
        <v>-2.3700027999999946</v>
      </c>
      <c r="E1409" s="7">
        <f t="shared" si="105"/>
        <v>5.6169132720078148</v>
      </c>
      <c r="F1409" s="7">
        <f>ABS(Table21[[#This Row],[Erorr 1]])</f>
        <v>2.3700027999999946</v>
      </c>
      <c r="G1409" s="8">
        <f>Table21[[#This Row],[Abs Erorr 1]]/Table21[[#This Row],[Adj Close]]</f>
        <v>2.0355602455495267E-2</v>
      </c>
      <c r="H1409" s="6">
        <f t="shared" si="108"/>
        <v>120.25666813333332</v>
      </c>
      <c r="I1409" s="9">
        <f>(Table21[[#This Row],[Adj Close]]-Table21[[#This Row],[3-MA]])</f>
        <v>-3.8266678333333175</v>
      </c>
      <c r="J1409" s="5">
        <f t="shared" si="107"/>
        <v>14.643386706667906</v>
      </c>
      <c r="K1409" s="5">
        <f>ABS(Table21[[#This Row],[Erorr 2]])</f>
        <v>3.8266678333333175</v>
      </c>
      <c r="L1409" s="8">
        <f>Table21[[#This Row],[Abs Erorr 2]]/Table21[[#This Row],[Adj Close]]</f>
        <v>3.2866682328208476E-2</v>
      </c>
      <c r="M1409" s="6">
        <f t="shared" si="109"/>
        <v>123.60833360000002</v>
      </c>
      <c r="N1409" s="11">
        <f>Table21[[#This Row],[Adj Close]]-Table21[[#This Row],[6-MA]]</f>
        <v>-7.1783333000000198</v>
      </c>
      <c r="O1409" s="12">
        <f>(Table21[[#This Row],[Adj Close]]-M1409)^2</f>
        <v>51.528468965889175</v>
      </c>
      <c r="P1409" s="12">
        <f>ABS(Table21[[#This Row],[Erorr 3]])</f>
        <v>7.1783333000000198</v>
      </c>
      <c r="Q1409" s="204">
        <f>Table21[[#This Row],[Abs Erorr 3]]/Table21[[#This Row],[Adj Close]]</f>
        <v>6.1653639796477949E-2</v>
      </c>
    </row>
    <row r="1410" spans="1:17" x14ac:dyDescent="0.3">
      <c r="A1410" s="68">
        <v>45511</v>
      </c>
      <c r="B1410" s="87">
        <v>116.91999819999999</v>
      </c>
      <c r="C1410" s="6">
        <f t="shared" si="106"/>
        <v>116.4300003</v>
      </c>
      <c r="D1410" s="19">
        <f>Table21[[#This Row],[Adj Close]]-Table21[[#This Row],[Naive Trend ]]</f>
        <v>0.48999789999999166</v>
      </c>
      <c r="E1410" s="7">
        <f t="shared" si="105"/>
        <v>0.24009794200440182</v>
      </c>
      <c r="F1410" s="7">
        <f>ABS(Table21[[#This Row],[Erorr 1]])</f>
        <v>0.48999789999999166</v>
      </c>
      <c r="G1410" s="8">
        <f>Table21[[#This Row],[Abs Erorr 1]]/Table21[[#This Row],[Adj Close]]</f>
        <v>4.1908818640401906E-3</v>
      </c>
      <c r="H1410" s="6">
        <f t="shared" si="108"/>
        <v>118.55000053333333</v>
      </c>
      <c r="I1410" s="9">
        <f>(Table21[[#This Row],[Adj Close]]-Table21[[#This Row],[3-MA]])</f>
        <v>-1.6300023333333371</v>
      </c>
      <c r="J1410" s="5">
        <f t="shared" si="107"/>
        <v>2.6569076066721236</v>
      </c>
      <c r="K1410" s="5">
        <f>ABS(Table21[[#This Row],[Erorr 2]])</f>
        <v>1.6300023333333371</v>
      </c>
      <c r="L1410" s="8">
        <f>Table21[[#This Row],[Abs Erorr 2]]/Table21[[#This Row],[Adj Close]]</f>
        <v>1.3941176517511589E-2</v>
      </c>
      <c r="M1410" s="6">
        <f t="shared" si="109"/>
        <v>121.64333345</v>
      </c>
      <c r="N1410" s="11">
        <f>Table21[[#This Row],[Adj Close]]-Table21[[#This Row],[6-MA]]</f>
        <v>-4.7233352500000052</v>
      </c>
      <c r="O1410" s="12">
        <f>(Table21[[#This Row],[Adj Close]]-M1410)^2</f>
        <v>22.309895883892612</v>
      </c>
      <c r="P1410" s="12">
        <f>ABS(Table21[[#This Row],[Erorr 3]])</f>
        <v>4.7233352500000052</v>
      </c>
      <c r="Q1410" s="204">
        <f>Table21[[#This Row],[Abs Erorr 3]]/Table21[[#This Row],[Adj Close]]</f>
        <v>4.0398009944546898E-2</v>
      </c>
    </row>
    <row r="1411" spans="1:17" x14ac:dyDescent="0.3">
      <c r="A1411" s="68">
        <v>45512</v>
      </c>
      <c r="B1411" s="87">
        <v>117.76000209999999</v>
      </c>
      <c r="C1411" s="6">
        <f t="shared" si="106"/>
        <v>116.91999819999999</v>
      </c>
      <c r="D1411" s="19">
        <f>Table21[[#This Row],[Adj Close]]-Table21[[#This Row],[Naive Trend ]]</f>
        <v>0.84000389999999925</v>
      </c>
      <c r="E1411" s="7">
        <f t="shared" ref="E1411:E1470" si="110">(B1411-C1411)^2</f>
        <v>0.70560655201520872</v>
      </c>
      <c r="F1411" s="7">
        <f>ABS(Table21[[#This Row],[Erorr 1]])</f>
        <v>0.84000389999999925</v>
      </c>
      <c r="G1411" s="8">
        <f>Table21[[#This Row],[Abs Erorr 1]]/Table21[[#This Row],[Adj Close]]</f>
        <v>7.1331851649143211E-3</v>
      </c>
      <c r="H1411" s="6">
        <f t="shared" si="108"/>
        <v>117.38333386666666</v>
      </c>
      <c r="I1411" s="9">
        <f>(Table21[[#This Row],[Adj Close]]-Table21[[#This Row],[3-MA]])</f>
        <v>0.37666823333333355</v>
      </c>
      <c r="J1411" s="5">
        <f t="shared" si="107"/>
        <v>0.14187895800245459</v>
      </c>
      <c r="K1411" s="5">
        <f>ABS(Table21[[#This Row],[Erorr 2]])</f>
        <v>0.37666823333333355</v>
      </c>
      <c r="L1411" s="8">
        <f>Table21[[#This Row],[Abs Erorr 2]]/Table21[[#This Row],[Adj Close]]</f>
        <v>3.1986092613472666E-3</v>
      </c>
      <c r="M1411" s="6">
        <f t="shared" si="109"/>
        <v>119.84499996666666</v>
      </c>
      <c r="N1411" s="11">
        <f>Table21[[#This Row],[Adj Close]]-Table21[[#This Row],[6-MA]]</f>
        <v>-2.0849978666666686</v>
      </c>
      <c r="O1411" s="12">
        <f>(Table21[[#This Row],[Adj Close]]-M1411)^2</f>
        <v>4.3472161040045592</v>
      </c>
      <c r="P1411" s="12">
        <f>ABS(Table21[[#This Row],[Erorr 3]])</f>
        <v>2.0849978666666686</v>
      </c>
      <c r="Q1411" s="204">
        <f>Table21[[#This Row],[Abs Erorr 3]]/Table21[[#This Row],[Adj Close]]</f>
        <v>1.7705484285709509E-2</v>
      </c>
    </row>
    <row r="1412" spans="1:17" x14ac:dyDescent="0.3">
      <c r="A1412" s="68">
        <v>45513</v>
      </c>
      <c r="B1412" s="87">
        <v>117.26000209999999</v>
      </c>
      <c r="C1412" s="6">
        <f t="shared" ref="C1412:C1470" si="111">B1411</f>
        <v>117.76000209999999</v>
      </c>
      <c r="D1412" s="19">
        <f>Table21[[#This Row],[Adj Close]]-Table21[[#This Row],[Naive Trend ]]</f>
        <v>-0.5</v>
      </c>
      <c r="E1412" s="7">
        <f t="shared" si="110"/>
        <v>0.25</v>
      </c>
      <c r="F1412" s="7">
        <f>ABS(Table21[[#This Row],[Erorr 1]])</f>
        <v>0.5</v>
      </c>
      <c r="G1412" s="8">
        <f>Table21[[#This Row],[Abs Erorr 1]]/Table21[[#This Row],[Adj Close]]</f>
        <v>4.2640285779084091E-3</v>
      </c>
      <c r="H1412" s="6">
        <f t="shared" si="108"/>
        <v>117.03666686666666</v>
      </c>
      <c r="I1412" s="9">
        <f>(Table21[[#This Row],[Adj Close]]-Table21[[#This Row],[3-MA]])</f>
        <v>0.22333523333333005</v>
      </c>
      <c r="J1412" s="5">
        <f t="shared" si="107"/>
        <v>4.9878626448052979E-2</v>
      </c>
      <c r="K1412" s="5">
        <f>ABS(Table21[[#This Row],[Erorr 2]])</f>
        <v>0.22333523333333005</v>
      </c>
      <c r="L1412" s="8">
        <f>Table21[[#This Row],[Abs Erorr 2]]/Table21[[#This Row],[Adj Close]]</f>
        <v>1.9046156347743239E-3</v>
      </c>
      <c r="M1412" s="6">
        <f t="shared" si="109"/>
        <v>118.64666749999998</v>
      </c>
      <c r="N1412" s="11">
        <f>Table21[[#This Row],[Adj Close]]-Table21[[#This Row],[6-MA]]</f>
        <v>-1.3866653999999841</v>
      </c>
      <c r="O1412" s="12">
        <f>(Table21[[#This Row],[Adj Close]]-M1412)^2</f>
        <v>1.9228409315571158</v>
      </c>
      <c r="P1412" s="12">
        <f>ABS(Table21[[#This Row],[Erorr 3]])</f>
        <v>1.3866653999999841</v>
      </c>
      <c r="Q1412" s="204">
        <f>Table21[[#This Row],[Abs Erorr 3]]/Table21[[#This Row],[Adj Close]]</f>
        <v>1.1825561787193453E-2</v>
      </c>
    </row>
    <row r="1413" spans="1:17" x14ac:dyDescent="0.3">
      <c r="A1413" s="68">
        <v>45516</v>
      </c>
      <c r="B1413" s="87">
        <v>116.1800003</v>
      </c>
      <c r="C1413" s="6">
        <f t="shared" si="111"/>
        <v>117.26000209999999</v>
      </c>
      <c r="D1413" s="19">
        <f>Table21[[#This Row],[Adj Close]]-Table21[[#This Row],[Naive Trend ]]</f>
        <v>-1.0800017999999909</v>
      </c>
      <c r="E1413" s="7">
        <f t="shared" si="110"/>
        <v>1.1664038880032204</v>
      </c>
      <c r="F1413" s="7">
        <f>ABS(Table21[[#This Row],[Erorr 1]])</f>
        <v>1.0800017999999909</v>
      </c>
      <c r="G1413" s="8">
        <f>Table21[[#This Row],[Abs Erorr 1]]/Table21[[#This Row],[Adj Close]]</f>
        <v>9.2959355931417648E-3</v>
      </c>
      <c r="H1413" s="6">
        <f t="shared" si="108"/>
        <v>117.31333413333333</v>
      </c>
      <c r="I1413" s="9">
        <f>(Table21[[#This Row],[Adj Close]]-Table21[[#This Row],[3-MA]])</f>
        <v>-1.1333338333333245</v>
      </c>
      <c r="J1413" s="5">
        <f t="shared" ref="J1413:J1473" si="112">(B1413-H1413)^2</f>
        <v>1.2844455777780077</v>
      </c>
      <c r="K1413" s="5">
        <f>ABS(Table21[[#This Row],[Erorr 2]])</f>
        <v>1.1333338333333245</v>
      </c>
      <c r="L1413" s="8">
        <f>Table21[[#This Row],[Abs Erorr 2]]/Table21[[#This Row],[Adj Close]]</f>
        <v>9.7549821863214814E-3</v>
      </c>
      <c r="M1413" s="6">
        <f t="shared" si="109"/>
        <v>117.93166733333332</v>
      </c>
      <c r="N1413" s="11">
        <f>Table21[[#This Row],[Adj Close]]-Table21[[#This Row],[6-MA]]</f>
        <v>-1.7516670333333195</v>
      </c>
      <c r="O1413" s="12">
        <f>(Table21[[#This Row],[Adj Close]]-M1413)^2</f>
        <v>3.0683373956667528</v>
      </c>
      <c r="P1413" s="12">
        <f>ABS(Table21[[#This Row],[Erorr 3]])</f>
        <v>1.7516670333333195</v>
      </c>
      <c r="Q1413" s="204">
        <f>Table21[[#This Row],[Abs Erorr 3]]/Table21[[#This Row],[Adj Close]]</f>
        <v>1.5077182207007787E-2</v>
      </c>
    </row>
    <row r="1414" spans="1:17" x14ac:dyDescent="0.3">
      <c r="A1414" s="68">
        <v>45517</v>
      </c>
      <c r="B1414" s="87">
        <v>118</v>
      </c>
      <c r="C1414" s="6">
        <f t="shared" si="111"/>
        <v>116.1800003</v>
      </c>
      <c r="D1414" s="19">
        <f>Table21[[#This Row],[Adj Close]]-Table21[[#This Row],[Naive Trend ]]</f>
        <v>1.8199996999999968</v>
      </c>
      <c r="E1414" s="7">
        <f t="shared" si="110"/>
        <v>3.3123989080000782</v>
      </c>
      <c r="F1414" s="7">
        <f>ABS(Table21[[#This Row],[Erorr 1]])</f>
        <v>1.8199996999999968</v>
      </c>
      <c r="G1414" s="8">
        <f>Table21[[#This Row],[Abs Erorr 1]]/Table21[[#This Row],[Adj Close]]</f>
        <v>1.5423726271186414E-2</v>
      </c>
      <c r="H1414" s="6">
        <f t="shared" ref="H1414:H1473" si="113">AVERAGE(B1411:B1413)</f>
        <v>117.06666816666666</v>
      </c>
      <c r="I1414" s="9">
        <f>(Table21[[#This Row],[Adj Close]]-Table21[[#This Row],[3-MA]])</f>
        <v>0.93333183333334091</v>
      </c>
      <c r="J1414" s="5">
        <f t="shared" si="112"/>
        <v>0.87110831111337528</v>
      </c>
      <c r="K1414" s="5">
        <f>ABS(Table21[[#This Row],[Erorr 2]])</f>
        <v>0.93333183333334091</v>
      </c>
      <c r="L1414" s="8">
        <f>Table21[[#This Row],[Abs Erorr 2]]/Table21[[#This Row],[Adj Close]]</f>
        <v>7.9095918079096685E-3</v>
      </c>
      <c r="M1414" s="6">
        <f t="shared" si="109"/>
        <v>117.22500101666667</v>
      </c>
      <c r="N1414" s="11">
        <f>Table21[[#This Row],[Adj Close]]-Table21[[#This Row],[6-MA]]</f>
        <v>0.77499898333333306</v>
      </c>
      <c r="O1414" s="12">
        <f>(Table21[[#This Row],[Adj Close]]-M1414)^2</f>
        <v>0.60062342416769987</v>
      </c>
      <c r="P1414" s="12">
        <f>ABS(Table21[[#This Row],[Erorr 3]])</f>
        <v>0.77499898333333306</v>
      </c>
      <c r="Q1414" s="204">
        <f>Table21[[#This Row],[Abs Erorr 3]]/Table21[[#This Row],[Adj Close]]</f>
        <v>6.5677879943502803E-3</v>
      </c>
    </row>
    <row r="1415" spans="1:17" x14ac:dyDescent="0.3">
      <c r="A1415" s="68">
        <v>45518</v>
      </c>
      <c r="B1415" s="87">
        <v>119.6900024</v>
      </c>
      <c r="C1415" s="6">
        <f t="shared" si="111"/>
        <v>118</v>
      </c>
      <c r="D1415" s="19">
        <f>Table21[[#This Row],[Adj Close]]-Table21[[#This Row],[Naive Trend ]]</f>
        <v>1.6900023999999974</v>
      </c>
      <c r="E1415" s="7">
        <f t="shared" si="110"/>
        <v>2.8561081120057512</v>
      </c>
      <c r="F1415" s="7">
        <f>ABS(Table21[[#This Row],[Erorr 1]])</f>
        <v>1.6900023999999974</v>
      </c>
      <c r="G1415" s="8">
        <f>Table21[[#This Row],[Abs Erorr 1]]/Table21[[#This Row],[Adj Close]]</f>
        <v>1.4119829276567859E-2</v>
      </c>
      <c r="H1415" s="6">
        <f t="shared" si="113"/>
        <v>117.14666746666667</v>
      </c>
      <c r="I1415" s="9">
        <f>(Table21[[#This Row],[Adj Close]]-Table21[[#This Row],[3-MA]])</f>
        <v>2.5433349333333268</v>
      </c>
      <c r="J1415" s="5">
        <f t="shared" si="112"/>
        <v>6.4685525831136381</v>
      </c>
      <c r="K1415" s="5">
        <f>ABS(Table21[[#This Row],[Erorr 2]])</f>
        <v>2.5433349333333268</v>
      </c>
      <c r="L1415" s="8">
        <f>Table21[[#This Row],[Abs Erorr 2]]/Table21[[#This Row],[Adj Close]]</f>
        <v>2.1249351510860416E-2</v>
      </c>
      <c r="M1415" s="6">
        <f t="shared" si="109"/>
        <v>117.09166716666665</v>
      </c>
      <c r="N1415" s="11">
        <f>Table21[[#This Row],[Adj Close]]-Table21[[#This Row],[6-MA]]</f>
        <v>2.5983352333333443</v>
      </c>
      <c r="O1415" s="12">
        <f>(Table21[[#This Row],[Adj Close]]-M1415)^2</f>
        <v>6.7513459847814445</v>
      </c>
      <c r="P1415" s="12">
        <f>ABS(Table21[[#This Row],[Erorr 3]])</f>
        <v>2.5983352333333443</v>
      </c>
      <c r="Q1415" s="204">
        <f>Table21[[#This Row],[Abs Erorr 3]]/Table21[[#This Row],[Adj Close]]</f>
        <v>2.1708874435893106E-2</v>
      </c>
    </row>
    <row r="1416" spans="1:17" x14ac:dyDescent="0.3">
      <c r="A1416" s="68">
        <v>45519</v>
      </c>
      <c r="B1416" s="87">
        <v>120.2200012</v>
      </c>
      <c r="C1416" s="6">
        <f t="shared" si="111"/>
        <v>119.6900024</v>
      </c>
      <c r="D1416" s="19">
        <f>Table21[[#This Row],[Adj Close]]-Table21[[#This Row],[Naive Trend ]]</f>
        <v>0.52999880000000132</v>
      </c>
      <c r="E1416" s="7">
        <f t="shared" si="110"/>
        <v>0.28089872800144139</v>
      </c>
      <c r="F1416" s="7">
        <f>ABS(Table21[[#This Row],[Erorr 1]])</f>
        <v>0.52999880000000132</v>
      </c>
      <c r="G1416" s="8">
        <f>Table21[[#This Row],[Abs Erorr 1]]/Table21[[#This Row],[Adj Close]]</f>
        <v>4.4085742364807206E-3</v>
      </c>
      <c r="H1416" s="6">
        <f t="shared" si="113"/>
        <v>117.95666756666667</v>
      </c>
      <c r="I1416" s="9">
        <f>(Table21[[#This Row],[Adj Close]]-Table21[[#This Row],[3-MA]])</f>
        <v>2.2633336333333318</v>
      </c>
      <c r="J1416" s="5">
        <f t="shared" si="112"/>
        <v>5.1226791357778607</v>
      </c>
      <c r="K1416" s="5">
        <f>ABS(Table21[[#This Row],[Erorr 2]])</f>
        <v>2.2633336333333318</v>
      </c>
      <c r="L1416" s="8">
        <f>Table21[[#This Row],[Abs Erorr 2]]/Table21[[#This Row],[Adj Close]]</f>
        <v>1.8826597993190936E-2</v>
      </c>
      <c r="M1416" s="6">
        <f t="shared" si="109"/>
        <v>117.63500085</v>
      </c>
      <c r="N1416" s="11">
        <f>Table21[[#This Row],[Adj Close]]-Table21[[#This Row],[6-MA]]</f>
        <v>2.5850003500000014</v>
      </c>
      <c r="O1416" s="12">
        <f>(Table21[[#This Row],[Adj Close]]-M1416)^2</f>
        <v>6.68222680950013</v>
      </c>
      <c r="P1416" s="12">
        <f>ABS(Table21[[#This Row],[Erorr 3]])</f>
        <v>2.5850003500000014</v>
      </c>
      <c r="Q1416" s="204">
        <f>Table21[[#This Row],[Abs Erorr 3]]/Table21[[#This Row],[Adj Close]]</f>
        <v>2.1502248579248904E-2</v>
      </c>
    </row>
    <row r="1417" spans="1:17" x14ac:dyDescent="0.3">
      <c r="A1417" s="68">
        <v>45520</v>
      </c>
      <c r="B1417" s="87">
        <v>119.58000180000001</v>
      </c>
      <c r="C1417" s="6">
        <f t="shared" si="111"/>
        <v>120.2200012</v>
      </c>
      <c r="D1417" s="19">
        <f>Table21[[#This Row],[Adj Close]]-Table21[[#This Row],[Naive Trend ]]</f>
        <v>-0.63999939999999356</v>
      </c>
      <c r="E1417" s="7">
        <f t="shared" si="110"/>
        <v>0.40959923200035175</v>
      </c>
      <c r="F1417" s="7">
        <f>ABS(Table21[[#This Row],[Erorr 1]])</f>
        <v>0.63999939999999356</v>
      </c>
      <c r="G1417" s="8">
        <f>Table21[[#This Row],[Abs Erorr 1]]/Table21[[#This Row],[Adj Close]]</f>
        <v>5.3520604646787482E-3</v>
      </c>
      <c r="H1417" s="6">
        <f t="shared" si="113"/>
        <v>119.30333453333333</v>
      </c>
      <c r="I1417" s="9">
        <f>(Table21[[#This Row],[Adj Close]]-Table21[[#This Row],[3-MA]])</f>
        <v>0.27666726666667785</v>
      </c>
      <c r="J1417" s="5">
        <f t="shared" si="112"/>
        <v>7.6544776444810628E-2</v>
      </c>
      <c r="K1417" s="5">
        <f>ABS(Table21[[#This Row],[Erorr 2]])</f>
        <v>0.27666726666667785</v>
      </c>
      <c r="L1417" s="8">
        <f>Table21[[#This Row],[Abs Erorr 2]]/Table21[[#This Row],[Adj Close]]</f>
        <v>2.3136583249882326E-3</v>
      </c>
      <c r="M1417" s="6">
        <f t="shared" ref="M1417:M1476" si="114">AVERAGE(B1411:B1416)</f>
        <v>118.18500134999999</v>
      </c>
      <c r="N1417" s="11">
        <f>Table21[[#This Row],[Adj Close]]-Table21[[#This Row],[6-MA]]</f>
        <v>1.3950004500000119</v>
      </c>
      <c r="O1417" s="12">
        <f>(Table21[[#This Row],[Adj Close]]-M1417)^2</f>
        <v>1.9460262555002359</v>
      </c>
      <c r="P1417" s="12">
        <f>ABS(Table21[[#This Row],[Erorr 3]])</f>
        <v>1.3950004500000119</v>
      </c>
      <c r="Q1417" s="204">
        <f>Table21[[#This Row],[Abs Erorr 3]]/Table21[[#This Row],[Adj Close]]</f>
        <v>1.166583399399156E-2</v>
      </c>
    </row>
    <row r="1418" spans="1:17" x14ac:dyDescent="0.3">
      <c r="A1418" s="68">
        <v>45523</v>
      </c>
      <c r="B1418" s="87">
        <v>120.86000060000001</v>
      </c>
      <c r="C1418" s="6">
        <f t="shared" si="111"/>
        <v>119.58000180000001</v>
      </c>
      <c r="D1418" s="19">
        <f>Table21[[#This Row],[Adj Close]]-Table21[[#This Row],[Naive Trend ]]</f>
        <v>1.2799988000000013</v>
      </c>
      <c r="E1418" s="7">
        <f t="shared" si="110"/>
        <v>1.6383969280014434</v>
      </c>
      <c r="F1418" s="7">
        <f>ABS(Table21[[#This Row],[Erorr 1]])</f>
        <v>1.2799988000000013</v>
      </c>
      <c r="G1418" s="8">
        <f>Table21[[#This Row],[Abs Erorr 1]]/Table21[[#This Row],[Adj Close]]</f>
        <v>1.0590756194320268E-2</v>
      </c>
      <c r="H1418" s="6">
        <f t="shared" si="113"/>
        <v>119.83000179999999</v>
      </c>
      <c r="I1418" s="9">
        <f>(Table21[[#This Row],[Adj Close]]-Table21[[#This Row],[3-MA]])</f>
        <v>1.0299988000000155</v>
      </c>
      <c r="J1418" s="5">
        <f t="shared" si="112"/>
        <v>1.0608975280014721</v>
      </c>
      <c r="K1418" s="5">
        <f>ABS(Table21[[#This Row],[Erorr 2]])</f>
        <v>1.0299988000000155</v>
      </c>
      <c r="L1418" s="8">
        <f>Table21[[#This Row],[Abs Erorr 2]]/Table21[[#This Row],[Adj Close]]</f>
        <v>8.5222471858900153E-3</v>
      </c>
      <c r="M1418" s="6">
        <f t="shared" si="114"/>
        <v>118.48833463333334</v>
      </c>
      <c r="N1418" s="11">
        <f>Table21[[#This Row],[Adj Close]]-Table21[[#This Row],[6-MA]]</f>
        <v>2.3716659666666686</v>
      </c>
      <c r="O1418" s="12">
        <f>(Table21[[#This Row],[Adj Close]]-M1418)^2</f>
        <v>5.6247994574449436</v>
      </c>
      <c r="P1418" s="12">
        <f>ABS(Table21[[#This Row],[Erorr 3]])</f>
        <v>2.3716659666666686</v>
      </c>
      <c r="Q1418" s="204">
        <f>Table21[[#This Row],[Abs Erorr 3]]/Table21[[#This Row],[Adj Close]]</f>
        <v>1.9623249668150908E-2</v>
      </c>
    </row>
    <row r="1419" spans="1:17" x14ac:dyDescent="0.3">
      <c r="A1419" s="68">
        <v>45524</v>
      </c>
      <c r="B1419" s="87">
        <v>119</v>
      </c>
      <c r="C1419" s="6">
        <f t="shared" si="111"/>
        <v>120.86000060000001</v>
      </c>
      <c r="D1419" s="19">
        <f>Table21[[#This Row],[Adj Close]]-Table21[[#This Row],[Naive Trend ]]</f>
        <v>-1.8600006000000064</v>
      </c>
      <c r="E1419" s="7">
        <f t="shared" si="110"/>
        <v>3.4596022320003841</v>
      </c>
      <c r="F1419" s="7">
        <f>ABS(Table21[[#This Row],[Erorr 1]])</f>
        <v>1.8600006000000064</v>
      </c>
      <c r="G1419" s="8">
        <f>Table21[[#This Row],[Abs Erorr 1]]/Table21[[#This Row],[Adj Close]]</f>
        <v>1.5630257142857196E-2</v>
      </c>
      <c r="H1419" s="6">
        <f t="shared" si="113"/>
        <v>120.2200012</v>
      </c>
      <c r="I1419" s="9">
        <f>(Table21[[#This Row],[Adj Close]]-Table21[[#This Row],[3-MA]])</f>
        <v>-1.2200011999999987</v>
      </c>
      <c r="J1419" s="5">
        <f t="shared" si="112"/>
        <v>1.4884029280014368</v>
      </c>
      <c r="K1419" s="5">
        <f>ABS(Table21[[#This Row],[Erorr 2]])</f>
        <v>1.2200011999999987</v>
      </c>
      <c r="L1419" s="8">
        <f>Table21[[#This Row],[Abs Erorr 2]]/Table21[[#This Row],[Adj Close]]</f>
        <v>1.0252110924369737E-2</v>
      </c>
      <c r="M1419" s="6">
        <f t="shared" si="114"/>
        <v>119.08833438333335</v>
      </c>
      <c r="N1419" s="11">
        <f>Table21[[#This Row],[Adj Close]]-Table21[[#This Row],[6-MA]]</f>
        <v>-8.8334383333346977E-2</v>
      </c>
      <c r="O1419" s="12">
        <f>(Table21[[#This Row],[Adj Close]]-M1419)^2</f>
        <v>7.8029632788826882E-3</v>
      </c>
      <c r="P1419" s="12">
        <f>ABS(Table21[[#This Row],[Erorr 3]])</f>
        <v>8.8334383333346977E-2</v>
      </c>
      <c r="Q1419" s="204">
        <f>Table21[[#This Row],[Abs Erorr 3]]/Table21[[#This Row],[Adj Close]]</f>
        <v>7.4230574229703337E-4</v>
      </c>
    </row>
    <row r="1420" spans="1:17" x14ac:dyDescent="0.3">
      <c r="A1420" s="68">
        <v>45525</v>
      </c>
      <c r="B1420" s="87">
        <v>121.1999969</v>
      </c>
      <c r="C1420" s="6">
        <f t="shared" si="111"/>
        <v>119</v>
      </c>
      <c r="D1420" s="19">
        <f>Table21[[#This Row],[Adj Close]]-Table21[[#This Row],[Naive Trend ]]</f>
        <v>2.1999969000000021</v>
      </c>
      <c r="E1420" s="7">
        <f t="shared" si="110"/>
        <v>4.8399863600096191</v>
      </c>
      <c r="F1420" s="7">
        <f>ABS(Table21[[#This Row],[Erorr 1]])</f>
        <v>2.1999969000000021</v>
      </c>
      <c r="G1420" s="8">
        <f>Table21[[#This Row],[Abs Erorr 1]]/Table21[[#This Row],[Adj Close]]</f>
        <v>1.8151790068238874E-2</v>
      </c>
      <c r="H1420" s="6">
        <f t="shared" si="113"/>
        <v>119.81333413333334</v>
      </c>
      <c r="I1420" s="9">
        <f>(Table21[[#This Row],[Adj Close]]-Table21[[#This Row],[3-MA]])</f>
        <v>1.3866627666666602</v>
      </c>
      <c r="J1420" s="5">
        <f t="shared" si="112"/>
        <v>1.9228336284596366</v>
      </c>
      <c r="K1420" s="5">
        <f>ABS(Table21[[#This Row],[Erorr 2]])</f>
        <v>1.3866627666666602</v>
      </c>
      <c r="L1420" s="8">
        <f>Table21[[#This Row],[Abs Erorr 2]]/Table21[[#This Row],[Adj Close]]</f>
        <v>1.1441112228829275E-2</v>
      </c>
      <c r="M1420" s="6">
        <f t="shared" si="114"/>
        <v>119.55833433333333</v>
      </c>
      <c r="N1420" s="11">
        <f>Table21[[#This Row],[Adj Close]]-Table21[[#This Row],[6-MA]]</f>
        <v>1.6416625666666675</v>
      </c>
      <c r="O1420" s="12">
        <f>(Table21[[#This Row],[Adj Close]]-M1420)^2</f>
        <v>2.6950559827945906</v>
      </c>
      <c r="P1420" s="12">
        <f>ABS(Table21[[#This Row],[Erorr 3]])</f>
        <v>1.6416625666666675</v>
      </c>
      <c r="Q1420" s="204">
        <f>Table21[[#This Row],[Abs Erorr 3]]/Table21[[#This Row],[Adj Close]]</f>
        <v>1.354507102851805E-2</v>
      </c>
    </row>
    <row r="1421" spans="1:17" x14ac:dyDescent="0.3">
      <c r="A1421" s="68">
        <v>45526</v>
      </c>
      <c r="B1421" s="87">
        <v>120.2699966</v>
      </c>
      <c r="C1421" s="6">
        <f t="shared" si="111"/>
        <v>121.1999969</v>
      </c>
      <c r="D1421" s="19">
        <f>Table21[[#This Row],[Adj Close]]-Table21[[#This Row],[Naive Trend ]]</f>
        <v>-0.93000030000000322</v>
      </c>
      <c r="E1421" s="7">
        <f t="shared" si="110"/>
        <v>0.86490055800009602</v>
      </c>
      <c r="F1421" s="7">
        <f>ABS(Table21[[#This Row],[Erorr 1]])</f>
        <v>0.93000030000000322</v>
      </c>
      <c r="G1421" s="8">
        <f>Table21[[#This Row],[Abs Erorr 1]]/Table21[[#This Row],[Adj Close]]</f>
        <v>7.7326043592820994E-3</v>
      </c>
      <c r="H1421" s="6">
        <f t="shared" si="113"/>
        <v>120.35333250000001</v>
      </c>
      <c r="I1421" s="9">
        <f>(Table21[[#This Row],[Adj Close]]-Table21[[#This Row],[3-MA]])</f>
        <v>-8.3335900000008678E-2</v>
      </c>
      <c r="J1421" s="5">
        <f t="shared" si="112"/>
        <v>6.9448722288114467E-3</v>
      </c>
      <c r="K1421" s="5">
        <f>ABS(Table21[[#This Row],[Erorr 2]])</f>
        <v>8.3335900000008678E-2</v>
      </c>
      <c r="L1421" s="8">
        <f>Table21[[#This Row],[Abs Erorr 2]]/Table21[[#This Row],[Adj Close]]</f>
        <v>6.9290681263733131E-4</v>
      </c>
      <c r="M1421" s="6">
        <f t="shared" si="114"/>
        <v>120.09166714999999</v>
      </c>
      <c r="N1421" s="11">
        <f>Table21[[#This Row],[Adj Close]]-Table21[[#This Row],[6-MA]]</f>
        <v>0.17832945000000677</v>
      </c>
      <c r="O1421" s="12">
        <f>(Table21[[#This Row],[Adj Close]]-M1421)^2</f>
        <v>3.1801392737304916E-2</v>
      </c>
      <c r="P1421" s="12">
        <f>ABS(Table21[[#This Row],[Erorr 3]])</f>
        <v>0.17832945000000677</v>
      </c>
      <c r="Q1421" s="204">
        <f>Table21[[#This Row],[Abs Erorr 3]]/Table21[[#This Row],[Adj Close]]</f>
        <v>1.4827426211135918E-3</v>
      </c>
    </row>
    <row r="1422" spans="1:17" x14ac:dyDescent="0.3">
      <c r="A1422" s="68">
        <v>45527</v>
      </c>
      <c r="B1422" s="87">
        <v>122.23999790000001</v>
      </c>
      <c r="C1422" s="6">
        <f t="shared" si="111"/>
        <v>120.2699966</v>
      </c>
      <c r="D1422" s="19">
        <f>Table21[[#This Row],[Adj Close]]-Table21[[#This Row],[Naive Trend ]]</f>
        <v>1.9700013000000069</v>
      </c>
      <c r="E1422" s="7">
        <f t="shared" si="110"/>
        <v>3.8809051220017174</v>
      </c>
      <c r="F1422" s="7">
        <f>ABS(Table21[[#This Row],[Erorr 1]])</f>
        <v>1.9700013000000069</v>
      </c>
      <c r="G1422" s="8">
        <f>Table21[[#This Row],[Abs Erorr 1]]/Table21[[#This Row],[Adj Close]]</f>
        <v>1.6115848608011199E-2</v>
      </c>
      <c r="H1422" s="6">
        <f t="shared" si="113"/>
        <v>120.15666449999999</v>
      </c>
      <c r="I1422" s="9">
        <f>(Table21[[#This Row],[Adj Close]]-Table21[[#This Row],[3-MA]])</f>
        <v>2.083333400000015</v>
      </c>
      <c r="J1422" s="5">
        <f t="shared" si="112"/>
        <v>4.3402780555556228</v>
      </c>
      <c r="K1422" s="5">
        <f>ABS(Table21[[#This Row],[Erorr 2]])</f>
        <v>2.083333400000015</v>
      </c>
      <c r="L1422" s="8">
        <f>Table21[[#This Row],[Abs Erorr 2]]/Table21[[#This Row],[Adj Close]]</f>
        <v>1.7042976405352302E-2</v>
      </c>
      <c r="M1422" s="6">
        <f t="shared" si="114"/>
        <v>120.18833284999999</v>
      </c>
      <c r="N1422" s="11">
        <f>Table21[[#This Row],[Adj Close]]-Table21[[#This Row],[6-MA]]</f>
        <v>2.0516650500000111</v>
      </c>
      <c r="O1422" s="12">
        <f>(Table21[[#This Row],[Adj Close]]-M1422)^2</f>
        <v>4.2093294773915479</v>
      </c>
      <c r="P1422" s="12">
        <f>ABS(Table21[[#This Row],[Erorr 3]])</f>
        <v>2.0516650500000111</v>
      </c>
      <c r="Q1422" s="204">
        <f>Table21[[#This Row],[Abs Erorr 3]]/Table21[[#This Row],[Adj Close]]</f>
        <v>1.6783909401556125E-2</v>
      </c>
    </row>
    <row r="1423" spans="1:17" x14ac:dyDescent="0.3">
      <c r="A1423" s="68">
        <v>45530</v>
      </c>
      <c r="B1423" s="87">
        <v>122.2699966</v>
      </c>
      <c r="C1423" s="6">
        <f t="shared" si="111"/>
        <v>122.23999790000001</v>
      </c>
      <c r="D1423" s="19">
        <f>Table21[[#This Row],[Adj Close]]-Table21[[#This Row],[Naive Trend ]]</f>
        <v>2.999869999999305E-2</v>
      </c>
      <c r="E1423" s="7">
        <f t="shared" si="110"/>
        <v>8.9992200168958309E-4</v>
      </c>
      <c r="F1423" s="7">
        <f>ABS(Table21[[#This Row],[Erorr 1]])</f>
        <v>2.999869999999305E-2</v>
      </c>
      <c r="G1423" s="8">
        <f>Table21[[#This Row],[Abs Erorr 1]]/Table21[[#This Row],[Adj Close]]</f>
        <v>2.453480071495565E-4</v>
      </c>
      <c r="H1423" s="6">
        <f t="shared" si="113"/>
        <v>121.23666379999999</v>
      </c>
      <c r="I1423" s="9">
        <f>(Table21[[#This Row],[Adj Close]]-Table21[[#This Row],[3-MA]])</f>
        <v>1.0333328000000108</v>
      </c>
      <c r="J1423" s="5">
        <f t="shared" si="112"/>
        <v>1.0677766755558624</v>
      </c>
      <c r="K1423" s="5">
        <f>ABS(Table21[[#This Row],[Erorr 2]])</f>
        <v>1.0333328000000108</v>
      </c>
      <c r="L1423" s="8">
        <f>Table21[[#This Row],[Abs Erorr 2]]/Table21[[#This Row],[Adj Close]]</f>
        <v>8.4512376603763702E-3</v>
      </c>
      <c r="M1423" s="6">
        <f t="shared" si="114"/>
        <v>120.52499896666667</v>
      </c>
      <c r="N1423" s="11">
        <f>Table21[[#This Row],[Adj Close]]-Table21[[#This Row],[6-MA]]</f>
        <v>1.7449976333333268</v>
      </c>
      <c r="O1423" s="12">
        <f>(Table21[[#This Row],[Adj Close]]-M1423)^2</f>
        <v>3.0450167403389115</v>
      </c>
      <c r="P1423" s="12">
        <f>ABS(Table21[[#This Row],[Erorr 3]])</f>
        <v>1.7449976333333268</v>
      </c>
      <c r="Q1423" s="204">
        <f>Table21[[#This Row],[Abs Erorr 3]]/Table21[[#This Row],[Adj Close]]</f>
        <v>1.4271674833213554E-2</v>
      </c>
    </row>
    <row r="1424" spans="1:17" x14ac:dyDescent="0.3">
      <c r="A1424" s="68">
        <v>45531</v>
      </c>
      <c r="B1424" s="87">
        <v>124.8799973</v>
      </c>
      <c r="C1424" s="6">
        <f t="shared" si="111"/>
        <v>122.2699966</v>
      </c>
      <c r="D1424" s="19">
        <f>Table21[[#This Row],[Adj Close]]-Table21[[#This Row],[Naive Trend ]]</f>
        <v>2.6100007000000005</v>
      </c>
      <c r="E1424" s="7">
        <f t="shared" si="110"/>
        <v>6.8121036540004924</v>
      </c>
      <c r="F1424" s="7">
        <f>ABS(Table21[[#This Row],[Erorr 1]])</f>
        <v>2.6100007000000005</v>
      </c>
      <c r="G1424" s="8">
        <f>Table21[[#This Row],[Abs Erorr 1]]/Table21[[#This Row],[Adj Close]]</f>
        <v>2.0900070118755523E-2</v>
      </c>
      <c r="H1424" s="6">
        <f t="shared" si="113"/>
        <v>121.59333036666668</v>
      </c>
      <c r="I1424" s="9">
        <f>(Table21[[#This Row],[Adj Close]]-Table21[[#This Row],[3-MA]])</f>
        <v>3.286666933333322</v>
      </c>
      <c r="J1424" s="5">
        <f t="shared" si="112"/>
        <v>10.802179530666663</v>
      </c>
      <c r="K1424" s="5">
        <f>ABS(Table21[[#This Row],[Erorr 2]])</f>
        <v>3.286666933333322</v>
      </c>
      <c r="L1424" s="8">
        <f>Table21[[#This Row],[Abs Erorr 2]]/Table21[[#This Row],[Adj Close]]</f>
        <v>2.6318601892965626E-2</v>
      </c>
      <c r="M1424" s="6">
        <f t="shared" si="114"/>
        <v>120.97333143333334</v>
      </c>
      <c r="N1424" s="11">
        <f>Table21[[#This Row],[Adj Close]]-Table21[[#This Row],[6-MA]]</f>
        <v>3.9066658666666569</v>
      </c>
      <c r="O1424" s="12">
        <f>(Table21[[#This Row],[Adj Close]]-M1424)^2</f>
        <v>15.262038193778341</v>
      </c>
      <c r="P1424" s="12">
        <f>ABS(Table21[[#This Row],[Erorr 3]])</f>
        <v>3.9066658666666569</v>
      </c>
      <c r="Q1424" s="204">
        <f>Table21[[#This Row],[Abs Erorr 3]]/Table21[[#This Row],[Adj Close]]</f>
        <v>3.1283359634302753E-2</v>
      </c>
    </row>
    <row r="1425" spans="1:17" x14ac:dyDescent="0.3">
      <c r="A1425" s="68">
        <v>45532</v>
      </c>
      <c r="B1425" s="87">
        <v>126.2799988</v>
      </c>
      <c r="C1425" s="6">
        <f t="shared" si="111"/>
        <v>124.8799973</v>
      </c>
      <c r="D1425" s="19">
        <f>Table21[[#This Row],[Adj Close]]-Table21[[#This Row],[Naive Trend ]]</f>
        <v>1.4000015000000019</v>
      </c>
      <c r="E1425" s="7">
        <f t="shared" si="110"/>
        <v>1.9600042000022553</v>
      </c>
      <c r="F1425" s="7">
        <f>ABS(Table21[[#This Row],[Erorr 1]])</f>
        <v>1.4000015000000019</v>
      </c>
      <c r="G1425" s="8">
        <f>Table21[[#This Row],[Abs Erorr 1]]/Table21[[#This Row],[Adj Close]]</f>
        <v>1.108648648482567E-2</v>
      </c>
      <c r="H1425" s="6">
        <f t="shared" si="113"/>
        <v>123.12999726666668</v>
      </c>
      <c r="I1425" s="9">
        <f>(Table21[[#This Row],[Adj Close]]-Table21[[#This Row],[3-MA]])</f>
        <v>3.1500015333333238</v>
      </c>
      <c r="J1425" s="5">
        <f t="shared" si="112"/>
        <v>9.9225096600022908</v>
      </c>
      <c r="K1425" s="5">
        <f>ABS(Table21[[#This Row],[Erorr 2]])</f>
        <v>3.1500015333333238</v>
      </c>
      <c r="L1425" s="8">
        <f>Table21[[#This Row],[Abs Erorr 2]]/Table21[[#This Row],[Adj Close]]</f>
        <v>2.4944580006864267E-2</v>
      </c>
      <c r="M1425" s="6">
        <f t="shared" si="114"/>
        <v>121.64333088333332</v>
      </c>
      <c r="N1425" s="11">
        <f>Table21[[#This Row],[Adj Close]]-Table21[[#This Row],[6-MA]]</f>
        <v>4.6366679166666813</v>
      </c>
      <c r="O1425" s="12">
        <f>(Table21[[#This Row],[Adj Close]]-M1425)^2</f>
        <v>21.498689369446144</v>
      </c>
      <c r="P1425" s="12">
        <f>ABS(Table21[[#This Row],[Erorr 3]])</f>
        <v>4.6366679166666813</v>
      </c>
      <c r="Q1425" s="204">
        <f>Table21[[#This Row],[Abs Erorr 3]]/Table21[[#This Row],[Adj Close]]</f>
        <v>3.6717357940509274E-2</v>
      </c>
    </row>
    <row r="1426" spans="1:17" x14ac:dyDescent="0.3">
      <c r="A1426" s="68">
        <v>45533</v>
      </c>
      <c r="B1426" s="87">
        <v>127.3799973</v>
      </c>
      <c r="C1426" s="6">
        <f t="shared" si="111"/>
        <v>126.2799988</v>
      </c>
      <c r="D1426" s="19">
        <f>Table21[[#This Row],[Adj Close]]-Table21[[#This Row],[Naive Trend ]]</f>
        <v>1.0999984999999981</v>
      </c>
      <c r="E1426" s="7">
        <f t="shared" si="110"/>
        <v>1.2099967000022458</v>
      </c>
      <c r="F1426" s="7">
        <f>ABS(Table21[[#This Row],[Erorr 1]])</f>
        <v>1.0999984999999981</v>
      </c>
      <c r="G1426" s="8">
        <f>Table21[[#This Row],[Abs Erorr 1]]/Table21[[#This Row],[Adj Close]]</f>
        <v>8.6355669910192258E-3</v>
      </c>
      <c r="H1426" s="6">
        <f t="shared" si="113"/>
        <v>124.47666423333334</v>
      </c>
      <c r="I1426" s="9">
        <f>(Table21[[#This Row],[Adj Close]]-Table21[[#This Row],[3-MA]])</f>
        <v>2.9033330666666615</v>
      </c>
      <c r="J1426" s="5">
        <f t="shared" si="112"/>
        <v>8.4293428960000405</v>
      </c>
      <c r="K1426" s="5">
        <f>ABS(Table21[[#This Row],[Erorr 2]])</f>
        <v>2.9033330666666615</v>
      </c>
      <c r="L1426" s="8">
        <f>Table21[[#This Row],[Abs Erorr 2]]/Table21[[#This Row],[Adj Close]]</f>
        <v>2.2792692166799577E-2</v>
      </c>
      <c r="M1426" s="6">
        <f t="shared" si="114"/>
        <v>122.85666401666667</v>
      </c>
      <c r="N1426" s="11">
        <f>Table21[[#This Row],[Adj Close]]-Table21[[#This Row],[6-MA]]</f>
        <v>4.5233332833333293</v>
      </c>
      <c r="O1426" s="12">
        <f>(Table21[[#This Row],[Adj Close]]-M1426)^2</f>
        <v>20.460543992111077</v>
      </c>
      <c r="P1426" s="12">
        <f>ABS(Table21[[#This Row],[Erorr 3]])</f>
        <v>4.5233332833333293</v>
      </c>
      <c r="Q1426" s="204">
        <f>Table21[[#This Row],[Abs Erorr 3]]/Table21[[#This Row],[Adj Close]]</f>
        <v>3.5510546233410302E-2</v>
      </c>
    </row>
    <row r="1427" spans="1:17" x14ac:dyDescent="0.3">
      <c r="A1427" s="68">
        <v>45534</v>
      </c>
      <c r="B1427" s="87">
        <v>128.5599976</v>
      </c>
      <c r="C1427" s="6">
        <f t="shared" si="111"/>
        <v>127.3799973</v>
      </c>
      <c r="D1427" s="19">
        <f>Table21[[#This Row],[Adj Close]]-Table21[[#This Row],[Naive Trend ]]</f>
        <v>1.1800003000000032</v>
      </c>
      <c r="E1427" s="7">
        <f t="shared" si="110"/>
        <v>1.3924007080000975</v>
      </c>
      <c r="F1427" s="7">
        <f>ABS(Table21[[#This Row],[Erorr 1]])</f>
        <v>1.1800003000000032</v>
      </c>
      <c r="G1427" s="8">
        <f>Table21[[#This Row],[Abs Erorr 1]]/Table21[[#This Row],[Adj Close]]</f>
        <v>9.1785961576589456E-3</v>
      </c>
      <c r="H1427" s="6">
        <f t="shared" si="113"/>
        <v>126.17999780000001</v>
      </c>
      <c r="I1427" s="9">
        <f>(Table21[[#This Row],[Adj Close]]-Table21[[#This Row],[3-MA]])</f>
        <v>2.3799997999999931</v>
      </c>
      <c r="J1427" s="5">
        <f t="shared" si="112"/>
        <v>5.664399048000007</v>
      </c>
      <c r="K1427" s="5">
        <f>ABS(Table21[[#This Row],[Erorr 2]])</f>
        <v>2.3799997999999931</v>
      </c>
      <c r="L1427" s="8">
        <f>Table21[[#This Row],[Abs Erorr 2]]/Table21[[#This Row],[Adj Close]]</f>
        <v>1.8512755479391772E-2</v>
      </c>
      <c r="M1427" s="6">
        <f t="shared" si="114"/>
        <v>123.88666408333334</v>
      </c>
      <c r="N1427" s="11">
        <f>Table21[[#This Row],[Adj Close]]-Table21[[#This Row],[6-MA]]</f>
        <v>4.6733335166666592</v>
      </c>
      <c r="O1427" s="12">
        <f>(Table21[[#This Row],[Adj Close]]-M1427)^2</f>
        <v>21.840046157999964</v>
      </c>
      <c r="P1427" s="12">
        <f>ABS(Table21[[#This Row],[Erorr 3]])</f>
        <v>4.6733335166666592</v>
      </c>
      <c r="Q1427" s="204">
        <f>Table21[[#This Row],[Abs Erorr 3]]/Table21[[#This Row],[Adj Close]]</f>
        <v>3.6351381486543051E-2</v>
      </c>
    </row>
    <row r="1428" spans="1:17" x14ac:dyDescent="0.3">
      <c r="A1428" s="68">
        <v>45538</v>
      </c>
      <c r="B1428" s="87">
        <v>126.5599976</v>
      </c>
      <c r="C1428" s="6">
        <f t="shared" si="111"/>
        <v>128.5599976</v>
      </c>
      <c r="D1428" s="19">
        <f>Table21[[#This Row],[Adj Close]]-Table21[[#This Row],[Naive Trend ]]</f>
        <v>-2</v>
      </c>
      <c r="E1428" s="7">
        <f t="shared" si="110"/>
        <v>4</v>
      </c>
      <c r="F1428" s="7">
        <f>ABS(Table21[[#This Row],[Erorr 1]])</f>
        <v>2</v>
      </c>
      <c r="G1428" s="8">
        <f>Table21[[#This Row],[Abs Erorr 1]]/Table21[[#This Row],[Adj Close]]</f>
        <v>1.5802781589180435E-2</v>
      </c>
      <c r="H1428" s="6">
        <f t="shared" si="113"/>
        <v>127.40666456666668</v>
      </c>
      <c r="I1428" s="9">
        <f>(Table21[[#This Row],[Adj Close]]-Table21[[#This Row],[3-MA]])</f>
        <v>-0.84666696666667463</v>
      </c>
      <c r="J1428" s="5">
        <f t="shared" si="112"/>
        <v>0.71684495244454793</v>
      </c>
      <c r="K1428" s="5">
        <f>ABS(Table21[[#This Row],[Erorr 2]])</f>
        <v>0.84666696666667463</v>
      </c>
      <c r="L1428" s="8">
        <f>Table21[[#This Row],[Abs Erorr 2]]/Table21[[#This Row],[Adj Close]]</f>
        <v>6.6898465765036852E-3</v>
      </c>
      <c r="M1428" s="6">
        <f t="shared" si="114"/>
        <v>125.26833091666667</v>
      </c>
      <c r="N1428" s="11">
        <f>Table21[[#This Row],[Adj Close]]-Table21[[#This Row],[6-MA]]</f>
        <v>1.2916666833333323</v>
      </c>
      <c r="O1428" s="12">
        <f>(Table21[[#This Row],[Adj Close]]-M1428)^2</f>
        <v>1.668402820833331</v>
      </c>
      <c r="P1428" s="12">
        <f>ABS(Table21[[#This Row],[Erorr 3]])</f>
        <v>1.2916666833333323</v>
      </c>
      <c r="Q1428" s="204">
        <f>Table21[[#This Row],[Abs Erorr 3]]/Table21[[#This Row],[Adj Close]]</f>
        <v>1.020596324136887E-2</v>
      </c>
    </row>
    <row r="1429" spans="1:17" x14ac:dyDescent="0.3">
      <c r="A1429" s="68">
        <v>45539</v>
      </c>
      <c r="B1429" s="87">
        <v>124.3399963</v>
      </c>
      <c r="C1429" s="6">
        <f t="shared" si="111"/>
        <v>126.5599976</v>
      </c>
      <c r="D1429" s="19">
        <f>Table21[[#This Row],[Adj Close]]-Table21[[#This Row],[Naive Trend ]]</f>
        <v>-2.2200013000000069</v>
      </c>
      <c r="E1429" s="7">
        <f t="shared" si="110"/>
        <v>4.9284057720017209</v>
      </c>
      <c r="F1429" s="7">
        <f>ABS(Table21[[#This Row],[Erorr 1]])</f>
        <v>2.2200013000000069</v>
      </c>
      <c r="G1429" s="8">
        <f>Table21[[#This Row],[Abs Erorr 1]]/Table21[[#This Row],[Adj Close]]</f>
        <v>1.7854281534991544E-2</v>
      </c>
      <c r="H1429" s="6">
        <f t="shared" si="113"/>
        <v>127.49999749999999</v>
      </c>
      <c r="I1429" s="9">
        <f>(Table21[[#This Row],[Adj Close]]-Table21[[#This Row],[3-MA]])</f>
        <v>-3.1600011999999964</v>
      </c>
      <c r="J1429" s="5">
        <f t="shared" si="112"/>
        <v>9.9856075840014178</v>
      </c>
      <c r="K1429" s="5">
        <f>ABS(Table21[[#This Row],[Erorr 2]])</f>
        <v>3.1600011999999964</v>
      </c>
      <c r="L1429" s="8">
        <f>Table21[[#This Row],[Abs Erorr 2]]/Table21[[#This Row],[Adj Close]]</f>
        <v>2.5414197314078547E-2</v>
      </c>
      <c r="M1429" s="6">
        <f t="shared" si="114"/>
        <v>125.98833086666667</v>
      </c>
      <c r="N1429" s="11">
        <f>Table21[[#This Row],[Adj Close]]-Table21[[#This Row],[6-MA]]</f>
        <v>-1.6483345666666764</v>
      </c>
      <c r="O1429" s="12">
        <f>(Table21[[#This Row],[Adj Close]]-M1429)^2</f>
        <v>2.7170068436682202</v>
      </c>
      <c r="P1429" s="12">
        <f>ABS(Table21[[#This Row],[Erorr 3]])</f>
        <v>1.6483345666666764</v>
      </c>
      <c r="Q1429" s="204">
        <f>Table21[[#This Row],[Abs Erorr 3]]/Table21[[#This Row],[Adj Close]]</f>
        <v>1.3256672154707765E-2</v>
      </c>
    </row>
    <row r="1430" spans="1:17" x14ac:dyDescent="0.3">
      <c r="A1430" s="68">
        <v>45540</v>
      </c>
      <c r="B1430" s="87">
        <v>123.2799988</v>
      </c>
      <c r="C1430" s="6">
        <f t="shared" si="111"/>
        <v>124.3399963</v>
      </c>
      <c r="D1430" s="19">
        <f>Table21[[#This Row],[Adj Close]]-Table21[[#This Row],[Naive Trend ]]</f>
        <v>-1.0599974999999944</v>
      </c>
      <c r="E1430" s="7">
        <f t="shared" si="110"/>
        <v>1.1235947000062381</v>
      </c>
      <c r="F1430" s="7">
        <f>ABS(Table21[[#This Row],[Erorr 1]])</f>
        <v>1.0599974999999944</v>
      </c>
      <c r="G1430" s="8">
        <f>Table21[[#This Row],[Abs Erorr 1]]/Table21[[#This Row],[Adj Close]]</f>
        <v>8.5982925885621786E-3</v>
      </c>
      <c r="H1430" s="6">
        <f t="shared" si="113"/>
        <v>126.48666383333334</v>
      </c>
      <c r="I1430" s="9">
        <f>(Table21[[#This Row],[Adj Close]]-Table21[[#This Row],[3-MA]])</f>
        <v>-3.2066650333333371</v>
      </c>
      <c r="J1430" s="5">
        <f t="shared" si="112"/>
        <v>10.282700636002692</v>
      </c>
      <c r="K1430" s="5">
        <f>ABS(Table21[[#This Row],[Erorr 2]])</f>
        <v>3.2066650333333371</v>
      </c>
      <c r="L1430" s="8">
        <f>Table21[[#This Row],[Abs Erorr 2]]/Table21[[#This Row],[Adj Close]]</f>
        <v>2.6011235111508917E-2</v>
      </c>
      <c r="M1430" s="6">
        <f t="shared" si="114"/>
        <v>126.33333081666667</v>
      </c>
      <c r="N1430" s="11">
        <f>Table21[[#This Row],[Adj Close]]-Table21[[#This Row],[6-MA]]</f>
        <v>-3.0533320166666726</v>
      </c>
      <c r="O1430" s="12">
        <f>(Table21[[#This Row],[Adj Close]]-M1430)^2</f>
        <v>9.3228364040017695</v>
      </c>
      <c r="P1430" s="12">
        <f>ABS(Table21[[#This Row],[Erorr 3]])</f>
        <v>3.0533320166666726</v>
      </c>
      <c r="Q1430" s="204">
        <f>Table21[[#This Row],[Abs Erorr 3]]/Table21[[#This Row],[Adj Close]]</f>
        <v>2.4767456573553052E-2</v>
      </c>
    </row>
    <row r="1431" spans="1:17" x14ac:dyDescent="0.3">
      <c r="A1431" s="68">
        <v>45541</v>
      </c>
      <c r="B1431" s="87">
        <v>122.51000209999999</v>
      </c>
      <c r="C1431" s="6">
        <f t="shared" si="111"/>
        <v>123.2799988</v>
      </c>
      <c r="D1431" s="19">
        <f>Table21[[#This Row],[Adj Close]]-Table21[[#This Row],[Naive Trend ]]</f>
        <v>-0.76999670000000719</v>
      </c>
      <c r="E1431" s="7">
        <f t="shared" si="110"/>
        <v>0.59289491801090111</v>
      </c>
      <c r="F1431" s="7">
        <f>ABS(Table21[[#This Row],[Erorr 1]])</f>
        <v>0.76999670000000719</v>
      </c>
      <c r="G1431" s="8">
        <f>Table21[[#This Row],[Abs Erorr 1]]/Table21[[#This Row],[Adj Close]]</f>
        <v>6.2851741637510528E-3</v>
      </c>
      <c r="H1431" s="6">
        <f t="shared" si="113"/>
        <v>124.72666423333334</v>
      </c>
      <c r="I1431" s="9">
        <f>(Table21[[#This Row],[Adj Close]]-Table21[[#This Row],[3-MA]])</f>
        <v>-2.2166621333333438</v>
      </c>
      <c r="J1431" s="5">
        <f t="shared" si="112"/>
        <v>4.9135910133539307</v>
      </c>
      <c r="K1431" s="5">
        <f>ABS(Table21[[#This Row],[Erorr 2]])</f>
        <v>2.2166621333333438</v>
      </c>
      <c r="L1431" s="8">
        <f>Table21[[#This Row],[Abs Erorr 2]]/Table21[[#This Row],[Adj Close]]</f>
        <v>1.8093723739584719E-2</v>
      </c>
      <c r="M1431" s="6">
        <f t="shared" si="114"/>
        <v>126.06666440000002</v>
      </c>
      <c r="N1431" s="11">
        <f>Table21[[#This Row],[Adj Close]]-Table21[[#This Row],[6-MA]]</f>
        <v>-3.5566623000000277</v>
      </c>
      <c r="O1431" s="12">
        <f>(Table21[[#This Row],[Adj Close]]-M1431)^2</f>
        <v>12.649846716241488</v>
      </c>
      <c r="P1431" s="12">
        <f>ABS(Table21[[#This Row],[Erorr 3]])</f>
        <v>3.5566623000000277</v>
      </c>
      <c r="Q1431" s="204">
        <f>Table21[[#This Row],[Abs Erorr 3]]/Table21[[#This Row],[Adj Close]]</f>
        <v>2.9031607534353538E-2</v>
      </c>
    </row>
    <row r="1432" spans="1:17" x14ac:dyDescent="0.3">
      <c r="A1432" s="68">
        <v>45544</v>
      </c>
      <c r="B1432" s="87">
        <v>118.4300003</v>
      </c>
      <c r="C1432" s="6">
        <f t="shared" si="111"/>
        <v>122.51000209999999</v>
      </c>
      <c r="D1432" s="19">
        <f>Table21[[#This Row],[Adj Close]]-Table21[[#This Row],[Naive Trend ]]</f>
        <v>-4.0800017999999909</v>
      </c>
      <c r="E1432" s="7">
        <f t="shared" si="110"/>
        <v>16.646414688003166</v>
      </c>
      <c r="F1432" s="7">
        <f>ABS(Table21[[#This Row],[Erorr 1]])</f>
        <v>4.0800017999999909</v>
      </c>
      <c r="G1432" s="8">
        <f>Table21[[#This Row],[Abs Erorr 1]]/Table21[[#This Row],[Adj Close]]</f>
        <v>3.4450745500842414E-2</v>
      </c>
      <c r="H1432" s="6">
        <f t="shared" si="113"/>
        <v>123.37666573333333</v>
      </c>
      <c r="I1432" s="9">
        <f>(Table21[[#This Row],[Adj Close]]-Table21[[#This Row],[3-MA]])</f>
        <v>-4.9466654333333224</v>
      </c>
      <c r="J1432" s="5">
        <f t="shared" si="112"/>
        <v>24.469498909334746</v>
      </c>
      <c r="K1432" s="5">
        <f>ABS(Table21[[#This Row],[Erorr 2]])</f>
        <v>4.9466654333333224</v>
      </c>
      <c r="L1432" s="8">
        <f>Table21[[#This Row],[Abs Erorr 2]]/Table21[[#This Row],[Adj Close]]</f>
        <v>4.176868547498705E-2</v>
      </c>
      <c r="M1432" s="6">
        <f t="shared" si="114"/>
        <v>125.43833161666664</v>
      </c>
      <c r="N1432" s="11">
        <f>Table21[[#This Row],[Adj Close]]-Table21[[#This Row],[6-MA]]</f>
        <v>-7.0083313166666414</v>
      </c>
      <c r="O1432" s="12">
        <f>(Table21[[#This Row],[Adj Close]]-M1432)^2</f>
        <v>49.116707844170378</v>
      </c>
      <c r="P1432" s="12">
        <f>ABS(Table21[[#This Row],[Erorr 3]])</f>
        <v>7.0083313166666414</v>
      </c>
      <c r="Q1432" s="204">
        <f>Table21[[#This Row],[Abs Erorr 3]]/Table21[[#This Row],[Adj Close]]</f>
        <v>5.9176993151342928E-2</v>
      </c>
    </row>
    <row r="1433" spans="1:17" x14ac:dyDescent="0.3">
      <c r="A1433" s="68">
        <v>45545</v>
      </c>
      <c r="B1433" s="87">
        <v>116.1299973</v>
      </c>
      <c r="C1433" s="6">
        <f t="shared" si="111"/>
        <v>118.4300003</v>
      </c>
      <c r="D1433" s="19">
        <f>Table21[[#This Row],[Adj Close]]-Table21[[#This Row],[Naive Trend ]]</f>
        <v>-2.3000030000000038</v>
      </c>
      <c r="E1433" s="7">
        <f t="shared" si="110"/>
        <v>5.2900138000090173</v>
      </c>
      <c r="F1433" s="7">
        <f>ABS(Table21[[#This Row],[Erorr 1]])</f>
        <v>2.3000030000000038</v>
      </c>
      <c r="G1433" s="8">
        <f>Table21[[#This Row],[Abs Erorr 1]]/Table21[[#This Row],[Adj Close]]</f>
        <v>1.9805416804224828E-2</v>
      </c>
      <c r="H1433" s="6">
        <f t="shared" si="113"/>
        <v>121.40666706666667</v>
      </c>
      <c r="I1433" s="9">
        <f>(Table21[[#This Row],[Adj Close]]-Table21[[#This Row],[3-MA]])</f>
        <v>-5.2766697666666715</v>
      </c>
      <c r="J1433" s="5">
        <f t="shared" si="112"/>
        <v>27.843243826454106</v>
      </c>
      <c r="K1433" s="5">
        <f>ABS(Table21[[#This Row],[Erorr 2]])</f>
        <v>5.2766697666666715</v>
      </c>
      <c r="L1433" s="8">
        <f>Table21[[#This Row],[Abs Erorr 2]]/Table21[[#This Row],[Adj Close]]</f>
        <v>4.5437612067064703E-2</v>
      </c>
      <c r="M1433" s="6">
        <f t="shared" si="114"/>
        <v>123.94666545</v>
      </c>
      <c r="N1433" s="11">
        <f>Table21[[#This Row],[Adj Close]]-Table21[[#This Row],[6-MA]]</f>
        <v>-7.8166681499999981</v>
      </c>
      <c r="O1433" s="12">
        <f>(Table21[[#This Row],[Adj Close]]-M1433)^2</f>
        <v>61.100300967224392</v>
      </c>
      <c r="P1433" s="12">
        <f>ABS(Table21[[#This Row],[Erorr 3]])</f>
        <v>7.8166681499999981</v>
      </c>
      <c r="Q1433" s="204">
        <f>Table21[[#This Row],[Abs Erorr 3]]/Table21[[#This Row],[Adj Close]]</f>
        <v>6.730963860962734E-2</v>
      </c>
    </row>
    <row r="1434" spans="1:17" x14ac:dyDescent="0.3">
      <c r="A1434" s="68">
        <v>45546</v>
      </c>
      <c r="B1434" s="87">
        <v>118.5199966</v>
      </c>
      <c r="C1434" s="6">
        <f t="shared" si="111"/>
        <v>116.1299973</v>
      </c>
      <c r="D1434" s="19">
        <f>Table21[[#This Row],[Adj Close]]-Table21[[#This Row],[Naive Trend ]]</f>
        <v>2.3899992999999995</v>
      </c>
      <c r="E1434" s="7">
        <f t="shared" si="110"/>
        <v>5.7120966540004874</v>
      </c>
      <c r="F1434" s="7">
        <f>ABS(Table21[[#This Row],[Erorr 1]])</f>
        <v>2.3899992999999995</v>
      </c>
      <c r="G1434" s="8">
        <f>Table21[[#This Row],[Abs Erorr 1]]/Table21[[#This Row],[Adj Close]]</f>
        <v>2.0165367605148914E-2</v>
      </c>
      <c r="H1434" s="6">
        <f t="shared" si="113"/>
        <v>119.02333323333333</v>
      </c>
      <c r="I1434" s="9">
        <f>(Table21[[#This Row],[Adj Close]]-Table21[[#This Row],[3-MA]])</f>
        <v>-0.50333663333333334</v>
      </c>
      <c r="J1434" s="5">
        <f t="shared" si="112"/>
        <v>0.25334776645533447</v>
      </c>
      <c r="K1434" s="5">
        <f>ABS(Table21[[#This Row],[Erorr 2]])</f>
        <v>0.50333663333333334</v>
      </c>
      <c r="L1434" s="8">
        <f>Table21[[#This Row],[Abs Erorr 2]]/Table21[[#This Row],[Adj Close]]</f>
        <v>4.2468498799580062E-3</v>
      </c>
      <c r="M1434" s="6">
        <f t="shared" si="114"/>
        <v>121.87499873333333</v>
      </c>
      <c r="N1434" s="11">
        <f>Table21[[#This Row],[Adj Close]]-Table21[[#This Row],[6-MA]]</f>
        <v>-3.3550021333333291</v>
      </c>
      <c r="O1434" s="12">
        <f>(Table21[[#This Row],[Adj Close]]-M1434)^2</f>
        <v>11.25603931467119</v>
      </c>
      <c r="P1434" s="12">
        <f>ABS(Table21[[#This Row],[Erorr 3]])</f>
        <v>3.3550021333333291</v>
      </c>
      <c r="Q1434" s="204">
        <f>Table21[[#This Row],[Abs Erorr 3]]/Table21[[#This Row],[Adj Close]]</f>
        <v>2.8307477468602366E-2</v>
      </c>
    </row>
    <row r="1435" spans="1:17" x14ac:dyDescent="0.3">
      <c r="A1435" s="68">
        <v>45547</v>
      </c>
      <c r="B1435" s="87">
        <v>121.48999790000001</v>
      </c>
      <c r="C1435" s="6">
        <f t="shared" si="111"/>
        <v>118.5199966</v>
      </c>
      <c r="D1435" s="19">
        <f>Table21[[#This Row],[Adj Close]]-Table21[[#This Row],[Naive Trend ]]</f>
        <v>2.9700013000000069</v>
      </c>
      <c r="E1435" s="7">
        <f t="shared" si="110"/>
        <v>8.8209077220017313</v>
      </c>
      <c r="F1435" s="7">
        <f>ABS(Table21[[#This Row],[Erorr 1]])</f>
        <v>2.9700013000000069</v>
      </c>
      <c r="G1435" s="8">
        <f>Table21[[#This Row],[Abs Erorr 1]]/Table21[[#This Row],[Adj Close]]</f>
        <v>2.4446467621512789E-2</v>
      </c>
      <c r="H1435" s="6">
        <f t="shared" si="113"/>
        <v>117.69333139999999</v>
      </c>
      <c r="I1435" s="9">
        <f>(Table21[[#This Row],[Adj Close]]-Table21[[#This Row],[3-MA]])</f>
        <v>3.7966665000000148</v>
      </c>
      <c r="J1435" s="5">
        <f t="shared" si="112"/>
        <v>14.414676512222362</v>
      </c>
      <c r="K1435" s="5">
        <f>ABS(Table21[[#This Row],[Erorr 2]])</f>
        <v>3.7966665000000148</v>
      </c>
      <c r="L1435" s="8">
        <f>Table21[[#This Row],[Abs Erorr 2]]/Table21[[#This Row],[Adj Close]]</f>
        <v>3.1250856577716798E-2</v>
      </c>
      <c r="M1435" s="6">
        <f t="shared" si="114"/>
        <v>120.53499856666667</v>
      </c>
      <c r="N1435" s="11">
        <f>Table21[[#This Row],[Adj Close]]-Table21[[#This Row],[6-MA]]</f>
        <v>0.95499933333333331</v>
      </c>
      <c r="O1435" s="12">
        <f>(Table21[[#This Row],[Adj Close]]-M1435)^2</f>
        <v>0.91202372666711107</v>
      </c>
      <c r="P1435" s="12">
        <f>ABS(Table21[[#This Row],[Erorr 3]])</f>
        <v>0.95499933333333331</v>
      </c>
      <c r="Q1435" s="204">
        <f>Table21[[#This Row],[Abs Erorr 3]]/Table21[[#This Row],[Adj Close]]</f>
        <v>7.8607239265853449E-3</v>
      </c>
    </row>
    <row r="1436" spans="1:17" x14ac:dyDescent="0.3">
      <c r="A1436" s="68">
        <v>45548</v>
      </c>
      <c r="B1436" s="87">
        <v>120.9000015</v>
      </c>
      <c r="C1436" s="6">
        <f t="shared" si="111"/>
        <v>121.48999790000001</v>
      </c>
      <c r="D1436" s="19">
        <f>Table21[[#This Row],[Adj Close]]-Table21[[#This Row],[Naive Trend ]]</f>
        <v>-0.58999640000000397</v>
      </c>
      <c r="E1436" s="7">
        <f t="shared" si="110"/>
        <v>0.34809575201296467</v>
      </c>
      <c r="F1436" s="7">
        <f>ABS(Table21[[#This Row],[Erorr 1]])</f>
        <v>0.58999640000000397</v>
      </c>
      <c r="G1436" s="8">
        <f>Table21[[#This Row],[Abs Erorr 1]]/Table21[[#This Row],[Adj Close]]</f>
        <v>4.8800363331674892E-3</v>
      </c>
      <c r="H1436" s="6">
        <f t="shared" si="113"/>
        <v>118.71333060000001</v>
      </c>
      <c r="I1436" s="9">
        <f>(Table21[[#This Row],[Adj Close]]-Table21[[#This Row],[3-MA]])</f>
        <v>2.1866708999999958</v>
      </c>
      <c r="J1436" s="5">
        <f t="shared" si="112"/>
        <v>4.7815296249067911</v>
      </c>
      <c r="K1436" s="5">
        <f>ABS(Table21[[#This Row],[Erorr 2]])</f>
        <v>2.1866708999999958</v>
      </c>
      <c r="L1436" s="8">
        <f>Table21[[#This Row],[Abs Erorr 2]]/Table21[[#This Row],[Adj Close]]</f>
        <v>1.8086607716047014E-2</v>
      </c>
      <c r="M1436" s="6">
        <f t="shared" si="114"/>
        <v>120.05999883333334</v>
      </c>
      <c r="N1436" s="11">
        <f>Table21[[#This Row],[Adj Close]]-Table21[[#This Row],[6-MA]]</f>
        <v>0.84000266666666334</v>
      </c>
      <c r="O1436" s="12">
        <f>(Table21[[#This Row],[Adj Close]]-M1436)^2</f>
        <v>0.70560448000710552</v>
      </c>
      <c r="P1436" s="12">
        <f>ABS(Table21[[#This Row],[Erorr 3]])</f>
        <v>0.84000266666666334</v>
      </c>
      <c r="Q1436" s="204">
        <f>Table21[[#This Row],[Abs Erorr 3]]/Table21[[#This Row],[Adj Close]]</f>
        <v>6.947912789452392E-3</v>
      </c>
    </row>
    <row r="1437" spans="1:17" x14ac:dyDescent="0.3">
      <c r="A1437" s="68">
        <v>45551</v>
      </c>
      <c r="B1437" s="87">
        <v>122.4599991</v>
      </c>
      <c r="C1437" s="6">
        <f t="shared" si="111"/>
        <v>120.9000015</v>
      </c>
      <c r="D1437" s="19">
        <f>Table21[[#This Row],[Adj Close]]-Table21[[#This Row],[Naive Trend ]]</f>
        <v>1.5599976000000026</v>
      </c>
      <c r="E1437" s="7">
        <f t="shared" si="110"/>
        <v>2.4335925120057684</v>
      </c>
      <c r="F1437" s="7">
        <f>ABS(Table21[[#This Row],[Erorr 1]])</f>
        <v>1.5599976000000026</v>
      </c>
      <c r="G1437" s="8">
        <f>Table21[[#This Row],[Abs Erorr 1]]/Table21[[#This Row],[Adj Close]]</f>
        <v>1.273883399857058E-2</v>
      </c>
      <c r="H1437" s="6">
        <f t="shared" si="113"/>
        <v>120.303332</v>
      </c>
      <c r="I1437" s="9">
        <f>(Table21[[#This Row],[Adj Close]]-Table21[[#This Row],[3-MA]])</f>
        <v>2.1566671000000071</v>
      </c>
      <c r="J1437" s="5">
        <f t="shared" si="112"/>
        <v>4.6512129802224402</v>
      </c>
      <c r="K1437" s="5">
        <f>ABS(Table21[[#This Row],[Erorr 2]])</f>
        <v>2.1566671000000071</v>
      </c>
      <c r="L1437" s="8">
        <f>Table21[[#This Row],[Abs Erorr 2]]/Table21[[#This Row],[Adj Close]]</f>
        <v>1.7611196438429559E-2</v>
      </c>
      <c r="M1437" s="6">
        <f t="shared" si="114"/>
        <v>119.66333261666666</v>
      </c>
      <c r="N1437" s="11">
        <f>Table21[[#This Row],[Adj Close]]-Table21[[#This Row],[6-MA]]</f>
        <v>2.7966664833333397</v>
      </c>
      <c r="O1437" s="12">
        <f>(Table21[[#This Row],[Adj Close]]-M1437)^2</f>
        <v>7.821343419000069</v>
      </c>
      <c r="P1437" s="12">
        <f>ABS(Table21[[#This Row],[Erorr 3]])</f>
        <v>2.7966664833333397</v>
      </c>
      <c r="Q1437" s="204">
        <f>Table21[[#This Row],[Abs Erorr 3]]/Table21[[#This Row],[Adj Close]]</f>
        <v>2.2837387750179558E-2</v>
      </c>
    </row>
    <row r="1438" spans="1:17" x14ac:dyDescent="0.3">
      <c r="A1438" s="68">
        <v>45552</v>
      </c>
      <c r="B1438" s="87">
        <v>123.0299988</v>
      </c>
      <c r="C1438" s="6">
        <f t="shared" si="111"/>
        <v>122.4599991</v>
      </c>
      <c r="D1438" s="19">
        <f>Table21[[#This Row],[Adj Close]]-Table21[[#This Row],[Naive Trend ]]</f>
        <v>0.56999969999999678</v>
      </c>
      <c r="E1438" s="7">
        <f t="shared" si="110"/>
        <v>0.3248996580000863</v>
      </c>
      <c r="F1438" s="7">
        <f>ABS(Table21[[#This Row],[Erorr 1]])</f>
        <v>0.56999969999999678</v>
      </c>
      <c r="G1438" s="8">
        <f>Table21[[#This Row],[Abs Erorr 1]]/Table21[[#This Row],[Adj Close]]</f>
        <v>4.6330139442381001E-3</v>
      </c>
      <c r="H1438" s="6">
        <f t="shared" si="113"/>
        <v>121.61666616666668</v>
      </c>
      <c r="I1438" s="9">
        <f>(Table21[[#This Row],[Adj Close]]-Table21[[#This Row],[3-MA]])</f>
        <v>1.4133326333333258</v>
      </c>
      <c r="J1438" s="5">
        <f t="shared" si="112"/>
        <v>1.9975091324449132</v>
      </c>
      <c r="K1438" s="5">
        <f>ABS(Table21[[#This Row],[Erorr 2]])</f>
        <v>1.4133326333333258</v>
      </c>
      <c r="L1438" s="8">
        <f>Table21[[#This Row],[Abs Erorr 2]]/Table21[[#This Row],[Adj Close]]</f>
        <v>1.1487707446302323E-2</v>
      </c>
      <c r="M1438" s="6">
        <f t="shared" si="114"/>
        <v>119.65499878333333</v>
      </c>
      <c r="N1438" s="11">
        <f>Table21[[#This Row],[Adj Close]]-Table21[[#This Row],[6-MA]]</f>
        <v>3.3750000166666752</v>
      </c>
      <c r="O1438" s="12">
        <f>(Table21[[#This Row],[Adj Close]]-M1438)^2</f>
        <v>11.390625112500057</v>
      </c>
      <c r="P1438" s="12">
        <f>ABS(Table21[[#This Row],[Erorr 3]])</f>
        <v>3.3750000166666752</v>
      </c>
      <c r="Q1438" s="204">
        <f>Table21[[#This Row],[Abs Erorr 3]]/Table21[[#This Row],[Adj Close]]</f>
        <v>2.7432333980211946E-2</v>
      </c>
    </row>
    <row r="1439" spans="1:17" x14ac:dyDescent="0.3">
      <c r="A1439" s="68">
        <v>45553</v>
      </c>
      <c r="B1439" s="87">
        <v>123.0400009</v>
      </c>
      <c r="C1439" s="6">
        <f t="shared" si="111"/>
        <v>123.0299988</v>
      </c>
      <c r="D1439" s="19">
        <f>Table21[[#This Row],[Adj Close]]-Table21[[#This Row],[Naive Trend ]]</f>
        <v>1.000209999999413E-2</v>
      </c>
      <c r="E1439" s="7">
        <f t="shared" si="110"/>
        <v>1.0004200440988256E-4</v>
      </c>
      <c r="F1439" s="7">
        <f>ABS(Table21[[#This Row],[Erorr 1]])</f>
        <v>1.000209999999413E-2</v>
      </c>
      <c r="G1439" s="8">
        <f>Table21[[#This Row],[Abs Erorr 1]]/Table21[[#This Row],[Adj Close]]</f>
        <v>8.1291449340310679E-5</v>
      </c>
      <c r="H1439" s="6">
        <f t="shared" si="113"/>
        <v>122.12999980000001</v>
      </c>
      <c r="I1439" s="9">
        <f>(Table21[[#This Row],[Adj Close]]-Table21[[#This Row],[3-MA]])</f>
        <v>0.91000109999998813</v>
      </c>
      <c r="J1439" s="5">
        <f t="shared" si="112"/>
        <v>0.82810200200118844</v>
      </c>
      <c r="K1439" s="5">
        <f>ABS(Table21[[#This Row],[Erorr 2]])</f>
        <v>0.91000109999998813</v>
      </c>
      <c r="L1439" s="8">
        <f>Table21[[#This Row],[Abs Erorr 2]]/Table21[[#This Row],[Adj Close]]</f>
        <v>7.3959776767198327E-3</v>
      </c>
      <c r="M1439" s="6">
        <f t="shared" si="114"/>
        <v>120.42166520000001</v>
      </c>
      <c r="N1439" s="11">
        <f>Table21[[#This Row],[Adj Close]]-Table21[[#This Row],[6-MA]]</f>
        <v>2.6183356999999887</v>
      </c>
      <c r="O1439" s="12">
        <f>(Table21[[#This Row],[Adj Close]]-M1439)^2</f>
        <v>6.8556818378944309</v>
      </c>
      <c r="P1439" s="12">
        <f>ABS(Table21[[#This Row],[Erorr 3]])</f>
        <v>2.6183356999999887</v>
      </c>
      <c r="Q1439" s="204">
        <f>Table21[[#This Row],[Abs Erorr 3]]/Table21[[#This Row],[Adj Close]]</f>
        <v>2.1280361515341868E-2</v>
      </c>
    </row>
    <row r="1440" spans="1:17" x14ac:dyDescent="0.3">
      <c r="A1440" s="68">
        <v>45554</v>
      </c>
      <c r="B1440" s="87">
        <v>124.63999939999999</v>
      </c>
      <c r="C1440" s="6">
        <f t="shared" si="111"/>
        <v>123.0400009</v>
      </c>
      <c r="D1440" s="19">
        <f>Table21[[#This Row],[Adj Close]]-Table21[[#This Row],[Naive Trend ]]</f>
        <v>1.5999984999999981</v>
      </c>
      <c r="E1440" s="7">
        <f t="shared" si="110"/>
        <v>2.5599952000022439</v>
      </c>
      <c r="F1440" s="7">
        <f>ABS(Table21[[#This Row],[Erorr 1]])</f>
        <v>1.5999984999999981</v>
      </c>
      <c r="G1440" s="8">
        <f>Table21[[#This Row],[Abs Erorr 1]]/Table21[[#This Row],[Adj Close]]</f>
        <v>1.2836958502103445E-2</v>
      </c>
      <c r="H1440" s="6">
        <f t="shared" si="113"/>
        <v>122.84333293333333</v>
      </c>
      <c r="I1440" s="9">
        <f>(Table21[[#This Row],[Adj Close]]-Table21[[#This Row],[3-MA]])</f>
        <v>1.7966664666666645</v>
      </c>
      <c r="J1440" s="5">
        <f t="shared" si="112"/>
        <v>3.2280103924444767</v>
      </c>
      <c r="K1440" s="5">
        <f>ABS(Table21[[#This Row],[Erorr 2]])</f>
        <v>1.7966664666666645</v>
      </c>
      <c r="L1440" s="8">
        <f>Table21[[#This Row],[Abs Erorr 2]]/Table21[[#This Row],[Adj Close]]</f>
        <v>1.4414846560619164E-2</v>
      </c>
      <c r="M1440" s="6">
        <f t="shared" si="114"/>
        <v>121.57333246666667</v>
      </c>
      <c r="N1440" s="11">
        <f>Table21[[#This Row],[Adj Close]]-Table21[[#This Row],[6-MA]]</f>
        <v>3.0666669333333232</v>
      </c>
      <c r="O1440" s="12">
        <f>(Table21[[#This Row],[Adj Close]]-M1440)^2</f>
        <v>9.4044460800000085</v>
      </c>
      <c r="P1440" s="12">
        <f>ABS(Table21[[#This Row],[Erorr 3]])</f>
        <v>3.0666669333333232</v>
      </c>
      <c r="Q1440" s="204">
        <f>Table21[[#This Row],[Abs Erorr 3]]/Table21[[#This Row],[Adj Close]]</f>
        <v>2.4604195668291404E-2</v>
      </c>
    </row>
    <row r="1441" spans="1:17" x14ac:dyDescent="0.3">
      <c r="A1441" s="68">
        <v>45555</v>
      </c>
      <c r="B1441" s="87">
        <v>121.9400024</v>
      </c>
      <c r="C1441" s="6">
        <f t="shared" si="111"/>
        <v>124.63999939999999</v>
      </c>
      <c r="D1441" s="19">
        <f>Table21[[#This Row],[Adj Close]]-Table21[[#This Row],[Naive Trend ]]</f>
        <v>-2.6999969999999962</v>
      </c>
      <c r="E1441" s="7">
        <f t="shared" si="110"/>
        <v>7.2899838000089794</v>
      </c>
      <c r="F1441" s="7">
        <f>ABS(Table21[[#This Row],[Erorr 1]])</f>
        <v>2.6999969999999962</v>
      </c>
      <c r="G1441" s="8">
        <f>Table21[[#This Row],[Abs Erorr 1]]/Table21[[#This Row],[Adj Close]]</f>
        <v>2.2142012029351874E-2</v>
      </c>
      <c r="H1441" s="6">
        <f t="shared" si="113"/>
        <v>123.5699997</v>
      </c>
      <c r="I1441" s="9">
        <f>(Table21[[#This Row],[Adj Close]]-Table21[[#This Row],[3-MA]])</f>
        <v>-1.6299972999999994</v>
      </c>
      <c r="J1441" s="5">
        <f t="shared" si="112"/>
        <v>2.6568911980072882</v>
      </c>
      <c r="K1441" s="5">
        <f>ABS(Table21[[#This Row],[Erorr 2]])</f>
        <v>1.6299972999999994</v>
      </c>
      <c r="L1441" s="8">
        <f>Table21[[#This Row],[Abs Erorr 2]]/Table21[[#This Row],[Adj Close]]</f>
        <v>1.3367207380012316E-2</v>
      </c>
      <c r="M1441" s="6">
        <f t="shared" si="114"/>
        <v>122.59333293333333</v>
      </c>
      <c r="N1441" s="11">
        <f>Table21[[#This Row],[Adj Close]]-Table21[[#This Row],[6-MA]]</f>
        <v>-0.65333053333333169</v>
      </c>
      <c r="O1441" s="12">
        <f>(Table21[[#This Row],[Adj Close]]-M1441)^2</f>
        <v>0.42684078578561563</v>
      </c>
      <c r="P1441" s="12">
        <f>ABS(Table21[[#This Row],[Erorr 3]])</f>
        <v>0.65333053333333169</v>
      </c>
      <c r="Q1441" s="204">
        <f>Table21[[#This Row],[Abs Erorr 3]]/Table21[[#This Row],[Adj Close]]</f>
        <v>5.3578031857848454E-3</v>
      </c>
    </row>
    <row r="1442" spans="1:17" x14ac:dyDescent="0.3">
      <c r="A1442" s="68">
        <v>45558</v>
      </c>
      <c r="B1442" s="87">
        <v>121.7300034</v>
      </c>
      <c r="C1442" s="6">
        <f t="shared" si="111"/>
        <v>121.9400024</v>
      </c>
      <c r="D1442" s="19">
        <f>Table21[[#This Row],[Adj Close]]-Table21[[#This Row],[Naive Trend ]]</f>
        <v>-0.20999899999999627</v>
      </c>
      <c r="E1442" s="7">
        <f t="shared" si="110"/>
        <v>4.4099580000998437E-2</v>
      </c>
      <c r="F1442" s="7">
        <f>ABS(Table21[[#This Row],[Erorr 1]])</f>
        <v>0.20999899999999627</v>
      </c>
      <c r="G1442" s="8">
        <f>Table21[[#This Row],[Abs Erorr 1]]/Table21[[#This Row],[Adj Close]]</f>
        <v>1.7251211216182079E-3</v>
      </c>
      <c r="H1442" s="6">
        <f t="shared" si="113"/>
        <v>123.20666756666667</v>
      </c>
      <c r="I1442" s="9">
        <f>(Table21[[#This Row],[Adj Close]]-Table21[[#This Row],[3-MA]])</f>
        <v>-1.4766641666666658</v>
      </c>
      <c r="J1442" s="5">
        <f t="shared" si="112"/>
        <v>2.1805370611173585</v>
      </c>
      <c r="K1442" s="5">
        <f>ABS(Table21[[#This Row],[Erorr 2]])</f>
        <v>1.4766641666666658</v>
      </c>
      <c r="L1442" s="8">
        <f>Table21[[#This Row],[Abs Erorr 2]]/Table21[[#This Row],[Adj Close]]</f>
        <v>1.2130650829068043E-2</v>
      </c>
      <c r="M1442" s="6">
        <f t="shared" si="114"/>
        <v>122.66833368333334</v>
      </c>
      <c r="N1442" s="11">
        <f>Table21[[#This Row],[Adj Close]]-Table21[[#This Row],[6-MA]]</f>
        <v>-0.93833028333334312</v>
      </c>
      <c r="O1442" s="12">
        <f>(Table21[[#This Row],[Adj Close]]-M1442)^2</f>
        <v>0.88046372062043199</v>
      </c>
      <c r="P1442" s="12">
        <f>ABS(Table21[[#This Row],[Erorr 3]])</f>
        <v>0.93833028333334312</v>
      </c>
      <c r="Q1442" s="204">
        <f>Table21[[#This Row],[Abs Erorr 3]]/Table21[[#This Row],[Adj Close]]</f>
        <v>7.7082909482063082E-3</v>
      </c>
    </row>
    <row r="1443" spans="1:17" x14ac:dyDescent="0.3">
      <c r="A1443" s="68">
        <v>45559</v>
      </c>
      <c r="B1443" s="87">
        <v>123.4100037</v>
      </c>
      <c r="C1443" s="6">
        <f t="shared" si="111"/>
        <v>121.7300034</v>
      </c>
      <c r="D1443" s="19">
        <f>Table21[[#This Row],[Adj Close]]-Table21[[#This Row],[Naive Trend ]]</f>
        <v>1.6800003000000032</v>
      </c>
      <c r="E1443" s="7">
        <f t="shared" si="110"/>
        <v>2.8224010080001007</v>
      </c>
      <c r="F1443" s="7">
        <f>ABS(Table21[[#This Row],[Erorr 1]])</f>
        <v>1.6800003000000032</v>
      </c>
      <c r="G1443" s="8">
        <f>Table21[[#This Row],[Abs Erorr 1]]/Table21[[#This Row],[Adj Close]]</f>
        <v>1.361316141018804E-2</v>
      </c>
      <c r="H1443" s="6">
        <f t="shared" si="113"/>
        <v>122.77000173333333</v>
      </c>
      <c r="I1443" s="9">
        <f>(Table21[[#This Row],[Adj Close]]-Table21[[#This Row],[3-MA]])</f>
        <v>0.64000196666667364</v>
      </c>
      <c r="J1443" s="5">
        <f t="shared" si="112"/>
        <v>0.40960251733721004</v>
      </c>
      <c r="K1443" s="5">
        <f>ABS(Table21[[#This Row],[Erorr 2]])</f>
        <v>0.64000196666667364</v>
      </c>
      <c r="L1443" s="8">
        <f>Table21[[#This Row],[Abs Erorr 2]]/Table21[[#This Row],[Adj Close]]</f>
        <v>5.1859812614742963E-3</v>
      </c>
      <c r="M1443" s="6">
        <f t="shared" si="114"/>
        <v>122.80666733333334</v>
      </c>
      <c r="N1443" s="11">
        <f>Table21[[#This Row],[Adj Close]]-Table21[[#This Row],[6-MA]]</f>
        <v>0.60333636666666735</v>
      </c>
      <c r="O1443" s="12">
        <f>(Table21[[#This Row],[Adj Close]]-M1443)^2</f>
        <v>0.36401477134253524</v>
      </c>
      <c r="P1443" s="12">
        <f>ABS(Table21[[#This Row],[Erorr 3]])</f>
        <v>0.60333636666666735</v>
      </c>
      <c r="Q1443" s="204">
        <f>Table21[[#This Row],[Abs Erorr 3]]/Table21[[#This Row],[Adj Close]]</f>
        <v>4.888877307980077E-3</v>
      </c>
    </row>
    <row r="1444" spans="1:17" x14ac:dyDescent="0.3">
      <c r="A1444" s="68">
        <v>45560</v>
      </c>
      <c r="B1444" s="87">
        <v>123.9100037</v>
      </c>
      <c r="C1444" s="6">
        <f t="shared" si="111"/>
        <v>123.4100037</v>
      </c>
      <c r="D1444" s="19">
        <f>Table21[[#This Row],[Adj Close]]-Table21[[#This Row],[Naive Trend ]]</f>
        <v>0.5</v>
      </c>
      <c r="E1444" s="7">
        <f t="shared" si="110"/>
        <v>0.25</v>
      </c>
      <c r="F1444" s="7">
        <f>ABS(Table21[[#This Row],[Erorr 1]])</f>
        <v>0.5</v>
      </c>
      <c r="G1444" s="8">
        <f>Table21[[#This Row],[Abs Erorr 1]]/Table21[[#This Row],[Adj Close]]</f>
        <v>4.0351867086579705E-3</v>
      </c>
      <c r="H1444" s="6">
        <f t="shared" si="113"/>
        <v>122.36000316666667</v>
      </c>
      <c r="I1444" s="9">
        <f>(Table21[[#This Row],[Adj Close]]-Table21[[#This Row],[3-MA]])</f>
        <v>1.550000533333332</v>
      </c>
      <c r="J1444" s="5">
        <f t="shared" si="112"/>
        <v>2.4025016533336134</v>
      </c>
      <c r="K1444" s="5">
        <f>ABS(Table21[[#This Row],[Erorr 2]])</f>
        <v>1.550000533333332</v>
      </c>
      <c r="L1444" s="8">
        <f>Table21[[#This Row],[Abs Erorr 2]]/Table21[[#This Row],[Adj Close]]</f>
        <v>1.2509083101038855E-2</v>
      </c>
      <c r="M1444" s="6">
        <f t="shared" si="114"/>
        <v>122.96500143333333</v>
      </c>
      <c r="N1444" s="11">
        <f>Table21[[#This Row],[Adj Close]]-Table21[[#This Row],[6-MA]]</f>
        <v>0.94500226666667686</v>
      </c>
      <c r="O1444" s="12">
        <f>(Table21[[#This Row],[Adj Close]]-M1444)^2</f>
        <v>0.89302928400515702</v>
      </c>
      <c r="P1444" s="12">
        <f>ABS(Table21[[#This Row],[Erorr 3]])</f>
        <v>0.94500226666667686</v>
      </c>
      <c r="Q1444" s="204">
        <f>Table21[[#This Row],[Abs Erorr 3]]/Table21[[#This Row],[Adj Close]]</f>
        <v>7.6265211722100594E-3</v>
      </c>
    </row>
    <row r="1445" spans="1:17" x14ac:dyDescent="0.3">
      <c r="A1445" s="68">
        <v>45561</v>
      </c>
      <c r="B1445" s="87">
        <v>130.9499969</v>
      </c>
      <c r="C1445" s="6">
        <f t="shared" si="111"/>
        <v>123.9100037</v>
      </c>
      <c r="D1445" s="19">
        <f>Table21[[#This Row],[Adj Close]]-Table21[[#This Row],[Naive Trend ]]</f>
        <v>7.0399931999999978</v>
      </c>
      <c r="E1445" s="7">
        <f t="shared" si="110"/>
        <v>49.561504256046213</v>
      </c>
      <c r="F1445" s="7">
        <f>ABS(Table21[[#This Row],[Erorr 1]])</f>
        <v>7.0399931999999978</v>
      </c>
      <c r="G1445" s="8">
        <f>Table21[[#This Row],[Abs Erorr 1]]/Table21[[#This Row],[Adj Close]]</f>
        <v>5.3760926816791683E-2</v>
      </c>
      <c r="H1445" s="6">
        <f t="shared" si="113"/>
        <v>123.01667026666667</v>
      </c>
      <c r="I1445" s="9">
        <f>(Table21[[#This Row],[Adj Close]]-Table21[[#This Row],[3-MA]])</f>
        <v>7.933326633333337</v>
      </c>
      <c r="J1445" s="5">
        <f t="shared" si="112"/>
        <v>62.937671471156058</v>
      </c>
      <c r="K1445" s="5">
        <f>ABS(Table21[[#This Row],[Erorr 2]])</f>
        <v>7.933326633333337</v>
      </c>
      <c r="L1445" s="8">
        <f>Table21[[#This Row],[Abs Erorr 2]]/Table21[[#This Row],[Adj Close]]</f>
        <v>6.0582869959070133E-2</v>
      </c>
      <c r="M1445" s="6">
        <f t="shared" si="114"/>
        <v>123.11166891666669</v>
      </c>
      <c r="N1445" s="11">
        <f>Table21[[#This Row],[Adj Close]]-Table21[[#This Row],[6-MA]]</f>
        <v>7.8383279833333148</v>
      </c>
      <c r="O1445" s="12">
        <f>(Table21[[#This Row],[Adj Close]]-M1445)^2</f>
        <v>61.439385574306108</v>
      </c>
      <c r="P1445" s="12">
        <f>ABS(Table21[[#This Row],[Erorr 3]])</f>
        <v>7.8383279833333148</v>
      </c>
      <c r="Q1445" s="204">
        <f>Table21[[#This Row],[Abs Erorr 3]]/Table21[[#This Row],[Adj Close]]</f>
        <v>5.9857412515397432E-2</v>
      </c>
    </row>
    <row r="1446" spans="1:17" x14ac:dyDescent="0.3">
      <c r="A1446" s="68">
        <v>45562</v>
      </c>
      <c r="B1446" s="87">
        <v>133.3999939</v>
      </c>
      <c r="C1446" s="6">
        <f t="shared" si="111"/>
        <v>130.9499969</v>
      </c>
      <c r="D1446" s="19">
        <f>Table21[[#This Row],[Adj Close]]-Table21[[#This Row],[Naive Trend ]]</f>
        <v>2.4499969999999962</v>
      </c>
      <c r="E1446" s="7">
        <f t="shared" si="110"/>
        <v>6.0024853000089813</v>
      </c>
      <c r="F1446" s="7">
        <f>ABS(Table21[[#This Row],[Erorr 1]])</f>
        <v>2.4499969999999962</v>
      </c>
      <c r="G1446" s="8">
        <f>Table21[[#This Row],[Abs Erorr 1]]/Table21[[#This Row],[Adj Close]]</f>
        <v>1.8365795442513856E-2</v>
      </c>
      <c r="H1446" s="6">
        <f t="shared" si="113"/>
        <v>126.09000143333333</v>
      </c>
      <c r="I1446" s="9">
        <f>(Table21[[#This Row],[Adj Close]]-Table21[[#This Row],[3-MA]])</f>
        <v>7.3099924666666709</v>
      </c>
      <c r="J1446" s="5">
        <f t="shared" si="112"/>
        <v>53.435989862723481</v>
      </c>
      <c r="K1446" s="5">
        <f>ABS(Table21[[#This Row],[Erorr 2]])</f>
        <v>7.3099924666666709</v>
      </c>
      <c r="L1446" s="8">
        <f>Table21[[#This Row],[Abs Erorr 2]]/Table21[[#This Row],[Adj Close]]</f>
        <v>5.479754723337113E-2</v>
      </c>
      <c r="M1446" s="6">
        <f t="shared" si="114"/>
        <v>124.43000158333332</v>
      </c>
      <c r="N1446" s="11">
        <f>Table21[[#This Row],[Adj Close]]-Table21[[#This Row],[6-MA]]</f>
        <v>8.9699923166666764</v>
      </c>
      <c r="O1446" s="12">
        <f>(Table21[[#This Row],[Adj Close]]-M1446)^2</f>
        <v>80.460762161059208</v>
      </c>
      <c r="P1446" s="12">
        <f>ABS(Table21[[#This Row],[Erorr 3]])</f>
        <v>8.9699923166666764</v>
      </c>
      <c r="Q1446" s="204">
        <f>Table21[[#This Row],[Abs Erorr 3]]/Table21[[#This Row],[Adj Close]]</f>
        <v>6.7241324788896231E-2</v>
      </c>
    </row>
    <row r="1447" spans="1:17" x14ac:dyDescent="0.3">
      <c r="A1447" s="68">
        <v>45565</v>
      </c>
      <c r="B1447" s="87">
        <v>132.6900024</v>
      </c>
      <c r="C1447" s="6">
        <f t="shared" si="111"/>
        <v>133.3999939</v>
      </c>
      <c r="D1447" s="19">
        <f>Table21[[#This Row],[Adj Close]]-Table21[[#This Row],[Naive Trend ]]</f>
        <v>-0.709991500000001</v>
      </c>
      <c r="E1447" s="7">
        <f t="shared" si="110"/>
        <v>0.50408793007225139</v>
      </c>
      <c r="F1447" s="7">
        <f>ABS(Table21[[#This Row],[Erorr 1]])</f>
        <v>0.709991500000001</v>
      </c>
      <c r="G1447" s="8">
        <f>Table21[[#This Row],[Abs Erorr 1]]/Table21[[#This Row],[Adj Close]]</f>
        <v>5.350753539514602E-3</v>
      </c>
      <c r="H1447" s="6">
        <f t="shared" si="113"/>
        <v>129.41999816666666</v>
      </c>
      <c r="I1447" s="9">
        <f>(Table21[[#This Row],[Adj Close]]-Table21[[#This Row],[3-MA]])</f>
        <v>3.2700042333333386</v>
      </c>
      <c r="J1447" s="5">
        <f t="shared" si="112"/>
        <v>10.692927686017955</v>
      </c>
      <c r="K1447" s="5">
        <f>ABS(Table21[[#This Row],[Erorr 2]])</f>
        <v>3.2700042333333386</v>
      </c>
      <c r="L1447" s="8">
        <f>Table21[[#This Row],[Abs Erorr 2]]/Table21[[#This Row],[Adj Close]]</f>
        <v>2.4643938308748864E-2</v>
      </c>
      <c r="M1447" s="6">
        <f t="shared" si="114"/>
        <v>125.89000066666667</v>
      </c>
      <c r="N1447" s="11">
        <f>Table21[[#This Row],[Adj Close]]-Table21[[#This Row],[6-MA]]</f>
        <v>6.8000017333333318</v>
      </c>
      <c r="O1447" s="12">
        <f>(Table21[[#This Row],[Adj Close]]-M1447)^2</f>
        <v>46.240023573336316</v>
      </c>
      <c r="P1447" s="12">
        <f>ABS(Table21[[#This Row],[Erorr 3]])</f>
        <v>6.8000017333333318</v>
      </c>
      <c r="Q1447" s="204">
        <f>Table21[[#This Row],[Abs Erorr 3]]/Table21[[#This Row],[Adj Close]]</f>
        <v>5.1247280204535832E-2</v>
      </c>
    </row>
    <row r="1448" spans="1:17" x14ac:dyDescent="0.3">
      <c r="A1448" s="68">
        <v>45566</v>
      </c>
      <c r="B1448" s="87">
        <v>129.36000060000001</v>
      </c>
      <c r="C1448" s="6">
        <f t="shared" si="111"/>
        <v>132.6900024</v>
      </c>
      <c r="D1448" s="19">
        <f>Table21[[#This Row],[Adj Close]]-Table21[[#This Row],[Naive Trend ]]</f>
        <v>-3.3300017999999909</v>
      </c>
      <c r="E1448" s="7">
        <f t="shared" si="110"/>
        <v>11.088911988003179</v>
      </c>
      <c r="F1448" s="7">
        <f>ABS(Table21[[#This Row],[Erorr 1]])</f>
        <v>3.3300017999999909</v>
      </c>
      <c r="G1448" s="8">
        <f>Table21[[#This Row],[Abs Erorr 1]]/Table21[[#This Row],[Adj Close]]</f>
        <v>2.5742128823088385E-2</v>
      </c>
      <c r="H1448" s="6">
        <f t="shared" si="113"/>
        <v>132.34666440000001</v>
      </c>
      <c r="I1448" s="9">
        <f>(Table21[[#This Row],[Adj Close]]-Table21[[#This Row],[3-MA]])</f>
        <v>-2.9866638000000023</v>
      </c>
      <c r="J1448" s="5">
        <f t="shared" si="112"/>
        <v>8.9201606542304539</v>
      </c>
      <c r="K1448" s="5">
        <f>ABS(Table21[[#This Row],[Erorr 2]])</f>
        <v>2.9866638000000023</v>
      </c>
      <c r="L1448" s="8">
        <f>Table21[[#This Row],[Abs Erorr 2]]/Table21[[#This Row],[Adj Close]]</f>
        <v>2.3088000820556599E-2</v>
      </c>
      <c r="M1448" s="6">
        <f t="shared" si="114"/>
        <v>127.68166733333334</v>
      </c>
      <c r="N1448" s="11">
        <f>Table21[[#This Row],[Adj Close]]-Table21[[#This Row],[6-MA]]</f>
        <v>1.6783332666666695</v>
      </c>
      <c r="O1448" s="12">
        <f>(Table21[[#This Row],[Adj Close]]-M1448)^2</f>
        <v>2.8168025540000139</v>
      </c>
      <c r="P1448" s="12">
        <f>ABS(Table21[[#This Row],[Erorr 3]])</f>
        <v>1.6783332666666695</v>
      </c>
      <c r="Q1448" s="204">
        <f>Table21[[#This Row],[Abs Erorr 3]]/Table21[[#This Row],[Adj Close]]</f>
        <v>1.2974128470023131E-2</v>
      </c>
    </row>
    <row r="1449" spans="1:17" x14ac:dyDescent="0.3">
      <c r="A1449" s="68">
        <v>45567</v>
      </c>
      <c r="B1449" s="87">
        <v>130.72000120000001</v>
      </c>
      <c r="C1449" s="6">
        <f t="shared" si="111"/>
        <v>129.36000060000001</v>
      </c>
      <c r="D1449" s="19">
        <f>Table21[[#This Row],[Adj Close]]-Table21[[#This Row],[Naive Trend ]]</f>
        <v>1.3600006000000064</v>
      </c>
      <c r="E1449" s="7">
        <f t="shared" si="110"/>
        <v>1.8496016320003774</v>
      </c>
      <c r="F1449" s="7">
        <f>ABS(Table21[[#This Row],[Erorr 1]])</f>
        <v>1.3600006000000064</v>
      </c>
      <c r="G1449" s="8">
        <f>Table21[[#This Row],[Abs Erorr 1]]/Table21[[#This Row],[Adj Close]]</f>
        <v>1.0403921263121946E-2</v>
      </c>
      <c r="H1449" s="6">
        <f t="shared" si="113"/>
        <v>131.81666563333332</v>
      </c>
      <c r="I1449" s="9">
        <f>(Table21[[#This Row],[Adj Close]]-Table21[[#This Row],[3-MA]])</f>
        <v>-1.0966644333333022</v>
      </c>
      <c r="J1449" s="5">
        <f t="shared" si="112"/>
        <v>1.2026728793382528</v>
      </c>
      <c r="K1449" s="5">
        <f>ABS(Table21[[#This Row],[Erorr 2]])</f>
        <v>1.0966644333333022</v>
      </c>
      <c r="L1449" s="8">
        <f>Table21[[#This Row],[Abs Erorr 2]]/Table21[[#This Row],[Adj Close]]</f>
        <v>8.3894157226591434E-3</v>
      </c>
      <c r="M1449" s="6">
        <f t="shared" si="114"/>
        <v>128.95333353333334</v>
      </c>
      <c r="N1449" s="11">
        <f>Table21[[#This Row],[Adj Close]]-Table21[[#This Row],[6-MA]]</f>
        <v>1.7666676666666774</v>
      </c>
      <c r="O1449" s="12">
        <f>(Table21[[#This Row],[Adj Close]]-M1449)^2</f>
        <v>3.1211146444454823</v>
      </c>
      <c r="P1449" s="12">
        <f>ABS(Table21[[#This Row],[Erorr 3]])</f>
        <v>1.7666676666666774</v>
      </c>
      <c r="Q1449" s="204">
        <f>Table21[[#This Row],[Abs Erorr 3]]/Table21[[#This Row],[Adj Close]]</f>
        <v>1.351489940673805E-2</v>
      </c>
    </row>
    <row r="1450" spans="1:17" x14ac:dyDescent="0.3">
      <c r="A1450" s="68">
        <v>45568</v>
      </c>
      <c r="B1450" s="87">
        <v>130.38999939999999</v>
      </c>
      <c r="C1450" s="6">
        <f t="shared" si="111"/>
        <v>130.72000120000001</v>
      </c>
      <c r="D1450" s="19">
        <f>Table21[[#This Row],[Adj Close]]-Table21[[#This Row],[Naive Trend ]]</f>
        <v>-0.33000180000001933</v>
      </c>
      <c r="E1450" s="7">
        <f t="shared" si="110"/>
        <v>0.10890118800325276</v>
      </c>
      <c r="F1450" s="7">
        <f>ABS(Table21[[#This Row],[Erorr 1]])</f>
        <v>0.33000180000001933</v>
      </c>
      <c r="G1450" s="8">
        <f>Table21[[#This Row],[Abs Erorr 1]]/Table21[[#This Row],[Adj Close]]</f>
        <v>2.5308827480523734E-3</v>
      </c>
      <c r="H1450" s="6">
        <f t="shared" si="113"/>
        <v>130.92333473333335</v>
      </c>
      <c r="I1450" s="9">
        <f>(Table21[[#This Row],[Adj Close]]-Table21[[#This Row],[3-MA]])</f>
        <v>-0.53333533333335481</v>
      </c>
      <c r="J1450" s="5">
        <f t="shared" si="112"/>
        <v>0.28444657778180071</v>
      </c>
      <c r="K1450" s="5">
        <f>ABS(Table21[[#This Row],[Erorr 2]])</f>
        <v>0.53333533333335481</v>
      </c>
      <c r="L1450" s="8">
        <f>Table21[[#This Row],[Abs Erorr 2]]/Table21[[#This Row],[Adj Close]]</f>
        <v>4.0903085803170487E-3</v>
      </c>
      <c r="M1450" s="6">
        <f t="shared" si="114"/>
        <v>130.17166645</v>
      </c>
      <c r="N1450" s="11">
        <f>Table21[[#This Row],[Adj Close]]-Table21[[#This Row],[6-MA]]</f>
        <v>0.21833294999998998</v>
      </c>
      <c r="O1450" s="12">
        <f>(Table21[[#This Row],[Adj Close]]-M1450)^2</f>
        <v>4.7669277055698123E-2</v>
      </c>
      <c r="P1450" s="12">
        <f>ABS(Table21[[#This Row],[Erorr 3]])</f>
        <v>0.21833294999998998</v>
      </c>
      <c r="Q1450" s="204">
        <f>Table21[[#This Row],[Abs Erorr 3]]/Table21[[#This Row],[Adj Close]]</f>
        <v>1.6744608559296457E-3</v>
      </c>
    </row>
    <row r="1451" spans="1:17" x14ac:dyDescent="0.3">
      <c r="A1451" s="68">
        <v>45569</v>
      </c>
      <c r="B1451" s="87">
        <v>131.2400055</v>
      </c>
      <c r="C1451" s="6">
        <f t="shared" si="111"/>
        <v>130.38999939999999</v>
      </c>
      <c r="D1451" s="19">
        <f>Table21[[#This Row],[Adj Close]]-Table21[[#This Row],[Naive Trend ]]</f>
        <v>0.85000610000000165</v>
      </c>
      <c r="E1451" s="7">
        <f t="shared" si="110"/>
        <v>0.72251037003721286</v>
      </c>
      <c r="F1451" s="7">
        <f>ABS(Table21[[#This Row],[Erorr 1]])</f>
        <v>0.85000610000000165</v>
      </c>
      <c r="G1451" s="8">
        <f>Table21[[#This Row],[Abs Erorr 1]]/Table21[[#This Row],[Adj Close]]</f>
        <v>6.4767301461291209E-3</v>
      </c>
      <c r="H1451" s="6">
        <f t="shared" si="113"/>
        <v>130.15666706666664</v>
      </c>
      <c r="I1451" s="9">
        <f>(Table21[[#This Row],[Adj Close]]-Table21[[#This Row],[3-MA]])</f>
        <v>1.0833384333333527</v>
      </c>
      <c r="J1451" s="5">
        <f t="shared" si="112"/>
        <v>1.1736221611371631</v>
      </c>
      <c r="K1451" s="5">
        <f>ABS(Table21[[#This Row],[Erorr 2]])</f>
        <v>1.0833384333333527</v>
      </c>
      <c r="L1451" s="8">
        <f>Table21[[#This Row],[Abs Erorr 2]]/Table21[[#This Row],[Adj Close]]</f>
        <v>8.2546356898267025E-3</v>
      </c>
      <c r="M1451" s="6">
        <f t="shared" si="114"/>
        <v>131.25166573333334</v>
      </c>
      <c r="N1451" s="11">
        <f>Table21[[#This Row],[Adj Close]]-Table21[[#This Row],[6-MA]]</f>
        <v>-1.166023333334465E-2</v>
      </c>
      <c r="O1451" s="12">
        <f>(Table21[[#This Row],[Adj Close]]-M1451)^2</f>
        <v>1.3596104138804168E-4</v>
      </c>
      <c r="P1451" s="12">
        <f>ABS(Table21[[#This Row],[Erorr 3]])</f>
        <v>1.166023333334465E-2</v>
      </c>
      <c r="Q1451" s="204">
        <f>Table21[[#This Row],[Abs Erorr 3]]/Table21[[#This Row],[Adj Close]]</f>
        <v>8.8846638560561859E-5</v>
      </c>
    </row>
    <row r="1452" spans="1:17" x14ac:dyDescent="0.3">
      <c r="A1452" s="68">
        <v>45572</v>
      </c>
      <c r="B1452" s="87">
        <v>130.2599945</v>
      </c>
      <c r="C1452" s="6">
        <f t="shared" si="111"/>
        <v>131.2400055</v>
      </c>
      <c r="D1452" s="19">
        <f>Table21[[#This Row],[Adj Close]]-Table21[[#This Row],[Naive Trend ]]</f>
        <v>-0.98001099999999042</v>
      </c>
      <c r="E1452" s="7">
        <f t="shared" si="110"/>
        <v>0.96042156012098123</v>
      </c>
      <c r="F1452" s="7">
        <f>ABS(Table21[[#This Row],[Erorr 1]])</f>
        <v>0.98001099999999042</v>
      </c>
      <c r="G1452" s="8">
        <f>Table21[[#This Row],[Abs Erorr 1]]/Table21[[#This Row],[Adj Close]]</f>
        <v>7.5234994732015772E-3</v>
      </c>
      <c r="H1452" s="6">
        <f t="shared" si="113"/>
        <v>130.78333536666668</v>
      </c>
      <c r="I1452" s="9">
        <f>(Table21[[#This Row],[Adj Close]]-Table21[[#This Row],[3-MA]])</f>
        <v>-0.5233408666666719</v>
      </c>
      <c r="J1452" s="5">
        <f t="shared" si="112"/>
        <v>0.27388566272342324</v>
      </c>
      <c r="K1452" s="5">
        <f>ABS(Table21[[#This Row],[Erorr 2]])</f>
        <v>0.5233408666666719</v>
      </c>
      <c r="L1452" s="8">
        <f>Table21[[#This Row],[Abs Erorr 2]]/Table21[[#This Row],[Adj Close]]</f>
        <v>4.017663816703692E-3</v>
      </c>
      <c r="M1452" s="6">
        <f t="shared" si="114"/>
        <v>131.30000049999998</v>
      </c>
      <c r="N1452" s="11">
        <f>Table21[[#This Row],[Adj Close]]-Table21[[#This Row],[6-MA]]</f>
        <v>-1.0400059999999769</v>
      </c>
      <c r="O1452" s="12">
        <f>(Table21[[#This Row],[Adj Close]]-M1452)^2</f>
        <v>1.0816124800359519</v>
      </c>
      <c r="P1452" s="12">
        <f>ABS(Table21[[#This Row],[Erorr 3]])</f>
        <v>1.0400059999999769</v>
      </c>
      <c r="Q1452" s="204">
        <f>Table21[[#This Row],[Abs Erorr 3]]/Table21[[#This Row],[Adj Close]]</f>
        <v>7.984078334963977E-3</v>
      </c>
    </row>
    <row r="1453" spans="1:17" x14ac:dyDescent="0.3">
      <c r="A1453" s="68">
        <v>45573</v>
      </c>
      <c r="B1453" s="87">
        <v>129.6000061</v>
      </c>
      <c r="C1453" s="6">
        <f t="shared" si="111"/>
        <v>130.2599945</v>
      </c>
      <c r="D1453" s="19">
        <f>Table21[[#This Row],[Adj Close]]-Table21[[#This Row],[Naive Trend ]]</f>
        <v>-0.65998840000000314</v>
      </c>
      <c r="E1453" s="7">
        <f t="shared" si="110"/>
        <v>0.43558468813456414</v>
      </c>
      <c r="F1453" s="7">
        <f>ABS(Table21[[#This Row],[Erorr 1]])</f>
        <v>0.65998840000000314</v>
      </c>
      <c r="G1453" s="8">
        <f>Table21[[#This Row],[Abs Erorr 1]]/Table21[[#This Row],[Adj Close]]</f>
        <v>5.0925028467263562E-3</v>
      </c>
      <c r="H1453" s="6">
        <f t="shared" si="113"/>
        <v>130.62999980000001</v>
      </c>
      <c r="I1453" s="9">
        <f>(Table21[[#This Row],[Adj Close]]-Table21[[#This Row],[3-MA]])</f>
        <v>-1.0299937000000057</v>
      </c>
      <c r="J1453" s="5">
        <f t="shared" si="112"/>
        <v>1.0608870220397018</v>
      </c>
      <c r="K1453" s="5">
        <f>ABS(Table21[[#This Row],[Erorr 2]])</f>
        <v>1.0299937000000057</v>
      </c>
      <c r="L1453" s="8">
        <f>Table21[[#This Row],[Abs Erorr 2]]/Table21[[#This Row],[Adj Close]]</f>
        <v>7.9474818790151707E-3</v>
      </c>
      <c r="M1453" s="6">
        <f t="shared" si="114"/>
        <v>130.77666726666666</v>
      </c>
      <c r="N1453" s="11">
        <f>Table21[[#This Row],[Adj Close]]-Table21[[#This Row],[6-MA]]</f>
        <v>-1.176661166666662</v>
      </c>
      <c r="O1453" s="12">
        <f>(Table21[[#This Row],[Adj Close]]-M1453)^2</f>
        <v>1.3845315011413502</v>
      </c>
      <c r="P1453" s="12">
        <f>ABS(Table21[[#This Row],[Erorr 3]])</f>
        <v>1.176661166666662</v>
      </c>
      <c r="Q1453" s="204">
        <f>Table21[[#This Row],[Abs Erorr 3]]/Table21[[#This Row],[Adj Close]]</f>
        <v>9.0791752413865202E-3</v>
      </c>
    </row>
    <row r="1454" spans="1:17" x14ac:dyDescent="0.3">
      <c r="A1454" s="68">
        <v>45574</v>
      </c>
      <c r="B1454" s="87">
        <v>129.5500031</v>
      </c>
      <c r="C1454" s="6">
        <f t="shared" si="111"/>
        <v>129.6000061</v>
      </c>
      <c r="D1454" s="19">
        <f>Table21[[#This Row],[Adj Close]]-Table21[[#This Row],[Naive Trend ]]</f>
        <v>-5.0003000000003794E-2</v>
      </c>
      <c r="E1454" s="7">
        <f t="shared" si="110"/>
        <v>2.5003000090003794E-3</v>
      </c>
      <c r="F1454" s="7">
        <f>ABS(Table21[[#This Row],[Erorr 1]])</f>
        <v>5.0003000000003794E-2</v>
      </c>
      <c r="G1454" s="8">
        <f>Table21[[#This Row],[Abs Erorr 1]]/Table21[[#This Row],[Adj Close]]</f>
        <v>3.8597451797362246E-4</v>
      </c>
      <c r="H1454" s="6">
        <f t="shared" si="113"/>
        <v>130.36666869999999</v>
      </c>
      <c r="I1454" s="9">
        <f>(Table21[[#This Row],[Adj Close]]-Table21[[#This Row],[3-MA]])</f>
        <v>-0.81666559999999322</v>
      </c>
      <c r="J1454" s="5">
        <f t="shared" si="112"/>
        <v>0.66694270222334895</v>
      </c>
      <c r="K1454" s="5">
        <f>ABS(Table21[[#This Row],[Erorr 2]])</f>
        <v>0.81666559999999322</v>
      </c>
      <c r="L1454" s="8">
        <f>Table21[[#This Row],[Abs Erorr 2]]/Table21[[#This Row],[Adj Close]]</f>
        <v>6.3038639942725964E-3</v>
      </c>
      <c r="M1454" s="6">
        <f t="shared" si="114"/>
        <v>130.2616678833333</v>
      </c>
      <c r="N1454" s="11">
        <f>Table21[[#This Row],[Adj Close]]-Table21[[#This Row],[6-MA]]</f>
        <v>-0.71166478333330474</v>
      </c>
      <c r="O1454" s="12">
        <f>(Table21[[#This Row],[Adj Close]]-M1454)^2</f>
        <v>0.50646676383683953</v>
      </c>
      <c r="P1454" s="12">
        <f>ABS(Table21[[#This Row],[Erorr 3]])</f>
        <v>0.71166478333330474</v>
      </c>
      <c r="Q1454" s="204">
        <f>Table21[[#This Row],[Abs Erorr 3]]/Table21[[#This Row],[Adj Close]]</f>
        <v>5.4933598325271268E-3</v>
      </c>
    </row>
    <row r="1455" spans="1:17" x14ac:dyDescent="0.3">
      <c r="A1455" s="68">
        <v>45575</v>
      </c>
      <c r="B1455" s="87">
        <v>127.51000209999999</v>
      </c>
      <c r="C1455" s="6">
        <f t="shared" si="111"/>
        <v>129.5500031</v>
      </c>
      <c r="D1455" s="19">
        <f>Table21[[#This Row],[Adj Close]]-Table21[[#This Row],[Naive Trend ]]</f>
        <v>-2.0400010000000037</v>
      </c>
      <c r="E1455" s="7">
        <f t="shared" si="110"/>
        <v>4.1616040800010152</v>
      </c>
      <c r="F1455" s="7">
        <f>ABS(Table21[[#This Row],[Erorr 1]])</f>
        <v>2.0400010000000037</v>
      </c>
      <c r="G1455" s="8">
        <f>Table21[[#This Row],[Abs Erorr 1]]/Table21[[#This Row],[Adj Close]]</f>
        <v>1.599875277548916E-2</v>
      </c>
      <c r="H1455" s="6">
        <f t="shared" si="113"/>
        <v>129.80333456666668</v>
      </c>
      <c r="I1455" s="9">
        <f>(Table21[[#This Row],[Adj Close]]-Table21[[#This Row],[3-MA]])</f>
        <v>-2.2933324666666834</v>
      </c>
      <c r="J1455" s="5">
        <f t="shared" si="112"/>
        <v>5.2593738026674943</v>
      </c>
      <c r="K1455" s="5">
        <f>ABS(Table21[[#This Row],[Erorr 2]])</f>
        <v>2.2933324666666834</v>
      </c>
      <c r="L1455" s="8">
        <f>Table21[[#This Row],[Abs Erorr 2]]/Table21[[#This Row],[Adj Close]]</f>
        <v>1.798551038269243E-2</v>
      </c>
      <c r="M1455" s="6">
        <f t="shared" si="114"/>
        <v>130.29333496666666</v>
      </c>
      <c r="N1455" s="11">
        <f>Table21[[#This Row],[Adj Close]]-Table21[[#This Row],[6-MA]]</f>
        <v>-2.7833328666666688</v>
      </c>
      <c r="O1455" s="12">
        <f>(Table21[[#This Row],[Adj Close]]-M1455)^2</f>
        <v>7.7469418466668962</v>
      </c>
      <c r="P1455" s="12">
        <f>ABS(Table21[[#This Row],[Erorr 3]])</f>
        <v>2.7833328666666688</v>
      </c>
      <c r="Q1455" s="204">
        <f>Table21[[#This Row],[Abs Erorr 3]]/Table21[[#This Row],[Adj Close]]</f>
        <v>2.1828349312423615E-2</v>
      </c>
    </row>
    <row r="1456" spans="1:17" x14ac:dyDescent="0.3">
      <c r="A1456" s="68">
        <v>45576</v>
      </c>
      <c r="B1456" s="87">
        <v>128.07000729999999</v>
      </c>
      <c r="C1456" s="6">
        <f t="shared" si="111"/>
        <v>127.51000209999999</v>
      </c>
      <c r="D1456" s="19">
        <f>Table21[[#This Row],[Adj Close]]-Table21[[#This Row],[Naive Trend ]]</f>
        <v>0.56000519999999199</v>
      </c>
      <c r="E1456" s="7">
        <f t="shared" si="110"/>
        <v>0.31360582402703102</v>
      </c>
      <c r="F1456" s="7">
        <f>ABS(Table21[[#This Row],[Erorr 1]])</f>
        <v>0.56000519999999199</v>
      </c>
      <c r="G1456" s="8">
        <f>Table21[[#This Row],[Abs Erorr 1]]/Table21[[#This Row],[Adj Close]]</f>
        <v>4.3726490831549449E-3</v>
      </c>
      <c r="H1456" s="6">
        <f t="shared" si="113"/>
        <v>128.88667043333334</v>
      </c>
      <c r="I1456" s="9">
        <f>(Table21[[#This Row],[Adj Close]]-Table21[[#This Row],[3-MA]])</f>
        <v>-0.81666313333334983</v>
      </c>
      <c r="J1456" s="5">
        <f t="shared" si="112"/>
        <v>0.66693867334584478</v>
      </c>
      <c r="K1456" s="5">
        <f>ABS(Table21[[#This Row],[Erorr 2]])</f>
        <v>0.81666313333334983</v>
      </c>
      <c r="L1456" s="8">
        <f>Table21[[#This Row],[Abs Erorr 2]]/Table21[[#This Row],[Adj Close]]</f>
        <v>6.3766931114506925E-3</v>
      </c>
      <c r="M1456" s="6">
        <f t="shared" si="114"/>
        <v>129.75833511666667</v>
      </c>
      <c r="N1456" s="11">
        <f>Table21[[#This Row],[Adj Close]]-Table21[[#This Row],[6-MA]]</f>
        <v>-1.6883278166666855</v>
      </c>
      <c r="O1456" s="12">
        <f>(Table21[[#This Row],[Adj Close]]-M1456)^2</f>
        <v>2.8504508165304974</v>
      </c>
      <c r="P1456" s="12">
        <f>ABS(Table21[[#This Row],[Erorr 3]])</f>
        <v>1.6883278166666855</v>
      </c>
      <c r="Q1456" s="204">
        <f>Table21[[#This Row],[Abs Erorr 3]]/Table21[[#This Row],[Adj Close]]</f>
        <v>1.318285094426387E-2</v>
      </c>
    </row>
    <row r="1457" spans="1:17" x14ac:dyDescent="0.3">
      <c r="A1457" s="68">
        <v>45579</v>
      </c>
      <c r="B1457" s="87">
        <v>129.4499969</v>
      </c>
      <c r="C1457" s="6">
        <f t="shared" si="111"/>
        <v>128.07000729999999</v>
      </c>
      <c r="D1457" s="19">
        <f>Table21[[#This Row],[Adj Close]]-Table21[[#This Row],[Naive Trend ]]</f>
        <v>1.379989600000016</v>
      </c>
      <c r="E1457" s="7">
        <f t="shared" si="110"/>
        <v>1.9043712961082042</v>
      </c>
      <c r="F1457" s="7">
        <f>ABS(Table21[[#This Row],[Erorr 1]])</f>
        <v>1.379989600000016</v>
      </c>
      <c r="G1457" s="8">
        <f>Table21[[#This Row],[Abs Erorr 1]]/Table21[[#This Row],[Adj Close]]</f>
        <v>1.0660406589781974E-2</v>
      </c>
      <c r="H1457" s="6">
        <f t="shared" si="113"/>
        <v>128.37667083333332</v>
      </c>
      <c r="I1457" s="9">
        <f>(Table21[[#This Row],[Adj Close]]-Table21[[#This Row],[3-MA]])</f>
        <v>1.0733260666666808</v>
      </c>
      <c r="J1457" s="5">
        <f t="shared" si="112"/>
        <v>1.1520288453861682</v>
      </c>
      <c r="K1457" s="5">
        <f>ABS(Table21[[#This Row],[Erorr 2]])</f>
        <v>1.0733260666666808</v>
      </c>
      <c r="L1457" s="8">
        <f>Table21[[#This Row],[Abs Erorr 2]]/Table21[[#This Row],[Adj Close]]</f>
        <v>8.291433699267093E-3</v>
      </c>
      <c r="M1457" s="6">
        <f t="shared" si="114"/>
        <v>129.37166976666666</v>
      </c>
      <c r="N1457" s="11">
        <f>Table21[[#This Row],[Adj Close]]-Table21[[#This Row],[6-MA]]</f>
        <v>7.8327133333345955E-2</v>
      </c>
      <c r="O1457" s="12">
        <f>(Table21[[#This Row],[Adj Close]]-M1457)^2</f>
        <v>6.1351398162197554E-3</v>
      </c>
      <c r="P1457" s="12">
        <f>ABS(Table21[[#This Row],[Erorr 3]])</f>
        <v>7.8327133333345955E-2</v>
      </c>
      <c r="Q1457" s="204">
        <f>Table21[[#This Row],[Abs Erorr 3]]/Table21[[#This Row],[Adj Close]]</f>
        <v>6.050763631447098E-4</v>
      </c>
    </row>
    <row r="1458" spans="1:17" x14ac:dyDescent="0.3">
      <c r="A1458" s="68">
        <v>45580</v>
      </c>
      <c r="B1458" s="87">
        <v>129.63999939999999</v>
      </c>
      <c r="C1458" s="6">
        <f t="shared" si="111"/>
        <v>129.4499969</v>
      </c>
      <c r="D1458" s="19">
        <f>Table21[[#This Row],[Adj Close]]-Table21[[#This Row],[Naive Trend ]]</f>
        <v>0.19000249999999141</v>
      </c>
      <c r="E1458" s="7">
        <f t="shared" si="110"/>
        <v>3.6100950006246739E-2</v>
      </c>
      <c r="F1458" s="7">
        <f>ABS(Table21[[#This Row],[Erorr 1]])</f>
        <v>0.19000249999999141</v>
      </c>
      <c r="G1458" s="8">
        <f>Table21[[#This Row],[Abs Erorr 1]]/Table21[[#This Row],[Adj Close]]</f>
        <v>1.4656163289059026E-3</v>
      </c>
      <c r="H1458" s="6">
        <f t="shared" si="113"/>
        <v>128.34333543333332</v>
      </c>
      <c r="I1458" s="9">
        <f>(Table21[[#This Row],[Adj Close]]-Table21[[#This Row],[3-MA]])</f>
        <v>1.2966639666666708</v>
      </c>
      <c r="J1458" s="5">
        <f t="shared" si="112"/>
        <v>1.6813374424517453</v>
      </c>
      <c r="K1458" s="5">
        <f>ABS(Table21[[#This Row],[Erorr 2]])</f>
        <v>1.2966639666666708</v>
      </c>
      <c r="L1458" s="8">
        <f>Table21[[#This Row],[Abs Erorr 2]]/Table21[[#This Row],[Adj Close]]</f>
        <v>1.000203619768507E-2</v>
      </c>
      <c r="M1458" s="6">
        <f t="shared" si="114"/>
        <v>129.07333499999999</v>
      </c>
      <c r="N1458" s="11">
        <f>Table21[[#This Row],[Adj Close]]-Table21[[#This Row],[6-MA]]</f>
        <v>0.56666440000000762</v>
      </c>
      <c r="O1458" s="12">
        <f>(Table21[[#This Row],[Adj Close]]-M1458)^2</f>
        <v>0.32110854222736862</v>
      </c>
      <c r="P1458" s="12">
        <f>ABS(Table21[[#This Row],[Erorr 3]])</f>
        <v>0.56666440000000762</v>
      </c>
      <c r="Q1458" s="204">
        <f>Table21[[#This Row],[Abs Erorr 3]]/Table21[[#This Row],[Adj Close]]</f>
        <v>4.3710614210324319E-3</v>
      </c>
    </row>
    <row r="1459" spans="1:17" x14ac:dyDescent="0.3">
      <c r="A1459" s="68">
        <v>45581</v>
      </c>
      <c r="B1459" s="87">
        <v>121.2799988</v>
      </c>
      <c r="C1459" s="6">
        <f t="shared" si="111"/>
        <v>129.63999939999999</v>
      </c>
      <c r="D1459" s="19">
        <f>Table21[[#This Row],[Adj Close]]-Table21[[#This Row],[Naive Trend ]]</f>
        <v>-8.3600005999999922</v>
      </c>
      <c r="E1459" s="7">
        <f t="shared" si="110"/>
        <v>69.889610032000235</v>
      </c>
      <c r="F1459" s="7">
        <f>ABS(Table21[[#This Row],[Erorr 1]])</f>
        <v>8.3600005999999922</v>
      </c>
      <c r="G1459" s="8">
        <f>Table21[[#This Row],[Abs Erorr 1]]/Table21[[#This Row],[Adj Close]]</f>
        <v>6.8931404046154984E-2</v>
      </c>
      <c r="H1459" s="6">
        <f t="shared" si="113"/>
        <v>129.05333453333333</v>
      </c>
      <c r="I1459" s="9">
        <f>(Table21[[#This Row],[Adj Close]]-Table21[[#This Row],[3-MA]])</f>
        <v>-7.7733357333333259</v>
      </c>
      <c r="J1459" s="5">
        <f t="shared" si="112"/>
        <v>60.424748423116753</v>
      </c>
      <c r="K1459" s="5">
        <f>ABS(Table21[[#This Row],[Erorr 2]])</f>
        <v>7.7733357333333259</v>
      </c>
      <c r="L1459" s="8">
        <f>Table21[[#This Row],[Abs Erorr 2]]/Table21[[#This Row],[Adj Close]]</f>
        <v>6.4094127723006919E-2</v>
      </c>
      <c r="M1459" s="6">
        <f t="shared" si="114"/>
        <v>128.97000248333333</v>
      </c>
      <c r="N1459" s="11">
        <f>Table21[[#This Row],[Adj Close]]-Table21[[#This Row],[6-MA]]</f>
        <v>-7.6900036833333303</v>
      </c>
      <c r="O1459" s="12">
        <f>(Table21[[#This Row],[Adj Close]]-M1459)^2</f>
        <v>59.136156649680188</v>
      </c>
      <c r="P1459" s="12">
        <f>ABS(Table21[[#This Row],[Erorr 3]])</f>
        <v>7.6900036833333303</v>
      </c>
      <c r="Q1459" s="204">
        <f>Table21[[#This Row],[Abs Erorr 3]]/Table21[[#This Row],[Adj Close]]</f>
        <v>6.3407023082303407E-2</v>
      </c>
    </row>
    <row r="1460" spans="1:17" x14ac:dyDescent="0.3">
      <c r="A1460" s="68">
        <v>45582</v>
      </c>
      <c r="B1460" s="87">
        <v>122.33000180000001</v>
      </c>
      <c r="C1460" s="6">
        <f t="shared" si="111"/>
        <v>121.2799988</v>
      </c>
      <c r="D1460" s="19">
        <f>Table21[[#This Row],[Adj Close]]-Table21[[#This Row],[Naive Trend ]]</f>
        <v>1.0500030000000038</v>
      </c>
      <c r="E1460" s="7">
        <f t="shared" si="110"/>
        <v>1.1025063000090081</v>
      </c>
      <c r="F1460" s="7">
        <f>ABS(Table21[[#This Row],[Erorr 1]])</f>
        <v>1.0500030000000038</v>
      </c>
      <c r="G1460" s="8">
        <f>Table21[[#This Row],[Abs Erorr 1]]/Table21[[#This Row],[Adj Close]]</f>
        <v>8.5833645430388912E-3</v>
      </c>
      <c r="H1460" s="6">
        <f t="shared" si="113"/>
        <v>126.78999836666667</v>
      </c>
      <c r="I1460" s="9">
        <f>(Table21[[#This Row],[Adj Close]]-Table21[[#This Row],[3-MA]])</f>
        <v>-4.4599965666666606</v>
      </c>
      <c r="J1460" s="5">
        <f t="shared" si="112"/>
        <v>19.891569374678401</v>
      </c>
      <c r="K1460" s="5">
        <f>ABS(Table21[[#This Row],[Erorr 2]])</f>
        <v>4.4599965666666606</v>
      </c>
      <c r="L1460" s="8">
        <f>Table21[[#This Row],[Abs Erorr 2]]/Table21[[#This Row],[Adj Close]]</f>
        <v>3.6458730491628753E-2</v>
      </c>
      <c r="M1460" s="6">
        <f t="shared" si="114"/>
        <v>127.5833346</v>
      </c>
      <c r="N1460" s="11">
        <f>Table21[[#This Row],[Adj Close]]-Table21[[#This Row],[6-MA]]</f>
        <v>-5.2533327999999955</v>
      </c>
      <c r="O1460" s="12">
        <f>(Table21[[#This Row],[Adj Close]]-M1460)^2</f>
        <v>27.597505507555791</v>
      </c>
      <c r="P1460" s="12">
        <f>ABS(Table21[[#This Row],[Erorr 3]])</f>
        <v>5.2533327999999955</v>
      </c>
      <c r="Q1460" s="204">
        <f>Table21[[#This Row],[Abs Erorr 3]]/Table21[[#This Row],[Adj Close]]</f>
        <v>4.294394443473306E-2</v>
      </c>
    </row>
    <row r="1461" spans="1:17" x14ac:dyDescent="0.3">
      <c r="A1461" s="68">
        <v>45583</v>
      </c>
      <c r="B1461" s="87">
        <v>123.76000209999999</v>
      </c>
      <c r="C1461" s="6">
        <f t="shared" si="111"/>
        <v>122.33000180000001</v>
      </c>
      <c r="D1461" s="19">
        <f>Table21[[#This Row],[Adj Close]]-Table21[[#This Row],[Naive Trend ]]</f>
        <v>1.430000299999989</v>
      </c>
      <c r="E1461" s="7">
        <f t="shared" si="110"/>
        <v>2.0449008580000587</v>
      </c>
      <c r="F1461" s="7">
        <f>ABS(Table21[[#This Row],[Erorr 1]])</f>
        <v>1.430000299999989</v>
      </c>
      <c r="G1461" s="8">
        <f>Table21[[#This Row],[Abs Erorr 1]]/Table21[[#This Row],[Adj Close]]</f>
        <v>1.1554624076723323E-2</v>
      </c>
      <c r="H1461" s="6">
        <f t="shared" si="113"/>
        <v>124.41666666666667</v>
      </c>
      <c r="I1461" s="9">
        <f>(Table21[[#This Row],[Adj Close]]-Table21[[#This Row],[3-MA]])</f>
        <v>-0.65666456666667727</v>
      </c>
      <c r="J1461" s="5">
        <f t="shared" si="112"/>
        <v>0.43120835311553501</v>
      </c>
      <c r="K1461" s="5">
        <f>ABS(Table21[[#This Row],[Erorr 2]])</f>
        <v>0.65666456666667727</v>
      </c>
      <c r="L1461" s="8">
        <f>Table21[[#This Row],[Abs Erorr 2]]/Table21[[#This Row],[Adj Close]]</f>
        <v>5.3059514829038399E-3</v>
      </c>
      <c r="M1461" s="6">
        <f t="shared" si="114"/>
        <v>126.38000104999999</v>
      </c>
      <c r="N1461" s="11">
        <f>Table21[[#This Row],[Adj Close]]-Table21[[#This Row],[6-MA]]</f>
        <v>-2.6199989499999958</v>
      </c>
      <c r="O1461" s="12">
        <f>(Table21[[#This Row],[Adj Close]]-M1461)^2</f>
        <v>6.8643944980010803</v>
      </c>
      <c r="P1461" s="12">
        <f>ABS(Table21[[#This Row],[Erorr 3]])</f>
        <v>2.6199989499999958</v>
      </c>
      <c r="Q1461" s="204">
        <f>Table21[[#This Row],[Abs Erorr 3]]/Table21[[#This Row],[Adj Close]]</f>
        <v>2.1169997620741766E-2</v>
      </c>
    </row>
    <row r="1462" spans="1:17" x14ac:dyDescent="0.3">
      <c r="A1462" s="68">
        <v>45586</v>
      </c>
      <c r="B1462" s="87">
        <v>120.41999819999999</v>
      </c>
      <c r="C1462" s="6">
        <f t="shared" si="111"/>
        <v>123.76000209999999</v>
      </c>
      <c r="D1462" s="19">
        <f>Table21[[#This Row],[Adj Close]]-Table21[[#This Row],[Naive Trend ]]</f>
        <v>-3.3400038999999992</v>
      </c>
      <c r="E1462" s="7">
        <f t="shared" si="110"/>
        <v>11.155626052015204</v>
      </c>
      <c r="F1462" s="7">
        <f>ABS(Table21[[#This Row],[Erorr 1]])</f>
        <v>3.3400038999999992</v>
      </c>
      <c r="G1462" s="8">
        <f>Table21[[#This Row],[Abs Erorr 1]]/Table21[[#This Row],[Adj Close]]</f>
        <v>2.7736289237048E-2</v>
      </c>
      <c r="H1462" s="6">
        <f t="shared" si="113"/>
        <v>122.45666756666667</v>
      </c>
      <c r="I1462" s="9">
        <f>(Table21[[#This Row],[Adj Close]]-Table21[[#This Row],[3-MA]])</f>
        <v>-2.036669366666672</v>
      </c>
      <c r="J1462" s="5">
        <f t="shared" si="112"/>
        <v>4.1480221091184228</v>
      </c>
      <c r="K1462" s="5">
        <f>ABS(Table21[[#This Row],[Erorr 2]])</f>
        <v>2.036669366666672</v>
      </c>
      <c r="L1462" s="8">
        <f>Table21[[#This Row],[Abs Erorr 2]]/Table21[[#This Row],[Adj Close]]</f>
        <v>1.691304930335626E-2</v>
      </c>
      <c r="M1462" s="6">
        <f t="shared" si="114"/>
        <v>125.75500104999999</v>
      </c>
      <c r="N1462" s="11">
        <f>Table21[[#This Row],[Adj Close]]-Table21[[#This Row],[6-MA]]</f>
        <v>-5.3350028499999951</v>
      </c>
      <c r="O1462" s="12">
        <f>(Table21[[#This Row],[Adj Close]]-M1462)^2</f>
        <v>28.462255409508071</v>
      </c>
      <c r="P1462" s="12">
        <f>ABS(Table21[[#This Row],[Erorr 3]])</f>
        <v>5.3350028499999951</v>
      </c>
      <c r="Q1462" s="204">
        <f>Table21[[#This Row],[Abs Erorr 3]]/Table21[[#This Row],[Adj Close]]</f>
        <v>4.4303296211143733E-2</v>
      </c>
    </row>
    <row r="1463" spans="1:17" x14ac:dyDescent="0.3">
      <c r="A1463" s="68">
        <v>45587</v>
      </c>
      <c r="B1463" s="87">
        <v>118.9300003</v>
      </c>
      <c r="C1463" s="6">
        <f t="shared" si="111"/>
        <v>120.41999819999999</v>
      </c>
      <c r="D1463" s="19">
        <f>Table21[[#This Row],[Adj Close]]-Table21[[#This Row],[Naive Trend ]]</f>
        <v>-1.4899978999999917</v>
      </c>
      <c r="E1463" s="7">
        <f t="shared" si="110"/>
        <v>2.2200937420043854</v>
      </c>
      <c r="F1463" s="7">
        <f>ABS(Table21[[#This Row],[Erorr 1]])</f>
        <v>1.4899978999999917</v>
      </c>
      <c r="G1463" s="8">
        <f>Table21[[#This Row],[Abs Erorr 1]]/Table21[[#This Row],[Adj Close]]</f>
        <v>1.2528360348452732E-2</v>
      </c>
      <c r="H1463" s="6">
        <f t="shared" si="113"/>
        <v>122.1700007</v>
      </c>
      <c r="I1463" s="9">
        <f>(Table21[[#This Row],[Adj Close]]-Table21[[#This Row],[3-MA]])</f>
        <v>-3.2400003999999996</v>
      </c>
      <c r="J1463" s="5">
        <f t="shared" si="112"/>
        <v>10.497602592000158</v>
      </c>
      <c r="K1463" s="5">
        <f>ABS(Table21[[#This Row],[Erorr 2]])</f>
        <v>3.2400003999999996</v>
      </c>
      <c r="L1463" s="8">
        <f>Table21[[#This Row],[Abs Erorr 2]]/Table21[[#This Row],[Adj Close]]</f>
        <v>2.7242919295611904E-2</v>
      </c>
      <c r="M1463" s="6">
        <f t="shared" si="114"/>
        <v>124.47999953333333</v>
      </c>
      <c r="N1463" s="11">
        <f>Table21[[#This Row],[Adj Close]]-Table21[[#This Row],[6-MA]]</f>
        <v>-5.5499992333333239</v>
      </c>
      <c r="O1463" s="12">
        <f>(Table21[[#This Row],[Adj Close]]-M1463)^2</f>
        <v>30.802491490000484</v>
      </c>
      <c r="P1463" s="12">
        <f>ABS(Table21[[#This Row],[Erorr 3]])</f>
        <v>5.5499992333333239</v>
      </c>
      <c r="Q1463" s="204">
        <f>Table21[[#This Row],[Abs Erorr 3]]/Table21[[#This Row],[Adj Close]]</f>
        <v>4.6666099548755516E-2</v>
      </c>
    </row>
    <row r="1464" spans="1:17" x14ac:dyDescent="0.3">
      <c r="A1464" s="68">
        <v>45588</v>
      </c>
      <c r="B1464" s="87">
        <v>116.01000209999999</v>
      </c>
      <c r="C1464" s="6">
        <f t="shared" si="111"/>
        <v>118.9300003</v>
      </c>
      <c r="D1464" s="19">
        <f>Table21[[#This Row],[Adj Close]]-Table21[[#This Row],[Naive Trend ]]</f>
        <v>-2.9199982000000091</v>
      </c>
      <c r="E1464" s="7">
        <f t="shared" si="110"/>
        <v>8.5263894880032929</v>
      </c>
      <c r="F1464" s="7">
        <f>ABS(Table21[[#This Row],[Erorr 1]])</f>
        <v>2.9199982000000091</v>
      </c>
      <c r="G1464" s="8">
        <f>Table21[[#This Row],[Abs Erorr 1]]/Table21[[#This Row],[Adj Close]]</f>
        <v>2.5170227972955182E-2</v>
      </c>
      <c r="H1464" s="6">
        <f t="shared" si="113"/>
        <v>121.03666686666666</v>
      </c>
      <c r="I1464" s="9">
        <f>(Table21[[#This Row],[Adj Close]]-Table21[[#This Row],[3-MA]])</f>
        <v>-5.0266647666666699</v>
      </c>
      <c r="J1464" s="5">
        <f t="shared" si="112"/>
        <v>25.267358676448087</v>
      </c>
      <c r="K1464" s="5">
        <f>ABS(Table21[[#This Row],[Erorr 2]])</f>
        <v>5.0266647666666699</v>
      </c>
      <c r="L1464" s="8">
        <f>Table21[[#This Row],[Abs Erorr 2]]/Table21[[#This Row],[Adj Close]]</f>
        <v>4.3329580860913285E-2</v>
      </c>
      <c r="M1464" s="6">
        <f t="shared" si="114"/>
        <v>122.72666676666665</v>
      </c>
      <c r="N1464" s="11">
        <f>Table21[[#This Row],[Adj Close]]-Table21[[#This Row],[6-MA]]</f>
        <v>-6.7166646666666594</v>
      </c>
      <c r="O1464" s="12">
        <f>(Table21[[#This Row],[Adj Close]]-M1464)^2</f>
        <v>45.113584244448347</v>
      </c>
      <c r="P1464" s="12">
        <f>ABS(Table21[[#This Row],[Erorr 3]])</f>
        <v>6.7166646666666594</v>
      </c>
      <c r="Q1464" s="204">
        <f>Table21[[#This Row],[Abs Erorr 3]]/Table21[[#This Row],[Adj Close]]</f>
        <v>5.7897289415415498E-2</v>
      </c>
    </row>
    <row r="1465" spans="1:17" x14ac:dyDescent="0.3">
      <c r="A1465" s="68">
        <v>45589</v>
      </c>
      <c r="B1465" s="87">
        <v>116.8799973</v>
      </c>
      <c r="C1465" s="6">
        <f t="shared" si="111"/>
        <v>116.01000209999999</v>
      </c>
      <c r="D1465" s="19">
        <f>Table21[[#This Row],[Adj Close]]-Table21[[#This Row],[Naive Trend ]]</f>
        <v>0.8699952000000053</v>
      </c>
      <c r="E1465" s="7">
        <f t="shared" si="110"/>
        <v>0.7568916480230492</v>
      </c>
      <c r="F1465" s="7">
        <f>ABS(Table21[[#This Row],[Erorr 1]])</f>
        <v>0.8699952000000053</v>
      </c>
      <c r="G1465" s="8">
        <f>Table21[[#This Row],[Abs Erorr 1]]/Table21[[#This Row],[Adj Close]]</f>
        <v>7.4434909317028647E-3</v>
      </c>
      <c r="H1465" s="6">
        <f t="shared" si="113"/>
        <v>118.45333353333332</v>
      </c>
      <c r="I1465" s="9">
        <f>(Table21[[#This Row],[Adj Close]]-Table21[[#This Row],[3-MA]])</f>
        <v>-1.5733362333333218</v>
      </c>
      <c r="J1465" s="5">
        <f t="shared" si="112"/>
        <v>2.4753869031194848</v>
      </c>
      <c r="K1465" s="5">
        <f>ABS(Table21[[#This Row],[Erorr 2]])</f>
        <v>1.5733362333333218</v>
      </c>
      <c r="L1465" s="8">
        <f>Table21[[#This Row],[Abs Erorr 2]]/Table21[[#This Row],[Adj Close]]</f>
        <v>1.3461124826132435E-2</v>
      </c>
      <c r="M1465" s="6">
        <f t="shared" si="114"/>
        <v>120.45500054999998</v>
      </c>
      <c r="N1465" s="11">
        <f>Table21[[#This Row],[Adj Close]]-Table21[[#This Row],[6-MA]]</f>
        <v>-3.5750032499999804</v>
      </c>
      <c r="O1465" s="12">
        <f>(Table21[[#This Row],[Adj Close]]-M1465)^2</f>
        <v>12.780648237510423</v>
      </c>
      <c r="P1465" s="12">
        <f>ABS(Table21[[#This Row],[Erorr 3]])</f>
        <v>3.5750032499999804</v>
      </c>
      <c r="Q1465" s="204">
        <f>Table21[[#This Row],[Abs Erorr 3]]/Table21[[#This Row],[Adj Close]]</f>
        <v>3.0586955275365844E-2</v>
      </c>
    </row>
    <row r="1466" spans="1:17" x14ac:dyDescent="0.3">
      <c r="A1466" s="68">
        <v>45590</v>
      </c>
      <c r="B1466" s="87">
        <v>116.88999939999999</v>
      </c>
      <c r="C1466" s="6">
        <f t="shared" si="111"/>
        <v>116.8799973</v>
      </c>
      <c r="D1466" s="19">
        <f>Table21[[#This Row],[Adj Close]]-Table21[[#This Row],[Naive Trend ]]</f>
        <v>1.000209999999413E-2</v>
      </c>
      <c r="E1466" s="7">
        <f t="shared" si="110"/>
        <v>1.0004200440988256E-4</v>
      </c>
      <c r="F1466" s="7">
        <f>ABS(Table21[[#This Row],[Erorr 1]])</f>
        <v>1.000209999999413E-2</v>
      </c>
      <c r="G1466" s="8">
        <f>Table21[[#This Row],[Abs Erorr 1]]/Table21[[#This Row],[Adj Close]]</f>
        <v>8.5568483628498758E-5</v>
      </c>
      <c r="H1466" s="6">
        <f t="shared" si="113"/>
        <v>117.27333323333333</v>
      </c>
      <c r="I1466" s="9">
        <f>(Table21[[#This Row],[Adj Close]]-Table21[[#This Row],[3-MA]])</f>
        <v>-0.3833338333333387</v>
      </c>
      <c r="J1466" s="5">
        <f t="shared" si="112"/>
        <v>0.14694482777803189</v>
      </c>
      <c r="K1466" s="5">
        <f>ABS(Table21[[#This Row],[Erorr 2]])</f>
        <v>0.3833338333333387</v>
      </c>
      <c r="L1466" s="8">
        <f>Table21[[#This Row],[Abs Erorr 2]]/Table21[[#This Row],[Adj Close]]</f>
        <v>3.2794408016169323E-3</v>
      </c>
      <c r="M1466" s="6">
        <f t="shared" si="114"/>
        <v>119.72166696666666</v>
      </c>
      <c r="N1466" s="11">
        <f>Table21[[#This Row],[Adj Close]]-Table21[[#This Row],[6-MA]]</f>
        <v>-2.8316675666666669</v>
      </c>
      <c r="O1466" s="12">
        <f>(Table21[[#This Row],[Adj Close]]-M1466)^2</f>
        <v>8.0183412081119219</v>
      </c>
      <c r="P1466" s="12">
        <f>ABS(Table21[[#This Row],[Erorr 3]])</f>
        <v>2.8316675666666669</v>
      </c>
      <c r="Q1466" s="204">
        <f>Table21[[#This Row],[Abs Erorr 3]]/Table21[[#This Row],[Adj Close]]</f>
        <v>2.4225062718810031E-2</v>
      </c>
    </row>
    <row r="1467" spans="1:17" x14ac:dyDescent="0.3">
      <c r="A1467" s="68">
        <v>45593</v>
      </c>
      <c r="B1467" s="87">
        <v>115.3199997</v>
      </c>
      <c r="C1467" s="6">
        <f t="shared" si="111"/>
        <v>116.88999939999999</v>
      </c>
      <c r="D1467" s="19">
        <f>Table21[[#This Row],[Adj Close]]-Table21[[#This Row],[Naive Trend ]]</f>
        <v>-1.5699996999999968</v>
      </c>
      <c r="E1467" s="7">
        <f t="shared" si="110"/>
        <v>2.4648990580000798</v>
      </c>
      <c r="F1467" s="7">
        <f>ABS(Table21[[#This Row],[Erorr 1]])</f>
        <v>1.5699996999999968</v>
      </c>
      <c r="G1467" s="8">
        <f>Table21[[#This Row],[Abs Erorr 1]]/Table21[[#This Row],[Adj Close]]</f>
        <v>1.3614288103401694E-2</v>
      </c>
      <c r="H1467" s="6">
        <f t="shared" si="113"/>
        <v>116.59333293333333</v>
      </c>
      <c r="I1467" s="9">
        <f>(Table21[[#This Row],[Adj Close]]-Table21[[#This Row],[3-MA]])</f>
        <v>-1.2733332333333323</v>
      </c>
      <c r="J1467" s="5">
        <f t="shared" si="112"/>
        <v>1.6213775231111183</v>
      </c>
      <c r="K1467" s="5">
        <f>ABS(Table21[[#This Row],[Erorr 2]])</f>
        <v>1.2733332333333323</v>
      </c>
      <c r="L1467" s="8">
        <f>Table21[[#This Row],[Abs Erorr 2]]/Table21[[#This Row],[Adj Close]]</f>
        <v>1.1041738090928319E-2</v>
      </c>
      <c r="M1467" s="6">
        <f t="shared" si="114"/>
        <v>118.81499989999999</v>
      </c>
      <c r="N1467" s="11">
        <f>Table21[[#This Row],[Adj Close]]-Table21[[#This Row],[6-MA]]</f>
        <v>-3.4950001999999927</v>
      </c>
      <c r="O1467" s="12">
        <f>(Table21[[#This Row],[Adj Close]]-M1467)^2</f>
        <v>12.215026397999988</v>
      </c>
      <c r="P1467" s="12">
        <f>ABS(Table21[[#This Row],[Erorr 3]])</f>
        <v>3.4950001999999927</v>
      </c>
      <c r="Q1467" s="204">
        <f>Table21[[#This Row],[Abs Erorr 3]]/Table21[[#This Row],[Adj Close]]</f>
        <v>3.0306973717413154E-2</v>
      </c>
    </row>
    <row r="1468" spans="1:17" x14ac:dyDescent="0.3">
      <c r="A1468" s="68">
        <v>45594</v>
      </c>
      <c r="B1468" s="87">
        <v>119.4599991</v>
      </c>
      <c r="C1468" s="6">
        <f t="shared" si="111"/>
        <v>115.3199997</v>
      </c>
      <c r="D1468" s="19">
        <f>Table21[[#This Row],[Adj Close]]-Table21[[#This Row],[Naive Trend ]]</f>
        <v>4.1399994000000078</v>
      </c>
      <c r="E1468" s="7">
        <f t="shared" si="110"/>
        <v>17.139595032000425</v>
      </c>
      <c r="F1468" s="7">
        <f>ABS(Table21[[#This Row],[Erorr 1]])</f>
        <v>4.1399994000000078</v>
      </c>
      <c r="G1468" s="8">
        <f>Table21[[#This Row],[Abs Erorr 1]]/Table21[[#This Row],[Adj Close]]</f>
        <v>3.4655947021516489E-2</v>
      </c>
      <c r="H1468" s="6">
        <f t="shared" si="113"/>
        <v>116.36333213333332</v>
      </c>
      <c r="I1468" s="9">
        <f>(Table21[[#This Row],[Adj Close]]-Table21[[#This Row],[3-MA]])</f>
        <v>3.0966669666666888</v>
      </c>
      <c r="J1468" s="5">
        <f t="shared" si="112"/>
        <v>9.589346302444671</v>
      </c>
      <c r="K1468" s="5">
        <f>ABS(Table21[[#This Row],[Erorr 2]])</f>
        <v>3.0966669666666888</v>
      </c>
      <c r="L1468" s="8">
        <f>Table21[[#This Row],[Abs Erorr 2]]/Table21[[#This Row],[Adj Close]]</f>
        <v>2.592220818681296E-2</v>
      </c>
      <c r="M1468" s="6">
        <f t="shared" si="114"/>
        <v>117.40833283333335</v>
      </c>
      <c r="N1468" s="11">
        <f>Table21[[#This Row],[Adj Close]]-Table21[[#This Row],[6-MA]]</f>
        <v>2.0516662666666576</v>
      </c>
      <c r="O1468" s="12">
        <f>(Table21[[#This Row],[Adj Close]]-M1468)^2</f>
        <v>4.2093344697779012</v>
      </c>
      <c r="P1468" s="12">
        <f>ABS(Table21[[#This Row],[Erorr 3]])</f>
        <v>2.0516662666666576</v>
      </c>
      <c r="Q1468" s="204">
        <f>Table21[[#This Row],[Abs Erorr 3]]/Table21[[#This Row],[Adj Close]]</f>
        <v>1.7174504286989047E-2</v>
      </c>
    </row>
    <row r="1469" spans="1:17" x14ac:dyDescent="0.3">
      <c r="A1469" s="68">
        <v>45595</v>
      </c>
      <c r="B1469" s="87">
        <v>120.0500031</v>
      </c>
      <c r="C1469" s="6">
        <f t="shared" si="111"/>
        <v>119.4599991</v>
      </c>
      <c r="D1469" s="19">
        <f>Table21[[#This Row],[Adj Close]]-Table21[[#This Row],[Naive Trend ]]</f>
        <v>0.59000399999999331</v>
      </c>
      <c r="E1469" s="7">
        <f t="shared" si="110"/>
        <v>0.34810472001599213</v>
      </c>
      <c r="F1469" s="7">
        <f>ABS(Table21[[#This Row],[Erorr 1]])</f>
        <v>0.59000399999999331</v>
      </c>
      <c r="G1469" s="8">
        <f>Table21[[#This Row],[Abs Erorr 1]]/Table21[[#This Row],[Adj Close]]</f>
        <v>4.9146521013292109E-3</v>
      </c>
      <c r="H1469" s="6">
        <f t="shared" si="113"/>
        <v>117.22333273333334</v>
      </c>
      <c r="I1469" s="9">
        <f>(Table21[[#This Row],[Adj Close]]-Table21[[#This Row],[3-MA]])</f>
        <v>2.8266703666666615</v>
      </c>
      <c r="J1469" s="5">
        <f t="shared" si="112"/>
        <v>7.9900653617914381</v>
      </c>
      <c r="K1469" s="5">
        <f>ABS(Table21[[#This Row],[Erorr 2]])</f>
        <v>2.8266703666666615</v>
      </c>
      <c r="L1469" s="8">
        <f>Table21[[#This Row],[Abs Erorr 2]]/Table21[[#This Row],[Adj Close]]</f>
        <v>2.3545775041022565E-2</v>
      </c>
      <c r="M1469" s="6">
        <f t="shared" si="114"/>
        <v>117.24833298333334</v>
      </c>
      <c r="N1469" s="11">
        <f>Table21[[#This Row],[Adj Close]]-Table21[[#This Row],[6-MA]]</f>
        <v>2.8016701166666564</v>
      </c>
      <c r="O1469" s="12">
        <f>(Table21[[#This Row],[Adj Close]]-M1469)^2</f>
        <v>7.8493554426229561</v>
      </c>
      <c r="P1469" s="12">
        <f>ABS(Table21[[#This Row],[Erorr 3]])</f>
        <v>2.8016701166666564</v>
      </c>
      <c r="Q1469" s="204">
        <f>Table21[[#This Row],[Abs Erorr 3]]/Table21[[#This Row],[Adj Close]]</f>
        <v>2.3337526400002705E-2</v>
      </c>
    </row>
    <row r="1470" spans="1:17" x14ac:dyDescent="0.3">
      <c r="A1470" s="68">
        <v>45596</v>
      </c>
      <c r="B1470" s="87">
        <v>119.5400009</v>
      </c>
      <c r="C1470" s="6">
        <f t="shared" si="111"/>
        <v>120.0500031</v>
      </c>
      <c r="D1470" s="19">
        <f>Table21[[#This Row],[Adj Close]]-Table21[[#This Row],[Naive Trend ]]</f>
        <v>-0.5100022000000024</v>
      </c>
      <c r="E1470" s="7">
        <f t="shared" si="110"/>
        <v>0.26010224400484244</v>
      </c>
      <c r="F1470" s="7">
        <f>ABS(Table21[[#This Row],[Erorr 1]])</f>
        <v>0.5100022000000024</v>
      </c>
      <c r="G1470" s="8">
        <f>Table21[[#This Row],[Abs Erorr 1]]/Table21[[#This Row],[Adj Close]]</f>
        <v>4.266372730134407E-3</v>
      </c>
      <c r="H1470" s="6">
        <f t="shared" si="113"/>
        <v>118.27666729999999</v>
      </c>
      <c r="I1470" s="9">
        <f>(Table21[[#This Row],[Adj Close]]-Table21[[#This Row],[3-MA]])</f>
        <v>1.2633336000000099</v>
      </c>
      <c r="J1470" s="5">
        <f t="shared" si="112"/>
        <v>1.5960117848889852</v>
      </c>
      <c r="K1470" s="5">
        <f>ABS(Table21[[#This Row],[Erorr 2]])</f>
        <v>1.2633336000000099</v>
      </c>
      <c r="L1470" s="8">
        <f>Table21[[#This Row],[Abs Erorr 2]]/Table21[[#This Row],[Adj Close]]</f>
        <v>1.0568291705609398E-2</v>
      </c>
      <c r="M1470" s="6">
        <f t="shared" si="114"/>
        <v>117.43500011666667</v>
      </c>
      <c r="N1470" s="11">
        <f>Table21[[#This Row],[Adj Close]]-Table21[[#This Row],[6-MA]]</f>
        <v>2.105000783333324</v>
      </c>
      <c r="O1470" s="12">
        <f>(Table21[[#This Row],[Adj Close]]-M1470)^2</f>
        <v>4.4310282978339073</v>
      </c>
      <c r="P1470" s="12">
        <f>ABS(Table21[[#This Row],[Erorr 3]])</f>
        <v>2.105000783333324</v>
      </c>
      <c r="Q1470" s="204">
        <f>Table21[[#This Row],[Abs Erorr 3]]/Table21[[#This Row],[Adj Close]]</f>
        <v>1.7609174899490269E-2</v>
      </c>
    </row>
    <row r="1471" spans="1:17" x14ac:dyDescent="0.3">
      <c r="A1471" s="163">
        <v>45597.291666608799</v>
      </c>
      <c r="B1471" s="164"/>
      <c r="C1471" s="164"/>
      <c r="D1471" s="165"/>
      <c r="E1471" s="164"/>
      <c r="F1471" s="164"/>
      <c r="G1471" s="166"/>
      <c r="H1471" s="167">
        <f t="shared" si="113"/>
        <v>119.68333436666667</v>
      </c>
      <c r="I1471" s="168">
        <f>(Table21[[#This Row],[Adj Close]]-Table21[[#This Row],[3-MA]])</f>
        <v>-119.68333436666667</v>
      </c>
      <c r="J1471" s="169">
        <f t="shared" si="112"/>
        <v>14324.100525123335</v>
      </c>
      <c r="K1471" s="169">
        <f>ABS(Table21[[#This Row],[Erorr 2]])</f>
        <v>119.68333436666667</v>
      </c>
      <c r="L1471" s="170"/>
      <c r="M1471" s="167">
        <f t="shared" si="114"/>
        <v>118.02333324999999</v>
      </c>
      <c r="N1471" s="171">
        <f>Table21[[#This Row],[Adj Close]]-Table21[[#This Row],[6-MA]]</f>
        <v>-118.02333324999999</v>
      </c>
      <c r="O1471" s="172">
        <f>(Table21[[#This Row],[Adj Close]]-M1471)^2</f>
        <v>13929.507191440554</v>
      </c>
      <c r="P1471" s="172">
        <f>ABS(Table21[[#This Row],[Erorr 3]])</f>
        <v>118.02333324999999</v>
      </c>
      <c r="Q1471" s="173"/>
    </row>
    <row r="1472" spans="1:17" x14ac:dyDescent="0.3">
      <c r="A1472" s="163">
        <v>45598.291666608799</v>
      </c>
      <c r="B1472" s="164"/>
      <c r="C1472" s="164"/>
      <c r="D1472" s="165"/>
      <c r="E1472" s="164"/>
      <c r="F1472" s="164"/>
      <c r="G1472" s="166"/>
      <c r="H1472" s="167"/>
      <c r="I1472" s="168"/>
      <c r="J1472" s="169"/>
      <c r="K1472" s="169"/>
      <c r="L1472" s="170"/>
      <c r="M1472" s="167"/>
      <c r="N1472" s="171"/>
      <c r="O1472" s="172"/>
      <c r="P1472" s="172"/>
      <c r="Q1472" s="173"/>
    </row>
    <row r="1473" spans="1:19" x14ac:dyDescent="0.3">
      <c r="A1473" s="163">
        <v>45599.291666608799</v>
      </c>
      <c r="B1473" s="164"/>
      <c r="C1473" s="164"/>
      <c r="D1473" s="165"/>
      <c r="E1473" s="164"/>
      <c r="F1473" s="164"/>
      <c r="G1473" s="166"/>
      <c r="H1473" s="167"/>
      <c r="I1473" s="168"/>
      <c r="J1473" s="169"/>
      <c r="K1473" s="169"/>
      <c r="L1473" s="170"/>
      <c r="M1473" s="167"/>
      <c r="N1473" s="171"/>
      <c r="O1473" s="172"/>
      <c r="P1473" s="172"/>
      <c r="Q1473" s="173"/>
    </row>
    <row r="1474" spans="1:19" x14ac:dyDescent="0.3">
      <c r="A1474" s="163">
        <v>45600.291666608799</v>
      </c>
      <c r="B1474" s="164"/>
      <c r="C1474" s="164"/>
      <c r="D1474" s="165"/>
      <c r="E1474" s="164"/>
      <c r="F1474" s="164"/>
      <c r="G1474" s="166"/>
      <c r="H1474" s="170"/>
      <c r="I1474" s="170"/>
      <c r="J1474" s="165"/>
      <c r="K1474" s="174"/>
      <c r="L1474" s="170"/>
      <c r="M1474" s="167"/>
      <c r="N1474" s="171"/>
      <c r="O1474" s="172"/>
      <c r="P1474" s="172"/>
      <c r="Q1474" s="173"/>
    </row>
    <row r="1475" spans="1:19" x14ac:dyDescent="0.3">
      <c r="A1475" s="163">
        <v>45601.291666608799</v>
      </c>
      <c r="B1475" s="164"/>
      <c r="C1475" s="164"/>
      <c r="D1475" s="165"/>
      <c r="E1475" s="164"/>
      <c r="F1475" s="164"/>
      <c r="G1475" s="166"/>
      <c r="H1475" s="164"/>
      <c r="I1475" s="165"/>
      <c r="J1475" s="165"/>
      <c r="K1475" s="174"/>
      <c r="L1475" s="165"/>
      <c r="M1475" s="167"/>
      <c r="N1475" s="171"/>
      <c r="O1475" s="172"/>
      <c r="P1475" s="172"/>
      <c r="Q1475" s="173"/>
    </row>
    <row r="1476" spans="1:19" x14ac:dyDescent="0.3">
      <c r="A1476" s="175">
        <v>45602.291666608799</v>
      </c>
      <c r="B1476" s="176"/>
      <c r="C1476" s="176"/>
      <c r="D1476" s="177"/>
      <c r="E1476" s="176"/>
      <c r="F1476" s="164"/>
      <c r="G1476" s="166"/>
      <c r="H1476" s="176"/>
      <c r="I1476" s="177"/>
      <c r="J1476" s="177"/>
      <c r="K1476" s="178"/>
      <c r="L1476" s="177"/>
      <c r="M1476" s="179"/>
      <c r="N1476" s="180"/>
      <c r="O1476" s="172"/>
      <c r="P1476" s="181"/>
      <c r="Q1476" s="182"/>
      <c r="S1476" s="14"/>
    </row>
    <row r="1477" spans="1:19" x14ac:dyDescent="0.3">
      <c r="A1477" s="13"/>
      <c r="J1477" s="14"/>
      <c r="N1477" s="15"/>
      <c r="O1477" s="15"/>
      <c r="P1477" s="15"/>
      <c r="Q1477" s="15"/>
      <c r="S1477" s="14"/>
    </row>
    <row r="1478" spans="1:19" x14ac:dyDescent="0.3">
      <c r="A1478" s="16"/>
      <c r="J1478" s="14"/>
      <c r="S1478" s="14"/>
    </row>
    <row r="1479" spans="1:19" x14ac:dyDescent="0.3">
      <c r="A1479" s="16"/>
      <c r="J1479" s="14"/>
      <c r="S1479" s="14"/>
    </row>
    <row r="1480" spans="1:19" x14ac:dyDescent="0.3">
      <c r="A1480" s="16"/>
      <c r="J1480" s="14"/>
      <c r="S1480" s="14"/>
    </row>
    <row r="1481" spans="1:19" x14ac:dyDescent="0.3">
      <c r="A1481" s="16"/>
      <c r="J1481" s="14"/>
      <c r="S1481" s="14"/>
    </row>
    <row r="1482" spans="1:19" x14ac:dyDescent="0.3">
      <c r="A1482" s="16"/>
      <c r="J1482" s="14"/>
      <c r="S1482" s="14"/>
    </row>
    <row r="1483" spans="1:19" x14ac:dyDescent="0.3">
      <c r="A1483" s="16"/>
      <c r="J1483" s="14"/>
      <c r="S1483" s="14"/>
    </row>
    <row r="1484" spans="1:19" x14ac:dyDescent="0.3">
      <c r="A1484" s="16"/>
      <c r="J1484" s="14"/>
      <c r="S1484" s="14"/>
    </row>
    <row r="1485" spans="1:19" x14ac:dyDescent="0.3">
      <c r="A1485" s="16"/>
      <c r="J1485" s="14"/>
    </row>
  </sheetData>
  <mergeCells count="5">
    <mergeCell ref="S5:X5"/>
    <mergeCell ref="S9:U9"/>
    <mergeCell ref="S6:U6"/>
    <mergeCell ref="S7:U7"/>
    <mergeCell ref="S8:U8"/>
  </mergeCells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22706F-B0F0-4B11-9A7F-6A64D8563F10}">
  <dimension ref="A1:S1470"/>
  <sheetViews>
    <sheetView zoomScale="85" zoomScaleNormal="85" workbookViewId="0">
      <selection activeCell="D15" sqref="D15"/>
    </sheetView>
  </sheetViews>
  <sheetFormatPr defaultRowHeight="15.6" x14ac:dyDescent="0.3"/>
  <cols>
    <col min="1" max="1" width="20.296875" customWidth="1"/>
    <col min="2" max="2" width="27.8984375" customWidth="1"/>
    <col min="5" max="5" width="9.09765625" style="20" bestFit="1" customWidth="1"/>
    <col min="6" max="6" width="13.19921875" hidden="1" customWidth="1"/>
    <col min="7" max="7" width="13.09765625" hidden="1" customWidth="1"/>
    <col min="8" max="8" width="14.3984375" hidden="1" customWidth="1"/>
    <col min="9" max="9" width="8.59765625" hidden="1" customWidth="1"/>
    <col min="10" max="11" width="10.796875" hidden="1" customWidth="1"/>
    <col min="12" max="12" width="13.59765625" hidden="1" customWidth="1"/>
    <col min="13" max="13" width="11.59765625" bestFit="1" customWidth="1"/>
    <col min="14" max="14" width="11.69921875" bestFit="1" customWidth="1"/>
    <col min="15" max="15" width="10.8984375" bestFit="1" customWidth="1"/>
    <col min="16" max="16" width="11.796875" bestFit="1" customWidth="1"/>
    <col min="17" max="17" width="14.59765625" bestFit="1" customWidth="1"/>
    <col min="18" max="18" width="16" style="20" bestFit="1" customWidth="1"/>
    <col min="19" max="19" width="12.3984375" style="20" bestFit="1" customWidth="1"/>
    <col min="21" max="21" width="8.69921875" customWidth="1"/>
    <col min="22" max="22" width="10.09765625" customWidth="1"/>
  </cols>
  <sheetData>
    <row r="1" spans="1:19" x14ac:dyDescent="0.3">
      <c r="A1" s="216" t="s">
        <v>133</v>
      </c>
      <c r="B1" s="216"/>
      <c r="E1" s="185" t="s">
        <v>21</v>
      </c>
      <c r="F1" s="186" t="s">
        <v>0</v>
      </c>
      <c r="G1" s="187" t="s">
        <v>1</v>
      </c>
      <c r="H1" s="183" t="s">
        <v>2</v>
      </c>
      <c r="I1" s="183" t="s">
        <v>22</v>
      </c>
      <c r="J1" s="183" t="s">
        <v>23</v>
      </c>
      <c r="K1" s="183" t="s">
        <v>24</v>
      </c>
      <c r="L1" s="183" t="s">
        <v>25</v>
      </c>
      <c r="M1" s="183" t="s">
        <v>26</v>
      </c>
      <c r="N1" s="183" t="s">
        <v>27</v>
      </c>
      <c r="O1" s="183" t="s">
        <v>28</v>
      </c>
      <c r="P1" s="183" t="s">
        <v>29</v>
      </c>
      <c r="Q1" s="183" t="s">
        <v>30</v>
      </c>
      <c r="R1" s="183" t="s">
        <v>31</v>
      </c>
      <c r="S1" s="184" t="s">
        <v>32</v>
      </c>
    </row>
    <row r="2" spans="1:19" ht="16.2" thickBot="1" x14ac:dyDescent="0.35">
      <c r="E2" s="21">
        <f>1</f>
        <v>1</v>
      </c>
      <c r="F2" s="97">
        <v>43467</v>
      </c>
      <c r="G2" s="98">
        <v>99.704498290000004</v>
      </c>
      <c r="H2" s="100"/>
      <c r="I2" s="100"/>
      <c r="J2" s="100"/>
      <c r="K2" s="100"/>
      <c r="L2" s="100"/>
      <c r="M2" s="127">
        <f t="shared" ref="M2:M65" ca="1" si="0">IF(E2&lt;=span,G2,AVERAGE(OFFSET(G2,-span,0,span,1)))</f>
        <v>99.704498290000004</v>
      </c>
      <c r="N2" s="115">
        <f ca="1">G2-M2</f>
        <v>0</v>
      </c>
      <c r="O2" s="115">
        <f ca="1">N2^2</f>
        <v>0</v>
      </c>
      <c r="P2" s="115">
        <f ca="1">ABS(N2)</f>
        <v>0</v>
      </c>
      <c r="Q2" s="126">
        <f ca="1">P2/G2</f>
        <v>0</v>
      </c>
      <c r="R2" s="115">
        <f t="shared" ref="R2:R65" ca="1" si="1">N2-AVERAGE(ErorrMA)</f>
        <v>-2.485688073746372E-2</v>
      </c>
      <c r="S2" s="24">
        <v>1</v>
      </c>
    </row>
    <row r="3" spans="1:19" ht="16.2" thickBot="1" x14ac:dyDescent="0.35">
      <c r="A3" s="99" t="s">
        <v>33</v>
      </c>
      <c r="B3" s="99" t="s">
        <v>34</v>
      </c>
      <c r="E3" s="21">
        <f>E2+1</f>
        <v>2</v>
      </c>
      <c r="F3" s="97">
        <v>43468</v>
      </c>
      <c r="G3" s="98">
        <v>99.36231995</v>
      </c>
      <c r="H3" s="25">
        <f>G2</f>
        <v>99.704498290000004</v>
      </c>
      <c r="I3" s="7">
        <f>(G3-H3)</f>
        <v>-0.3421783400000038</v>
      </c>
      <c r="J3" s="7">
        <f>I3^2</f>
        <v>0.1170860163651582</v>
      </c>
      <c r="K3" s="7">
        <f>ABS(I3)</f>
        <v>0.3421783400000038</v>
      </c>
      <c r="L3" s="22">
        <f>K3/G3</f>
        <v>3.4437434650498398E-3</v>
      </c>
      <c r="M3" s="127">
        <f t="shared" ca="1" si="0"/>
        <v>99.36231995</v>
      </c>
      <c r="N3" s="120">
        <f t="shared" ref="N3:N66" ca="1" si="2">G3-M3</f>
        <v>0</v>
      </c>
      <c r="O3" s="120">
        <f t="shared" ref="O3:O66" ca="1" si="3">N3^2</f>
        <v>0</v>
      </c>
      <c r="P3" s="120">
        <f t="shared" ref="P3:P66" ca="1" si="4">ABS(N3)</f>
        <v>0</v>
      </c>
      <c r="Q3" s="126">
        <f t="shared" ref="Q3:Q66" ca="1" si="5">P3/G3</f>
        <v>0</v>
      </c>
      <c r="R3" s="115">
        <f t="shared" ca="1" si="1"/>
        <v>-2.485688073746372E-2</v>
      </c>
      <c r="S3" s="24">
        <f ca="1">IF(N2*N3&lt;0,1,0)</f>
        <v>0</v>
      </c>
    </row>
    <row r="4" spans="1:19" ht="16.2" thickBot="1" x14ac:dyDescent="0.35">
      <c r="A4" s="26" t="s">
        <v>35</v>
      </c>
      <c r="B4" s="27">
        <v>3</v>
      </c>
      <c r="E4" s="21">
        <f t="shared" ref="E4:E67" si="6">E3+1</f>
        <v>3</v>
      </c>
      <c r="F4" s="97">
        <v>43469</v>
      </c>
      <c r="G4" s="98">
        <v>103.40219879999999</v>
      </c>
      <c r="H4" s="25">
        <f t="shared" ref="H4:H67" si="7">G3</f>
        <v>99.36231995</v>
      </c>
      <c r="I4" s="7">
        <f t="shared" ref="I4:I67" si="8">(G4-H4)</f>
        <v>4.0398788499999938</v>
      </c>
      <c r="J4" s="7">
        <f t="shared" ref="J4:J67" si="9">I4^2</f>
        <v>16.320621122677274</v>
      </c>
      <c r="K4" s="7">
        <f t="shared" ref="K4:K67" si="10">ABS(I4)</f>
        <v>4.0398788499999938</v>
      </c>
      <c r="L4" s="22">
        <f t="shared" ref="L4:L67" si="11">K4/G4</f>
        <v>3.9069564253792197E-2</v>
      </c>
      <c r="M4" s="127">
        <f t="shared" ca="1" si="0"/>
        <v>103.40219879999999</v>
      </c>
      <c r="N4" s="120">
        <f t="shared" ca="1" si="2"/>
        <v>0</v>
      </c>
      <c r="O4" s="120">
        <f t="shared" ca="1" si="3"/>
        <v>0</v>
      </c>
      <c r="P4" s="120">
        <f t="shared" ca="1" si="4"/>
        <v>0</v>
      </c>
      <c r="Q4" s="126">
        <f t="shared" ca="1" si="5"/>
        <v>0</v>
      </c>
      <c r="R4" s="115">
        <f t="shared" ca="1" si="1"/>
        <v>-2.485688073746372E-2</v>
      </c>
      <c r="S4" s="24">
        <f t="shared" ref="S4:S67" ca="1" si="12">IF(N3*N4&lt;0,1,0)</f>
        <v>0</v>
      </c>
    </row>
    <row r="5" spans="1:19" ht="16.2" thickBot="1" x14ac:dyDescent="0.35">
      <c r="E5" s="21">
        <f t="shared" si="6"/>
        <v>4</v>
      </c>
      <c r="F5" s="97">
        <v>43472</v>
      </c>
      <c r="G5" s="98">
        <v>103.7063675</v>
      </c>
      <c r="H5" s="25">
        <f t="shared" si="7"/>
        <v>103.40219879999999</v>
      </c>
      <c r="I5" s="7">
        <f t="shared" si="8"/>
        <v>0.30416870000000529</v>
      </c>
      <c r="J5" s="7">
        <f t="shared" si="9"/>
        <v>9.2518598059693216E-2</v>
      </c>
      <c r="K5" s="7">
        <f t="shared" si="10"/>
        <v>0.30416870000000529</v>
      </c>
      <c r="L5" s="22">
        <f t="shared" si="11"/>
        <v>2.932979983124038E-3</v>
      </c>
      <c r="M5" s="207">
        <f t="shared" ca="1" si="0"/>
        <v>100.82300567999999</v>
      </c>
      <c r="N5" s="207">
        <f t="shared" ca="1" si="2"/>
        <v>2.8833618200000046</v>
      </c>
      <c r="O5" s="207">
        <f t="shared" ca="1" si="3"/>
        <v>8.3137753850337397</v>
      </c>
      <c r="P5" s="207">
        <f t="shared" ca="1" si="4"/>
        <v>2.8833618200000046</v>
      </c>
      <c r="Q5" s="208">
        <f ca="1">P5/G5</f>
        <v>2.7803131953300791E-2</v>
      </c>
      <c r="R5" s="209">
        <f t="shared" ca="1" si="1"/>
        <v>2.858504939262541</v>
      </c>
      <c r="S5" s="24">
        <f t="shared" ca="1" si="12"/>
        <v>0</v>
      </c>
    </row>
    <row r="6" spans="1:19" ht="16.2" thickBot="1" x14ac:dyDescent="0.35">
      <c r="A6" s="216" t="s">
        <v>17</v>
      </c>
      <c r="B6" s="216"/>
      <c r="C6" s="216"/>
      <c r="E6" s="21">
        <f t="shared" si="6"/>
        <v>5</v>
      </c>
      <c r="F6" s="97">
        <v>43473</v>
      </c>
      <c r="G6" s="98">
        <v>105.8166275</v>
      </c>
      <c r="H6" s="25">
        <f t="shared" si="7"/>
        <v>103.7063675</v>
      </c>
      <c r="I6" s="7">
        <f t="shared" si="8"/>
        <v>2.1102599999999967</v>
      </c>
      <c r="J6" s="7">
        <f t="shared" si="9"/>
        <v>4.453197267599986</v>
      </c>
      <c r="K6" s="7">
        <f t="shared" si="10"/>
        <v>2.1102599999999967</v>
      </c>
      <c r="L6" s="22">
        <f t="shared" si="11"/>
        <v>1.9942612516166202E-2</v>
      </c>
      <c r="M6" s="207">
        <f t="shared" ca="1" si="0"/>
        <v>102.15696208333333</v>
      </c>
      <c r="N6" s="207">
        <f t="shared" ca="1" si="2"/>
        <v>3.6596654166666696</v>
      </c>
      <c r="O6" s="207">
        <f t="shared" ca="1" si="3"/>
        <v>13.393150961946029</v>
      </c>
      <c r="P6" s="207">
        <f t="shared" ca="1" si="4"/>
        <v>3.6596654166666696</v>
      </c>
      <c r="Q6" s="208">
        <f t="shared" ca="1" si="5"/>
        <v>3.4584974999951397E-2</v>
      </c>
      <c r="R6" s="209">
        <f t="shared" ca="1" si="1"/>
        <v>3.6348085359292059</v>
      </c>
      <c r="S6" s="24">
        <f t="shared" ca="1" si="12"/>
        <v>0</v>
      </c>
    </row>
    <row r="7" spans="1:19" x14ac:dyDescent="0.3">
      <c r="A7" s="217" t="s">
        <v>53</v>
      </c>
      <c r="B7" s="217"/>
      <c r="C7" s="29">
        <f ca="1">AVERAGE(OFFSET($N$2,span,0,1469-span,1))</f>
        <v>2.4907747478399866E-2</v>
      </c>
      <c r="D7" s="30"/>
      <c r="E7" s="21">
        <f t="shared" si="6"/>
        <v>6</v>
      </c>
      <c r="F7" s="97">
        <v>43474</v>
      </c>
      <c r="G7" s="98">
        <v>106.5580597</v>
      </c>
      <c r="H7" s="25">
        <f t="shared" si="7"/>
        <v>105.8166275</v>
      </c>
      <c r="I7" s="7">
        <f t="shared" si="8"/>
        <v>0.74143220000000554</v>
      </c>
      <c r="J7" s="7">
        <f t="shared" si="9"/>
        <v>0.54972170719684821</v>
      </c>
      <c r="K7" s="7">
        <f t="shared" si="10"/>
        <v>0.74143220000000554</v>
      </c>
      <c r="L7" s="22">
        <f t="shared" si="11"/>
        <v>6.9580114548576516E-3</v>
      </c>
      <c r="M7" s="7">
        <f t="shared" ca="1" si="0"/>
        <v>104.30839793333332</v>
      </c>
      <c r="N7" s="7">
        <f t="shared" ca="1" si="2"/>
        <v>2.2496617666666765</v>
      </c>
      <c r="O7" s="7">
        <f t="shared" ca="1" si="3"/>
        <v>5.0609780644018318</v>
      </c>
      <c r="P7" s="7">
        <f t="shared" ca="1" si="4"/>
        <v>2.2496617666666765</v>
      </c>
      <c r="Q7" s="22">
        <f t="shared" ca="1" si="5"/>
        <v>2.1112075172917927E-2</v>
      </c>
      <c r="R7" s="23">
        <f t="shared" ca="1" si="1"/>
        <v>2.2248048859292129</v>
      </c>
      <c r="S7" s="24">
        <f t="shared" ca="1" si="12"/>
        <v>0</v>
      </c>
    </row>
    <row r="8" spans="1:19" x14ac:dyDescent="0.3">
      <c r="A8" s="217" t="s">
        <v>54</v>
      </c>
      <c r="B8" s="217"/>
      <c r="C8" s="29">
        <f ca="1">AVERAGE(OFFSET($P$2, span, 0, 1469 - span, 1))</f>
        <v>2.4152778696566637</v>
      </c>
      <c r="D8" s="30"/>
      <c r="E8" s="21">
        <f t="shared" si="6"/>
        <v>7</v>
      </c>
      <c r="F8" s="97">
        <v>43475</v>
      </c>
      <c r="G8" s="98">
        <v>107.0713654</v>
      </c>
      <c r="H8" s="25">
        <f t="shared" si="7"/>
        <v>106.5580597</v>
      </c>
      <c r="I8" s="7">
        <f t="shared" si="8"/>
        <v>0.51330570000000364</v>
      </c>
      <c r="J8" s="7">
        <f t="shared" si="9"/>
        <v>0.26348274165249375</v>
      </c>
      <c r="K8" s="7">
        <f t="shared" si="10"/>
        <v>0.51330570000000364</v>
      </c>
      <c r="L8" s="22">
        <f t="shared" si="11"/>
        <v>4.7940520612806499E-3</v>
      </c>
      <c r="M8" s="7">
        <f t="shared" ca="1" si="0"/>
        <v>105.36035156666667</v>
      </c>
      <c r="N8" s="7">
        <f t="shared" ca="1" si="2"/>
        <v>1.7110138333333396</v>
      </c>
      <c r="O8" s="7">
        <f t="shared" ca="1" si="3"/>
        <v>2.927568337858049</v>
      </c>
      <c r="P8" s="7">
        <f t="shared" ca="1" si="4"/>
        <v>1.7110138333333396</v>
      </c>
      <c r="Q8" s="22">
        <f t="shared" ca="1" si="5"/>
        <v>1.5980125283181823E-2</v>
      </c>
      <c r="R8" s="23">
        <f t="shared" ca="1" si="1"/>
        <v>1.6861569525958759</v>
      </c>
      <c r="S8" s="24">
        <f t="shared" ca="1" si="12"/>
        <v>0</v>
      </c>
    </row>
    <row r="9" spans="1:19" x14ac:dyDescent="0.3">
      <c r="A9" s="217" t="s">
        <v>55</v>
      </c>
      <c r="B9" s="217"/>
      <c r="C9" s="29">
        <f ca="1">SQRT(AVERAGE(OFFSET($O$2,span,0,1469-span,1)))</f>
        <v>3.3628649954055825</v>
      </c>
      <c r="D9" s="30"/>
      <c r="E9" s="21">
        <f t="shared" si="6"/>
        <v>8</v>
      </c>
      <c r="F9" s="97">
        <v>43476</v>
      </c>
      <c r="G9" s="98">
        <v>107.3185196</v>
      </c>
      <c r="H9" s="25">
        <f t="shared" si="7"/>
        <v>107.0713654</v>
      </c>
      <c r="I9" s="7">
        <f t="shared" si="8"/>
        <v>0.2471541999999971</v>
      </c>
      <c r="J9" s="7">
        <f t="shared" si="9"/>
        <v>6.1085198577638569E-2</v>
      </c>
      <c r="K9" s="7">
        <f t="shared" si="10"/>
        <v>0.2471541999999971</v>
      </c>
      <c r="L9" s="22">
        <f t="shared" si="11"/>
        <v>2.3029967327279186E-3</v>
      </c>
      <c r="M9" s="7">
        <f t="shared" ca="1" si="0"/>
        <v>106.48201753333332</v>
      </c>
      <c r="N9" s="7">
        <f t="shared" ca="1" si="2"/>
        <v>0.83650206666668225</v>
      </c>
      <c r="O9" s="7">
        <f t="shared" ca="1" si="3"/>
        <v>0.69973570753763048</v>
      </c>
      <c r="P9" s="7">
        <f t="shared" ca="1" si="4"/>
        <v>0.83650206666668225</v>
      </c>
      <c r="Q9" s="22">
        <f t="shared" ca="1" si="5"/>
        <v>7.7945732925175596E-3</v>
      </c>
      <c r="R9" s="23">
        <f t="shared" ca="1" si="1"/>
        <v>0.81164518592921853</v>
      </c>
      <c r="S9" s="24">
        <f t="shared" ca="1" si="12"/>
        <v>0</v>
      </c>
    </row>
    <row r="10" spans="1:19" x14ac:dyDescent="0.3">
      <c r="A10" s="217" t="s">
        <v>56</v>
      </c>
      <c r="B10" s="217"/>
      <c r="C10" s="31">
        <f ca="1">AVERAGE(OFFSET($Q$2,span,0,1469-span,1))</f>
        <v>2.091828157370014E-2</v>
      </c>
      <c r="D10" s="32"/>
      <c r="E10" s="21">
        <f t="shared" si="6"/>
        <v>9</v>
      </c>
      <c r="F10" s="97">
        <v>43479</v>
      </c>
      <c r="G10" s="98">
        <v>107.72725680000001</v>
      </c>
      <c r="H10" s="25">
        <f t="shared" si="7"/>
        <v>107.3185196</v>
      </c>
      <c r="I10" s="7">
        <f t="shared" si="8"/>
        <v>0.40873720000000446</v>
      </c>
      <c r="J10" s="7">
        <f t="shared" si="9"/>
        <v>0.16706609866384364</v>
      </c>
      <c r="K10" s="7">
        <f t="shared" si="10"/>
        <v>0.40873720000000446</v>
      </c>
      <c r="L10" s="22">
        <f t="shared" si="11"/>
        <v>3.7941855398661226E-3</v>
      </c>
      <c r="M10" s="7">
        <f t="shared" ca="1" si="0"/>
        <v>106.98264823333334</v>
      </c>
      <c r="N10" s="7">
        <f t="shared" ca="1" si="2"/>
        <v>0.74460856666667041</v>
      </c>
      <c r="O10" s="7">
        <f t="shared" ca="1" si="3"/>
        <v>0.55444191755339334</v>
      </c>
      <c r="P10" s="7">
        <f t="shared" ca="1" si="4"/>
        <v>0.74460856666667041</v>
      </c>
      <c r="Q10" s="22">
        <f t="shared" ca="1" si="5"/>
        <v>6.9119792779005432E-3</v>
      </c>
      <c r="R10" s="23">
        <f t="shared" ca="1" si="1"/>
        <v>0.71975168592920669</v>
      </c>
      <c r="S10" s="24">
        <f t="shared" ca="1" si="12"/>
        <v>0</v>
      </c>
    </row>
    <row r="11" spans="1:19" x14ac:dyDescent="0.3">
      <c r="B11" t="s">
        <v>36</v>
      </c>
      <c r="E11" s="21">
        <f t="shared" si="6"/>
        <v>10</v>
      </c>
      <c r="F11" s="97">
        <v>43480</v>
      </c>
      <c r="G11" s="98">
        <v>108.2595673</v>
      </c>
      <c r="H11" s="25">
        <f t="shared" si="7"/>
        <v>107.72725680000001</v>
      </c>
      <c r="I11" s="7">
        <f t="shared" si="8"/>
        <v>0.53231049999999414</v>
      </c>
      <c r="J11" s="7">
        <f t="shared" si="9"/>
        <v>0.28335446841024375</v>
      </c>
      <c r="K11" s="7">
        <f t="shared" si="10"/>
        <v>0.53231049999999414</v>
      </c>
      <c r="L11" s="22">
        <f t="shared" si="11"/>
        <v>4.9169834433653251E-3</v>
      </c>
      <c r="M11" s="7">
        <f t="shared" ca="1" si="0"/>
        <v>107.3723806</v>
      </c>
      <c r="N11" s="7">
        <f t="shared" ca="1" si="2"/>
        <v>0.88718670000000088</v>
      </c>
      <c r="O11" s="7">
        <f t="shared" ca="1" si="3"/>
        <v>0.78710024065689155</v>
      </c>
      <c r="P11" s="7">
        <f t="shared" ca="1" si="4"/>
        <v>0.88718670000000088</v>
      </c>
      <c r="Q11" s="22">
        <f t="shared" ca="1" si="5"/>
        <v>8.1949958061581958E-3</v>
      </c>
      <c r="R11" s="23">
        <f t="shared" ca="1" si="1"/>
        <v>0.86232981926253716</v>
      </c>
      <c r="S11" s="24">
        <f t="shared" ca="1" si="12"/>
        <v>0</v>
      </c>
    </row>
    <row r="12" spans="1:19" x14ac:dyDescent="0.3">
      <c r="A12" s="216" t="s">
        <v>138</v>
      </c>
      <c r="B12" s="216"/>
      <c r="C12" s="33"/>
      <c r="D12" s="34"/>
      <c r="E12" s="21">
        <f t="shared" si="6"/>
        <v>11</v>
      </c>
      <c r="F12" s="97">
        <v>43481</v>
      </c>
      <c r="G12" s="98">
        <v>107.4325714</v>
      </c>
      <c r="H12" s="25">
        <f t="shared" si="7"/>
        <v>108.2595673</v>
      </c>
      <c r="I12" s="7">
        <f t="shared" si="8"/>
        <v>-0.82699590000000001</v>
      </c>
      <c r="J12" s="7">
        <f t="shared" si="9"/>
        <v>0.68392221861681002</v>
      </c>
      <c r="K12" s="7">
        <f t="shared" si="10"/>
        <v>0.82699590000000001</v>
      </c>
      <c r="L12" s="22">
        <f t="shared" si="11"/>
        <v>7.6978135143100559E-3</v>
      </c>
      <c r="M12" s="7">
        <f t="shared" ca="1" si="0"/>
        <v>107.76844790000001</v>
      </c>
      <c r="N12" s="7">
        <f t="shared" ca="1" si="2"/>
        <v>-0.3358765000000119</v>
      </c>
      <c r="O12" s="7">
        <f t="shared" ca="1" si="3"/>
        <v>0.11281302325225799</v>
      </c>
      <c r="P12" s="7">
        <f t="shared" ca="1" si="4"/>
        <v>0.3358765000000119</v>
      </c>
      <c r="Q12" s="22">
        <f t="shared" ca="1" si="5"/>
        <v>3.1263935659647806E-3</v>
      </c>
      <c r="R12" s="23">
        <f t="shared" ca="1" si="1"/>
        <v>-0.36073338073747563</v>
      </c>
      <c r="S12" s="24">
        <f t="shared" ca="1" si="12"/>
        <v>1</v>
      </c>
    </row>
    <row r="13" spans="1:19" x14ac:dyDescent="0.3">
      <c r="A13" s="26" t="s">
        <v>37</v>
      </c>
      <c r="B13" s="26" t="s">
        <v>38</v>
      </c>
      <c r="E13" s="21">
        <f t="shared" si="6"/>
        <v>12</v>
      </c>
      <c r="F13" s="97">
        <v>43482</v>
      </c>
      <c r="G13" s="98">
        <v>108.66831209999999</v>
      </c>
      <c r="H13" s="25">
        <f t="shared" si="7"/>
        <v>107.4325714</v>
      </c>
      <c r="I13" s="7">
        <f t="shared" si="8"/>
        <v>1.2357406999999938</v>
      </c>
      <c r="J13" s="7">
        <f t="shared" si="9"/>
        <v>1.5270550776364746</v>
      </c>
      <c r="K13" s="7">
        <f t="shared" si="10"/>
        <v>1.2357406999999938</v>
      </c>
      <c r="L13" s="22">
        <f t="shared" si="11"/>
        <v>1.1371674742337273E-2</v>
      </c>
      <c r="M13" s="7">
        <f t="shared" ca="1" si="0"/>
        <v>107.80646516666667</v>
      </c>
      <c r="N13" s="7">
        <f t="shared" ca="1" si="2"/>
        <v>0.86184693333332518</v>
      </c>
      <c r="O13" s="7">
        <f t="shared" ca="1" si="3"/>
        <v>0.74278013649605701</v>
      </c>
      <c r="P13" s="7">
        <f t="shared" ca="1" si="4"/>
        <v>0.86184693333332518</v>
      </c>
      <c r="Q13" s="22">
        <f t="shared" ca="1" si="5"/>
        <v>7.930986657271594E-3</v>
      </c>
      <c r="R13" s="23">
        <f t="shared" ca="1" si="1"/>
        <v>0.83699005259586146</v>
      </c>
      <c r="S13" s="24">
        <f t="shared" ca="1" si="12"/>
        <v>1</v>
      </c>
    </row>
    <row r="14" spans="1:19" x14ac:dyDescent="0.3">
      <c r="A14" s="35">
        <v>1</v>
      </c>
      <c r="B14" s="36">
        <f t="shared" ref="B14:B25" ca="1" si="13">SUMPRODUCT(OFFSET($R$1,1,0,COUNT(ErorrMA)-A14,1),OFFSET($R$1,1+A14,0,COUNT(ErorrMA)-A14,1))/SUMPRODUCT(CenteredError,CenteredError)</f>
        <v>0.6001816902953333</v>
      </c>
      <c r="E14" s="21">
        <f t="shared" si="6"/>
        <v>13</v>
      </c>
      <c r="F14" s="97">
        <v>43483</v>
      </c>
      <c r="G14" s="98">
        <v>110.4363632</v>
      </c>
      <c r="H14" s="25">
        <f t="shared" si="7"/>
        <v>108.66831209999999</v>
      </c>
      <c r="I14" s="7">
        <f t="shared" si="8"/>
        <v>1.7680511000000081</v>
      </c>
      <c r="J14" s="7">
        <f t="shared" si="9"/>
        <v>3.1260046922112386</v>
      </c>
      <c r="K14" s="7">
        <f t="shared" si="10"/>
        <v>1.7680511000000081</v>
      </c>
      <c r="L14" s="22">
        <f t="shared" si="11"/>
        <v>1.600968239779928E-2</v>
      </c>
      <c r="M14" s="7">
        <f t="shared" ca="1" si="0"/>
        <v>108.12015026666666</v>
      </c>
      <c r="N14" s="7">
        <f t="shared" ca="1" si="2"/>
        <v>2.3162129333333468</v>
      </c>
      <c r="O14" s="7">
        <f t="shared" ca="1" si="3"/>
        <v>5.3648423525406663</v>
      </c>
      <c r="P14" s="7">
        <f t="shared" ca="1" si="4"/>
        <v>2.3162129333333468</v>
      </c>
      <c r="Q14" s="22">
        <f t="shared" ca="1" si="5"/>
        <v>2.0973281500937246E-2</v>
      </c>
      <c r="R14" s="23">
        <f t="shared" ca="1" si="1"/>
        <v>2.2913560525958832</v>
      </c>
      <c r="S14" s="24">
        <f t="shared" ca="1" si="12"/>
        <v>0</v>
      </c>
    </row>
    <row r="15" spans="1:19" x14ac:dyDescent="0.3">
      <c r="A15" s="35">
        <v>2</v>
      </c>
      <c r="B15" s="36">
        <f t="shared" ca="1" si="13"/>
        <v>0.2376633369051542</v>
      </c>
      <c r="E15" s="21">
        <f t="shared" si="6"/>
        <v>14</v>
      </c>
      <c r="F15" s="97">
        <v>43487</v>
      </c>
      <c r="G15" s="98">
        <v>110.5314178</v>
      </c>
      <c r="H15" s="25">
        <f t="shared" si="7"/>
        <v>110.4363632</v>
      </c>
      <c r="I15" s="7">
        <f t="shared" si="8"/>
        <v>9.5054599999997436E-2</v>
      </c>
      <c r="J15" s="7">
        <f t="shared" si="9"/>
        <v>9.0353769811595125E-3</v>
      </c>
      <c r="K15" s="7">
        <f t="shared" si="10"/>
        <v>9.5054599999997436E-2</v>
      </c>
      <c r="L15" s="22">
        <f t="shared" si="11"/>
        <v>8.5997811203320537E-4</v>
      </c>
      <c r="M15" s="7">
        <f t="shared" ca="1" si="0"/>
        <v>108.8457489</v>
      </c>
      <c r="N15" s="7">
        <f t="shared" ca="1" si="2"/>
        <v>1.685668899999996</v>
      </c>
      <c r="O15" s="7">
        <f t="shared" ca="1" si="3"/>
        <v>2.8414796404271967</v>
      </c>
      <c r="P15" s="7">
        <f t="shared" ca="1" si="4"/>
        <v>1.685668899999996</v>
      </c>
      <c r="Q15" s="22">
        <f t="shared" ca="1" si="5"/>
        <v>1.5250586064589466E-2</v>
      </c>
      <c r="R15" s="23">
        <f t="shared" ca="1" si="1"/>
        <v>1.6608120192625324</v>
      </c>
      <c r="S15" s="24">
        <f t="shared" ca="1" si="12"/>
        <v>0</v>
      </c>
    </row>
    <row r="16" spans="1:19" x14ac:dyDescent="0.3">
      <c r="A16" s="35">
        <v>3</v>
      </c>
      <c r="B16" s="36">
        <f t="shared" ca="1" si="13"/>
        <v>6.4034600985078674E-3</v>
      </c>
      <c r="E16" s="21">
        <f t="shared" si="6"/>
        <v>15</v>
      </c>
      <c r="F16" s="97">
        <v>43488</v>
      </c>
      <c r="G16" s="98">
        <v>112.1853943</v>
      </c>
      <c r="H16" s="25">
        <f t="shared" si="7"/>
        <v>110.5314178</v>
      </c>
      <c r="I16" s="7">
        <f t="shared" si="8"/>
        <v>1.6539764999999989</v>
      </c>
      <c r="J16" s="7">
        <f t="shared" si="9"/>
        <v>2.7356382625522464</v>
      </c>
      <c r="K16" s="7">
        <f t="shared" si="10"/>
        <v>1.6539764999999989</v>
      </c>
      <c r="L16" s="22">
        <f t="shared" si="11"/>
        <v>1.4743242739576473E-2</v>
      </c>
      <c r="M16" s="7">
        <f t="shared" ca="1" si="0"/>
        <v>109.87869769999999</v>
      </c>
      <c r="N16" s="7">
        <f t="shared" ca="1" si="2"/>
        <v>2.3066966000000093</v>
      </c>
      <c r="O16" s="7">
        <f t="shared" ca="1" si="3"/>
        <v>5.3208492044516031</v>
      </c>
      <c r="P16" s="7">
        <f t="shared" ca="1" si="4"/>
        <v>2.3066966000000093</v>
      </c>
      <c r="Q16" s="22">
        <f t="shared" ca="1" si="5"/>
        <v>2.0561469827628083E-2</v>
      </c>
      <c r="R16" s="23">
        <f t="shared" ca="1" si="1"/>
        <v>2.2818397192625457</v>
      </c>
      <c r="S16" s="24">
        <f t="shared" ca="1" si="12"/>
        <v>0</v>
      </c>
    </row>
    <row r="17" spans="1:19" x14ac:dyDescent="0.3">
      <c r="A17" s="35">
        <v>4</v>
      </c>
      <c r="B17" s="36">
        <f t="shared" ca="1" si="13"/>
        <v>-1.5313614562842776E-2</v>
      </c>
      <c r="E17" s="21">
        <f t="shared" si="6"/>
        <v>16</v>
      </c>
      <c r="F17" s="97">
        <v>43489</v>
      </c>
      <c r="G17" s="98">
        <v>108.6778183</v>
      </c>
      <c r="H17" s="25">
        <f t="shared" si="7"/>
        <v>112.1853943</v>
      </c>
      <c r="I17" s="7">
        <f t="shared" si="8"/>
        <v>-3.5075760000000002</v>
      </c>
      <c r="J17" s="7">
        <f t="shared" si="9"/>
        <v>12.303089395776002</v>
      </c>
      <c r="K17" s="7">
        <f t="shared" si="10"/>
        <v>3.5075760000000002</v>
      </c>
      <c r="L17" s="22">
        <f t="shared" si="11"/>
        <v>3.2274994611296869E-2</v>
      </c>
      <c r="M17" s="7">
        <f t="shared" ca="1" si="0"/>
        <v>111.05105843333332</v>
      </c>
      <c r="N17" s="7">
        <f t="shared" ca="1" si="2"/>
        <v>-2.3732401333333257</v>
      </c>
      <c r="O17" s="7">
        <f t="shared" ca="1" si="3"/>
        <v>5.6322687304639816</v>
      </c>
      <c r="P17" s="7">
        <f t="shared" ca="1" si="4"/>
        <v>2.3732401333333257</v>
      </c>
      <c r="Q17" s="22">
        <f t="shared" ca="1" si="5"/>
        <v>2.1837392123405606E-2</v>
      </c>
      <c r="R17" s="23">
        <f t="shared" ca="1" si="1"/>
        <v>-2.3980970140707893</v>
      </c>
      <c r="S17" s="24">
        <f t="shared" ca="1" si="12"/>
        <v>1</v>
      </c>
    </row>
    <row r="18" spans="1:19" x14ac:dyDescent="0.3">
      <c r="A18" s="35">
        <v>5</v>
      </c>
      <c r="B18" s="36">
        <f t="shared" ca="1" si="13"/>
        <v>-4.1402504231077872E-2</v>
      </c>
      <c r="E18" s="21">
        <f t="shared" si="6"/>
        <v>17</v>
      </c>
      <c r="F18" s="97">
        <v>43490</v>
      </c>
      <c r="G18" s="98">
        <v>110.6454849</v>
      </c>
      <c r="H18" s="25">
        <f t="shared" si="7"/>
        <v>108.6778183</v>
      </c>
      <c r="I18" s="7">
        <f t="shared" si="8"/>
        <v>1.9676666000000012</v>
      </c>
      <c r="J18" s="7">
        <f t="shared" si="9"/>
        <v>3.8717118487555644</v>
      </c>
      <c r="K18" s="7">
        <f t="shared" si="10"/>
        <v>1.9676666000000012</v>
      </c>
      <c r="L18" s="22">
        <f t="shared" si="11"/>
        <v>1.778352367273146E-2</v>
      </c>
      <c r="M18" s="7">
        <f t="shared" ca="1" si="0"/>
        <v>110.4648768</v>
      </c>
      <c r="N18" s="7">
        <f t="shared" ca="1" si="2"/>
        <v>0.1806081000000006</v>
      </c>
      <c r="O18" s="7">
        <f t="shared" ca="1" si="3"/>
        <v>3.2619285785610221E-2</v>
      </c>
      <c r="P18" s="7">
        <f t="shared" ca="1" si="4"/>
        <v>0.1806081000000006</v>
      </c>
      <c r="Q18" s="22">
        <f t="shared" ca="1" si="5"/>
        <v>1.6323133308442902E-3</v>
      </c>
      <c r="R18" s="23">
        <f t="shared" ca="1" si="1"/>
        <v>0.15575121926253688</v>
      </c>
      <c r="S18" s="24">
        <f t="shared" ca="1" si="12"/>
        <v>1</v>
      </c>
    </row>
    <row r="19" spans="1:19" x14ac:dyDescent="0.3">
      <c r="A19" s="35">
        <v>6</v>
      </c>
      <c r="B19" s="36">
        <f t="shared" ca="1" si="13"/>
        <v>-6.8520198923053846E-2</v>
      </c>
      <c r="E19" s="21">
        <f t="shared" si="6"/>
        <v>18</v>
      </c>
      <c r="F19" s="97">
        <v>43493</v>
      </c>
      <c r="G19" s="98">
        <v>110.55993650000001</v>
      </c>
      <c r="H19" s="25">
        <f t="shared" si="7"/>
        <v>110.6454849</v>
      </c>
      <c r="I19" s="7">
        <f t="shared" si="8"/>
        <v>-8.5548399999993308E-2</v>
      </c>
      <c r="J19" s="7">
        <f t="shared" si="9"/>
        <v>7.318528742558855E-3</v>
      </c>
      <c r="K19" s="7">
        <f t="shared" si="10"/>
        <v>8.5548399999993308E-2</v>
      </c>
      <c r="L19" s="22">
        <f t="shared" si="11"/>
        <v>7.7377396105860917E-4</v>
      </c>
      <c r="M19" s="7">
        <f t="shared" ca="1" si="0"/>
        <v>110.50289916666667</v>
      </c>
      <c r="N19" s="7">
        <f t="shared" ca="1" si="2"/>
        <v>5.7037333333340712E-2</v>
      </c>
      <c r="O19" s="7">
        <f t="shared" ca="1" si="3"/>
        <v>3.2532573937786194E-3</v>
      </c>
      <c r="P19" s="7">
        <f t="shared" ca="1" si="4"/>
        <v>5.7037333333340712E-2</v>
      </c>
      <c r="Q19" s="22">
        <f t="shared" ca="1" si="5"/>
        <v>5.1589513470225905E-4</v>
      </c>
      <c r="R19" s="23">
        <f t="shared" ca="1" si="1"/>
        <v>3.2180452595876992E-2</v>
      </c>
      <c r="S19" s="24">
        <f t="shared" ca="1" si="12"/>
        <v>0</v>
      </c>
    </row>
    <row r="20" spans="1:19" x14ac:dyDescent="0.3">
      <c r="A20" s="35">
        <v>7</v>
      </c>
      <c r="B20" s="36">
        <f t="shared" ca="1" si="13"/>
        <v>-7.5556336324965499E-3</v>
      </c>
      <c r="E20" s="21">
        <f t="shared" si="6"/>
        <v>19</v>
      </c>
      <c r="F20" s="97">
        <v>43494</v>
      </c>
      <c r="G20" s="98">
        <v>110.8355942</v>
      </c>
      <c r="H20" s="25">
        <f t="shared" si="7"/>
        <v>110.55993650000001</v>
      </c>
      <c r="I20" s="7">
        <f t="shared" si="8"/>
        <v>0.27565769999999645</v>
      </c>
      <c r="J20" s="7">
        <f t="shared" si="9"/>
        <v>7.5987167569288042E-2</v>
      </c>
      <c r="K20" s="7">
        <f t="shared" si="10"/>
        <v>0.27565769999999645</v>
      </c>
      <c r="L20" s="22">
        <f t="shared" si="11"/>
        <v>2.4870864092863452E-3</v>
      </c>
      <c r="M20" s="7">
        <f t="shared" ca="1" si="0"/>
        <v>109.9610799</v>
      </c>
      <c r="N20" s="7">
        <f t="shared" ca="1" si="2"/>
        <v>0.8745143000000013</v>
      </c>
      <c r="O20" s="7">
        <f t="shared" ca="1" si="3"/>
        <v>0.76477526090449233</v>
      </c>
      <c r="P20" s="7">
        <f t="shared" ca="1" si="4"/>
        <v>0.8745143000000013</v>
      </c>
      <c r="Q20" s="22">
        <f t="shared" ca="1" si="5"/>
        <v>7.8901936360079652E-3</v>
      </c>
      <c r="R20" s="23">
        <f t="shared" ca="1" si="1"/>
        <v>0.84965741926253757</v>
      </c>
      <c r="S20" s="24">
        <f t="shared" ca="1" si="12"/>
        <v>0</v>
      </c>
    </row>
    <row r="21" spans="1:19" x14ac:dyDescent="0.3">
      <c r="A21" s="35">
        <v>8</v>
      </c>
      <c r="B21" s="36">
        <f t="shared" ca="1" si="13"/>
        <v>9.5184640386083135E-3</v>
      </c>
      <c r="E21" s="21">
        <f t="shared" si="6"/>
        <v>20</v>
      </c>
      <c r="F21" s="97">
        <v>43495</v>
      </c>
      <c r="G21" s="98">
        <v>112.61315159999999</v>
      </c>
      <c r="H21" s="25">
        <f t="shared" si="7"/>
        <v>110.8355942</v>
      </c>
      <c r="I21" s="7">
        <f t="shared" si="8"/>
        <v>1.7775573999999921</v>
      </c>
      <c r="J21" s="7">
        <f t="shared" si="9"/>
        <v>3.1597103102947317</v>
      </c>
      <c r="K21" s="7">
        <f t="shared" si="10"/>
        <v>1.7775573999999921</v>
      </c>
      <c r="L21" s="22">
        <f t="shared" si="11"/>
        <v>1.5784634163457621E-2</v>
      </c>
      <c r="M21" s="7">
        <f t="shared" ca="1" si="0"/>
        <v>110.68033853333334</v>
      </c>
      <c r="N21" s="7">
        <f t="shared" ca="1" si="2"/>
        <v>1.9328130666666539</v>
      </c>
      <c r="O21" s="7">
        <f t="shared" ca="1" si="3"/>
        <v>3.7357663506773551</v>
      </c>
      <c r="P21" s="7">
        <f t="shared" ca="1" si="4"/>
        <v>1.9328130666666539</v>
      </c>
      <c r="Q21" s="22">
        <f t="shared" ca="1" si="5"/>
        <v>1.7163297884886245E-2</v>
      </c>
      <c r="R21" s="23">
        <f t="shared" ca="1" si="1"/>
        <v>1.9079561859291903</v>
      </c>
      <c r="S21" s="24">
        <f t="shared" ca="1" si="12"/>
        <v>0</v>
      </c>
    </row>
    <row r="22" spans="1:19" x14ac:dyDescent="0.3">
      <c r="A22" s="35">
        <v>9</v>
      </c>
      <c r="B22" s="36">
        <f t="shared" ca="1" si="13"/>
        <v>1.9858775248477439E-3</v>
      </c>
      <c r="E22" s="21">
        <f t="shared" si="6"/>
        <v>21</v>
      </c>
      <c r="F22" s="97">
        <v>43496</v>
      </c>
      <c r="G22" s="98">
        <v>113.1359558</v>
      </c>
      <c r="H22" s="25">
        <f t="shared" si="7"/>
        <v>112.61315159999999</v>
      </c>
      <c r="I22" s="7">
        <f t="shared" si="8"/>
        <v>0.52280420000001016</v>
      </c>
      <c r="J22" s="7">
        <f t="shared" si="9"/>
        <v>0.27332423153765062</v>
      </c>
      <c r="K22" s="7">
        <f t="shared" si="10"/>
        <v>0.52280420000001016</v>
      </c>
      <c r="L22" s="22">
        <f t="shared" si="11"/>
        <v>4.6210260593388657E-3</v>
      </c>
      <c r="M22" s="7">
        <f t="shared" ca="1" si="0"/>
        <v>111.33622743333332</v>
      </c>
      <c r="N22" s="7">
        <f t="shared" ca="1" si="2"/>
        <v>1.7997283666666846</v>
      </c>
      <c r="O22" s="7">
        <f t="shared" ca="1" si="3"/>
        <v>3.2390221937847321</v>
      </c>
      <c r="P22" s="7">
        <f t="shared" ca="1" si="4"/>
        <v>1.7997283666666846</v>
      </c>
      <c r="Q22" s="22">
        <f t="shared" ca="1" si="5"/>
        <v>1.5907660424491543E-2</v>
      </c>
      <c r="R22" s="23">
        <f t="shared" ca="1" si="1"/>
        <v>1.7748714859292209</v>
      </c>
      <c r="S22" s="24">
        <f t="shared" ca="1" si="12"/>
        <v>0</v>
      </c>
    </row>
    <row r="23" spans="1:19" x14ac:dyDescent="0.3">
      <c r="A23" s="35">
        <v>10</v>
      </c>
      <c r="B23" s="36">
        <f t="shared" ca="1" si="13"/>
        <v>-2.1045274605095404E-2</v>
      </c>
      <c r="E23" s="21">
        <f t="shared" si="6"/>
        <v>22</v>
      </c>
      <c r="F23" s="97">
        <v>43497</v>
      </c>
      <c r="G23" s="98">
        <v>108.6493073</v>
      </c>
      <c r="H23" s="25">
        <f t="shared" si="7"/>
        <v>113.1359558</v>
      </c>
      <c r="I23" s="7">
        <f t="shared" si="8"/>
        <v>-4.4866485000000011</v>
      </c>
      <c r="J23" s="7">
        <f t="shared" si="9"/>
        <v>20.130014762552261</v>
      </c>
      <c r="K23" s="7">
        <f t="shared" si="10"/>
        <v>4.4866485000000011</v>
      </c>
      <c r="L23" s="22">
        <f t="shared" si="11"/>
        <v>4.1294773169713535E-2</v>
      </c>
      <c r="M23" s="7">
        <f t="shared" ca="1" si="0"/>
        <v>112.19490053333334</v>
      </c>
      <c r="N23" s="7">
        <f t="shared" ca="1" si="2"/>
        <v>-3.5455932333333351</v>
      </c>
      <c r="O23" s="7">
        <f t="shared" ca="1" si="3"/>
        <v>12.571231376259133</v>
      </c>
      <c r="P23" s="7">
        <f t="shared" ca="1" si="4"/>
        <v>3.5455932333333351</v>
      </c>
      <c r="Q23" s="22">
        <f t="shared" ca="1" si="5"/>
        <v>3.2633371730050001E-2</v>
      </c>
      <c r="R23" s="23">
        <f t="shared" ca="1" si="1"/>
        <v>-3.5704501140707987</v>
      </c>
      <c r="S23" s="24">
        <f t="shared" ca="1" si="12"/>
        <v>1</v>
      </c>
    </row>
    <row r="24" spans="1:19" x14ac:dyDescent="0.3">
      <c r="A24" s="35">
        <v>11</v>
      </c>
      <c r="B24" s="36">
        <f t="shared" ca="1" si="13"/>
        <v>-1.0971043276934808E-2</v>
      </c>
      <c r="E24" s="21">
        <f t="shared" si="6"/>
        <v>23</v>
      </c>
      <c r="F24" s="97">
        <v>43500</v>
      </c>
      <c r="G24" s="98">
        <v>107.1093979</v>
      </c>
      <c r="H24" s="25">
        <f t="shared" si="7"/>
        <v>108.6493073</v>
      </c>
      <c r="I24" s="7">
        <f t="shared" si="8"/>
        <v>-1.5399093999999991</v>
      </c>
      <c r="J24" s="7">
        <f t="shared" si="9"/>
        <v>2.3713209602083571</v>
      </c>
      <c r="K24" s="7">
        <f t="shared" si="10"/>
        <v>1.5399093999999991</v>
      </c>
      <c r="L24" s="22">
        <f t="shared" si="11"/>
        <v>1.4376977465952118E-2</v>
      </c>
      <c r="M24" s="7">
        <f t="shared" ca="1" si="0"/>
        <v>111.46613823333333</v>
      </c>
      <c r="N24" s="7">
        <f t="shared" ca="1" si="2"/>
        <v>-4.3567403333333203</v>
      </c>
      <c r="O24" s="7">
        <f t="shared" ca="1" si="3"/>
        <v>18.98118633209333</v>
      </c>
      <c r="P24" s="7">
        <f t="shared" ca="1" si="4"/>
        <v>4.3567403333333203</v>
      </c>
      <c r="Q24" s="22">
        <f t="shared" ca="1" si="5"/>
        <v>4.0675612212859986E-2</v>
      </c>
      <c r="R24" s="23">
        <f t="shared" ca="1" si="1"/>
        <v>-4.3815972140707844</v>
      </c>
      <c r="S24" s="24">
        <f t="shared" ca="1" si="12"/>
        <v>0</v>
      </c>
    </row>
    <row r="25" spans="1:19" x14ac:dyDescent="0.3">
      <c r="A25" s="35">
        <v>12</v>
      </c>
      <c r="B25" s="36">
        <f t="shared" ca="1" si="13"/>
        <v>-8.8344270546564362E-3</v>
      </c>
      <c r="E25" s="21">
        <f t="shared" si="6"/>
        <v>24</v>
      </c>
      <c r="F25" s="97">
        <v>43501</v>
      </c>
      <c r="G25" s="98">
        <v>109.9515686</v>
      </c>
      <c r="H25" s="25">
        <f t="shared" si="7"/>
        <v>107.1093979</v>
      </c>
      <c r="I25" s="7">
        <f t="shared" si="8"/>
        <v>2.8421706999999969</v>
      </c>
      <c r="J25" s="7">
        <f t="shared" si="9"/>
        <v>8.0779342879384721</v>
      </c>
      <c r="K25" s="7">
        <f t="shared" si="10"/>
        <v>2.8421706999999969</v>
      </c>
      <c r="L25" s="22">
        <f t="shared" si="11"/>
        <v>2.5849296523815096E-2</v>
      </c>
      <c r="M25" s="7">
        <f t="shared" ca="1" si="0"/>
        <v>109.63155366666668</v>
      </c>
      <c r="N25" s="7">
        <f t="shared" ca="1" si="2"/>
        <v>0.32001493333332576</v>
      </c>
      <c r="O25" s="7">
        <f t="shared" ca="1" si="3"/>
        <v>0.10240955755633292</v>
      </c>
      <c r="P25" s="7">
        <f t="shared" ca="1" si="4"/>
        <v>0.32001493333332576</v>
      </c>
      <c r="Q25" s="22">
        <f t="shared" ca="1" si="5"/>
        <v>2.9105081210576357E-3</v>
      </c>
      <c r="R25" s="23">
        <f t="shared" ca="1" si="1"/>
        <v>0.29515805259586203</v>
      </c>
      <c r="S25" s="24">
        <f t="shared" ca="1" si="12"/>
        <v>1</v>
      </c>
    </row>
    <row r="26" spans="1:19" x14ac:dyDescent="0.3">
      <c r="E26" s="21">
        <f t="shared" si="6"/>
        <v>25</v>
      </c>
      <c r="F26" s="97">
        <v>43502</v>
      </c>
      <c r="G26" s="98">
        <v>109.09606170000001</v>
      </c>
      <c r="H26" s="25">
        <f t="shared" si="7"/>
        <v>109.9515686</v>
      </c>
      <c r="I26" s="7">
        <f t="shared" si="8"/>
        <v>-0.85550689999999463</v>
      </c>
      <c r="J26" s="7">
        <f t="shared" si="9"/>
        <v>0.73189205594760076</v>
      </c>
      <c r="K26" s="7">
        <f t="shared" si="10"/>
        <v>0.85550689999999463</v>
      </c>
      <c r="L26" s="22">
        <f t="shared" si="11"/>
        <v>7.8417761985994268E-3</v>
      </c>
      <c r="M26" s="7">
        <f t="shared" ca="1" si="0"/>
        <v>108.57009126666667</v>
      </c>
      <c r="N26" s="7">
        <f t="shared" ca="1" si="2"/>
        <v>0.5259704333333417</v>
      </c>
      <c r="O26" s="7">
        <f t="shared" ca="1" si="3"/>
        <v>0.27664489674086323</v>
      </c>
      <c r="P26" s="7">
        <f t="shared" ca="1" si="4"/>
        <v>0.5259704333333417</v>
      </c>
      <c r="Q26" s="22">
        <f t="shared" ca="1" si="5"/>
        <v>4.8211679242802733E-3</v>
      </c>
      <c r="R26" s="23">
        <f t="shared" ca="1" si="1"/>
        <v>0.50111355259587798</v>
      </c>
      <c r="S26" s="24">
        <f t="shared" ca="1" si="12"/>
        <v>0</v>
      </c>
    </row>
    <row r="27" spans="1:19" x14ac:dyDescent="0.3">
      <c r="A27" s="216" t="s">
        <v>137</v>
      </c>
      <c r="B27" s="216"/>
      <c r="C27" s="33"/>
      <c r="E27" s="21">
        <f t="shared" si="6"/>
        <v>26</v>
      </c>
      <c r="F27" s="97">
        <v>43503</v>
      </c>
      <c r="G27" s="98">
        <v>107.88885500000001</v>
      </c>
      <c r="H27" s="25">
        <f t="shared" si="7"/>
        <v>109.09606170000001</v>
      </c>
      <c r="I27" s="7">
        <f t="shared" si="8"/>
        <v>-1.2072067000000004</v>
      </c>
      <c r="J27" s="7">
        <f t="shared" si="9"/>
        <v>1.4573480165248911</v>
      </c>
      <c r="K27" s="7">
        <f t="shared" si="10"/>
        <v>1.2072067000000004</v>
      </c>
      <c r="L27" s="22">
        <f t="shared" si="11"/>
        <v>1.118935500798484E-2</v>
      </c>
      <c r="M27" s="7">
        <f t="shared" ca="1" si="0"/>
        <v>108.7190094</v>
      </c>
      <c r="N27" s="7">
        <f t="shared" ca="1" si="2"/>
        <v>-0.83015439999999785</v>
      </c>
      <c r="O27" s="7">
        <f t="shared" ca="1" si="3"/>
        <v>0.68915632783935643</v>
      </c>
      <c r="P27" s="7">
        <f t="shared" ca="1" si="4"/>
        <v>0.83015439999999785</v>
      </c>
      <c r="Q27" s="22">
        <f t="shared" ca="1" si="5"/>
        <v>7.694533415893586E-3</v>
      </c>
      <c r="R27" s="23">
        <f t="shared" ca="1" si="1"/>
        <v>-0.85501128073746158</v>
      </c>
      <c r="S27" s="24">
        <f t="shared" ca="1" si="12"/>
        <v>1</v>
      </c>
    </row>
    <row r="28" spans="1:19" x14ac:dyDescent="0.3">
      <c r="A28" s="28" t="s">
        <v>39</v>
      </c>
      <c r="B28" s="37">
        <f ca="1">COUNT(ErorrMA)</f>
        <v>1469</v>
      </c>
      <c r="C28" s="38"/>
      <c r="E28" s="21">
        <f t="shared" si="6"/>
        <v>27</v>
      </c>
      <c r="F28" s="97">
        <v>43504</v>
      </c>
      <c r="G28" s="98">
        <v>107.28050229999999</v>
      </c>
      <c r="H28" s="25">
        <f t="shared" si="7"/>
        <v>107.88885500000001</v>
      </c>
      <c r="I28" s="7">
        <f t="shared" si="8"/>
        <v>-0.60835270000001174</v>
      </c>
      <c r="J28" s="7">
        <f t="shared" si="9"/>
        <v>0.37009300759730429</v>
      </c>
      <c r="K28" s="7">
        <f t="shared" si="10"/>
        <v>0.60835270000001174</v>
      </c>
      <c r="L28" s="22">
        <f t="shared" si="11"/>
        <v>5.6706734863974607E-3</v>
      </c>
      <c r="M28" s="7">
        <f t="shared" ca="1" si="0"/>
        <v>108.97882843333333</v>
      </c>
      <c r="N28" s="7">
        <f t="shared" ca="1" si="2"/>
        <v>-1.6983261333333388</v>
      </c>
      <c r="O28" s="7">
        <f t="shared" ca="1" si="3"/>
        <v>2.8843116551629699</v>
      </c>
      <c r="P28" s="7">
        <f t="shared" ca="1" si="4"/>
        <v>1.6983261333333388</v>
      </c>
      <c r="Q28" s="22">
        <f t="shared" ca="1" si="5"/>
        <v>1.5830706390469042E-2</v>
      </c>
      <c r="R28" s="23">
        <f t="shared" ca="1" si="1"/>
        <v>-1.7231830140708024</v>
      </c>
      <c r="S28" s="24">
        <f t="shared" ca="1" si="12"/>
        <v>0</v>
      </c>
    </row>
    <row r="29" spans="1:19" x14ac:dyDescent="0.3">
      <c r="A29" s="28" t="s">
        <v>40</v>
      </c>
      <c r="B29" s="37">
        <f ca="1">COUNTIF(ErorrMA,"&lt;=0")</f>
        <v>707</v>
      </c>
      <c r="C29" s="38"/>
      <c r="E29" s="21">
        <f t="shared" si="6"/>
        <v>28</v>
      </c>
      <c r="F29" s="97">
        <v>43507</v>
      </c>
      <c r="G29" s="98">
        <v>106.84323879999999</v>
      </c>
      <c r="H29" s="25">
        <f t="shared" si="7"/>
        <v>107.28050229999999</v>
      </c>
      <c r="I29" s="7">
        <f t="shared" si="8"/>
        <v>-0.43726350000000025</v>
      </c>
      <c r="J29" s="7">
        <f t="shared" si="9"/>
        <v>0.19119936843225022</v>
      </c>
      <c r="K29" s="7">
        <f t="shared" si="10"/>
        <v>0.43726350000000025</v>
      </c>
      <c r="L29" s="22">
        <f t="shared" si="11"/>
        <v>4.0925706194522467E-3</v>
      </c>
      <c r="M29" s="7">
        <f t="shared" ca="1" si="0"/>
        <v>108.08847300000001</v>
      </c>
      <c r="N29" s="7">
        <f t="shared" ca="1" si="2"/>
        <v>-1.2452342000000129</v>
      </c>
      <c r="O29" s="7">
        <f t="shared" ca="1" si="3"/>
        <v>1.5506082128496723</v>
      </c>
      <c r="P29" s="7">
        <f t="shared" ca="1" si="4"/>
        <v>1.2452342000000129</v>
      </c>
      <c r="Q29" s="22">
        <f t="shared" ca="1" si="5"/>
        <v>1.1654777728434165E-2</v>
      </c>
      <c r="R29" s="23">
        <f t="shared" ca="1" si="1"/>
        <v>-1.2700910807374766</v>
      </c>
      <c r="S29" s="24">
        <f t="shared" ca="1" si="12"/>
        <v>0</v>
      </c>
    </row>
    <row r="30" spans="1:19" x14ac:dyDescent="0.3">
      <c r="A30" s="28" t="s">
        <v>41</v>
      </c>
      <c r="B30" s="37">
        <f ca="1">COUNTIF(ErorrMA,"&gt;0")</f>
        <v>762</v>
      </c>
      <c r="C30" s="38"/>
      <c r="E30" s="21">
        <f t="shared" si="6"/>
        <v>29</v>
      </c>
      <c r="F30" s="97">
        <v>43508</v>
      </c>
      <c r="G30" s="98">
        <v>108.66831209999999</v>
      </c>
      <c r="H30" s="25">
        <f t="shared" si="7"/>
        <v>106.84323879999999</v>
      </c>
      <c r="I30" s="7">
        <f t="shared" si="8"/>
        <v>1.8250732999999997</v>
      </c>
      <c r="J30" s="7">
        <f t="shared" si="9"/>
        <v>3.330892550372889</v>
      </c>
      <c r="K30" s="7">
        <f t="shared" si="10"/>
        <v>1.8250732999999997</v>
      </c>
      <c r="L30" s="22">
        <f t="shared" si="11"/>
        <v>1.679489875871551E-2</v>
      </c>
      <c r="M30" s="7">
        <f t="shared" ca="1" si="0"/>
        <v>107.33753203333333</v>
      </c>
      <c r="N30" s="7">
        <f t="shared" ca="1" si="2"/>
        <v>1.3307800666666623</v>
      </c>
      <c r="O30" s="7">
        <f t="shared" ca="1" si="3"/>
        <v>1.7709755858373262</v>
      </c>
      <c r="P30" s="7">
        <f t="shared" ca="1" si="4"/>
        <v>1.3307800666666623</v>
      </c>
      <c r="Q30" s="22">
        <f t="shared" ca="1" si="5"/>
        <v>1.224625689816583E-2</v>
      </c>
      <c r="R30" s="23">
        <f t="shared" ca="1" si="1"/>
        <v>1.3059231859291986</v>
      </c>
      <c r="S30" s="24">
        <f t="shared" ca="1" si="12"/>
        <v>1</v>
      </c>
    </row>
    <row r="31" spans="1:19" x14ac:dyDescent="0.3">
      <c r="A31" s="28" t="s">
        <v>42</v>
      </c>
      <c r="B31" s="37">
        <f ca="1">SUM(RunStarts)</f>
        <v>421</v>
      </c>
      <c r="C31" s="38"/>
      <c r="E31" s="21">
        <f t="shared" si="6"/>
        <v>30</v>
      </c>
      <c r="F31" s="97">
        <v>43509</v>
      </c>
      <c r="G31" s="98">
        <v>106.74817659999999</v>
      </c>
      <c r="H31" s="25">
        <f t="shared" si="7"/>
        <v>108.66831209999999</v>
      </c>
      <c r="I31" s="7">
        <f t="shared" si="8"/>
        <v>-1.9201355000000007</v>
      </c>
      <c r="J31" s="7">
        <f t="shared" si="9"/>
        <v>3.6869203383602525</v>
      </c>
      <c r="K31" s="7">
        <f t="shared" si="10"/>
        <v>1.9201355000000007</v>
      </c>
      <c r="L31" s="22">
        <f t="shared" si="11"/>
        <v>1.7987525044057762E-2</v>
      </c>
      <c r="M31" s="7">
        <f t="shared" ca="1" si="0"/>
        <v>107.59735106666666</v>
      </c>
      <c r="N31" s="7">
        <f t="shared" ca="1" si="2"/>
        <v>-0.84917446666666763</v>
      </c>
      <c r="O31" s="7">
        <f t="shared" ca="1" si="3"/>
        <v>0.72109727483861941</v>
      </c>
      <c r="P31" s="7">
        <f t="shared" ca="1" si="4"/>
        <v>0.84917446666666763</v>
      </c>
      <c r="Q31" s="22">
        <f t="shared" ca="1" si="5"/>
        <v>7.9549318191039498E-3</v>
      </c>
      <c r="R31" s="23">
        <f t="shared" ca="1" si="1"/>
        <v>-0.87403134740413135</v>
      </c>
      <c r="S31" s="24">
        <f t="shared" ca="1" si="12"/>
        <v>1</v>
      </c>
    </row>
    <row r="32" spans="1:19" x14ac:dyDescent="0.3">
      <c r="A32" s="28" t="s">
        <v>43</v>
      </c>
      <c r="B32" s="39">
        <f ca="1">2*B29*B30/B28+1</f>
        <v>734.47038801906058</v>
      </c>
      <c r="E32" s="21">
        <f t="shared" si="6"/>
        <v>31</v>
      </c>
      <c r="F32" s="97">
        <v>43510</v>
      </c>
      <c r="G32" s="98">
        <v>105.8831711</v>
      </c>
      <c r="H32" s="25">
        <f t="shared" si="7"/>
        <v>106.74817659999999</v>
      </c>
      <c r="I32" s="7">
        <f t="shared" si="8"/>
        <v>-0.86500549999999521</v>
      </c>
      <c r="J32" s="7">
        <f t="shared" si="9"/>
        <v>0.74823451503024174</v>
      </c>
      <c r="K32" s="7">
        <f t="shared" si="10"/>
        <v>0.86500549999999521</v>
      </c>
      <c r="L32" s="22">
        <f t="shared" si="11"/>
        <v>8.1694332632241615E-3</v>
      </c>
      <c r="M32" s="7">
        <f t="shared" ca="1" si="0"/>
        <v>107.41990916666664</v>
      </c>
      <c r="N32" s="7">
        <f t="shared" ca="1" si="2"/>
        <v>-1.5367380666666435</v>
      </c>
      <c r="O32" s="7">
        <f t="shared" ca="1" si="3"/>
        <v>2.3615638855423331</v>
      </c>
      <c r="P32" s="7">
        <f t="shared" ca="1" si="4"/>
        <v>1.5367380666666435</v>
      </c>
      <c r="Q32" s="22">
        <f t="shared" ca="1" si="5"/>
        <v>1.4513525149480941E-2</v>
      </c>
      <c r="R32" s="23">
        <f t="shared" ca="1" si="1"/>
        <v>-1.5615949474041071</v>
      </c>
      <c r="S32" s="24">
        <f t="shared" ca="1" si="12"/>
        <v>0</v>
      </c>
    </row>
    <row r="33" spans="1:19" x14ac:dyDescent="0.3">
      <c r="A33" s="28" t="s">
        <v>44</v>
      </c>
      <c r="B33" s="39">
        <f ca="1">SQRT((B32-1)*(B32-2)/(B28-1))</f>
        <v>19.130366955677143</v>
      </c>
      <c r="E33" s="21">
        <f t="shared" si="6"/>
        <v>32</v>
      </c>
      <c r="F33" s="97">
        <v>43511</v>
      </c>
      <c r="G33" s="98">
        <v>107.223465</v>
      </c>
      <c r="H33" s="25">
        <f t="shared" si="7"/>
        <v>105.8831711</v>
      </c>
      <c r="I33" s="7">
        <f t="shared" si="8"/>
        <v>1.340293900000006</v>
      </c>
      <c r="J33" s="7">
        <f t="shared" si="9"/>
        <v>1.7963877383772262</v>
      </c>
      <c r="K33" s="7">
        <f t="shared" si="10"/>
        <v>1.340293900000006</v>
      </c>
      <c r="L33" s="22">
        <f t="shared" si="11"/>
        <v>1.250000547921116E-2</v>
      </c>
      <c r="M33" s="7">
        <f t="shared" ca="1" si="0"/>
        <v>107.09988659999999</v>
      </c>
      <c r="N33" s="7">
        <f t="shared" ca="1" si="2"/>
        <v>0.12357840000001374</v>
      </c>
      <c r="O33" s="7">
        <f t="shared" ca="1" si="3"/>
        <v>1.5271620946563397E-2</v>
      </c>
      <c r="P33" s="7">
        <f t="shared" ca="1" si="4"/>
        <v>0.12357840000001374</v>
      </c>
      <c r="Q33" s="22">
        <f t="shared" ca="1" si="5"/>
        <v>1.1525313045984266E-3</v>
      </c>
      <c r="R33" s="23">
        <f t="shared" ca="1" si="1"/>
        <v>9.8721519262550017E-2</v>
      </c>
      <c r="S33" s="24">
        <f t="shared" ca="1" si="12"/>
        <v>1</v>
      </c>
    </row>
    <row r="34" spans="1:19" x14ac:dyDescent="0.3">
      <c r="A34" s="28" t="s">
        <v>45</v>
      </c>
      <c r="B34" s="39">
        <f ca="1">(B31-B32)/B33</f>
        <v>-16.386010197574116</v>
      </c>
      <c r="E34" s="21">
        <f t="shared" si="6"/>
        <v>33</v>
      </c>
      <c r="F34" s="97">
        <v>43515</v>
      </c>
      <c r="G34" s="98">
        <v>108.88694</v>
      </c>
      <c r="H34" s="25">
        <f t="shared" si="7"/>
        <v>107.223465</v>
      </c>
      <c r="I34" s="7">
        <f t="shared" si="8"/>
        <v>1.6634749999999912</v>
      </c>
      <c r="J34" s="7">
        <f t="shared" si="9"/>
        <v>2.7671490756249706</v>
      </c>
      <c r="K34" s="7">
        <f t="shared" si="10"/>
        <v>1.6634749999999912</v>
      </c>
      <c r="L34" s="22">
        <f t="shared" si="11"/>
        <v>1.5277084653127283E-2</v>
      </c>
      <c r="M34" s="7">
        <f t="shared" ca="1" si="0"/>
        <v>106.61827090000001</v>
      </c>
      <c r="N34" s="7">
        <f t="shared" ca="1" si="2"/>
        <v>2.2686690999999826</v>
      </c>
      <c r="O34" s="7">
        <f t="shared" ca="1" si="3"/>
        <v>5.1468594852947307</v>
      </c>
      <c r="P34" s="7">
        <f t="shared" ca="1" si="4"/>
        <v>2.2686690999999826</v>
      </c>
      <c r="Q34" s="22">
        <f t="shared" ca="1" si="5"/>
        <v>2.0835089130064474E-2</v>
      </c>
      <c r="R34" s="23">
        <f t="shared" ca="1" si="1"/>
        <v>2.2438122192625189</v>
      </c>
      <c r="S34" s="24">
        <f t="shared" ca="1" si="12"/>
        <v>0</v>
      </c>
    </row>
    <row r="35" spans="1:19" x14ac:dyDescent="0.3">
      <c r="A35" s="28" t="s">
        <v>46</v>
      </c>
      <c r="B35" s="29">
        <f ca="1">2*(1-_xlfn.NORM.S.DIST(ABS(B34),TRUE))</f>
        <v>0</v>
      </c>
      <c r="E35" s="21">
        <f t="shared" si="6"/>
        <v>34</v>
      </c>
      <c r="F35" s="97">
        <v>43516</v>
      </c>
      <c r="G35" s="98">
        <v>109.52382660000001</v>
      </c>
      <c r="H35" s="25">
        <f t="shared" si="7"/>
        <v>108.88694</v>
      </c>
      <c r="I35" s="7">
        <f t="shared" si="8"/>
        <v>0.63688660000001107</v>
      </c>
      <c r="J35" s="7">
        <f t="shared" si="9"/>
        <v>0.40562454125957409</v>
      </c>
      <c r="K35" s="7">
        <f t="shared" si="10"/>
        <v>0.63688660000001107</v>
      </c>
      <c r="L35" s="22">
        <f t="shared" si="11"/>
        <v>5.815050658575246E-3</v>
      </c>
      <c r="M35" s="7">
        <f t="shared" ca="1" si="0"/>
        <v>107.33119203333332</v>
      </c>
      <c r="N35" s="7">
        <f t="shared" ca="1" si="2"/>
        <v>2.1926345666666833</v>
      </c>
      <c r="O35" s="7">
        <f t="shared" ca="1" si="3"/>
        <v>4.8076463429415943</v>
      </c>
      <c r="P35" s="7">
        <f t="shared" ca="1" si="4"/>
        <v>2.1926345666666833</v>
      </c>
      <c r="Q35" s="22">
        <f t="shared" ca="1" si="5"/>
        <v>2.0019703791710683E-2</v>
      </c>
      <c r="R35" s="23">
        <f t="shared" ca="1" si="1"/>
        <v>2.1677776859292197</v>
      </c>
      <c r="S35" s="24">
        <f t="shared" ca="1" si="12"/>
        <v>0</v>
      </c>
    </row>
    <row r="36" spans="1:19" x14ac:dyDescent="0.3">
      <c r="E36" s="21">
        <f t="shared" si="6"/>
        <v>35</v>
      </c>
      <c r="F36" s="97">
        <v>43517</v>
      </c>
      <c r="G36" s="98">
        <v>109.41925809999999</v>
      </c>
      <c r="H36" s="25">
        <f t="shared" si="7"/>
        <v>109.52382660000001</v>
      </c>
      <c r="I36" s="7">
        <f t="shared" si="8"/>
        <v>-0.10456850000001339</v>
      </c>
      <c r="J36" s="7">
        <f t="shared" si="9"/>
        <v>1.0934571192252799E-2</v>
      </c>
      <c r="K36" s="7">
        <f t="shared" si="10"/>
        <v>0.10456850000001339</v>
      </c>
      <c r="L36" s="22">
        <f t="shared" si="11"/>
        <v>9.5566815034010355E-4</v>
      </c>
      <c r="M36" s="7">
        <f t="shared" ca="1" si="0"/>
        <v>108.54474386666668</v>
      </c>
      <c r="N36" s="7">
        <f t="shared" ca="1" si="2"/>
        <v>0.87451423333331491</v>
      </c>
      <c r="O36" s="7">
        <f t="shared" ca="1" si="3"/>
        <v>0.76477514430255555</v>
      </c>
      <c r="P36" s="7">
        <f t="shared" ca="1" si="4"/>
        <v>0.87451423333331491</v>
      </c>
      <c r="Q36" s="22">
        <f t="shared" ca="1" si="5"/>
        <v>7.9923246466730973E-3</v>
      </c>
      <c r="R36" s="23">
        <f t="shared" ca="1" si="1"/>
        <v>0.84965735259585118</v>
      </c>
      <c r="S36" s="24">
        <f t="shared" ca="1" si="12"/>
        <v>0</v>
      </c>
    </row>
    <row r="37" spans="1:19" x14ac:dyDescent="0.3">
      <c r="E37" s="21">
        <f t="shared" si="6"/>
        <v>36</v>
      </c>
      <c r="F37" s="97">
        <v>43518</v>
      </c>
      <c r="G37" s="98">
        <v>110.1702042</v>
      </c>
      <c r="H37" s="25">
        <f t="shared" si="7"/>
        <v>109.41925809999999</v>
      </c>
      <c r="I37" s="7">
        <f t="shared" si="8"/>
        <v>0.75094610000000728</v>
      </c>
      <c r="J37" s="7">
        <f t="shared" si="9"/>
        <v>0.56392004510522098</v>
      </c>
      <c r="K37" s="7">
        <f t="shared" si="10"/>
        <v>0.75094610000000728</v>
      </c>
      <c r="L37" s="22">
        <f t="shared" si="11"/>
        <v>6.8162358911195275E-3</v>
      </c>
      <c r="M37" s="7">
        <f t="shared" ca="1" si="0"/>
        <v>109.27667489999999</v>
      </c>
      <c r="N37" s="7">
        <f t="shared" ca="1" si="2"/>
        <v>0.89352930000001152</v>
      </c>
      <c r="O37" s="7">
        <f t="shared" ca="1" si="3"/>
        <v>0.79839460995851064</v>
      </c>
      <c r="P37" s="7">
        <f t="shared" ca="1" si="4"/>
        <v>0.89352930000001152</v>
      </c>
      <c r="Q37" s="22">
        <f t="shared" ca="1" si="5"/>
        <v>8.1104442574865578E-3</v>
      </c>
      <c r="R37" s="23">
        <f t="shared" ca="1" si="1"/>
        <v>0.86867241926254779</v>
      </c>
      <c r="S37" s="24">
        <f t="shared" ca="1" si="12"/>
        <v>0</v>
      </c>
    </row>
    <row r="38" spans="1:19" x14ac:dyDescent="0.3">
      <c r="E38" s="21">
        <f t="shared" si="6"/>
        <v>37</v>
      </c>
      <c r="F38" s="97">
        <v>43521</v>
      </c>
      <c r="G38" s="98">
        <v>113.50668330000001</v>
      </c>
      <c r="H38" s="25">
        <f t="shared" si="7"/>
        <v>110.1702042</v>
      </c>
      <c r="I38" s="7">
        <f t="shared" si="8"/>
        <v>3.3364791000000054</v>
      </c>
      <c r="J38" s="7">
        <f t="shared" si="9"/>
        <v>11.132092784736846</v>
      </c>
      <c r="K38" s="7">
        <f t="shared" si="10"/>
        <v>3.3364791000000054</v>
      </c>
      <c r="L38" s="22">
        <f t="shared" si="11"/>
        <v>2.9394560769445063E-2</v>
      </c>
      <c r="M38" s="7">
        <f t="shared" ca="1" si="0"/>
        <v>109.70442963333333</v>
      </c>
      <c r="N38" s="7">
        <f t="shared" ca="1" si="2"/>
        <v>3.8022536666666724</v>
      </c>
      <c r="O38" s="7">
        <f t="shared" ca="1" si="3"/>
        <v>14.457132945680154</v>
      </c>
      <c r="P38" s="7">
        <f t="shared" ca="1" si="4"/>
        <v>3.8022536666666724</v>
      </c>
      <c r="Q38" s="22">
        <f t="shared" ca="1" si="5"/>
        <v>3.3498059815713709E-2</v>
      </c>
      <c r="R38" s="23">
        <f t="shared" ca="1" si="1"/>
        <v>3.7773967859292088</v>
      </c>
      <c r="S38" s="24">
        <f t="shared" ca="1" si="12"/>
        <v>0</v>
      </c>
    </row>
    <row r="39" spans="1:19" x14ac:dyDescent="0.3">
      <c r="A39" s="216" t="s">
        <v>47</v>
      </c>
      <c r="B39" s="216"/>
      <c r="E39" s="21">
        <f t="shared" si="6"/>
        <v>38</v>
      </c>
      <c r="F39" s="97">
        <v>43522</v>
      </c>
      <c r="G39" s="98">
        <v>116.1112213</v>
      </c>
      <c r="H39" s="25">
        <f t="shared" si="7"/>
        <v>113.50668330000001</v>
      </c>
      <c r="I39" s="7">
        <f t="shared" si="8"/>
        <v>2.6045379999999909</v>
      </c>
      <c r="J39" s="7">
        <f t="shared" si="9"/>
        <v>6.783618193443953</v>
      </c>
      <c r="K39" s="7">
        <f t="shared" si="10"/>
        <v>2.6045379999999909</v>
      </c>
      <c r="L39" s="22">
        <f t="shared" si="11"/>
        <v>2.2431406463898688E-2</v>
      </c>
      <c r="M39" s="7">
        <f t="shared" ca="1" si="0"/>
        <v>111.03204853333334</v>
      </c>
      <c r="N39" s="7">
        <f t="shared" ca="1" si="2"/>
        <v>5.0791727666666588</v>
      </c>
      <c r="O39" s="7">
        <f t="shared" ca="1" si="3"/>
        <v>25.797995993648243</v>
      </c>
      <c r="P39" s="7">
        <f t="shared" ca="1" si="4"/>
        <v>5.0791727666666588</v>
      </c>
      <c r="Q39" s="22">
        <f t="shared" ca="1" si="5"/>
        <v>4.3744030161765757E-2</v>
      </c>
      <c r="R39" s="23">
        <f t="shared" ca="1" si="1"/>
        <v>5.0543158859291948</v>
      </c>
      <c r="S39" s="24">
        <f t="shared" ca="1" si="12"/>
        <v>0</v>
      </c>
    </row>
    <row r="40" spans="1:19" x14ac:dyDescent="0.3">
      <c r="A40" s="26" t="s">
        <v>48</v>
      </c>
      <c r="B40" s="200">
        <v>1.86</v>
      </c>
      <c r="E40" s="21">
        <f t="shared" si="6"/>
        <v>39</v>
      </c>
      <c r="F40" s="97">
        <v>43523</v>
      </c>
      <c r="G40" s="98">
        <v>115.32225800000001</v>
      </c>
      <c r="H40" s="25">
        <f t="shared" si="7"/>
        <v>116.1112213</v>
      </c>
      <c r="I40" s="7">
        <f t="shared" si="8"/>
        <v>-0.78896329999999182</v>
      </c>
      <c r="J40" s="7">
        <f t="shared" si="9"/>
        <v>0.62246308874687706</v>
      </c>
      <c r="K40" s="7">
        <f t="shared" si="10"/>
        <v>0.78896329999999182</v>
      </c>
      <c r="L40" s="22">
        <f t="shared" si="11"/>
        <v>6.841379224468461E-3</v>
      </c>
      <c r="M40" s="7">
        <f t="shared" ca="1" si="0"/>
        <v>113.26270293333334</v>
      </c>
      <c r="N40" s="7">
        <f t="shared" ca="1" si="2"/>
        <v>2.0595550666666611</v>
      </c>
      <c r="O40" s="7">
        <f t="shared" ca="1" si="3"/>
        <v>4.2417670726323147</v>
      </c>
      <c r="P40" s="7">
        <f t="shared" ca="1" si="4"/>
        <v>2.0595550666666611</v>
      </c>
      <c r="Q40" s="22">
        <f t="shared" ca="1" si="5"/>
        <v>1.7859128865363189E-2</v>
      </c>
      <c r="R40" s="23">
        <f t="shared" ca="1" si="1"/>
        <v>2.0346981859291975</v>
      </c>
      <c r="S40" s="24">
        <f t="shared" ca="1" si="12"/>
        <v>0</v>
      </c>
    </row>
    <row r="41" spans="1:19" x14ac:dyDescent="0.3">
      <c r="A41" s="41" t="s">
        <v>35</v>
      </c>
      <c r="B41" s="42">
        <v>3</v>
      </c>
      <c r="E41" s="21">
        <f t="shared" si="6"/>
        <v>40</v>
      </c>
      <c r="F41" s="97">
        <v>43524</v>
      </c>
      <c r="G41" s="98">
        <v>115.3982925</v>
      </c>
      <c r="H41" s="25">
        <f t="shared" si="7"/>
        <v>115.32225800000001</v>
      </c>
      <c r="I41" s="7">
        <f t="shared" si="8"/>
        <v>7.6034499999991567E-2</v>
      </c>
      <c r="J41" s="7">
        <f t="shared" si="9"/>
        <v>5.7812451902487178E-3</v>
      </c>
      <c r="K41" s="7">
        <f t="shared" si="10"/>
        <v>7.6034499999991567E-2</v>
      </c>
      <c r="L41" s="22">
        <f t="shared" si="11"/>
        <v>6.5888756542902547E-4</v>
      </c>
      <c r="M41" s="7">
        <f t="shared" ca="1" si="0"/>
        <v>114.9800542</v>
      </c>
      <c r="N41" s="7">
        <f t="shared" ca="1" si="2"/>
        <v>0.41823829999999873</v>
      </c>
      <c r="O41" s="7">
        <f t="shared" ca="1" si="3"/>
        <v>0.17492327558688894</v>
      </c>
      <c r="P41" s="7">
        <f t="shared" ca="1" si="4"/>
        <v>0.41823829999999873</v>
      </c>
      <c r="Q41" s="22">
        <f t="shared" ca="1" si="5"/>
        <v>3.624302326657032E-3</v>
      </c>
      <c r="R41" s="23">
        <f t="shared" ca="1" si="1"/>
        <v>0.393381419262535</v>
      </c>
      <c r="S41" s="24">
        <f t="shared" ca="1" si="12"/>
        <v>0</v>
      </c>
    </row>
    <row r="42" spans="1:19" x14ac:dyDescent="0.3">
      <c r="A42" s="26" t="s">
        <v>49</v>
      </c>
      <c r="B42" s="200">
        <v>2.42</v>
      </c>
      <c r="E42" s="21">
        <f t="shared" si="6"/>
        <v>41</v>
      </c>
      <c r="F42" s="97">
        <v>43525</v>
      </c>
      <c r="G42" s="98">
        <v>117.0807877</v>
      </c>
      <c r="H42" s="25">
        <f t="shared" si="7"/>
        <v>115.3982925</v>
      </c>
      <c r="I42" s="7">
        <f t="shared" si="8"/>
        <v>1.6824952000000053</v>
      </c>
      <c r="J42" s="7">
        <f t="shared" si="9"/>
        <v>2.830790098023058</v>
      </c>
      <c r="K42" s="7">
        <f t="shared" si="10"/>
        <v>1.6824952000000053</v>
      </c>
      <c r="L42" s="22">
        <f t="shared" si="11"/>
        <v>1.4370378206808095E-2</v>
      </c>
      <c r="M42" s="7">
        <f t="shared" ca="1" si="0"/>
        <v>115.61059059999998</v>
      </c>
      <c r="N42" s="7">
        <f t="shared" ca="1" si="2"/>
        <v>1.4701971000000214</v>
      </c>
      <c r="O42" s="7">
        <f t="shared" ca="1" si="3"/>
        <v>2.161479512848473</v>
      </c>
      <c r="P42" s="7">
        <f t="shared" ca="1" si="4"/>
        <v>1.4701971000000214</v>
      </c>
      <c r="Q42" s="22">
        <f t="shared" ca="1" si="5"/>
        <v>1.2557116576352017E-2</v>
      </c>
      <c r="R42" s="23">
        <f t="shared" ca="1" si="1"/>
        <v>1.4453402192625577</v>
      </c>
      <c r="S42" s="24">
        <f t="shared" ca="1" si="12"/>
        <v>0</v>
      </c>
    </row>
    <row r="43" spans="1:19" x14ac:dyDescent="0.3">
      <c r="A43" s="41" t="s">
        <v>35</v>
      </c>
      <c r="B43" s="42">
        <v>3</v>
      </c>
      <c r="E43" s="21">
        <f t="shared" si="6"/>
        <v>42</v>
      </c>
      <c r="F43" s="97">
        <v>43528</v>
      </c>
      <c r="G43" s="98">
        <v>116.1967697</v>
      </c>
      <c r="H43" s="25">
        <f t="shared" si="7"/>
        <v>117.0807877</v>
      </c>
      <c r="I43" s="7">
        <f t="shared" si="8"/>
        <v>-0.88401799999999753</v>
      </c>
      <c r="J43" s="7">
        <f t="shared" si="9"/>
        <v>0.78148782432399566</v>
      </c>
      <c r="K43" s="7">
        <f t="shared" si="10"/>
        <v>0.88401799999999753</v>
      </c>
      <c r="L43" s="22">
        <f t="shared" si="11"/>
        <v>7.6079395518686048E-3</v>
      </c>
      <c r="M43" s="7">
        <f t="shared" ca="1" si="0"/>
        <v>115.93377940000001</v>
      </c>
      <c r="N43" s="7">
        <f t="shared" ca="1" si="2"/>
        <v>0.26299029999999846</v>
      </c>
      <c r="O43" s="7">
        <f t="shared" ca="1" si="3"/>
        <v>6.9163897894089194E-2</v>
      </c>
      <c r="P43" s="7">
        <f t="shared" ca="1" si="4"/>
        <v>0.26299029999999846</v>
      </c>
      <c r="Q43" s="22">
        <f t="shared" ca="1" si="5"/>
        <v>2.2633185128897644E-3</v>
      </c>
      <c r="R43" s="23">
        <f t="shared" ca="1" si="1"/>
        <v>0.23813341926253473</v>
      </c>
      <c r="S43" s="24">
        <f t="shared" ca="1" si="12"/>
        <v>0</v>
      </c>
    </row>
    <row r="44" spans="1:19" x14ac:dyDescent="0.3">
      <c r="A44" s="26" t="s">
        <v>50</v>
      </c>
      <c r="B44" s="200">
        <v>3.36</v>
      </c>
      <c r="E44" s="21">
        <f t="shared" si="6"/>
        <v>43</v>
      </c>
      <c r="F44" s="97">
        <v>43529</v>
      </c>
      <c r="G44" s="98">
        <v>116.4629211</v>
      </c>
      <c r="H44" s="25">
        <f t="shared" si="7"/>
        <v>116.1967697</v>
      </c>
      <c r="I44" s="7">
        <f t="shared" si="8"/>
        <v>0.26615139999999826</v>
      </c>
      <c r="J44" s="7">
        <f t="shared" si="9"/>
        <v>7.0836567721959079E-2</v>
      </c>
      <c r="K44" s="7">
        <f t="shared" si="10"/>
        <v>0.26615139999999826</v>
      </c>
      <c r="L44" s="22">
        <f t="shared" si="11"/>
        <v>2.2852887209609775E-3</v>
      </c>
      <c r="M44" s="7">
        <f t="shared" ca="1" si="0"/>
        <v>116.2252833</v>
      </c>
      <c r="N44" s="7">
        <f t="shared" ca="1" si="2"/>
        <v>0.23763780000000168</v>
      </c>
      <c r="O44" s="7">
        <f t="shared" ca="1" si="3"/>
        <v>5.6471723988840795E-2</v>
      </c>
      <c r="P44" s="7">
        <f t="shared" ca="1" si="4"/>
        <v>0.23763780000000168</v>
      </c>
      <c r="Q44" s="22">
        <f t="shared" ca="1" si="5"/>
        <v>2.0404588666976314E-3</v>
      </c>
      <c r="R44" s="23">
        <f t="shared" ca="1" si="1"/>
        <v>0.21278091926253795</v>
      </c>
      <c r="S44" s="24">
        <f t="shared" ca="1" si="12"/>
        <v>0</v>
      </c>
    </row>
    <row r="45" spans="1:19" x14ac:dyDescent="0.3">
      <c r="A45" s="41" t="s">
        <v>35</v>
      </c>
      <c r="B45" s="42">
        <v>3</v>
      </c>
      <c r="E45" s="21">
        <f t="shared" si="6"/>
        <v>44</v>
      </c>
      <c r="F45" s="97">
        <v>43530</v>
      </c>
      <c r="G45" s="98">
        <v>117.0617752</v>
      </c>
      <c r="H45" s="25">
        <f t="shared" si="7"/>
        <v>116.4629211</v>
      </c>
      <c r="I45" s="7">
        <f t="shared" si="8"/>
        <v>0.59885409999999695</v>
      </c>
      <c r="J45" s="7">
        <f t="shared" si="9"/>
        <v>0.35862623308680636</v>
      </c>
      <c r="K45" s="7">
        <f t="shared" si="10"/>
        <v>0.59885409999999695</v>
      </c>
      <c r="L45" s="22">
        <f t="shared" si="11"/>
        <v>5.1157100511832745E-3</v>
      </c>
      <c r="M45" s="7">
        <f t="shared" ca="1" si="0"/>
        <v>116.58015949999999</v>
      </c>
      <c r="N45" s="7">
        <f t="shared" ca="1" si="2"/>
        <v>0.48161570000000609</v>
      </c>
      <c r="O45" s="7">
        <f t="shared" ca="1" si="3"/>
        <v>0.23195368248649587</v>
      </c>
      <c r="P45" s="7">
        <f t="shared" ca="1" si="4"/>
        <v>0.48161570000000609</v>
      </c>
      <c r="Q45" s="22">
        <f t="shared" ca="1" si="5"/>
        <v>4.1142012341532138E-3</v>
      </c>
      <c r="R45" s="23">
        <f t="shared" ca="1" si="1"/>
        <v>0.45675881926254236</v>
      </c>
      <c r="S45" s="24">
        <f t="shared" ca="1" si="12"/>
        <v>0</v>
      </c>
    </row>
    <row r="46" spans="1:19" x14ac:dyDescent="0.3">
      <c r="A46" s="35" t="s">
        <v>57</v>
      </c>
      <c r="B46" s="130">
        <v>2.0920000000000001E-2</v>
      </c>
      <c r="E46" s="21">
        <f t="shared" si="6"/>
        <v>45</v>
      </c>
      <c r="F46" s="97">
        <v>43531</v>
      </c>
      <c r="G46" s="98">
        <v>114.6948776</v>
      </c>
      <c r="H46" s="25">
        <f t="shared" si="7"/>
        <v>117.0617752</v>
      </c>
      <c r="I46" s="7">
        <f t="shared" si="8"/>
        <v>-2.3668976000000015</v>
      </c>
      <c r="J46" s="7">
        <f t="shared" si="9"/>
        <v>5.6022042488857666</v>
      </c>
      <c r="K46" s="7">
        <f t="shared" si="10"/>
        <v>2.3668976000000015</v>
      </c>
      <c r="L46" s="22">
        <f t="shared" si="11"/>
        <v>2.0636471737252211E-2</v>
      </c>
      <c r="M46" s="7">
        <f t="shared" ca="1" si="0"/>
        <v>116.57382200000001</v>
      </c>
      <c r="N46" s="7">
        <f t="shared" ca="1" si="2"/>
        <v>-1.8789444000000088</v>
      </c>
      <c r="O46" s="7">
        <f t="shared" ca="1" si="3"/>
        <v>3.5304320582913933</v>
      </c>
      <c r="P46" s="7">
        <f t="shared" ca="1" si="4"/>
        <v>1.8789444000000088</v>
      </c>
      <c r="Q46" s="22">
        <f t="shared" ca="1" si="5"/>
        <v>1.6382112604477892E-2</v>
      </c>
      <c r="R46" s="23">
        <f t="shared" ca="1" si="1"/>
        <v>-1.9038012807374725</v>
      </c>
      <c r="S46" s="24">
        <f t="shared" ca="1" si="12"/>
        <v>1</v>
      </c>
    </row>
    <row r="47" spans="1:19" x14ac:dyDescent="0.3">
      <c r="A47" s="41" t="s">
        <v>35</v>
      </c>
      <c r="B47" s="42">
        <v>3</v>
      </c>
      <c r="E47" s="21">
        <f t="shared" si="6"/>
        <v>46</v>
      </c>
      <c r="F47" s="97">
        <v>43532</v>
      </c>
      <c r="G47" s="98">
        <v>112.81276699999999</v>
      </c>
      <c r="H47" s="25">
        <f t="shared" si="7"/>
        <v>114.6948776</v>
      </c>
      <c r="I47" s="7">
        <f t="shared" si="8"/>
        <v>-1.8821106000000043</v>
      </c>
      <c r="J47" s="7">
        <f t="shared" si="9"/>
        <v>3.5423403106323761</v>
      </c>
      <c r="K47" s="7">
        <f t="shared" si="10"/>
        <v>1.8821106000000043</v>
      </c>
      <c r="L47" s="22">
        <f t="shared" si="11"/>
        <v>1.6683489378467285E-2</v>
      </c>
      <c r="M47" s="7">
        <f t="shared" ca="1" si="0"/>
        <v>116.0731913</v>
      </c>
      <c r="N47" s="7">
        <f t="shared" ca="1" si="2"/>
        <v>-3.260424300000011</v>
      </c>
      <c r="O47" s="7">
        <f t="shared" ca="1" si="3"/>
        <v>10.630366616030562</v>
      </c>
      <c r="P47" s="7">
        <f t="shared" ca="1" si="4"/>
        <v>3.260424300000011</v>
      </c>
      <c r="Q47" s="22">
        <f t="shared" ca="1" si="5"/>
        <v>2.890119963106668E-2</v>
      </c>
      <c r="R47" s="23">
        <f t="shared" ca="1" si="1"/>
        <v>-3.2852811807374747</v>
      </c>
      <c r="S47" s="24">
        <f t="shared" ca="1" si="12"/>
        <v>0</v>
      </c>
    </row>
    <row r="48" spans="1:19" x14ac:dyDescent="0.3">
      <c r="A48" s="38"/>
      <c r="B48" s="44"/>
      <c r="E48" s="21">
        <f t="shared" si="6"/>
        <v>47</v>
      </c>
      <c r="F48" s="97">
        <v>43535</v>
      </c>
      <c r="G48" s="98">
        <v>113.96294399999999</v>
      </c>
      <c r="H48" s="25">
        <f t="shared" si="7"/>
        <v>112.81276699999999</v>
      </c>
      <c r="I48" s="7">
        <f t="shared" si="8"/>
        <v>1.1501769999999993</v>
      </c>
      <c r="J48" s="7">
        <f t="shared" si="9"/>
        <v>1.3229071313289984</v>
      </c>
      <c r="K48" s="7">
        <f t="shared" si="10"/>
        <v>1.1501769999999993</v>
      </c>
      <c r="L48" s="22">
        <f t="shared" si="11"/>
        <v>1.0092552540587224E-2</v>
      </c>
      <c r="M48" s="7">
        <f t="shared" ca="1" si="0"/>
        <v>114.85647326666667</v>
      </c>
      <c r="N48" s="7">
        <f t="shared" ca="1" si="2"/>
        <v>-0.89352926666667543</v>
      </c>
      <c r="O48" s="7">
        <f t="shared" ca="1" si="3"/>
        <v>0.79839455038988671</v>
      </c>
      <c r="P48" s="7">
        <f t="shared" ca="1" si="4"/>
        <v>0.89352926666667543</v>
      </c>
      <c r="Q48" s="22">
        <f t="shared" ca="1" si="5"/>
        <v>7.840524606548209E-3</v>
      </c>
      <c r="R48" s="23">
        <f t="shared" ca="1" si="1"/>
        <v>-0.91838614740413915</v>
      </c>
      <c r="S48" s="24">
        <f t="shared" ca="1" si="12"/>
        <v>0</v>
      </c>
    </row>
    <row r="49" spans="1:19" x14ac:dyDescent="0.3">
      <c r="A49" s="216" t="s">
        <v>52</v>
      </c>
      <c r="B49" s="216"/>
      <c r="E49" s="21">
        <f t="shared" si="6"/>
        <v>48</v>
      </c>
      <c r="F49" s="97">
        <v>43536</v>
      </c>
      <c r="G49" s="98">
        <v>113.4401321</v>
      </c>
      <c r="H49" s="25">
        <f t="shared" si="7"/>
        <v>113.96294399999999</v>
      </c>
      <c r="I49" s="7">
        <f t="shared" si="8"/>
        <v>-0.52281189999999356</v>
      </c>
      <c r="J49" s="7">
        <f t="shared" si="9"/>
        <v>0.27333228278160326</v>
      </c>
      <c r="K49" s="7">
        <f t="shared" si="10"/>
        <v>0.52281189999999356</v>
      </c>
      <c r="L49" s="22">
        <f t="shared" si="11"/>
        <v>4.6087032016070223E-3</v>
      </c>
      <c r="M49" s="7">
        <f t="shared" ca="1" si="0"/>
        <v>113.82352953333333</v>
      </c>
      <c r="N49" s="7">
        <f t="shared" ca="1" si="2"/>
        <v>-0.38339743333332876</v>
      </c>
      <c r="O49" s="7">
        <f t="shared" ca="1" si="3"/>
        <v>0.14699359188658428</v>
      </c>
      <c r="P49" s="7">
        <f t="shared" ca="1" si="4"/>
        <v>0.38339743333332876</v>
      </c>
      <c r="Q49" s="22">
        <f t="shared" ca="1" si="5"/>
        <v>3.3797336642322966E-3</v>
      </c>
      <c r="R49" s="23">
        <f t="shared" ca="1" si="1"/>
        <v>-0.40825431407079249</v>
      </c>
      <c r="S49" s="24">
        <f t="shared" ca="1" si="12"/>
        <v>0</v>
      </c>
    </row>
    <row r="50" spans="1:19" x14ac:dyDescent="0.3">
      <c r="A50" s="26" t="s">
        <v>49</v>
      </c>
      <c r="B50" s="200">
        <v>0.93</v>
      </c>
      <c r="E50" s="21">
        <f t="shared" si="6"/>
        <v>49</v>
      </c>
      <c r="F50" s="97">
        <v>43537</v>
      </c>
      <c r="G50" s="98">
        <v>110.27477260000001</v>
      </c>
      <c r="H50" s="25">
        <f t="shared" si="7"/>
        <v>113.4401321</v>
      </c>
      <c r="I50" s="7">
        <f t="shared" si="8"/>
        <v>-3.1653594999999939</v>
      </c>
      <c r="J50" s="7">
        <f t="shared" si="9"/>
        <v>10.019500764240211</v>
      </c>
      <c r="K50" s="7">
        <f t="shared" si="10"/>
        <v>3.1653594999999939</v>
      </c>
      <c r="L50" s="22">
        <f t="shared" si="11"/>
        <v>2.8704294059002156E-2</v>
      </c>
      <c r="M50" s="7">
        <f t="shared" ca="1" si="0"/>
        <v>113.40528103333334</v>
      </c>
      <c r="N50" s="7">
        <f t="shared" ca="1" si="2"/>
        <v>-3.1305084333333326</v>
      </c>
      <c r="O50" s="7">
        <f t="shared" ca="1" si="3"/>
        <v>9.8000830511711161</v>
      </c>
      <c r="P50" s="7">
        <f t="shared" ca="1" si="4"/>
        <v>3.1305084333333326</v>
      </c>
      <c r="Q50" s="22">
        <f t="shared" ca="1" si="5"/>
        <v>2.8388255622966777E-2</v>
      </c>
      <c r="R50" s="23">
        <f t="shared" ca="1" si="1"/>
        <v>-3.1553653140707962</v>
      </c>
      <c r="S50" s="24">
        <f t="shared" ca="1" si="12"/>
        <v>0</v>
      </c>
    </row>
    <row r="51" spans="1:19" x14ac:dyDescent="0.3">
      <c r="A51" s="41" t="s">
        <v>35</v>
      </c>
      <c r="B51" s="42">
        <v>1</v>
      </c>
      <c r="E51" s="21">
        <f>E50+1</f>
        <v>50</v>
      </c>
      <c r="F51" s="97">
        <v>43538</v>
      </c>
      <c r="G51" s="98">
        <v>114.4001999</v>
      </c>
      <c r="H51" s="25">
        <f>G50</f>
        <v>110.27477260000001</v>
      </c>
      <c r="I51" s="7">
        <f t="shared" si="8"/>
        <v>4.1254272999999984</v>
      </c>
      <c r="J51" s="7">
        <f t="shared" si="9"/>
        <v>17.019150407585276</v>
      </c>
      <c r="K51" s="7">
        <f t="shared" si="10"/>
        <v>4.1254272999999984</v>
      </c>
      <c r="L51" s="22">
        <f t="shared" si="11"/>
        <v>3.6061364434731187E-2</v>
      </c>
      <c r="M51" s="7">
        <f t="shared" ca="1" si="0"/>
        <v>112.55928290000001</v>
      </c>
      <c r="N51" s="7">
        <f t="shared" ca="1" si="2"/>
        <v>1.8409169999999904</v>
      </c>
      <c r="O51" s="7">
        <f t="shared" ca="1" si="3"/>
        <v>3.3889754008889645</v>
      </c>
      <c r="P51" s="7">
        <f t="shared" ca="1" si="4"/>
        <v>1.8409169999999904</v>
      </c>
      <c r="Q51" s="22">
        <f t="shared" ca="1" si="5"/>
        <v>1.6091903699549309E-2</v>
      </c>
      <c r="R51" s="23">
        <f t="shared" ca="1" si="1"/>
        <v>1.8160601192625268</v>
      </c>
      <c r="S51" s="24">
        <f ca="1">IF(N50*N51&lt;0,1,0)</f>
        <v>1</v>
      </c>
    </row>
    <row r="52" spans="1:19" x14ac:dyDescent="0.3">
      <c r="A52" s="26" t="s">
        <v>50</v>
      </c>
      <c r="B52" s="200">
        <v>1.3</v>
      </c>
      <c r="E52" s="21">
        <f t="shared" si="6"/>
        <v>51</v>
      </c>
      <c r="F52" s="97">
        <v>43539</v>
      </c>
      <c r="G52" s="98">
        <v>114.45724490000001</v>
      </c>
      <c r="H52" s="25">
        <f t="shared" si="7"/>
        <v>114.4001999</v>
      </c>
      <c r="I52" s="7">
        <f t="shared" si="8"/>
        <v>5.7045000000002233E-2</v>
      </c>
      <c r="J52" s="7">
        <f t="shared" si="9"/>
        <v>3.2541320250002548E-3</v>
      </c>
      <c r="K52" s="7">
        <f t="shared" si="10"/>
        <v>5.7045000000002233E-2</v>
      </c>
      <c r="L52" s="22">
        <f t="shared" si="11"/>
        <v>4.9839571142780697E-4</v>
      </c>
      <c r="M52" s="7">
        <f t="shared" ca="1" si="0"/>
        <v>112.70503486666667</v>
      </c>
      <c r="N52" s="7">
        <f t="shared" ca="1" si="2"/>
        <v>1.7522100333333412</v>
      </c>
      <c r="O52" s="7">
        <f t="shared" ca="1" si="3"/>
        <v>3.0702400009140289</v>
      </c>
      <c r="P52" s="7">
        <f t="shared" ca="1" si="4"/>
        <v>1.7522100333333412</v>
      </c>
      <c r="Q52" s="22">
        <f t="shared" ca="1" si="5"/>
        <v>1.5308860831520339E-2</v>
      </c>
      <c r="R52" s="23">
        <f t="shared" ca="1" si="1"/>
        <v>1.7273531525958776</v>
      </c>
      <c r="S52" s="24">
        <f t="shared" ca="1" si="12"/>
        <v>0</v>
      </c>
    </row>
    <row r="53" spans="1:19" x14ac:dyDescent="0.3">
      <c r="A53" s="41" t="s">
        <v>35</v>
      </c>
      <c r="B53" s="42">
        <v>1</v>
      </c>
      <c r="E53" s="21">
        <f t="shared" si="6"/>
        <v>52</v>
      </c>
      <c r="F53" s="97">
        <v>43542</v>
      </c>
      <c r="G53" s="98">
        <v>112.2519302</v>
      </c>
      <c r="H53" s="25">
        <f t="shared" si="7"/>
        <v>114.45724490000001</v>
      </c>
      <c r="I53" s="7">
        <f t="shared" si="8"/>
        <v>-2.2053147000000024</v>
      </c>
      <c r="J53" s="7">
        <f t="shared" si="9"/>
        <v>4.8634129260361005</v>
      </c>
      <c r="K53" s="7">
        <f t="shared" si="10"/>
        <v>2.2053147000000024</v>
      </c>
      <c r="L53" s="22">
        <f t="shared" si="11"/>
        <v>1.9646118298997432E-2</v>
      </c>
      <c r="M53" s="7">
        <f t="shared" ca="1" si="0"/>
        <v>113.04407246666669</v>
      </c>
      <c r="N53" s="7">
        <f t="shared" ca="1" si="2"/>
        <v>-0.79214226666668708</v>
      </c>
      <c r="O53" s="7">
        <f t="shared" ca="1" si="3"/>
        <v>0.62748937063983679</v>
      </c>
      <c r="P53" s="7">
        <f t="shared" ca="1" si="4"/>
        <v>0.79214226666668708</v>
      </c>
      <c r="Q53" s="22">
        <f t="shared" ca="1" si="5"/>
        <v>7.0568253503999617E-3</v>
      </c>
      <c r="R53" s="23">
        <f t="shared" ca="1" si="1"/>
        <v>-0.81699914740415081</v>
      </c>
      <c r="S53" s="24">
        <f t="shared" ca="1" si="12"/>
        <v>1</v>
      </c>
    </row>
    <row r="54" spans="1:19" x14ac:dyDescent="0.3">
      <c r="A54" s="26" t="s">
        <v>51</v>
      </c>
      <c r="B54" s="130">
        <v>1.6060000000000001E-2</v>
      </c>
      <c r="E54" s="21">
        <f t="shared" si="6"/>
        <v>53</v>
      </c>
      <c r="F54" s="97">
        <v>43543</v>
      </c>
      <c r="G54" s="98">
        <v>113.2120056</v>
      </c>
      <c r="H54" s="25">
        <f t="shared" si="7"/>
        <v>112.2519302</v>
      </c>
      <c r="I54" s="7">
        <f t="shared" si="8"/>
        <v>0.96007539999999381</v>
      </c>
      <c r="J54" s="7">
        <f t="shared" si="9"/>
        <v>0.92174477368514807</v>
      </c>
      <c r="K54" s="7">
        <f t="shared" si="10"/>
        <v>0.96007539999999381</v>
      </c>
      <c r="L54" s="22">
        <f t="shared" si="11"/>
        <v>8.4803320541120587E-3</v>
      </c>
      <c r="M54" s="7">
        <f t="shared" ca="1" si="0"/>
        <v>113.703125</v>
      </c>
      <c r="N54" s="7">
        <f t="shared" ca="1" si="2"/>
        <v>-0.49111940000000232</v>
      </c>
      <c r="O54" s="7">
        <f t="shared" ca="1" si="3"/>
        <v>0.24119826505636227</v>
      </c>
      <c r="P54" s="7">
        <f t="shared" ca="1" si="4"/>
        <v>0.49111940000000232</v>
      </c>
      <c r="Q54" s="22">
        <f t="shared" ca="1" si="5"/>
        <v>4.3380505220905856E-3</v>
      </c>
      <c r="R54" s="23">
        <f t="shared" ca="1" si="1"/>
        <v>-0.51597628073746604</v>
      </c>
      <c r="S54" s="24">
        <f t="shared" ca="1" si="12"/>
        <v>0</v>
      </c>
    </row>
    <row r="55" spans="1:19" x14ac:dyDescent="0.3">
      <c r="A55" s="41" t="s">
        <v>35</v>
      </c>
      <c r="B55" s="42">
        <v>1</v>
      </c>
      <c r="E55" s="21">
        <f t="shared" si="6"/>
        <v>54</v>
      </c>
      <c r="F55" s="97">
        <v>43544</v>
      </c>
      <c r="G55" s="98">
        <v>113.9914551</v>
      </c>
      <c r="H55" s="25">
        <f t="shared" si="7"/>
        <v>113.2120056</v>
      </c>
      <c r="I55" s="7">
        <f t="shared" si="8"/>
        <v>0.77944949999999835</v>
      </c>
      <c r="J55" s="7">
        <f t="shared" si="9"/>
        <v>0.60754152305024745</v>
      </c>
      <c r="K55" s="7">
        <f t="shared" si="10"/>
        <v>0.77944949999999835</v>
      </c>
      <c r="L55" s="22">
        <f t="shared" si="11"/>
        <v>6.8377888440516836E-3</v>
      </c>
      <c r="M55" s="7">
        <f t="shared" ca="1" si="0"/>
        <v>113.30706023333335</v>
      </c>
      <c r="N55" s="7">
        <f t="shared" ca="1" si="2"/>
        <v>0.68439486666665061</v>
      </c>
      <c r="O55" s="7">
        <f t="shared" ca="1" si="3"/>
        <v>0.46839633351966248</v>
      </c>
      <c r="P55" s="7">
        <f t="shared" ca="1" si="4"/>
        <v>0.68439486666665061</v>
      </c>
      <c r="Q55" s="22">
        <f t="shared" ca="1" si="5"/>
        <v>6.0039137676263475E-3</v>
      </c>
      <c r="R55" s="23">
        <f t="shared" ca="1" si="1"/>
        <v>0.65953798592918689</v>
      </c>
      <c r="S55" s="24">
        <f t="shared" ca="1" si="12"/>
        <v>1</v>
      </c>
    </row>
    <row r="56" spans="1:19" x14ac:dyDescent="0.3">
      <c r="E56" s="21">
        <f t="shared" si="6"/>
        <v>55</v>
      </c>
      <c r="F56" s="97">
        <v>43545</v>
      </c>
      <c r="G56" s="98">
        <v>112.93633269999999</v>
      </c>
      <c r="H56" s="25">
        <f t="shared" si="7"/>
        <v>113.9914551</v>
      </c>
      <c r="I56" s="7">
        <f t="shared" si="8"/>
        <v>-1.0551224000000019</v>
      </c>
      <c r="J56" s="7">
        <f t="shared" si="9"/>
        <v>1.1132832789817639</v>
      </c>
      <c r="K56" s="7">
        <f t="shared" si="10"/>
        <v>1.0551224000000019</v>
      </c>
      <c r="L56" s="22">
        <f t="shared" si="11"/>
        <v>9.3426302658754738E-3</v>
      </c>
      <c r="M56" s="7">
        <f t="shared" ca="1" si="0"/>
        <v>113.15179696666667</v>
      </c>
      <c r="N56" s="7">
        <f t="shared" ca="1" si="2"/>
        <v>-0.21546426666667173</v>
      </c>
      <c r="O56" s="7">
        <f t="shared" ca="1" si="3"/>
        <v>4.6424850210206627E-2</v>
      </c>
      <c r="P56" s="7">
        <f t="shared" ca="1" si="4"/>
        <v>0.21546426666667173</v>
      </c>
      <c r="Q56" s="22">
        <f t="shared" ca="1" si="5"/>
        <v>1.9078383502944376E-3</v>
      </c>
      <c r="R56" s="23">
        <f t="shared" ca="1" si="1"/>
        <v>-0.24032114740413546</v>
      </c>
      <c r="S56" s="24">
        <f t="shared" ca="1" si="12"/>
        <v>1</v>
      </c>
    </row>
    <row r="57" spans="1:19" x14ac:dyDescent="0.3">
      <c r="E57" s="21">
        <f t="shared" si="6"/>
        <v>56</v>
      </c>
      <c r="F57" s="97">
        <v>43546</v>
      </c>
      <c r="G57" s="98">
        <v>112.6986847</v>
      </c>
      <c r="H57" s="25">
        <f t="shared" si="7"/>
        <v>112.93633269999999</v>
      </c>
      <c r="I57" s="7">
        <f t="shared" si="8"/>
        <v>-0.23764799999999298</v>
      </c>
      <c r="J57" s="7">
        <f t="shared" si="9"/>
        <v>5.6476571903996658E-2</v>
      </c>
      <c r="K57" s="7">
        <f t="shared" si="10"/>
        <v>0.23764799999999298</v>
      </c>
      <c r="L57" s="22">
        <f t="shared" si="11"/>
        <v>2.1087025162059674E-3</v>
      </c>
      <c r="M57" s="7">
        <f t="shared" ca="1" si="0"/>
        <v>113.37993113333333</v>
      </c>
      <c r="N57" s="7">
        <f t="shared" ca="1" si="2"/>
        <v>-0.68124643333332813</v>
      </c>
      <c r="O57" s="7">
        <f t="shared" ca="1" si="3"/>
        <v>0.46409670292938071</v>
      </c>
      <c r="P57" s="7">
        <f t="shared" ca="1" si="4"/>
        <v>0.68124643333332813</v>
      </c>
      <c r="Q57" s="22">
        <f t="shared" ca="1" si="5"/>
        <v>6.0448481288560068E-3</v>
      </c>
      <c r="R57" s="23">
        <f t="shared" ca="1" si="1"/>
        <v>-0.70610331407079185</v>
      </c>
      <c r="S57" s="24">
        <f t="shared" ca="1" si="12"/>
        <v>0</v>
      </c>
    </row>
    <row r="58" spans="1:19" x14ac:dyDescent="0.3">
      <c r="E58" s="21">
        <f t="shared" si="6"/>
        <v>57</v>
      </c>
      <c r="F58" s="97">
        <v>43549</v>
      </c>
      <c r="G58" s="98">
        <v>114.3716965</v>
      </c>
      <c r="H58" s="25">
        <f t="shared" si="7"/>
        <v>112.6986847</v>
      </c>
      <c r="I58" s="7">
        <f t="shared" si="8"/>
        <v>1.6730117999999976</v>
      </c>
      <c r="J58" s="7">
        <f t="shared" si="9"/>
        <v>2.7989684829392321</v>
      </c>
      <c r="K58" s="7">
        <f t="shared" si="10"/>
        <v>1.6730117999999976</v>
      </c>
      <c r="L58" s="22">
        <f t="shared" si="11"/>
        <v>1.4627848070785569E-2</v>
      </c>
      <c r="M58" s="7">
        <f t="shared" ca="1" si="0"/>
        <v>113.20882416666666</v>
      </c>
      <c r="N58" s="7">
        <f t="shared" ca="1" si="2"/>
        <v>1.1628723333333397</v>
      </c>
      <c r="O58" s="7">
        <f t="shared" ca="1" si="3"/>
        <v>1.3522720636321259</v>
      </c>
      <c r="P58" s="7">
        <f t="shared" ca="1" si="4"/>
        <v>1.1628723333333397</v>
      </c>
      <c r="Q58" s="22">
        <f t="shared" ca="1" si="5"/>
        <v>1.0167483467671915E-2</v>
      </c>
      <c r="R58" s="23">
        <f t="shared" ca="1" si="1"/>
        <v>1.1380154525958761</v>
      </c>
      <c r="S58" s="24">
        <f t="shared" ca="1" si="12"/>
        <v>1</v>
      </c>
    </row>
    <row r="59" spans="1:19" x14ac:dyDescent="0.3">
      <c r="E59" s="21">
        <f t="shared" si="6"/>
        <v>58</v>
      </c>
      <c r="F59" s="97">
        <v>43550</v>
      </c>
      <c r="G59" s="98">
        <v>114.83745570000001</v>
      </c>
      <c r="H59" s="25">
        <f t="shared" si="7"/>
        <v>114.3716965</v>
      </c>
      <c r="I59" s="7">
        <f t="shared" si="8"/>
        <v>0.46575920000000792</v>
      </c>
      <c r="J59" s="7">
        <f t="shared" si="9"/>
        <v>0.21693163238464738</v>
      </c>
      <c r="K59" s="7">
        <f t="shared" si="10"/>
        <v>0.46575920000000792</v>
      </c>
      <c r="L59" s="22">
        <f t="shared" si="11"/>
        <v>4.0558126019158043E-3</v>
      </c>
      <c r="M59" s="7">
        <f t="shared" ca="1" si="0"/>
        <v>113.33557129999998</v>
      </c>
      <c r="N59" s="7">
        <f t="shared" ca="1" si="2"/>
        <v>1.5018844000000229</v>
      </c>
      <c r="O59" s="7">
        <f t="shared" ca="1" si="3"/>
        <v>2.2556567509634289</v>
      </c>
      <c r="P59" s="7">
        <f t="shared" ca="1" si="4"/>
        <v>1.5018844000000229</v>
      </c>
      <c r="Q59" s="22">
        <f t="shared" ca="1" si="5"/>
        <v>1.307834966253108E-2</v>
      </c>
      <c r="R59" s="23">
        <f t="shared" ca="1" si="1"/>
        <v>1.4770275192625593</v>
      </c>
      <c r="S59" s="24">
        <f t="shared" ca="1" si="12"/>
        <v>0</v>
      </c>
    </row>
    <row r="60" spans="1:19" x14ac:dyDescent="0.3">
      <c r="E60" s="21">
        <f t="shared" si="6"/>
        <v>59</v>
      </c>
      <c r="F60" s="97">
        <v>43551</v>
      </c>
      <c r="G60" s="98">
        <v>114.73290249999999</v>
      </c>
      <c r="H60" s="25">
        <f t="shared" si="7"/>
        <v>114.83745570000001</v>
      </c>
      <c r="I60" s="7">
        <f t="shared" si="8"/>
        <v>-0.10455320000001223</v>
      </c>
      <c r="J60" s="7">
        <f t="shared" si="9"/>
        <v>1.0931371630242557E-2</v>
      </c>
      <c r="K60" s="7">
        <f t="shared" si="10"/>
        <v>0.10455320000001223</v>
      </c>
      <c r="L60" s="22">
        <f t="shared" si="11"/>
        <v>9.1127477577770011E-4</v>
      </c>
      <c r="M60" s="7">
        <f t="shared" ca="1" si="0"/>
        <v>113.96927896666666</v>
      </c>
      <c r="N60" s="7">
        <f t="shared" ca="1" si="2"/>
        <v>0.76362353333333033</v>
      </c>
      <c r="O60" s="7">
        <f t="shared" ca="1" si="3"/>
        <v>0.58312090066047984</v>
      </c>
      <c r="P60" s="7">
        <f t="shared" ca="1" si="4"/>
        <v>0.76362353333333033</v>
      </c>
      <c r="Q60" s="22">
        <f t="shared" ca="1" si="5"/>
        <v>6.6556629937373924E-3</v>
      </c>
      <c r="R60" s="23">
        <f t="shared" ca="1" si="1"/>
        <v>0.7387666525958666</v>
      </c>
      <c r="S60" s="24">
        <f t="shared" ca="1" si="12"/>
        <v>0</v>
      </c>
    </row>
    <row r="61" spans="1:19" x14ac:dyDescent="0.3">
      <c r="E61" s="21">
        <f t="shared" si="6"/>
        <v>60</v>
      </c>
      <c r="F61" s="97">
        <v>43552</v>
      </c>
      <c r="G61" s="98">
        <v>114.8089447</v>
      </c>
      <c r="H61" s="25">
        <f t="shared" si="7"/>
        <v>114.73290249999999</v>
      </c>
      <c r="I61" s="7">
        <f t="shared" si="8"/>
        <v>7.604220000000339E-2</v>
      </c>
      <c r="J61" s="7">
        <f t="shared" si="9"/>
        <v>5.7824161808405156E-3</v>
      </c>
      <c r="K61" s="7">
        <f t="shared" si="10"/>
        <v>7.604220000000339E-2</v>
      </c>
      <c r="L61" s="22">
        <f t="shared" si="11"/>
        <v>6.6233689542835237E-4</v>
      </c>
      <c r="M61" s="7">
        <f t="shared" ca="1" si="0"/>
        <v>114.64735156666666</v>
      </c>
      <c r="N61" s="7">
        <f t="shared" ca="1" si="2"/>
        <v>0.16159313333334069</v>
      </c>
      <c r="O61" s="7">
        <f t="shared" ca="1" si="3"/>
        <v>2.6112340740486822E-2</v>
      </c>
      <c r="P61" s="7">
        <f t="shared" ca="1" si="4"/>
        <v>0.16159313333334069</v>
      </c>
      <c r="Q61" s="22">
        <f t="shared" ca="1" si="5"/>
        <v>1.4074960252930598E-3</v>
      </c>
      <c r="R61" s="23">
        <f t="shared" ca="1" si="1"/>
        <v>0.13673625259587696</v>
      </c>
      <c r="S61" s="24">
        <f t="shared" ca="1" si="12"/>
        <v>0</v>
      </c>
    </row>
    <row r="62" spans="1:19" x14ac:dyDescent="0.3">
      <c r="E62" s="21">
        <f t="shared" si="6"/>
        <v>61</v>
      </c>
      <c r="F62" s="97">
        <v>43553</v>
      </c>
      <c r="G62" s="98">
        <v>115.8260574</v>
      </c>
      <c r="H62" s="25">
        <f t="shared" si="7"/>
        <v>114.8089447</v>
      </c>
      <c r="I62" s="7">
        <f t="shared" si="8"/>
        <v>1.0171126999999984</v>
      </c>
      <c r="J62" s="7">
        <f t="shared" si="9"/>
        <v>1.0345182445012868</v>
      </c>
      <c r="K62" s="7">
        <f t="shared" si="10"/>
        <v>1.0171126999999984</v>
      </c>
      <c r="L62" s="22">
        <f t="shared" si="11"/>
        <v>8.7813806567502012E-3</v>
      </c>
      <c r="M62" s="7">
        <f t="shared" ca="1" si="0"/>
        <v>114.79310096666666</v>
      </c>
      <c r="N62" s="7">
        <f t="shared" ca="1" si="2"/>
        <v>1.0329564333333394</v>
      </c>
      <c r="O62" s="7">
        <f t="shared" ca="1" si="3"/>
        <v>1.0669989931647337</v>
      </c>
      <c r="P62" s="7">
        <f t="shared" ca="1" si="4"/>
        <v>1.0329564333333394</v>
      </c>
      <c r="Q62" s="22">
        <f t="shared" ca="1" si="5"/>
        <v>8.9181696806451029E-3</v>
      </c>
      <c r="R62" s="23">
        <f t="shared" ca="1" si="1"/>
        <v>1.0080995525958758</v>
      </c>
      <c r="S62" s="24">
        <f t="shared" ca="1" si="12"/>
        <v>0</v>
      </c>
    </row>
    <row r="63" spans="1:19" x14ac:dyDescent="0.3">
      <c r="E63" s="21">
        <f t="shared" si="6"/>
        <v>62</v>
      </c>
      <c r="F63" s="97">
        <v>43556</v>
      </c>
      <c r="G63" s="98">
        <v>116.91919710000001</v>
      </c>
      <c r="H63" s="25">
        <f t="shared" si="7"/>
        <v>115.8260574</v>
      </c>
      <c r="I63" s="7">
        <f t="shared" si="8"/>
        <v>1.0931397000000089</v>
      </c>
      <c r="J63" s="7">
        <f t="shared" si="9"/>
        <v>1.1949544037161095</v>
      </c>
      <c r="K63" s="7">
        <f t="shared" si="10"/>
        <v>1.0931397000000089</v>
      </c>
      <c r="L63" s="22">
        <f t="shared" si="11"/>
        <v>9.3495313610908199E-3</v>
      </c>
      <c r="M63" s="7">
        <f t="shared" ca="1" si="0"/>
        <v>115.12263486666666</v>
      </c>
      <c r="N63" s="7">
        <f t="shared" ca="1" si="2"/>
        <v>1.7965622333333471</v>
      </c>
      <c r="O63" s="7">
        <f t="shared" ca="1" si="3"/>
        <v>3.227635858239704</v>
      </c>
      <c r="P63" s="7">
        <f t="shared" ca="1" si="4"/>
        <v>1.7965622333333471</v>
      </c>
      <c r="Q63" s="22">
        <f t="shared" ca="1" si="5"/>
        <v>1.5365844770527824E-2</v>
      </c>
      <c r="R63" s="23">
        <f t="shared" ca="1" si="1"/>
        <v>1.7717053525958835</v>
      </c>
      <c r="S63" s="24">
        <f t="shared" ca="1" si="12"/>
        <v>0</v>
      </c>
    </row>
    <row r="64" spans="1:19" x14ac:dyDescent="0.3">
      <c r="E64" s="21">
        <f t="shared" si="6"/>
        <v>63</v>
      </c>
      <c r="F64" s="97">
        <v>43557</v>
      </c>
      <c r="G64" s="98">
        <v>118.373558</v>
      </c>
      <c r="H64" s="25">
        <f t="shared" si="7"/>
        <v>116.91919710000001</v>
      </c>
      <c r="I64" s="7">
        <f t="shared" si="8"/>
        <v>1.4543608999999975</v>
      </c>
      <c r="J64" s="7">
        <f t="shared" si="9"/>
        <v>2.1151656274488029</v>
      </c>
      <c r="K64" s="7">
        <f t="shared" si="10"/>
        <v>1.4543608999999975</v>
      </c>
      <c r="L64" s="22">
        <f t="shared" si="11"/>
        <v>1.2286197395536573E-2</v>
      </c>
      <c r="M64" s="7">
        <f t="shared" ca="1" si="0"/>
        <v>115.85139973333334</v>
      </c>
      <c r="N64" s="7">
        <f t="shared" ca="1" si="2"/>
        <v>2.5221582666666649</v>
      </c>
      <c r="O64" s="7">
        <f t="shared" ca="1" si="3"/>
        <v>6.3612823221149952</v>
      </c>
      <c r="P64" s="7">
        <f t="shared" ca="1" si="4"/>
        <v>2.5221582666666649</v>
      </c>
      <c r="Q64" s="22">
        <f t="shared" ca="1" si="5"/>
        <v>2.1306770779557584E-2</v>
      </c>
      <c r="R64" s="23">
        <f t="shared" ca="1" si="1"/>
        <v>2.4973013859292013</v>
      </c>
      <c r="S64" s="24">
        <f t="shared" ca="1" si="12"/>
        <v>0</v>
      </c>
    </row>
    <row r="65" spans="5:19" x14ac:dyDescent="0.3">
      <c r="E65" s="21">
        <f t="shared" si="6"/>
        <v>64</v>
      </c>
      <c r="F65" s="97">
        <v>43558</v>
      </c>
      <c r="G65" s="98">
        <v>119.44769290000001</v>
      </c>
      <c r="H65" s="25">
        <f t="shared" si="7"/>
        <v>118.373558</v>
      </c>
      <c r="I65" s="7">
        <f t="shared" si="8"/>
        <v>1.0741349000000042</v>
      </c>
      <c r="J65" s="7">
        <f t="shared" si="9"/>
        <v>1.1537657833980191</v>
      </c>
      <c r="K65" s="7">
        <f t="shared" si="10"/>
        <v>1.0741349000000042</v>
      </c>
      <c r="L65" s="22">
        <f t="shared" si="11"/>
        <v>8.992512738603126E-3</v>
      </c>
      <c r="M65" s="7">
        <f t="shared" ca="1" si="0"/>
        <v>117.03960416666666</v>
      </c>
      <c r="N65" s="7">
        <f t="shared" ca="1" si="2"/>
        <v>2.4080887333333436</v>
      </c>
      <c r="O65" s="7">
        <f t="shared" ca="1" si="3"/>
        <v>5.798891347606987</v>
      </c>
      <c r="P65" s="7">
        <f t="shared" ca="1" si="4"/>
        <v>2.4080887333333436</v>
      </c>
      <c r="Q65" s="22">
        <f t="shared" ca="1" si="5"/>
        <v>2.0160194599567218E-2</v>
      </c>
      <c r="R65" s="23">
        <f t="shared" ca="1" si="1"/>
        <v>2.38323185259588</v>
      </c>
      <c r="S65" s="24">
        <f t="shared" ca="1" si="12"/>
        <v>0</v>
      </c>
    </row>
    <row r="66" spans="5:19" x14ac:dyDescent="0.3">
      <c r="E66" s="21">
        <f t="shared" si="6"/>
        <v>65</v>
      </c>
      <c r="F66" s="97">
        <v>43559</v>
      </c>
      <c r="G66" s="98">
        <v>120.91155240000001</v>
      </c>
      <c r="H66" s="25">
        <f t="shared" si="7"/>
        <v>119.44769290000001</v>
      </c>
      <c r="I66" s="7">
        <f t="shared" si="8"/>
        <v>1.4638594999999981</v>
      </c>
      <c r="J66" s="7">
        <f t="shared" si="9"/>
        <v>2.1428846357402445</v>
      </c>
      <c r="K66" s="7">
        <f t="shared" si="10"/>
        <v>1.4638594999999981</v>
      </c>
      <c r="L66" s="22">
        <f t="shared" si="11"/>
        <v>1.2106862172749658E-2</v>
      </c>
      <c r="M66" s="7">
        <f t="shared" ref="M66:M129" ca="1" si="14">IF(E66&lt;=span,G66,AVERAGE(OFFSET(G66,-span,0,span,1)))</f>
        <v>118.24681600000001</v>
      </c>
      <c r="N66" s="7">
        <f t="shared" ca="1" si="2"/>
        <v>2.6647363999999953</v>
      </c>
      <c r="O66" s="7">
        <f t="shared" ca="1" si="3"/>
        <v>7.1008200814849349</v>
      </c>
      <c r="P66" s="7">
        <f t="shared" ca="1" si="4"/>
        <v>2.6647363999999953</v>
      </c>
      <c r="Q66" s="22">
        <f t="shared" ca="1" si="5"/>
        <v>2.2038724564419663E-2</v>
      </c>
      <c r="R66" s="23">
        <f t="shared" ref="R66:R129" ca="1" si="15">N66-AVERAGE(ErorrMA)</f>
        <v>2.6398795192625317</v>
      </c>
      <c r="S66" s="24">
        <f t="shared" ca="1" si="12"/>
        <v>0</v>
      </c>
    </row>
    <row r="67" spans="5:19" x14ac:dyDescent="0.3">
      <c r="E67" s="21">
        <f t="shared" si="6"/>
        <v>66</v>
      </c>
      <c r="F67" s="97">
        <v>43560</v>
      </c>
      <c r="G67" s="98">
        <v>121.47238919999999</v>
      </c>
      <c r="H67" s="25">
        <f t="shared" si="7"/>
        <v>120.91155240000001</v>
      </c>
      <c r="I67" s="7">
        <f t="shared" si="8"/>
        <v>0.56083679999998992</v>
      </c>
      <c r="J67" s="7">
        <f t="shared" si="9"/>
        <v>0.31453791623422872</v>
      </c>
      <c r="K67" s="7">
        <f t="shared" si="10"/>
        <v>0.56083679999998992</v>
      </c>
      <c r="L67" s="22">
        <f t="shared" si="11"/>
        <v>4.6169899488565421E-3</v>
      </c>
      <c r="M67" s="7">
        <f t="shared" ca="1" si="14"/>
        <v>119.5776011</v>
      </c>
      <c r="N67" s="7">
        <f t="shared" ref="N67:N130" ca="1" si="16">G67-M67</f>
        <v>1.8947880999999995</v>
      </c>
      <c r="O67" s="7">
        <f t="shared" ref="O67:O130" ca="1" si="17">N67^2</f>
        <v>3.5902219439016081</v>
      </c>
      <c r="P67" s="7">
        <f t="shared" ref="P67:P130" ca="1" si="18">ABS(N67)</f>
        <v>1.8947880999999995</v>
      </c>
      <c r="Q67" s="22">
        <f t="shared" ref="Q67:Q130" ca="1" si="19">P67/G67</f>
        <v>1.5598508537444652E-2</v>
      </c>
      <c r="R67" s="23">
        <f t="shared" ca="1" si="15"/>
        <v>1.8699312192625359</v>
      </c>
      <c r="S67" s="24">
        <f t="shared" ca="1" si="12"/>
        <v>0</v>
      </c>
    </row>
    <row r="68" spans="5:19" x14ac:dyDescent="0.3">
      <c r="E68" s="21">
        <f t="shared" ref="E68:E131" si="20">E67+1</f>
        <v>67</v>
      </c>
      <c r="F68" s="97">
        <v>43563</v>
      </c>
      <c r="G68" s="98">
        <v>120.15110780000001</v>
      </c>
      <c r="H68" s="25">
        <f t="shared" ref="H68:H131" si="21">G67</f>
        <v>121.47238919999999</v>
      </c>
      <c r="I68" s="7">
        <f t="shared" ref="I68:I131" si="22">(G68-H68)</f>
        <v>-1.3212813999999895</v>
      </c>
      <c r="J68" s="7">
        <f t="shared" ref="J68:J131" si="23">I68^2</f>
        <v>1.7457845379859322</v>
      </c>
      <c r="K68" s="7">
        <f t="shared" ref="K68:K131" si="24">ABS(I68)</f>
        <v>1.3212813999999895</v>
      </c>
      <c r="L68" s="22">
        <f t="shared" ref="L68:L131" si="25">K68/G68</f>
        <v>1.0996830775787399E-2</v>
      </c>
      <c r="M68" s="7">
        <f t="shared" ca="1" si="14"/>
        <v>120.61054483333334</v>
      </c>
      <c r="N68" s="7">
        <f t="shared" ca="1" si="16"/>
        <v>-0.45943703333333019</v>
      </c>
      <c r="O68" s="7">
        <f t="shared" ca="1" si="17"/>
        <v>0.21108238759813155</v>
      </c>
      <c r="P68" s="7">
        <f t="shared" ca="1" si="18"/>
        <v>0.45943703333333019</v>
      </c>
      <c r="Q68" s="22">
        <f t="shared" ca="1" si="19"/>
        <v>3.8238268605737332E-3</v>
      </c>
      <c r="R68" s="23">
        <f t="shared" ca="1" si="15"/>
        <v>-0.48429391407079392</v>
      </c>
      <c r="S68" s="24">
        <f t="shared" ref="S68:S131" ca="1" si="26">IF(N67*N68&lt;0,1,0)</f>
        <v>1</v>
      </c>
    </row>
    <row r="69" spans="5:19" x14ac:dyDescent="0.3">
      <c r="E69" s="21">
        <f t="shared" si="20"/>
        <v>68</v>
      </c>
      <c r="F69" s="97">
        <v>43564</v>
      </c>
      <c r="G69" s="98">
        <v>120.15110780000001</v>
      </c>
      <c r="H69" s="25">
        <f t="shared" si="21"/>
        <v>120.15110780000001</v>
      </c>
      <c r="I69" s="7">
        <f t="shared" si="22"/>
        <v>0</v>
      </c>
      <c r="J69" s="7">
        <f t="shared" si="23"/>
        <v>0</v>
      </c>
      <c r="K69" s="7">
        <f t="shared" si="24"/>
        <v>0</v>
      </c>
      <c r="L69" s="22">
        <f t="shared" si="25"/>
        <v>0</v>
      </c>
      <c r="M69" s="7">
        <f t="shared" ca="1" si="14"/>
        <v>120.84501646666668</v>
      </c>
      <c r="N69" s="7">
        <f t="shared" ca="1" si="16"/>
        <v>-0.6939086666666725</v>
      </c>
      <c r="O69" s="7">
        <f t="shared" ca="1" si="17"/>
        <v>0.48150923767511922</v>
      </c>
      <c r="P69" s="7">
        <f t="shared" ca="1" si="18"/>
        <v>0.6939086666666725</v>
      </c>
      <c r="Q69" s="22">
        <f t="shared" ca="1" si="19"/>
        <v>5.7752997818524693E-3</v>
      </c>
      <c r="R69" s="23">
        <f t="shared" ca="1" si="15"/>
        <v>-0.71876554740413623</v>
      </c>
      <c r="S69" s="24">
        <f t="shared" ca="1" si="26"/>
        <v>0</v>
      </c>
    </row>
    <row r="70" spans="5:19" x14ac:dyDescent="0.3">
      <c r="E70" s="21">
        <f t="shared" si="20"/>
        <v>69</v>
      </c>
      <c r="F70" s="97">
        <v>43565</v>
      </c>
      <c r="G70" s="98">
        <v>121.47238919999999</v>
      </c>
      <c r="H70" s="25">
        <f t="shared" si="21"/>
        <v>120.15110780000001</v>
      </c>
      <c r="I70" s="7">
        <f t="shared" si="22"/>
        <v>1.3212813999999895</v>
      </c>
      <c r="J70" s="7">
        <f t="shared" si="23"/>
        <v>1.7457845379859322</v>
      </c>
      <c r="K70" s="7">
        <f t="shared" si="24"/>
        <v>1.3212813999999895</v>
      </c>
      <c r="L70" s="22">
        <f t="shared" si="25"/>
        <v>1.087721587351465E-2</v>
      </c>
      <c r="M70" s="7">
        <f t="shared" ca="1" si="14"/>
        <v>120.59153493333334</v>
      </c>
      <c r="N70" s="7">
        <f t="shared" ca="1" si="16"/>
        <v>0.88085426666665967</v>
      </c>
      <c r="O70" s="7">
        <f t="shared" ca="1" si="17"/>
        <v>0.77590423910485873</v>
      </c>
      <c r="P70" s="7">
        <f t="shared" ca="1" si="18"/>
        <v>0.88085426666665967</v>
      </c>
      <c r="Q70" s="22">
        <f t="shared" ca="1" si="19"/>
        <v>7.2514772490097669E-3</v>
      </c>
      <c r="R70" s="23">
        <f t="shared" ca="1" si="15"/>
        <v>0.85599738592919594</v>
      </c>
      <c r="S70" s="24">
        <f t="shared" ca="1" si="26"/>
        <v>1</v>
      </c>
    </row>
    <row r="71" spans="5:19" x14ac:dyDescent="0.3">
      <c r="E71" s="21">
        <f t="shared" si="20"/>
        <v>70</v>
      </c>
      <c r="F71" s="97">
        <v>43566</v>
      </c>
      <c r="G71" s="98">
        <v>120.49331669999999</v>
      </c>
      <c r="H71" s="25">
        <f t="shared" si="21"/>
        <v>121.47238919999999</v>
      </c>
      <c r="I71" s="7">
        <f t="shared" si="22"/>
        <v>-0.9790725000000009</v>
      </c>
      <c r="J71" s="7">
        <f t="shared" si="23"/>
        <v>0.95858296025625178</v>
      </c>
      <c r="K71" s="7">
        <f t="shared" si="24"/>
        <v>0.9790725000000009</v>
      </c>
      <c r="L71" s="22">
        <f t="shared" si="25"/>
        <v>8.1255336545981299E-3</v>
      </c>
      <c r="M71" s="7">
        <f t="shared" ca="1" si="14"/>
        <v>120.59153493333334</v>
      </c>
      <c r="N71" s="7">
        <f t="shared" ca="1" si="16"/>
        <v>-9.8218233333341232E-2</v>
      </c>
      <c r="O71" s="7">
        <f t="shared" ca="1" si="17"/>
        <v>9.646821359122662E-3</v>
      </c>
      <c r="P71" s="7">
        <f t="shared" ca="1" si="18"/>
        <v>9.8218233333341232E-2</v>
      </c>
      <c r="Q71" s="22">
        <f t="shared" ca="1" si="19"/>
        <v>8.1513428315598219E-4</v>
      </c>
      <c r="R71" s="23">
        <f t="shared" ca="1" si="15"/>
        <v>-0.12307511407080496</v>
      </c>
      <c r="S71" s="24">
        <f t="shared" ca="1" si="26"/>
        <v>1</v>
      </c>
    </row>
    <row r="72" spans="5:19" x14ac:dyDescent="0.3">
      <c r="E72" s="21">
        <f t="shared" si="20"/>
        <v>71</v>
      </c>
      <c r="F72" s="97">
        <v>43567</v>
      </c>
      <c r="G72" s="98">
        <v>120.87353520000001</v>
      </c>
      <c r="H72" s="25">
        <f t="shared" si="21"/>
        <v>120.49331669999999</v>
      </c>
      <c r="I72" s="7">
        <f t="shared" si="22"/>
        <v>0.38021850000001223</v>
      </c>
      <c r="J72" s="7">
        <f t="shared" si="23"/>
        <v>0.14456610774225931</v>
      </c>
      <c r="K72" s="7">
        <f t="shared" si="24"/>
        <v>0.38021850000001223</v>
      </c>
      <c r="L72" s="22">
        <f t="shared" si="25"/>
        <v>3.1455893084527918E-3</v>
      </c>
      <c r="M72" s="7">
        <f t="shared" ca="1" si="14"/>
        <v>120.70560456666665</v>
      </c>
      <c r="N72" s="7">
        <f t="shared" ca="1" si="16"/>
        <v>0.16793063333335567</v>
      </c>
      <c r="O72" s="7">
        <f t="shared" ca="1" si="17"/>
        <v>2.8200697611741946E-2</v>
      </c>
      <c r="P72" s="7">
        <f t="shared" ca="1" si="18"/>
        <v>0.16793063333335567</v>
      </c>
      <c r="Q72" s="22">
        <f t="shared" ca="1" si="19"/>
        <v>1.3893085285831507E-3</v>
      </c>
      <c r="R72" s="23">
        <f t="shared" ca="1" si="15"/>
        <v>0.14307375259589195</v>
      </c>
      <c r="S72" s="24">
        <f t="shared" ca="1" si="26"/>
        <v>1</v>
      </c>
    </row>
    <row r="73" spans="5:19" x14ac:dyDescent="0.3">
      <c r="E73" s="21">
        <f t="shared" si="20"/>
        <v>72</v>
      </c>
      <c r="F73" s="97">
        <v>43570</v>
      </c>
      <c r="G73" s="98">
        <v>121.8716354</v>
      </c>
      <c r="H73" s="25">
        <f t="shared" si="21"/>
        <v>120.87353520000001</v>
      </c>
      <c r="I73" s="7">
        <f t="shared" si="22"/>
        <v>0.99810019999999611</v>
      </c>
      <c r="J73" s="7">
        <f t="shared" si="23"/>
        <v>0.99620400924003227</v>
      </c>
      <c r="K73" s="7">
        <f t="shared" si="24"/>
        <v>0.99810019999999611</v>
      </c>
      <c r="L73" s="22">
        <f t="shared" si="25"/>
        <v>8.1897661972294838E-3</v>
      </c>
      <c r="M73" s="7">
        <f t="shared" ca="1" si="14"/>
        <v>120.94641369999999</v>
      </c>
      <c r="N73" s="7">
        <f t="shared" ca="1" si="16"/>
        <v>0.9252217000000087</v>
      </c>
      <c r="O73" s="7">
        <f t="shared" ca="1" si="17"/>
        <v>0.85603519415090612</v>
      </c>
      <c r="P73" s="7">
        <f t="shared" ca="1" si="18"/>
        <v>0.9252217000000087</v>
      </c>
      <c r="Q73" s="22">
        <f t="shared" ca="1" si="19"/>
        <v>7.5917722525286526E-3</v>
      </c>
      <c r="R73" s="23">
        <f t="shared" ca="1" si="15"/>
        <v>0.90036481926254497</v>
      </c>
      <c r="S73" s="24">
        <f t="shared" ca="1" si="26"/>
        <v>0</v>
      </c>
    </row>
    <row r="74" spans="5:19" x14ac:dyDescent="0.3">
      <c r="E74" s="21">
        <f t="shared" si="20"/>
        <v>73</v>
      </c>
      <c r="F74" s="97">
        <v>43571</v>
      </c>
      <c r="G74" s="98">
        <v>123.09785460000001</v>
      </c>
      <c r="H74" s="25">
        <f t="shared" si="21"/>
        <v>121.8716354</v>
      </c>
      <c r="I74" s="7">
        <f t="shared" si="22"/>
        <v>1.2262192000000027</v>
      </c>
      <c r="J74" s="7">
        <f t="shared" si="23"/>
        <v>1.5036135264486468</v>
      </c>
      <c r="K74" s="7">
        <f t="shared" si="24"/>
        <v>1.2262192000000027</v>
      </c>
      <c r="L74" s="22">
        <f t="shared" si="25"/>
        <v>9.961336889132125E-3</v>
      </c>
      <c r="M74" s="7">
        <f t="shared" ca="1" si="14"/>
        <v>121.07949576666665</v>
      </c>
      <c r="N74" s="7">
        <f t="shared" ca="1" si="16"/>
        <v>2.0183588333333518</v>
      </c>
      <c r="O74" s="7">
        <f t="shared" ca="1" si="17"/>
        <v>4.0737723800947689</v>
      </c>
      <c r="P74" s="7">
        <f t="shared" ca="1" si="18"/>
        <v>2.0183588333333518</v>
      </c>
      <c r="Q74" s="22">
        <f t="shared" ca="1" si="19"/>
        <v>1.6396377011540147E-2</v>
      </c>
      <c r="R74" s="23">
        <f t="shared" ca="1" si="15"/>
        <v>1.9935019525958881</v>
      </c>
      <c r="S74" s="24">
        <f t="shared" ca="1" si="26"/>
        <v>0</v>
      </c>
    </row>
    <row r="75" spans="5:19" x14ac:dyDescent="0.3">
      <c r="E75" s="21">
        <f t="shared" si="20"/>
        <v>74</v>
      </c>
      <c r="F75" s="97">
        <v>43572</v>
      </c>
      <c r="G75" s="98">
        <v>123.38301850000001</v>
      </c>
      <c r="H75" s="25">
        <f t="shared" si="21"/>
        <v>123.09785460000001</v>
      </c>
      <c r="I75" s="7">
        <f t="shared" si="22"/>
        <v>0.28516390000000058</v>
      </c>
      <c r="J75" s="7">
        <f t="shared" si="23"/>
        <v>8.1318449863210338E-2</v>
      </c>
      <c r="K75" s="7">
        <f t="shared" si="24"/>
        <v>0.28516390000000058</v>
      </c>
      <c r="L75" s="22">
        <f t="shared" si="25"/>
        <v>2.3112086530773322E-3</v>
      </c>
      <c r="M75" s="7">
        <f t="shared" ca="1" si="14"/>
        <v>121.94767506666666</v>
      </c>
      <c r="N75" s="7">
        <f t="shared" ca="1" si="16"/>
        <v>1.4353434333333439</v>
      </c>
      <c r="O75" s="7">
        <f t="shared" ca="1" si="17"/>
        <v>2.0602107716131517</v>
      </c>
      <c r="P75" s="7">
        <f t="shared" ca="1" si="18"/>
        <v>1.4353434333333439</v>
      </c>
      <c r="Q75" s="22">
        <f t="shared" ca="1" si="19"/>
        <v>1.1633233250273772E-2</v>
      </c>
      <c r="R75" s="23">
        <f t="shared" ca="1" si="15"/>
        <v>1.4104865525958803</v>
      </c>
      <c r="S75" s="24">
        <f t="shared" ca="1" si="26"/>
        <v>0</v>
      </c>
    </row>
    <row r="76" spans="5:19" x14ac:dyDescent="0.3">
      <c r="E76" s="21">
        <f t="shared" si="20"/>
        <v>75</v>
      </c>
      <c r="F76" s="97">
        <v>43573</v>
      </c>
      <c r="G76" s="98">
        <v>123.8487854</v>
      </c>
      <c r="H76" s="25">
        <f t="shared" si="21"/>
        <v>123.38301850000001</v>
      </c>
      <c r="I76" s="7">
        <f t="shared" si="22"/>
        <v>0.46576689999999132</v>
      </c>
      <c r="J76" s="7">
        <f t="shared" si="23"/>
        <v>0.21693880513560193</v>
      </c>
      <c r="K76" s="7">
        <f t="shared" si="24"/>
        <v>0.46576689999999132</v>
      </c>
      <c r="L76" s="22">
        <f t="shared" si="25"/>
        <v>3.7607708343338452E-3</v>
      </c>
      <c r="M76" s="7">
        <f t="shared" ca="1" si="14"/>
        <v>122.7841695</v>
      </c>
      <c r="N76" s="7">
        <f t="shared" ca="1" si="16"/>
        <v>1.0646158999999926</v>
      </c>
      <c r="O76" s="7">
        <f t="shared" ca="1" si="17"/>
        <v>1.1334070145327944</v>
      </c>
      <c r="P76" s="7">
        <f t="shared" ca="1" si="18"/>
        <v>1.0646158999999926</v>
      </c>
      <c r="Q76" s="22">
        <f t="shared" ca="1" si="19"/>
        <v>8.596094798681753E-3</v>
      </c>
      <c r="R76" s="23">
        <f t="shared" ca="1" si="15"/>
        <v>1.039759019262529</v>
      </c>
      <c r="S76" s="24">
        <f t="shared" ca="1" si="26"/>
        <v>0</v>
      </c>
    </row>
    <row r="77" spans="5:19" x14ac:dyDescent="0.3">
      <c r="E77" s="21">
        <f t="shared" si="20"/>
        <v>76</v>
      </c>
      <c r="F77" s="97">
        <v>43577</v>
      </c>
      <c r="G77" s="98">
        <v>124.47615810000001</v>
      </c>
      <c r="H77" s="25">
        <f t="shared" si="21"/>
        <v>123.8487854</v>
      </c>
      <c r="I77" s="7">
        <f t="shared" si="22"/>
        <v>0.62737270000000933</v>
      </c>
      <c r="J77" s="7">
        <f t="shared" si="23"/>
        <v>0.39359650470530172</v>
      </c>
      <c r="K77" s="7">
        <f t="shared" si="24"/>
        <v>0.62737270000000933</v>
      </c>
      <c r="L77" s="22">
        <f t="shared" si="25"/>
        <v>5.0401033384722474E-3</v>
      </c>
      <c r="M77" s="7">
        <f t="shared" ca="1" si="14"/>
        <v>123.4432195</v>
      </c>
      <c r="N77" s="7">
        <f t="shared" ca="1" si="16"/>
        <v>1.0329386000000085</v>
      </c>
      <c r="O77" s="7">
        <f t="shared" ca="1" si="17"/>
        <v>1.0669621513699774</v>
      </c>
      <c r="P77" s="7">
        <f t="shared" ca="1" si="18"/>
        <v>1.0329386000000085</v>
      </c>
      <c r="Q77" s="22">
        <f t="shared" ca="1" si="19"/>
        <v>8.2982847138500203E-3</v>
      </c>
      <c r="R77" s="23">
        <f t="shared" ca="1" si="15"/>
        <v>1.0080817192625449</v>
      </c>
      <c r="S77" s="24">
        <f t="shared" ca="1" si="26"/>
        <v>0</v>
      </c>
    </row>
    <row r="78" spans="5:19" x14ac:dyDescent="0.3">
      <c r="E78" s="21">
        <f t="shared" si="20"/>
        <v>77</v>
      </c>
      <c r="F78" s="97">
        <v>43578</v>
      </c>
      <c r="G78" s="98">
        <v>123.4305573</v>
      </c>
      <c r="H78" s="25">
        <f t="shared" si="21"/>
        <v>124.47615810000001</v>
      </c>
      <c r="I78" s="7">
        <f t="shared" si="22"/>
        <v>-1.0456008000000026</v>
      </c>
      <c r="J78" s="7">
        <f t="shared" si="23"/>
        <v>1.0932810329606453</v>
      </c>
      <c r="K78" s="7">
        <f t="shared" si="24"/>
        <v>1.0456008000000026</v>
      </c>
      <c r="L78" s="22">
        <f t="shared" si="25"/>
        <v>8.4711664831801144E-3</v>
      </c>
      <c r="M78" s="7">
        <f t="shared" ca="1" si="14"/>
        <v>123.902654</v>
      </c>
      <c r="N78" s="7">
        <f t="shared" ca="1" si="16"/>
        <v>-0.47209669999999448</v>
      </c>
      <c r="O78" s="7">
        <f t="shared" ca="1" si="17"/>
        <v>0.22287529415088481</v>
      </c>
      <c r="P78" s="7">
        <f t="shared" ca="1" si="18"/>
        <v>0.47209669999999448</v>
      </c>
      <c r="Q78" s="22">
        <f t="shared" ca="1" si="19"/>
        <v>3.8247959851024221E-3</v>
      </c>
      <c r="R78" s="23">
        <f t="shared" ca="1" si="15"/>
        <v>-0.49695358073745821</v>
      </c>
      <c r="S78" s="24">
        <f t="shared" ca="1" si="26"/>
        <v>1</v>
      </c>
    </row>
    <row r="79" spans="5:19" x14ac:dyDescent="0.3">
      <c r="E79" s="21">
        <f t="shared" si="20"/>
        <v>78</v>
      </c>
      <c r="F79" s="97">
        <v>43579</v>
      </c>
      <c r="G79" s="98">
        <v>122.2328339</v>
      </c>
      <c r="H79" s="25">
        <f t="shared" si="21"/>
        <v>123.4305573</v>
      </c>
      <c r="I79" s="7">
        <f t="shared" si="22"/>
        <v>-1.197723400000001</v>
      </c>
      <c r="J79" s="7">
        <f t="shared" si="23"/>
        <v>1.4345413429075624</v>
      </c>
      <c r="K79" s="7">
        <f t="shared" si="24"/>
        <v>1.197723400000001</v>
      </c>
      <c r="L79" s="22">
        <f t="shared" si="25"/>
        <v>9.798704339783788E-3</v>
      </c>
      <c r="M79" s="7">
        <f t="shared" ca="1" si="14"/>
        <v>123.91850026666668</v>
      </c>
      <c r="N79" s="7">
        <f t="shared" ca="1" si="16"/>
        <v>-1.6856663666666805</v>
      </c>
      <c r="O79" s="7">
        <f t="shared" ca="1" si="17"/>
        <v>2.8414710997112476</v>
      </c>
      <c r="P79" s="7">
        <f t="shared" ca="1" si="18"/>
        <v>1.6856663666666805</v>
      </c>
      <c r="Q79" s="22">
        <f t="shared" ca="1" si="19"/>
        <v>1.3790618386920018E-2</v>
      </c>
      <c r="R79" s="23">
        <f t="shared" ca="1" si="15"/>
        <v>-1.7105232474041441</v>
      </c>
      <c r="S79" s="24">
        <f t="shared" ca="1" si="26"/>
        <v>0</v>
      </c>
    </row>
    <row r="80" spans="5:19" x14ac:dyDescent="0.3">
      <c r="E80" s="21">
        <f t="shared" si="20"/>
        <v>79</v>
      </c>
      <c r="F80" s="97">
        <v>43580</v>
      </c>
      <c r="G80" s="98">
        <v>121.3298035</v>
      </c>
      <c r="H80" s="25">
        <f t="shared" si="21"/>
        <v>122.2328339</v>
      </c>
      <c r="I80" s="7">
        <f t="shared" si="22"/>
        <v>-0.90303040000000578</v>
      </c>
      <c r="J80" s="7">
        <f t="shared" si="23"/>
        <v>0.8154639033241704</v>
      </c>
      <c r="K80" s="7">
        <f t="shared" si="24"/>
        <v>0.90303040000000578</v>
      </c>
      <c r="L80" s="22">
        <f t="shared" si="25"/>
        <v>7.4427747672071833E-3</v>
      </c>
      <c r="M80" s="7">
        <f t="shared" ca="1" si="14"/>
        <v>123.37984976666667</v>
      </c>
      <c r="N80" s="7">
        <f t="shared" ca="1" si="16"/>
        <v>-2.0500462666666692</v>
      </c>
      <c r="O80" s="7">
        <f t="shared" ca="1" si="17"/>
        <v>4.2026896954739481</v>
      </c>
      <c r="P80" s="7">
        <f t="shared" ca="1" si="18"/>
        <v>2.0500462666666692</v>
      </c>
      <c r="Q80" s="22">
        <f t="shared" ca="1" si="19"/>
        <v>1.689647726715942E-2</v>
      </c>
      <c r="R80" s="23">
        <f t="shared" ca="1" si="15"/>
        <v>-2.0749031474041328</v>
      </c>
      <c r="S80" s="24">
        <f t="shared" ca="1" si="26"/>
        <v>0</v>
      </c>
    </row>
    <row r="81" spans="5:19" x14ac:dyDescent="0.3">
      <c r="E81" s="21">
        <f t="shared" si="20"/>
        <v>80</v>
      </c>
      <c r="F81" s="97">
        <v>43581</v>
      </c>
      <c r="G81" s="98">
        <v>121.6435013</v>
      </c>
      <c r="H81" s="25">
        <f t="shared" si="21"/>
        <v>121.3298035</v>
      </c>
      <c r="I81" s="7">
        <f t="shared" si="22"/>
        <v>0.31369779999999992</v>
      </c>
      <c r="J81" s="7">
        <f t="shared" si="23"/>
        <v>9.8406309724839949E-2</v>
      </c>
      <c r="K81" s="7">
        <f t="shared" si="24"/>
        <v>0.31369779999999992</v>
      </c>
      <c r="L81" s="22">
        <f t="shared" si="25"/>
        <v>2.5788290919574173E-3</v>
      </c>
      <c r="M81" s="7">
        <f t="shared" ca="1" si="14"/>
        <v>122.3310649</v>
      </c>
      <c r="N81" s="7">
        <f t="shared" ca="1" si="16"/>
        <v>-0.68756360000000427</v>
      </c>
      <c r="O81" s="7">
        <f t="shared" ca="1" si="17"/>
        <v>0.47274370404496585</v>
      </c>
      <c r="P81" s="7">
        <f t="shared" ca="1" si="18"/>
        <v>0.68756360000000427</v>
      </c>
      <c r="Q81" s="22">
        <f t="shared" ca="1" si="19"/>
        <v>5.6522838676298795E-3</v>
      </c>
      <c r="R81" s="23">
        <f t="shared" ca="1" si="15"/>
        <v>-0.712420480737468</v>
      </c>
      <c r="S81" s="24">
        <f t="shared" ca="1" si="26"/>
        <v>0</v>
      </c>
    </row>
    <row r="82" spans="5:19" x14ac:dyDescent="0.3">
      <c r="E82" s="21">
        <f t="shared" si="20"/>
        <v>81</v>
      </c>
      <c r="F82" s="97">
        <v>43584</v>
      </c>
      <c r="G82" s="98">
        <v>121.3298035</v>
      </c>
      <c r="H82" s="25">
        <f t="shared" si="21"/>
        <v>121.6435013</v>
      </c>
      <c r="I82" s="7">
        <f t="shared" si="22"/>
        <v>-0.31369779999999992</v>
      </c>
      <c r="J82" s="7">
        <f t="shared" si="23"/>
        <v>9.8406309724839949E-2</v>
      </c>
      <c r="K82" s="7">
        <f t="shared" si="24"/>
        <v>0.31369779999999992</v>
      </c>
      <c r="L82" s="22">
        <f t="shared" si="25"/>
        <v>2.5854966459250874E-3</v>
      </c>
      <c r="M82" s="7">
        <f t="shared" ca="1" si="14"/>
        <v>121.73537956666667</v>
      </c>
      <c r="N82" s="7">
        <f t="shared" ca="1" si="16"/>
        <v>-0.40557606666666857</v>
      </c>
      <c r="O82" s="7">
        <f t="shared" ca="1" si="17"/>
        <v>0.16449194585280599</v>
      </c>
      <c r="P82" s="7">
        <f t="shared" ca="1" si="18"/>
        <v>0.40557606666666857</v>
      </c>
      <c r="Q82" s="22">
        <f t="shared" ca="1" si="19"/>
        <v>3.3427571377107569E-3</v>
      </c>
      <c r="R82" s="23">
        <f t="shared" ca="1" si="15"/>
        <v>-0.43043294740413229</v>
      </c>
      <c r="S82" s="24">
        <f t="shared" ca="1" si="26"/>
        <v>0</v>
      </c>
    </row>
    <row r="83" spans="5:19" x14ac:dyDescent="0.3">
      <c r="E83" s="21">
        <f t="shared" si="20"/>
        <v>82</v>
      </c>
      <c r="F83" s="97">
        <v>43585</v>
      </c>
      <c r="G83" s="98">
        <v>122.18530269999999</v>
      </c>
      <c r="H83" s="25">
        <f t="shared" si="21"/>
        <v>121.3298035</v>
      </c>
      <c r="I83" s="7">
        <f t="shared" si="22"/>
        <v>0.85549919999999702</v>
      </c>
      <c r="J83" s="7">
        <f t="shared" si="23"/>
        <v>0.73187888120063493</v>
      </c>
      <c r="K83" s="7">
        <f t="shared" si="24"/>
        <v>0.85549919999999702</v>
      </c>
      <c r="L83" s="22">
        <f t="shared" si="25"/>
        <v>7.0016538904068785E-3</v>
      </c>
      <c r="M83" s="7">
        <f t="shared" ca="1" si="14"/>
        <v>121.43436943333332</v>
      </c>
      <c r="N83" s="7">
        <f t="shared" ca="1" si="16"/>
        <v>0.75093326666667792</v>
      </c>
      <c r="O83" s="7">
        <f t="shared" ca="1" si="17"/>
        <v>0.563900770986688</v>
      </c>
      <c r="P83" s="7">
        <f t="shared" ca="1" si="18"/>
        <v>0.75093326666667792</v>
      </c>
      <c r="Q83" s="22">
        <f t="shared" ca="1" si="19"/>
        <v>6.1458559259818238E-3</v>
      </c>
      <c r="R83" s="23">
        <f t="shared" ca="1" si="15"/>
        <v>0.7260763859292142</v>
      </c>
      <c r="S83" s="24">
        <f t="shared" ca="1" si="26"/>
        <v>1</v>
      </c>
    </row>
    <row r="84" spans="5:19" x14ac:dyDescent="0.3">
      <c r="E84" s="21">
        <f t="shared" si="20"/>
        <v>83</v>
      </c>
      <c r="F84" s="97">
        <v>43586</v>
      </c>
      <c r="G84" s="98">
        <v>121.130188</v>
      </c>
      <c r="H84" s="25">
        <f t="shared" si="21"/>
        <v>122.18530269999999</v>
      </c>
      <c r="I84" s="7">
        <f t="shared" si="22"/>
        <v>-1.0551146999999901</v>
      </c>
      <c r="J84" s="7">
        <f t="shared" si="23"/>
        <v>1.113267030156069</v>
      </c>
      <c r="K84" s="7">
        <f t="shared" si="24"/>
        <v>1.0551146999999901</v>
      </c>
      <c r="L84" s="22">
        <f t="shared" si="25"/>
        <v>8.7105841856696363E-3</v>
      </c>
      <c r="M84" s="7">
        <f t="shared" ca="1" si="14"/>
        <v>121.71953583333334</v>
      </c>
      <c r="N84" s="7">
        <f t="shared" ca="1" si="16"/>
        <v>-0.58934783333333485</v>
      </c>
      <c r="O84" s="7">
        <f t="shared" ca="1" si="17"/>
        <v>0.34733086865469626</v>
      </c>
      <c r="P84" s="7">
        <f t="shared" ca="1" si="18"/>
        <v>0.58934783333333485</v>
      </c>
      <c r="Q84" s="22">
        <f t="shared" ca="1" si="19"/>
        <v>4.8654083929378106E-3</v>
      </c>
      <c r="R84" s="23">
        <f t="shared" ca="1" si="15"/>
        <v>-0.61420471407079857</v>
      </c>
      <c r="S84" s="24">
        <f t="shared" ca="1" si="26"/>
        <v>1</v>
      </c>
    </row>
    <row r="85" spans="5:19" x14ac:dyDescent="0.3">
      <c r="E85" s="21">
        <f t="shared" si="20"/>
        <v>84</v>
      </c>
      <c r="F85" s="97">
        <v>43587</v>
      </c>
      <c r="G85" s="98">
        <v>121.4818954</v>
      </c>
      <c r="H85" s="25">
        <f t="shared" si="21"/>
        <v>121.130188</v>
      </c>
      <c r="I85" s="7">
        <f t="shared" si="22"/>
        <v>0.35170739999999512</v>
      </c>
      <c r="J85" s="7">
        <f t="shared" si="23"/>
        <v>0.12369809521475657</v>
      </c>
      <c r="K85" s="7">
        <f t="shared" si="24"/>
        <v>0.35170739999999512</v>
      </c>
      <c r="L85" s="22">
        <f t="shared" si="25"/>
        <v>2.8951425135567577E-3</v>
      </c>
      <c r="M85" s="7">
        <f t="shared" ca="1" si="14"/>
        <v>121.54843139999998</v>
      </c>
      <c r="N85" s="7">
        <f t="shared" ca="1" si="16"/>
        <v>-6.6535999999985052E-2</v>
      </c>
      <c r="O85" s="7">
        <f t="shared" ca="1" si="17"/>
        <v>4.4270392959980106E-3</v>
      </c>
      <c r="P85" s="7">
        <f t="shared" ca="1" si="18"/>
        <v>6.6535999999985052E-2</v>
      </c>
      <c r="Q85" s="22">
        <f t="shared" ca="1" si="19"/>
        <v>5.4770301188423055E-4</v>
      </c>
      <c r="R85" s="23">
        <f t="shared" ca="1" si="15"/>
        <v>-9.1392880737448778E-2</v>
      </c>
      <c r="S85" s="24">
        <f t="shared" ca="1" si="26"/>
        <v>0</v>
      </c>
    </row>
    <row r="86" spans="5:19" x14ac:dyDescent="0.3">
      <c r="E86" s="21">
        <f t="shared" si="20"/>
        <v>85</v>
      </c>
      <c r="F86" s="97">
        <v>43588</v>
      </c>
      <c r="G86" s="98">
        <v>132.66050720000001</v>
      </c>
      <c r="H86" s="25">
        <f t="shared" si="21"/>
        <v>121.4818954</v>
      </c>
      <c r="I86" s="7">
        <f t="shared" si="22"/>
        <v>11.178611800000013</v>
      </c>
      <c r="J86" s="7">
        <f t="shared" si="23"/>
        <v>124.96136177509953</v>
      </c>
      <c r="K86" s="7">
        <f t="shared" si="24"/>
        <v>11.178611800000013</v>
      </c>
      <c r="L86" s="22">
        <f t="shared" si="25"/>
        <v>8.426480522305746E-2</v>
      </c>
      <c r="M86" s="7">
        <f t="shared" ca="1" si="14"/>
        <v>121.59912869999999</v>
      </c>
      <c r="N86" s="7">
        <f t="shared" ca="1" si="16"/>
        <v>11.061378500000018</v>
      </c>
      <c r="O86" s="7">
        <f t="shared" ca="1" si="17"/>
        <v>122.35409432026265</v>
      </c>
      <c r="P86" s="7">
        <f t="shared" ca="1" si="18"/>
        <v>11.061378500000018</v>
      </c>
      <c r="Q86" s="22">
        <f t="shared" ca="1" si="19"/>
        <v>8.3381096103633895E-2</v>
      </c>
      <c r="R86" s="23">
        <f t="shared" ca="1" si="15"/>
        <v>11.036521619262555</v>
      </c>
      <c r="S86" s="24">
        <f t="shared" ca="1" si="26"/>
        <v>1</v>
      </c>
    </row>
    <row r="87" spans="5:19" x14ac:dyDescent="0.3">
      <c r="E87" s="21">
        <f t="shared" si="20"/>
        <v>86</v>
      </c>
      <c r="F87" s="97">
        <v>43591</v>
      </c>
      <c r="G87" s="98">
        <v>135.44564819999999</v>
      </c>
      <c r="H87" s="25">
        <f t="shared" si="21"/>
        <v>132.66050720000001</v>
      </c>
      <c r="I87" s="7">
        <f t="shared" si="22"/>
        <v>2.7851409999999817</v>
      </c>
      <c r="J87" s="7">
        <f t="shared" si="23"/>
        <v>7.7570103898808975</v>
      </c>
      <c r="K87" s="7">
        <f t="shared" si="24"/>
        <v>2.7851409999999817</v>
      </c>
      <c r="L87" s="22">
        <f t="shared" si="25"/>
        <v>2.0562794279572739E-2</v>
      </c>
      <c r="M87" s="7">
        <f t="shared" ca="1" si="14"/>
        <v>125.09086353333335</v>
      </c>
      <c r="N87" s="7">
        <f t="shared" ca="1" si="16"/>
        <v>10.354784666666646</v>
      </c>
      <c r="O87" s="7">
        <f t="shared" ca="1" si="17"/>
        <v>107.22156549303467</v>
      </c>
      <c r="P87" s="7">
        <f t="shared" ca="1" si="18"/>
        <v>10.354784666666646</v>
      </c>
      <c r="Q87" s="22">
        <f t="shared" ca="1" si="19"/>
        <v>7.6449740573257097E-2</v>
      </c>
      <c r="R87" s="23">
        <f t="shared" ca="1" si="15"/>
        <v>10.329927785929183</v>
      </c>
      <c r="S87" s="24">
        <f t="shared" ca="1" si="26"/>
        <v>0</v>
      </c>
    </row>
    <row r="88" spans="5:19" x14ac:dyDescent="0.3">
      <c r="E88" s="21">
        <f t="shared" si="20"/>
        <v>87</v>
      </c>
      <c r="F88" s="97">
        <v>43592</v>
      </c>
      <c r="G88" s="98">
        <v>132.58445739999999</v>
      </c>
      <c r="H88" s="25">
        <f t="shared" si="21"/>
        <v>135.44564819999999</v>
      </c>
      <c r="I88" s="7">
        <f t="shared" si="22"/>
        <v>-2.8611908000000028</v>
      </c>
      <c r="J88" s="7">
        <f t="shared" si="23"/>
        <v>8.1864127940046565</v>
      </c>
      <c r="K88" s="7">
        <f t="shared" si="24"/>
        <v>2.8611908000000028</v>
      </c>
      <c r="L88" s="22">
        <f t="shared" si="25"/>
        <v>2.1580137341196397E-2</v>
      </c>
      <c r="M88" s="7">
        <f t="shared" ca="1" si="14"/>
        <v>129.8626836</v>
      </c>
      <c r="N88" s="7">
        <f t="shared" ca="1" si="16"/>
        <v>2.721773799999994</v>
      </c>
      <c r="O88" s="7">
        <f t="shared" ca="1" si="17"/>
        <v>7.4080526183664075</v>
      </c>
      <c r="P88" s="7">
        <f t="shared" ca="1" si="18"/>
        <v>2.721773799999994</v>
      </c>
      <c r="Q88" s="22">
        <f t="shared" ca="1" si="19"/>
        <v>2.0528603830149959E-2</v>
      </c>
      <c r="R88" s="23">
        <f t="shared" ca="1" si="15"/>
        <v>2.6969169192625304</v>
      </c>
      <c r="S88" s="24">
        <f t="shared" ca="1" si="26"/>
        <v>0</v>
      </c>
    </row>
    <row r="89" spans="5:19" x14ac:dyDescent="0.3">
      <c r="E89" s="21">
        <f t="shared" si="20"/>
        <v>88</v>
      </c>
      <c r="F89" s="97">
        <v>43593</v>
      </c>
      <c r="G89" s="98">
        <v>137.15666200000001</v>
      </c>
      <c r="H89" s="25">
        <f t="shared" si="21"/>
        <v>132.58445739999999</v>
      </c>
      <c r="I89" s="7">
        <f t="shared" si="22"/>
        <v>4.5722046000000205</v>
      </c>
      <c r="J89" s="7">
        <f t="shared" si="23"/>
        <v>20.905054904261348</v>
      </c>
      <c r="K89" s="7">
        <f t="shared" si="24"/>
        <v>4.5722046000000205</v>
      </c>
      <c r="L89" s="22">
        <f t="shared" si="25"/>
        <v>3.3335636295960744E-2</v>
      </c>
      <c r="M89" s="7">
        <f t="shared" ca="1" si="14"/>
        <v>133.56353760000002</v>
      </c>
      <c r="N89" s="7">
        <f t="shared" ca="1" si="16"/>
        <v>3.5931243999999936</v>
      </c>
      <c r="O89" s="7">
        <f t="shared" ca="1" si="17"/>
        <v>12.910542953875314</v>
      </c>
      <c r="P89" s="7">
        <f t="shared" ca="1" si="18"/>
        <v>3.5931243999999936</v>
      </c>
      <c r="Q89" s="22">
        <f t="shared" ca="1" si="19"/>
        <v>2.6197228392741093E-2</v>
      </c>
      <c r="R89" s="23">
        <f t="shared" ca="1" si="15"/>
        <v>3.5682675192625299</v>
      </c>
      <c r="S89" s="24">
        <f t="shared" ca="1" si="26"/>
        <v>0</v>
      </c>
    </row>
    <row r="90" spans="5:19" x14ac:dyDescent="0.3">
      <c r="E90" s="21">
        <f t="shared" si="20"/>
        <v>89</v>
      </c>
      <c r="F90" s="97">
        <v>43594</v>
      </c>
      <c r="G90" s="98">
        <v>135.02742000000001</v>
      </c>
      <c r="H90" s="25">
        <f t="shared" si="21"/>
        <v>137.15666200000001</v>
      </c>
      <c r="I90" s="7">
        <f t="shared" si="22"/>
        <v>-2.129242000000005</v>
      </c>
      <c r="J90" s="7">
        <f t="shared" si="23"/>
        <v>4.5336714945640209</v>
      </c>
      <c r="K90" s="7">
        <f t="shared" si="24"/>
        <v>2.129242000000005</v>
      </c>
      <c r="L90" s="22">
        <f t="shared" si="25"/>
        <v>1.5768960111953594E-2</v>
      </c>
      <c r="M90" s="7">
        <f t="shared" ca="1" si="14"/>
        <v>135.06225586666665</v>
      </c>
      <c r="N90" s="7">
        <f t="shared" ca="1" si="16"/>
        <v>-3.4835866666639959E-2</v>
      </c>
      <c r="O90" s="7">
        <f t="shared" ca="1" si="17"/>
        <v>1.213537606415917E-3</v>
      </c>
      <c r="P90" s="7">
        <f t="shared" ca="1" si="18"/>
        <v>3.4835866666639959E-2</v>
      </c>
      <c r="Q90" s="22">
        <f t="shared" ca="1" si="19"/>
        <v>2.5799105593989692E-4</v>
      </c>
      <c r="R90" s="23">
        <f t="shared" ca="1" si="15"/>
        <v>-5.9692747404103678E-2</v>
      </c>
      <c r="S90" s="24">
        <f t="shared" ca="1" si="26"/>
        <v>1</v>
      </c>
    </row>
    <row r="91" spans="5:19" x14ac:dyDescent="0.3">
      <c r="E91" s="21">
        <f t="shared" si="20"/>
        <v>90</v>
      </c>
      <c r="F91" s="97">
        <v>43595</v>
      </c>
      <c r="G91" s="98">
        <v>137.46556090000001</v>
      </c>
      <c r="H91" s="25">
        <f t="shared" si="21"/>
        <v>135.02742000000001</v>
      </c>
      <c r="I91" s="7">
        <f t="shared" si="22"/>
        <v>2.4381409000000076</v>
      </c>
      <c r="J91" s="7">
        <f t="shared" si="23"/>
        <v>5.9445310482528475</v>
      </c>
      <c r="K91" s="7">
        <f t="shared" si="24"/>
        <v>2.4381409000000076</v>
      </c>
      <c r="L91" s="22">
        <f t="shared" si="25"/>
        <v>1.7736376180603117E-2</v>
      </c>
      <c r="M91" s="7">
        <f t="shared" ca="1" si="14"/>
        <v>134.92284646666667</v>
      </c>
      <c r="N91" s="7">
        <f t="shared" ca="1" si="16"/>
        <v>2.5427144333333445</v>
      </c>
      <c r="O91" s="7">
        <f t="shared" ca="1" si="17"/>
        <v>6.465396689481711</v>
      </c>
      <c r="P91" s="7">
        <f t="shared" ca="1" si="18"/>
        <v>2.5427144333333445</v>
      </c>
      <c r="Q91" s="22">
        <f t="shared" ca="1" si="19"/>
        <v>1.8497101504449207E-2</v>
      </c>
      <c r="R91" s="23">
        <f t="shared" ca="1" si="15"/>
        <v>2.5178575525958808</v>
      </c>
      <c r="S91" s="24">
        <f t="shared" ca="1" si="26"/>
        <v>1</v>
      </c>
    </row>
    <row r="92" spans="5:19" x14ac:dyDescent="0.3">
      <c r="E92" s="21">
        <f t="shared" si="20"/>
        <v>91</v>
      </c>
      <c r="F92" s="97">
        <v>43598</v>
      </c>
      <c r="G92" s="98">
        <v>132.60079959999999</v>
      </c>
      <c r="H92" s="25">
        <f t="shared" si="21"/>
        <v>137.46556090000001</v>
      </c>
      <c r="I92" s="7">
        <f t="shared" si="22"/>
        <v>-4.8647613000000263</v>
      </c>
      <c r="J92" s="7">
        <f t="shared" si="23"/>
        <v>23.665902505977947</v>
      </c>
      <c r="K92" s="7">
        <f t="shared" si="24"/>
        <v>4.8647613000000263</v>
      </c>
      <c r="L92" s="22">
        <f t="shared" si="25"/>
        <v>3.6687269719903159E-2</v>
      </c>
      <c r="M92" s="7">
        <f t="shared" ca="1" si="14"/>
        <v>136.54988096666668</v>
      </c>
      <c r="N92" s="7">
        <f t="shared" ca="1" si="16"/>
        <v>-3.9490813666666895</v>
      </c>
      <c r="O92" s="7">
        <f t="shared" ca="1" si="17"/>
        <v>15.595243640554049</v>
      </c>
      <c r="P92" s="7">
        <f t="shared" ca="1" si="18"/>
        <v>3.9490813666666895</v>
      </c>
      <c r="Q92" s="22">
        <f t="shared" ca="1" si="19"/>
        <v>2.9781731170395519E-2</v>
      </c>
      <c r="R92" s="23">
        <f t="shared" ca="1" si="15"/>
        <v>-3.9739382474041531</v>
      </c>
      <c r="S92" s="24">
        <f t="shared" ca="1" si="26"/>
        <v>1</v>
      </c>
    </row>
    <row r="93" spans="5:19" x14ac:dyDescent="0.3">
      <c r="E93" s="21">
        <f t="shared" si="20"/>
        <v>92</v>
      </c>
      <c r="F93" s="97">
        <v>43599</v>
      </c>
      <c r="G93" s="98">
        <v>135.12471009999999</v>
      </c>
      <c r="H93" s="25">
        <f t="shared" si="21"/>
        <v>132.60079959999999</v>
      </c>
      <c r="I93" s="7">
        <f t="shared" si="22"/>
        <v>2.5239104999999995</v>
      </c>
      <c r="J93" s="7">
        <f t="shared" si="23"/>
        <v>6.3701242120102473</v>
      </c>
      <c r="K93" s="7">
        <f t="shared" si="24"/>
        <v>2.5239104999999995</v>
      </c>
      <c r="L93" s="22">
        <f t="shared" si="25"/>
        <v>1.8678378648377205E-2</v>
      </c>
      <c r="M93" s="7">
        <f t="shared" ca="1" si="14"/>
        <v>135.03126016666667</v>
      </c>
      <c r="N93" s="7">
        <f t="shared" ca="1" si="16"/>
        <v>9.3449933333317858E-2</v>
      </c>
      <c r="O93" s="7">
        <f t="shared" ca="1" si="17"/>
        <v>8.7328900400015525E-3</v>
      </c>
      <c r="P93" s="7">
        <f t="shared" ca="1" si="18"/>
        <v>9.3449933333317858E-2</v>
      </c>
      <c r="Q93" s="22">
        <f t="shared" ca="1" si="19"/>
        <v>6.9158285900602174E-4</v>
      </c>
      <c r="R93" s="23">
        <f t="shared" ca="1" si="15"/>
        <v>6.8593052595854132E-2</v>
      </c>
      <c r="S93" s="24">
        <f t="shared" ca="1" si="26"/>
        <v>1</v>
      </c>
    </row>
    <row r="94" spans="5:19" x14ac:dyDescent="0.3">
      <c r="E94" s="21">
        <f t="shared" si="20"/>
        <v>93</v>
      </c>
      <c r="F94" s="97">
        <v>43600</v>
      </c>
      <c r="G94" s="98">
        <v>136.82012940000001</v>
      </c>
      <c r="H94" s="25">
        <f t="shared" si="21"/>
        <v>135.12471009999999</v>
      </c>
      <c r="I94" s="7">
        <f t="shared" si="22"/>
        <v>1.6954193000000259</v>
      </c>
      <c r="J94" s="7">
        <f t="shared" si="23"/>
        <v>2.8744466028125779</v>
      </c>
      <c r="K94" s="7">
        <f t="shared" si="24"/>
        <v>1.6954193000000259</v>
      </c>
      <c r="L94" s="22">
        <f t="shared" si="25"/>
        <v>1.2391592578043752E-2</v>
      </c>
      <c r="M94" s="7">
        <f t="shared" ca="1" si="14"/>
        <v>135.0636902</v>
      </c>
      <c r="N94" s="7">
        <f t="shared" ca="1" si="16"/>
        <v>1.7564392000000169</v>
      </c>
      <c r="O94" s="7">
        <f t="shared" ca="1" si="17"/>
        <v>3.0850786632966991</v>
      </c>
      <c r="P94" s="7">
        <f t="shared" ca="1" si="18"/>
        <v>1.7564392000000169</v>
      </c>
      <c r="Q94" s="22">
        <f t="shared" ca="1" si="19"/>
        <v>1.2837578854095257E-2</v>
      </c>
      <c r="R94" s="23">
        <f t="shared" ca="1" si="15"/>
        <v>1.7315823192625532</v>
      </c>
      <c r="S94" s="24">
        <f t="shared" ca="1" si="26"/>
        <v>0</v>
      </c>
    </row>
    <row r="95" spans="5:19" x14ac:dyDescent="0.3">
      <c r="E95" s="21">
        <f t="shared" si="20"/>
        <v>94</v>
      </c>
      <c r="F95" s="97">
        <v>43601</v>
      </c>
      <c r="G95" s="98">
        <v>134.91279599999999</v>
      </c>
      <c r="H95" s="25">
        <f t="shared" si="21"/>
        <v>136.82012940000001</v>
      </c>
      <c r="I95" s="7">
        <f t="shared" si="22"/>
        <v>-1.9073334000000273</v>
      </c>
      <c r="J95" s="7">
        <f t="shared" si="23"/>
        <v>3.6379206987556638</v>
      </c>
      <c r="K95" s="7">
        <f t="shared" si="24"/>
        <v>1.9073334000000273</v>
      </c>
      <c r="L95" s="22">
        <f t="shared" si="25"/>
        <v>1.4137527770160715E-2</v>
      </c>
      <c r="M95" s="7">
        <f t="shared" ca="1" si="14"/>
        <v>134.84854636666668</v>
      </c>
      <c r="N95" s="7">
        <f t="shared" ca="1" si="16"/>
        <v>6.4249633333304246E-2</v>
      </c>
      <c r="O95" s="7">
        <f t="shared" ca="1" si="17"/>
        <v>4.1280153834640397E-3</v>
      </c>
      <c r="P95" s="7">
        <f t="shared" ca="1" si="18"/>
        <v>6.4249633333304246E-2</v>
      </c>
      <c r="Q95" s="22">
        <f t="shared" ca="1" si="19"/>
        <v>4.7623083382916659E-4</v>
      </c>
      <c r="R95" s="23">
        <f t="shared" ca="1" si="15"/>
        <v>3.9392752595840526E-2</v>
      </c>
      <c r="S95" s="24">
        <f t="shared" ca="1" si="26"/>
        <v>0</v>
      </c>
    </row>
    <row r="96" spans="5:19" x14ac:dyDescent="0.3">
      <c r="E96" s="21">
        <f t="shared" si="20"/>
        <v>95</v>
      </c>
      <c r="F96" s="97">
        <v>43602</v>
      </c>
      <c r="G96" s="98">
        <v>137.36924740000001</v>
      </c>
      <c r="H96" s="25">
        <f t="shared" si="21"/>
        <v>134.91279599999999</v>
      </c>
      <c r="I96" s="7">
        <f t="shared" si="22"/>
        <v>2.4564514000000202</v>
      </c>
      <c r="J96" s="7">
        <f t="shared" si="23"/>
        <v>6.0341534805620594</v>
      </c>
      <c r="K96" s="7">
        <f t="shared" si="24"/>
        <v>2.4564514000000202</v>
      </c>
      <c r="L96" s="22">
        <f t="shared" si="25"/>
        <v>1.7882105685904922E-2</v>
      </c>
      <c r="M96" s="7">
        <f t="shared" ca="1" si="14"/>
        <v>135.61921183333334</v>
      </c>
      <c r="N96" s="7">
        <f t="shared" ca="1" si="16"/>
        <v>1.7500355666666678</v>
      </c>
      <c r="O96" s="7">
        <f t="shared" ca="1" si="17"/>
        <v>3.062624484598325</v>
      </c>
      <c r="P96" s="7">
        <f t="shared" ca="1" si="18"/>
        <v>1.7500355666666678</v>
      </c>
      <c r="Q96" s="22">
        <f t="shared" ca="1" si="19"/>
        <v>1.2739645879916699E-2</v>
      </c>
      <c r="R96" s="23">
        <f t="shared" ca="1" si="15"/>
        <v>1.7251786859292042</v>
      </c>
      <c r="S96" s="24">
        <f t="shared" ca="1" si="26"/>
        <v>0</v>
      </c>
    </row>
    <row r="97" spans="5:19" x14ac:dyDescent="0.3">
      <c r="E97" s="21">
        <f t="shared" si="20"/>
        <v>96</v>
      </c>
      <c r="F97" s="97">
        <v>43605</v>
      </c>
      <c r="G97" s="98">
        <v>135.07653809999999</v>
      </c>
      <c r="H97" s="25">
        <f t="shared" si="21"/>
        <v>137.36924740000001</v>
      </c>
      <c r="I97" s="7">
        <f t="shared" si="22"/>
        <v>-2.2927093000000127</v>
      </c>
      <c r="J97" s="7">
        <f t="shared" si="23"/>
        <v>5.256515934306548</v>
      </c>
      <c r="K97" s="7">
        <f t="shared" si="24"/>
        <v>2.2927093000000127</v>
      </c>
      <c r="L97" s="22">
        <f t="shared" si="25"/>
        <v>1.697340879659406E-2</v>
      </c>
      <c r="M97" s="7">
        <f t="shared" ca="1" si="14"/>
        <v>136.36739093333333</v>
      </c>
      <c r="N97" s="7">
        <f t="shared" ca="1" si="16"/>
        <v>-1.2908528333333322</v>
      </c>
      <c r="O97" s="7">
        <f t="shared" ca="1" si="17"/>
        <v>1.6663010373246916</v>
      </c>
      <c r="P97" s="7">
        <f t="shared" ca="1" si="18"/>
        <v>1.2908528333333322</v>
      </c>
      <c r="Q97" s="22">
        <f t="shared" ca="1" si="19"/>
        <v>9.5564548180653453E-3</v>
      </c>
      <c r="R97" s="23">
        <f t="shared" ca="1" si="15"/>
        <v>-1.3157097140707958</v>
      </c>
      <c r="S97" s="24">
        <f t="shared" ca="1" si="26"/>
        <v>1</v>
      </c>
    </row>
    <row r="98" spans="5:19" x14ac:dyDescent="0.3">
      <c r="E98" s="21">
        <f t="shared" si="20"/>
        <v>97</v>
      </c>
      <c r="F98" s="97">
        <v>43606</v>
      </c>
      <c r="G98" s="98">
        <v>138.61192320000001</v>
      </c>
      <c r="H98" s="25">
        <f t="shared" si="21"/>
        <v>135.07653809999999</v>
      </c>
      <c r="I98" s="7">
        <f t="shared" si="22"/>
        <v>3.5353851000000134</v>
      </c>
      <c r="J98" s="7">
        <f t="shared" si="23"/>
        <v>12.498947805302105</v>
      </c>
      <c r="K98" s="7">
        <f t="shared" si="24"/>
        <v>3.5353851000000134</v>
      </c>
      <c r="L98" s="22">
        <f t="shared" si="25"/>
        <v>2.5505634857247356E-2</v>
      </c>
      <c r="M98" s="7">
        <f t="shared" ca="1" si="14"/>
        <v>135.78619383333333</v>
      </c>
      <c r="N98" s="7">
        <f t="shared" ca="1" si="16"/>
        <v>2.8257293666666783</v>
      </c>
      <c r="O98" s="7">
        <f t="shared" ca="1" si="17"/>
        <v>7.984746453642467</v>
      </c>
      <c r="P98" s="7">
        <f t="shared" ca="1" si="18"/>
        <v>2.8257293666666783</v>
      </c>
      <c r="Q98" s="22">
        <f t="shared" ca="1" si="19"/>
        <v>2.0385904050905471E-2</v>
      </c>
      <c r="R98" s="23">
        <f t="shared" ca="1" si="15"/>
        <v>2.8008724859292147</v>
      </c>
      <c r="S98" s="24">
        <f t="shared" ca="1" si="26"/>
        <v>1</v>
      </c>
    </row>
    <row r="99" spans="5:19" x14ac:dyDescent="0.3">
      <c r="E99" s="21">
        <f t="shared" si="20"/>
        <v>98</v>
      </c>
      <c r="F99" s="97">
        <v>43607</v>
      </c>
      <c r="G99" s="98">
        <v>141.22251890000001</v>
      </c>
      <c r="H99" s="25">
        <f t="shared" si="21"/>
        <v>138.61192320000001</v>
      </c>
      <c r="I99" s="7">
        <f t="shared" si="22"/>
        <v>2.6105957000000046</v>
      </c>
      <c r="J99" s="7">
        <f t="shared" si="23"/>
        <v>6.8152099088585141</v>
      </c>
      <c r="K99" s="7">
        <f t="shared" si="24"/>
        <v>2.6105957000000046</v>
      </c>
      <c r="L99" s="22">
        <f t="shared" si="25"/>
        <v>1.8485689961730348E-2</v>
      </c>
      <c r="M99" s="7">
        <f t="shared" ca="1" si="14"/>
        <v>137.01923623333334</v>
      </c>
      <c r="N99" s="7">
        <f t="shared" ca="1" si="16"/>
        <v>4.2032826666666665</v>
      </c>
      <c r="O99" s="7">
        <f t="shared" ca="1" si="17"/>
        <v>17.667585175900442</v>
      </c>
      <c r="P99" s="7">
        <f t="shared" ca="1" si="18"/>
        <v>4.2032826666666665</v>
      </c>
      <c r="Q99" s="22">
        <f t="shared" ca="1" si="19"/>
        <v>2.9763544082109315E-2</v>
      </c>
      <c r="R99" s="23">
        <f t="shared" ca="1" si="15"/>
        <v>4.1784257859292024</v>
      </c>
      <c r="S99" s="24">
        <f t="shared" ca="1" si="26"/>
        <v>0</v>
      </c>
    </row>
    <row r="100" spans="5:19" x14ac:dyDescent="0.3">
      <c r="E100" s="21">
        <f t="shared" si="20"/>
        <v>99</v>
      </c>
      <c r="F100" s="97">
        <v>43608</v>
      </c>
      <c r="G100" s="98">
        <v>139.7100983</v>
      </c>
      <c r="H100" s="25">
        <f t="shared" si="21"/>
        <v>141.22251890000001</v>
      </c>
      <c r="I100" s="7">
        <f t="shared" si="22"/>
        <v>-1.5124206000000129</v>
      </c>
      <c r="J100" s="7">
        <f t="shared" si="23"/>
        <v>2.2874160713043992</v>
      </c>
      <c r="K100" s="7">
        <f t="shared" si="24"/>
        <v>1.5124206000000129</v>
      </c>
      <c r="L100" s="22">
        <f t="shared" si="25"/>
        <v>1.0825420770604475E-2</v>
      </c>
      <c r="M100" s="7">
        <f t="shared" ca="1" si="14"/>
        <v>138.30366006666665</v>
      </c>
      <c r="N100" s="7">
        <f t="shared" ca="1" si="16"/>
        <v>1.4064382333333469</v>
      </c>
      <c r="O100" s="7">
        <f t="shared" ca="1" si="17"/>
        <v>1.978068504181826</v>
      </c>
      <c r="P100" s="7">
        <f t="shared" ca="1" si="18"/>
        <v>1.4064382333333469</v>
      </c>
      <c r="Q100" s="22">
        <f t="shared" ca="1" si="19"/>
        <v>1.0066833038176647E-2</v>
      </c>
      <c r="R100" s="23">
        <f t="shared" ca="1" si="15"/>
        <v>1.3815813525958833</v>
      </c>
      <c r="S100" s="24">
        <f t="shared" ca="1" si="26"/>
        <v>0</v>
      </c>
    </row>
    <row r="101" spans="5:19" x14ac:dyDescent="0.3">
      <c r="E101" s="21">
        <f t="shared" si="20"/>
        <v>100</v>
      </c>
      <c r="F101" s="97">
        <v>43609</v>
      </c>
      <c r="G101" s="98">
        <v>140.2303009</v>
      </c>
      <c r="H101" s="25">
        <f t="shared" si="21"/>
        <v>139.7100983</v>
      </c>
      <c r="I101" s="7">
        <f t="shared" si="22"/>
        <v>0.52020260000000462</v>
      </c>
      <c r="J101" s="7">
        <f t="shared" si="23"/>
        <v>0.2706107450467648</v>
      </c>
      <c r="K101" s="7">
        <f t="shared" si="24"/>
        <v>0.52020260000000462</v>
      </c>
      <c r="L101" s="22">
        <f t="shared" si="25"/>
        <v>3.7096304911373446E-3</v>
      </c>
      <c r="M101" s="7">
        <f t="shared" ca="1" si="14"/>
        <v>139.84818013333336</v>
      </c>
      <c r="N101" s="7">
        <f t="shared" ca="1" si="16"/>
        <v>0.3821207666666453</v>
      </c>
      <c r="O101" s="7">
        <f t="shared" ca="1" si="17"/>
        <v>0.14601628031790478</v>
      </c>
      <c r="P101" s="7">
        <f t="shared" ca="1" si="18"/>
        <v>0.3821207666666453</v>
      </c>
      <c r="Q101" s="22">
        <f t="shared" ca="1" si="19"/>
        <v>2.724951484908675E-3</v>
      </c>
      <c r="R101" s="23">
        <f t="shared" ca="1" si="15"/>
        <v>0.35726388592918157</v>
      </c>
      <c r="S101" s="24">
        <f t="shared" ca="1" si="26"/>
        <v>0</v>
      </c>
    </row>
    <row r="102" spans="5:19" x14ac:dyDescent="0.3">
      <c r="E102" s="21">
        <f t="shared" si="20"/>
        <v>101</v>
      </c>
      <c r="F102" s="97">
        <v>43613</v>
      </c>
      <c r="G102" s="98">
        <v>141.61747740000001</v>
      </c>
      <c r="H102" s="25">
        <f t="shared" si="21"/>
        <v>140.2303009</v>
      </c>
      <c r="I102" s="7">
        <f t="shared" si="22"/>
        <v>1.3871765000000096</v>
      </c>
      <c r="J102" s="7">
        <f t="shared" si="23"/>
        <v>1.9242586421522765</v>
      </c>
      <c r="K102" s="7">
        <f t="shared" si="24"/>
        <v>1.3871765000000096</v>
      </c>
      <c r="L102" s="22">
        <f t="shared" si="25"/>
        <v>9.7952352030810114E-3</v>
      </c>
      <c r="M102" s="7">
        <f t="shared" ca="1" si="14"/>
        <v>140.38763936666666</v>
      </c>
      <c r="N102" s="7">
        <f t="shared" ca="1" si="16"/>
        <v>1.2298380333333512</v>
      </c>
      <c r="O102" s="7">
        <f t="shared" ca="1" si="17"/>
        <v>1.5125015882332451</v>
      </c>
      <c r="P102" s="7">
        <f t="shared" ca="1" si="18"/>
        <v>1.2298380333333512</v>
      </c>
      <c r="Q102" s="22">
        <f t="shared" ca="1" si="19"/>
        <v>8.6842249693493776E-3</v>
      </c>
      <c r="R102" s="23">
        <f t="shared" ca="1" si="15"/>
        <v>1.2049811525958876</v>
      </c>
      <c r="S102" s="24">
        <f t="shared" ca="1" si="26"/>
        <v>0</v>
      </c>
    </row>
    <row r="103" spans="5:19" x14ac:dyDescent="0.3">
      <c r="E103" s="21">
        <f t="shared" si="20"/>
        <v>102</v>
      </c>
      <c r="F103" s="97">
        <v>43614</v>
      </c>
      <c r="G103" s="98">
        <v>138.77566530000001</v>
      </c>
      <c r="H103" s="25">
        <f t="shared" si="21"/>
        <v>141.61747740000001</v>
      </c>
      <c r="I103" s="7">
        <f t="shared" si="22"/>
        <v>-2.8418120999999985</v>
      </c>
      <c r="J103" s="7">
        <f t="shared" si="23"/>
        <v>8.0758960117064014</v>
      </c>
      <c r="K103" s="7">
        <f t="shared" si="24"/>
        <v>2.8418120999999985</v>
      </c>
      <c r="L103" s="22">
        <f t="shared" si="25"/>
        <v>2.0477740775781374E-2</v>
      </c>
      <c r="M103" s="7">
        <f t="shared" ca="1" si="14"/>
        <v>140.5192922</v>
      </c>
      <c r="N103" s="7">
        <f t="shared" ca="1" si="16"/>
        <v>-1.7436268999999811</v>
      </c>
      <c r="O103" s="7">
        <f t="shared" ca="1" si="17"/>
        <v>3.0402347664035441</v>
      </c>
      <c r="P103" s="7">
        <f t="shared" ca="1" si="18"/>
        <v>1.7436268999999811</v>
      </c>
      <c r="Q103" s="22">
        <f t="shared" ca="1" si="19"/>
        <v>1.2564356266861873E-2</v>
      </c>
      <c r="R103" s="23">
        <f t="shared" ca="1" si="15"/>
        <v>-1.7684837807374447</v>
      </c>
      <c r="S103" s="24">
        <f t="shared" ca="1" si="26"/>
        <v>1</v>
      </c>
    </row>
    <row r="104" spans="5:19" x14ac:dyDescent="0.3">
      <c r="E104" s="21">
        <f t="shared" si="20"/>
        <v>103</v>
      </c>
      <c r="F104" s="97">
        <v>43615</v>
      </c>
      <c r="G104" s="98">
        <v>138.90092469999999</v>
      </c>
      <c r="H104" s="25">
        <f t="shared" si="21"/>
        <v>138.77566530000001</v>
      </c>
      <c r="I104" s="7">
        <f t="shared" si="22"/>
        <v>0.12525939999997604</v>
      </c>
      <c r="J104" s="7">
        <f t="shared" si="23"/>
        <v>1.5689917288353998E-2</v>
      </c>
      <c r="K104" s="7">
        <f t="shared" si="24"/>
        <v>0.12525939999997604</v>
      </c>
      <c r="L104" s="22">
        <f t="shared" si="25"/>
        <v>9.0178953286677475E-4</v>
      </c>
      <c r="M104" s="7">
        <f t="shared" ca="1" si="14"/>
        <v>140.20781453333333</v>
      </c>
      <c r="N104" s="7">
        <f t="shared" ca="1" si="16"/>
        <v>-1.3068898333333436</v>
      </c>
      <c r="O104" s="7">
        <f t="shared" ca="1" si="17"/>
        <v>1.7079610364700546</v>
      </c>
      <c r="P104" s="7">
        <f t="shared" ca="1" si="18"/>
        <v>1.3068898333333436</v>
      </c>
      <c r="Q104" s="22">
        <f t="shared" ca="1" si="19"/>
        <v>9.4087914544556204E-3</v>
      </c>
      <c r="R104" s="23">
        <f t="shared" ca="1" si="15"/>
        <v>-1.3317467140708072</v>
      </c>
      <c r="S104" s="24">
        <f t="shared" ca="1" si="26"/>
        <v>0</v>
      </c>
    </row>
    <row r="105" spans="5:19" x14ac:dyDescent="0.3">
      <c r="E105" s="21">
        <f t="shared" si="20"/>
        <v>104</v>
      </c>
      <c r="F105" s="97">
        <v>43616</v>
      </c>
      <c r="G105" s="98">
        <v>137.6293335</v>
      </c>
      <c r="H105" s="25">
        <f t="shared" si="21"/>
        <v>138.90092469999999</v>
      </c>
      <c r="I105" s="7">
        <f t="shared" si="22"/>
        <v>-1.2715911999999889</v>
      </c>
      <c r="J105" s="7">
        <f t="shared" si="23"/>
        <v>1.6169441799174118</v>
      </c>
      <c r="K105" s="7">
        <f t="shared" si="24"/>
        <v>1.2715911999999889</v>
      </c>
      <c r="L105" s="22">
        <f t="shared" si="25"/>
        <v>9.2392454984895275E-3</v>
      </c>
      <c r="M105" s="7">
        <f t="shared" ca="1" si="14"/>
        <v>139.76468913333335</v>
      </c>
      <c r="N105" s="7">
        <f t="shared" ca="1" si="16"/>
        <v>-2.1353556333333472</v>
      </c>
      <c r="O105" s="7">
        <f t="shared" ca="1" si="17"/>
        <v>4.5597436808084604</v>
      </c>
      <c r="P105" s="7">
        <f t="shared" ca="1" si="18"/>
        <v>2.1353556333333472</v>
      </c>
      <c r="Q105" s="22">
        <f t="shared" ca="1" si="19"/>
        <v>1.5515265380060473E-2</v>
      </c>
      <c r="R105" s="23">
        <f t="shared" ca="1" si="15"/>
        <v>-2.1602125140708108</v>
      </c>
      <c r="S105" s="24">
        <f t="shared" ca="1" si="26"/>
        <v>0</v>
      </c>
    </row>
    <row r="106" spans="5:19" x14ac:dyDescent="0.3">
      <c r="E106" s="21">
        <f t="shared" si="20"/>
        <v>105</v>
      </c>
      <c r="F106" s="97">
        <v>43619</v>
      </c>
      <c r="G106" s="98">
        <v>139.81607059999999</v>
      </c>
      <c r="H106" s="25">
        <f t="shared" si="21"/>
        <v>137.6293335</v>
      </c>
      <c r="I106" s="7">
        <f t="shared" si="22"/>
        <v>2.1867370999999878</v>
      </c>
      <c r="J106" s="7">
        <f t="shared" si="23"/>
        <v>4.7818191445163567</v>
      </c>
      <c r="K106" s="7">
        <f t="shared" si="24"/>
        <v>2.1867370999999878</v>
      </c>
      <c r="L106" s="22">
        <f t="shared" si="25"/>
        <v>1.5640098385084983E-2</v>
      </c>
      <c r="M106" s="7">
        <f t="shared" ca="1" si="14"/>
        <v>138.43530783333335</v>
      </c>
      <c r="N106" s="7">
        <f t="shared" ca="1" si="16"/>
        <v>1.3807627666666349</v>
      </c>
      <c r="O106" s="7">
        <f t="shared" ca="1" si="17"/>
        <v>1.9065058178129</v>
      </c>
      <c r="P106" s="7">
        <f t="shared" ca="1" si="18"/>
        <v>1.3807627666666349</v>
      </c>
      <c r="Q106" s="22">
        <f t="shared" ca="1" si="19"/>
        <v>9.8755655250594276E-3</v>
      </c>
      <c r="R106" s="23">
        <f t="shared" ca="1" si="15"/>
        <v>1.3559058859291713</v>
      </c>
      <c r="S106" s="24">
        <f t="shared" ca="1" si="26"/>
        <v>1</v>
      </c>
    </row>
    <row r="107" spans="5:19" x14ac:dyDescent="0.3">
      <c r="E107" s="21">
        <f t="shared" si="20"/>
        <v>106</v>
      </c>
      <c r="F107" s="97">
        <v>43620</v>
      </c>
      <c r="G107" s="98">
        <v>140.26884459999999</v>
      </c>
      <c r="H107" s="25">
        <f t="shared" si="21"/>
        <v>139.81607059999999</v>
      </c>
      <c r="I107" s="7">
        <f t="shared" si="22"/>
        <v>0.45277400000000512</v>
      </c>
      <c r="J107" s="7">
        <f t="shared" si="23"/>
        <v>0.20500429507600462</v>
      </c>
      <c r="K107" s="7">
        <f t="shared" si="24"/>
        <v>0.45277400000000512</v>
      </c>
      <c r="L107" s="22">
        <f t="shared" si="25"/>
        <v>3.2279014009929698E-3</v>
      </c>
      <c r="M107" s="7">
        <f t="shared" ca="1" si="14"/>
        <v>138.78210959999998</v>
      </c>
      <c r="N107" s="7">
        <f t="shared" ca="1" si="16"/>
        <v>1.4867350000000101</v>
      </c>
      <c r="O107" s="7">
        <f t="shared" ca="1" si="17"/>
        <v>2.2103809602250299</v>
      </c>
      <c r="P107" s="7">
        <f t="shared" ca="1" si="18"/>
        <v>1.4867350000000101</v>
      </c>
      <c r="Q107" s="22">
        <f t="shared" ca="1" si="19"/>
        <v>1.0599181908425088E-2</v>
      </c>
      <c r="R107" s="23">
        <f t="shared" ca="1" si="15"/>
        <v>1.4618781192625465</v>
      </c>
      <c r="S107" s="24">
        <f t="shared" ca="1" si="26"/>
        <v>0</v>
      </c>
    </row>
    <row r="108" spans="5:19" x14ac:dyDescent="0.3">
      <c r="E108" s="21">
        <f t="shared" si="20"/>
        <v>107</v>
      </c>
      <c r="F108" s="97">
        <v>43621</v>
      </c>
      <c r="G108" s="98">
        <v>139.29588319999999</v>
      </c>
      <c r="H108" s="25">
        <f t="shared" si="21"/>
        <v>140.26884459999999</v>
      </c>
      <c r="I108" s="7">
        <f t="shared" si="22"/>
        <v>-0.97296140000000264</v>
      </c>
      <c r="J108" s="7">
        <f t="shared" si="23"/>
        <v>0.94665388588996513</v>
      </c>
      <c r="K108" s="7">
        <f t="shared" si="24"/>
        <v>0.97296140000000264</v>
      </c>
      <c r="L108" s="22">
        <f t="shared" si="25"/>
        <v>6.9848539500843099E-3</v>
      </c>
      <c r="M108" s="7">
        <f t="shared" ca="1" si="14"/>
        <v>139.23808289999999</v>
      </c>
      <c r="N108" s="7">
        <f t="shared" ca="1" si="16"/>
        <v>5.7800299999996696E-2</v>
      </c>
      <c r="O108" s="7">
        <f t="shared" ca="1" si="17"/>
        <v>3.3408746800896181E-3</v>
      </c>
      <c r="P108" s="7">
        <f t="shared" ca="1" si="18"/>
        <v>5.7800299999996696E-2</v>
      </c>
      <c r="Q108" s="22">
        <f t="shared" ca="1" si="19"/>
        <v>4.1494621859719614E-4</v>
      </c>
      <c r="R108" s="23">
        <f t="shared" ca="1" si="15"/>
        <v>3.2943419262532976E-2</v>
      </c>
      <c r="S108" s="24">
        <f t="shared" ca="1" si="26"/>
        <v>0</v>
      </c>
    </row>
    <row r="109" spans="5:19" x14ac:dyDescent="0.3">
      <c r="E109" s="21">
        <f t="shared" si="20"/>
        <v>108</v>
      </c>
      <c r="F109" s="97">
        <v>43622</v>
      </c>
      <c r="G109" s="98">
        <v>142.1087799</v>
      </c>
      <c r="H109" s="25">
        <f t="shared" si="21"/>
        <v>139.29588319999999</v>
      </c>
      <c r="I109" s="7">
        <f t="shared" si="22"/>
        <v>2.8128967000000102</v>
      </c>
      <c r="J109" s="7">
        <f t="shared" si="23"/>
        <v>7.9123878448709473</v>
      </c>
      <c r="K109" s="7">
        <f t="shared" si="24"/>
        <v>2.8128967000000102</v>
      </c>
      <c r="L109" s="22">
        <f t="shared" si="25"/>
        <v>1.9793968409125791E-2</v>
      </c>
      <c r="M109" s="7">
        <f t="shared" ca="1" si="14"/>
        <v>139.79359946666665</v>
      </c>
      <c r="N109" s="7">
        <f t="shared" ca="1" si="16"/>
        <v>2.315180433333353</v>
      </c>
      <c r="O109" s="7">
        <f t="shared" ca="1" si="17"/>
        <v>5.3600604388896125</v>
      </c>
      <c r="P109" s="7">
        <f t="shared" ca="1" si="18"/>
        <v>2.315180433333353</v>
      </c>
      <c r="Q109" s="22">
        <f t="shared" ca="1" si="19"/>
        <v>1.629160728114416E-2</v>
      </c>
      <c r="R109" s="23">
        <f t="shared" ca="1" si="15"/>
        <v>2.2903235525958894</v>
      </c>
      <c r="S109" s="24">
        <f t="shared" ca="1" si="26"/>
        <v>0</v>
      </c>
    </row>
    <row r="110" spans="5:19" x14ac:dyDescent="0.3">
      <c r="E110" s="21">
        <f t="shared" si="20"/>
        <v>109</v>
      </c>
      <c r="F110" s="97">
        <v>43623</v>
      </c>
      <c r="G110" s="98">
        <v>144.6423035</v>
      </c>
      <c r="H110" s="25">
        <f t="shared" si="21"/>
        <v>142.1087799</v>
      </c>
      <c r="I110" s="7">
        <f t="shared" si="22"/>
        <v>2.5335235999999952</v>
      </c>
      <c r="J110" s="7">
        <f t="shared" si="23"/>
        <v>6.418741831756936</v>
      </c>
      <c r="K110" s="7">
        <f t="shared" si="24"/>
        <v>2.5335235999999952</v>
      </c>
      <c r="L110" s="22">
        <f t="shared" si="25"/>
        <v>1.7515785760422401E-2</v>
      </c>
      <c r="M110" s="7">
        <f t="shared" ca="1" si="14"/>
        <v>140.55783590000001</v>
      </c>
      <c r="N110" s="7">
        <f t="shared" ca="1" si="16"/>
        <v>4.0844675999999822</v>
      </c>
      <c r="O110" s="7">
        <f t="shared" ca="1" si="17"/>
        <v>16.682875575449614</v>
      </c>
      <c r="P110" s="7">
        <f t="shared" ca="1" si="18"/>
        <v>4.0844675999999822</v>
      </c>
      <c r="Q110" s="22">
        <f t="shared" ca="1" si="19"/>
        <v>2.8238402605362145E-2</v>
      </c>
      <c r="R110" s="23">
        <f t="shared" ca="1" si="15"/>
        <v>4.0596107192625182</v>
      </c>
      <c r="S110" s="24">
        <f t="shared" ca="1" si="26"/>
        <v>0</v>
      </c>
    </row>
    <row r="111" spans="5:19" x14ac:dyDescent="0.3">
      <c r="E111" s="21">
        <f t="shared" si="20"/>
        <v>110</v>
      </c>
      <c r="F111" s="97">
        <v>43626</v>
      </c>
      <c r="G111" s="98">
        <v>145.13360599999999</v>
      </c>
      <c r="H111" s="25">
        <f t="shared" si="21"/>
        <v>144.6423035</v>
      </c>
      <c r="I111" s="7">
        <f t="shared" si="22"/>
        <v>0.4913024999999891</v>
      </c>
      <c r="J111" s="7">
        <f t="shared" si="23"/>
        <v>0.24137814650623929</v>
      </c>
      <c r="K111" s="7">
        <f t="shared" si="24"/>
        <v>0.4913024999999891</v>
      </c>
      <c r="L111" s="22">
        <f t="shared" si="25"/>
        <v>3.3851739341471962E-3</v>
      </c>
      <c r="M111" s="7">
        <f t="shared" ca="1" si="14"/>
        <v>142.01565553333333</v>
      </c>
      <c r="N111" s="7">
        <f t="shared" ca="1" si="16"/>
        <v>3.117950466666656</v>
      </c>
      <c r="O111" s="7">
        <f t="shared" ca="1" si="17"/>
        <v>9.721615112586818</v>
      </c>
      <c r="P111" s="7">
        <f t="shared" ca="1" si="18"/>
        <v>3.117950466666656</v>
      </c>
      <c r="Q111" s="22">
        <f t="shared" ca="1" si="19"/>
        <v>2.1483311498969138E-2</v>
      </c>
      <c r="R111" s="23">
        <f t="shared" ca="1" si="15"/>
        <v>3.0930935859291924</v>
      </c>
      <c r="S111" s="24">
        <f t="shared" ca="1" si="26"/>
        <v>0</v>
      </c>
    </row>
    <row r="112" spans="5:19" x14ac:dyDescent="0.3">
      <c r="E112" s="21">
        <f t="shared" si="20"/>
        <v>111</v>
      </c>
      <c r="F112" s="97">
        <v>43627</v>
      </c>
      <c r="G112" s="98">
        <v>141.4440918</v>
      </c>
      <c r="H112" s="25">
        <f t="shared" si="21"/>
        <v>145.13360599999999</v>
      </c>
      <c r="I112" s="7">
        <f t="shared" si="22"/>
        <v>-3.6895141999999908</v>
      </c>
      <c r="J112" s="7">
        <f t="shared" si="23"/>
        <v>13.612515032001571</v>
      </c>
      <c r="K112" s="7">
        <f t="shared" si="24"/>
        <v>3.6895141999999908</v>
      </c>
      <c r="L112" s="22">
        <f t="shared" si="25"/>
        <v>2.608461161613532E-2</v>
      </c>
      <c r="M112" s="7">
        <f t="shared" ca="1" si="14"/>
        <v>143.96156313333333</v>
      </c>
      <c r="N112" s="7">
        <f t="shared" ca="1" si="16"/>
        <v>-2.517471333333333</v>
      </c>
      <c r="O112" s="7">
        <f t="shared" ca="1" si="17"/>
        <v>6.3376619141551096</v>
      </c>
      <c r="P112" s="7">
        <f t="shared" ca="1" si="18"/>
        <v>2.517471333333333</v>
      </c>
      <c r="Q112" s="22">
        <f t="shared" ca="1" si="19"/>
        <v>1.7798349166064872E-2</v>
      </c>
      <c r="R112" s="23">
        <f t="shared" ca="1" si="15"/>
        <v>-2.5423282140707966</v>
      </c>
      <c r="S112" s="24">
        <f t="shared" ca="1" si="26"/>
        <v>1</v>
      </c>
    </row>
    <row r="113" spans="5:19" x14ac:dyDescent="0.3">
      <c r="E113" s="21">
        <f t="shared" si="20"/>
        <v>112</v>
      </c>
      <c r="F113" s="97">
        <v>43628</v>
      </c>
      <c r="G113" s="98">
        <v>139.85458370000001</v>
      </c>
      <c r="H113" s="25">
        <f t="shared" si="21"/>
        <v>141.4440918</v>
      </c>
      <c r="I113" s="7">
        <f t="shared" si="22"/>
        <v>-1.5895080999999891</v>
      </c>
      <c r="J113" s="7">
        <f t="shared" si="23"/>
        <v>2.5265359999655752</v>
      </c>
      <c r="K113" s="7">
        <f t="shared" si="24"/>
        <v>1.5895080999999891</v>
      </c>
      <c r="L113" s="22">
        <f t="shared" si="25"/>
        <v>1.1365434424442029E-2</v>
      </c>
      <c r="M113" s="7">
        <f t="shared" ca="1" si="14"/>
        <v>143.74000043333334</v>
      </c>
      <c r="N113" s="7">
        <f t="shared" ca="1" si="16"/>
        <v>-3.8854167333333294</v>
      </c>
      <c r="O113" s="7">
        <f t="shared" ca="1" si="17"/>
        <v>15.09646319166664</v>
      </c>
      <c r="P113" s="7">
        <f t="shared" ca="1" si="18"/>
        <v>3.8854167333333294</v>
      </c>
      <c r="Q113" s="22">
        <f t="shared" ca="1" si="19"/>
        <v>2.7781833319584857E-2</v>
      </c>
      <c r="R113" s="23">
        <f t="shared" ca="1" si="15"/>
        <v>-3.910273614070793</v>
      </c>
      <c r="S113" s="24">
        <f t="shared" ca="1" si="26"/>
        <v>0</v>
      </c>
    </row>
    <row r="114" spans="5:19" x14ac:dyDescent="0.3">
      <c r="E114" s="21">
        <f t="shared" si="20"/>
        <v>113</v>
      </c>
      <c r="F114" s="97">
        <v>43629</v>
      </c>
      <c r="G114" s="98">
        <v>140.92387389999999</v>
      </c>
      <c r="H114" s="25">
        <f t="shared" si="21"/>
        <v>139.85458370000001</v>
      </c>
      <c r="I114" s="7">
        <f t="shared" si="22"/>
        <v>1.0692901999999833</v>
      </c>
      <c r="J114" s="7">
        <f t="shared" si="23"/>
        <v>1.1433815318160043</v>
      </c>
      <c r="K114" s="7">
        <f t="shared" si="24"/>
        <v>1.0692901999999833</v>
      </c>
      <c r="L114" s="22">
        <f t="shared" si="25"/>
        <v>7.5877150578386376E-3</v>
      </c>
      <c r="M114" s="7">
        <f t="shared" ca="1" si="14"/>
        <v>142.14409383333336</v>
      </c>
      <c r="N114" s="7">
        <f t="shared" ca="1" si="16"/>
        <v>-1.2202199333333681</v>
      </c>
      <c r="O114" s="7">
        <f t="shared" ca="1" si="17"/>
        <v>1.4889366857040893</v>
      </c>
      <c r="P114" s="7">
        <f t="shared" ca="1" si="18"/>
        <v>1.2202199333333681</v>
      </c>
      <c r="Q114" s="22">
        <f t="shared" ca="1" si="19"/>
        <v>8.6587169339329955E-3</v>
      </c>
      <c r="R114" s="23">
        <f t="shared" ca="1" si="15"/>
        <v>-1.2450768140708317</v>
      </c>
      <c r="S114" s="24">
        <f t="shared" ca="1" si="26"/>
        <v>0</v>
      </c>
    </row>
    <row r="115" spans="5:19" x14ac:dyDescent="0.3">
      <c r="E115" s="21">
        <f t="shared" si="20"/>
        <v>114</v>
      </c>
      <c r="F115" s="97">
        <v>43630</v>
      </c>
      <c r="G115" s="98">
        <v>140.96240230000001</v>
      </c>
      <c r="H115" s="25">
        <f t="shared" si="21"/>
        <v>140.92387389999999</v>
      </c>
      <c r="I115" s="7">
        <f t="shared" si="22"/>
        <v>3.8528400000018337E-2</v>
      </c>
      <c r="J115" s="7">
        <f t="shared" si="23"/>
        <v>1.484437606561413E-3</v>
      </c>
      <c r="K115" s="7">
        <f t="shared" si="24"/>
        <v>3.8528400000018337E-2</v>
      </c>
      <c r="L115" s="22">
        <f t="shared" si="25"/>
        <v>2.7332394575697676E-4</v>
      </c>
      <c r="M115" s="7">
        <f t="shared" ca="1" si="14"/>
        <v>140.74084980000001</v>
      </c>
      <c r="N115" s="7">
        <f t="shared" ca="1" si="16"/>
        <v>0.22155250000000137</v>
      </c>
      <c r="O115" s="7">
        <f t="shared" ca="1" si="17"/>
        <v>4.908551025625061E-2</v>
      </c>
      <c r="P115" s="7">
        <f t="shared" ca="1" si="18"/>
        <v>0.22155250000000137</v>
      </c>
      <c r="Q115" s="22">
        <f t="shared" ca="1" si="19"/>
        <v>1.571713424183048E-3</v>
      </c>
      <c r="R115" s="23">
        <f t="shared" ca="1" si="15"/>
        <v>0.19669561926253765</v>
      </c>
      <c r="S115" s="24">
        <f t="shared" ca="1" si="26"/>
        <v>1</v>
      </c>
    </row>
    <row r="116" spans="5:19" x14ac:dyDescent="0.3">
      <c r="E116" s="21">
        <f t="shared" si="20"/>
        <v>115</v>
      </c>
      <c r="F116" s="97">
        <v>43633</v>
      </c>
      <c r="G116" s="98">
        <v>142.368866</v>
      </c>
      <c r="H116" s="25">
        <f t="shared" si="21"/>
        <v>140.96240230000001</v>
      </c>
      <c r="I116" s="7">
        <f t="shared" si="22"/>
        <v>1.4064636999999891</v>
      </c>
      <c r="J116" s="7">
        <f t="shared" si="23"/>
        <v>1.9781401394176594</v>
      </c>
      <c r="K116" s="7">
        <f t="shared" si="24"/>
        <v>1.4064636999999891</v>
      </c>
      <c r="L116" s="22">
        <f t="shared" si="25"/>
        <v>9.8790117496615378E-3</v>
      </c>
      <c r="M116" s="7">
        <f t="shared" ca="1" si="14"/>
        <v>140.58028663333334</v>
      </c>
      <c r="N116" s="7">
        <f t="shared" ca="1" si="16"/>
        <v>1.788579366666653</v>
      </c>
      <c r="O116" s="7">
        <f t="shared" ca="1" si="17"/>
        <v>3.1990161508656856</v>
      </c>
      <c r="P116" s="7">
        <f t="shared" ca="1" si="18"/>
        <v>1.788579366666653</v>
      </c>
      <c r="Q116" s="22">
        <f t="shared" ca="1" si="19"/>
        <v>1.2562995105029867E-2</v>
      </c>
      <c r="R116" s="23">
        <f t="shared" ca="1" si="15"/>
        <v>1.7637224859291893</v>
      </c>
      <c r="S116" s="24">
        <f t="shared" ca="1" si="26"/>
        <v>0</v>
      </c>
    </row>
    <row r="117" spans="5:19" x14ac:dyDescent="0.3">
      <c r="E117" s="21">
        <f t="shared" si="20"/>
        <v>116</v>
      </c>
      <c r="F117" s="97">
        <v>43634</v>
      </c>
      <c r="G117" s="98">
        <v>147.6574707</v>
      </c>
      <c r="H117" s="25">
        <f t="shared" si="21"/>
        <v>142.368866</v>
      </c>
      <c r="I117" s="7">
        <f t="shared" si="22"/>
        <v>5.2886047000000076</v>
      </c>
      <c r="J117" s="7">
        <f t="shared" si="23"/>
        <v>27.969339672862169</v>
      </c>
      <c r="K117" s="7">
        <f t="shared" si="24"/>
        <v>5.2886047000000076</v>
      </c>
      <c r="L117" s="22">
        <f t="shared" si="25"/>
        <v>3.5816709272672158E-2</v>
      </c>
      <c r="M117" s="7">
        <f t="shared" ca="1" si="14"/>
        <v>141.41838073333335</v>
      </c>
      <c r="N117" s="7">
        <f t="shared" ca="1" si="16"/>
        <v>6.2390899666666542</v>
      </c>
      <c r="O117" s="7">
        <f t="shared" ca="1" si="17"/>
        <v>38.926243612160512</v>
      </c>
      <c r="P117" s="7">
        <f t="shared" ca="1" si="18"/>
        <v>6.2390899666666542</v>
      </c>
      <c r="Q117" s="22">
        <f t="shared" ca="1" si="19"/>
        <v>4.2253804952021669E-2</v>
      </c>
      <c r="R117" s="23">
        <f t="shared" ca="1" si="15"/>
        <v>6.2142330859291901</v>
      </c>
      <c r="S117" s="24">
        <f t="shared" ca="1" si="26"/>
        <v>0</v>
      </c>
    </row>
    <row r="118" spans="5:19" x14ac:dyDescent="0.3">
      <c r="E118" s="21">
        <f t="shared" si="20"/>
        <v>117</v>
      </c>
      <c r="F118" s="97">
        <v>43635</v>
      </c>
      <c r="G118" s="98">
        <v>145.1721191</v>
      </c>
      <c r="H118" s="25">
        <f t="shared" si="21"/>
        <v>147.6574707</v>
      </c>
      <c r="I118" s="7">
        <f t="shared" si="22"/>
        <v>-2.4853516000000013</v>
      </c>
      <c r="J118" s="7">
        <f t="shared" si="23"/>
        <v>6.1769725756225666</v>
      </c>
      <c r="K118" s="7">
        <f t="shared" si="24"/>
        <v>2.4853516000000013</v>
      </c>
      <c r="L118" s="22">
        <f t="shared" si="25"/>
        <v>1.7120033897748629E-2</v>
      </c>
      <c r="M118" s="7">
        <f t="shared" ca="1" si="14"/>
        <v>143.662913</v>
      </c>
      <c r="N118" s="7">
        <f t="shared" ca="1" si="16"/>
        <v>1.5092061000000001</v>
      </c>
      <c r="O118" s="7">
        <f t="shared" ca="1" si="17"/>
        <v>2.2777030522772104</v>
      </c>
      <c r="P118" s="7">
        <f t="shared" ca="1" si="18"/>
        <v>1.5092061000000001</v>
      </c>
      <c r="Q118" s="22">
        <f t="shared" ca="1" si="19"/>
        <v>1.0395977611654221E-2</v>
      </c>
      <c r="R118" s="23">
        <f t="shared" ca="1" si="15"/>
        <v>1.4843492192625365</v>
      </c>
      <c r="S118" s="24">
        <f t="shared" ca="1" si="26"/>
        <v>0</v>
      </c>
    </row>
    <row r="119" spans="5:19" x14ac:dyDescent="0.3">
      <c r="E119" s="21">
        <f t="shared" si="20"/>
        <v>118</v>
      </c>
      <c r="F119" s="97">
        <v>43636</v>
      </c>
      <c r="G119" s="98">
        <v>146.7230682</v>
      </c>
      <c r="H119" s="25">
        <f t="shared" si="21"/>
        <v>145.1721191</v>
      </c>
      <c r="I119" s="7">
        <f t="shared" si="22"/>
        <v>1.5509490999999969</v>
      </c>
      <c r="J119" s="7">
        <f t="shared" si="23"/>
        <v>2.4054431107908001</v>
      </c>
      <c r="K119" s="7">
        <f t="shared" si="24"/>
        <v>1.5509490999999969</v>
      </c>
      <c r="L119" s="22">
        <f t="shared" si="25"/>
        <v>1.0570587972478051E-2</v>
      </c>
      <c r="M119" s="7">
        <f t="shared" ca="1" si="14"/>
        <v>145.06615193333334</v>
      </c>
      <c r="N119" s="7">
        <f t="shared" ca="1" si="16"/>
        <v>1.6569162666666557</v>
      </c>
      <c r="O119" s="7">
        <f t="shared" ca="1" si="17"/>
        <v>2.7453715147445683</v>
      </c>
      <c r="P119" s="7">
        <f t="shared" ca="1" si="18"/>
        <v>1.6569162666666557</v>
      </c>
      <c r="Q119" s="22">
        <f t="shared" ca="1" si="19"/>
        <v>1.1292813645418681E-2</v>
      </c>
      <c r="R119" s="23">
        <f t="shared" ca="1" si="15"/>
        <v>1.6320593859291921</v>
      </c>
      <c r="S119" s="24">
        <f t="shared" ca="1" si="26"/>
        <v>0</v>
      </c>
    </row>
    <row r="120" spans="5:19" x14ac:dyDescent="0.3">
      <c r="E120" s="21">
        <f t="shared" si="20"/>
        <v>119</v>
      </c>
      <c r="F120" s="97">
        <v>43637</v>
      </c>
      <c r="G120" s="98">
        <v>146.90609739999999</v>
      </c>
      <c r="H120" s="25">
        <f t="shared" si="21"/>
        <v>146.7230682</v>
      </c>
      <c r="I120" s="7">
        <f t="shared" si="22"/>
        <v>0.1830291999999929</v>
      </c>
      <c r="J120" s="7">
        <f t="shared" si="23"/>
        <v>3.3499688052637401E-2</v>
      </c>
      <c r="K120" s="7">
        <f t="shared" si="24"/>
        <v>0.1830291999999929</v>
      </c>
      <c r="L120" s="22">
        <f t="shared" si="25"/>
        <v>1.2458924662714027E-3</v>
      </c>
      <c r="M120" s="7">
        <f t="shared" ca="1" si="14"/>
        <v>146.51755266666666</v>
      </c>
      <c r="N120" s="7">
        <f t="shared" ca="1" si="16"/>
        <v>0.38854473333333317</v>
      </c>
      <c r="O120" s="7">
        <f t="shared" ca="1" si="17"/>
        <v>0.15096700980107097</v>
      </c>
      <c r="P120" s="7">
        <f t="shared" ca="1" si="18"/>
        <v>0.38854473333333317</v>
      </c>
      <c r="Q120" s="22">
        <f t="shared" ca="1" si="19"/>
        <v>2.6448509640508168E-3</v>
      </c>
      <c r="R120" s="23">
        <f t="shared" ca="1" si="15"/>
        <v>0.36368785259586944</v>
      </c>
      <c r="S120" s="24">
        <f t="shared" ca="1" si="26"/>
        <v>0</v>
      </c>
    </row>
    <row r="121" spans="5:19" x14ac:dyDescent="0.3">
      <c r="E121" s="21">
        <f t="shared" si="20"/>
        <v>120</v>
      </c>
      <c r="F121" s="97">
        <v>43640</v>
      </c>
      <c r="G121" s="98">
        <v>145.34553529999999</v>
      </c>
      <c r="H121" s="25">
        <f t="shared" si="21"/>
        <v>146.90609739999999</v>
      </c>
      <c r="I121" s="7">
        <f t="shared" si="22"/>
        <v>-1.5605620999999985</v>
      </c>
      <c r="J121" s="7">
        <f t="shared" si="23"/>
        <v>2.4353540679564052</v>
      </c>
      <c r="K121" s="7">
        <f t="shared" si="24"/>
        <v>1.5605620999999985</v>
      </c>
      <c r="L121" s="22">
        <f t="shared" si="25"/>
        <v>1.073691115987103E-2</v>
      </c>
      <c r="M121" s="7">
        <f t="shared" ca="1" si="14"/>
        <v>146.26709489999999</v>
      </c>
      <c r="N121" s="7">
        <f t="shared" ca="1" si="16"/>
        <v>-0.92155959999999482</v>
      </c>
      <c r="O121" s="7">
        <f t="shared" ca="1" si="17"/>
        <v>0.8492720963521504</v>
      </c>
      <c r="P121" s="7">
        <f t="shared" ca="1" si="18"/>
        <v>0.92155959999999482</v>
      </c>
      <c r="Q121" s="22">
        <f t="shared" ca="1" si="19"/>
        <v>6.3404740854120676E-3</v>
      </c>
      <c r="R121" s="23">
        <f t="shared" ca="1" si="15"/>
        <v>-0.94641648073745854</v>
      </c>
      <c r="S121" s="24">
        <f t="shared" ca="1" si="26"/>
        <v>1</v>
      </c>
    </row>
    <row r="122" spans="5:19" x14ac:dyDescent="0.3">
      <c r="E122" s="21">
        <f t="shared" si="20"/>
        <v>121</v>
      </c>
      <c r="F122" s="97">
        <v>43641</v>
      </c>
      <c r="G122" s="98">
        <v>143.4092407</v>
      </c>
      <c r="H122" s="25">
        <f t="shared" si="21"/>
        <v>145.34553529999999</v>
      </c>
      <c r="I122" s="7">
        <f t="shared" si="22"/>
        <v>-1.9362945999999965</v>
      </c>
      <c r="J122" s="7">
        <f t="shared" si="23"/>
        <v>3.7492367779891467</v>
      </c>
      <c r="K122" s="7">
        <f t="shared" si="24"/>
        <v>1.9362945999999965</v>
      </c>
      <c r="L122" s="22">
        <f t="shared" si="25"/>
        <v>1.3501881681742958E-2</v>
      </c>
      <c r="M122" s="7">
        <f t="shared" ca="1" si="14"/>
        <v>146.3249003</v>
      </c>
      <c r="N122" s="7">
        <f t="shared" ca="1" si="16"/>
        <v>-2.9156595999999979</v>
      </c>
      <c r="O122" s="7">
        <f t="shared" ca="1" si="17"/>
        <v>8.5010709030721472</v>
      </c>
      <c r="P122" s="7">
        <f t="shared" ca="1" si="18"/>
        <v>2.9156595999999979</v>
      </c>
      <c r="Q122" s="22">
        <f t="shared" ca="1" si="19"/>
        <v>2.0331044120785152E-2</v>
      </c>
      <c r="R122" s="23">
        <f t="shared" ca="1" si="15"/>
        <v>-2.9405164807374615</v>
      </c>
      <c r="S122" s="24">
        <f t="shared" ca="1" si="26"/>
        <v>0</v>
      </c>
    </row>
    <row r="123" spans="5:19" x14ac:dyDescent="0.3">
      <c r="E123" s="21">
        <f t="shared" si="20"/>
        <v>122</v>
      </c>
      <c r="F123" s="97">
        <v>43642</v>
      </c>
      <c r="G123" s="98">
        <v>148.4185181</v>
      </c>
      <c r="H123" s="25">
        <f t="shared" si="21"/>
        <v>143.4092407</v>
      </c>
      <c r="I123" s="7">
        <f t="shared" si="22"/>
        <v>5.009277400000002</v>
      </c>
      <c r="J123" s="7">
        <f t="shared" si="23"/>
        <v>25.092860070150781</v>
      </c>
      <c r="K123" s="7">
        <f t="shared" si="24"/>
        <v>5.009277400000002</v>
      </c>
      <c r="L123" s="22">
        <f t="shared" si="25"/>
        <v>3.3751026921215448E-2</v>
      </c>
      <c r="M123" s="7">
        <f t="shared" ca="1" si="14"/>
        <v>145.22029113333332</v>
      </c>
      <c r="N123" s="7">
        <f t="shared" ca="1" si="16"/>
        <v>3.1982269666666809</v>
      </c>
      <c r="O123" s="7">
        <f t="shared" ca="1" si="17"/>
        <v>10.228655730313958</v>
      </c>
      <c r="P123" s="7">
        <f t="shared" ca="1" si="18"/>
        <v>3.1982269666666809</v>
      </c>
      <c r="Q123" s="22">
        <f t="shared" ca="1" si="19"/>
        <v>2.1548705697976383E-2</v>
      </c>
      <c r="R123" s="23">
        <f t="shared" ca="1" si="15"/>
        <v>3.1733700859292173</v>
      </c>
      <c r="S123" s="24">
        <f t="shared" ca="1" si="26"/>
        <v>1</v>
      </c>
    </row>
    <row r="124" spans="5:19" x14ac:dyDescent="0.3">
      <c r="E124" s="21">
        <f t="shared" si="20"/>
        <v>123</v>
      </c>
      <c r="F124" s="97">
        <v>43643</v>
      </c>
      <c r="G124" s="98">
        <v>145.57672120000001</v>
      </c>
      <c r="H124" s="25">
        <f t="shared" si="21"/>
        <v>148.4185181</v>
      </c>
      <c r="I124" s="7">
        <f t="shared" si="22"/>
        <v>-2.8417968999999914</v>
      </c>
      <c r="J124" s="7">
        <f t="shared" si="23"/>
        <v>8.0758096208495616</v>
      </c>
      <c r="K124" s="7">
        <f t="shared" si="24"/>
        <v>2.8417968999999914</v>
      </c>
      <c r="L124" s="22">
        <f t="shared" si="25"/>
        <v>1.9520956898704978E-2</v>
      </c>
      <c r="M124" s="7">
        <f t="shared" ca="1" si="14"/>
        <v>145.72443136666666</v>
      </c>
      <c r="N124" s="7">
        <f t="shared" ca="1" si="16"/>
        <v>-0.1477101666666556</v>
      </c>
      <c r="O124" s="7">
        <f t="shared" ca="1" si="17"/>
        <v>2.1818293336691174E-2</v>
      </c>
      <c r="P124" s="7">
        <f t="shared" ca="1" si="18"/>
        <v>0.1477101666666556</v>
      </c>
      <c r="Q124" s="22">
        <f t="shared" ca="1" si="19"/>
        <v>1.014655127887683E-3</v>
      </c>
      <c r="R124" s="23">
        <f t="shared" ca="1" si="15"/>
        <v>-0.17256704740411932</v>
      </c>
      <c r="S124" s="24">
        <f t="shared" ca="1" si="26"/>
        <v>1</v>
      </c>
    </row>
    <row r="125" spans="5:19" x14ac:dyDescent="0.3">
      <c r="E125" s="21">
        <f t="shared" si="20"/>
        <v>124</v>
      </c>
      <c r="F125" s="97">
        <v>43644</v>
      </c>
      <c r="G125" s="98">
        <v>148.55339050000001</v>
      </c>
      <c r="H125" s="25">
        <f t="shared" si="21"/>
        <v>145.57672120000001</v>
      </c>
      <c r="I125" s="7">
        <f t="shared" si="22"/>
        <v>2.9766692999999975</v>
      </c>
      <c r="J125" s="7">
        <f t="shared" si="23"/>
        <v>8.8605601215624752</v>
      </c>
      <c r="K125" s="7">
        <f t="shared" si="24"/>
        <v>2.9766692999999975</v>
      </c>
      <c r="L125" s="22">
        <f t="shared" si="25"/>
        <v>2.0037706914538565E-2</v>
      </c>
      <c r="M125" s="7">
        <f t="shared" ca="1" si="14"/>
        <v>145.80149333333333</v>
      </c>
      <c r="N125" s="7">
        <f t="shared" ca="1" si="16"/>
        <v>2.7518971666666801</v>
      </c>
      <c r="O125" s="7">
        <f t="shared" ca="1" si="17"/>
        <v>7.5729380159081012</v>
      </c>
      <c r="P125" s="7">
        <f t="shared" ca="1" si="18"/>
        <v>2.7518971666666801</v>
      </c>
      <c r="Q125" s="22">
        <f t="shared" ca="1" si="19"/>
        <v>1.8524633853218449E-2</v>
      </c>
      <c r="R125" s="23">
        <f t="shared" ca="1" si="15"/>
        <v>2.7270402859292164</v>
      </c>
      <c r="S125" s="24">
        <f t="shared" ca="1" si="26"/>
        <v>1</v>
      </c>
    </row>
    <row r="126" spans="5:19" x14ac:dyDescent="0.3">
      <c r="E126" s="21">
        <f t="shared" si="20"/>
        <v>125</v>
      </c>
      <c r="F126" s="97">
        <v>43647</v>
      </c>
      <c r="G126" s="98">
        <v>149.3529053</v>
      </c>
      <c r="H126" s="25">
        <f t="shared" si="21"/>
        <v>148.55339050000001</v>
      </c>
      <c r="I126" s="7">
        <f t="shared" si="22"/>
        <v>0.79951479999999719</v>
      </c>
      <c r="J126" s="7">
        <f t="shared" si="23"/>
        <v>0.63922391541903556</v>
      </c>
      <c r="K126" s="7">
        <f t="shared" si="24"/>
        <v>0.79951479999999719</v>
      </c>
      <c r="L126" s="22">
        <f t="shared" si="25"/>
        <v>5.3531921484489342E-3</v>
      </c>
      <c r="M126" s="7">
        <f t="shared" ca="1" si="14"/>
        <v>147.51620993333333</v>
      </c>
      <c r="N126" s="7">
        <f t="shared" ca="1" si="16"/>
        <v>1.8366953666666745</v>
      </c>
      <c r="O126" s="7">
        <f t="shared" ca="1" si="17"/>
        <v>3.3734498699348299</v>
      </c>
      <c r="P126" s="7">
        <f t="shared" ca="1" si="18"/>
        <v>1.8366953666666745</v>
      </c>
      <c r="Q126" s="22">
        <f t="shared" ca="1" si="19"/>
        <v>1.2297687567425409E-2</v>
      </c>
      <c r="R126" s="23">
        <f t="shared" ca="1" si="15"/>
        <v>1.8118384859292109</v>
      </c>
      <c r="S126" s="24">
        <f t="shared" ca="1" si="26"/>
        <v>0</v>
      </c>
    </row>
    <row r="127" spans="5:19" x14ac:dyDescent="0.3">
      <c r="E127" s="21">
        <f t="shared" si="20"/>
        <v>126</v>
      </c>
      <c r="F127" s="97">
        <v>43648</v>
      </c>
      <c r="G127" s="98">
        <v>148.85200499999999</v>
      </c>
      <c r="H127" s="25">
        <f t="shared" si="21"/>
        <v>149.3529053</v>
      </c>
      <c r="I127" s="7">
        <f t="shared" si="22"/>
        <v>-0.50090030000001207</v>
      </c>
      <c r="J127" s="7">
        <f t="shared" si="23"/>
        <v>0.25090111054010211</v>
      </c>
      <c r="K127" s="7">
        <f t="shared" si="24"/>
        <v>0.50090030000001207</v>
      </c>
      <c r="L127" s="22">
        <f t="shared" si="25"/>
        <v>3.3650893718227852E-3</v>
      </c>
      <c r="M127" s="7">
        <f t="shared" ca="1" si="14"/>
        <v>147.82767233333334</v>
      </c>
      <c r="N127" s="7">
        <f t="shared" ca="1" si="16"/>
        <v>1.0243326666666519</v>
      </c>
      <c r="O127" s="7">
        <f t="shared" ca="1" si="17"/>
        <v>1.0492574120004141</v>
      </c>
      <c r="P127" s="7">
        <f t="shared" ca="1" si="18"/>
        <v>1.0243326666666519</v>
      </c>
      <c r="Q127" s="22">
        <f t="shared" ca="1" si="19"/>
        <v>6.8815510188569642E-3</v>
      </c>
      <c r="R127" s="23">
        <f t="shared" ca="1" si="15"/>
        <v>0.99947578592918818</v>
      </c>
      <c r="S127" s="24">
        <f t="shared" ca="1" si="26"/>
        <v>0</v>
      </c>
    </row>
    <row r="128" spans="5:19" x14ac:dyDescent="0.3">
      <c r="E128" s="21">
        <f t="shared" si="20"/>
        <v>127</v>
      </c>
      <c r="F128" s="97">
        <v>43649</v>
      </c>
      <c r="G128" s="98">
        <v>151.84791559999999</v>
      </c>
      <c r="H128" s="25">
        <f t="shared" si="21"/>
        <v>148.85200499999999</v>
      </c>
      <c r="I128" s="7">
        <f t="shared" si="22"/>
        <v>2.995910600000002</v>
      </c>
      <c r="J128" s="7">
        <f t="shared" si="23"/>
        <v>8.9754803231923717</v>
      </c>
      <c r="K128" s="7">
        <f t="shared" si="24"/>
        <v>2.995910600000002</v>
      </c>
      <c r="L128" s="22">
        <f t="shared" si="25"/>
        <v>1.972967879185035E-2</v>
      </c>
      <c r="M128" s="7">
        <f t="shared" ca="1" si="14"/>
        <v>148.91943360000002</v>
      </c>
      <c r="N128" s="7">
        <f t="shared" ca="1" si="16"/>
        <v>2.9284819999999741</v>
      </c>
      <c r="O128" s="7">
        <f t="shared" ca="1" si="17"/>
        <v>8.5760068243238479</v>
      </c>
      <c r="P128" s="7">
        <f t="shared" ca="1" si="18"/>
        <v>2.9284819999999741</v>
      </c>
      <c r="Q128" s="22">
        <f t="shared" ca="1" si="19"/>
        <v>1.9285625281246693E-2</v>
      </c>
      <c r="R128" s="23">
        <f t="shared" ca="1" si="15"/>
        <v>2.9036251192625104</v>
      </c>
      <c r="S128" s="24">
        <f t="shared" ca="1" si="26"/>
        <v>0</v>
      </c>
    </row>
    <row r="129" spans="5:19" x14ac:dyDescent="0.3">
      <c r="E129" s="21">
        <f t="shared" si="20"/>
        <v>128</v>
      </c>
      <c r="F129" s="97">
        <v>43651</v>
      </c>
      <c r="G129" s="98">
        <v>150.3162537</v>
      </c>
      <c r="H129" s="25">
        <f t="shared" si="21"/>
        <v>151.84791559999999</v>
      </c>
      <c r="I129" s="7">
        <f t="shared" si="22"/>
        <v>-1.5316618999999889</v>
      </c>
      <c r="J129" s="7">
        <f t="shared" si="23"/>
        <v>2.3459881759115762</v>
      </c>
      <c r="K129" s="7">
        <f t="shared" si="24"/>
        <v>1.5316618999999889</v>
      </c>
      <c r="L129" s="22">
        <f t="shared" si="25"/>
        <v>1.0189596017053935E-2</v>
      </c>
      <c r="M129" s="7">
        <f t="shared" ca="1" si="14"/>
        <v>150.01760863333334</v>
      </c>
      <c r="N129" s="7">
        <f t="shared" ca="1" si="16"/>
        <v>0.29864506666666557</v>
      </c>
      <c r="O129" s="7">
        <f t="shared" ca="1" si="17"/>
        <v>8.9188875844337129E-2</v>
      </c>
      <c r="P129" s="7">
        <f t="shared" ca="1" si="18"/>
        <v>0.29864506666666557</v>
      </c>
      <c r="Q129" s="22">
        <f t="shared" ca="1" si="19"/>
        <v>1.9867782712486904E-3</v>
      </c>
      <c r="R129" s="23">
        <f t="shared" ca="1" si="15"/>
        <v>0.27378818592920184</v>
      </c>
      <c r="S129" s="24">
        <f t="shared" ca="1" si="26"/>
        <v>0</v>
      </c>
    </row>
    <row r="130" spans="5:19" x14ac:dyDescent="0.3">
      <c r="E130" s="21">
        <f t="shared" si="20"/>
        <v>129</v>
      </c>
      <c r="F130" s="97">
        <v>43654</v>
      </c>
      <c r="G130" s="98">
        <v>151.52040099999999</v>
      </c>
      <c r="H130" s="25">
        <f t="shared" si="21"/>
        <v>150.3162537</v>
      </c>
      <c r="I130" s="7">
        <f t="shared" si="22"/>
        <v>1.2041472999999883</v>
      </c>
      <c r="J130" s="7">
        <f t="shared" si="23"/>
        <v>1.4499707200972618</v>
      </c>
      <c r="K130" s="7">
        <f t="shared" si="24"/>
        <v>1.2041472999999883</v>
      </c>
      <c r="L130" s="22">
        <f t="shared" si="25"/>
        <v>7.9470968401145429E-3</v>
      </c>
      <c r="M130" s="7">
        <f t="shared" ref="M130:M193" ca="1" si="27">IF(E130&lt;=span,G130,AVERAGE(OFFSET(G130,-span,0,span,1)))</f>
        <v>150.33872476666667</v>
      </c>
      <c r="N130" s="7">
        <f t="shared" ca="1" si="16"/>
        <v>1.1816762333333202</v>
      </c>
      <c r="O130" s="7">
        <f t="shared" ca="1" si="17"/>
        <v>1.3963587204248233</v>
      </c>
      <c r="P130" s="7">
        <f t="shared" ca="1" si="18"/>
        <v>1.1816762333333202</v>
      </c>
      <c r="Q130" s="22">
        <f t="shared" ca="1" si="19"/>
        <v>7.7987929383404962E-3</v>
      </c>
      <c r="R130" s="23">
        <f t="shared" ref="R130:R193" ca="1" si="28">N130-AVERAGE(ErorrMA)</f>
        <v>1.1568193525958566</v>
      </c>
      <c r="S130" s="24">
        <f t="shared" ca="1" si="26"/>
        <v>0</v>
      </c>
    </row>
    <row r="131" spans="5:19" x14ac:dyDescent="0.3">
      <c r="E131" s="21">
        <f t="shared" si="20"/>
        <v>130</v>
      </c>
      <c r="F131" s="97">
        <v>43655</v>
      </c>
      <c r="G131" s="98">
        <v>152.1369019</v>
      </c>
      <c r="H131" s="25">
        <f t="shared" si="21"/>
        <v>151.52040099999999</v>
      </c>
      <c r="I131" s="7">
        <f t="shared" si="22"/>
        <v>0.61650090000000546</v>
      </c>
      <c r="J131" s="7">
        <f t="shared" si="23"/>
        <v>0.38007335970081674</v>
      </c>
      <c r="K131" s="7">
        <f t="shared" si="24"/>
        <v>0.61650090000000546</v>
      </c>
      <c r="L131" s="22">
        <f t="shared" si="25"/>
        <v>4.0522772075721192E-3</v>
      </c>
      <c r="M131" s="7">
        <f t="shared" ca="1" si="27"/>
        <v>151.22819010000001</v>
      </c>
      <c r="N131" s="7">
        <f t="shared" ref="N131:N194" ca="1" si="29">G131-M131</f>
        <v>0.90871179999999185</v>
      </c>
      <c r="O131" s="7">
        <f t="shared" ref="O131:O194" ca="1" si="30">N131^2</f>
        <v>0.82575713545922524</v>
      </c>
      <c r="P131" s="7">
        <f t="shared" ref="P131:P194" ca="1" si="31">ABS(N131)</f>
        <v>0.90871179999999185</v>
      </c>
      <c r="Q131" s="22">
        <f t="shared" ref="Q131:Q194" ca="1" si="32">P131/G131</f>
        <v>5.9729874123326809E-3</v>
      </c>
      <c r="R131" s="23">
        <f t="shared" ca="1" si="28"/>
        <v>0.88385491926252813</v>
      </c>
      <c r="S131" s="24">
        <f t="shared" ca="1" si="26"/>
        <v>0</v>
      </c>
    </row>
    <row r="132" spans="5:19" x14ac:dyDescent="0.3">
      <c r="E132" s="21">
        <f t="shared" ref="E132:E195" si="33">E131+1</f>
        <v>131</v>
      </c>
      <c r="F132" s="97">
        <v>43656</v>
      </c>
      <c r="G132" s="98">
        <v>151.2795563</v>
      </c>
      <c r="H132" s="25">
        <f t="shared" ref="H132:H195" si="34">G131</f>
        <v>152.1369019</v>
      </c>
      <c r="I132" s="7">
        <f t="shared" ref="I132:I195" si="35">(G132-H132)</f>
        <v>-0.85734560000000215</v>
      </c>
      <c r="J132" s="7">
        <f t="shared" ref="J132:J195" si="36">I132^2</f>
        <v>0.73504147783936369</v>
      </c>
      <c r="K132" s="7">
        <f t="shared" ref="K132:K195" si="37">ABS(I132)</f>
        <v>0.85734560000000215</v>
      </c>
      <c r="L132" s="22">
        <f t="shared" ref="L132:L195" si="38">K132/G132</f>
        <v>5.6672931952537874E-3</v>
      </c>
      <c r="M132" s="7">
        <f t="shared" ca="1" si="27"/>
        <v>151.32451886666666</v>
      </c>
      <c r="N132" s="7">
        <f t="shared" ca="1" si="29"/>
        <v>-4.496256666666909E-2</v>
      </c>
      <c r="O132" s="7">
        <f t="shared" ca="1" si="30"/>
        <v>2.0216324012546625E-3</v>
      </c>
      <c r="P132" s="7">
        <f t="shared" ca="1" si="31"/>
        <v>4.496256666666909E-2</v>
      </c>
      <c r="Q132" s="22">
        <f t="shared" ca="1" si="32"/>
        <v>2.9721508818749152E-4</v>
      </c>
      <c r="R132" s="23">
        <f t="shared" ca="1" si="28"/>
        <v>-6.9819447404132817E-2</v>
      </c>
      <c r="S132" s="24">
        <f t="shared" ref="S132:S195" ca="1" si="39">IF(N131*N132&lt;0,1,0)</f>
        <v>1</v>
      </c>
    </row>
    <row r="133" spans="5:19" x14ac:dyDescent="0.3">
      <c r="E133" s="21">
        <f t="shared" si="33"/>
        <v>132</v>
      </c>
      <c r="F133" s="97">
        <v>43657</v>
      </c>
      <c r="G133" s="98">
        <v>151.1543274</v>
      </c>
      <c r="H133" s="25">
        <f t="shared" si="34"/>
        <v>151.2795563</v>
      </c>
      <c r="I133" s="7">
        <f t="shared" si="35"/>
        <v>-0.1252288999999962</v>
      </c>
      <c r="J133" s="7">
        <f t="shared" si="36"/>
        <v>1.5682277395209047E-2</v>
      </c>
      <c r="K133" s="7">
        <f t="shared" si="37"/>
        <v>0.1252288999999962</v>
      </c>
      <c r="L133" s="22">
        <f t="shared" si="38"/>
        <v>8.2848372358273743E-4</v>
      </c>
      <c r="M133" s="7">
        <f t="shared" ca="1" si="27"/>
        <v>151.64561973333332</v>
      </c>
      <c r="N133" s="7">
        <f t="shared" ca="1" si="29"/>
        <v>-0.49129233333331968</v>
      </c>
      <c r="O133" s="7">
        <f t="shared" ca="1" si="30"/>
        <v>0.24136815679209769</v>
      </c>
      <c r="P133" s="7">
        <f t="shared" ca="1" si="31"/>
        <v>0.49129233333331968</v>
      </c>
      <c r="Q133" s="22">
        <f t="shared" ca="1" si="32"/>
        <v>3.2502697195907052E-3</v>
      </c>
      <c r="R133" s="23">
        <f t="shared" ca="1" si="28"/>
        <v>-0.5161492140707834</v>
      </c>
      <c r="S133" s="24">
        <f t="shared" ca="1" si="39"/>
        <v>0</v>
      </c>
    </row>
    <row r="134" spans="5:19" x14ac:dyDescent="0.3">
      <c r="E134" s="21">
        <f t="shared" si="33"/>
        <v>133</v>
      </c>
      <c r="F134" s="97">
        <v>43658</v>
      </c>
      <c r="G134" s="98">
        <v>149.9887085</v>
      </c>
      <c r="H134" s="25">
        <f t="shared" si="34"/>
        <v>151.1543274</v>
      </c>
      <c r="I134" s="7">
        <f t="shared" si="35"/>
        <v>-1.1656188999999983</v>
      </c>
      <c r="J134" s="7">
        <f t="shared" si="36"/>
        <v>1.3586674200372062</v>
      </c>
      <c r="K134" s="7">
        <f t="shared" si="37"/>
        <v>1.1656188999999983</v>
      </c>
      <c r="L134" s="22">
        <f t="shared" si="38"/>
        <v>7.7713776700730668E-3</v>
      </c>
      <c r="M134" s="7">
        <f t="shared" ca="1" si="27"/>
        <v>151.52359519999999</v>
      </c>
      <c r="N134" s="7">
        <f t="shared" ca="1" si="29"/>
        <v>-1.5348866999999871</v>
      </c>
      <c r="O134" s="7">
        <f t="shared" ca="1" si="30"/>
        <v>2.3558771818368505</v>
      </c>
      <c r="P134" s="7">
        <f t="shared" ca="1" si="31"/>
        <v>1.5348866999999871</v>
      </c>
      <c r="Q134" s="22">
        <f t="shared" ca="1" si="32"/>
        <v>1.0233348332351212E-2</v>
      </c>
      <c r="R134" s="23">
        <f t="shared" ca="1" si="28"/>
        <v>-1.5597435807374507</v>
      </c>
      <c r="S134" s="24">
        <f t="shared" ca="1" si="39"/>
        <v>0</v>
      </c>
    </row>
    <row r="135" spans="5:19" x14ac:dyDescent="0.3">
      <c r="E135" s="21">
        <f t="shared" si="33"/>
        <v>134</v>
      </c>
      <c r="F135" s="97">
        <v>43661</v>
      </c>
      <c r="G135" s="98">
        <v>151.18324279999999</v>
      </c>
      <c r="H135" s="25">
        <f t="shared" si="34"/>
        <v>149.9887085</v>
      </c>
      <c r="I135" s="7">
        <f t="shared" si="35"/>
        <v>1.1945342999999866</v>
      </c>
      <c r="J135" s="7">
        <f t="shared" si="36"/>
        <v>1.426912193876458</v>
      </c>
      <c r="K135" s="7">
        <f t="shared" si="37"/>
        <v>1.1945342999999866</v>
      </c>
      <c r="L135" s="22">
        <f t="shared" si="38"/>
        <v>7.9012348053694916E-3</v>
      </c>
      <c r="M135" s="7">
        <f t="shared" ca="1" si="27"/>
        <v>150.80753073333335</v>
      </c>
      <c r="N135" s="7">
        <f t="shared" ca="1" si="29"/>
        <v>0.3757120666666367</v>
      </c>
      <c r="O135" s="7">
        <f t="shared" ca="1" si="30"/>
        <v>0.14115955703891525</v>
      </c>
      <c r="P135" s="7">
        <f t="shared" ca="1" si="31"/>
        <v>0.3757120666666367</v>
      </c>
      <c r="Q135" s="22">
        <f t="shared" ca="1" si="32"/>
        <v>2.4851435893835498E-3</v>
      </c>
      <c r="R135" s="23">
        <f t="shared" ca="1" si="28"/>
        <v>0.35085518592917297</v>
      </c>
      <c r="S135" s="24">
        <f t="shared" ca="1" si="39"/>
        <v>1</v>
      </c>
    </row>
    <row r="136" spans="5:19" x14ac:dyDescent="0.3">
      <c r="E136" s="21">
        <f t="shared" si="33"/>
        <v>135</v>
      </c>
      <c r="F136" s="97">
        <v>43662</v>
      </c>
      <c r="G136" s="98">
        <v>152.01168820000001</v>
      </c>
      <c r="H136" s="25">
        <f t="shared" si="34"/>
        <v>151.18324279999999</v>
      </c>
      <c r="I136" s="7">
        <f t="shared" si="35"/>
        <v>0.82844540000002098</v>
      </c>
      <c r="J136" s="7">
        <f t="shared" si="36"/>
        <v>0.68632178078119477</v>
      </c>
      <c r="K136" s="7">
        <f t="shared" si="37"/>
        <v>0.82844540000002098</v>
      </c>
      <c r="L136" s="22">
        <f t="shared" si="38"/>
        <v>5.4498796099813392E-3</v>
      </c>
      <c r="M136" s="7">
        <f t="shared" ca="1" si="27"/>
        <v>150.77542623333332</v>
      </c>
      <c r="N136" s="7">
        <f t="shared" ca="1" si="29"/>
        <v>1.2362619666666887</v>
      </c>
      <c r="O136" s="7">
        <f t="shared" ca="1" si="30"/>
        <v>1.528343650226589</v>
      </c>
      <c r="P136" s="7">
        <f t="shared" ca="1" si="31"/>
        <v>1.2362619666666887</v>
      </c>
      <c r="Q136" s="22">
        <f t="shared" ca="1" si="32"/>
        <v>8.1326770415190257E-3</v>
      </c>
      <c r="R136" s="23">
        <f t="shared" ca="1" si="28"/>
        <v>1.2114050859292251</v>
      </c>
      <c r="S136" s="24">
        <f t="shared" ca="1" si="39"/>
        <v>0</v>
      </c>
    </row>
    <row r="137" spans="5:19" x14ac:dyDescent="0.3">
      <c r="E137" s="21">
        <f t="shared" si="33"/>
        <v>136</v>
      </c>
      <c r="F137" s="97">
        <v>43663</v>
      </c>
      <c r="G137" s="98">
        <v>151.64562989999999</v>
      </c>
      <c r="H137" s="25">
        <f t="shared" si="34"/>
        <v>152.01168820000001</v>
      </c>
      <c r="I137" s="7">
        <f t="shared" si="35"/>
        <v>-0.36605830000002015</v>
      </c>
      <c r="J137" s="7">
        <f t="shared" si="36"/>
        <v>0.13399867899890475</v>
      </c>
      <c r="K137" s="7">
        <f t="shared" si="37"/>
        <v>0.36605830000002015</v>
      </c>
      <c r="L137" s="22">
        <f t="shared" si="38"/>
        <v>2.4139060271068198E-3</v>
      </c>
      <c r="M137" s="7">
        <f t="shared" ca="1" si="27"/>
        <v>151.06121316666668</v>
      </c>
      <c r="N137" s="7">
        <f t="shared" ca="1" si="29"/>
        <v>0.58441673333331323</v>
      </c>
      <c r="O137" s="7">
        <f t="shared" ca="1" si="30"/>
        <v>0.34154291819998095</v>
      </c>
      <c r="P137" s="7">
        <f t="shared" ca="1" si="31"/>
        <v>0.58441673333331323</v>
      </c>
      <c r="Q137" s="22">
        <f t="shared" ca="1" si="32"/>
        <v>3.8538316845575862E-3</v>
      </c>
      <c r="R137" s="23">
        <f t="shared" ca="1" si="28"/>
        <v>0.55955985259584951</v>
      </c>
      <c r="S137" s="24">
        <f t="shared" ca="1" si="39"/>
        <v>0</v>
      </c>
    </row>
    <row r="138" spans="5:19" x14ac:dyDescent="0.3">
      <c r="E138" s="21">
        <f t="shared" si="33"/>
        <v>137</v>
      </c>
      <c r="F138" s="97">
        <v>43664</v>
      </c>
      <c r="G138" s="98">
        <v>153.350708</v>
      </c>
      <c r="H138" s="25">
        <f t="shared" si="34"/>
        <v>151.64562989999999</v>
      </c>
      <c r="I138" s="7">
        <f t="shared" si="35"/>
        <v>1.7050781000000086</v>
      </c>
      <c r="J138" s="7">
        <f t="shared" si="36"/>
        <v>2.9072913270996392</v>
      </c>
      <c r="K138" s="7">
        <f t="shared" si="37"/>
        <v>1.7050781000000086</v>
      </c>
      <c r="L138" s="22">
        <f t="shared" si="38"/>
        <v>1.1118814658488624E-2</v>
      </c>
      <c r="M138" s="7">
        <f t="shared" ca="1" si="27"/>
        <v>151.6135203</v>
      </c>
      <c r="N138" s="7">
        <f t="shared" ca="1" si="29"/>
        <v>1.7371876999999927</v>
      </c>
      <c r="O138" s="7">
        <f t="shared" ca="1" si="30"/>
        <v>3.0178211050312647</v>
      </c>
      <c r="P138" s="7">
        <f t="shared" ca="1" si="31"/>
        <v>1.7371876999999927</v>
      </c>
      <c r="Q138" s="22">
        <f t="shared" ca="1" si="32"/>
        <v>1.132820136702592E-2</v>
      </c>
      <c r="R138" s="23">
        <f t="shared" ca="1" si="28"/>
        <v>1.7123308192625291</v>
      </c>
      <c r="S138" s="24">
        <f t="shared" ca="1" si="39"/>
        <v>0</v>
      </c>
    </row>
    <row r="139" spans="5:19" x14ac:dyDescent="0.3">
      <c r="E139" s="21">
        <f t="shared" si="33"/>
        <v>138</v>
      </c>
      <c r="F139" s="97">
        <v>43665</v>
      </c>
      <c r="G139" s="98">
        <v>150.92314150000001</v>
      </c>
      <c r="H139" s="25">
        <f t="shared" si="34"/>
        <v>153.350708</v>
      </c>
      <c r="I139" s="7">
        <f t="shared" si="35"/>
        <v>-2.4275664999999833</v>
      </c>
      <c r="J139" s="7">
        <f t="shared" si="36"/>
        <v>5.8930791119221686</v>
      </c>
      <c r="K139" s="7">
        <f t="shared" si="37"/>
        <v>2.4275664999999833</v>
      </c>
      <c r="L139" s="22">
        <f t="shared" si="38"/>
        <v>1.608478644078571E-2</v>
      </c>
      <c r="M139" s="7">
        <f t="shared" ca="1" si="27"/>
        <v>152.33600870000001</v>
      </c>
      <c r="N139" s="7">
        <f t="shared" ca="1" si="29"/>
        <v>-1.4128671999999938</v>
      </c>
      <c r="O139" s="7">
        <f t="shared" ca="1" si="30"/>
        <v>1.9961937248358224</v>
      </c>
      <c r="P139" s="7">
        <f t="shared" ca="1" si="31"/>
        <v>1.4128671999999938</v>
      </c>
      <c r="Q139" s="22">
        <f t="shared" ca="1" si="32"/>
        <v>9.3615013970537696E-3</v>
      </c>
      <c r="R139" s="23">
        <f t="shared" ca="1" si="28"/>
        <v>-1.4377240807374574</v>
      </c>
      <c r="S139" s="24">
        <f t="shared" ca="1" si="39"/>
        <v>1</v>
      </c>
    </row>
    <row r="140" spans="5:19" x14ac:dyDescent="0.3">
      <c r="E140" s="21">
        <f t="shared" si="33"/>
        <v>139</v>
      </c>
      <c r="F140" s="97">
        <v>43668</v>
      </c>
      <c r="G140" s="98">
        <v>153.4277649</v>
      </c>
      <c r="H140" s="25">
        <f t="shared" si="34"/>
        <v>150.92314150000001</v>
      </c>
      <c r="I140" s="7">
        <f t="shared" si="35"/>
        <v>2.5046233999999856</v>
      </c>
      <c r="J140" s="7">
        <f t="shared" si="36"/>
        <v>6.2731383758274877</v>
      </c>
      <c r="K140" s="7">
        <f t="shared" si="37"/>
        <v>2.5046233999999856</v>
      </c>
      <c r="L140" s="22">
        <f t="shared" si="38"/>
        <v>1.6324446892858214E-2</v>
      </c>
      <c r="M140" s="7">
        <f t="shared" ca="1" si="27"/>
        <v>151.97315979999999</v>
      </c>
      <c r="N140" s="7">
        <f t="shared" ca="1" si="29"/>
        <v>1.4546051000000091</v>
      </c>
      <c r="O140" s="7">
        <f t="shared" ca="1" si="30"/>
        <v>2.1158759969460363</v>
      </c>
      <c r="P140" s="7">
        <f t="shared" ca="1" si="31"/>
        <v>1.4546051000000091</v>
      </c>
      <c r="Q140" s="22">
        <f t="shared" ca="1" si="32"/>
        <v>9.4807162246551713E-3</v>
      </c>
      <c r="R140" s="23">
        <f t="shared" ca="1" si="28"/>
        <v>1.4297482192625455</v>
      </c>
      <c r="S140" s="24">
        <f t="shared" ca="1" si="39"/>
        <v>1</v>
      </c>
    </row>
    <row r="141" spans="5:19" x14ac:dyDescent="0.3">
      <c r="E141" s="21">
        <f t="shared" si="33"/>
        <v>140</v>
      </c>
      <c r="F141" s="97">
        <v>43669</v>
      </c>
      <c r="G141" s="98">
        <v>152.99427800000001</v>
      </c>
      <c r="H141" s="25">
        <f t="shared" si="34"/>
        <v>153.4277649</v>
      </c>
      <c r="I141" s="7">
        <f t="shared" si="35"/>
        <v>-0.43348689999999124</v>
      </c>
      <c r="J141" s="7">
        <f t="shared" si="36"/>
        <v>0.18791089247160239</v>
      </c>
      <c r="K141" s="7">
        <f t="shared" si="37"/>
        <v>0.43348689999999124</v>
      </c>
      <c r="L141" s="22">
        <f t="shared" si="38"/>
        <v>2.8333536761420007E-3</v>
      </c>
      <c r="M141" s="7">
        <f t="shared" ca="1" si="27"/>
        <v>152.56720479999998</v>
      </c>
      <c r="N141" s="7">
        <f t="shared" ca="1" si="29"/>
        <v>0.42707320000002369</v>
      </c>
      <c r="O141" s="7">
        <f t="shared" ca="1" si="30"/>
        <v>0.18239151815826024</v>
      </c>
      <c r="P141" s="7">
        <f t="shared" ca="1" si="31"/>
        <v>0.42707320000002369</v>
      </c>
      <c r="Q141" s="22">
        <f t="shared" ca="1" si="32"/>
        <v>2.7914325005019055E-3</v>
      </c>
      <c r="R141" s="23">
        <f t="shared" ca="1" si="28"/>
        <v>0.40221631926255996</v>
      </c>
      <c r="S141" s="24">
        <f t="shared" ca="1" si="39"/>
        <v>0</v>
      </c>
    </row>
    <row r="142" spans="5:19" x14ac:dyDescent="0.3">
      <c r="E142" s="21">
        <f t="shared" si="33"/>
        <v>141</v>
      </c>
      <c r="F142" s="97">
        <v>43670</v>
      </c>
      <c r="G142" s="98">
        <v>152.03096009999999</v>
      </c>
      <c r="H142" s="25">
        <f t="shared" si="34"/>
        <v>152.99427800000001</v>
      </c>
      <c r="I142" s="7">
        <f t="shared" si="35"/>
        <v>-0.96331790000002115</v>
      </c>
      <c r="J142" s="7">
        <f t="shared" si="36"/>
        <v>0.92798137646045076</v>
      </c>
      <c r="K142" s="7">
        <f t="shared" si="37"/>
        <v>0.96331790000002115</v>
      </c>
      <c r="L142" s="22">
        <f t="shared" si="38"/>
        <v>6.3363271491963776E-3</v>
      </c>
      <c r="M142" s="7">
        <f t="shared" ca="1" si="27"/>
        <v>152.44839479999999</v>
      </c>
      <c r="N142" s="7">
        <f t="shared" ca="1" si="29"/>
        <v>-0.41743470000000116</v>
      </c>
      <c r="O142" s="7">
        <f t="shared" ca="1" si="30"/>
        <v>0.17425172876409098</v>
      </c>
      <c r="P142" s="7">
        <f t="shared" ca="1" si="31"/>
        <v>0.41743470000000116</v>
      </c>
      <c r="Q142" s="22">
        <f t="shared" ca="1" si="32"/>
        <v>2.745721659097785E-3</v>
      </c>
      <c r="R142" s="23">
        <f t="shared" ca="1" si="28"/>
        <v>-0.44229158073746488</v>
      </c>
      <c r="S142" s="24">
        <f t="shared" ca="1" si="39"/>
        <v>1</v>
      </c>
    </row>
    <row r="143" spans="5:19" x14ac:dyDescent="0.3">
      <c r="E143" s="21">
        <f t="shared" si="33"/>
        <v>142</v>
      </c>
      <c r="F143" s="97">
        <v>43671</v>
      </c>
      <c r="G143" s="98">
        <v>151.8575439</v>
      </c>
      <c r="H143" s="25">
        <f t="shared" si="34"/>
        <v>152.03096009999999</v>
      </c>
      <c r="I143" s="7">
        <f t="shared" si="35"/>
        <v>-0.17341619999999125</v>
      </c>
      <c r="J143" s="7">
        <f t="shared" si="36"/>
        <v>3.0073178422436966E-2</v>
      </c>
      <c r="K143" s="7">
        <f t="shared" si="37"/>
        <v>0.17341619999999125</v>
      </c>
      <c r="L143" s="22">
        <f t="shared" si="38"/>
        <v>1.1419663162350886E-3</v>
      </c>
      <c r="M143" s="7">
        <f t="shared" ca="1" si="27"/>
        <v>152.81766766666667</v>
      </c>
      <c r="N143" s="7">
        <f t="shared" ca="1" si="29"/>
        <v>-0.9601237666666691</v>
      </c>
      <c r="O143" s="7">
        <f t="shared" ca="1" si="30"/>
        <v>0.9218376473181924</v>
      </c>
      <c r="P143" s="7">
        <f t="shared" ca="1" si="31"/>
        <v>0.9601237666666691</v>
      </c>
      <c r="Q143" s="22">
        <f t="shared" ca="1" si="32"/>
        <v>6.3225292732175496E-3</v>
      </c>
      <c r="R143" s="23">
        <f t="shared" ca="1" si="28"/>
        <v>-0.98498064740413283</v>
      </c>
      <c r="S143" s="24">
        <f t="shared" ca="1" si="39"/>
        <v>0</v>
      </c>
    </row>
    <row r="144" spans="5:19" x14ac:dyDescent="0.3">
      <c r="E144" s="21">
        <f t="shared" si="33"/>
        <v>143</v>
      </c>
      <c r="F144" s="97">
        <v>43672</v>
      </c>
      <c r="G144" s="98">
        <v>155.73008730000001</v>
      </c>
      <c r="H144" s="25">
        <f t="shared" si="34"/>
        <v>151.8575439</v>
      </c>
      <c r="I144" s="7">
        <f t="shared" si="35"/>
        <v>3.8725434000000121</v>
      </c>
      <c r="J144" s="7">
        <f t="shared" si="36"/>
        <v>14.996592384883654</v>
      </c>
      <c r="K144" s="7">
        <f t="shared" si="37"/>
        <v>3.8725434000000121</v>
      </c>
      <c r="L144" s="22">
        <f t="shared" si="38"/>
        <v>2.4867021313228353E-2</v>
      </c>
      <c r="M144" s="7">
        <f t="shared" ca="1" si="27"/>
        <v>152.29426066666667</v>
      </c>
      <c r="N144" s="7">
        <f t="shared" ca="1" si="29"/>
        <v>3.4358266333333347</v>
      </c>
      <c r="O144" s="7">
        <f t="shared" ca="1" si="30"/>
        <v>11.804904654322677</v>
      </c>
      <c r="P144" s="7">
        <f t="shared" ca="1" si="31"/>
        <v>3.4358266333333347</v>
      </c>
      <c r="Q144" s="22">
        <f t="shared" ca="1" si="32"/>
        <v>2.2062702801383033E-2</v>
      </c>
      <c r="R144" s="23">
        <f t="shared" ca="1" si="28"/>
        <v>3.4109697525958711</v>
      </c>
      <c r="S144" s="24">
        <f t="shared" ca="1" si="39"/>
        <v>1</v>
      </c>
    </row>
    <row r="145" spans="5:19" x14ac:dyDescent="0.3">
      <c r="E145" s="21">
        <f t="shared" si="33"/>
        <v>144</v>
      </c>
      <c r="F145" s="97">
        <v>43675</v>
      </c>
      <c r="G145" s="98">
        <v>155.17137149999999</v>
      </c>
      <c r="H145" s="25">
        <f t="shared" si="34"/>
        <v>155.73008730000001</v>
      </c>
      <c r="I145" s="7">
        <f t="shared" si="35"/>
        <v>-0.55871580000001586</v>
      </c>
      <c r="J145" s="7">
        <f t="shared" si="36"/>
        <v>0.31216334516965771</v>
      </c>
      <c r="K145" s="7">
        <f t="shared" si="37"/>
        <v>0.55871580000001586</v>
      </c>
      <c r="L145" s="22">
        <f t="shared" si="38"/>
        <v>3.6006371188129628E-3</v>
      </c>
      <c r="M145" s="7">
        <f t="shared" ca="1" si="27"/>
        <v>153.20619710000003</v>
      </c>
      <c r="N145" s="7">
        <f t="shared" ca="1" si="29"/>
        <v>1.9651743999999667</v>
      </c>
      <c r="O145" s="7">
        <f t="shared" ca="1" si="30"/>
        <v>3.861910422415229</v>
      </c>
      <c r="P145" s="7">
        <f t="shared" ca="1" si="31"/>
        <v>1.9651743999999667</v>
      </c>
      <c r="Q145" s="22">
        <f t="shared" ca="1" si="32"/>
        <v>1.2664542312174941E-2</v>
      </c>
      <c r="R145" s="23">
        <f t="shared" ca="1" si="28"/>
        <v>1.9403175192625031</v>
      </c>
      <c r="S145" s="24">
        <f t="shared" ca="1" si="39"/>
        <v>0</v>
      </c>
    </row>
    <row r="146" spans="5:19" x14ac:dyDescent="0.3">
      <c r="E146" s="21">
        <f t="shared" si="33"/>
        <v>145</v>
      </c>
      <c r="F146" s="97">
        <v>43676</v>
      </c>
      <c r="G146" s="98">
        <v>149.83457949999999</v>
      </c>
      <c r="H146" s="25">
        <f t="shared" si="34"/>
        <v>155.17137149999999</v>
      </c>
      <c r="I146" s="7">
        <f t="shared" si="35"/>
        <v>-5.3367920000000026</v>
      </c>
      <c r="J146" s="7">
        <f t="shared" si="36"/>
        <v>28.481348851264027</v>
      </c>
      <c r="K146" s="7">
        <f t="shared" si="37"/>
        <v>5.3367920000000026</v>
      </c>
      <c r="L146" s="22">
        <f t="shared" si="38"/>
        <v>3.5617892864310427E-2</v>
      </c>
      <c r="M146" s="7">
        <f t="shared" ca="1" si="27"/>
        <v>154.25300089999999</v>
      </c>
      <c r="N146" s="7">
        <f t="shared" ca="1" si="29"/>
        <v>-4.4184213999999997</v>
      </c>
      <c r="O146" s="7">
        <f t="shared" ca="1" si="30"/>
        <v>19.522447667977957</v>
      </c>
      <c r="P146" s="7">
        <f t="shared" ca="1" si="31"/>
        <v>4.4184213999999997</v>
      </c>
      <c r="Q146" s="22">
        <f t="shared" ca="1" si="32"/>
        <v>2.948866286236683E-2</v>
      </c>
      <c r="R146" s="23">
        <f t="shared" ca="1" si="28"/>
        <v>-4.4432782807374638</v>
      </c>
      <c r="S146" s="24">
        <f t="shared" ca="1" si="39"/>
        <v>1</v>
      </c>
    </row>
    <row r="147" spans="5:19" x14ac:dyDescent="0.3">
      <c r="E147" s="21">
        <f t="shared" si="33"/>
        <v>146</v>
      </c>
      <c r="F147" s="97">
        <v>43677</v>
      </c>
      <c r="G147" s="98">
        <v>153.6108093</v>
      </c>
      <c r="H147" s="25">
        <f t="shared" si="34"/>
        <v>149.83457949999999</v>
      </c>
      <c r="I147" s="7">
        <f t="shared" si="35"/>
        <v>3.7762298000000101</v>
      </c>
      <c r="J147" s="7">
        <f t="shared" si="36"/>
        <v>14.259911502408116</v>
      </c>
      <c r="K147" s="7">
        <f t="shared" si="37"/>
        <v>3.7762298000000101</v>
      </c>
      <c r="L147" s="22">
        <f t="shared" si="38"/>
        <v>2.4583099439474211E-2</v>
      </c>
      <c r="M147" s="7">
        <f t="shared" ca="1" si="27"/>
        <v>153.57867943333335</v>
      </c>
      <c r="N147" s="7">
        <f t="shared" ca="1" si="29"/>
        <v>3.2129866666650742E-2</v>
      </c>
      <c r="O147" s="7">
        <f t="shared" ca="1" si="30"/>
        <v>1.0323283320167545E-3</v>
      </c>
      <c r="P147" s="7">
        <f t="shared" ca="1" si="31"/>
        <v>3.2129866666650742E-2</v>
      </c>
      <c r="Q147" s="22">
        <f t="shared" ca="1" si="32"/>
        <v>2.0916409992933186E-4</v>
      </c>
      <c r="R147" s="23">
        <f t="shared" ca="1" si="28"/>
        <v>7.2729859291870216E-3</v>
      </c>
      <c r="S147" s="24">
        <f t="shared" ca="1" si="39"/>
        <v>1</v>
      </c>
    </row>
    <row r="148" spans="5:19" x14ac:dyDescent="0.3">
      <c r="E148" s="21">
        <f t="shared" si="33"/>
        <v>147</v>
      </c>
      <c r="F148" s="97">
        <v>43678</v>
      </c>
      <c r="G148" s="98">
        <v>157.43516539999999</v>
      </c>
      <c r="H148" s="25">
        <f t="shared" si="34"/>
        <v>153.6108093</v>
      </c>
      <c r="I148" s="7">
        <f t="shared" si="35"/>
        <v>3.8243560999999886</v>
      </c>
      <c r="J148" s="7">
        <f t="shared" si="36"/>
        <v>14.625699579607122</v>
      </c>
      <c r="K148" s="7">
        <f t="shared" si="37"/>
        <v>3.8243560999999886</v>
      </c>
      <c r="L148" s="22">
        <f t="shared" si="38"/>
        <v>2.4291625637025492E-2</v>
      </c>
      <c r="M148" s="7">
        <f t="shared" ca="1" si="27"/>
        <v>152.87225343333333</v>
      </c>
      <c r="N148" s="7">
        <f t="shared" ca="1" si="29"/>
        <v>4.5629119666666611</v>
      </c>
      <c r="O148" s="7">
        <f t="shared" ca="1" si="30"/>
        <v>20.820165615549818</v>
      </c>
      <c r="P148" s="7">
        <f t="shared" ca="1" si="31"/>
        <v>4.5629119666666611</v>
      </c>
      <c r="Q148" s="22">
        <f t="shared" ca="1" si="32"/>
        <v>2.8982800348788286E-2</v>
      </c>
      <c r="R148" s="23">
        <f t="shared" ca="1" si="28"/>
        <v>4.538055085929197</v>
      </c>
      <c r="S148" s="24">
        <f t="shared" ca="1" si="39"/>
        <v>0</v>
      </c>
    </row>
    <row r="149" spans="5:19" x14ac:dyDescent="0.3">
      <c r="E149" s="21">
        <f t="shared" si="33"/>
        <v>148</v>
      </c>
      <c r="F149" s="97">
        <v>43679</v>
      </c>
      <c r="G149" s="98">
        <v>150.7015839</v>
      </c>
      <c r="H149" s="25">
        <f t="shared" si="34"/>
        <v>157.43516539999999</v>
      </c>
      <c r="I149" s="7">
        <f t="shared" si="35"/>
        <v>-6.7335814999999855</v>
      </c>
      <c r="J149" s="7">
        <f t="shared" si="36"/>
        <v>45.341119817142051</v>
      </c>
      <c r="K149" s="7">
        <f t="shared" si="37"/>
        <v>6.7335814999999855</v>
      </c>
      <c r="L149" s="22">
        <f t="shared" si="38"/>
        <v>4.4681557590450685E-2</v>
      </c>
      <c r="M149" s="7">
        <f t="shared" ca="1" si="27"/>
        <v>153.62685139999999</v>
      </c>
      <c r="N149" s="7">
        <f t="shared" ca="1" si="29"/>
        <v>-2.9252674999999897</v>
      </c>
      <c r="O149" s="7">
        <f t="shared" ca="1" si="30"/>
        <v>8.5571899465561891</v>
      </c>
      <c r="P149" s="7">
        <f t="shared" ca="1" si="31"/>
        <v>2.9252674999999897</v>
      </c>
      <c r="Q149" s="22">
        <f t="shared" ca="1" si="32"/>
        <v>1.9410993728779181E-2</v>
      </c>
      <c r="R149" s="23">
        <f t="shared" ca="1" si="28"/>
        <v>-2.9501243807374533</v>
      </c>
      <c r="S149" s="24">
        <f t="shared" ca="1" si="39"/>
        <v>1</v>
      </c>
    </row>
    <row r="150" spans="5:19" x14ac:dyDescent="0.3">
      <c r="E150" s="21">
        <f t="shared" si="33"/>
        <v>149</v>
      </c>
      <c r="F150" s="97">
        <v>43682</v>
      </c>
      <c r="G150" s="98">
        <v>143.83311459999999</v>
      </c>
      <c r="H150" s="25">
        <f t="shared" si="34"/>
        <v>150.7015839</v>
      </c>
      <c r="I150" s="7">
        <f t="shared" si="35"/>
        <v>-6.8684693000000152</v>
      </c>
      <c r="J150" s="7">
        <f t="shared" si="36"/>
        <v>47.175870525042697</v>
      </c>
      <c r="K150" s="7">
        <f t="shared" si="37"/>
        <v>6.8684693000000152</v>
      </c>
      <c r="L150" s="22">
        <f t="shared" si="38"/>
        <v>4.7753045737076845E-2</v>
      </c>
      <c r="M150" s="7">
        <f t="shared" ca="1" si="27"/>
        <v>153.91585286666665</v>
      </c>
      <c r="N150" s="7">
        <f t="shared" ca="1" si="29"/>
        <v>-10.082738266666667</v>
      </c>
      <c r="O150" s="7">
        <f t="shared" ca="1" si="30"/>
        <v>101.66161095410433</v>
      </c>
      <c r="P150" s="7">
        <f t="shared" ca="1" si="31"/>
        <v>10.082738266666667</v>
      </c>
      <c r="Q150" s="22">
        <f t="shared" ca="1" si="32"/>
        <v>7.0100256778188874E-2</v>
      </c>
      <c r="R150" s="23">
        <f t="shared" ca="1" si="28"/>
        <v>-10.10759514740413</v>
      </c>
      <c r="S150" s="24">
        <f t="shared" ca="1" si="39"/>
        <v>0</v>
      </c>
    </row>
    <row r="151" spans="5:19" x14ac:dyDescent="0.3">
      <c r="E151" s="21">
        <f t="shared" si="33"/>
        <v>150</v>
      </c>
      <c r="F151" s="97">
        <v>43683</v>
      </c>
      <c r="G151" s="98">
        <v>147.38775630000001</v>
      </c>
      <c r="H151" s="25">
        <f t="shared" si="34"/>
        <v>143.83311459999999</v>
      </c>
      <c r="I151" s="7">
        <f t="shared" si="35"/>
        <v>3.554641700000019</v>
      </c>
      <c r="J151" s="7">
        <f t="shared" si="36"/>
        <v>12.635477615379026</v>
      </c>
      <c r="K151" s="7">
        <f t="shared" si="37"/>
        <v>3.554641700000019</v>
      </c>
      <c r="L151" s="22">
        <f t="shared" si="38"/>
        <v>2.411761864916875E-2</v>
      </c>
      <c r="M151" s="7">
        <f t="shared" ca="1" si="27"/>
        <v>150.65662130000001</v>
      </c>
      <c r="N151" s="7">
        <f t="shared" ca="1" si="29"/>
        <v>-3.2688650000000052</v>
      </c>
      <c r="O151" s="7">
        <f t="shared" ca="1" si="30"/>
        <v>10.685478388225034</v>
      </c>
      <c r="P151" s="7">
        <f t="shared" ca="1" si="31"/>
        <v>3.2688650000000052</v>
      </c>
      <c r="Q151" s="22">
        <f t="shared" ca="1" si="32"/>
        <v>2.2178674009708126E-2</v>
      </c>
      <c r="R151" s="23">
        <f t="shared" ca="1" si="28"/>
        <v>-3.2937218807374689</v>
      </c>
      <c r="S151" s="24">
        <f t="shared" ca="1" si="39"/>
        <v>0</v>
      </c>
    </row>
    <row r="152" spans="5:19" x14ac:dyDescent="0.3">
      <c r="E152" s="21">
        <f t="shared" si="33"/>
        <v>151</v>
      </c>
      <c r="F152" s="97">
        <v>43684</v>
      </c>
      <c r="G152" s="98">
        <v>149.42036440000001</v>
      </c>
      <c r="H152" s="25">
        <f t="shared" si="34"/>
        <v>147.38775630000001</v>
      </c>
      <c r="I152" s="7">
        <f t="shared" si="35"/>
        <v>2.0326081000000045</v>
      </c>
      <c r="J152" s="7">
        <f t="shared" si="36"/>
        <v>4.1314956881856277</v>
      </c>
      <c r="K152" s="7">
        <f t="shared" si="37"/>
        <v>2.0326081000000045</v>
      </c>
      <c r="L152" s="22">
        <f t="shared" si="38"/>
        <v>1.3603286996133201E-2</v>
      </c>
      <c r="M152" s="7">
        <f t="shared" ca="1" si="27"/>
        <v>147.30748493333331</v>
      </c>
      <c r="N152" s="7">
        <f t="shared" ca="1" si="29"/>
        <v>2.1128794666666977</v>
      </c>
      <c r="O152" s="7">
        <f t="shared" ca="1" si="30"/>
        <v>4.4642596406617487</v>
      </c>
      <c r="P152" s="7">
        <f t="shared" ca="1" si="31"/>
        <v>2.1128794666666977</v>
      </c>
      <c r="Q152" s="22">
        <f t="shared" ca="1" si="32"/>
        <v>1.4140505379912576E-2</v>
      </c>
      <c r="R152" s="23">
        <f t="shared" ca="1" si="28"/>
        <v>2.0880225859292341</v>
      </c>
      <c r="S152" s="24">
        <f t="shared" ca="1" si="39"/>
        <v>1</v>
      </c>
    </row>
    <row r="153" spans="5:19" x14ac:dyDescent="0.3">
      <c r="E153" s="21">
        <f t="shared" si="33"/>
        <v>152</v>
      </c>
      <c r="F153" s="97">
        <v>43685</v>
      </c>
      <c r="G153" s="98">
        <v>144.1221161</v>
      </c>
      <c r="H153" s="25">
        <f t="shared" si="34"/>
        <v>149.42036440000001</v>
      </c>
      <c r="I153" s="7">
        <f t="shared" si="35"/>
        <v>-5.2982483000000116</v>
      </c>
      <c r="J153" s="7">
        <f t="shared" si="36"/>
        <v>28.071435048453012</v>
      </c>
      <c r="K153" s="7">
        <f t="shared" si="37"/>
        <v>5.2982483000000116</v>
      </c>
      <c r="L153" s="22">
        <f t="shared" si="38"/>
        <v>3.6762215566719755E-2</v>
      </c>
      <c r="M153" s="7">
        <f t="shared" ca="1" si="27"/>
        <v>146.8804117666667</v>
      </c>
      <c r="N153" s="7">
        <f t="shared" ca="1" si="29"/>
        <v>-2.7582956666666973</v>
      </c>
      <c r="O153" s="7">
        <f t="shared" ca="1" si="30"/>
        <v>7.6081949847522807</v>
      </c>
      <c r="P153" s="7">
        <f t="shared" ca="1" si="31"/>
        <v>2.7582956666666973</v>
      </c>
      <c r="Q153" s="22">
        <f t="shared" ca="1" si="32"/>
        <v>1.9138600940003109E-2</v>
      </c>
      <c r="R153" s="23">
        <f t="shared" ca="1" si="28"/>
        <v>-2.783152547404161</v>
      </c>
      <c r="S153" s="24">
        <f t="shared" ca="1" si="39"/>
        <v>1</v>
      </c>
    </row>
    <row r="154" spans="5:19" x14ac:dyDescent="0.3">
      <c r="E154" s="21">
        <f t="shared" si="33"/>
        <v>153</v>
      </c>
      <c r="F154" s="97">
        <v>43686</v>
      </c>
      <c r="G154" s="98">
        <v>140.4133301</v>
      </c>
      <c r="H154" s="25">
        <f t="shared" si="34"/>
        <v>144.1221161</v>
      </c>
      <c r="I154" s="7">
        <f t="shared" si="35"/>
        <v>-3.7087860000000035</v>
      </c>
      <c r="J154" s="7">
        <f t="shared" si="36"/>
        <v>13.755093593796026</v>
      </c>
      <c r="K154" s="7">
        <f t="shared" si="37"/>
        <v>3.7087860000000035</v>
      </c>
      <c r="L154" s="22">
        <f t="shared" si="38"/>
        <v>2.6413346919118497E-2</v>
      </c>
      <c r="M154" s="7">
        <f t="shared" ca="1" si="27"/>
        <v>146.97674559999999</v>
      </c>
      <c r="N154" s="7">
        <f t="shared" ca="1" si="29"/>
        <v>-6.5634154999999907</v>
      </c>
      <c r="O154" s="7">
        <f t="shared" ca="1" si="30"/>
        <v>43.078423025640127</v>
      </c>
      <c r="P154" s="7">
        <f t="shared" ca="1" si="31"/>
        <v>6.5634154999999907</v>
      </c>
      <c r="Q154" s="22">
        <f t="shared" ca="1" si="32"/>
        <v>4.6743535640993893E-2</v>
      </c>
      <c r="R154" s="23">
        <f t="shared" ca="1" si="28"/>
        <v>-6.5882723807374548</v>
      </c>
      <c r="S154" s="24">
        <f t="shared" ca="1" si="39"/>
        <v>0</v>
      </c>
    </row>
    <row r="155" spans="5:19" x14ac:dyDescent="0.3">
      <c r="E155" s="21">
        <f t="shared" si="33"/>
        <v>154</v>
      </c>
      <c r="F155" s="97">
        <v>43689</v>
      </c>
      <c r="G155" s="98">
        <v>141.70417789999999</v>
      </c>
      <c r="H155" s="25">
        <f t="shared" si="34"/>
        <v>140.4133301</v>
      </c>
      <c r="I155" s="7">
        <f t="shared" si="35"/>
        <v>1.2908477999999945</v>
      </c>
      <c r="J155" s="7">
        <f t="shared" si="36"/>
        <v>1.6662880427648259</v>
      </c>
      <c r="K155" s="7">
        <f t="shared" si="37"/>
        <v>1.2908477999999945</v>
      </c>
      <c r="L155" s="22">
        <f t="shared" si="38"/>
        <v>9.1094547749392407E-3</v>
      </c>
      <c r="M155" s="7">
        <f t="shared" ca="1" si="27"/>
        <v>144.65193686666666</v>
      </c>
      <c r="N155" s="7">
        <f t="shared" ca="1" si="29"/>
        <v>-2.9477589666666688</v>
      </c>
      <c r="O155" s="7">
        <f t="shared" ca="1" si="30"/>
        <v>8.6892829255637469</v>
      </c>
      <c r="P155" s="7">
        <f t="shared" ca="1" si="31"/>
        <v>2.9477589666666688</v>
      </c>
      <c r="Q155" s="22">
        <f t="shared" ca="1" si="32"/>
        <v>2.0802202238150588E-2</v>
      </c>
      <c r="R155" s="23">
        <f t="shared" ca="1" si="28"/>
        <v>-2.9726158474041324</v>
      </c>
      <c r="S155" s="24">
        <f t="shared" ca="1" si="39"/>
        <v>0</v>
      </c>
    </row>
    <row r="156" spans="5:19" x14ac:dyDescent="0.3">
      <c r="E156" s="21">
        <f t="shared" si="33"/>
        <v>155</v>
      </c>
      <c r="F156" s="97">
        <v>43690</v>
      </c>
      <c r="G156" s="98">
        <v>141.3188629</v>
      </c>
      <c r="H156" s="25">
        <f t="shared" si="34"/>
        <v>141.70417789999999</v>
      </c>
      <c r="I156" s="7">
        <f t="shared" si="35"/>
        <v>-0.38531499999999141</v>
      </c>
      <c r="J156" s="7">
        <f t="shared" si="36"/>
        <v>0.14846764922499339</v>
      </c>
      <c r="K156" s="7">
        <f t="shared" si="37"/>
        <v>0.38531499999999141</v>
      </c>
      <c r="L156" s="22">
        <f t="shared" si="38"/>
        <v>2.7265645370543909E-3</v>
      </c>
      <c r="M156" s="7">
        <f t="shared" ca="1" si="27"/>
        <v>142.0798747</v>
      </c>
      <c r="N156" s="7">
        <f t="shared" ca="1" si="29"/>
        <v>-0.76101180000000568</v>
      </c>
      <c r="O156" s="7">
        <f t="shared" ca="1" si="30"/>
        <v>0.57913895973924867</v>
      </c>
      <c r="P156" s="7">
        <f t="shared" ca="1" si="31"/>
        <v>0.76101180000000568</v>
      </c>
      <c r="Q156" s="22">
        <f t="shared" ca="1" si="32"/>
        <v>5.3850688038617504E-3</v>
      </c>
      <c r="R156" s="23">
        <f t="shared" ca="1" si="28"/>
        <v>-0.7858686807374694</v>
      </c>
      <c r="S156" s="24">
        <f t="shared" ca="1" si="39"/>
        <v>0</v>
      </c>
    </row>
    <row r="157" spans="5:19" x14ac:dyDescent="0.3">
      <c r="E157" s="21">
        <f t="shared" si="33"/>
        <v>156</v>
      </c>
      <c r="F157" s="97">
        <v>43691</v>
      </c>
      <c r="G157" s="98">
        <v>136.69491579999999</v>
      </c>
      <c r="H157" s="25">
        <f t="shared" si="34"/>
        <v>141.3188629</v>
      </c>
      <c r="I157" s="7">
        <f t="shared" si="35"/>
        <v>-4.6239471000000094</v>
      </c>
      <c r="J157" s="7">
        <f t="shared" si="36"/>
        <v>21.380886783598498</v>
      </c>
      <c r="K157" s="7">
        <f t="shared" si="37"/>
        <v>4.6239471000000094</v>
      </c>
      <c r="L157" s="22">
        <f t="shared" si="38"/>
        <v>3.3826767242502005E-2</v>
      </c>
      <c r="M157" s="7">
        <f t="shared" ca="1" si="27"/>
        <v>141.14545696666667</v>
      </c>
      <c r="N157" s="7">
        <f t="shared" ca="1" si="29"/>
        <v>-4.4505411666666816</v>
      </c>
      <c r="O157" s="7">
        <f t="shared" ca="1" si="30"/>
        <v>19.807316676194826</v>
      </c>
      <c r="P157" s="7">
        <f t="shared" ca="1" si="31"/>
        <v>4.4505411666666816</v>
      </c>
      <c r="Q157" s="22">
        <f t="shared" ca="1" si="32"/>
        <v>3.2558205553001859E-2</v>
      </c>
      <c r="R157" s="23">
        <f t="shared" ca="1" si="28"/>
        <v>-4.4753980474041457</v>
      </c>
      <c r="S157" s="24">
        <f t="shared" ca="1" si="39"/>
        <v>0</v>
      </c>
    </row>
    <row r="158" spans="5:19" x14ac:dyDescent="0.3">
      <c r="E158" s="21">
        <f t="shared" si="33"/>
        <v>157</v>
      </c>
      <c r="F158" s="97">
        <v>43692</v>
      </c>
      <c r="G158" s="98">
        <v>137.72566219999999</v>
      </c>
      <c r="H158" s="25">
        <f t="shared" si="34"/>
        <v>136.69491579999999</v>
      </c>
      <c r="I158" s="7">
        <f t="shared" si="35"/>
        <v>1.0307463999999982</v>
      </c>
      <c r="J158" s="7">
        <f t="shared" si="36"/>
        <v>1.0624381411129562</v>
      </c>
      <c r="K158" s="7">
        <f t="shared" si="37"/>
        <v>1.0307463999999982</v>
      </c>
      <c r="L158" s="22">
        <f t="shared" si="38"/>
        <v>7.484054776249232E-3</v>
      </c>
      <c r="M158" s="7">
        <f t="shared" ca="1" si="27"/>
        <v>139.90598553333334</v>
      </c>
      <c r="N158" s="7">
        <f t="shared" ca="1" si="29"/>
        <v>-2.180323333333348</v>
      </c>
      <c r="O158" s="7">
        <f t="shared" ca="1" si="30"/>
        <v>4.7538098378778422</v>
      </c>
      <c r="P158" s="7">
        <f t="shared" ca="1" si="31"/>
        <v>2.180323333333348</v>
      </c>
      <c r="Q158" s="22">
        <f t="shared" ca="1" si="32"/>
        <v>1.5830915593400198E-2</v>
      </c>
      <c r="R158" s="23">
        <f t="shared" ca="1" si="28"/>
        <v>-2.2051802140708117</v>
      </c>
      <c r="S158" s="24">
        <f t="shared" ca="1" si="39"/>
        <v>0</v>
      </c>
    </row>
    <row r="159" spans="5:19" x14ac:dyDescent="0.3">
      <c r="E159" s="21">
        <f t="shared" si="33"/>
        <v>158</v>
      </c>
      <c r="F159" s="97">
        <v>43693</v>
      </c>
      <c r="G159" s="98">
        <v>137.66786189999999</v>
      </c>
      <c r="H159" s="25">
        <f t="shared" si="34"/>
        <v>137.72566219999999</v>
      </c>
      <c r="I159" s="7">
        <f t="shared" si="35"/>
        <v>-5.7800299999996696E-2</v>
      </c>
      <c r="J159" s="7">
        <f t="shared" si="36"/>
        <v>3.3408746800896181E-3</v>
      </c>
      <c r="K159" s="7">
        <f t="shared" si="37"/>
        <v>5.7800299999996696E-2</v>
      </c>
      <c r="L159" s="22">
        <f t="shared" si="38"/>
        <v>4.1985325552583962E-4</v>
      </c>
      <c r="M159" s="7">
        <f t="shared" ca="1" si="27"/>
        <v>138.57981363333332</v>
      </c>
      <c r="N159" s="7">
        <f t="shared" ca="1" si="29"/>
        <v>-0.91195173333332491</v>
      </c>
      <c r="O159" s="7">
        <f t="shared" ca="1" si="30"/>
        <v>0.83165596392965579</v>
      </c>
      <c r="P159" s="7">
        <f t="shared" ca="1" si="31"/>
        <v>0.91195173333332491</v>
      </c>
      <c r="Q159" s="22">
        <f t="shared" ca="1" si="32"/>
        <v>6.6242892186104694E-3</v>
      </c>
      <c r="R159" s="23">
        <f t="shared" ca="1" si="28"/>
        <v>-0.93680861407078864</v>
      </c>
      <c r="S159" s="24">
        <f t="shared" ca="1" si="39"/>
        <v>0</v>
      </c>
    </row>
    <row r="160" spans="5:19" x14ac:dyDescent="0.3">
      <c r="E160" s="21">
        <f t="shared" si="33"/>
        <v>159</v>
      </c>
      <c r="F160" s="97">
        <v>43696</v>
      </c>
      <c r="G160" s="98">
        <v>138.56376650000001</v>
      </c>
      <c r="H160" s="25">
        <f t="shared" si="34"/>
        <v>137.66786189999999</v>
      </c>
      <c r="I160" s="7">
        <f t="shared" si="35"/>
        <v>0.89590460000002281</v>
      </c>
      <c r="J160" s="7">
        <f t="shared" si="36"/>
        <v>0.80264505230120087</v>
      </c>
      <c r="K160" s="7">
        <f t="shared" si="37"/>
        <v>0.89590460000002281</v>
      </c>
      <c r="L160" s="22">
        <f t="shared" si="38"/>
        <v>6.4656484348671536E-3</v>
      </c>
      <c r="M160" s="7">
        <f t="shared" ca="1" si="27"/>
        <v>137.3628133</v>
      </c>
      <c r="N160" s="7">
        <f t="shared" ca="1" si="29"/>
        <v>1.2009532000000149</v>
      </c>
      <c r="O160" s="7">
        <f t="shared" ca="1" si="30"/>
        <v>1.4422885885902759</v>
      </c>
      <c r="P160" s="7">
        <f t="shared" ca="1" si="31"/>
        <v>1.2009532000000149</v>
      </c>
      <c r="Q160" s="22">
        <f t="shared" ca="1" si="32"/>
        <v>8.6671518127360864E-3</v>
      </c>
      <c r="R160" s="23">
        <f t="shared" ca="1" si="28"/>
        <v>1.1760963192625513</v>
      </c>
      <c r="S160" s="24">
        <f t="shared" ca="1" si="39"/>
        <v>1</v>
      </c>
    </row>
    <row r="161" spans="5:19" x14ac:dyDescent="0.3">
      <c r="E161" s="21">
        <f t="shared" si="33"/>
        <v>160</v>
      </c>
      <c r="F161" s="97">
        <v>43697</v>
      </c>
      <c r="G161" s="98">
        <v>139.64268490000001</v>
      </c>
      <c r="H161" s="25">
        <f t="shared" si="34"/>
        <v>138.56376650000001</v>
      </c>
      <c r="I161" s="7">
        <f t="shared" si="35"/>
        <v>1.0789183999999921</v>
      </c>
      <c r="J161" s="7">
        <f t="shared" si="36"/>
        <v>1.1640649138585428</v>
      </c>
      <c r="K161" s="7">
        <f t="shared" si="37"/>
        <v>1.0789183999999921</v>
      </c>
      <c r="L161" s="22">
        <f t="shared" si="38"/>
        <v>7.7262794021227821E-3</v>
      </c>
      <c r="M161" s="7">
        <f t="shared" ca="1" si="27"/>
        <v>137.98576353333331</v>
      </c>
      <c r="N161" s="7">
        <f t="shared" ca="1" si="29"/>
        <v>1.656921366666694</v>
      </c>
      <c r="O161" s="7">
        <f t="shared" ca="1" si="30"/>
        <v>2.7453884153166248</v>
      </c>
      <c r="P161" s="7">
        <f t="shared" ca="1" si="31"/>
        <v>1.656921366666694</v>
      </c>
      <c r="Q161" s="22">
        <f t="shared" ca="1" si="32"/>
        <v>1.1865436187031477E-2</v>
      </c>
      <c r="R161" s="23">
        <f t="shared" ca="1" si="28"/>
        <v>1.6320644859292304</v>
      </c>
      <c r="S161" s="24">
        <f t="shared" ca="1" si="39"/>
        <v>0</v>
      </c>
    </row>
    <row r="162" spans="5:19" x14ac:dyDescent="0.3">
      <c r="E162" s="21">
        <f t="shared" si="33"/>
        <v>161</v>
      </c>
      <c r="F162" s="97">
        <v>43698</v>
      </c>
      <c r="G162" s="98">
        <v>141.7908783</v>
      </c>
      <c r="H162" s="25">
        <f t="shared" si="34"/>
        <v>139.64268490000001</v>
      </c>
      <c r="I162" s="7">
        <f t="shared" si="35"/>
        <v>2.1481933999999967</v>
      </c>
      <c r="J162" s="7">
        <f t="shared" si="36"/>
        <v>4.6147348838035462</v>
      </c>
      <c r="K162" s="7">
        <f t="shared" si="37"/>
        <v>2.1481933999999967</v>
      </c>
      <c r="L162" s="22">
        <f t="shared" si="38"/>
        <v>1.5150434398571581E-2</v>
      </c>
      <c r="M162" s="7">
        <f t="shared" ca="1" si="27"/>
        <v>138.6247711</v>
      </c>
      <c r="N162" s="7">
        <f t="shared" ca="1" si="29"/>
        <v>3.166107199999999</v>
      </c>
      <c r="O162" s="7">
        <f t="shared" ca="1" si="30"/>
        <v>10.024234801891835</v>
      </c>
      <c r="P162" s="7">
        <f t="shared" ca="1" si="31"/>
        <v>3.166107199999999</v>
      </c>
      <c r="Q162" s="22">
        <f t="shared" ca="1" si="32"/>
        <v>2.2329413837899888E-2</v>
      </c>
      <c r="R162" s="23">
        <f t="shared" ca="1" si="28"/>
        <v>3.1412503192625354</v>
      </c>
      <c r="S162" s="24">
        <f t="shared" ca="1" si="39"/>
        <v>0</v>
      </c>
    </row>
    <row r="163" spans="5:19" x14ac:dyDescent="0.3">
      <c r="E163" s="21">
        <f t="shared" si="33"/>
        <v>162</v>
      </c>
      <c r="F163" s="97">
        <v>43699</v>
      </c>
      <c r="G163" s="98">
        <v>140.51928710000001</v>
      </c>
      <c r="H163" s="25">
        <f t="shared" si="34"/>
        <v>141.7908783</v>
      </c>
      <c r="I163" s="7">
        <f t="shared" si="35"/>
        <v>-1.2715911999999889</v>
      </c>
      <c r="J163" s="7">
        <f t="shared" si="36"/>
        <v>1.6169441799174118</v>
      </c>
      <c r="K163" s="7">
        <f t="shared" si="37"/>
        <v>1.2715911999999889</v>
      </c>
      <c r="L163" s="22">
        <f t="shared" si="38"/>
        <v>9.0492289438891468E-3</v>
      </c>
      <c r="M163" s="7">
        <f t="shared" ca="1" si="27"/>
        <v>139.99910990000001</v>
      </c>
      <c r="N163" s="7">
        <f t="shared" ca="1" si="29"/>
        <v>0.52017720000000622</v>
      </c>
      <c r="O163" s="7">
        <f t="shared" ca="1" si="30"/>
        <v>0.27058431939984645</v>
      </c>
      <c r="P163" s="7">
        <f t="shared" ca="1" si="31"/>
        <v>0.52017720000000622</v>
      </c>
      <c r="Q163" s="22">
        <f t="shared" ca="1" si="32"/>
        <v>3.7018206591798611E-3</v>
      </c>
      <c r="R163" s="23">
        <f t="shared" ca="1" si="28"/>
        <v>0.4953203192625425</v>
      </c>
      <c r="S163" s="24">
        <f t="shared" ca="1" si="39"/>
        <v>0</v>
      </c>
    </row>
    <row r="164" spans="5:19" x14ac:dyDescent="0.3">
      <c r="E164" s="21">
        <f t="shared" si="33"/>
        <v>163</v>
      </c>
      <c r="F164" s="97">
        <v>43700</v>
      </c>
      <c r="G164" s="98">
        <v>138.2555084</v>
      </c>
      <c r="H164" s="25">
        <f t="shared" si="34"/>
        <v>140.51928710000001</v>
      </c>
      <c r="I164" s="7">
        <f t="shared" si="35"/>
        <v>-2.2637787000000174</v>
      </c>
      <c r="J164" s="7">
        <f t="shared" si="36"/>
        <v>5.1246940025737686</v>
      </c>
      <c r="K164" s="7">
        <f t="shared" si="37"/>
        <v>2.2637787000000174</v>
      </c>
      <c r="L164" s="22">
        <f t="shared" si="38"/>
        <v>1.6373877078737917E-2</v>
      </c>
      <c r="M164" s="7">
        <f t="shared" ca="1" si="27"/>
        <v>140.65095010000002</v>
      </c>
      <c r="N164" s="7">
        <f t="shared" ca="1" si="29"/>
        <v>-2.3954417000000205</v>
      </c>
      <c r="O164" s="7">
        <f t="shared" ca="1" si="30"/>
        <v>5.7381409380989883</v>
      </c>
      <c r="P164" s="7">
        <f t="shared" ca="1" si="31"/>
        <v>2.3954417000000205</v>
      </c>
      <c r="Q164" s="22">
        <f t="shared" ca="1" si="32"/>
        <v>1.7326193565246912E-2</v>
      </c>
      <c r="R164" s="23">
        <f t="shared" ca="1" si="28"/>
        <v>-2.4202985807374842</v>
      </c>
      <c r="S164" s="24">
        <f t="shared" ca="1" si="39"/>
        <v>1</v>
      </c>
    </row>
    <row r="165" spans="5:19" x14ac:dyDescent="0.3">
      <c r="E165" s="21">
        <f t="shared" si="33"/>
        <v>164</v>
      </c>
      <c r="F165" s="97">
        <v>43703</v>
      </c>
      <c r="G165" s="98">
        <v>140.04728700000001</v>
      </c>
      <c r="H165" s="25">
        <f t="shared" si="34"/>
        <v>138.2555084</v>
      </c>
      <c r="I165" s="7">
        <f t="shared" si="35"/>
        <v>1.7917786000000149</v>
      </c>
      <c r="J165" s="7">
        <f t="shared" si="36"/>
        <v>3.2104705514180134</v>
      </c>
      <c r="K165" s="7">
        <f t="shared" si="37"/>
        <v>1.7917786000000149</v>
      </c>
      <c r="L165" s="22">
        <f t="shared" si="38"/>
        <v>1.2794097182332527E-2</v>
      </c>
      <c r="M165" s="7">
        <f t="shared" ca="1" si="27"/>
        <v>140.18855793333333</v>
      </c>
      <c r="N165" s="7">
        <f t="shared" ca="1" si="29"/>
        <v>-0.14127093333331686</v>
      </c>
      <c r="O165" s="7">
        <f t="shared" ca="1" si="30"/>
        <v>1.9957476604866457E-2</v>
      </c>
      <c r="P165" s="7">
        <f t="shared" ca="1" si="31"/>
        <v>0.14127093333331686</v>
      </c>
      <c r="Q165" s="22">
        <f t="shared" ca="1" si="32"/>
        <v>1.0087373797774237E-3</v>
      </c>
      <c r="R165" s="23">
        <f t="shared" ca="1" si="28"/>
        <v>-0.16612781407078059</v>
      </c>
      <c r="S165" s="24">
        <f t="shared" ca="1" si="39"/>
        <v>0</v>
      </c>
    </row>
    <row r="166" spans="5:19" x14ac:dyDescent="0.3">
      <c r="E166" s="21">
        <f t="shared" si="33"/>
        <v>165</v>
      </c>
      <c r="F166" s="97">
        <v>43704</v>
      </c>
      <c r="G166" s="98">
        <v>140.692688</v>
      </c>
      <c r="H166" s="25">
        <f t="shared" si="34"/>
        <v>140.04728700000001</v>
      </c>
      <c r="I166" s="7">
        <f t="shared" si="35"/>
        <v>0.64540099999999256</v>
      </c>
      <c r="J166" s="7">
        <f t="shared" si="36"/>
        <v>0.41654245080099039</v>
      </c>
      <c r="K166" s="7">
        <f t="shared" si="37"/>
        <v>0.64540099999999256</v>
      </c>
      <c r="L166" s="22">
        <f t="shared" si="38"/>
        <v>4.5873101806114657E-3</v>
      </c>
      <c r="M166" s="7">
        <f t="shared" ca="1" si="27"/>
        <v>139.60736083333333</v>
      </c>
      <c r="N166" s="7">
        <f t="shared" ca="1" si="29"/>
        <v>1.0853271666666728</v>
      </c>
      <c r="O166" s="7">
        <f t="shared" ca="1" si="30"/>
        <v>1.1779350587047079</v>
      </c>
      <c r="P166" s="7">
        <f t="shared" ca="1" si="31"/>
        <v>1.0853271666666728</v>
      </c>
      <c r="Q166" s="22">
        <f t="shared" ca="1" si="32"/>
        <v>7.7141689599865542E-3</v>
      </c>
      <c r="R166" s="23">
        <f t="shared" ca="1" si="28"/>
        <v>1.0604702859292092</v>
      </c>
      <c r="S166" s="24">
        <f t="shared" ca="1" si="39"/>
        <v>1</v>
      </c>
    </row>
    <row r="167" spans="5:19" x14ac:dyDescent="0.3">
      <c r="E167" s="21">
        <f t="shared" si="33"/>
        <v>166</v>
      </c>
      <c r="F167" s="97">
        <v>43705</v>
      </c>
      <c r="G167" s="98">
        <v>141.66564940000001</v>
      </c>
      <c r="H167" s="25">
        <f t="shared" si="34"/>
        <v>140.692688</v>
      </c>
      <c r="I167" s="7">
        <f t="shared" si="35"/>
        <v>0.97296140000000264</v>
      </c>
      <c r="J167" s="7">
        <f t="shared" si="36"/>
        <v>0.94665388588996513</v>
      </c>
      <c r="K167" s="7">
        <f t="shared" si="37"/>
        <v>0.97296140000000264</v>
      </c>
      <c r="L167" s="22">
        <f t="shared" si="38"/>
        <v>6.8680121407046092E-3</v>
      </c>
      <c r="M167" s="7">
        <f t="shared" ca="1" si="27"/>
        <v>139.66516113333333</v>
      </c>
      <c r="N167" s="7">
        <f t="shared" ca="1" si="29"/>
        <v>2.0004882666666788</v>
      </c>
      <c r="O167" s="7">
        <f t="shared" ca="1" si="30"/>
        <v>4.0019533050710532</v>
      </c>
      <c r="P167" s="7">
        <f t="shared" ca="1" si="31"/>
        <v>2.0004882666666788</v>
      </c>
      <c r="Q167" s="22">
        <f t="shared" ca="1" si="32"/>
        <v>1.412119504720725E-2</v>
      </c>
      <c r="R167" s="23">
        <f t="shared" ca="1" si="28"/>
        <v>1.9756313859292152</v>
      </c>
      <c r="S167" s="24">
        <f t="shared" ca="1" si="39"/>
        <v>0</v>
      </c>
    </row>
    <row r="168" spans="5:19" x14ac:dyDescent="0.3">
      <c r="E168" s="21">
        <f t="shared" si="33"/>
        <v>167</v>
      </c>
      <c r="F168" s="97">
        <v>43706</v>
      </c>
      <c r="G168" s="98">
        <v>142.320694</v>
      </c>
      <c r="H168" s="25">
        <f t="shared" si="34"/>
        <v>141.66564940000001</v>
      </c>
      <c r="I168" s="7">
        <f t="shared" si="35"/>
        <v>0.65504459999999654</v>
      </c>
      <c r="J168" s="7">
        <f t="shared" si="36"/>
        <v>0.42908342798915544</v>
      </c>
      <c r="K168" s="7">
        <f t="shared" si="37"/>
        <v>0.65504459999999654</v>
      </c>
      <c r="L168" s="22">
        <f t="shared" si="38"/>
        <v>4.602595600046726E-3</v>
      </c>
      <c r="M168" s="7">
        <f t="shared" ca="1" si="27"/>
        <v>140.80187480000001</v>
      </c>
      <c r="N168" s="7">
        <f t="shared" ca="1" si="29"/>
        <v>1.5188191999999958</v>
      </c>
      <c r="O168" s="7">
        <f t="shared" ca="1" si="30"/>
        <v>2.3068117622886275</v>
      </c>
      <c r="P168" s="7">
        <f t="shared" ca="1" si="31"/>
        <v>1.5188191999999958</v>
      </c>
      <c r="Q168" s="22">
        <f t="shared" ca="1" si="32"/>
        <v>1.0671808556526543E-2</v>
      </c>
      <c r="R168" s="23">
        <f t="shared" ca="1" si="28"/>
        <v>1.4939623192625322</v>
      </c>
      <c r="S168" s="24">
        <f t="shared" ca="1" si="39"/>
        <v>0</v>
      </c>
    </row>
    <row r="169" spans="5:19" x14ac:dyDescent="0.3">
      <c r="E169" s="21">
        <f t="shared" si="33"/>
        <v>168</v>
      </c>
      <c r="F169" s="97">
        <v>43707</v>
      </c>
      <c r="G169" s="98">
        <v>143.0046692</v>
      </c>
      <c r="H169" s="25">
        <f t="shared" si="34"/>
        <v>142.320694</v>
      </c>
      <c r="I169" s="7">
        <f t="shared" si="35"/>
        <v>0.6839751999999919</v>
      </c>
      <c r="J169" s="7">
        <f t="shared" si="36"/>
        <v>0.46782207421502892</v>
      </c>
      <c r="K169" s="7">
        <f t="shared" si="37"/>
        <v>0.6839751999999919</v>
      </c>
      <c r="L169" s="22">
        <f t="shared" si="38"/>
        <v>4.7828871870149534E-3</v>
      </c>
      <c r="M169" s="7">
        <f t="shared" ca="1" si="27"/>
        <v>141.55967713333334</v>
      </c>
      <c r="N169" s="7">
        <f t="shared" ca="1" si="29"/>
        <v>1.4449920666666571</v>
      </c>
      <c r="O169" s="7">
        <f t="shared" ca="1" si="30"/>
        <v>2.0880020727295769</v>
      </c>
      <c r="P169" s="7">
        <f t="shared" ca="1" si="31"/>
        <v>1.4449920666666571</v>
      </c>
      <c r="Q169" s="22">
        <f t="shared" ca="1" si="32"/>
        <v>1.0104509697132722E-2</v>
      </c>
      <c r="R169" s="23">
        <f t="shared" ca="1" si="28"/>
        <v>1.4201351859291935</v>
      </c>
      <c r="S169" s="24">
        <f t="shared" ca="1" si="39"/>
        <v>0</v>
      </c>
    </row>
    <row r="170" spans="5:19" x14ac:dyDescent="0.3">
      <c r="E170" s="21">
        <f t="shared" si="33"/>
        <v>169</v>
      </c>
      <c r="F170" s="97">
        <v>43711</v>
      </c>
      <c r="G170" s="98">
        <v>143.42852780000001</v>
      </c>
      <c r="H170" s="25">
        <f t="shared" si="34"/>
        <v>143.0046692</v>
      </c>
      <c r="I170" s="7">
        <f t="shared" si="35"/>
        <v>0.42385860000001685</v>
      </c>
      <c r="J170" s="7">
        <f t="shared" si="36"/>
        <v>0.17965611279397428</v>
      </c>
      <c r="K170" s="7">
        <f t="shared" si="37"/>
        <v>0.42385860000001685</v>
      </c>
      <c r="L170" s="22">
        <f t="shared" si="38"/>
        <v>2.9551903411506454E-3</v>
      </c>
      <c r="M170" s="7">
        <f t="shared" ca="1" si="27"/>
        <v>142.33033753333333</v>
      </c>
      <c r="N170" s="7">
        <f t="shared" ca="1" si="29"/>
        <v>1.098190266666677</v>
      </c>
      <c r="O170" s="7">
        <f t="shared" ca="1" si="30"/>
        <v>1.2060218618014271</v>
      </c>
      <c r="P170" s="7">
        <f t="shared" ca="1" si="31"/>
        <v>1.098190266666677</v>
      </c>
      <c r="Q170" s="22">
        <f t="shared" ca="1" si="32"/>
        <v>7.6567073755230784E-3</v>
      </c>
      <c r="R170" s="23">
        <f t="shared" ca="1" si="28"/>
        <v>1.0733333859292133</v>
      </c>
      <c r="S170" s="24">
        <f t="shared" ca="1" si="39"/>
        <v>0</v>
      </c>
    </row>
    <row r="171" spans="5:19" x14ac:dyDescent="0.3">
      <c r="E171" s="21">
        <f t="shared" si="33"/>
        <v>170</v>
      </c>
      <c r="F171" s="97">
        <v>43712</v>
      </c>
      <c r="G171" s="98">
        <v>145.13360599999999</v>
      </c>
      <c r="H171" s="25">
        <f t="shared" si="34"/>
        <v>143.42852780000001</v>
      </c>
      <c r="I171" s="7">
        <f t="shared" si="35"/>
        <v>1.7050781999999742</v>
      </c>
      <c r="J171" s="7">
        <f t="shared" si="36"/>
        <v>2.9072916681151519</v>
      </c>
      <c r="K171" s="7">
        <f t="shared" si="37"/>
        <v>1.7050781999999742</v>
      </c>
      <c r="L171" s="22">
        <f t="shared" si="38"/>
        <v>1.1748334841208137E-2</v>
      </c>
      <c r="M171" s="7">
        <f t="shared" ca="1" si="27"/>
        <v>142.91796366666665</v>
      </c>
      <c r="N171" s="7">
        <f t="shared" ca="1" si="29"/>
        <v>2.215642333333335</v>
      </c>
      <c r="O171" s="7">
        <f t="shared" ca="1" si="30"/>
        <v>4.9090709492587852</v>
      </c>
      <c r="P171" s="7">
        <f t="shared" ca="1" si="31"/>
        <v>2.215642333333335</v>
      </c>
      <c r="Q171" s="22">
        <f t="shared" ca="1" si="32"/>
        <v>1.5266225338143499E-2</v>
      </c>
      <c r="R171" s="23">
        <f t="shared" ca="1" si="28"/>
        <v>2.1907854525958714</v>
      </c>
      <c r="S171" s="24">
        <f t="shared" ca="1" si="39"/>
        <v>0</v>
      </c>
    </row>
    <row r="172" spans="5:19" x14ac:dyDescent="0.3">
      <c r="E172" s="21">
        <f t="shared" si="33"/>
        <v>171</v>
      </c>
      <c r="F172" s="97">
        <v>43713</v>
      </c>
      <c r="G172" s="98">
        <v>145.9331512</v>
      </c>
      <c r="H172" s="25">
        <f t="shared" si="34"/>
        <v>145.13360599999999</v>
      </c>
      <c r="I172" s="7">
        <f t="shared" si="35"/>
        <v>0.79954520000001139</v>
      </c>
      <c r="J172" s="7">
        <f t="shared" si="36"/>
        <v>0.63927252684305824</v>
      </c>
      <c r="K172" s="7">
        <f t="shared" si="37"/>
        <v>0.79954520000001139</v>
      </c>
      <c r="L172" s="22">
        <f t="shared" si="38"/>
        <v>5.4788455770700267E-3</v>
      </c>
      <c r="M172" s="7">
        <f t="shared" ca="1" si="27"/>
        <v>143.85560100000001</v>
      </c>
      <c r="N172" s="7">
        <f t="shared" ca="1" si="29"/>
        <v>2.0775501999999904</v>
      </c>
      <c r="O172" s="7">
        <f t="shared" ca="1" si="30"/>
        <v>4.3162148335200001</v>
      </c>
      <c r="P172" s="7">
        <f t="shared" ca="1" si="31"/>
        <v>2.0775501999999904</v>
      </c>
      <c r="Q172" s="22">
        <f t="shared" ca="1" si="32"/>
        <v>1.4236314250164635E-2</v>
      </c>
      <c r="R172" s="23">
        <f t="shared" ca="1" si="28"/>
        <v>2.0526933192625267</v>
      </c>
      <c r="S172" s="24">
        <f t="shared" ca="1" si="39"/>
        <v>0</v>
      </c>
    </row>
    <row r="173" spans="5:19" x14ac:dyDescent="0.3">
      <c r="E173" s="21">
        <f t="shared" si="33"/>
        <v>172</v>
      </c>
      <c r="F173" s="97">
        <v>43714</v>
      </c>
      <c r="G173" s="98">
        <v>148.18730160000001</v>
      </c>
      <c r="H173" s="25">
        <f t="shared" si="34"/>
        <v>145.9331512</v>
      </c>
      <c r="I173" s="7">
        <f t="shared" si="35"/>
        <v>2.2541504000000145</v>
      </c>
      <c r="J173" s="7">
        <f t="shared" si="36"/>
        <v>5.0811940258202259</v>
      </c>
      <c r="K173" s="7">
        <f t="shared" si="37"/>
        <v>2.2541504000000145</v>
      </c>
      <c r="L173" s="22">
        <f t="shared" si="38"/>
        <v>1.5211495017870103E-2</v>
      </c>
      <c r="M173" s="7">
        <f t="shared" ca="1" si="27"/>
        <v>144.83176166666667</v>
      </c>
      <c r="N173" s="7">
        <f t="shared" ca="1" si="29"/>
        <v>3.3555399333333469</v>
      </c>
      <c r="O173" s="7">
        <f t="shared" ca="1" si="30"/>
        <v>11.259648244194763</v>
      </c>
      <c r="P173" s="7">
        <f t="shared" ca="1" si="31"/>
        <v>3.3555399333333469</v>
      </c>
      <c r="Q173" s="22">
        <f t="shared" ca="1" si="32"/>
        <v>2.2643910086107853E-2</v>
      </c>
      <c r="R173" s="23">
        <f t="shared" ca="1" si="28"/>
        <v>3.3306830525958833</v>
      </c>
      <c r="S173" s="24">
        <f t="shared" ca="1" si="39"/>
        <v>0</v>
      </c>
    </row>
    <row r="174" spans="5:19" x14ac:dyDescent="0.3">
      <c r="E174" s="21">
        <f t="shared" si="33"/>
        <v>173</v>
      </c>
      <c r="F174" s="97">
        <v>43717</v>
      </c>
      <c r="G174" s="98">
        <v>147.8308868</v>
      </c>
      <c r="H174" s="25">
        <f t="shared" si="34"/>
        <v>148.18730160000001</v>
      </c>
      <c r="I174" s="7">
        <f t="shared" si="35"/>
        <v>-0.35641480000001025</v>
      </c>
      <c r="J174" s="7">
        <f t="shared" si="36"/>
        <v>0.1270315096590473</v>
      </c>
      <c r="K174" s="7">
        <f t="shared" si="37"/>
        <v>0.35641480000001025</v>
      </c>
      <c r="L174" s="22">
        <f t="shared" si="38"/>
        <v>2.410963011283311E-3</v>
      </c>
      <c r="M174" s="7">
        <f t="shared" ca="1" si="27"/>
        <v>146.41801960000001</v>
      </c>
      <c r="N174" s="7">
        <f t="shared" ca="1" si="29"/>
        <v>1.4128671999999938</v>
      </c>
      <c r="O174" s="7">
        <f t="shared" ca="1" si="30"/>
        <v>1.9961937248358224</v>
      </c>
      <c r="P174" s="7">
        <f t="shared" ca="1" si="31"/>
        <v>1.4128671999999938</v>
      </c>
      <c r="Q174" s="22">
        <f t="shared" ca="1" si="32"/>
        <v>9.557320737116716E-3</v>
      </c>
      <c r="R174" s="23">
        <f t="shared" ca="1" si="28"/>
        <v>1.3880103192625302</v>
      </c>
      <c r="S174" s="24">
        <f t="shared" ca="1" si="39"/>
        <v>0</v>
      </c>
    </row>
    <row r="175" spans="5:19" x14ac:dyDescent="0.3">
      <c r="E175" s="21">
        <f t="shared" si="33"/>
        <v>174</v>
      </c>
      <c r="F175" s="97">
        <v>43718</v>
      </c>
      <c r="G175" s="98">
        <v>144.02577210000001</v>
      </c>
      <c r="H175" s="25">
        <f t="shared" si="34"/>
        <v>147.8308868</v>
      </c>
      <c r="I175" s="7">
        <f t="shared" si="35"/>
        <v>-3.8051146999999901</v>
      </c>
      <c r="J175" s="7">
        <f t="shared" si="36"/>
        <v>14.478897880156014</v>
      </c>
      <c r="K175" s="7">
        <f t="shared" si="37"/>
        <v>3.8051146999999901</v>
      </c>
      <c r="L175" s="22">
        <f t="shared" si="38"/>
        <v>2.6419679231839299E-2</v>
      </c>
      <c r="M175" s="7">
        <f t="shared" ca="1" si="27"/>
        <v>147.31711319999999</v>
      </c>
      <c r="N175" s="7">
        <f t="shared" ca="1" si="29"/>
        <v>-3.2913410999999826</v>
      </c>
      <c r="O175" s="7">
        <f t="shared" ca="1" si="30"/>
        <v>10.832926236549095</v>
      </c>
      <c r="P175" s="7">
        <f t="shared" ca="1" si="31"/>
        <v>3.2913410999999826</v>
      </c>
      <c r="Q175" s="22">
        <f t="shared" ca="1" si="32"/>
        <v>2.2852445447851776E-2</v>
      </c>
      <c r="R175" s="23">
        <f t="shared" ca="1" si="28"/>
        <v>-3.3161979807374462</v>
      </c>
      <c r="S175" s="24">
        <f t="shared" ca="1" si="39"/>
        <v>1</v>
      </c>
    </row>
    <row r="176" spans="5:19" x14ac:dyDescent="0.3">
      <c r="E176" s="21">
        <f t="shared" si="33"/>
        <v>175</v>
      </c>
      <c r="F176" s="97">
        <v>43719</v>
      </c>
      <c r="G176" s="98">
        <v>144.08358759999999</v>
      </c>
      <c r="H176" s="25">
        <f t="shared" si="34"/>
        <v>144.02577210000001</v>
      </c>
      <c r="I176" s="7">
        <f t="shared" si="35"/>
        <v>5.7815499999975373E-2</v>
      </c>
      <c r="J176" s="7">
        <f t="shared" si="36"/>
        <v>3.3426320402471523E-3</v>
      </c>
      <c r="K176" s="7">
        <f t="shared" si="37"/>
        <v>5.7815499999975373E-2</v>
      </c>
      <c r="L176" s="22">
        <f t="shared" si="38"/>
        <v>4.0126360651485734E-4</v>
      </c>
      <c r="M176" s="7">
        <f t="shared" ca="1" si="27"/>
        <v>146.68132016666667</v>
      </c>
      <c r="N176" s="7">
        <f t="shared" ca="1" si="29"/>
        <v>-2.5977325666666786</v>
      </c>
      <c r="O176" s="7">
        <f t="shared" ca="1" si="30"/>
        <v>6.7482144879206496</v>
      </c>
      <c r="P176" s="7">
        <f t="shared" ca="1" si="31"/>
        <v>2.5977325666666786</v>
      </c>
      <c r="Q176" s="22">
        <f t="shared" ca="1" si="32"/>
        <v>1.8029344007441127E-2</v>
      </c>
      <c r="R176" s="23">
        <f t="shared" ca="1" si="28"/>
        <v>-2.6225894474041422</v>
      </c>
      <c r="S176" s="24">
        <f t="shared" ca="1" si="39"/>
        <v>0</v>
      </c>
    </row>
    <row r="177" spans="5:19" x14ac:dyDescent="0.3">
      <c r="E177" s="21">
        <f t="shared" si="33"/>
        <v>176</v>
      </c>
      <c r="F177" s="97">
        <v>43720</v>
      </c>
      <c r="G177" s="98">
        <v>147.3781433</v>
      </c>
      <c r="H177" s="25">
        <f t="shared" si="34"/>
        <v>144.08358759999999</v>
      </c>
      <c r="I177" s="7">
        <f t="shared" si="35"/>
        <v>3.2945557000000179</v>
      </c>
      <c r="J177" s="7">
        <f t="shared" si="36"/>
        <v>10.854097260402607</v>
      </c>
      <c r="K177" s="7">
        <f t="shared" si="37"/>
        <v>3.2945557000000179</v>
      </c>
      <c r="L177" s="22">
        <f t="shared" si="38"/>
        <v>2.2354438902746156E-2</v>
      </c>
      <c r="M177" s="7">
        <f t="shared" ca="1" si="27"/>
        <v>145.31341549999999</v>
      </c>
      <c r="N177" s="7">
        <f t="shared" ca="1" si="29"/>
        <v>2.0647278000000142</v>
      </c>
      <c r="O177" s="7">
        <f t="shared" ca="1" si="30"/>
        <v>4.2631008880928984</v>
      </c>
      <c r="P177" s="7">
        <f t="shared" ca="1" si="31"/>
        <v>2.0647278000000142</v>
      </c>
      <c r="Q177" s="22">
        <f t="shared" ca="1" si="32"/>
        <v>1.400972867324767E-2</v>
      </c>
      <c r="R177" s="23">
        <f t="shared" ca="1" si="28"/>
        <v>2.0398709192625506</v>
      </c>
      <c r="S177" s="24">
        <f t="shared" ca="1" si="39"/>
        <v>1</v>
      </c>
    </row>
    <row r="178" spans="5:19" x14ac:dyDescent="0.3">
      <c r="E178" s="21">
        <f t="shared" si="33"/>
        <v>177</v>
      </c>
      <c r="F178" s="97">
        <v>43721</v>
      </c>
      <c r="G178" s="98">
        <v>145.78863530000001</v>
      </c>
      <c r="H178" s="25">
        <f t="shared" si="34"/>
        <v>147.3781433</v>
      </c>
      <c r="I178" s="7">
        <f t="shared" si="35"/>
        <v>-1.589507999999995</v>
      </c>
      <c r="J178" s="7">
        <f t="shared" si="36"/>
        <v>2.5265356820639844</v>
      </c>
      <c r="K178" s="7">
        <f t="shared" si="37"/>
        <v>1.589507999999995</v>
      </c>
      <c r="L178" s="22">
        <f t="shared" si="38"/>
        <v>1.0902825153203111E-2</v>
      </c>
      <c r="M178" s="7">
        <f t="shared" ca="1" si="27"/>
        <v>145.16250100000002</v>
      </c>
      <c r="N178" s="7">
        <f t="shared" ca="1" si="29"/>
        <v>0.62613429999998971</v>
      </c>
      <c r="O178" s="7">
        <f t="shared" ca="1" si="30"/>
        <v>0.3920441616364771</v>
      </c>
      <c r="P178" s="7">
        <f t="shared" ca="1" si="31"/>
        <v>0.62613429999998971</v>
      </c>
      <c r="Q178" s="22">
        <f t="shared" ca="1" si="32"/>
        <v>4.2948087051610509E-3</v>
      </c>
      <c r="R178" s="23">
        <f t="shared" ca="1" si="28"/>
        <v>0.60127741926252598</v>
      </c>
      <c r="S178" s="24">
        <f t="shared" ca="1" si="39"/>
        <v>0</v>
      </c>
    </row>
    <row r="179" spans="5:19" x14ac:dyDescent="0.3">
      <c r="E179" s="21">
        <f t="shared" si="33"/>
        <v>178</v>
      </c>
      <c r="F179" s="97">
        <v>43724</v>
      </c>
      <c r="G179" s="98">
        <v>142.368866</v>
      </c>
      <c r="H179" s="25">
        <f t="shared" si="34"/>
        <v>145.78863530000001</v>
      </c>
      <c r="I179" s="7">
        <f t="shared" si="35"/>
        <v>-3.4197693000000129</v>
      </c>
      <c r="J179" s="7">
        <f t="shared" si="36"/>
        <v>11.694822065222578</v>
      </c>
      <c r="K179" s="7">
        <f t="shared" si="37"/>
        <v>3.4197693000000129</v>
      </c>
      <c r="L179" s="22">
        <f t="shared" si="38"/>
        <v>2.4020485630615426E-2</v>
      </c>
      <c r="M179" s="7">
        <f t="shared" ca="1" si="27"/>
        <v>145.75012206666668</v>
      </c>
      <c r="N179" s="7">
        <f t="shared" ca="1" si="29"/>
        <v>-3.3812560666666798</v>
      </c>
      <c r="O179" s="7">
        <f t="shared" ca="1" si="30"/>
        <v>11.432892588370226</v>
      </c>
      <c r="P179" s="7">
        <f t="shared" ca="1" si="31"/>
        <v>3.3812560666666798</v>
      </c>
      <c r="Q179" s="22">
        <f t="shared" ca="1" si="32"/>
        <v>2.3749968386112451E-2</v>
      </c>
      <c r="R179" s="23">
        <f t="shared" ca="1" si="28"/>
        <v>-3.4061129474041434</v>
      </c>
      <c r="S179" s="24">
        <f t="shared" ca="1" si="39"/>
        <v>1</v>
      </c>
    </row>
    <row r="180" spans="5:19" x14ac:dyDescent="0.3">
      <c r="E180" s="21">
        <f t="shared" si="33"/>
        <v>179</v>
      </c>
      <c r="F180" s="97">
        <v>43725</v>
      </c>
      <c r="G180" s="98">
        <v>144.7097321</v>
      </c>
      <c r="H180" s="25">
        <f t="shared" si="34"/>
        <v>142.368866</v>
      </c>
      <c r="I180" s="7">
        <f t="shared" si="35"/>
        <v>2.3408660999999995</v>
      </c>
      <c r="J180" s="7">
        <f t="shared" si="36"/>
        <v>5.4796540981292079</v>
      </c>
      <c r="K180" s="7">
        <f t="shared" si="37"/>
        <v>2.3408660999999995</v>
      </c>
      <c r="L180" s="22">
        <f t="shared" si="38"/>
        <v>1.6176286598211451E-2</v>
      </c>
      <c r="M180" s="7">
        <f t="shared" ca="1" si="27"/>
        <v>145.17854820000002</v>
      </c>
      <c r="N180" s="7">
        <f t="shared" ca="1" si="29"/>
        <v>-0.46881610000002638</v>
      </c>
      <c r="O180" s="7">
        <f t="shared" ca="1" si="30"/>
        <v>0.21978853561923473</v>
      </c>
      <c r="P180" s="7">
        <f t="shared" ca="1" si="31"/>
        <v>0.46881610000002638</v>
      </c>
      <c r="Q180" s="22">
        <f t="shared" ca="1" si="32"/>
        <v>3.2396998681198334E-3</v>
      </c>
      <c r="R180" s="23">
        <f t="shared" ca="1" si="28"/>
        <v>-0.49367298073749011</v>
      </c>
      <c r="S180" s="24">
        <f t="shared" ca="1" si="39"/>
        <v>0</v>
      </c>
    </row>
    <row r="181" spans="5:19" x14ac:dyDescent="0.3">
      <c r="E181" s="21">
        <f t="shared" si="33"/>
        <v>180</v>
      </c>
      <c r="F181" s="97">
        <v>43726</v>
      </c>
      <c r="G181" s="98">
        <v>145.9331512</v>
      </c>
      <c r="H181" s="25">
        <f t="shared" si="34"/>
        <v>144.7097321</v>
      </c>
      <c r="I181" s="7">
        <f t="shared" si="35"/>
        <v>1.223419100000001</v>
      </c>
      <c r="J181" s="7">
        <f t="shared" si="36"/>
        <v>1.4967542942448124</v>
      </c>
      <c r="K181" s="7">
        <f t="shared" si="37"/>
        <v>1.223419100000001</v>
      </c>
      <c r="L181" s="22">
        <f t="shared" si="38"/>
        <v>8.3834213812276053E-3</v>
      </c>
      <c r="M181" s="7">
        <f t="shared" ca="1" si="27"/>
        <v>144.2890778</v>
      </c>
      <c r="N181" s="7">
        <f t="shared" ca="1" si="29"/>
        <v>1.6440733999999964</v>
      </c>
      <c r="O181" s="7">
        <f t="shared" ca="1" si="30"/>
        <v>2.702977344587548</v>
      </c>
      <c r="P181" s="7">
        <f t="shared" ca="1" si="31"/>
        <v>1.6440733999999964</v>
      </c>
      <c r="Q181" s="22">
        <f t="shared" ca="1" si="32"/>
        <v>1.1265935029024416E-2</v>
      </c>
      <c r="R181" s="23">
        <f t="shared" ca="1" si="28"/>
        <v>1.6192165192625327</v>
      </c>
      <c r="S181" s="24">
        <f t="shared" ca="1" si="39"/>
        <v>1</v>
      </c>
    </row>
    <row r="182" spans="5:19" x14ac:dyDescent="0.3">
      <c r="E182" s="21">
        <f t="shared" si="33"/>
        <v>181</v>
      </c>
      <c r="F182" s="97">
        <v>43727</v>
      </c>
      <c r="G182" s="98">
        <v>145.9524078</v>
      </c>
      <c r="H182" s="25">
        <f t="shared" si="34"/>
        <v>145.9331512</v>
      </c>
      <c r="I182" s="7">
        <f t="shared" si="35"/>
        <v>1.9256600000005619E-2</v>
      </c>
      <c r="J182" s="7">
        <f t="shared" si="36"/>
        <v>3.708166435602164E-4</v>
      </c>
      <c r="K182" s="7">
        <f t="shared" si="37"/>
        <v>1.9256600000005619E-2</v>
      </c>
      <c r="L182" s="22">
        <f t="shared" si="38"/>
        <v>1.3193752874836518E-4</v>
      </c>
      <c r="M182" s="7">
        <f t="shared" ca="1" si="27"/>
        <v>144.33724976666667</v>
      </c>
      <c r="N182" s="7">
        <f t="shared" ca="1" si="29"/>
        <v>1.61515803333333</v>
      </c>
      <c r="O182" s="7">
        <f t="shared" ca="1" si="30"/>
        <v>2.6087354726411904</v>
      </c>
      <c r="P182" s="7">
        <f t="shared" ca="1" si="31"/>
        <v>1.61515803333333</v>
      </c>
      <c r="Q182" s="22">
        <f t="shared" ca="1" si="32"/>
        <v>1.1066333592431012E-2</v>
      </c>
      <c r="R182" s="23">
        <f t="shared" ca="1" si="28"/>
        <v>1.5903011525958664</v>
      </c>
      <c r="S182" s="24">
        <f t="shared" ca="1" si="39"/>
        <v>0</v>
      </c>
    </row>
    <row r="183" spans="5:19" x14ac:dyDescent="0.3">
      <c r="E183" s="21">
        <f t="shared" si="33"/>
        <v>182</v>
      </c>
      <c r="F183" s="97">
        <v>43728</v>
      </c>
      <c r="G183" s="98">
        <v>145.3744202</v>
      </c>
      <c r="H183" s="25">
        <f t="shared" si="34"/>
        <v>145.9524078</v>
      </c>
      <c r="I183" s="7">
        <f t="shared" si="35"/>
        <v>-0.57798760000000016</v>
      </c>
      <c r="J183" s="7">
        <f t="shared" si="36"/>
        <v>0.33406966575376018</v>
      </c>
      <c r="K183" s="7">
        <f t="shared" si="37"/>
        <v>0.57798760000000016</v>
      </c>
      <c r="L183" s="22">
        <f t="shared" si="38"/>
        <v>3.9758548938996913E-3</v>
      </c>
      <c r="M183" s="7">
        <f t="shared" ca="1" si="27"/>
        <v>145.5317637</v>
      </c>
      <c r="N183" s="7">
        <f t="shared" ca="1" si="29"/>
        <v>-0.15734349999999608</v>
      </c>
      <c r="O183" s="7">
        <f t="shared" ca="1" si="30"/>
        <v>2.4756976992248769E-2</v>
      </c>
      <c r="P183" s="7">
        <f t="shared" ca="1" si="31"/>
        <v>0.15734349999999608</v>
      </c>
      <c r="Q183" s="22">
        <f t="shared" ca="1" si="32"/>
        <v>1.0823327775514393E-3</v>
      </c>
      <c r="R183" s="23">
        <f t="shared" ca="1" si="28"/>
        <v>-0.18220038073745981</v>
      </c>
      <c r="S183" s="24">
        <f t="shared" ca="1" si="39"/>
        <v>1</v>
      </c>
    </row>
    <row r="184" spans="5:19" x14ac:dyDescent="0.3">
      <c r="E184" s="21">
        <f t="shared" si="33"/>
        <v>183</v>
      </c>
      <c r="F184" s="97">
        <v>43731</v>
      </c>
      <c r="G184" s="98">
        <v>144.9023895</v>
      </c>
      <c r="H184" s="25">
        <f t="shared" si="34"/>
        <v>145.3744202</v>
      </c>
      <c r="I184" s="7">
        <f t="shared" si="35"/>
        <v>-0.4720307000000048</v>
      </c>
      <c r="J184" s="7">
        <f t="shared" si="36"/>
        <v>0.22281298174249453</v>
      </c>
      <c r="K184" s="7">
        <f t="shared" si="37"/>
        <v>0.4720307000000048</v>
      </c>
      <c r="L184" s="22">
        <f t="shared" si="38"/>
        <v>3.2575770601768082E-3</v>
      </c>
      <c r="M184" s="7">
        <f t="shared" ca="1" si="27"/>
        <v>145.75332639999999</v>
      </c>
      <c r="N184" s="7">
        <f t="shared" ca="1" si="29"/>
        <v>-0.85093689999999356</v>
      </c>
      <c r="O184" s="7">
        <f t="shared" ca="1" si="30"/>
        <v>0.72409360778159904</v>
      </c>
      <c r="P184" s="7">
        <f t="shared" ca="1" si="31"/>
        <v>0.85093689999999356</v>
      </c>
      <c r="Q184" s="22">
        <f t="shared" ca="1" si="32"/>
        <v>5.872483559009864E-3</v>
      </c>
      <c r="R184" s="23">
        <f t="shared" ca="1" si="28"/>
        <v>-0.87579378073745728</v>
      </c>
      <c r="S184" s="24">
        <f t="shared" ca="1" si="39"/>
        <v>0</v>
      </c>
    </row>
    <row r="185" spans="5:19" x14ac:dyDescent="0.3">
      <c r="E185" s="21">
        <f t="shared" si="33"/>
        <v>184</v>
      </c>
      <c r="F185" s="97">
        <v>43732</v>
      </c>
      <c r="G185" s="98">
        <v>145.13360599999999</v>
      </c>
      <c r="H185" s="25">
        <f t="shared" si="34"/>
        <v>144.9023895</v>
      </c>
      <c r="I185" s="7">
        <f t="shared" si="35"/>
        <v>0.23121649999998795</v>
      </c>
      <c r="J185" s="7">
        <f t="shared" si="36"/>
        <v>5.3461069872244422E-2</v>
      </c>
      <c r="K185" s="7">
        <f t="shared" si="37"/>
        <v>0.23121649999998795</v>
      </c>
      <c r="L185" s="22">
        <f t="shared" si="38"/>
        <v>1.5931286100614628E-3</v>
      </c>
      <c r="M185" s="7">
        <f t="shared" ca="1" si="27"/>
        <v>145.40973916666667</v>
      </c>
      <c r="N185" s="7">
        <f t="shared" ca="1" si="29"/>
        <v>-0.27613316666668197</v>
      </c>
      <c r="O185" s="7">
        <f t="shared" ca="1" si="30"/>
        <v>7.6249525733369558E-2</v>
      </c>
      <c r="P185" s="7">
        <f t="shared" ca="1" si="31"/>
        <v>0.27613316666668197</v>
      </c>
      <c r="Q185" s="22">
        <f t="shared" ca="1" si="32"/>
        <v>1.9026135591689356E-3</v>
      </c>
      <c r="R185" s="23">
        <f t="shared" ca="1" si="28"/>
        <v>-0.3009900474041457</v>
      </c>
      <c r="S185" s="24">
        <f t="shared" ca="1" si="39"/>
        <v>0</v>
      </c>
    </row>
    <row r="186" spans="5:19" x14ac:dyDescent="0.3">
      <c r="E186" s="21">
        <f t="shared" si="33"/>
        <v>185</v>
      </c>
      <c r="F186" s="97">
        <v>43733</v>
      </c>
      <c r="G186" s="98">
        <v>142.4266815</v>
      </c>
      <c r="H186" s="25">
        <f t="shared" si="34"/>
        <v>145.13360599999999</v>
      </c>
      <c r="I186" s="7">
        <f t="shared" si="35"/>
        <v>-2.7069244999999853</v>
      </c>
      <c r="J186" s="7">
        <f t="shared" si="36"/>
        <v>7.3274402487001709</v>
      </c>
      <c r="K186" s="7">
        <f t="shared" si="37"/>
        <v>2.7069244999999853</v>
      </c>
      <c r="L186" s="22">
        <f t="shared" si="38"/>
        <v>1.9005740156910034E-2</v>
      </c>
      <c r="M186" s="7">
        <f t="shared" ca="1" si="27"/>
        <v>145.13680523333332</v>
      </c>
      <c r="N186" s="7">
        <f t="shared" ca="1" si="29"/>
        <v>-2.7101237333333188</v>
      </c>
      <c r="O186" s="7">
        <f t="shared" ca="1" si="30"/>
        <v>7.3447706499765255</v>
      </c>
      <c r="P186" s="7">
        <f t="shared" ca="1" si="31"/>
        <v>2.7101237333333188</v>
      </c>
      <c r="Q186" s="22">
        <f t="shared" ca="1" si="32"/>
        <v>1.9028202474360947E-2</v>
      </c>
      <c r="R186" s="23">
        <f t="shared" ca="1" si="28"/>
        <v>-2.7349806140707824</v>
      </c>
      <c r="S186" s="24">
        <f t="shared" ca="1" si="39"/>
        <v>0</v>
      </c>
    </row>
    <row r="187" spans="5:19" x14ac:dyDescent="0.3">
      <c r="E187" s="21">
        <f t="shared" si="33"/>
        <v>186</v>
      </c>
      <c r="F187" s="97">
        <v>43734</v>
      </c>
      <c r="G187" s="98">
        <v>147.20472720000001</v>
      </c>
      <c r="H187" s="25">
        <f t="shared" si="34"/>
        <v>142.4266815</v>
      </c>
      <c r="I187" s="7">
        <f t="shared" si="35"/>
        <v>4.7780457000000069</v>
      </c>
      <c r="J187" s="7">
        <f t="shared" si="36"/>
        <v>22.829720711288555</v>
      </c>
      <c r="K187" s="7">
        <f t="shared" si="37"/>
        <v>4.7780457000000069</v>
      </c>
      <c r="L187" s="22">
        <f t="shared" si="38"/>
        <v>3.2458507215656907E-2</v>
      </c>
      <c r="M187" s="7">
        <f t="shared" ca="1" si="27"/>
        <v>144.15422566666666</v>
      </c>
      <c r="N187" s="7">
        <f t="shared" ca="1" si="29"/>
        <v>3.0505015333333461</v>
      </c>
      <c r="O187" s="7">
        <f t="shared" ca="1" si="30"/>
        <v>9.3055596048690958</v>
      </c>
      <c r="P187" s="7">
        <f t="shared" ca="1" si="31"/>
        <v>3.0505015333333461</v>
      </c>
      <c r="Q187" s="22">
        <f t="shared" ca="1" si="32"/>
        <v>2.0722850355130076E-2</v>
      </c>
      <c r="R187" s="23">
        <f t="shared" ca="1" si="28"/>
        <v>3.0256446525958824</v>
      </c>
      <c r="S187" s="24">
        <f t="shared" ca="1" si="39"/>
        <v>1</v>
      </c>
    </row>
    <row r="188" spans="5:19" x14ac:dyDescent="0.3">
      <c r="E188" s="21">
        <f t="shared" si="33"/>
        <v>187</v>
      </c>
      <c r="F188" s="97">
        <v>43735</v>
      </c>
      <c r="G188" s="98">
        <v>150.1717529</v>
      </c>
      <c r="H188" s="25">
        <f t="shared" si="34"/>
        <v>147.20472720000001</v>
      </c>
      <c r="I188" s="7">
        <f t="shared" si="35"/>
        <v>2.9670256999999935</v>
      </c>
      <c r="J188" s="7">
        <f t="shared" si="36"/>
        <v>8.8032415044604519</v>
      </c>
      <c r="K188" s="7">
        <f t="shared" si="37"/>
        <v>2.9670256999999935</v>
      </c>
      <c r="L188" s="22">
        <f t="shared" si="38"/>
        <v>1.9757548558254817E-2</v>
      </c>
      <c r="M188" s="7">
        <f t="shared" ca="1" si="27"/>
        <v>144.92167156666665</v>
      </c>
      <c r="N188" s="7">
        <f t="shared" ca="1" si="29"/>
        <v>5.2500813333333554</v>
      </c>
      <c r="O188" s="7">
        <f t="shared" ca="1" si="30"/>
        <v>27.563354006615342</v>
      </c>
      <c r="P188" s="7">
        <f t="shared" ca="1" si="31"/>
        <v>5.2500813333333554</v>
      </c>
      <c r="Q188" s="22">
        <f t="shared" ca="1" si="32"/>
        <v>3.4960511760353537E-2</v>
      </c>
      <c r="R188" s="23">
        <f t="shared" ca="1" si="28"/>
        <v>5.2252244525958913</v>
      </c>
      <c r="S188" s="24">
        <f t="shared" ca="1" si="39"/>
        <v>0</v>
      </c>
    </row>
    <row r="189" spans="5:19" x14ac:dyDescent="0.3">
      <c r="E189" s="21">
        <f t="shared" si="33"/>
        <v>188</v>
      </c>
      <c r="F189" s="97">
        <v>43738</v>
      </c>
      <c r="G189" s="98">
        <v>149.9887085</v>
      </c>
      <c r="H189" s="25">
        <f t="shared" si="34"/>
        <v>150.1717529</v>
      </c>
      <c r="I189" s="7">
        <f t="shared" si="35"/>
        <v>-0.1830444</v>
      </c>
      <c r="J189" s="7">
        <f t="shared" si="36"/>
        <v>3.3505252371359998E-2</v>
      </c>
      <c r="K189" s="7">
        <f t="shared" si="37"/>
        <v>0.1830444</v>
      </c>
      <c r="L189" s="22">
        <f t="shared" si="38"/>
        <v>1.2203878667306478E-3</v>
      </c>
      <c r="M189" s="7">
        <f t="shared" ca="1" si="27"/>
        <v>146.60105386666666</v>
      </c>
      <c r="N189" s="7">
        <f t="shared" ca="1" si="29"/>
        <v>3.3876546333333408</v>
      </c>
      <c r="O189" s="7">
        <f t="shared" ca="1" si="30"/>
        <v>11.476203914744852</v>
      </c>
      <c r="P189" s="7">
        <f t="shared" ca="1" si="31"/>
        <v>3.3876546333333408</v>
      </c>
      <c r="Q189" s="22">
        <f t="shared" ca="1" si="32"/>
        <v>2.258606442586537E-2</v>
      </c>
      <c r="R189" s="23">
        <f t="shared" ca="1" si="28"/>
        <v>3.3627977525958772</v>
      </c>
      <c r="S189" s="24">
        <f t="shared" ca="1" si="39"/>
        <v>0</v>
      </c>
    </row>
    <row r="190" spans="5:19" x14ac:dyDescent="0.3">
      <c r="E190" s="21">
        <f t="shared" si="33"/>
        <v>189</v>
      </c>
      <c r="F190" s="97">
        <v>43739</v>
      </c>
      <c r="G190" s="98">
        <v>149.02539060000001</v>
      </c>
      <c r="H190" s="25">
        <f t="shared" si="34"/>
        <v>149.9887085</v>
      </c>
      <c r="I190" s="7">
        <f t="shared" si="35"/>
        <v>-0.96331789999999273</v>
      </c>
      <c r="J190" s="7">
        <f t="shared" si="36"/>
        <v>0.92798137646039602</v>
      </c>
      <c r="K190" s="7">
        <f t="shared" si="37"/>
        <v>0.96331789999999273</v>
      </c>
      <c r="L190" s="22">
        <f t="shared" si="38"/>
        <v>6.4641192760610871E-3</v>
      </c>
      <c r="M190" s="7">
        <f t="shared" ca="1" si="27"/>
        <v>149.12172953333334</v>
      </c>
      <c r="N190" s="7">
        <f t="shared" ca="1" si="29"/>
        <v>-9.6338933333328214E-2</v>
      </c>
      <c r="O190" s="7">
        <f t="shared" ca="1" si="30"/>
        <v>9.2811900758034572E-3</v>
      </c>
      <c r="P190" s="7">
        <f t="shared" ca="1" si="31"/>
        <v>9.6338933333328214E-2</v>
      </c>
      <c r="Q190" s="22">
        <f t="shared" ca="1" si="32"/>
        <v>6.4645986127231264E-4</v>
      </c>
      <c r="R190" s="23">
        <f t="shared" ca="1" si="28"/>
        <v>-0.12119581407079194</v>
      </c>
      <c r="S190" s="24">
        <f t="shared" ca="1" si="39"/>
        <v>1</v>
      </c>
    </row>
    <row r="191" spans="5:19" x14ac:dyDescent="0.3">
      <c r="E191" s="21">
        <f t="shared" si="33"/>
        <v>190</v>
      </c>
      <c r="F191" s="97">
        <v>43740</v>
      </c>
      <c r="G191" s="98">
        <v>142.21473689999999</v>
      </c>
      <c r="H191" s="25">
        <f t="shared" si="34"/>
        <v>149.02539060000001</v>
      </c>
      <c r="I191" s="7">
        <f t="shared" si="35"/>
        <v>-6.8106537000000174</v>
      </c>
      <c r="J191" s="7">
        <f t="shared" si="36"/>
        <v>46.385003821323927</v>
      </c>
      <c r="K191" s="7">
        <f t="shared" si="37"/>
        <v>6.8106537000000174</v>
      </c>
      <c r="L191" s="22">
        <f t="shared" si="38"/>
        <v>4.7889929331226835E-2</v>
      </c>
      <c r="M191" s="7">
        <f t="shared" ca="1" si="27"/>
        <v>149.72861733333335</v>
      </c>
      <c r="N191" s="7">
        <f t="shared" ca="1" si="29"/>
        <v>-7.5138804333333553</v>
      </c>
      <c r="O191" s="7">
        <f t="shared" ca="1" si="30"/>
        <v>56.458399166429849</v>
      </c>
      <c r="P191" s="7">
        <f t="shared" ca="1" si="31"/>
        <v>7.5138804333333553</v>
      </c>
      <c r="Q191" s="22">
        <f t="shared" ca="1" si="32"/>
        <v>5.2834752551817687E-2</v>
      </c>
      <c r="R191" s="23">
        <f t="shared" ca="1" si="28"/>
        <v>-7.5387373140708194</v>
      </c>
      <c r="S191" s="24">
        <f t="shared" ca="1" si="39"/>
        <v>0</v>
      </c>
    </row>
    <row r="192" spans="5:19" x14ac:dyDescent="0.3">
      <c r="E192" s="21">
        <f t="shared" si="33"/>
        <v>191</v>
      </c>
      <c r="F192" s="97">
        <v>43741</v>
      </c>
      <c r="G192" s="98">
        <v>143.37071230000001</v>
      </c>
      <c r="H192" s="25">
        <f t="shared" si="34"/>
        <v>142.21473689999999</v>
      </c>
      <c r="I192" s="7">
        <f t="shared" si="35"/>
        <v>1.1559754000000169</v>
      </c>
      <c r="J192" s="7">
        <f t="shared" si="36"/>
        <v>1.3362791254051989</v>
      </c>
      <c r="K192" s="7">
        <f t="shared" si="37"/>
        <v>1.1559754000000169</v>
      </c>
      <c r="L192" s="22">
        <f t="shared" si="38"/>
        <v>8.0628419951012317E-3</v>
      </c>
      <c r="M192" s="7">
        <f t="shared" ca="1" si="27"/>
        <v>147.07627866666667</v>
      </c>
      <c r="N192" s="7">
        <f t="shared" ca="1" si="29"/>
        <v>-3.705566366666659</v>
      </c>
      <c r="O192" s="7">
        <f t="shared" ca="1" si="30"/>
        <v>13.731222097771145</v>
      </c>
      <c r="P192" s="7">
        <f t="shared" ca="1" si="31"/>
        <v>3.705566366666659</v>
      </c>
      <c r="Q192" s="22">
        <f t="shared" ca="1" si="32"/>
        <v>2.5846048381993416E-2</v>
      </c>
      <c r="R192" s="23">
        <f t="shared" ca="1" si="28"/>
        <v>-3.7304232474041226</v>
      </c>
      <c r="S192" s="24">
        <f t="shared" ca="1" si="39"/>
        <v>0</v>
      </c>
    </row>
    <row r="193" spans="5:19" x14ac:dyDescent="0.3">
      <c r="E193" s="21">
        <f t="shared" si="33"/>
        <v>192</v>
      </c>
      <c r="F193" s="97">
        <v>43742</v>
      </c>
      <c r="G193" s="98">
        <v>144.46888730000001</v>
      </c>
      <c r="H193" s="25">
        <f t="shared" si="34"/>
        <v>143.37071230000001</v>
      </c>
      <c r="I193" s="7">
        <f t="shared" si="35"/>
        <v>1.0981749999999977</v>
      </c>
      <c r="J193" s="7">
        <f t="shared" si="36"/>
        <v>1.205988330624995</v>
      </c>
      <c r="K193" s="7">
        <f t="shared" si="37"/>
        <v>1.0981749999999977</v>
      </c>
      <c r="L193" s="22">
        <f t="shared" si="38"/>
        <v>7.6014636820698877E-3</v>
      </c>
      <c r="M193" s="7">
        <f t="shared" ca="1" si="27"/>
        <v>144.87027993333334</v>
      </c>
      <c r="N193" s="7">
        <f t="shared" ca="1" si="29"/>
        <v>-0.4013926333333302</v>
      </c>
      <c r="O193" s="7">
        <f t="shared" ca="1" si="30"/>
        <v>0.16111604609426525</v>
      </c>
      <c r="P193" s="7">
        <f t="shared" ca="1" si="31"/>
        <v>0.4013926333333302</v>
      </c>
      <c r="Q193" s="22">
        <f t="shared" ca="1" si="32"/>
        <v>2.778401916391933E-3</v>
      </c>
      <c r="R193" s="23">
        <f t="shared" ca="1" si="28"/>
        <v>-0.42624951407079392</v>
      </c>
      <c r="S193" s="24">
        <f t="shared" ca="1" si="39"/>
        <v>0</v>
      </c>
    </row>
    <row r="194" spans="5:19" x14ac:dyDescent="0.3">
      <c r="E194" s="21">
        <f t="shared" si="33"/>
        <v>193</v>
      </c>
      <c r="F194" s="97">
        <v>43745</v>
      </c>
      <c r="G194" s="98">
        <v>144.3340302</v>
      </c>
      <c r="H194" s="25">
        <f t="shared" si="34"/>
        <v>144.46888730000001</v>
      </c>
      <c r="I194" s="7">
        <f t="shared" si="35"/>
        <v>-0.13485710000000495</v>
      </c>
      <c r="J194" s="7">
        <f t="shared" si="36"/>
        <v>1.8186437420411334E-2</v>
      </c>
      <c r="K194" s="7">
        <f t="shared" si="37"/>
        <v>0.13485710000000495</v>
      </c>
      <c r="L194" s="22">
        <f t="shared" si="38"/>
        <v>9.3434029253625691E-4</v>
      </c>
      <c r="M194" s="7">
        <f t="shared" ref="M194:M257" ca="1" si="40">IF(E194&lt;=span,G194,AVERAGE(OFFSET(G194,-span,0,span,1)))</f>
        <v>143.35144549999998</v>
      </c>
      <c r="N194" s="7">
        <f t="shared" ca="1" si="29"/>
        <v>0.98258470000001807</v>
      </c>
      <c r="O194" s="7">
        <f t="shared" ca="1" si="30"/>
        <v>0.9654726926741255</v>
      </c>
      <c r="P194" s="7">
        <f t="shared" ca="1" si="31"/>
        <v>0.98258470000001807</v>
      </c>
      <c r="Q194" s="22">
        <f t="shared" ca="1" si="32"/>
        <v>6.8077133205417693E-3</v>
      </c>
      <c r="R194" s="23">
        <f t="shared" ref="R194:R257" ca="1" si="41">N194-AVERAGE(ErorrMA)</f>
        <v>0.95772781926255435</v>
      </c>
      <c r="S194" s="24">
        <f t="shared" ca="1" si="39"/>
        <v>1</v>
      </c>
    </row>
    <row r="195" spans="5:19" x14ac:dyDescent="0.3">
      <c r="E195" s="21">
        <f t="shared" si="33"/>
        <v>194</v>
      </c>
      <c r="F195" s="97">
        <v>43746</v>
      </c>
      <c r="G195" s="98">
        <v>142.71566770000001</v>
      </c>
      <c r="H195" s="25">
        <f t="shared" si="34"/>
        <v>144.3340302</v>
      </c>
      <c r="I195" s="7">
        <f t="shared" si="35"/>
        <v>-1.6183624999999893</v>
      </c>
      <c r="J195" s="7">
        <f t="shared" si="36"/>
        <v>2.6190971814062154</v>
      </c>
      <c r="K195" s="7">
        <f t="shared" si="37"/>
        <v>1.6183624999999893</v>
      </c>
      <c r="L195" s="22">
        <f t="shared" si="38"/>
        <v>1.1339767567790241E-2</v>
      </c>
      <c r="M195" s="7">
        <f t="shared" ca="1" si="40"/>
        <v>144.05787660000001</v>
      </c>
      <c r="N195" s="7">
        <f t="shared" ref="N195:N258" ca="1" si="42">G195-M195</f>
        <v>-1.3422089000000028</v>
      </c>
      <c r="O195" s="7">
        <f t="shared" ref="O195:O258" ca="1" si="43">N195^2</f>
        <v>1.8015247312392175</v>
      </c>
      <c r="P195" s="7">
        <f t="shared" ref="P195:P258" ca="1" si="44">ABS(N195)</f>
        <v>1.3422089000000028</v>
      </c>
      <c r="Q195" s="22">
        <f t="shared" ref="Q195:Q258" ca="1" si="45">P195/G195</f>
        <v>9.4047760952317826E-3</v>
      </c>
      <c r="R195" s="23">
        <f t="shared" ca="1" si="41"/>
        <v>-1.3670657807374664</v>
      </c>
      <c r="S195" s="24">
        <f t="shared" ca="1" si="39"/>
        <v>1</v>
      </c>
    </row>
    <row r="196" spans="5:19" x14ac:dyDescent="0.3">
      <c r="E196" s="21">
        <f t="shared" ref="E196:E259" si="46">E195+1</f>
        <v>195</v>
      </c>
      <c r="F196" s="97">
        <v>43747</v>
      </c>
      <c r="G196" s="98">
        <v>148.11987300000001</v>
      </c>
      <c r="H196" s="25">
        <f t="shared" ref="H196:H259" si="47">G195</f>
        <v>142.71566770000001</v>
      </c>
      <c r="I196" s="7">
        <f t="shared" ref="I196:I259" si="48">(G196-H196)</f>
        <v>5.404205300000001</v>
      </c>
      <c r="J196" s="7">
        <f t="shared" ref="J196:J259" si="49">I196^2</f>
        <v>29.205434924548101</v>
      </c>
      <c r="K196" s="7">
        <f t="shared" ref="K196:K259" si="50">ABS(I196)</f>
        <v>5.404205300000001</v>
      </c>
      <c r="L196" s="22">
        <f t="shared" ref="L196:L259" si="51">K196/G196</f>
        <v>3.6485349268426663E-2</v>
      </c>
      <c r="M196" s="7">
        <f t="shared" ca="1" si="40"/>
        <v>143.83952840000003</v>
      </c>
      <c r="N196" s="7">
        <f t="shared" ca="1" si="42"/>
        <v>4.2803445999999781</v>
      </c>
      <c r="O196" s="7">
        <f t="shared" ca="1" si="43"/>
        <v>18.321349894748973</v>
      </c>
      <c r="P196" s="7">
        <f t="shared" ca="1" si="44"/>
        <v>4.2803445999999781</v>
      </c>
      <c r="Q196" s="22">
        <f t="shared" ca="1" si="45"/>
        <v>2.8897841412542785E-2</v>
      </c>
      <c r="R196" s="23">
        <f t="shared" ca="1" si="41"/>
        <v>4.255487719262514</v>
      </c>
      <c r="S196" s="24">
        <f t="shared" ref="S196:S259" ca="1" si="52">IF(N195*N196&lt;0,1,0)</f>
        <v>1</v>
      </c>
    </row>
    <row r="197" spans="5:19" x14ac:dyDescent="0.3">
      <c r="E197" s="21">
        <f t="shared" si="46"/>
        <v>196</v>
      </c>
      <c r="F197" s="97">
        <v>43748</v>
      </c>
      <c r="G197" s="98">
        <v>147.9561157</v>
      </c>
      <c r="H197" s="25">
        <f t="shared" si="47"/>
        <v>148.11987300000001</v>
      </c>
      <c r="I197" s="7">
        <f t="shared" si="48"/>
        <v>-0.16375730000001454</v>
      </c>
      <c r="J197" s="7">
        <f t="shared" si="49"/>
        <v>2.6816453303294761E-2</v>
      </c>
      <c r="K197" s="7">
        <f t="shared" si="50"/>
        <v>0.16375730000001454</v>
      </c>
      <c r="L197" s="22">
        <f t="shared" si="51"/>
        <v>1.1067964255837418E-3</v>
      </c>
      <c r="M197" s="7">
        <f t="shared" ca="1" si="40"/>
        <v>145.05652363333334</v>
      </c>
      <c r="N197" s="7">
        <f t="shared" ca="1" si="42"/>
        <v>2.8995920666666564</v>
      </c>
      <c r="O197" s="7">
        <f t="shared" ca="1" si="43"/>
        <v>8.4076341530762111</v>
      </c>
      <c r="P197" s="7">
        <f t="shared" ca="1" si="44"/>
        <v>2.8995920666666564</v>
      </c>
      <c r="Q197" s="22">
        <f t="shared" ca="1" si="45"/>
        <v>1.9597649295862506E-2</v>
      </c>
      <c r="R197" s="23">
        <f t="shared" ca="1" si="41"/>
        <v>2.8747351859291927</v>
      </c>
      <c r="S197" s="24">
        <f t="shared" ca="1" si="52"/>
        <v>0</v>
      </c>
    </row>
    <row r="198" spans="5:19" x14ac:dyDescent="0.3">
      <c r="E198" s="21">
        <f t="shared" si="46"/>
        <v>197</v>
      </c>
      <c r="F198" s="97">
        <v>43749</v>
      </c>
      <c r="G198" s="98">
        <v>148.6111755</v>
      </c>
      <c r="H198" s="25">
        <f t="shared" si="47"/>
        <v>147.9561157</v>
      </c>
      <c r="I198" s="7">
        <f t="shared" si="48"/>
        <v>0.65505980000000363</v>
      </c>
      <c r="J198" s="7">
        <f t="shared" si="49"/>
        <v>0.42910334157604474</v>
      </c>
      <c r="K198" s="7">
        <f t="shared" si="50"/>
        <v>0.65505980000000363</v>
      </c>
      <c r="L198" s="22">
        <f t="shared" si="51"/>
        <v>4.4078771182319574E-3</v>
      </c>
      <c r="M198" s="7">
        <f t="shared" ca="1" si="40"/>
        <v>146.26388546666666</v>
      </c>
      <c r="N198" s="7">
        <f t="shared" ca="1" si="42"/>
        <v>2.3472900333333371</v>
      </c>
      <c r="O198" s="7">
        <f t="shared" ca="1" si="43"/>
        <v>5.5097705005860185</v>
      </c>
      <c r="P198" s="7">
        <f t="shared" ca="1" si="44"/>
        <v>2.3472900333333371</v>
      </c>
      <c r="Q198" s="22">
        <f t="shared" ca="1" si="45"/>
        <v>1.579484197898251E-2</v>
      </c>
      <c r="R198" s="23">
        <f t="shared" ca="1" si="41"/>
        <v>2.3224331525958735</v>
      </c>
      <c r="S198" s="24">
        <f t="shared" ca="1" si="52"/>
        <v>0</v>
      </c>
    </row>
    <row r="199" spans="5:19" x14ac:dyDescent="0.3">
      <c r="E199" s="21">
        <f t="shared" si="46"/>
        <v>198</v>
      </c>
      <c r="F199" s="97">
        <v>43752</v>
      </c>
      <c r="G199" s="98">
        <v>149.1409912</v>
      </c>
      <c r="H199" s="25">
        <f t="shared" si="47"/>
        <v>148.6111755</v>
      </c>
      <c r="I199" s="7">
        <f t="shared" si="48"/>
        <v>0.52981570000000033</v>
      </c>
      <c r="J199" s="7">
        <f t="shared" si="49"/>
        <v>0.28070467596649035</v>
      </c>
      <c r="K199" s="7">
        <f t="shared" si="50"/>
        <v>0.52981570000000033</v>
      </c>
      <c r="L199" s="22">
        <f t="shared" si="51"/>
        <v>3.5524485638526474E-3</v>
      </c>
      <c r="M199" s="7">
        <f t="shared" ca="1" si="40"/>
        <v>148.22905473333336</v>
      </c>
      <c r="N199" s="7">
        <f t="shared" ca="1" si="42"/>
        <v>0.91193646666664563</v>
      </c>
      <c r="O199" s="7">
        <f t="shared" ca="1" si="43"/>
        <v>0.83162811923644608</v>
      </c>
      <c r="P199" s="7">
        <f t="shared" ca="1" si="44"/>
        <v>0.91193646666664563</v>
      </c>
      <c r="Q199" s="22">
        <f t="shared" ca="1" si="45"/>
        <v>6.1145930393055187E-3</v>
      </c>
      <c r="R199" s="23">
        <f t="shared" ca="1" si="41"/>
        <v>0.8870795859291819</v>
      </c>
      <c r="S199" s="24">
        <f t="shared" ca="1" si="52"/>
        <v>0</v>
      </c>
    </row>
    <row r="200" spans="5:19" x14ac:dyDescent="0.3">
      <c r="E200" s="21">
        <f t="shared" si="46"/>
        <v>199</v>
      </c>
      <c r="F200" s="97">
        <v>43753</v>
      </c>
      <c r="G200" s="98">
        <v>152.35848999999999</v>
      </c>
      <c r="H200" s="25">
        <f t="shared" si="47"/>
        <v>149.1409912</v>
      </c>
      <c r="I200" s="7">
        <f t="shared" si="48"/>
        <v>3.2174987999999871</v>
      </c>
      <c r="J200" s="7">
        <f t="shared" si="49"/>
        <v>10.352298528001358</v>
      </c>
      <c r="K200" s="7">
        <f t="shared" si="50"/>
        <v>3.2174987999999871</v>
      </c>
      <c r="L200" s="22">
        <f t="shared" si="51"/>
        <v>2.111794885864245E-2</v>
      </c>
      <c r="M200" s="7">
        <f t="shared" ca="1" si="40"/>
        <v>148.56942746666667</v>
      </c>
      <c r="N200" s="7">
        <f t="shared" ca="1" si="42"/>
        <v>3.7890625333333219</v>
      </c>
      <c r="O200" s="7">
        <f t="shared" ca="1" si="43"/>
        <v>14.356994881510332</v>
      </c>
      <c r="P200" s="7">
        <f t="shared" ca="1" si="44"/>
        <v>3.7890625333333219</v>
      </c>
      <c r="Q200" s="22">
        <f t="shared" ca="1" si="45"/>
        <v>2.486938885606783E-2</v>
      </c>
      <c r="R200" s="23">
        <f t="shared" ca="1" si="41"/>
        <v>3.7642056525958583</v>
      </c>
      <c r="S200" s="24">
        <f t="shared" ca="1" si="52"/>
        <v>0</v>
      </c>
    </row>
    <row r="201" spans="5:19" x14ac:dyDescent="0.3">
      <c r="E201" s="21">
        <f t="shared" si="46"/>
        <v>200</v>
      </c>
      <c r="F201" s="97">
        <v>43754</v>
      </c>
      <c r="G201" s="98">
        <v>150.25845340000001</v>
      </c>
      <c r="H201" s="25">
        <f t="shared" si="47"/>
        <v>152.35848999999999</v>
      </c>
      <c r="I201" s="7">
        <f t="shared" si="48"/>
        <v>-2.1000365999999815</v>
      </c>
      <c r="J201" s="7">
        <f t="shared" si="49"/>
        <v>4.4101537213394826</v>
      </c>
      <c r="K201" s="7">
        <f t="shared" si="50"/>
        <v>2.1000365999999815</v>
      </c>
      <c r="L201" s="22">
        <f t="shared" si="51"/>
        <v>1.3976162754780367E-2</v>
      </c>
      <c r="M201" s="7">
        <f t="shared" ca="1" si="40"/>
        <v>150.03688556666665</v>
      </c>
      <c r="N201" s="7">
        <f t="shared" ca="1" si="42"/>
        <v>0.22156783333335284</v>
      </c>
      <c r="O201" s="7">
        <f t="shared" ca="1" si="43"/>
        <v>4.9092304768036422E-2</v>
      </c>
      <c r="P201" s="7">
        <f t="shared" ca="1" si="44"/>
        <v>0.22156783333335284</v>
      </c>
      <c r="Q201" s="22">
        <f t="shared" ca="1" si="45"/>
        <v>1.4745781573002189E-3</v>
      </c>
      <c r="R201" s="23">
        <f t="shared" ca="1" si="41"/>
        <v>0.19671095259588911</v>
      </c>
      <c r="S201" s="24">
        <f t="shared" ca="1" si="52"/>
        <v>0</v>
      </c>
    </row>
    <row r="202" spans="5:19" x14ac:dyDescent="0.3">
      <c r="E202" s="21">
        <f t="shared" si="46"/>
        <v>201</v>
      </c>
      <c r="F202" s="97">
        <v>43755</v>
      </c>
      <c r="G202" s="98">
        <v>151.52040099999999</v>
      </c>
      <c r="H202" s="25">
        <f t="shared" si="47"/>
        <v>150.25845340000001</v>
      </c>
      <c r="I202" s="7">
        <f t="shared" si="48"/>
        <v>1.261947599999985</v>
      </c>
      <c r="J202" s="7">
        <f t="shared" si="49"/>
        <v>1.592511745145722</v>
      </c>
      <c r="K202" s="7">
        <f t="shared" si="50"/>
        <v>1.261947599999985</v>
      </c>
      <c r="L202" s="22">
        <f t="shared" si="51"/>
        <v>8.3285656035188629E-3</v>
      </c>
      <c r="M202" s="7">
        <f t="shared" ca="1" si="40"/>
        <v>150.5859782</v>
      </c>
      <c r="N202" s="7">
        <f t="shared" ca="1" si="42"/>
        <v>0.934422799999993</v>
      </c>
      <c r="O202" s="7">
        <f t="shared" ca="1" si="43"/>
        <v>0.8731459691598269</v>
      </c>
      <c r="P202" s="7">
        <f t="shared" ca="1" si="44"/>
        <v>0.934422799999993</v>
      </c>
      <c r="Q202" s="22">
        <f t="shared" ca="1" si="45"/>
        <v>6.1669768152210281E-3</v>
      </c>
      <c r="R202" s="23">
        <f t="shared" ca="1" si="41"/>
        <v>0.90956591926252928</v>
      </c>
      <c r="S202" s="24">
        <f t="shared" ca="1" si="52"/>
        <v>0</v>
      </c>
    </row>
    <row r="203" spans="5:19" x14ac:dyDescent="0.3">
      <c r="E203" s="21">
        <f t="shared" si="46"/>
        <v>202</v>
      </c>
      <c r="F203" s="97">
        <v>43756</v>
      </c>
      <c r="G203" s="98">
        <v>151.77085880000001</v>
      </c>
      <c r="H203" s="25">
        <f t="shared" si="47"/>
        <v>151.52040099999999</v>
      </c>
      <c r="I203" s="7">
        <f t="shared" si="48"/>
        <v>0.25045780000002082</v>
      </c>
      <c r="J203" s="7">
        <f t="shared" si="49"/>
        <v>6.2729109580850428E-2</v>
      </c>
      <c r="K203" s="7">
        <f t="shared" si="50"/>
        <v>0.25045780000002082</v>
      </c>
      <c r="L203" s="22">
        <f t="shared" si="51"/>
        <v>1.6502364286550429E-3</v>
      </c>
      <c r="M203" s="7">
        <f t="shared" ca="1" si="40"/>
        <v>151.3791148</v>
      </c>
      <c r="N203" s="7">
        <f t="shared" ca="1" si="42"/>
        <v>0.39174400000001697</v>
      </c>
      <c r="O203" s="7">
        <f t="shared" ca="1" si="43"/>
        <v>0.15346336153601328</v>
      </c>
      <c r="P203" s="7">
        <f t="shared" ca="1" si="44"/>
        <v>0.39174400000001697</v>
      </c>
      <c r="Q203" s="22">
        <f t="shared" ca="1" si="45"/>
        <v>2.5811542683318923E-3</v>
      </c>
      <c r="R203" s="23">
        <f t="shared" ca="1" si="41"/>
        <v>0.36688711926255324</v>
      </c>
      <c r="S203" s="24">
        <f t="shared" ca="1" si="52"/>
        <v>0</v>
      </c>
    </row>
    <row r="204" spans="5:19" x14ac:dyDescent="0.3">
      <c r="E204" s="21">
        <f t="shared" si="46"/>
        <v>203</v>
      </c>
      <c r="F204" s="97">
        <v>43759</v>
      </c>
      <c r="G204" s="98">
        <v>152.3970032</v>
      </c>
      <c r="H204" s="25">
        <f t="shared" si="47"/>
        <v>151.77085880000001</v>
      </c>
      <c r="I204" s="7">
        <f t="shared" si="48"/>
        <v>0.62614439999998694</v>
      </c>
      <c r="J204" s="7">
        <f t="shared" si="49"/>
        <v>0.39205680965134365</v>
      </c>
      <c r="K204" s="7">
        <f t="shared" si="50"/>
        <v>0.62614439999998694</v>
      </c>
      <c r="L204" s="22">
        <f t="shared" si="51"/>
        <v>4.1086398475845285E-3</v>
      </c>
      <c r="M204" s="7">
        <f t="shared" ca="1" si="40"/>
        <v>151.18323773333336</v>
      </c>
      <c r="N204" s="7">
        <f t="shared" ca="1" si="42"/>
        <v>1.2137654666666435</v>
      </c>
      <c r="O204" s="7">
        <f t="shared" ca="1" si="43"/>
        <v>1.4732266080724949</v>
      </c>
      <c r="P204" s="7">
        <f t="shared" ca="1" si="44"/>
        <v>1.2137654666666435</v>
      </c>
      <c r="Q204" s="22">
        <f t="shared" ca="1" si="45"/>
        <v>7.9644969466607166E-3</v>
      </c>
      <c r="R204" s="23">
        <f t="shared" ca="1" si="41"/>
        <v>1.1889085859291799</v>
      </c>
      <c r="S204" s="24">
        <f t="shared" ca="1" si="52"/>
        <v>0</v>
      </c>
    </row>
    <row r="205" spans="5:19" x14ac:dyDescent="0.3">
      <c r="E205" s="21">
        <f t="shared" si="46"/>
        <v>204</v>
      </c>
      <c r="F205" s="97">
        <v>43760</v>
      </c>
      <c r="G205" s="98">
        <v>149.62266539999999</v>
      </c>
      <c r="H205" s="25">
        <f t="shared" si="47"/>
        <v>152.3970032</v>
      </c>
      <c r="I205" s="7">
        <f t="shared" si="48"/>
        <v>-2.7743378000000121</v>
      </c>
      <c r="J205" s="7">
        <f t="shared" si="49"/>
        <v>7.6969502285089071</v>
      </c>
      <c r="K205" s="7">
        <f t="shared" si="50"/>
        <v>2.7743378000000121</v>
      </c>
      <c r="L205" s="22">
        <f t="shared" si="51"/>
        <v>1.8542229498339176E-2</v>
      </c>
      <c r="M205" s="7">
        <f t="shared" ca="1" si="40"/>
        <v>151.89608766666666</v>
      </c>
      <c r="N205" s="7">
        <f t="shared" ca="1" si="42"/>
        <v>-2.273422266666671</v>
      </c>
      <c r="O205" s="7">
        <f t="shared" ca="1" si="43"/>
        <v>5.1684488025758242</v>
      </c>
      <c r="P205" s="7">
        <f t="shared" ca="1" si="44"/>
        <v>2.273422266666671</v>
      </c>
      <c r="Q205" s="22">
        <f t="shared" ca="1" si="45"/>
        <v>1.5194370856774426E-2</v>
      </c>
      <c r="R205" s="23">
        <f t="shared" ca="1" si="41"/>
        <v>-2.2982791474041346</v>
      </c>
      <c r="S205" s="24">
        <f t="shared" ca="1" si="52"/>
        <v>1</v>
      </c>
    </row>
    <row r="206" spans="5:19" x14ac:dyDescent="0.3">
      <c r="E206" s="21">
        <f t="shared" si="46"/>
        <v>205</v>
      </c>
      <c r="F206" s="97">
        <v>43761</v>
      </c>
      <c r="G206" s="98">
        <v>147.66711430000001</v>
      </c>
      <c r="H206" s="25">
        <f t="shared" si="47"/>
        <v>149.62266539999999</v>
      </c>
      <c r="I206" s="7">
        <f t="shared" si="48"/>
        <v>-1.9555510999999797</v>
      </c>
      <c r="J206" s="7">
        <f t="shared" si="49"/>
        <v>3.8241801047111306</v>
      </c>
      <c r="K206" s="7">
        <f t="shared" si="50"/>
        <v>1.9555510999999797</v>
      </c>
      <c r="L206" s="22">
        <f t="shared" si="51"/>
        <v>1.3242969562113124E-2</v>
      </c>
      <c r="M206" s="7">
        <f t="shared" ca="1" si="40"/>
        <v>151.26350913333332</v>
      </c>
      <c r="N206" s="7">
        <f t="shared" ca="1" si="42"/>
        <v>-3.5963948333333065</v>
      </c>
      <c r="O206" s="7">
        <f t="shared" ca="1" si="43"/>
        <v>12.934055797226501</v>
      </c>
      <c r="P206" s="7">
        <f t="shared" ca="1" si="44"/>
        <v>3.5963948333333065</v>
      </c>
      <c r="Q206" s="22">
        <f t="shared" ca="1" si="45"/>
        <v>2.4354744456012614E-2</v>
      </c>
      <c r="R206" s="23">
        <f t="shared" ca="1" si="41"/>
        <v>-3.6212517140707701</v>
      </c>
      <c r="S206" s="24">
        <f t="shared" ca="1" si="52"/>
        <v>0</v>
      </c>
    </row>
    <row r="207" spans="5:19" x14ac:dyDescent="0.3">
      <c r="E207" s="21">
        <f t="shared" si="46"/>
        <v>206</v>
      </c>
      <c r="F207" s="97">
        <v>43762</v>
      </c>
      <c r="G207" s="98">
        <v>146.2221375</v>
      </c>
      <c r="H207" s="25">
        <f t="shared" si="47"/>
        <v>147.66711430000001</v>
      </c>
      <c r="I207" s="7">
        <f t="shared" si="48"/>
        <v>-1.4449768000000063</v>
      </c>
      <c r="J207" s="7">
        <f t="shared" si="49"/>
        <v>2.0879579525382583</v>
      </c>
      <c r="K207" s="7">
        <f t="shared" si="50"/>
        <v>1.4449768000000063</v>
      </c>
      <c r="L207" s="22">
        <f t="shared" si="51"/>
        <v>9.8820659081119387E-3</v>
      </c>
      <c r="M207" s="7">
        <f t="shared" ca="1" si="40"/>
        <v>149.8955943</v>
      </c>
      <c r="N207" s="7">
        <f t="shared" ca="1" si="42"/>
        <v>-3.6734567999999967</v>
      </c>
      <c r="O207" s="7">
        <f t="shared" ca="1" si="43"/>
        <v>13.494284861466216</v>
      </c>
      <c r="P207" s="7">
        <f t="shared" ca="1" si="44"/>
        <v>3.6734567999999967</v>
      </c>
      <c r="Q207" s="22">
        <f t="shared" ca="1" si="45"/>
        <v>2.5122439480136833E-2</v>
      </c>
      <c r="R207" s="23">
        <f t="shared" ca="1" si="41"/>
        <v>-3.6983136807374604</v>
      </c>
      <c r="S207" s="24">
        <f t="shared" ca="1" si="52"/>
        <v>0</v>
      </c>
    </row>
    <row r="208" spans="5:19" x14ac:dyDescent="0.3">
      <c r="E208" s="21">
        <f t="shared" si="46"/>
        <v>207</v>
      </c>
      <c r="F208" s="97">
        <v>43763</v>
      </c>
      <c r="G208" s="98">
        <v>146.8001251</v>
      </c>
      <c r="H208" s="25">
        <f t="shared" si="47"/>
        <v>146.2221375</v>
      </c>
      <c r="I208" s="7">
        <f t="shared" si="48"/>
        <v>0.57798760000000016</v>
      </c>
      <c r="J208" s="7">
        <f t="shared" si="49"/>
        <v>0.33406966575376018</v>
      </c>
      <c r="K208" s="7">
        <f t="shared" si="50"/>
        <v>0.57798760000000016</v>
      </c>
      <c r="L208" s="22">
        <f t="shared" si="51"/>
        <v>3.9372418763694919E-3</v>
      </c>
      <c r="M208" s="7">
        <f t="shared" ca="1" si="40"/>
        <v>147.83730573333332</v>
      </c>
      <c r="N208" s="7">
        <f t="shared" ca="1" si="42"/>
        <v>-1.0371806333333211</v>
      </c>
      <c r="O208" s="7">
        <f t="shared" ca="1" si="43"/>
        <v>1.075743666161709</v>
      </c>
      <c r="P208" s="7">
        <f t="shared" ca="1" si="44"/>
        <v>1.0371806333333211</v>
      </c>
      <c r="Q208" s="22">
        <f t="shared" ca="1" si="45"/>
        <v>7.0652571489758292E-3</v>
      </c>
      <c r="R208" s="23">
        <f t="shared" ca="1" si="41"/>
        <v>-1.0620375140707847</v>
      </c>
      <c r="S208" s="24">
        <f t="shared" ca="1" si="52"/>
        <v>0</v>
      </c>
    </row>
    <row r="209" spans="5:19" x14ac:dyDescent="0.3">
      <c r="E209" s="21">
        <f t="shared" si="46"/>
        <v>208</v>
      </c>
      <c r="F209" s="97">
        <v>43766</v>
      </c>
      <c r="G209" s="98">
        <v>149.08319090000001</v>
      </c>
      <c r="H209" s="25">
        <f t="shared" si="47"/>
        <v>146.8001251</v>
      </c>
      <c r="I209" s="7">
        <f t="shared" si="48"/>
        <v>2.2830658000000028</v>
      </c>
      <c r="J209" s="7">
        <f t="shared" si="49"/>
        <v>5.2123894471296532</v>
      </c>
      <c r="K209" s="7">
        <f t="shared" si="50"/>
        <v>2.2830658000000028</v>
      </c>
      <c r="L209" s="22">
        <f t="shared" si="51"/>
        <v>1.5314039002099215E-2</v>
      </c>
      <c r="M209" s="7">
        <f t="shared" ca="1" si="40"/>
        <v>146.89645896666667</v>
      </c>
      <c r="N209" s="7">
        <f t="shared" ca="1" si="42"/>
        <v>2.1867319333333342</v>
      </c>
      <c r="O209" s="7">
        <f t="shared" ca="1" si="43"/>
        <v>4.7817965482597415</v>
      </c>
      <c r="P209" s="7">
        <f t="shared" ca="1" si="44"/>
        <v>2.1867319333333342</v>
      </c>
      <c r="Q209" s="22">
        <f t="shared" ca="1" si="45"/>
        <v>1.4667863762052964E-2</v>
      </c>
      <c r="R209" s="23">
        <f t="shared" ca="1" si="41"/>
        <v>2.1618750525958705</v>
      </c>
      <c r="S209" s="24">
        <f t="shared" ca="1" si="52"/>
        <v>1</v>
      </c>
    </row>
    <row r="210" spans="5:19" x14ac:dyDescent="0.3">
      <c r="E210" s="21">
        <f t="shared" si="46"/>
        <v>209</v>
      </c>
      <c r="F210" s="97">
        <v>43767</v>
      </c>
      <c r="G210" s="98">
        <v>147.92721560000001</v>
      </c>
      <c r="H210" s="25">
        <f t="shared" si="47"/>
        <v>149.08319090000001</v>
      </c>
      <c r="I210" s="7">
        <f t="shared" si="48"/>
        <v>-1.1559752999999944</v>
      </c>
      <c r="J210" s="7">
        <f t="shared" si="49"/>
        <v>1.336278894210077</v>
      </c>
      <c r="K210" s="7">
        <f t="shared" si="50"/>
        <v>1.1559752999999944</v>
      </c>
      <c r="L210" s="22">
        <f t="shared" si="51"/>
        <v>7.8144869780134921E-3</v>
      </c>
      <c r="M210" s="7">
        <f t="shared" ca="1" si="40"/>
        <v>147.36848449999999</v>
      </c>
      <c r="N210" s="7">
        <f t="shared" ca="1" si="42"/>
        <v>0.55873110000001702</v>
      </c>
      <c r="O210" s="7">
        <f t="shared" ca="1" si="43"/>
        <v>0.31218044210722901</v>
      </c>
      <c r="P210" s="7">
        <f t="shared" ca="1" si="44"/>
        <v>0.55873110000001702</v>
      </c>
      <c r="Q210" s="22">
        <f t="shared" ca="1" si="45"/>
        <v>3.7770676459620792E-3</v>
      </c>
      <c r="R210" s="23">
        <f t="shared" ca="1" si="41"/>
        <v>0.5338742192625533</v>
      </c>
      <c r="S210" s="24">
        <f t="shared" ca="1" si="52"/>
        <v>0</v>
      </c>
    </row>
    <row r="211" spans="5:19" x14ac:dyDescent="0.3">
      <c r="E211" s="21">
        <f t="shared" si="46"/>
        <v>210</v>
      </c>
      <c r="F211" s="97">
        <v>43768</v>
      </c>
      <c r="G211" s="98">
        <v>149.33367920000001</v>
      </c>
      <c r="H211" s="25">
        <f t="shared" si="47"/>
        <v>147.92721560000001</v>
      </c>
      <c r="I211" s="7">
        <f t="shared" si="48"/>
        <v>1.406463599999995</v>
      </c>
      <c r="J211" s="7">
        <f t="shared" si="49"/>
        <v>1.9781398581249461</v>
      </c>
      <c r="K211" s="7">
        <f t="shared" si="50"/>
        <v>1.406463599999995</v>
      </c>
      <c r="L211" s="22">
        <f t="shared" si="51"/>
        <v>9.4182612223485274E-3</v>
      </c>
      <c r="M211" s="7">
        <f t="shared" ca="1" si="40"/>
        <v>147.93684386666669</v>
      </c>
      <c r="N211" s="7">
        <f t="shared" ca="1" si="42"/>
        <v>1.3968353333333141</v>
      </c>
      <c r="O211" s="7">
        <f t="shared" ca="1" si="43"/>
        <v>1.9511489484483908</v>
      </c>
      <c r="P211" s="7">
        <f t="shared" ca="1" si="44"/>
        <v>1.3968353333333141</v>
      </c>
      <c r="Q211" s="22">
        <f t="shared" ca="1" si="45"/>
        <v>9.3537863716767929E-3</v>
      </c>
      <c r="R211" s="23">
        <f t="shared" ca="1" si="41"/>
        <v>1.3719784525958505</v>
      </c>
      <c r="S211" s="24">
        <f t="shared" ca="1" si="52"/>
        <v>0</v>
      </c>
    </row>
    <row r="212" spans="5:19" x14ac:dyDescent="0.3">
      <c r="E212" s="21">
        <f t="shared" si="46"/>
        <v>211</v>
      </c>
      <c r="F212" s="97">
        <v>43769</v>
      </c>
      <c r="G212" s="98">
        <v>148.68824770000001</v>
      </c>
      <c r="H212" s="25">
        <f t="shared" si="47"/>
        <v>149.33367920000001</v>
      </c>
      <c r="I212" s="7">
        <f t="shared" si="48"/>
        <v>-0.64543150000000082</v>
      </c>
      <c r="J212" s="7">
        <f t="shared" si="49"/>
        <v>0.41658182119225107</v>
      </c>
      <c r="K212" s="7">
        <f t="shared" si="50"/>
        <v>0.64543150000000082</v>
      </c>
      <c r="L212" s="22">
        <f t="shared" si="51"/>
        <v>4.3408373559035551E-3</v>
      </c>
      <c r="M212" s="7">
        <f t="shared" ca="1" si="40"/>
        <v>148.78136190000001</v>
      </c>
      <c r="N212" s="7">
        <f t="shared" ca="1" si="42"/>
        <v>-9.3114200000002256E-2</v>
      </c>
      <c r="O212" s="7">
        <f t="shared" ca="1" si="43"/>
        <v>8.67025424164042E-3</v>
      </c>
      <c r="P212" s="7">
        <f t="shared" ca="1" si="44"/>
        <v>9.3114200000002256E-2</v>
      </c>
      <c r="Q212" s="22">
        <f t="shared" ca="1" si="45"/>
        <v>6.2623779243046562E-4</v>
      </c>
      <c r="R212" s="23">
        <f t="shared" ca="1" si="41"/>
        <v>-0.11797108073746598</v>
      </c>
      <c r="S212" s="24">
        <f t="shared" ca="1" si="52"/>
        <v>1</v>
      </c>
    </row>
    <row r="213" spans="5:19" x14ac:dyDescent="0.3">
      <c r="E213" s="21">
        <f t="shared" si="46"/>
        <v>212</v>
      </c>
      <c r="F213" s="97">
        <v>43770</v>
      </c>
      <c r="G213" s="98">
        <v>150.8171692</v>
      </c>
      <c r="H213" s="25">
        <f t="shared" si="47"/>
        <v>148.68824770000001</v>
      </c>
      <c r="I213" s="7">
        <f t="shared" si="48"/>
        <v>2.1289214999999899</v>
      </c>
      <c r="J213" s="7">
        <f t="shared" si="49"/>
        <v>4.5323067531622074</v>
      </c>
      <c r="K213" s="7">
        <f t="shared" si="50"/>
        <v>2.1289214999999899</v>
      </c>
      <c r="L213" s="22">
        <f t="shared" si="51"/>
        <v>1.4115909423925124E-2</v>
      </c>
      <c r="M213" s="7">
        <f t="shared" ca="1" si="40"/>
        <v>148.64971416666666</v>
      </c>
      <c r="N213" s="7">
        <f t="shared" ca="1" si="42"/>
        <v>2.16745503333334</v>
      </c>
      <c r="O213" s="7">
        <f t="shared" ca="1" si="43"/>
        <v>4.69786132152203</v>
      </c>
      <c r="P213" s="7">
        <f t="shared" ca="1" si="44"/>
        <v>2.16745503333334</v>
      </c>
      <c r="Q213" s="22">
        <f t="shared" ca="1" si="45"/>
        <v>1.4371407743763302E-2</v>
      </c>
      <c r="R213" s="23">
        <f t="shared" ca="1" si="41"/>
        <v>2.1425981525958764</v>
      </c>
      <c r="S213" s="24">
        <f t="shared" ca="1" si="52"/>
        <v>1</v>
      </c>
    </row>
    <row r="214" spans="5:19" x14ac:dyDescent="0.3">
      <c r="E214" s="21">
        <f t="shared" si="46"/>
        <v>213</v>
      </c>
      <c r="F214" s="97">
        <v>43773</v>
      </c>
      <c r="G214" s="98">
        <v>153.44703670000001</v>
      </c>
      <c r="H214" s="25">
        <f t="shared" si="47"/>
        <v>150.8171692</v>
      </c>
      <c r="I214" s="7">
        <f t="shared" si="48"/>
        <v>2.6298675000000173</v>
      </c>
      <c r="J214" s="7">
        <f t="shared" si="49"/>
        <v>6.9162030675563413</v>
      </c>
      <c r="K214" s="7">
        <f t="shared" si="50"/>
        <v>2.6298675000000173</v>
      </c>
      <c r="L214" s="22">
        <f t="shared" si="51"/>
        <v>1.7138600761261995E-2</v>
      </c>
      <c r="M214" s="7">
        <f t="shared" ca="1" si="40"/>
        <v>149.61303203333333</v>
      </c>
      <c r="N214" s="7">
        <f t="shared" ca="1" si="42"/>
        <v>3.8340046666666865</v>
      </c>
      <c r="O214" s="7">
        <f t="shared" ca="1" si="43"/>
        <v>14.69959178402193</v>
      </c>
      <c r="P214" s="7">
        <f t="shared" ca="1" si="44"/>
        <v>3.8340046666666865</v>
      </c>
      <c r="Q214" s="22">
        <f t="shared" ca="1" si="45"/>
        <v>2.4985850161202142E-2</v>
      </c>
      <c r="R214" s="23">
        <f t="shared" ca="1" si="41"/>
        <v>3.8091477859292229</v>
      </c>
      <c r="S214" s="24">
        <f t="shared" ca="1" si="52"/>
        <v>0</v>
      </c>
    </row>
    <row r="215" spans="5:19" x14ac:dyDescent="0.3">
      <c r="E215" s="21">
        <f t="shared" si="46"/>
        <v>214</v>
      </c>
      <c r="F215" s="97">
        <v>43774</v>
      </c>
      <c r="G215" s="98">
        <v>149.47814940000001</v>
      </c>
      <c r="H215" s="25">
        <f t="shared" si="47"/>
        <v>153.44703670000001</v>
      </c>
      <c r="I215" s="7">
        <f t="shared" si="48"/>
        <v>-3.9688873000000058</v>
      </c>
      <c r="J215" s="7">
        <f t="shared" si="49"/>
        <v>15.752066400101336</v>
      </c>
      <c r="K215" s="7">
        <f t="shared" si="50"/>
        <v>3.9688873000000058</v>
      </c>
      <c r="L215" s="22">
        <f t="shared" si="51"/>
        <v>2.6551621865342719E-2</v>
      </c>
      <c r="M215" s="7">
        <f t="shared" ca="1" si="40"/>
        <v>150.98415120000001</v>
      </c>
      <c r="N215" s="7">
        <f t="shared" ca="1" si="42"/>
        <v>-1.5060018000000071</v>
      </c>
      <c r="O215" s="7">
        <f t="shared" ca="1" si="43"/>
        <v>2.2680414216032614</v>
      </c>
      <c r="P215" s="7">
        <f t="shared" ca="1" si="44"/>
        <v>1.5060018000000071</v>
      </c>
      <c r="Q215" s="22">
        <f t="shared" ca="1" si="45"/>
        <v>1.0075063185121337E-2</v>
      </c>
      <c r="R215" s="23">
        <f t="shared" ca="1" si="41"/>
        <v>-1.5308586807374707</v>
      </c>
      <c r="S215" s="24">
        <f t="shared" ca="1" si="52"/>
        <v>1</v>
      </c>
    </row>
    <row r="216" spans="5:19" x14ac:dyDescent="0.3">
      <c r="E216" s="21">
        <f t="shared" si="46"/>
        <v>215</v>
      </c>
      <c r="F216" s="97">
        <v>43775</v>
      </c>
      <c r="G216" s="98">
        <v>142.8986969</v>
      </c>
      <c r="H216" s="25">
        <f t="shared" si="47"/>
        <v>149.47814940000001</v>
      </c>
      <c r="I216" s="7">
        <f t="shared" si="48"/>
        <v>-6.5794525000000021</v>
      </c>
      <c r="J216" s="7">
        <f t="shared" si="49"/>
        <v>43.289195199756278</v>
      </c>
      <c r="K216" s="7">
        <f t="shared" si="50"/>
        <v>6.5794525000000021</v>
      </c>
      <c r="L216" s="22">
        <f t="shared" si="51"/>
        <v>4.6042774655980799E-2</v>
      </c>
      <c r="M216" s="7">
        <f t="shared" ca="1" si="40"/>
        <v>151.24745176666667</v>
      </c>
      <c r="N216" s="7">
        <f t="shared" ca="1" si="42"/>
        <v>-8.3487548666666669</v>
      </c>
      <c r="O216" s="7">
        <f t="shared" ca="1" si="43"/>
        <v>69.701707823690356</v>
      </c>
      <c r="P216" s="7">
        <f t="shared" ca="1" si="44"/>
        <v>8.3487548666666669</v>
      </c>
      <c r="Q216" s="22">
        <f t="shared" ca="1" si="45"/>
        <v>5.8424289708597525E-2</v>
      </c>
      <c r="R216" s="23">
        <f t="shared" ca="1" si="41"/>
        <v>-8.3736117474041301</v>
      </c>
      <c r="S216" s="24">
        <f t="shared" ca="1" si="52"/>
        <v>0</v>
      </c>
    </row>
    <row r="217" spans="5:19" x14ac:dyDescent="0.3">
      <c r="E217" s="21">
        <f t="shared" si="46"/>
        <v>216</v>
      </c>
      <c r="F217" s="97">
        <v>43776</v>
      </c>
      <c r="G217" s="98">
        <v>145.9427795</v>
      </c>
      <c r="H217" s="25">
        <f t="shared" si="47"/>
        <v>142.8986969</v>
      </c>
      <c r="I217" s="7">
        <f t="shared" si="48"/>
        <v>3.0440825999999959</v>
      </c>
      <c r="J217" s="7">
        <f t="shared" si="49"/>
        <v>9.2664388756227343</v>
      </c>
      <c r="K217" s="7">
        <f t="shared" si="50"/>
        <v>3.0440825999999959</v>
      </c>
      <c r="L217" s="22">
        <f t="shared" si="51"/>
        <v>2.0858055536759158E-2</v>
      </c>
      <c r="M217" s="7">
        <f t="shared" ca="1" si="40"/>
        <v>148.60796100000002</v>
      </c>
      <c r="N217" s="7">
        <f t="shared" ca="1" si="42"/>
        <v>-2.665181500000017</v>
      </c>
      <c r="O217" s="7">
        <f t="shared" ca="1" si="43"/>
        <v>7.1031924279423402</v>
      </c>
      <c r="P217" s="7">
        <f t="shared" ca="1" si="44"/>
        <v>2.665181500000017</v>
      </c>
      <c r="Q217" s="22">
        <f t="shared" ca="1" si="45"/>
        <v>1.8261825005189906E-2</v>
      </c>
      <c r="R217" s="23">
        <f t="shared" ca="1" si="41"/>
        <v>-2.6900383807374806</v>
      </c>
      <c r="S217" s="24">
        <f t="shared" ca="1" si="52"/>
        <v>0</v>
      </c>
    </row>
    <row r="218" spans="5:19" x14ac:dyDescent="0.3">
      <c r="E218" s="21">
        <f t="shared" si="46"/>
        <v>217</v>
      </c>
      <c r="F218" s="97">
        <v>43777</v>
      </c>
      <c r="G218" s="98">
        <v>145.04690550000001</v>
      </c>
      <c r="H218" s="25">
        <f t="shared" si="47"/>
        <v>145.9427795</v>
      </c>
      <c r="I218" s="7">
        <f t="shared" si="48"/>
        <v>-0.89587399999999207</v>
      </c>
      <c r="J218" s="7">
        <f t="shared" si="49"/>
        <v>0.80259022387598578</v>
      </c>
      <c r="K218" s="7">
        <f t="shared" si="50"/>
        <v>0.89587399999999207</v>
      </c>
      <c r="L218" s="22">
        <f t="shared" si="51"/>
        <v>6.1764433850675432E-3</v>
      </c>
      <c r="M218" s="7">
        <f t="shared" ca="1" si="40"/>
        <v>146.10654193333335</v>
      </c>
      <c r="N218" s="7">
        <f t="shared" ca="1" si="42"/>
        <v>-1.0596364333333383</v>
      </c>
      <c r="O218" s="7">
        <f t="shared" ca="1" si="43"/>
        <v>1.1228293708473984</v>
      </c>
      <c r="P218" s="7">
        <f t="shared" ca="1" si="44"/>
        <v>1.0596364333333383</v>
      </c>
      <c r="Q218" s="22">
        <f t="shared" ca="1" si="45"/>
        <v>7.3054742511093305E-3</v>
      </c>
      <c r="R218" s="23">
        <f t="shared" ca="1" si="41"/>
        <v>-1.084493314070802</v>
      </c>
      <c r="S218" s="24">
        <f t="shared" ca="1" si="52"/>
        <v>0</v>
      </c>
    </row>
    <row r="219" spans="5:19" x14ac:dyDescent="0.3">
      <c r="E219" s="21">
        <f t="shared" si="46"/>
        <v>218</v>
      </c>
      <c r="F219" s="97">
        <v>43780</v>
      </c>
      <c r="G219" s="98">
        <v>143.84275819999999</v>
      </c>
      <c r="H219" s="25">
        <f t="shared" si="47"/>
        <v>145.04690550000001</v>
      </c>
      <c r="I219" s="7">
        <f t="shared" si="48"/>
        <v>-1.2041473000000167</v>
      </c>
      <c r="J219" s="7">
        <f t="shared" si="49"/>
        <v>1.4499707200973302</v>
      </c>
      <c r="K219" s="7">
        <f t="shared" si="50"/>
        <v>1.2041473000000167</v>
      </c>
      <c r="L219" s="22">
        <f t="shared" si="51"/>
        <v>8.3712750997569293E-3</v>
      </c>
      <c r="M219" s="7">
        <f t="shared" ca="1" si="40"/>
        <v>144.62946063333334</v>
      </c>
      <c r="N219" s="7">
        <f t="shared" ca="1" si="42"/>
        <v>-0.78670243333334611</v>
      </c>
      <c r="O219" s="7">
        <f t="shared" ca="1" si="43"/>
        <v>0.61890071861260787</v>
      </c>
      <c r="P219" s="7">
        <f t="shared" ca="1" si="44"/>
        <v>0.78670243333334611</v>
      </c>
      <c r="Q219" s="22">
        <f t="shared" ca="1" si="45"/>
        <v>5.4691834554472978E-3</v>
      </c>
      <c r="R219" s="23">
        <f t="shared" ca="1" si="41"/>
        <v>-0.81155931407080983</v>
      </c>
      <c r="S219" s="24">
        <f t="shared" ca="1" si="52"/>
        <v>0</v>
      </c>
    </row>
    <row r="220" spans="5:19" x14ac:dyDescent="0.3">
      <c r="E220" s="21">
        <f t="shared" si="46"/>
        <v>219</v>
      </c>
      <c r="F220" s="97">
        <v>43781</v>
      </c>
      <c r="G220" s="98">
        <v>142.74456789999999</v>
      </c>
      <c r="H220" s="25">
        <f t="shared" si="47"/>
        <v>143.84275819999999</v>
      </c>
      <c r="I220" s="7">
        <f t="shared" si="48"/>
        <v>-1.0981902999999988</v>
      </c>
      <c r="J220" s="7">
        <f t="shared" si="49"/>
        <v>1.2060219350140875</v>
      </c>
      <c r="K220" s="7">
        <f t="shared" si="50"/>
        <v>1.0981902999999988</v>
      </c>
      <c r="L220" s="22">
        <f t="shared" si="51"/>
        <v>7.6933946850386518E-3</v>
      </c>
      <c r="M220" s="7">
        <f t="shared" ca="1" si="40"/>
        <v>144.94414773333332</v>
      </c>
      <c r="N220" s="7">
        <f t="shared" ca="1" si="42"/>
        <v>-2.1995798333333312</v>
      </c>
      <c r="O220" s="7">
        <f t="shared" ca="1" si="43"/>
        <v>4.8381514432066846</v>
      </c>
      <c r="P220" s="7">
        <f t="shared" ca="1" si="44"/>
        <v>2.1995798333333312</v>
      </c>
      <c r="Q220" s="22">
        <f t="shared" ca="1" si="45"/>
        <v>1.5409201664852504E-2</v>
      </c>
      <c r="R220" s="23">
        <f t="shared" ca="1" si="41"/>
        <v>-2.2244367140707948</v>
      </c>
      <c r="S220" s="24">
        <f t="shared" ca="1" si="52"/>
        <v>0</v>
      </c>
    </row>
    <row r="221" spans="5:19" x14ac:dyDescent="0.3">
      <c r="E221" s="21">
        <f t="shared" si="46"/>
        <v>220</v>
      </c>
      <c r="F221" s="97">
        <v>43782</v>
      </c>
      <c r="G221" s="98">
        <v>140.70231630000001</v>
      </c>
      <c r="H221" s="25">
        <f t="shared" si="47"/>
        <v>142.74456789999999</v>
      </c>
      <c r="I221" s="7">
        <f t="shared" si="48"/>
        <v>-2.042251599999986</v>
      </c>
      <c r="J221" s="7">
        <f t="shared" si="49"/>
        <v>4.170791597702503</v>
      </c>
      <c r="K221" s="7">
        <f t="shared" si="50"/>
        <v>2.042251599999986</v>
      </c>
      <c r="L221" s="22">
        <f t="shared" si="51"/>
        <v>1.4514697793926694E-2</v>
      </c>
      <c r="M221" s="7">
        <f t="shared" ca="1" si="40"/>
        <v>143.87807720000001</v>
      </c>
      <c r="N221" s="7">
        <f t="shared" ca="1" si="42"/>
        <v>-3.1757609000000002</v>
      </c>
      <c r="O221" s="7">
        <f t="shared" ca="1" si="43"/>
        <v>10.085457293968812</v>
      </c>
      <c r="P221" s="7">
        <f t="shared" ca="1" si="44"/>
        <v>3.1757609000000002</v>
      </c>
      <c r="Q221" s="22">
        <f t="shared" ca="1" si="45"/>
        <v>2.2570779099533561E-2</v>
      </c>
      <c r="R221" s="23">
        <f t="shared" ca="1" si="41"/>
        <v>-3.2006177807374638</v>
      </c>
      <c r="S221" s="24">
        <f t="shared" ca="1" si="52"/>
        <v>0</v>
      </c>
    </row>
    <row r="222" spans="5:19" x14ac:dyDescent="0.3">
      <c r="E222" s="21">
        <f t="shared" si="46"/>
        <v>221</v>
      </c>
      <c r="F222" s="97">
        <v>43783</v>
      </c>
      <c r="G222" s="98">
        <v>140.74086</v>
      </c>
      <c r="H222" s="25">
        <f t="shared" si="47"/>
        <v>140.70231630000001</v>
      </c>
      <c r="I222" s="7">
        <f t="shared" si="48"/>
        <v>3.8543699999991077E-2</v>
      </c>
      <c r="J222" s="7">
        <f t="shared" si="49"/>
        <v>1.4856168096893121E-3</v>
      </c>
      <c r="K222" s="7">
        <f t="shared" si="50"/>
        <v>3.8543699999991077E-2</v>
      </c>
      <c r="L222" s="22">
        <f t="shared" si="51"/>
        <v>2.7386289951611122E-4</v>
      </c>
      <c r="M222" s="7">
        <f t="shared" ca="1" si="40"/>
        <v>142.42988080000001</v>
      </c>
      <c r="N222" s="7">
        <f t="shared" ca="1" si="42"/>
        <v>-1.6890208000000086</v>
      </c>
      <c r="O222" s="7">
        <f t="shared" ca="1" si="43"/>
        <v>2.8527912628326693</v>
      </c>
      <c r="P222" s="7">
        <f t="shared" ca="1" si="44"/>
        <v>1.6890208000000086</v>
      </c>
      <c r="Q222" s="22">
        <f t="shared" ca="1" si="45"/>
        <v>1.2000927093951314E-2</v>
      </c>
      <c r="R222" s="23">
        <f t="shared" ca="1" si="41"/>
        <v>-1.7138776807374723</v>
      </c>
      <c r="S222" s="24">
        <f t="shared" ca="1" si="52"/>
        <v>0</v>
      </c>
    </row>
    <row r="223" spans="5:19" x14ac:dyDescent="0.3">
      <c r="E223" s="21">
        <f t="shared" si="46"/>
        <v>222</v>
      </c>
      <c r="F223" s="97">
        <v>43784</v>
      </c>
      <c r="G223" s="98">
        <v>142.53262330000001</v>
      </c>
      <c r="H223" s="25">
        <f t="shared" si="47"/>
        <v>140.74086</v>
      </c>
      <c r="I223" s="7">
        <f t="shared" si="48"/>
        <v>1.7917633000000137</v>
      </c>
      <c r="J223" s="7">
        <f t="shared" si="49"/>
        <v>3.210415723226939</v>
      </c>
      <c r="K223" s="7">
        <f t="shared" si="50"/>
        <v>1.7917633000000137</v>
      </c>
      <c r="L223" s="22">
        <f t="shared" si="51"/>
        <v>1.2570899619441816E-2</v>
      </c>
      <c r="M223" s="7">
        <f t="shared" ca="1" si="40"/>
        <v>141.39591473333334</v>
      </c>
      <c r="N223" s="7">
        <f t="shared" ca="1" si="42"/>
        <v>1.1367085666666696</v>
      </c>
      <c r="O223" s="7">
        <f t="shared" ca="1" si="43"/>
        <v>1.2921063655333946</v>
      </c>
      <c r="P223" s="7">
        <f t="shared" ca="1" si="44"/>
        <v>1.1367085666666696</v>
      </c>
      <c r="Q223" s="22">
        <f t="shared" ca="1" si="45"/>
        <v>7.975076444598557E-3</v>
      </c>
      <c r="R223" s="23">
        <f t="shared" ca="1" si="41"/>
        <v>1.111851685929206</v>
      </c>
      <c r="S223" s="24">
        <f t="shared" ca="1" si="52"/>
        <v>1</v>
      </c>
    </row>
    <row r="224" spans="5:19" x14ac:dyDescent="0.3">
      <c r="E224" s="21">
        <f t="shared" si="46"/>
        <v>223</v>
      </c>
      <c r="F224" s="97">
        <v>43787</v>
      </c>
      <c r="G224" s="98">
        <v>144.69046019999999</v>
      </c>
      <c r="H224" s="25">
        <f t="shared" si="47"/>
        <v>142.53262330000001</v>
      </c>
      <c r="I224" s="7">
        <f t="shared" si="48"/>
        <v>2.1578368999999782</v>
      </c>
      <c r="J224" s="7">
        <f t="shared" si="49"/>
        <v>4.6562600870015158</v>
      </c>
      <c r="K224" s="7">
        <f t="shared" si="50"/>
        <v>2.1578368999999782</v>
      </c>
      <c r="L224" s="22">
        <f t="shared" si="51"/>
        <v>1.4913470432102326E-2</v>
      </c>
      <c r="M224" s="7">
        <f t="shared" ca="1" si="40"/>
        <v>141.32526653333335</v>
      </c>
      <c r="N224" s="7">
        <f t="shared" ca="1" si="42"/>
        <v>3.3651936666666415</v>
      </c>
      <c r="O224" s="7">
        <f t="shared" ca="1" si="43"/>
        <v>11.324528414173276</v>
      </c>
      <c r="P224" s="7">
        <f t="shared" ca="1" si="44"/>
        <v>3.3651936666666415</v>
      </c>
      <c r="Q224" s="22">
        <f t="shared" ca="1" si="45"/>
        <v>2.3257882116174525E-2</v>
      </c>
      <c r="R224" s="23">
        <f t="shared" ca="1" si="41"/>
        <v>3.3403367859291779</v>
      </c>
      <c r="S224" s="24">
        <f t="shared" ca="1" si="52"/>
        <v>0</v>
      </c>
    </row>
    <row r="225" spans="5:19" x14ac:dyDescent="0.3">
      <c r="E225" s="21">
        <f t="shared" si="46"/>
        <v>224</v>
      </c>
      <c r="F225" s="97">
        <v>43788</v>
      </c>
      <c r="G225" s="98">
        <v>144.8927612</v>
      </c>
      <c r="H225" s="25">
        <f t="shared" si="47"/>
        <v>144.69046019999999</v>
      </c>
      <c r="I225" s="7">
        <f t="shared" si="48"/>
        <v>0.20230100000000562</v>
      </c>
      <c r="J225" s="7">
        <f t="shared" si="49"/>
        <v>4.0925694601002274E-2</v>
      </c>
      <c r="K225" s="7">
        <f t="shared" si="50"/>
        <v>0.20230100000000562</v>
      </c>
      <c r="L225" s="22">
        <f t="shared" si="51"/>
        <v>1.3962119178663676E-3</v>
      </c>
      <c r="M225" s="7">
        <f t="shared" ca="1" si="40"/>
        <v>142.65464783333334</v>
      </c>
      <c r="N225" s="7">
        <f t="shared" ca="1" si="42"/>
        <v>2.2381133666666528</v>
      </c>
      <c r="O225" s="7">
        <f t="shared" ca="1" si="43"/>
        <v>5.0091514420519392</v>
      </c>
      <c r="P225" s="7">
        <f t="shared" ca="1" si="44"/>
        <v>2.2381133666666528</v>
      </c>
      <c r="Q225" s="22">
        <f t="shared" ca="1" si="45"/>
        <v>1.5446688627717677E-2</v>
      </c>
      <c r="R225" s="23">
        <f t="shared" ca="1" si="41"/>
        <v>2.2132564859291892</v>
      </c>
      <c r="S225" s="24">
        <f t="shared" ca="1" si="52"/>
        <v>0</v>
      </c>
    </row>
    <row r="226" spans="5:19" x14ac:dyDescent="0.3">
      <c r="E226" s="21">
        <f t="shared" si="46"/>
        <v>225</v>
      </c>
      <c r="F226" s="97">
        <v>43789</v>
      </c>
      <c r="G226" s="98">
        <v>145.39369199999999</v>
      </c>
      <c r="H226" s="25">
        <f t="shared" si="47"/>
        <v>144.8927612</v>
      </c>
      <c r="I226" s="7">
        <f t="shared" si="48"/>
        <v>0.5009307999999919</v>
      </c>
      <c r="J226" s="7">
        <f t="shared" si="49"/>
        <v>0.2509316663886319</v>
      </c>
      <c r="K226" s="7">
        <f t="shared" si="50"/>
        <v>0.5009307999999919</v>
      </c>
      <c r="L226" s="22">
        <f t="shared" si="51"/>
        <v>3.4453406685620992E-3</v>
      </c>
      <c r="M226" s="7">
        <f t="shared" ca="1" si="40"/>
        <v>144.0386149</v>
      </c>
      <c r="N226" s="7">
        <f t="shared" ca="1" si="42"/>
        <v>1.3550770999999884</v>
      </c>
      <c r="O226" s="7">
        <f t="shared" ca="1" si="43"/>
        <v>1.8362339469443785</v>
      </c>
      <c r="P226" s="7">
        <f t="shared" ca="1" si="44"/>
        <v>1.3550770999999884</v>
      </c>
      <c r="Q226" s="22">
        <f t="shared" ca="1" si="45"/>
        <v>9.3200542703048526E-3</v>
      </c>
      <c r="R226" s="23">
        <f t="shared" ca="1" si="41"/>
        <v>1.3302202192625248</v>
      </c>
      <c r="S226" s="24">
        <f t="shared" ca="1" si="52"/>
        <v>0</v>
      </c>
    </row>
    <row r="227" spans="5:19" x14ac:dyDescent="0.3">
      <c r="E227" s="21">
        <f t="shared" si="46"/>
        <v>226</v>
      </c>
      <c r="F227" s="97">
        <v>43790</v>
      </c>
      <c r="G227" s="98">
        <v>145.7019501</v>
      </c>
      <c r="H227" s="25">
        <f t="shared" si="47"/>
        <v>145.39369199999999</v>
      </c>
      <c r="I227" s="7">
        <f t="shared" si="48"/>
        <v>0.30825810000001752</v>
      </c>
      <c r="J227" s="7">
        <f t="shared" si="49"/>
        <v>9.5023056215620808E-2</v>
      </c>
      <c r="K227" s="7">
        <f t="shared" si="50"/>
        <v>0.30825810000001752</v>
      </c>
      <c r="L227" s="22">
        <f t="shared" si="51"/>
        <v>2.1156758697357856E-3</v>
      </c>
      <c r="M227" s="7">
        <f t="shared" ca="1" si="40"/>
        <v>144.99230446666664</v>
      </c>
      <c r="N227" s="7">
        <f t="shared" ca="1" si="42"/>
        <v>0.70964563333336628</v>
      </c>
      <c r="O227" s="7">
        <f t="shared" ca="1" si="43"/>
        <v>0.50359692490911456</v>
      </c>
      <c r="P227" s="7">
        <f t="shared" ca="1" si="44"/>
        <v>0.70964563333336628</v>
      </c>
      <c r="Q227" s="22">
        <f t="shared" ca="1" si="45"/>
        <v>4.8705294119008929E-3</v>
      </c>
      <c r="R227" s="23">
        <f t="shared" ca="1" si="41"/>
        <v>0.68478875259590255</v>
      </c>
      <c r="S227" s="24">
        <f t="shared" ca="1" si="52"/>
        <v>0</v>
      </c>
    </row>
    <row r="228" spans="5:19" x14ac:dyDescent="0.3">
      <c r="E228" s="21">
        <f t="shared" si="46"/>
        <v>227</v>
      </c>
      <c r="F228" s="97">
        <v>43791</v>
      </c>
      <c r="G228" s="98">
        <v>145.1624908</v>
      </c>
      <c r="H228" s="25">
        <f t="shared" si="47"/>
        <v>145.7019501</v>
      </c>
      <c r="I228" s="7">
        <f t="shared" si="48"/>
        <v>-0.5394593000000043</v>
      </c>
      <c r="J228" s="7">
        <f t="shared" si="49"/>
        <v>0.29101633635649465</v>
      </c>
      <c r="K228" s="7">
        <f t="shared" si="50"/>
        <v>0.5394593000000043</v>
      </c>
      <c r="L228" s="22">
        <f t="shared" si="51"/>
        <v>3.7162444446014169E-3</v>
      </c>
      <c r="M228" s="7">
        <f t="shared" ca="1" si="40"/>
        <v>145.32946776666665</v>
      </c>
      <c r="N228" s="7">
        <f t="shared" ca="1" si="42"/>
        <v>-0.16697696666665252</v>
      </c>
      <c r="O228" s="7">
        <f t="shared" ca="1" si="43"/>
        <v>2.7881307397196384E-2</v>
      </c>
      <c r="P228" s="7">
        <f t="shared" ca="1" si="44"/>
        <v>0.16697696666665252</v>
      </c>
      <c r="Q228" s="22">
        <f t="shared" ca="1" si="45"/>
        <v>1.1502762576367457E-3</v>
      </c>
      <c r="R228" s="23">
        <f t="shared" ca="1" si="41"/>
        <v>-0.19183384740411624</v>
      </c>
      <c r="S228" s="24">
        <f t="shared" ca="1" si="52"/>
        <v>1</v>
      </c>
    </row>
    <row r="229" spans="5:19" x14ac:dyDescent="0.3">
      <c r="E229" s="21">
        <f t="shared" si="46"/>
        <v>228</v>
      </c>
      <c r="F229" s="97">
        <v>43794</v>
      </c>
      <c r="G229" s="98">
        <v>145.6923218</v>
      </c>
      <c r="H229" s="25">
        <f t="shared" si="47"/>
        <v>145.1624908</v>
      </c>
      <c r="I229" s="7">
        <f t="shared" si="48"/>
        <v>0.5298310000000015</v>
      </c>
      <c r="J229" s="7">
        <f t="shared" si="49"/>
        <v>0.28072088856100158</v>
      </c>
      <c r="K229" s="7">
        <f t="shared" si="50"/>
        <v>0.5298310000000015</v>
      </c>
      <c r="L229" s="22">
        <f t="shared" si="51"/>
        <v>3.6366432592606366E-3</v>
      </c>
      <c r="M229" s="7">
        <f t="shared" ca="1" si="40"/>
        <v>145.41937763333331</v>
      </c>
      <c r="N229" s="7">
        <f t="shared" ca="1" si="42"/>
        <v>0.27294416666669008</v>
      </c>
      <c r="O229" s="7">
        <f t="shared" ca="1" si="43"/>
        <v>7.4498518117373888E-2</v>
      </c>
      <c r="P229" s="7">
        <f t="shared" ca="1" si="44"/>
        <v>0.27294416666669008</v>
      </c>
      <c r="Q229" s="22">
        <f t="shared" ca="1" si="45"/>
        <v>1.8734286288702008E-3</v>
      </c>
      <c r="R229" s="23">
        <f t="shared" ca="1" si="41"/>
        <v>0.24808728592922635</v>
      </c>
      <c r="S229" s="24">
        <f t="shared" ca="1" si="52"/>
        <v>1</v>
      </c>
    </row>
    <row r="230" spans="5:19" x14ac:dyDescent="0.3">
      <c r="E230" s="21">
        <f t="shared" si="46"/>
        <v>229</v>
      </c>
      <c r="F230" s="97">
        <v>43795</v>
      </c>
      <c r="G230" s="98">
        <v>147.45520020000001</v>
      </c>
      <c r="H230" s="25">
        <f t="shared" si="47"/>
        <v>145.6923218</v>
      </c>
      <c r="I230" s="7">
        <f t="shared" si="48"/>
        <v>1.7628784000000053</v>
      </c>
      <c r="J230" s="7">
        <f t="shared" si="49"/>
        <v>3.1077402531865785</v>
      </c>
      <c r="K230" s="7">
        <f t="shared" si="50"/>
        <v>1.7628784000000053</v>
      </c>
      <c r="L230" s="22">
        <f t="shared" si="51"/>
        <v>1.1955349133899213E-2</v>
      </c>
      <c r="M230" s="7">
        <f t="shared" ca="1" si="40"/>
        <v>145.51892089999998</v>
      </c>
      <c r="N230" s="7">
        <f t="shared" ca="1" si="42"/>
        <v>1.9362793000000238</v>
      </c>
      <c r="O230" s="7">
        <f t="shared" ca="1" si="43"/>
        <v>3.7491775276085821</v>
      </c>
      <c r="P230" s="7">
        <f t="shared" ca="1" si="44"/>
        <v>1.9362793000000238</v>
      </c>
      <c r="Q230" s="22">
        <f t="shared" ca="1" si="45"/>
        <v>1.3131305626208928E-2</v>
      </c>
      <c r="R230" s="23">
        <f t="shared" ca="1" si="41"/>
        <v>1.9114224192625602</v>
      </c>
      <c r="S230" s="24">
        <f t="shared" ca="1" si="52"/>
        <v>0</v>
      </c>
    </row>
    <row r="231" spans="5:19" x14ac:dyDescent="0.3">
      <c r="E231" s="21">
        <f t="shared" si="46"/>
        <v>230</v>
      </c>
      <c r="F231" s="97">
        <v>43796</v>
      </c>
      <c r="G231" s="98">
        <v>149.77677919999999</v>
      </c>
      <c r="H231" s="25">
        <f t="shared" si="47"/>
        <v>147.45520020000001</v>
      </c>
      <c r="I231" s="7">
        <f t="shared" si="48"/>
        <v>2.3215789999999856</v>
      </c>
      <c r="J231" s="7">
        <f t="shared" si="49"/>
        <v>5.3897290532409334</v>
      </c>
      <c r="K231" s="7">
        <f t="shared" si="50"/>
        <v>2.3215789999999856</v>
      </c>
      <c r="L231" s="22">
        <f t="shared" si="51"/>
        <v>1.5500259869388256E-2</v>
      </c>
      <c r="M231" s="7">
        <f t="shared" ca="1" si="40"/>
        <v>146.1033376</v>
      </c>
      <c r="N231" s="7">
        <f t="shared" ca="1" si="42"/>
        <v>3.6734415999999896</v>
      </c>
      <c r="O231" s="7">
        <f t="shared" ca="1" si="43"/>
        <v>13.494173188610484</v>
      </c>
      <c r="P231" s="7">
        <f t="shared" ca="1" si="44"/>
        <v>3.6734415999999896</v>
      </c>
      <c r="Q231" s="22">
        <f t="shared" ca="1" si="45"/>
        <v>2.4526108917689891E-2</v>
      </c>
      <c r="R231" s="23">
        <f t="shared" ca="1" si="41"/>
        <v>3.648584719262526</v>
      </c>
      <c r="S231" s="24">
        <f t="shared" ca="1" si="52"/>
        <v>0</v>
      </c>
    </row>
    <row r="232" spans="5:19" x14ac:dyDescent="0.3">
      <c r="E232" s="21">
        <f t="shared" si="46"/>
        <v>231</v>
      </c>
      <c r="F232" s="97">
        <v>43798</v>
      </c>
      <c r="G232" s="98">
        <v>150.32588200000001</v>
      </c>
      <c r="H232" s="25">
        <f t="shared" si="47"/>
        <v>149.77677919999999</v>
      </c>
      <c r="I232" s="7">
        <f t="shared" si="48"/>
        <v>0.54910280000001421</v>
      </c>
      <c r="J232" s="7">
        <f t="shared" si="49"/>
        <v>0.30151388496785558</v>
      </c>
      <c r="K232" s="7">
        <f t="shared" si="50"/>
        <v>0.54910280000001421</v>
      </c>
      <c r="L232" s="22">
        <f t="shared" si="51"/>
        <v>3.652749564443029E-3</v>
      </c>
      <c r="M232" s="7">
        <f t="shared" ca="1" si="40"/>
        <v>147.64143373333332</v>
      </c>
      <c r="N232" s="7">
        <f t="shared" ca="1" si="42"/>
        <v>2.684448266666692</v>
      </c>
      <c r="O232" s="7">
        <f t="shared" ca="1" si="43"/>
        <v>7.2062624964098072</v>
      </c>
      <c r="P232" s="7">
        <f t="shared" ca="1" si="44"/>
        <v>2.684448266666692</v>
      </c>
      <c r="Q232" s="22">
        <f t="shared" ca="1" si="45"/>
        <v>1.7857525470342438E-2</v>
      </c>
      <c r="R232" s="23">
        <f t="shared" ca="1" si="41"/>
        <v>2.6595913859292284</v>
      </c>
      <c r="S232" s="24">
        <f t="shared" ca="1" si="52"/>
        <v>0</v>
      </c>
    </row>
    <row r="233" spans="5:19" x14ac:dyDescent="0.3">
      <c r="E233" s="21">
        <f t="shared" si="46"/>
        <v>232</v>
      </c>
      <c r="F233" s="97">
        <v>43801</v>
      </c>
      <c r="G233" s="98">
        <v>146.80976870000001</v>
      </c>
      <c r="H233" s="25">
        <f t="shared" si="47"/>
        <v>150.32588200000001</v>
      </c>
      <c r="I233" s="7">
        <f t="shared" si="48"/>
        <v>-3.5161133000000007</v>
      </c>
      <c r="J233" s="7">
        <f t="shared" si="49"/>
        <v>12.363052738436895</v>
      </c>
      <c r="K233" s="7">
        <f t="shared" si="50"/>
        <v>3.5161133000000007</v>
      </c>
      <c r="L233" s="22">
        <f t="shared" si="51"/>
        <v>2.3950131732616786E-2</v>
      </c>
      <c r="M233" s="7">
        <f t="shared" ca="1" si="40"/>
        <v>149.18595379999999</v>
      </c>
      <c r="N233" s="7">
        <f t="shared" ca="1" si="42"/>
        <v>-2.3761850999999865</v>
      </c>
      <c r="O233" s="7">
        <f t="shared" ca="1" si="43"/>
        <v>5.6462556294619457</v>
      </c>
      <c r="P233" s="7">
        <f t="shared" ca="1" si="44"/>
        <v>2.3761850999999865</v>
      </c>
      <c r="Q233" s="22">
        <f t="shared" ca="1" si="45"/>
        <v>1.6185469952313781E-2</v>
      </c>
      <c r="R233" s="23">
        <f t="shared" ca="1" si="41"/>
        <v>-2.4010419807374501</v>
      </c>
      <c r="S233" s="24">
        <f t="shared" ca="1" si="52"/>
        <v>1</v>
      </c>
    </row>
    <row r="234" spans="5:19" x14ac:dyDescent="0.3">
      <c r="E234" s="21">
        <f t="shared" si="46"/>
        <v>233</v>
      </c>
      <c r="F234" s="97">
        <v>43802</v>
      </c>
      <c r="G234" s="98">
        <v>149.3529053</v>
      </c>
      <c r="H234" s="25">
        <f t="shared" si="47"/>
        <v>146.80976870000001</v>
      </c>
      <c r="I234" s="7">
        <f t="shared" si="48"/>
        <v>2.5431365999999969</v>
      </c>
      <c r="J234" s="7">
        <f t="shared" si="49"/>
        <v>6.4675437662595439</v>
      </c>
      <c r="K234" s="7">
        <f t="shared" si="50"/>
        <v>2.5431365999999969</v>
      </c>
      <c r="L234" s="22">
        <f t="shared" si="51"/>
        <v>1.7027700900037308E-2</v>
      </c>
      <c r="M234" s="7">
        <f t="shared" ca="1" si="40"/>
        <v>148.97080996666668</v>
      </c>
      <c r="N234" s="7">
        <f t="shared" ca="1" si="42"/>
        <v>0.38209533333332502</v>
      </c>
      <c r="O234" s="7">
        <f t="shared" ca="1" si="43"/>
        <v>0.14599684375510474</v>
      </c>
      <c r="P234" s="7">
        <f t="shared" ca="1" si="44"/>
        <v>0.38209533333332502</v>
      </c>
      <c r="Q234" s="22">
        <f t="shared" ca="1" si="45"/>
        <v>2.5583388054341719E-3</v>
      </c>
      <c r="R234" s="23">
        <f t="shared" ca="1" si="41"/>
        <v>0.35723845259586129</v>
      </c>
      <c r="S234" s="24">
        <f t="shared" ca="1" si="52"/>
        <v>1</v>
      </c>
    </row>
    <row r="235" spans="5:19" x14ac:dyDescent="0.3">
      <c r="E235" s="21">
        <f t="shared" si="46"/>
        <v>234</v>
      </c>
      <c r="F235" s="97">
        <v>43803</v>
      </c>
      <c r="G235" s="98">
        <v>148.13916019999999</v>
      </c>
      <c r="H235" s="25">
        <f t="shared" si="47"/>
        <v>149.3529053</v>
      </c>
      <c r="I235" s="7">
        <f t="shared" si="48"/>
        <v>-1.2137451000000112</v>
      </c>
      <c r="J235" s="7">
        <f t="shared" si="49"/>
        <v>1.4731771677740373</v>
      </c>
      <c r="K235" s="7">
        <f t="shared" si="50"/>
        <v>1.2137451000000112</v>
      </c>
      <c r="L235" s="22">
        <f t="shared" si="51"/>
        <v>8.1932765000244101E-3</v>
      </c>
      <c r="M235" s="7">
        <f t="shared" ca="1" si="40"/>
        <v>148.82951866666667</v>
      </c>
      <c r="N235" s="7">
        <f t="shared" ca="1" si="42"/>
        <v>-0.69035846666668021</v>
      </c>
      <c r="O235" s="7">
        <f t="shared" ca="1" si="43"/>
        <v>0.47659481249836982</v>
      </c>
      <c r="P235" s="7">
        <f t="shared" ca="1" si="44"/>
        <v>0.69035846666668021</v>
      </c>
      <c r="Q235" s="22">
        <f t="shared" ca="1" si="45"/>
        <v>4.6602023781871027E-3</v>
      </c>
      <c r="R235" s="23">
        <f t="shared" ca="1" si="41"/>
        <v>-0.71521534740414394</v>
      </c>
      <c r="S235" s="24">
        <f t="shared" ca="1" si="52"/>
        <v>1</v>
      </c>
    </row>
    <row r="236" spans="5:19" x14ac:dyDescent="0.3">
      <c r="E236" s="21">
        <f t="shared" si="46"/>
        <v>235</v>
      </c>
      <c r="F236" s="97">
        <v>43804</v>
      </c>
      <c r="G236" s="98">
        <v>147.81161499999999</v>
      </c>
      <c r="H236" s="25">
        <f t="shared" si="47"/>
        <v>148.13916019999999</v>
      </c>
      <c r="I236" s="7">
        <f t="shared" si="48"/>
        <v>-0.32754520000000298</v>
      </c>
      <c r="J236" s="7">
        <f t="shared" si="49"/>
        <v>0.10728585804304196</v>
      </c>
      <c r="K236" s="7">
        <f t="shared" si="50"/>
        <v>0.32754520000000298</v>
      </c>
      <c r="L236" s="22">
        <f t="shared" si="51"/>
        <v>2.2159638807816491E-3</v>
      </c>
      <c r="M236" s="7">
        <f t="shared" ca="1" si="40"/>
        <v>148.10061140000002</v>
      </c>
      <c r="N236" s="7">
        <f t="shared" ca="1" si="42"/>
        <v>-0.28899640000003046</v>
      </c>
      <c r="O236" s="7">
        <f t="shared" ca="1" si="43"/>
        <v>8.3518919212977605E-2</v>
      </c>
      <c r="P236" s="7">
        <f t="shared" ca="1" si="44"/>
        <v>0.28899640000003046</v>
      </c>
      <c r="Q236" s="22">
        <f t="shared" ca="1" si="45"/>
        <v>1.9551670550384723E-3</v>
      </c>
      <c r="R236" s="23">
        <f t="shared" ca="1" si="41"/>
        <v>-0.31385328073749419</v>
      </c>
      <c r="S236" s="24">
        <f t="shared" ca="1" si="52"/>
        <v>0</v>
      </c>
    </row>
    <row r="237" spans="5:19" x14ac:dyDescent="0.3">
      <c r="E237" s="21">
        <f t="shared" si="46"/>
        <v>236</v>
      </c>
      <c r="F237" s="97">
        <v>43805</v>
      </c>
      <c r="G237" s="98">
        <v>148.60153199999999</v>
      </c>
      <c r="H237" s="25">
        <f t="shared" si="47"/>
        <v>147.81161499999999</v>
      </c>
      <c r="I237" s="7">
        <f t="shared" si="48"/>
        <v>0.78991700000000264</v>
      </c>
      <c r="J237" s="7">
        <f t="shared" si="49"/>
        <v>0.62396886688900421</v>
      </c>
      <c r="K237" s="7">
        <f t="shared" si="50"/>
        <v>0.78991700000000264</v>
      </c>
      <c r="L237" s="22">
        <f t="shared" si="51"/>
        <v>5.3156719810937255E-3</v>
      </c>
      <c r="M237" s="7">
        <f t="shared" ca="1" si="40"/>
        <v>148.43456016666664</v>
      </c>
      <c r="N237" s="7">
        <f t="shared" ca="1" si="42"/>
        <v>0.1669718333333492</v>
      </c>
      <c r="O237" s="7">
        <f t="shared" ca="1" si="43"/>
        <v>2.7879593126699742E-2</v>
      </c>
      <c r="P237" s="7">
        <f t="shared" ca="1" si="44"/>
        <v>0.1669718333333492</v>
      </c>
      <c r="Q237" s="22">
        <f t="shared" ca="1" si="45"/>
        <v>1.1236212109397984E-3</v>
      </c>
      <c r="R237" s="23">
        <f t="shared" ca="1" si="41"/>
        <v>0.14211495259588547</v>
      </c>
      <c r="S237" s="24">
        <f t="shared" ca="1" si="52"/>
        <v>1</v>
      </c>
    </row>
    <row r="238" spans="5:19" x14ac:dyDescent="0.3">
      <c r="E238" s="21">
        <f t="shared" si="46"/>
        <v>237</v>
      </c>
      <c r="F238" s="97">
        <v>43808</v>
      </c>
      <c r="G238" s="98">
        <v>145.89462280000001</v>
      </c>
      <c r="H238" s="25">
        <f t="shared" si="47"/>
        <v>148.60153199999999</v>
      </c>
      <c r="I238" s="7">
        <f t="shared" si="48"/>
        <v>-2.7069091999999841</v>
      </c>
      <c r="J238" s="7">
        <f t="shared" si="49"/>
        <v>7.3273574170445546</v>
      </c>
      <c r="K238" s="7">
        <f t="shared" si="50"/>
        <v>2.7069091999999841</v>
      </c>
      <c r="L238" s="22">
        <f t="shared" si="51"/>
        <v>1.8553865441022846E-2</v>
      </c>
      <c r="M238" s="7">
        <f t="shared" ca="1" si="40"/>
        <v>148.1841024</v>
      </c>
      <c r="N238" s="7">
        <f t="shared" ca="1" si="42"/>
        <v>-2.2894795999999928</v>
      </c>
      <c r="O238" s="7">
        <f t="shared" ca="1" si="43"/>
        <v>5.241716838816127</v>
      </c>
      <c r="P238" s="7">
        <f t="shared" ca="1" si="44"/>
        <v>2.2894795999999928</v>
      </c>
      <c r="Q238" s="22">
        <f t="shared" ca="1" si="45"/>
        <v>1.569269350754984E-2</v>
      </c>
      <c r="R238" s="23">
        <f t="shared" ca="1" si="41"/>
        <v>-2.3143364807374565</v>
      </c>
      <c r="S238" s="24">
        <f t="shared" ca="1" si="52"/>
        <v>1</v>
      </c>
    </row>
    <row r="239" spans="5:19" x14ac:dyDescent="0.3">
      <c r="E239" s="21">
        <f t="shared" si="46"/>
        <v>238</v>
      </c>
      <c r="F239" s="97">
        <v>43809</v>
      </c>
      <c r="G239" s="98">
        <v>146.9157257</v>
      </c>
      <c r="H239" s="25">
        <f t="shared" si="47"/>
        <v>145.89462280000001</v>
      </c>
      <c r="I239" s="7">
        <f t="shared" si="48"/>
        <v>1.0211028999999883</v>
      </c>
      <c r="J239" s="7">
        <f t="shared" si="49"/>
        <v>1.042651132388386</v>
      </c>
      <c r="K239" s="7">
        <f t="shared" si="50"/>
        <v>1.0211028999999883</v>
      </c>
      <c r="L239" s="22">
        <f t="shared" si="51"/>
        <v>6.9502627791191473E-3</v>
      </c>
      <c r="M239" s="7">
        <f t="shared" ca="1" si="40"/>
        <v>147.43592326666666</v>
      </c>
      <c r="N239" s="7">
        <f t="shared" ca="1" si="42"/>
        <v>-0.52019756666666694</v>
      </c>
      <c r="O239" s="7">
        <f t="shared" ca="1" si="43"/>
        <v>0.2706055083659214</v>
      </c>
      <c r="P239" s="7">
        <f t="shared" ca="1" si="44"/>
        <v>0.52019756666666694</v>
      </c>
      <c r="Q239" s="22">
        <f t="shared" ca="1" si="45"/>
        <v>3.5407888719067664E-3</v>
      </c>
      <c r="R239" s="23">
        <f t="shared" ca="1" si="41"/>
        <v>-0.54505444740413067</v>
      </c>
      <c r="S239" s="24">
        <f t="shared" ca="1" si="52"/>
        <v>0</v>
      </c>
    </row>
    <row r="240" spans="5:19" x14ac:dyDescent="0.3">
      <c r="E240" s="21">
        <f t="shared" si="46"/>
        <v>239</v>
      </c>
      <c r="F240" s="97">
        <v>43810</v>
      </c>
      <c r="G240" s="98">
        <v>149.4685211</v>
      </c>
      <c r="H240" s="25">
        <f t="shared" si="47"/>
        <v>146.9157257</v>
      </c>
      <c r="I240" s="7">
        <f t="shared" si="48"/>
        <v>2.5527954000000079</v>
      </c>
      <c r="J240" s="7">
        <f t="shared" si="49"/>
        <v>6.5167643542612002</v>
      </c>
      <c r="K240" s="7">
        <f t="shared" si="50"/>
        <v>2.5527954000000079</v>
      </c>
      <c r="L240" s="22">
        <f t="shared" si="51"/>
        <v>1.7079150721589685E-2</v>
      </c>
      <c r="M240" s="7">
        <f t="shared" ca="1" si="40"/>
        <v>147.1372935</v>
      </c>
      <c r="N240" s="7">
        <f t="shared" ca="1" si="42"/>
        <v>2.3312276000000054</v>
      </c>
      <c r="O240" s="7">
        <f t="shared" ca="1" si="43"/>
        <v>5.4346221230017848</v>
      </c>
      <c r="P240" s="7">
        <f t="shared" ca="1" si="44"/>
        <v>2.3312276000000054</v>
      </c>
      <c r="Q240" s="22">
        <f t="shared" ca="1" si="45"/>
        <v>1.5596779728892396E-2</v>
      </c>
      <c r="R240" s="23">
        <f t="shared" ca="1" si="41"/>
        <v>2.3063707192625418</v>
      </c>
      <c r="S240" s="24">
        <f t="shared" ca="1" si="52"/>
        <v>1</v>
      </c>
    </row>
    <row r="241" spans="5:19" x14ac:dyDescent="0.3">
      <c r="E241" s="21">
        <f t="shared" si="46"/>
        <v>240</v>
      </c>
      <c r="F241" s="97">
        <v>43811</v>
      </c>
      <c r="G241" s="98">
        <v>149.36254880000001</v>
      </c>
      <c r="H241" s="25">
        <f t="shared" si="47"/>
        <v>149.4685211</v>
      </c>
      <c r="I241" s="7">
        <f t="shared" si="48"/>
        <v>-0.10597229999999058</v>
      </c>
      <c r="J241" s="7">
        <f t="shared" si="49"/>
        <v>1.1230128367288005E-2</v>
      </c>
      <c r="K241" s="7">
        <f t="shared" si="50"/>
        <v>0.10597229999999058</v>
      </c>
      <c r="L241" s="22">
        <f t="shared" si="51"/>
        <v>7.0949713198781848E-4</v>
      </c>
      <c r="M241" s="7">
        <f t="shared" ca="1" si="40"/>
        <v>147.42628986666668</v>
      </c>
      <c r="N241" s="7">
        <f t="shared" ca="1" si="42"/>
        <v>1.9362589333333347</v>
      </c>
      <c r="O241" s="7">
        <f t="shared" ca="1" si="43"/>
        <v>3.749098656913143</v>
      </c>
      <c r="P241" s="7">
        <f t="shared" ca="1" si="44"/>
        <v>1.9362589333333347</v>
      </c>
      <c r="Q241" s="22">
        <f t="shared" ca="1" si="45"/>
        <v>1.2963483476209497E-2</v>
      </c>
      <c r="R241" s="23">
        <f t="shared" ca="1" si="41"/>
        <v>1.911402052595871</v>
      </c>
      <c r="S241" s="24">
        <f t="shared" ca="1" si="52"/>
        <v>0</v>
      </c>
    </row>
    <row r="242" spans="5:19" x14ac:dyDescent="0.3">
      <c r="E242" s="21">
        <f t="shared" si="46"/>
        <v>241</v>
      </c>
      <c r="F242" s="97">
        <v>43812</v>
      </c>
      <c r="G242" s="98">
        <v>149.3818359</v>
      </c>
      <c r="H242" s="25">
        <f t="shared" si="47"/>
        <v>149.36254880000001</v>
      </c>
      <c r="I242" s="7">
        <f t="shared" si="48"/>
        <v>1.9287099999985458E-2</v>
      </c>
      <c r="J242" s="7">
        <f t="shared" si="49"/>
        <v>3.7199222640943902E-4</v>
      </c>
      <c r="K242" s="7">
        <f t="shared" si="50"/>
        <v>1.9287099999985458E-2</v>
      </c>
      <c r="L242" s="22">
        <f t="shared" si="51"/>
        <v>1.291127524560398E-4</v>
      </c>
      <c r="M242" s="7">
        <f t="shared" ca="1" si="40"/>
        <v>148.58226520000002</v>
      </c>
      <c r="N242" s="7">
        <f t="shared" ca="1" si="42"/>
        <v>0.79957069999997543</v>
      </c>
      <c r="O242" s="7">
        <f t="shared" ca="1" si="43"/>
        <v>0.63931330429845068</v>
      </c>
      <c r="P242" s="7">
        <f t="shared" ca="1" si="44"/>
        <v>0.79957069999997543</v>
      </c>
      <c r="Q242" s="22">
        <f t="shared" ca="1" si="45"/>
        <v>5.3525296109978755E-3</v>
      </c>
      <c r="R242" s="23">
        <f t="shared" ca="1" si="41"/>
        <v>0.7747138192625117</v>
      </c>
      <c r="S242" s="24">
        <f t="shared" ca="1" si="52"/>
        <v>0</v>
      </c>
    </row>
    <row r="243" spans="5:19" x14ac:dyDescent="0.3">
      <c r="E243" s="21">
        <f t="shared" si="46"/>
        <v>242</v>
      </c>
      <c r="F243" s="97">
        <v>43815</v>
      </c>
      <c r="G243" s="98">
        <v>153.360321</v>
      </c>
      <c r="H243" s="25">
        <f t="shared" si="47"/>
        <v>149.3818359</v>
      </c>
      <c r="I243" s="7">
        <f t="shared" si="48"/>
        <v>3.9784851000000003</v>
      </c>
      <c r="J243" s="7">
        <f t="shared" si="49"/>
        <v>15.828343690922013</v>
      </c>
      <c r="K243" s="7">
        <f t="shared" si="50"/>
        <v>3.9784851000000003</v>
      </c>
      <c r="L243" s="22">
        <f t="shared" si="51"/>
        <v>2.5942075981961465E-2</v>
      </c>
      <c r="M243" s="7">
        <f t="shared" ca="1" si="40"/>
        <v>149.40430193333333</v>
      </c>
      <c r="N243" s="7">
        <f t="shared" ca="1" si="42"/>
        <v>3.9560190666666699</v>
      </c>
      <c r="O243" s="7">
        <f t="shared" ca="1" si="43"/>
        <v>15.65008685583023</v>
      </c>
      <c r="P243" s="7">
        <f t="shared" ca="1" si="44"/>
        <v>3.9560190666666699</v>
      </c>
      <c r="Q243" s="22">
        <f t="shared" ca="1" si="45"/>
        <v>2.5795584156782445E-2</v>
      </c>
      <c r="R243" s="23">
        <f t="shared" ca="1" si="41"/>
        <v>3.9311621859292063</v>
      </c>
      <c r="S243" s="24">
        <f t="shared" ca="1" si="52"/>
        <v>0</v>
      </c>
    </row>
    <row r="244" spans="5:19" x14ac:dyDescent="0.3">
      <c r="E244" s="21">
        <f t="shared" si="46"/>
        <v>243</v>
      </c>
      <c r="F244" s="97">
        <v>43816</v>
      </c>
      <c r="G244" s="98">
        <v>153.93832399999999</v>
      </c>
      <c r="H244" s="25">
        <f t="shared" si="47"/>
        <v>153.360321</v>
      </c>
      <c r="I244" s="7">
        <f t="shared" si="48"/>
        <v>0.57800299999999538</v>
      </c>
      <c r="J244" s="7">
        <f t="shared" si="49"/>
        <v>0.33408746800899464</v>
      </c>
      <c r="K244" s="7">
        <f t="shared" si="50"/>
        <v>0.57800299999999538</v>
      </c>
      <c r="L244" s="22">
        <f t="shared" si="51"/>
        <v>3.7547699947674848E-3</v>
      </c>
      <c r="M244" s="7">
        <f t="shared" ca="1" si="40"/>
        <v>150.70156856666668</v>
      </c>
      <c r="N244" s="7">
        <f t="shared" ca="1" si="42"/>
        <v>3.2367554333333146</v>
      </c>
      <c r="O244" s="7">
        <f t="shared" ca="1" si="43"/>
        <v>10.476585735212733</v>
      </c>
      <c r="P244" s="7">
        <f t="shared" ca="1" si="44"/>
        <v>3.2367554333333146</v>
      </c>
      <c r="Q244" s="22">
        <f t="shared" ca="1" si="45"/>
        <v>2.1026313326194944E-2</v>
      </c>
      <c r="R244" s="23">
        <f t="shared" ca="1" si="41"/>
        <v>3.211898552595851</v>
      </c>
      <c r="S244" s="24">
        <f t="shared" ca="1" si="52"/>
        <v>0</v>
      </c>
    </row>
    <row r="245" spans="5:19" x14ac:dyDescent="0.3">
      <c r="E245" s="21">
        <f t="shared" si="46"/>
        <v>244</v>
      </c>
      <c r="F245" s="97">
        <v>43817</v>
      </c>
      <c r="G245" s="98">
        <v>154.76676939999999</v>
      </c>
      <c r="H245" s="25">
        <f t="shared" si="47"/>
        <v>153.93832399999999</v>
      </c>
      <c r="I245" s="7">
        <f t="shared" si="48"/>
        <v>0.82844539999999256</v>
      </c>
      <c r="J245" s="7">
        <f t="shared" si="49"/>
        <v>0.68632178078114769</v>
      </c>
      <c r="K245" s="7">
        <f t="shared" si="50"/>
        <v>0.82844539999999256</v>
      </c>
      <c r="L245" s="22">
        <f t="shared" si="51"/>
        <v>5.3528635585772758E-3</v>
      </c>
      <c r="M245" s="7">
        <f t="shared" ca="1" si="40"/>
        <v>152.22682696666666</v>
      </c>
      <c r="N245" s="7">
        <f t="shared" ca="1" si="42"/>
        <v>2.5399424333333229</v>
      </c>
      <c r="O245" s="7">
        <f t="shared" ca="1" si="43"/>
        <v>6.4513075646472018</v>
      </c>
      <c r="P245" s="7">
        <f t="shared" ca="1" si="44"/>
        <v>2.5399424333333229</v>
      </c>
      <c r="Q245" s="22">
        <f t="shared" ca="1" si="45"/>
        <v>1.6411419862158879E-2</v>
      </c>
      <c r="R245" s="23">
        <f t="shared" ca="1" si="41"/>
        <v>2.5150855525958593</v>
      </c>
      <c r="S245" s="24">
        <f t="shared" ca="1" si="52"/>
        <v>0</v>
      </c>
    </row>
    <row r="246" spans="5:19" x14ac:dyDescent="0.3">
      <c r="E246" s="21">
        <f t="shared" si="46"/>
        <v>245</v>
      </c>
      <c r="F246" s="97">
        <v>43818</v>
      </c>
      <c r="G246" s="98">
        <v>154.28512570000001</v>
      </c>
      <c r="H246" s="25">
        <f t="shared" si="47"/>
        <v>154.76676939999999</v>
      </c>
      <c r="I246" s="7">
        <f t="shared" si="48"/>
        <v>-0.48164369999997803</v>
      </c>
      <c r="J246" s="7">
        <f t="shared" si="49"/>
        <v>0.23198065374966884</v>
      </c>
      <c r="K246" s="7">
        <f t="shared" si="50"/>
        <v>0.48164369999997803</v>
      </c>
      <c r="L246" s="22">
        <f t="shared" si="51"/>
        <v>3.1217766315108754E-3</v>
      </c>
      <c r="M246" s="7">
        <f t="shared" ca="1" si="40"/>
        <v>154.02180479999998</v>
      </c>
      <c r="N246" s="7">
        <f t="shared" ca="1" si="42"/>
        <v>0.26332090000002495</v>
      </c>
      <c r="O246" s="7">
        <f t="shared" ca="1" si="43"/>
        <v>6.9337896376823138E-2</v>
      </c>
      <c r="P246" s="7">
        <f t="shared" ca="1" si="44"/>
        <v>0.26332090000002495</v>
      </c>
      <c r="Q246" s="22">
        <f t="shared" ca="1" si="45"/>
        <v>1.7067160480008926E-3</v>
      </c>
      <c r="R246" s="23">
        <f t="shared" ca="1" si="41"/>
        <v>0.23846401926256122</v>
      </c>
      <c r="S246" s="24">
        <f t="shared" ca="1" si="52"/>
        <v>0</v>
      </c>
    </row>
    <row r="247" spans="5:19" x14ac:dyDescent="0.3">
      <c r="E247" s="21">
        <f t="shared" si="46"/>
        <v>246</v>
      </c>
      <c r="F247" s="97">
        <v>43819</v>
      </c>
      <c r="G247" s="98">
        <v>155.4507294</v>
      </c>
      <c r="H247" s="25">
        <f t="shared" si="47"/>
        <v>154.28512570000001</v>
      </c>
      <c r="I247" s="7">
        <f t="shared" si="48"/>
        <v>1.1656036999999912</v>
      </c>
      <c r="J247" s="7">
        <f t="shared" si="49"/>
        <v>1.3586319854536697</v>
      </c>
      <c r="K247" s="7">
        <f t="shared" si="50"/>
        <v>1.1656036999999912</v>
      </c>
      <c r="L247" s="22">
        <f t="shared" si="51"/>
        <v>7.4982195612649932E-3</v>
      </c>
      <c r="M247" s="7">
        <f t="shared" ca="1" si="40"/>
        <v>154.33007303333332</v>
      </c>
      <c r="N247" s="7">
        <f t="shared" ca="1" si="42"/>
        <v>1.1206563666666796</v>
      </c>
      <c r="O247" s="7">
        <f t="shared" ca="1" si="43"/>
        <v>1.2558706921505634</v>
      </c>
      <c r="P247" s="7">
        <f t="shared" ca="1" si="44"/>
        <v>1.1206563666666796</v>
      </c>
      <c r="Q247" s="22">
        <f t="shared" ca="1" si="45"/>
        <v>7.2090775707011872E-3</v>
      </c>
      <c r="R247" s="23">
        <f t="shared" ca="1" si="41"/>
        <v>1.0957994859292159</v>
      </c>
      <c r="S247" s="24">
        <f t="shared" ca="1" si="52"/>
        <v>0</v>
      </c>
    </row>
    <row r="248" spans="5:19" x14ac:dyDescent="0.3">
      <c r="E248" s="21">
        <f t="shared" si="46"/>
        <v>247</v>
      </c>
      <c r="F248" s="97">
        <v>43822</v>
      </c>
      <c r="G248" s="98">
        <v>155.21955869999999</v>
      </c>
      <c r="H248" s="25">
        <f t="shared" si="47"/>
        <v>155.4507294</v>
      </c>
      <c r="I248" s="7">
        <f t="shared" si="48"/>
        <v>-0.23117070000000695</v>
      </c>
      <c r="J248" s="7">
        <f t="shared" si="49"/>
        <v>5.3439892538493211E-2</v>
      </c>
      <c r="K248" s="7">
        <f t="shared" si="50"/>
        <v>0.23117070000000695</v>
      </c>
      <c r="L248" s="22">
        <f t="shared" si="51"/>
        <v>1.4893142458084244E-3</v>
      </c>
      <c r="M248" s="7">
        <f t="shared" ca="1" si="40"/>
        <v>154.83420816666668</v>
      </c>
      <c r="N248" s="7">
        <f t="shared" ca="1" si="42"/>
        <v>0.38535053333330893</v>
      </c>
      <c r="O248" s="7">
        <f t="shared" ca="1" si="43"/>
        <v>0.14849503354026564</v>
      </c>
      <c r="P248" s="7">
        <f t="shared" ca="1" si="44"/>
        <v>0.38535053333330893</v>
      </c>
      <c r="Q248" s="22">
        <f t="shared" ca="1" si="45"/>
        <v>2.4826158285766917E-3</v>
      </c>
      <c r="R248" s="23">
        <f t="shared" ca="1" si="41"/>
        <v>0.3604936525958452</v>
      </c>
      <c r="S248" s="24">
        <f t="shared" ca="1" si="52"/>
        <v>0</v>
      </c>
    </row>
    <row r="249" spans="5:19" x14ac:dyDescent="0.3">
      <c r="E249" s="21">
        <f t="shared" si="46"/>
        <v>248</v>
      </c>
      <c r="F249" s="97">
        <v>43823</v>
      </c>
      <c r="G249" s="98">
        <v>155.34475710000001</v>
      </c>
      <c r="H249" s="25">
        <f t="shared" si="47"/>
        <v>155.21955869999999</v>
      </c>
      <c r="I249" s="7">
        <f t="shared" si="48"/>
        <v>0.12519840000001636</v>
      </c>
      <c r="J249" s="7">
        <f t="shared" si="49"/>
        <v>1.5674639362564097E-2</v>
      </c>
      <c r="K249" s="7">
        <f t="shared" si="50"/>
        <v>0.12519840000001636</v>
      </c>
      <c r="L249" s="22">
        <f t="shared" si="51"/>
        <v>8.0593901163605061E-4</v>
      </c>
      <c r="M249" s="7">
        <f t="shared" ca="1" si="40"/>
        <v>154.98513793333333</v>
      </c>
      <c r="N249" s="7">
        <f t="shared" ca="1" si="42"/>
        <v>0.35961916666667548</v>
      </c>
      <c r="O249" s="7">
        <f t="shared" ca="1" si="43"/>
        <v>0.12932594503403411</v>
      </c>
      <c r="P249" s="7">
        <f t="shared" ca="1" si="44"/>
        <v>0.35961916666667548</v>
      </c>
      <c r="Q249" s="22">
        <f t="shared" ca="1" si="45"/>
        <v>2.3149745983070289E-3</v>
      </c>
      <c r="R249" s="23">
        <f t="shared" ca="1" si="41"/>
        <v>0.33476228592921176</v>
      </c>
      <c r="S249" s="24">
        <f t="shared" ca="1" si="52"/>
        <v>0</v>
      </c>
    </row>
    <row r="250" spans="5:19" x14ac:dyDescent="0.3">
      <c r="E250" s="21">
        <f t="shared" si="46"/>
        <v>249</v>
      </c>
      <c r="F250" s="97">
        <v>43825</v>
      </c>
      <c r="G250" s="98">
        <v>156.25027470000001</v>
      </c>
      <c r="H250" s="25">
        <f t="shared" si="47"/>
        <v>155.34475710000001</v>
      </c>
      <c r="I250" s="7">
        <f t="shared" si="48"/>
        <v>0.90551759999999604</v>
      </c>
      <c r="J250" s="7">
        <f t="shared" si="49"/>
        <v>0.81996212390975287</v>
      </c>
      <c r="K250" s="7">
        <f t="shared" si="50"/>
        <v>0.90551759999999604</v>
      </c>
      <c r="L250" s="22">
        <f t="shared" si="51"/>
        <v>5.7953024513946409E-3</v>
      </c>
      <c r="M250" s="7">
        <f t="shared" ca="1" si="40"/>
        <v>155.3383484</v>
      </c>
      <c r="N250" s="7">
        <f t="shared" ca="1" si="42"/>
        <v>0.91192630000000463</v>
      </c>
      <c r="O250" s="7">
        <f t="shared" ca="1" si="43"/>
        <v>0.83160957663169843</v>
      </c>
      <c r="P250" s="7">
        <f t="shared" ca="1" si="44"/>
        <v>0.91192630000000463</v>
      </c>
      <c r="Q250" s="22">
        <f t="shared" ca="1" si="45"/>
        <v>5.8363180592859755E-3</v>
      </c>
      <c r="R250" s="23">
        <f t="shared" ca="1" si="41"/>
        <v>0.8870694192625409</v>
      </c>
      <c r="S250" s="24">
        <f t="shared" ca="1" si="52"/>
        <v>0</v>
      </c>
    </row>
    <row r="251" spans="5:19" x14ac:dyDescent="0.3">
      <c r="E251" s="21">
        <f t="shared" si="46"/>
        <v>250</v>
      </c>
      <c r="F251" s="97">
        <v>43826</v>
      </c>
      <c r="G251" s="98">
        <v>157.29066470000001</v>
      </c>
      <c r="H251" s="25">
        <f t="shared" si="47"/>
        <v>156.25027470000001</v>
      </c>
      <c r="I251" s="7">
        <f t="shared" si="48"/>
        <v>1.0403900000000021</v>
      </c>
      <c r="J251" s="7">
        <f t="shared" si="49"/>
        <v>1.0824113521000045</v>
      </c>
      <c r="K251" s="7">
        <f t="shared" si="50"/>
        <v>1.0403900000000021</v>
      </c>
      <c r="L251" s="22">
        <f t="shared" si="51"/>
        <v>6.6144421347848889E-3</v>
      </c>
      <c r="M251" s="7">
        <f t="shared" ca="1" si="40"/>
        <v>155.60486349999999</v>
      </c>
      <c r="N251" s="7">
        <f t="shared" ca="1" si="42"/>
        <v>1.6858012000000144</v>
      </c>
      <c r="O251" s="7">
        <f t="shared" ca="1" si="43"/>
        <v>2.8419256859214888</v>
      </c>
      <c r="P251" s="7">
        <f t="shared" ca="1" si="44"/>
        <v>1.6858012000000144</v>
      </c>
      <c r="Q251" s="22">
        <f t="shared" ca="1" si="45"/>
        <v>1.0717744776623189E-2</v>
      </c>
      <c r="R251" s="23">
        <f t="shared" ca="1" si="41"/>
        <v>1.6609443192625508</v>
      </c>
      <c r="S251" s="24">
        <f t="shared" ca="1" si="52"/>
        <v>0</v>
      </c>
    </row>
    <row r="252" spans="5:19" x14ac:dyDescent="0.3">
      <c r="E252" s="21">
        <f t="shared" si="46"/>
        <v>251</v>
      </c>
      <c r="F252" s="97">
        <v>43829</v>
      </c>
      <c r="G252" s="98">
        <v>156.308075</v>
      </c>
      <c r="H252" s="25">
        <f t="shared" si="47"/>
        <v>157.29066470000001</v>
      </c>
      <c r="I252" s="7">
        <f t="shared" si="48"/>
        <v>-0.98258970000000545</v>
      </c>
      <c r="J252" s="7">
        <f t="shared" si="49"/>
        <v>0.96548251854610068</v>
      </c>
      <c r="K252" s="7">
        <f t="shared" si="50"/>
        <v>0.98258970000000545</v>
      </c>
      <c r="L252" s="22">
        <f t="shared" si="51"/>
        <v>6.2862376112047024E-3</v>
      </c>
      <c r="M252" s="7">
        <f t="shared" ca="1" si="40"/>
        <v>156.29523216666666</v>
      </c>
      <c r="N252" s="7">
        <f t="shared" ca="1" si="42"/>
        <v>1.2842833333337467E-2</v>
      </c>
      <c r="O252" s="7">
        <f t="shared" ca="1" si="43"/>
        <v>1.6493836802788394E-4</v>
      </c>
      <c r="P252" s="7">
        <f t="shared" ca="1" si="44"/>
        <v>1.2842833333337467E-2</v>
      </c>
      <c r="Q252" s="22">
        <f t="shared" ca="1" si="45"/>
        <v>8.2163594768456239E-5</v>
      </c>
      <c r="R252" s="23">
        <f t="shared" ca="1" si="41"/>
        <v>-1.2014047404126253E-2</v>
      </c>
      <c r="S252" s="24">
        <f t="shared" ca="1" si="52"/>
        <v>0</v>
      </c>
    </row>
    <row r="253" spans="5:19" x14ac:dyDescent="0.3">
      <c r="E253" s="21">
        <f t="shared" si="46"/>
        <v>252</v>
      </c>
      <c r="F253" s="97">
        <v>43830</v>
      </c>
      <c r="G253" s="98">
        <v>156.82829280000001</v>
      </c>
      <c r="H253" s="25">
        <f t="shared" si="47"/>
        <v>156.308075</v>
      </c>
      <c r="I253" s="7">
        <f t="shared" si="48"/>
        <v>0.52021780000001172</v>
      </c>
      <c r="J253" s="7">
        <f t="shared" si="49"/>
        <v>0.27062655943685221</v>
      </c>
      <c r="K253" s="7">
        <f t="shared" si="50"/>
        <v>0.52021780000001172</v>
      </c>
      <c r="L253" s="22">
        <f t="shared" si="51"/>
        <v>3.3171170246904052E-3</v>
      </c>
      <c r="M253" s="7">
        <f t="shared" ca="1" si="40"/>
        <v>156.61633813333333</v>
      </c>
      <c r="N253" s="7">
        <f t="shared" ca="1" si="42"/>
        <v>0.21195466666668494</v>
      </c>
      <c r="O253" s="7">
        <f t="shared" ca="1" si="43"/>
        <v>4.4924780721785525E-2</v>
      </c>
      <c r="P253" s="7">
        <f t="shared" ca="1" si="44"/>
        <v>0.21195466666668494</v>
      </c>
      <c r="Q253" s="22">
        <f t="shared" ca="1" si="45"/>
        <v>1.3515078362613211E-3</v>
      </c>
      <c r="R253" s="23">
        <f t="shared" ca="1" si="41"/>
        <v>0.18709778592922122</v>
      </c>
      <c r="S253" s="24">
        <f t="shared" ca="1" si="52"/>
        <v>0</v>
      </c>
    </row>
    <row r="254" spans="5:19" x14ac:dyDescent="0.3">
      <c r="E254" s="21">
        <f t="shared" si="46"/>
        <v>253</v>
      </c>
      <c r="F254" s="97">
        <v>43832</v>
      </c>
      <c r="G254" s="98">
        <v>157.33885190000001</v>
      </c>
      <c r="H254" s="25">
        <f t="shared" si="47"/>
        <v>156.82829280000001</v>
      </c>
      <c r="I254" s="7">
        <f t="shared" si="48"/>
        <v>0.51055909999999471</v>
      </c>
      <c r="J254" s="7">
        <f t="shared" si="49"/>
        <v>0.26067059459280462</v>
      </c>
      <c r="K254" s="7">
        <f t="shared" si="50"/>
        <v>0.51055909999999471</v>
      </c>
      <c r="L254" s="22">
        <f t="shared" si="51"/>
        <v>3.2449652062066093E-3</v>
      </c>
      <c r="M254" s="7">
        <f t="shared" ca="1" si="40"/>
        <v>156.80901083333333</v>
      </c>
      <c r="N254" s="7">
        <f t="shared" ca="1" si="42"/>
        <v>0.52984106666667685</v>
      </c>
      <c r="O254" s="7">
        <f t="shared" ca="1" si="43"/>
        <v>0.28073155592648191</v>
      </c>
      <c r="P254" s="7">
        <f t="shared" ca="1" si="44"/>
        <v>0.52984106666667685</v>
      </c>
      <c r="Q254" s="22">
        <f t="shared" ca="1" si="45"/>
        <v>3.3675157805487764E-3</v>
      </c>
      <c r="R254" s="23">
        <f t="shared" ca="1" si="41"/>
        <v>0.50498418592921313</v>
      </c>
      <c r="S254" s="24">
        <f t="shared" ca="1" si="52"/>
        <v>0</v>
      </c>
    </row>
    <row r="255" spans="5:19" x14ac:dyDescent="0.3">
      <c r="E255" s="21">
        <f t="shared" si="46"/>
        <v>254</v>
      </c>
      <c r="F255" s="97">
        <v>43833</v>
      </c>
      <c r="G255" s="98">
        <v>156.70304870000001</v>
      </c>
      <c r="H255" s="25">
        <f t="shared" si="47"/>
        <v>157.33885190000001</v>
      </c>
      <c r="I255" s="7">
        <f t="shared" si="48"/>
        <v>-0.63580319999999801</v>
      </c>
      <c r="J255" s="7">
        <f t="shared" si="49"/>
        <v>0.4042457091302375</v>
      </c>
      <c r="K255" s="7">
        <f t="shared" si="50"/>
        <v>0.63580319999999801</v>
      </c>
      <c r="L255" s="22">
        <f t="shared" si="51"/>
        <v>4.057376070692861E-3</v>
      </c>
      <c r="M255" s="7">
        <f t="shared" ca="1" si="40"/>
        <v>156.82507323333334</v>
      </c>
      <c r="N255" s="7">
        <f t="shared" ca="1" si="42"/>
        <v>-0.12202453333333096</v>
      </c>
      <c r="O255" s="7">
        <f t="shared" ca="1" si="43"/>
        <v>1.4889986735217201E-2</v>
      </c>
      <c r="P255" s="7">
        <f t="shared" ca="1" si="44"/>
        <v>0.12202453333333096</v>
      </c>
      <c r="Q255" s="22">
        <f t="shared" ca="1" si="45"/>
        <v>7.7869916600627664E-4</v>
      </c>
      <c r="R255" s="23">
        <f t="shared" ca="1" si="41"/>
        <v>-0.14688141407079469</v>
      </c>
      <c r="S255" s="24">
        <f t="shared" ca="1" si="52"/>
        <v>1</v>
      </c>
    </row>
    <row r="256" spans="5:19" x14ac:dyDescent="0.3">
      <c r="E256" s="21">
        <f t="shared" si="46"/>
        <v>255</v>
      </c>
      <c r="F256" s="97">
        <v>43836</v>
      </c>
      <c r="G256" s="98">
        <v>156.97276310000001</v>
      </c>
      <c r="H256" s="25">
        <f t="shared" si="47"/>
        <v>156.70304870000001</v>
      </c>
      <c r="I256" s="7">
        <f t="shared" si="48"/>
        <v>0.26971439999999802</v>
      </c>
      <c r="J256" s="7">
        <f t="shared" si="49"/>
        <v>7.2745857567358935E-2</v>
      </c>
      <c r="K256" s="7">
        <f t="shared" si="50"/>
        <v>0.26971439999999802</v>
      </c>
      <c r="L256" s="22">
        <f t="shared" si="51"/>
        <v>1.7182241980933698E-3</v>
      </c>
      <c r="M256" s="7">
        <f t="shared" ca="1" si="40"/>
        <v>156.95673113333334</v>
      </c>
      <c r="N256" s="7">
        <f t="shared" ca="1" si="42"/>
        <v>1.6031966666673725E-2</v>
      </c>
      <c r="O256" s="7">
        <f t="shared" ca="1" si="43"/>
        <v>2.570239552013374E-4</v>
      </c>
      <c r="P256" s="7">
        <f t="shared" ca="1" si="44"/>
        <v>1.6031966666673725E-2</v>
      </c>
      <c r="Q256" s="22">
        <f t="shared" ca="1" si="45"/>
        <v>1.0213215560498548E-4</v>
      </c>
      <c r="R256" s="23">
        <f t="shared" ca="1" si="41"/>
        <v>-8.8249140707899951E-3</v>
      </c>
      <c r="S256" s="24">
        <f t="shared" ca="1" si="52"/>
        <v>1</v>
      </c>
    </row>
    <row r="257" spans="5:19" x14ac:dyDescent="0.3">
      <c r="E257" s="21">
        <f t="shared" si="46"/>
        <v>256</v>
      </c>
      <c r="F257" s="97">
        <v>43837</v>
      </c>
      <c r="G257" s="98">
        <v>158.46592709999999</v>
      </c>
      <c r="H257" s="25">
        <f t="shared" si="47"/>
        <v>156.97276310000001</v>
      </c>
      <c r="I257" s="7">
        <f t="shared" si="48"/>
        <v>1.4931639999999788</v>
      </c>
      <c r="J257" s="7">
        <f t="shared" si="49"/>
        <v>2.2295387308959369</v>
      </c>
      <c r="K257" s="7">
        <f t="shared" si="50"/>
        <v>1.4931639999999788</v>
      </c>
      <c r="L257" s="22">
        <f t="shared" si="51"/>
        <v>9.4226186494824025E-3</v>
      </c>
      <c r="M257" s="7">
        <f t="shared" ca="1" si="40"/>
        <v>157.0048879</v>
      </c>
      <c r="N257" s="7">
        <f t="shared" ca="1" si="42"/>
        <v>1.4610391999999877</v>
      </c>
      <c r="O257" s="7">
        <f t="shared" ca="1" si="43"/>
        <v>2.134635543936604</v>
      </c>
      <c r="P257" s="7">
        <f t="shared" ca="1" si="44"/>
        <v>1.4610391999999877</v>
      </c>
      <c r="Q257" s="22">
        <f t="shared" ca="1" si="45"/>
        <v>9.2198949435861894E-3</v>
      </c>
      <c r="R257" s="23">
        <f t="shared" ca="1" si="41"/>
        <v>1.436182319262524</v>
      </c>
      <c r="S257" s="24">
        <f t="shared" ca="1" si="52"/>
        <v>0</v>
      </c>
    </row>
    <row r="258" spans="5:19" x14ac:dyDescent="0.3">
      <c r="E258" s="21">
        <f t="shared" si="46"/>
        <v>257</v>
      </c>
      <c r="F258" s="97">
        <v>43838</v>
      </c>
      <c r="G258" s="98">
        <v>162.61782840000001</v>
      </c>
      <c r="H258" s="25">
        <f t="shared" si="47"/>
        <v>158.46592709999999</v>
      </c>
      <c r="I258" s="7">
        <f t="shared" si="48"/>
        <v>4.15190130000002</v>
      </c>
      <c r="J258" s="7">
        <f t="shared" si="49"/>
        <v>17.238284404941854</v>
      </c>
      <c r="K258" s="7">
        <f t="shared" si="50"/>
        <v>4.15190130000002</v>
      </c>
      <c r="L258" s="22">
        <f t="shared" si="51"/>
        <v>2.5531648902525989E-2</v>
      </c>
      <c r="M258" s="7">
        <f t="shared" ref="M258:M321" ca="1" si="53">IF(E258&lt;=span,G258,AVERAGE(OFFSET(G258,-span,0,span,1)))</f>
        <v>157.38057963333333</v>
      </c>
      <c r="N258" s="7">
        <f t="shared" ca="1" si="42"/>
        <v>5.2372487666666814</v>
      </c>
      <c r="O258" s="7">
        <f t="shared" ca="1" si="43"/>
        <v>27.428774643951677</v>
      </c>
      <c r="P258" s="7">
        <f t="shared" ca="1" si="44"/>
        <v>5.2372487666666814</v>
      </c>
      <c r="Q258" s="22">
        <f t="shared" ca="1" si="45"/>
        <v>3.2205870771957017E-2</v>
      </c>
      <c r="R258" s="23">
        <f t="shared" ref="R258:R321" ca="1" si="54">N258-AVERAGE(ErorrMA)</f>
        <v>5.2123918859292173</v>
      </c>
      <c r="S258" s="24">
        <f t="shared" ca="1" si="52"/>
        <v>0</v>
      </c>
    </row>
    <row r="259" spans="5:19" x14ac:dyDescent="0.3">
      <c r="E259" s="21">
        <f t="shared" si="46"/>
        <v>258</v>
      </c>
      <c r="F259" s="97">
        <v>43839</v>
      </c>
      <c r="G259" s="98">
        <v>166.24954220000001</v>
      </c>
      <c r="H259" s="25">
        <f t="shared" si="47"/>
        <v>162.61782840000001</v>
      </c>
      <c r="I259" s="7">
        <f t="shared" si="48"/>
        <v>3.6317138</v>
      </c>
      <c r="J259" s="7">
        <f t="shared" si="49"/>
        <v>13.189345125110441</v>
      </c>
      <c r="K259" s="7">
        <f t="shared" si="50"/>
        <v>3.6317138</v>
      </c>
      <c r="L259" s="22">
        <f t="shared" si="51"/>
        <v>2.1844955191702174E-2</v>
      </c>
      <c r="M259" s="7">
        <f t="shared" ca="1" si="53"/>
        <v>159.35217286666668</v>
      </c>
      <c r="N259" s="7">
        <f t="shared" ref="N259:N322" ca="1" si="55">G259-M259</f>
        <v>6.8973693333333301</v>
      </c>
      <c r="O259" s="7">
        <f t="shared" ref="O259:O322" ca="1" si="56">N259^2</f>
        <v>47.573703720407067</v>
      </c>
      <c r="P259" s="7">
        <f t="shared" ref="P259:P322" ca="1" si="57">ABS(N259)</f>
        <v>6.8973693333333301</v>
      </c>
      <c r="Q259" s="22">
        <f t="shared" ref="Q259:Q322" ca="1" si="58">P259/G259</f>
        <v>4.1488050084587419E-2</v>
      </c>
      <c r="R259" s="23">
        <f t="shared" ca="1" si="54"/>
        <v>6.8725124525958661</v>
      </c>
      <c r="S259" s="24">
        <f t="shared" ca="1" si="52"/>
        <v>0</v>
      </c>
    </row>
    <row r="260" spans="5:19" x14ac:dyDescent="0.3">
      <c r="E260" s="21">
        <f t="shared" ref="E260:E323" si="59">E259+1</f>
        <v>259</v>
      </c>
      <c r="F260" s="97">
        <v>43840</v>
      </c>
      <c r="G260" s="98">
        <v>165.18025209999999</v>
      </c>
      <c r="H260" s="25">
        <f t="shared" ref="H260:H323" si="60">G259</f>
        <v>166.24954220000001</v>
      </c>
      <c r="I260" s="7">
        <f t="shared" ref="I260:I323" si="61">(G260-H260)</f>
        <v>-1.0692901000000177</v>
      </c>
      <c r="J260" s="7">
        <f t="shared" ref="J260:J323" si="62">I260^2</f>
        <v>1.1433813179580479</v>
      </c>
      <c r="K260" s="7">
        <f t="shared" ref="K260:K323" si="63">ABS(I260)</f>
        <v>1.0692901000000177</v>
      </c>
      <c r="L260" s="22">
        <f t="shared" ref="L260:L323" si="64">K260/G260</f>
        <v>6.4734741980698174E-3</v>
      </c>
      <c r="M260" s="7">
        <f t="shared" ca="1" si="53"/>
        <v>162.44443256666668</v>
      </c>
      <c r="N260" s="7">
        <f t="shared" ca="1" si="55"/>
        <v>2.7358195333333128</v>
      </c>
      <c r="O260" s="7">
        <f t="shared" ca="1" si="56"/>
        <v>7.4847085189681053</v>
      </c>
      <c r="P260" s="7">
        <f t="shared" ca="1" si="57"/>
        <v>2.7358195333333128</v>
      </c>
      <c r="Q260" s="22">
        <f t="shared" ca="1" si="58"/>
        <v>1.6562630814227416E-2</v>
      </c>
      <c r="R260" s="23">
        <f t="shared" ca="1" si="54"/>
        <v>2.7109626525958492</v>
      </c>
      <c r="S260" s="24">
        <f t="shared" ref="S260:S323" ca="1" si="65">IF(N259*N260&lt;0,1,0)</f>
        <v>0</v>
      </c>
    </row>
    <row r="261" spans="5:19" x14ac:dyDescent="0.3">
      <c r="E261" s="21">
        <f t="shared" si="59"/>
        <v>260</v>
      </c>
      <c r="F261" s="97">
        <v>43843</v>
      </c>
      <c r="G261" s="98">
        <v>166.65412900000001</v>
      </c>
      <c r="H261" s="25">
        <f t="shared" si="60"/>
        <v>165.18025209999999</v>
      </c>
      <c r="I261" s="7">
        <f t="shared" si="61"/>
        <v>1.4738769000000218</v>
      </c>
      <c r="J261" s="7">
        <f t="shared" si="62"/>
        <v>2.1723131163536742</v>
      </c>
      <c r="K261" s="7">
        <f t="shared" si="63"/>
        <v>1.4738769000000218</v>
      </c>
      <c r="L261" s="22">
        <f t="shared" si="64"/>
        <v>8.8439266932295556E-3</v>
      </c>
      <c r="M261" s="7">
        <f t="shared" ca="1" si="53"/>
        <v>164.68254090000002</v>
      </c>
      <c r="N261" s="7">
        <f t="shared" ca="1" si="55"/>
        <v>1.9715880999999911</v>
      </c>
      <c r="O261" s="7">
        <f t="shared" ca="1" si="56"/>
        <v>3.887159636061575</v>
      </c>
      <c r="P261" s="7">
        <f t="shared" ca="1" si="57"/>
        <v>1.9715880999999911</v>
      </c>
      <c r="Q261" s="22">
        <f t="shared" ca="1" si="58"/>
        <v>1.1830418555066169E-2</v>
      </c>
      <c r="R261" s="23">
        <f t="shared" ca="1" si="54"/>
        <v>1.9467312192625275</v>
      </c>
      <c r="S261" s="24">
        <f t="shared" ca="1" si="65"/>
        <v>0</v>
      </c>
    </row>
    <row r="262" spans="5:19" x14ac:dyDescent="0.3">
      <c r="E262" s="21">
        <f t="shared" si="59"/>
        <v>261</v>
      </c>
      <c r="F262" s="97">
        <v>43844</v>
      </c>
      <c r="G262" s="98">
        <v>167.9835205</v>
      </c>
      <c r="H262" s="25">
        <f t="shared" si="60"/>
        <v>166.65412900000001</v>
      </c>
      <c r="I262" s="7">
        <f t="shared" si="61"/>
        <v>1.3293914999999856</v>
      </c>
      <c r="J262" s="7">
        <f t="shared" si="62"/>
        <v>1.7672817602722117</v>
      </c>
      <c r="K262" s="7">
        <f t="shared" si="63"/>
        <v>1.3293914999999856</v>
      </c>
      <c r="L262" s="22">
        <f t="shared" si="64"/>
        <v>7.9138209274521396E-3</v>
      </c>
      <c r="M262" s="7">
        <f t="shared" ca="1" si="53"/>
        <v>166.02797443333336</v>
      </c>
      <c r="N262" s="7">
        <f t="shared" ca="1" si="55"/>
        <v>1.955546066666642</v>
      </c>
      <c r="O262" s="7">
        <f t="shared" ca="1" si="56"/>
        <v>3.8241604188553744</v>
      </c>
      <c r="P262" s="7">
        <f t="shared" ca="1" si="57"/>
        <v>1.955546066666642</v>
      </c>
      <c r="Q262" s="22">
        <f t="shared" ca="1" si="58"/>
        <v>1.1641297079892084E-2</v>
      </c>
      <c r="R262" s="23">
        <f t="shared" ca="1" si="54"/>
        <v>1.9306891859291784</v>
      </c>
      <c r="S262" s="24">
        <f t="shared" ca="1" si="65"/>
        <v>0</v>
      </c>
    </row>
    <row r="263" spans="5:19" x14ac:dyDescent="0.3">
      <c r="E263" s="21">
        <f t="shared" si="59"/>
        <v>262</v>
      </c>
      <c r="F263" s="97">
        <v>43845</v>
      </c>
      <c r="G263" s="98">
        <v>169.79454039999999</v>
      </c>
      <c r="H263" s="25">
        <f t="shared" si="60"/>
        <v>167.9835205</v>
      </c>
      <c r="I263" s="7">
        <f t="shared" si="61"/>
        <v>1.8110198999999909</v>
      </c>
      <c r="J263" s="7">
        <f t="shared" si="62"/>
        <v>3.279793078195977</v>
      </c>
      <c r="K263" s="7">
        <f t="shared" si="63"/>
        <v>1.8110198999999909</v>
      </c>
      <c r="L263" s="22">
        <f t="shared" si="64"/>
        <v>1.0665948950617678E-2</v>
      </c>
      <c r="M263" s="7">
        <f t="shared" ca="1" si="53"/>
        <v>166.60596719999998</v>
      </c>
      <c r="N263" s="7">
        <f t="shared" ca="1" si="55"/>
        <v>3.1885732000000075</v>
      </c>
      <c r="O263" s="7">
        <f t="shared" ca="1" si="56"/>
        <v>10.166999051758289</v>
      </c>
      <c r="P263" s="7">
        <f t="shared" ca="1" si="57"/>
        <v>3.1885732000000075</v>
      </c>
      <c r="Q263" s="22">
        <f t="shared" ca="1" si="58"/>
        <v>1.8779008986321965E-2</v>
      </c>
      <c r="R263" s="23">
        <f t="shared" ca="1" si="54"/>
        <v>3.1637163192625439</v>
      </c>
      <c r="S263" s="24">
        <f t="shared" ca="1" si="65"/>
        <v>0</v>
      </c>
    </row>
    <row r="264" spans="5:19" x14ac:dyDescent="0.3">
      <c r="E264" s="21">
        <f t="shared" si="59"/>
        <v>263</v>
      </c>
      <c r="F264" s="97">
        <v>43846</v>
      </c>
      <c r="G264" s="98">
        <v>169.31289670000001</v>
      </c>
      <c r="H264" s="25">
        <f t="shared" si="60"/>
        <v>169.79454039999999</v>
      </c>
      <c r="I264" s="7">
        <f t="shared" si="61"/>
        <v>-0.48164369999997803</v>
      </c>
      <c r="J264" s="7">
        <f t="shared" si="62"/>
        <v>0.23198065374966884</v>
      </c>
      <c r="K264" s="7">
        <f t="shared" si="63"/>
        <v>0.48164369999997803</v>
      </c>
      <c r="L264" s="22">
        <f t="shared" si="64"/>
        <v>2.8446958819291052E-3</v>
      </c>
      <c r="M264" s="7">
        <f t="shared" ca="1" si="53"/>
        <v>168.1440633</v>
      </c>
      <c r="N264" s="7">
        <f t="shared" ca="1" si="55"/>
        <v>1.1688334000000111</v>
      </c>
      <c r="O264" s="7">
        <f t="shared" ca="1" si="56"/>
        <v>1.3661715169555859</v>
      </c>
      <c r="P264" s="7">
        <f t="shared" ca="1" si="57"/>
        <v>1.1688334000000111</v>
      </c>
      <c r="Q264" s="22">
        <f t="shared" ca="1" si="58"/>
        <v>6.903392610847766E-3</v>
      </c>
      <c r="R264" s="23">
        <f t="shared" ca="1" si="54"/>
        <v>1.1439765192625475</v>
      </c>
      <c r="S264" s="24">
        <f t="shared" ca="1" si="65"/>
        <v>0</v>
      </c>
    </row>
    <row r="265" spans="5:19" x14ac:dyDescent="0.3">
      <c r="E265" s="21">
        <f t="shared" si="59"/>
        <v>264</v>
      </c>
      <c r="F265" s="97">
        <v>43847</v>
      </c>
      <c r="G265" s="98">
        <v>166.59632869999999</v>
      </c>
      <c r="H265" s="25">
        <f t="shared" si="60"/>
        <v>169.31289670000001</v>
      </c>
      <c r="I265" s="7">
        <f t="shared" si="61"/>
        <v>-2.7165680000000236</v>
      </c>
      <c r="J265" s="7">
        <f t="shared" si="62"/>
        <v>7.3797416986241284</v>
      </c>
      <c r="K265" s="7">
        <f t="shared" si="63"/>
        <v>2.7165680000000236</v>
      </c>
      <c r="L265" s="22">
        <f t="shared" si="64"/>
        <v>1.6306289707571593E-2</v>
      </c>
      <c r="M265" s="7">
        <f t="shared" ca="1" si="53"/>
        <v>169.03031920000001</v>
      </c>
      <c r="N265" s="7">
        <f t="shared" ca="1" si="55"/>
        <v>-2.4339905000000215</v>
      </c>
      <c r="O265" s="7">
        <f t="shared" ca="1" si="56"/>
        <v>5.9243097540903547</v>
      </c>
      <c r="P265" s="7">
        <f t="shared" ca="1" si="57"/>
        <v>2.4339905000000215</v>
      </c>
      <c r="Q265" s="22">
        <f t="shared" ca="1" si="58"/>
        <v>1.4610108872105185E-2</v>
      </c>
      <c r="R265" s="23">
        <f t="shared" ca="1" si="54"/>
        <v>-2.4588473807374851</v>
      </c>
      <c r="S265" s="24">
        <f t="shared" ca="1" si="65"/>
        <v>1</v>
      </c>
    </row>
    <row r="266" spans="5:19" x14ac:dyDescent="0.3">
      <c r="E266" s="21">
        <f t="shared" si="59"/>
        <v>265</v>
      </c>
      <c r="F266" s="97">
        <v>43851</v>
      </c>
      <c r="G266" s="98">
        <v>166.5578003</v>
      </c>
      <c r="H266" s="25">
        <f t="shared" si="60"/>
        <v>166.59632869999999</v>
      </c>
      <c r="I266" s="7">
        <f t="shared" si="61"/>
        <v>-3.8528399999989915E-2</v>
      </c>
      <c r="J266" s="7">
        <f t="shared" si="62"/>
        <v>1.4844376065592229E-3</v>
      </c>
      <c r="K266" s="7">
        <f t="shared" si="63"/>
        <v>3.8528399999989915E-2</v>
      </c>
      <c r="L266" s="22">
        <f t="shared" si="64"/>
        <v>2.3132149878656819E-4</v>
      </c>
      <c r="M266" s="7">
        <f t="shared" ca="1" si="53"/>
        <v>168.56792193333331</v>
      </c>
      <c r="N266" s="7">
        <f t="shared" ca="1" si="55"/>
        <v>-2.0101216333333127</v>
      </c>
      <c r="O266" s="7">
        <f t="shared" ca="1" si="56"/>
        <v>4.0405889807945847</v>
      </c>
      <c r="P266" s="7">
        <f t="shared" ca="1" si="57"/>
        <v>2.0101216333333127</v>
      </c>
      <c r="Q266" s="22">
        <f t="shared" ca="1" si="58"/>
        <v>1.2068612996285547E-2</v>
      </c>
      <c r="R266" s="23">
        <f t="shared" ca="1" si="54"/>
        <v>-2.0349785140707763</v>
      </c>
      <c r="S266" s="24">
        <f t="shared" ca="1" si="65"/>
        <v>0</v>
      </c>
    </row>
    <row r="267" spans="5:19" x14ac:dyDescent="0.3">
      <c r="E267" s="21">
        <f t="shared" si="59"/>
        <v>266</v>
      </c>
      <c r="F267" s="97">
        <v>43852</v>
      </c>
      <c r="G267" s="98">
        <v>168.09912109999999</v>
      </c>
      <c r="H267" s="25">
        <f t="shared" si="60"/>
        <v>166.5578003</v>
      </c>
      <c r="I267" s="7">
        <f t="shared" si="61"/>
        <v>1.5413207999999941</v>
      </c>
      <c r="J267" s="7">
        <f t="shared" si="62"/>
        <v>2.3756698085126216</v>
      </c>
      <c r="K267" s="7">
        <f t="shared" si="63"/>
        <v>1.5413207999999941</v>
      </c>
      <c r="L267" s="22">
        <f t="shared" si="64"/>
        <v>9.1691187313411495E-3</v>
      </c>
      <c r="M267" s="7">
        <f t="shared" ca="1" si="53"/>
        <v>167.48900856666666</v>
      </c>
      <c r="N267" s="7">
        <f t="shared" ca="1" si="55"/>
        <v>0.6101125333333357</v>
      </c>
      <c r="O267" s="7">
        <f t="shared" ca="1" si="56"/>
        <v>0.37223730333042065</v>
      </c>
      <c r="P267" s="7">
        <f t="shared" ca="1" si="57"/>
        <v>0.6101125333333357</v>
      </c>
      <c r="Q267" s="22">
        <f t="shared" ca="1" si="58"/>
        <v>3.6294808047829569E-3</v>
      </c>
      <c r="R267" s="23">
        <f t="shared" ca="1" si="54"/>
        <v>0.58525565259587198</v>
      </c>
      <c r="S267" s="24">
        <f t="shared" ca="1" si="65"/>
        <v>1</v>
      </c>
    </row>
    <row r="268" spans="5:19" x14ac:dyDescent="0.3">
      <c r="E268" s="21">
        <f t="shared" si="59"/>
        <v>267</v>
      </c>
      <c r="F268" s="97">
        <v>43853</v>
      </c>
      <c r="G268" s="98">
        <v>166.26881409999999</v>
      </c>
      <c r="H268" s="25">
        <f t="shared" si="60"/>
        <v>168.09912109999999</v>
      </c>
      <c r="I268" s="7">
        <f t="shared" si="61"/>
        <v>-1.8303070000000048</v>
      </c>
      <c r="J268" s="7">
        <f t="shared" si="62"/>
        <v>3.3500237142490175</v>
      </c>
      <c r="K268" s="7">
        <f t="shared" si="63"/>
        <v>1.8303070000000048</v>
      </c>
      <c r="L268" s="22">
        <f t="shared" si="64"/>
        <v>1.1008119651946233E-2</v>
      </c>
      <c r="M268" s="7">
        <f t="shared" ca="1" si="53"/>
        <v>167.08441669999999</v>
      </c>
      <c r="N268" s="7">
        <f t="shared" ca="1" si="55"/>
        <v>-0.8156026000000054</v>
      </c>
      <c r="O268" s="7">
        <f t="shared" ca="1" si="56"/>
        <v>0.6652076011267688</v>
      </c>
      <c r="P268" s="7">
        <f t="shared" ca="1" si="57"/>
        <v>0.8156026000000054</v>
      </c>
      <c r="Q268" s="22">
        <f t="shared" ca="1" si="58"/>
        <v>4.9053251772727081E-3</v>
      </c>
      <c r="R268" s="23">
        <f t="shared" ca="1" si="54"/>
        <v>-0.84045948073746912</v>
      </c>
      <c r="S268" s="24">
        <f t="shared" ca="1" si="65"/>
        <v>1</v>
      </c>
    </row>
    <row r="269" spans="5:19" x14ac:dyDescent="0.3">
      <c r="E269" s="21">
        <f t="shared" si="59"/>
        <v>268</v>
      </c>
      <c r="F269" s="97">
        <v>43854</v>
      </c>
      <c r="G269" s="98">
        <v>164.9394226</v>
      </c>
      <c r="H269" s="25">
        <f t="shared" si="60"/>
        <v>166.26881409999999</v>
      </c>
      <c r="I269" s="7">
        <f t="shared" si="61"/>
        <v>-1.3293914999999856</v>
      </c>
      <c r="J269" s="7">
        <f t="shared" si="62"/>
        <v>1.7672817602722117</v>
      </c>
      <c r="K269" s="7">
        <f t="shared" si="63"/>
        <v>1.3293914999999856</v>
      </c>
      <c r="L269" s="22">
        <f t="shared" si="64"/>
        <v>8.0598772509585925E-3</v>
      </c>
      <c r="M269" s="7">
        <f t="shared" ca="1" si="53"/>
        <v>166.97524516666667</v>
      </c>
      <c r="N269" s="7">
        <f t="shared" ca="1" si="55"/>
        <v>-2.0358225666666669</v>
      </c>
      <c r="O269" s="7">
        <f t="shared" ca="1" si="56"/>
        <v>4.1445735229492557</v>
      </c>
      <c r="P269" s="7">
        <f t="shared" ca="1" si="57"/>
        <v>2.0358225666666669</v>
      </c>
      <c r="Q269" s="22">
        <f t="shared" ca="1" si="58"/>
        <v>1.2342850087476097E-2</v>
      </c>
      <c r="R269" s="23">
        <f t="shared" ca="1" si="54"/>
        <v>-2.0606794474041306</v>
      </c>
      <c r="S269" s="24">
        <f t="shared" ca="1" si="65"/>
        <v>0</v>
      </c>
    </row>
    <row r="270" spans="5:19" x14ac:dyDescent="0.3">
      <c r="E270" s="21">
        <f t="shared" si="59"/>
        <v>269</v>
      </c>
      <c r="F270" s="97">
        <v>43857</v>
      </c>
      <c r="G270" s="98">
        <v>159.2076874</v>
      </c>
      <c r="H270" s="25">
        <f t="shared" si="60"/>
        <v>164.9394226</v>
      </c>
      <c r="I270" s="7">
        <f t="shared" si="61"/>
        <v>-5.7317352000000028</v>
      </c>
      <c r="J270" s="7">
        <f t="shared" si="62"/>
        <v>32.852788402919074</v>
      </c>
      <c r="K270" s="7">
        <f t="shared" si="63"/>
        <v>5.7317352000000028</v>
      </c>
      <c r="L270" s="22">
        <f t="shared" si="64"/>
        <v>3.6001623373872353E-2</v>
      </c>
      <c r="M270" s="7">
        <f t="shared" ca="1" si="53"/>
        <v>166.43578593333334</v>
      </c>
      <c r="N270" s="7">
        <f t="shared" ca="1" si="55"/>
        <v>-7.2280985333333376</v>
      </c>
      <c r="O270" s="7">
        <f t="shared" ca="1" si="56"/>
        <v>52.245408407575546</v>
      </c>
      <c r="P270" s="7">
        <f t="shared" ca="1" si="57"/>
        <v>7.2280985333333376</v>
      </c>
      <c r="Q270" s="22">
        <f t="shared" ca="1" si="58"/>
        <v>4.540043669608216E-2</v>
      </c>
      <c r="R270" s="23">
        <f t="shared" ca="1" si="54"/>
        <v>-7.2529554140708017</v>
      </c>
      <c r="S270" s="24">
        <f t="shared" ca="1" si="65"/>
        <v>0</v>
      </c>
    </row>
    <row r="271" spans="5:19" x14ac:dyDescent="0.3">
      <c r="E271" s="21">
        <f t="shared" si="59"/>
        <v>270</v>
      </c>
      <c r="F271" s="97">
        <v>43858</v>
      </c>
      <c r="G271" s="98">
        <v>159.9976044</v>
      </c>
      <c r="H271" s="25">
        <f t="shared" si="60"/>
        <v>159.2076874</v>
      </c>
      <c r="I271" s="7">
        <f t="shared" si="61"/>
        <v>0.78991700000000264</v>
      </c>
      <c r="J271" s="7">
        <f t="shared" si="62"/>
        <v>0.62396886688900421</v>
      </c>
      <c r="K271" s="7">
        <f t="shared" si="63"/>
        <v>0.78991700000000264</v>
      </c>
      <c r="L271" s="22">
        <f t="shared" si="64"/>
        <v>4.9370551700585498E-3</v>
      </c>
      <c r="M271" s="7">
        <f t="shared" ca="1" si="53"/>
        <v>163.4719747</v>
      </c>
      <c r="N271" s="7">
        <f t="shared" ca="1" si="55"/>
        <v>-3.4743703000000039</v>
      </c>
      <c r="O271" s="7">
        <f t="shared" ca="1" si="56"/>
        <v>12.071248981522118</v>
      </c>
      <c r="P271" s="7">
        <f t="shared" ca="1" si="57"/>
        <v>3.4743703000000039</v>
      </c>
      <c r="Q271" s="22">
        <f t="shared" ca="1" si="58"/>
        <v>2.1715139504926262E-2</v>
      </c>
      <c r="R271" s="23">
        <f t="shared" ca="1" si="54"/>
        <v>-3.4992271807374675</v>
      </c>
      <c r="S271" s="24">
        <f t="shared" ca="1" si="65"/>
        <v>0</v>
      </c>
    </row>
    <row r="272" spans="5:19" x14ac:dyDescent="0.3">
      <c r="E272" s="21">
        <f t="shared" si="59"/>
        <v>271</v>
      </c>
      <c r="F272" s="97">
        <v>43859</v>
      </c>
      <c r="G272" s="98">
        <v>156.558548</v>
      </c>
      <c r="H272" s="25">
        <f t="shared" si="60"/>
        <v>159.9976044</v>
      </c>
      <c r="I272" s="7">
        <f t="shared" si="61"/>
        <v>-3.4390563999999983</v>
      </c>
      <c r="J272" s="7">
        <f t="shared" si="62"/>
        <v>11.827108922380949</v>
      </c>
      <c r="K272" s="7">
        <f t="shared" si="63"/>
        <v>3.4390563999999983</v>
      </c>
      <c r="L272" s="22">
        <f t="shared" si="64"/>
        <v>2.1966583389621104E-2</v>
      </c>
      <c r="M272" s="7">
        <f t="shared" ca="1" si="53"/>
        <v>161.38157146666666</v>
      </c>
      <c r="N272" s="7">
        <f t="shared" ca="1" si="55"/>
        <v>-4.8230234666666547</v>
      </c>
      <c r="O272" s="7">
        <f t="shared" ca="1" si="56"/>
        <v>23.261555360017237</v>
      </c>
      <c r="P272" s="7">
        <f t="shared" ca="1" si="57"/>
        <v>4.8230234666666547</v>
      </c>
      <c r="Q272" s="22">
        <f t="shared" ca="1" si="58"/>
        <v>3.0806516337048902E-2</v>
      </c>
      <c r="R272" s="23">
        <f t="shared" ca="1" si="54"/>
        <v>-4.8478803474041188</v>
      </c>
      <c r="S272" s="24">
        <f t="shared" ca="1" si="65"/>
        <v>0</v>
      </c>
    </row>
    <row r="273" spans="5:19" x14ac:dyDescent="0.3">
      <c r="E273" s="21">
        <f t="shared" si="59"/>
        <v>272</v>
      </c>
      <c r="F273" s="97">
        <v>43860</v>
      </c>
      <c r="G273" s="98">
        <v>156.5392914</v>
      </c>
      <c r="H273" s="25">
        <f t="shared" si="60"/>
        <v>156.558548</v>
      </c>
      <c r="I273" s="7">
        <f t="shared" si="61"/>
        <v>-1.9256600000005619E-2</v>
      </c>
      <c r="J273" s="7">
        <f t="shared" si="62"/>
        <v>3.708166435602164E-4</v>
      </c>
      <c r="K273" s="7">
        <f t="shared" si="63"/>
        <v>1.9256600000005619E-2</v>
      </c>
      <c r="L273" s="22">
        <f t="shared" si="64"/>
        <v>1.2301448299519783E-4</v>
      </c>
      <c r="M273" s="7">
        <f t="shared" ca="1" si="53"/>
        <v>158.58794660000001</v>
      </c>
      <c r="N273" s="7">
        <f t="shared" ca="1" si="55"/>
        <v>-2.0486552000000131</v>
      </c>
      <c r="O273" s="7">
        <f t="shared" ca="1" si="56"/>
        <v>4.196988128487094</v>
      </c>
      <c r="P273" s="7">
        <f t="shared" ca="1" si="57"/>
        <v>2.0486552000000131</v>
      </c>
      <c r="Q273" s="22">
        <f t="shared" ca="1" si="58"/>
        <v>1.3087162856545377E-2</v>
      </c>
      <c r="R273" s="23">
        <f t="shared" ca="1" si="54"/>
        <v>-2.0735120807374767</v>
      </c>
      <c r="S273" s="24">
        <f t="shared" ca="1" si="65"/>
        <v>0</v>
      </c>
    </row>
    <row r="274" spans="5:19" x14ac:dyDescent="0.3">
      <c r="E274" s="21">
        <f t="shared" si="59"/>
        <v>273</v>
      </c>
      <c r="F274" s="97">
        <v>43861</v>
      </c>
      <c r="G274" s="98">
        <v>152.35848999999999</v>
      </c>
      <c r="H274" s="25">
        <f t="shared" si="60"/>
        <v>156.5392914</v>
      </c>
      <c r="I274" s="7">
        <f t="shared" si="61"/>
        <v>-4.1808014000000071</v>
      </c>
      <c r="J274" s="7">
        <f t="shared" si="62"/>
        <v>17.479100346242021</v>
      </c>
      <c r="K274" s="7">
        <f t="shared" si="63"/>
        <v>4.1808014000000071</v>
      </c>
      <c r="L274" s="22">
        <f t="shared" si="64"/>
        <v>2.7440554182441734E-2</v>
      </c>
      <c r="M274" s="7">
        <f t="shared" ca="1" si="53"/>
        <v>157.69848126666668</v>
      </c>
      <c r="N274" s="7">
        <f t="shared" ca="1" si="55"/>
        <v>-5.3399912666666864</v>
      </c>
      <c r="O274" s="7">
        <f t="shared" ca="1" si="56"/>
        <v>28.515506728076481</v>
      </c>
      <c r="P274" s="7">
        <f t="shared" ca="1" si="57"/>
        <v>5.3399912666666864</v>
      </c>
      <c r="Q274" s="22">
        <f t="shared" ca="1" si="58"/>
        <v>3.504885921793191E-2</v>
      </c>
      <c r="R274" s="23">
        <f t="shared" ca="1" si="54"/>
        <v>-5.3648481474041505</v>
      </c>
      <c r="S274" s="24">
        <f t="shared" ca="1" si="65"/>
        <v>0</v>
      </c>
    </row>
    <row r="275" spans="5:19" x14ac:dyDescent="0.3">
      <c r="E275" s="21">
        <f t="shared" si="59"/>
        <v>274</v>
      </c>
      <c r="F275" s="97">
        <v>43864</v>
      </c>
      <c r="G275" s="98">
        <v>151.91534419999999</v>
      </c>
      <c r="H275" s="25">
        <f t="shared" si="60"/>
        <v>152.35848999999999</v>
      </c>
      <c r="I275" s="7">
        <f t="shared" si="61"/>
        <v>-0.44314579999999637</v>
      </c>
      <c r="J275" s="7">
        <f t="shared" si="62"/>
        <v>0.19637820005763679</v>
      </c>
      <c r="K275" s="7">
        <f t="shared" si="63"/>
        <v>0.44314579999999637</v>
      </c>
      <c r="L275" s="22">
        <f t="shared" si="64"/>
        <v>2.9170575384181397E-3</v>
      </c>
      <c r="M275" s="7">
        <f t="shared" ca="1" si="53"/>
        <v>155.15210979999998</v>
      </c>
      <c r="N275" s="7">
        <f t="shared" ca="1" si="55"/>
        <v>-3.236765599999984</v>
      </c>
      <c r="O275" s="7">
        <f t="shared" ca="1" si="56"/>
        <v>10.476651549343257</v>
      </c>
      <c r="P275" s="7">
        <f t="shared" ca="1" si="57"/>
        <v>3.236765599999984</v>
      </c>
      <c r="Q275" s="22">
        <f t="shared" ca="1" si="58"/>
        <v>2.1306377028897809E-2</v>
      </c>
      <c r="R275" s="23">
        <f t="shared" ca="1" si="54"/>
        <v>-3.2616224807374476</v>
      </c>
      <c r="S275" s="24">
        <f t="shared" ca="1" si="65"/>
        <v>0</v>
      </c>
    </row>
    <row r="276" spans="5:19" x14ac:dyDescent="0.3">
      <c r="E276" s="21">
        <f t="shared" si="59"/>
        <v>275</v>
      </c>
      <c r="F276" s="97">
        <v>43865</v>
      </c>
      <c r="G276" s="98">
        <v>155.3640442</v>
      </c>
      <c r="H276" s="25">
        <f t="shared" si="60"/>
        <v>151.91534419999999</v>
      </c>
      <c r="I276" s="7">
        <f t="shared" si="61"/>
        <v>3.4487000000000023</v>
      </c>
      <c r="J276" s="7">
        <f t="shared" si="62"/>
        <v>11.893531690000016</v>
      </c>
      <c r="K276" s="7">
        <f t="shared" si="63"/>
        <v>3.4487000000000023</v>
      </c>
      <c r="L276" s="22">
        <f t="shared" si="64"/>
        <v>2.2197542666696383E-2</v>
      </c>
      <c r="M276" s="7">
        <f t="shared" ca="1" si="53"/>
        <v>153.60437519999999</v>
      </c>
      <c r="N276" s="7">
        <f t="shared" ca="1" si="55"/>
        <v>1.7596690000000024</v>
      </c>
      <c r="O276" s="7">
        <f t="shared" ca="1" si="56"/>
        <v>3.0964349895610082</v>
      </c>
      <c r="P276" s="7">
        <f t="shared" ca="1" si="57"/>
        <v>1.7596690000000024</v>
      </c>
      <c r="Q276" s="22">
        <f t="shared" ca="1" si="58"/>
        <v>1.1326101924424559E-2</v>
      </c>
      <c r="R276" s="23">
        <f t="shared" ca="1" si="54"/>
        <v>1.7348121192625388</v>
      </c>
      <c r="S276" s="24">
        <f t="shared" ca="1" si="65"/>
        <v>1</v>
      </c>
    </row>
    <row r="277" spans="5:19" x14ac:dyDescent="0.3">
      <c r="E277" s="21">
        <f t="shared" si="59"/>
        <v>276</v>
      </c>
      <c r="F277" s="97">
        <v>43866</v>
      </c>
      <c r="G277" s="98">
        <v>154.4777679</v>
      </c>
      <c r="H277" s="25">
        <f t="shared" si="60"/>
        <v>155.3640442</v>
      </c>
      <c r="I277" s="7">
        <f t="shared" si="61"/>
        <v>-0.88627629999999158</v>
      </c>
      <c r="J277" s="7">
        <f t="shared" si="62"/>
        <v>0.78548567994167506</v>
      </c>
      <c r="K277" s="7">
        <f t="shared" si="63"/>
        <v>0.88627629999999158</v>
      </c>
      <c r="L277" s="22">
        <f t="shared" si="64"/>
        <v>5.7372417536076499E-3</v>
      </c>
      <c r="M277" s="7">
        <f t="shared" ca="1" si="53"/>
        <v>153.21262613333332</v>
      </c>
      <c r="N277" s="7">
        <f t="shared" ca="1" si="55"/>
        <v>1.2651417666666873</v>
      </c>
      <c r="O277" s="7">
        <f t="shared" ca="1" si="56"/>
        <v>1.6005836897645067</v>
      </c>
      <c r="P277" s="7">
        <f t="shared" ca="1" si="57"/>
        <v>1.2651417666666873</v>
      </c>
      <c r="Q277" s="22">
        <f t="shared" ca="1" si="58"/>
        <v>8.1897983371022505E-3</v>
      </c>
      <c r="R277" s="23">
        <f t="shared" ca="1" si="54"/>
        <v>1.2402848859292237</v>
      </c>
      <c r="S277" s="24">
        <f t="shared" ca="1" si="65"/>
        <v>0</v>
      </c>
    </row>
    <row r="278" spans="5:19" x14ac:dyDescent="0.3">
      <c r="E278" s="21">
        <f t="shared" si="59"/>
        <v>277</v>
      </c>
      <c r="F278" s="97">
        <v>43867</v>
      </c>
      <c r="G278" s="98">
        <v>153.4181366</v>
      </c>
      <c r="H278" s="25">
        <f t="shared" si="60"/>
        <v>154.4777679</v>
      </c>
      <c r="I278" s="7">
        <f t="shared" si="61"/>
        <v>-1.0596313000000066</v>
      </c>
      <c r="J278" s="7">
        <f t="shared" si="62"/>
        <v>1.122818491939704</v>
      </c>
      <c r="K278" s="7">
        <f t="shared" si="63"/>
        <v>1.0596313000000066</v>
      </c>
      <c r="L278" s="22">
        <f t="shared" si="64"/>
        <v>6.9068189946977013E-3</v>
      </c>
      <c r="M278" s="7">
        <f t="shared" ca="1" si="53"/>
        <v>153.91905210000002</v>
      </c>
      <c r="N278" s="7">
        <f t="shared" ca="1" si="55"/>
        <v>-0.50091550000001916</v>
      </c>
      <c r="O278" s="7">
        <f t="shared" ca="1" si="56"/>
        <v>0.2509163381402692</v>
      </c>
      <c r="P278" s="7">
        <f t="shared" ca="1" si="57"/>
        <v>0.50091550000001916</v>
      </c>
      <c r="Q278" s="22">
        <f t="shared" ca="1" si="58"/>
        <v>3.26503444182765E-3</v>
      </c>
      <c r="R278" s="23">
        <f t="shared" ca="1" si="54"/>
        <v>-0.52577238073748289</v>
      </c>
      <c r="S278" s="24">
        <f t="shared" ca="1" si="65"/>
        <v>1</v>
      </c>
    </row>
    <row r="279" spans="5:19" x14ac:dyDescent="0.3">
      <c r="E279" s="21">
        <f t="shared" si="59"/>
        <v>278</v>
      </c>
      <c r="F279" s="97">
        <v>43868</v>
      </c>
      <c r="G279" s="98">
        <v>152.15620419999999</v>
      </c>
      <c r="H279" s="25">
        <f t="shared" si="60"/>
        <v>153.4181366</v>
      </c>
      <c r="I279" s="7">
        <f t="shared" si="61"/>
        <v>-1.2619324000000063</v>
      </c>
      <c r="J279" s="7">
        <f t="shared" si="62"/>
        <v>1.5924733821697759</v>
      </c>
      <c r="K279" s="7">
        <f t="shared" si="63"/>
        <v>1.2619324000000063</v>
      </c>
      <c r="L279" s="22">
        <f t="shared" si="64"/>
        <v>8.2936637821305892E-3</v>
      </c>
      <c r="M279" s="7">
        <f t="shared" ca="1" si="53"/>
        <v>154.41998290000001</v>
      </c>
      <c r="N279" s="7">
        <f t="shared" ca="1" si="55"/>
        <v>-2.2637787000000174</v>
      </c>
      <c r="O279" s="7">
        <f t="shared" ca="1" si="56"/>
        <v>5.1246940025737686</v>
      </c>
      <c r="P279" s="7">
        <f t="shared" ca="1" si="57"/>
        <v>2.2637787000000174</v>
      </c>
      <c r="Q279" s="22">
        <f t="shared" ca="1" si="58"/>
        <v>1.4877991416139819E-2</v>
      </c>
      <c r="R279" s="23">
        <f t="shared" ca="1" si="54"/>
        <v>-2.288635580737481</v>
      </c>
      <c r="S279" s="24">
        <f t="shared" ca="1" si="65"/>
        <v>0</v>
      </c>
    </row>
    <row r="280" spans="5:19" x14ac:dyDescent="0.3">
      <c r="E280" s="21">
        <f t="shared" si="59"/>
        <v>279</v>
      </c>
      <c r="F280" s="97">
        <v>43871</v>
      </c>
      <c r="G280" s="98">
        <v>150.73048399999999</v>
      </c>
      <c r="H280" s="25">
        <f t="shared" si="60"/>
        <v>152.15620419999999</v>
      </c>
      <c r="I280" s="7">
        <f t="shared" si="61"/>
        <v>-1.4257202000000007</v>
      </c>
      <c r="J280" s="7">
        <f t="shared" si="62"/>
        <v>2.032678088688042</v>
      </c>
      <c r="K280" s="7">
        <f t="shared" si="63"/>
        <v>1.4257202000000007</v>
      </c>
      <c r="L280" s="22">
        <f t="shared" si="64"/>
        <v>9.4587382868086649E-3</v>
      </c>
      <c r="M280" s="7">
        <f t="shared" ca="1" si="53"/>
        <v>153.35070290000002</v>
      </c>
      <c r="N280" s="7">
        <f t="shared" ca="1" si="55"/>
        <v>-2.620218900000026</v>
      </c>
      <c r="O280" s="7">
        <f t="shared" ca="1" si="56"/>
        <v>6.8655470839173462</v>
      </c>
      <c r="P280" s="7">
        <f t="shared" ca="1" si="57"/>
        <v>2.620218900000026</v>
      </c>
      <c r="Q280" s="22">
        <f t="shared" ca="1" si="58"/>
        <v>1.7383470353614906E-2</v>
      </c>
      <c r="R280" s="23">
        <f t="shared" ca="1" si="54"/>
        <v>-2.6450757807374896</v>
      </c>
      <c r="S280" s="24">
        <f t="shared" ca="1" si="65"/>
        <v>0</v>
      </c>
    </row>
    <row r="281" spans="5:19" x14ac:dyDescent="0.3">
      <c r="E281" s="21">
        <f t="shared" si="59"/>
        <v>280</v>
      </c>
      <c r="F281" s="97">
        <v>43872</v>
      </c>
      <c r="G281" s="98">
        <v>151.00982669999999</v>
      </c>
      <c r="H281" s="25">
        <f t="shared" si="60"/>
        <v>150.73048399999999</v>
      </c>
      <c r="I281" s="7">
        <f t="shared" si="61"/>
        <v>0.27934270000000083</v>
      </c>
      <c r="J281" s="7">
        <f t="shared" si="62"/>
        <v>7.8032344043290458E-2</v>
      </c>
      <c r="K281" s="7">
        <f t="shared" si="63"/>
        <v>0.27934270000000083</v>
      </c>
      <c r="L281" s="22">
        <f t="shared" si="64"/>
        <v>1.8498312732650852E-3</v>
      </c>
      <c r="M281" s="7">
        <f t="shared" ca="1" si="53"/>
        <v>152.10160826666666</v>
      </c>
      <c r="N281" s="7">
        <f t="shared" ca="1" si="55"/>
        <v>-1.0917815666666684</v>
      </c>
      <c r="O281" s="7">
        <f t="shared" ca="1" si="56"/>
        <v>1.1919869893131247</v>
      </c>
      <c r="P281" s="7">
        <f t="shared" ca="1" si="57"/>
        <v>1.0917815666666684</v>
      </c>
      <c r="Q281" s="22">
        <f t="shared" ca="1" si="58"/>
        <v>7.2298709992935075E-3</v>
      </c>
      <c r="R281" s="23">
        <f t="shared" ca="1" si="54"/>
        <v>-1.116638447404132</v>
      </c>
      <c r="S281" s="24">
        <f t="shared" ca="1" si="65"/>
        <v>0</v>
      </c>
    </row>
    <row r="282" spans="5:19" x14ac:dyDescent="0.3">
      <c r="E282" s="21">
        <f t="shared" si="59"/>
        <v>281</v>
      </c>
      <c r="F282" s="97">
        <v>43873</v>
      </c>
      <c r="G282" s="98">
        <v>152.91722110000001</v>
      </c>
      <c r="H282" s="25">
        <f t="shared" si="60"/>
        <v>151.00982669999999</v>
      </c>
      <c r="I282" s="7">
        <f t="shared" si="61"/>
        <v>1.9073944000000154</v>
      </c>
      <c r="J282" s="7">
        <f t="shared" si="62"/>
        <v>3.6381533971514188</v>
      </c>
      <c r="K282" s="7">
        <f t="shared" si="63"/>
        <v>1.9073944000000154</v>
      </c>
      <c r="L282" s="22">
        <f t="shared" si="64"/>
        <v>1.2473378644205661E-2</v>
      </c>
      <c r="M282" s="7">
        <f t="shared" ca="1" si="53"/>
        <v>151.29883829999997</v>
      </c>
      <c r="N282" s="7">
        <f t="shared" ca="1" si="55"/>
        <v>1.6183828000000346</v>
      </c>
      <c r="O282" s="7">
        <f t="shared" ca="1" si="56"/>
        <v>2.619162887335952</v>
      </c>
      <c r="P282" s="7">
        <f t="shared" ca="1" si="57"/>
        <v>1.6183828000000346</v>
      </c>
      <c r="Q282" s="22">
        <f t="shared" ca="1" si="58"/>
        <v>1.0583391382332899E-2</v>
      </c>
      <c r="R282" s="23">
        <f t="shared" ca="1" si="54"/>
        <v>1.593525919262571</v>
      </c>
      <c r="S282" s="24">
        <f t="shared" ca="1" si="65"/>
        <v>1</v>
      </c>
    </row>
    <row r="283" spans="5:19" x14ac:dyDescent="0.3">
      <c r="E283" s="21">
        <f t="shared" si="59"/>
        <v>282</v>
      </c>
      <c r="F283" s="97">
        <v>43874</v>
      </c>
      <c r="G283" s="98">
        <v>150.58598330000001</v>
      </c>
      <c r="H283" s="25">
        <f t="shared" si="60"/>
        <v>152.91722110000001</v>
      </c>
      <c r="I283" s="7">
        <f t="shared" si="61"/>
        <v>-2.3312377999999967</v>
      </c>
      <c r="J283" s="7">
        <f t="shared" si="62"/>
        <v>5.4346696801488248</v>
      </c>
      <c r="K283" s="7">
        <f t="shared" si="63"/>
        <v>2.3312377999999967</v>
      </c>
      <c r="L283" s="22">
        <f t="shared" si="64"/>
        <v>1.5481107530145513E-2</v>
      </c>
      <c r="M283" s="7">
        <f t="shared" ca="1" si="53"/>
        <v>151.55251060000001</v>
      </c>
      <c r="N283" s="7">
        <f t="shared" ca="1" si="55"/>
        <v>-0.96652729999999565</v>
      </c>
      <c r="O283" s="7">
        <f t="shared" ca="1" si="56"/>
        <v>0.93417502164528154</v>
      </c>
      <c r="P283" s="7">
        <f t="shared" ca="1" si="57"/>
        <v>0.96652729999999565</v>
      </c>
      <c r="Q283" s="22">
        <f t="shared" ca="1" si="58"/>
        <v>6.4184413370961839E-3</v>
      </c>
      <c r="R283" s="23">
        <f t="shared" ca="1" si="54"/>
        <v>-0.99138418073745938</v>
      </c>
      <c r="S283" s="24">
        <f t="shared" ca="1" si="65"/>
        <v>1</v>
      </c>
    </row>
    <row r="284" spans="5:19" x14ac:dyDescent="0.3">
      <c r="E284" s="21">
        <f t="shared" si="59"/>
        <v>283</v>
      </c>
      <c r="F284" s="97">
        <v>43875</v>
      </c>
      <c r="G284" s="98">
        <v>150.3836823</v>
      </c>
      <c r="H284" s="25">
        <f t="shared" si="60"/>
        <v>150.58598330000001</v>
      </c>
      <c r="I284" s="7">
        <f t="shared" si="61"/>
        <v>-0.20230100000000562</v>
      </c>
      <c r="J284" s="7">
        <f t="shared" si="62"/>
        <v>4.0925694601002274E-2</v>
      </c>
      <c r="K284" s="7">
        <f t="shared" si="63"/>
        <v>0.20230100000000562</v>
      </c>
      <c r="L284" s="22">
        <f t="shared" si="64"/>
        <v>1.3452323876232521E-3</v>
      </c>
      <c r="M284" s="7">
        <f t="shared" ca="1" si="53"/>
        <v>151.50434369999999</v>
      </c>
      <c r="N284" s="7">
        <f t="shared" ca="1" si="55"/>
        <v>-1.1206613999999888</v>
      </c>
      <c r="O284" s="7">
        <f t="shared" ca="1" si="56"/>
        <v>1.2558819734499349</v>
      </c>
      <c r="P284" s="7">
        <f t="shared" ca="1" si="57"/>
        <v>1.1206613999999888</v>
      </c>
      <c r="Q284" s="22">
        <f t="shared" ca="1" si="58"/>
        <v>7.452014625924536E-3</v>
      </c>
      <c r="R284" s="23">
        <f t="shared" ca="1" si="54"/>
        <v>-1.1455182807374524</v>
      </c>
      <c r="S284" s="24">
        <f t="shared" ca="1" si="65"/>
        <v>0</v>
      </c>
    </row>
    <row r="285" spans="5:19" x14ac:dyDescent="0.3">
      <c r="E285" s="21">
        <f t="shared" si="59"/>
        <v>284</v>
      </c>
      <c r="F285" s="97">
        <v>43879</v>
      </c>
      <c r="G285" s="98">
        <v>148.4955597</v>
      </c>
      <c r="H285" s="25">
        <f t="shared" si="60"/>
        <v>150.3836823</v>
      </c>
      <c r="I285" s="7">
        <f t="shared" si="61"/>
        <v>-1.8881226000000026</v>
      </c>
      <c r="J285" s="7">
        <f t="shared" si="62"/>
        <v>3.5650069526307702</v>
      </c>
      <c r="K285" s="7">
        <f t="shared" si="63"/>
        <v>1.8881226000000026</v>
      </c>
      <c r="L285" s="22">
        <f t="shared" si="64"/>
        <v>1.2715010494687557E-2</v>
      </c>
      <c r="M285" s="7">
        <f t="shared" ca="1" si="53"/>
        <v>151.2956289</v>
      </c>
      <c r="N285" s="7">
        <f t="shared" ca="1" si="55"/>
        <v>-2.8000691999999958</v>
      </c>
      <c r="O285" s="7">
        <f t="shared" ca="1" si="56"/>
        <v>7.8403875247886168</v>
      </c>
      <c r="P285" s="7">
        <f t="shared" ca="1" si="57"/>
        <v>2.8000691999999958</v>
      </c>
      <c r="Q285" s="22">
        <f t="shared" ca="1" si="58"/>
        <v>1.8856248669366749E-2</v>
      </c>
      <c r="R285" s="23">
        <f t="shared" ca="1" si="54"/>
        <v>-2.8249260807374594</v>
      </c>
      <c r="S285" s="24">
        <f t="shared" ca="1" si="65"/>
        <v>0</v>
      </c>
    </row>
    <row r="286" spans="5:19" x14ac:dyDescent="0.3">
      <c r="E286" s="21">
        <f t="shared" si="59"/>
        <v>285</v>
      </c>
      <c r="F286" s="97">
        <v>43880</v>
      </c>
      <c r="G286" s="98">
        <v>152.23324579999999</v>
      </c>
      <c r="H286" s="25">
        <f t="shared" si="60"/>
        <v>148.4955597</v>
      </c>
      <c r="I286" s="7">
        <f t="shared" si="61"/>
        <v>3.7376860999999906</v>
      </c>
      <c r="J286" s="7">
        <f t="shared" si="62"/>
        <v>13.97029738213314</v>
      </c>
      <c r="K286" s="7">
        <f t="shared" si="63"/>
        <v>3.7376860999999906</v>
      </c>
      <c r="L286" s="22">
        <f t="shared" si="64"/>
        <v>2.4552364237904141E-2</v>
      </c>
      <c r="M286" s="7">
        <f t="shared" ca="1" si="53"/>
        <v>149.82174176666666</v>
      </c>
      <c r="N286" s="7">
        <f t="shared" ca="1" si="55"/>
        <v>2.4115040333333297</v>
      </c>
      <c r="O286" s="7">
        <f t="shared" ca="1" si="56"/>
        <v>5.8153517027829169</v>
      </c>
      <c r="P286" s="7">
        <f t="shared" ca="1" si="57"/>
        <v>2.4115040333333297</v>
      </c>
      <c r="Q286" s="22">
        <f t="shared" ca="1" si="58"/>
        <v>1.5840850141903298E-2</v>
      </c>
      <c r="R286" s="23">
        <f t="shared" ca="1" si="54"/>
        <v>2.3866471525958661</v>
      </c>
      <c r="S286" s="24">
        <f t="shared" ca="1" si="65"/>
        <v>1</v>
      </c>
    </row>
    <row r="287" spans="5:19" x14ac:dyDescent="0.3">
      <c r="E287" s="21">
        <f t="shared" si="59"/>
        <v>286</v>
      </c>
      <c r="F287" s="97">
        <v>43881</v>
      </c>
      <c r="G287" s="98">
        <v>149.2566071</v>
      </c>
      <c r="H287" s="25">
        <f t="shared" si="60"/>
        <v>152.23324579999999</v>
      </c>
      <c r="I287" s="7">
        <f t="shared" si="61"/>
        <v>-2.9766386999999952</v>
      </c>
      <c r="J287" s="7">
        <f t="shared" si="62"/>
        <v>8.8603779503376607</v>
      </c>
      <c r="K287" s="7">
        <f t="shared" si="63"/>
        <v>2.9766386999999952</v>
      </c>
      <c r="L287" s="22">
        <f t="shared" si="64"/>
        <v>1.9943095035020366E-2</v>
      </c>
      <c r="M287" s="7">
        <f t="shared" ca="1" si="53"/>
        <v>150.37082926666665</v>
      </c>
      <c r="N287" s="7">
        <f t="shared" ca="1" si="55"/>
        <v>-1.1142221666666501</v>
      </c>
      <c r="O287" s="7">
        <f t="shared" ca="1" si="56"/>
        <v>1.2414910366913241</v>
      </c>
      <c r="P287" s="7">
        <f t="shared" ca="1" si="57"/>
        <v>1.1142221666666501</v>
      </c>
      <c r="Q287" s="22">
        <f t="shared" ca="1" si="58"/>
        <v>7.4651446814688457E-3</v>
      </c>
      <c r="R287" s="23">
        <f t="shared" ca="1" si="54"/>
        <v>-1.1390790474041137</v>
      </c>
      <c r="S287" s="24">
        <f t="shared" ca="1" si="65"/>
        <v>1</v>
      </c>
    </row>
    <row r="288" spans="5:19" x14ac:dyDescent="0.3">
      <c r="E288" s="21">
        <f t="shared" si="59"/>
        <v>287</v>
      </c>
      <c r="F288" s="97">
        <v>43882</v>
      </c>
      <c r="G288" s="98">
        <v>147.48408509999999</v>
      </c>
      <c r="H288" s="25">
        <f t="shared" si="60"/>
        <v>149.2566071</v>
      </c>
      <c r="I288" s="7">
        <f t="shared" si="61"/>
        <v>-1.7725220000000093</v>
      </c>
      <c r="J288" s="7">
        <f t="shared" si="62"/>
        <v>3.1418342404840329</v>
      </c>
      <c r="K288" s="7">
        <f t="shared" si="63"/>
        <v>1.7725220000000093</v>
      </c>
      <c r="L288" s="22">
        <f t="shared" si="64"/>
        <v>1.2018395061393709E-2</v>
      </c>
      <c r="M288" s="7">
        <f t="shared" ca="1" si="53"/>
        <v>149.99513753333335</v>
      </c>
      <c r="N288" s="7">
        <f t="shared" ca="1" si="55"/>
        <v>-2.5110524333333615</v>
      </c>
      <c r="O288" s="7">
        <f t="shared" ca="1" si="56"/>
        <v>6.3053843229493962</v>
      </c>
      <c r="P288" s="7">
        <f t="shared" ca="1" si="57"/>
        <v>2.5110524333333615</v>
      </c>
      <c r="Q288" s="22">
        <f t="shared" ca="1" si="58"/>
        <v>1.702592135029871E-2</v>
      </c>
      <c r="R288" s="23">
        <f t="shared" ca="1" si="54"/>
        <v>-2.5359093140708251</v>
      </c>
      <c r="S288" s="24">
        <f t="shared" ca="1" si="65"/>
        <v>0</v>
      </c>
    </row>
    <row r="289" spans="5:19" x14ac:dyDescent="0.3">
      <c r="E289" s="21">
        <f t="shared" si="59"/>
        <v>288</v>
      </c>
      <c r="F289" s="97">
        <v>43885</v>
      </c>
      <c r="G289" s="98">
        <v>137.65823359999999</v>
      </c>
      <c r="H289" s="25">
        <f t="shared" si="60"/>
        <v>147.48408509999999</v>
      </c>
      <c r="I289" s="7">
        <f t="shared" si="61"/>
        <v>-9.8258514999999989</v>
      </c>
      <c r="J289" s="7">
        <f t="shared" si="62"/>
        <v>96.547357700052231</v>
      </c>
      <c r="K289" s="7">
        <f t="shared" si="63"/>
        <v>9.8258514999999989</v>
      </c>
      <c r="L289" s="22">
        <f t="shared" si="64"/>
        <v>7.1378596419822138E-2</v>
      </c>
      <c r="M289" s="7">
        <f t="shared" ca="1" si="53"/>
        <v>149.65797933333332</v>
      </c>
      <c r="N289" s="7">
        <f t="shared" ca="1" si="55"/>
        <v>-11.999745733333327</v>
      </c>
      <c r="O289" s="7">
        <f t="shared" ca="1" si="56"/>
        <v>143.9938976646514</v>
      </c>
      <c r="P289" s="7">
        <f t="shared" ca="1" si="57"/>
        <v>11.999745733333327</v>
      </c>
      <c r="Q289" s="22">
        <f t="shared" ca="1" si="58"/>
        <v>8.7170563064186579E-2</v>
      </c>
      <c r="R289" s="23">
        <f t="shared" ca="1" si="54"/>
        <v>-12.02460261407079</v>
      </c>
      <c r="S289" s="24">
        <f t="shared" ca="1" si="65"/>
        <v>0</v>
      </c>
    </row>
    <row r="290" spans="5:19" x14ac:dyDescent="0.3">
      <c r="E290" s="21">
        <f t="shared" si="59"/>
        <v>289</v>
      </c>
      <c r="F290" s="97">
        <v>43886</v>
      </c>
      <c r="G290" s="98">
        <v>136.98393250000001</v>
      </c>
      <c r="H290" s="25">
        <f t="shared" si="60"/>
        <v>137.65823359999999</v>
      </c>
      <c r="I290" s="7">
        <f t="shared" si="61"/>
        <v>-0.67430109999997967</v>
      </c>
      <c r="J290" s="7">
        <f t="shared" si="62"/>
        <v>0.45468197346118261</v>
      </c>
      <c r="K290" s="7">
        <f t="shared" si="63"/>
        <v>0.67430109999997967</v>
      </c>
      <c r="L290" s="22">
        <f t="shared" si="64"/>
        <v>4.9224831532703999E-3</v>
      </c>
      <c r="M290" s="7">
        <f t="shared" ca="1" si="53"/>
        <v>144.79964193333333</v>
      </c>
      <c r="N290" s="7">
        <f t="shared" ca="1" si="55"/>
        <v>-7.8157094333333248</v>
      </c>
      <c r="O290" s="7">
        <f t="shared" ca="1" si="56"/>
        <v>61.085313946295521</v>
      </c>
      <c r="P290" s="7">
        <f t="shared" ca="1" si="57"/>
        <v>7.8157094333333248</v>
      </c>
      <c r="Q290" s="22">
        <f t="shared" ca="1" si="58"/>
        <v>5.705566551269306E-2</v>
      </c>
      <c r="R290" s="23">
        <f t="shared" ca="1" si="54"/>
        <v>-7.8405663140707889</v>
      </c>
      <c r="S290" s="24">
        <f t="shared" ca="1" si="65"/>
        <v>0</v>
      </c>
    </row>
    <row r="291" spans="5:19" x14ac:dyDescent="0.3">
      <c r="E291" s="21">
        <f t="shared" si="59"/>
        <v>290</v>
      </c>
      <c r="F291" s="97">
        <v>43887</v>
      </c>
      <c r="G291" s="98">
        <v>136.35775760000001</v>
      </c>
      <c r="H291" s="25">
        <f t="shared" si="60"/>
        <v>136.98393250000001</v>
      </c>
      <c r="I291" s="7">
        <f t="shared" si="61"/>
        <v>-0.6261748999999952</v>
      </c>
      <c r="J291" s="7">
        <f t="shared" si="62"/>
        <v>0.39209500539000397</v>
      </c>
      <c r="K291" s="7">
        <f t="shared" si="63"/>
        <v>0.6261748999999952</v>
      </c>
      <c r="L291" s="22">
        <f t="shared" si="64"/>
        <v>4.5921472384200836E-3</v>
      </c>
      <c r="M291" s="7">
        <f t="shared" ca="1" si="53"/>
        <v>140.70875039999999</v>
      </c>
      <c r="N291" s="7">
        <f t="shared" ca="1" si="55"/>
        <v>-4.3509927999999718</v>
      </c>
      <c r="O291" s="7">
        <f t="shared" ca="1" si="56"/>
        <v>18.931138345651593</v>
      </c>
      <c r="P291" s="7">
        <f t="shared" ca="1" si="57"/>
        <v>4.3509927999999718</v>
      </c>
      <c r="Q291" s="22">
        <f t="shared" ca="1" si="58"/>
        <v>3.1908656145280961E-2</v>
      </c>
      <c r="R291" s="23">
        <f t="shared" ca="1" si="54"/>
        <v>-4.3758496807374359</v>
      </c>
      <c r="S291" s="24">
        <f t="shared" ca="1" si="65"/>
        <v>0</v>
      </c>
    </row>
    <row r="292" spans="5:19" x14ac:dyDescent="0.3">
      <c r="E292" s="21">
        <f t="shared" si="59"/>
        <v>291</v>
      </c>
      <c r="F292" s="97">
        <v>43888</v>
      </c>
      <c r="G292" s="98">
        <v>134.47929379999999</v>
      </c>
      <c r="H292" s="25">
        <f t="shared" si="60"/>
        <v>136.35775760000001</v>
      </c>
      <c r="I292" s="7">
        <f t="shared" si="61"/>
        <v>-1.87846380000002</v>
      </c>
      <c r="J292" s="7">
        <f t="shared" si="62"/>
        <v>3.5286262479105153</v>
      </c>
      <c r="K292" s="7">
        <f t="shared" si="63"/>
        <v>1.87846380000002</v>
      </c>
      <c r="L292" s="22">
        <f t="shared" si="64"/>
        <v>1.3968424037039523E-2</v>
      </c>
      <c r="M292" s="7">
        <f t="shared" ca="1" si="53"/>
        <v>136.99997456666668</v>
      </c>
      <c r="N292" s="7">
        <f t="shared" ca="1" si="55"/>
        <v>-2.5206807666666862</v>
      </c>
      <c r="O292" s="7">
        <f t="shared" ca="1" si="56"/>
        <v>6.3538315274433526</v>
      </c>
      <c r="P292" s="7">
        <f t="shared" ca="1" si="57"/>
        <v>2.5206807666666862</v>
      </c>
      <c r="Q292" s="22">
        <f t="shared" ca="1" si="58"/>
        <v>1.8744006571119326E-2</v>
      </c>
      <c r="R292" s="23">
        <f t="shared" ca="1" si="54"/>
        <v>-2.5455376474041498</v>
      </c>
      <c r="S292" s="24">
        <f t="shared" ca="1" si="65"/>
        <v>0</v>
      </c>
    </row>
    <row r="293" spans="5:19" x14ac:dyDescent="0.3">
      <c r="E293" s="21">
        <f t="shared" si="59"/>
        <v>292</v>
      </c>
      <c r="F293" s="97">
        <v>43889</v>
      </c>
      <c r="G293" s="98">
        <v>134.05543520000001</v>
      </c>
      <c r="H293" s="25">
        <f t="shared" si="60"/>
        <v>134.47929379999999</v>
      </c>
      <c r="I293" s="7">
        <f t="shared" si="61"/>
        <v>-0.42385859999998843</v>
      </c>
      <c r="J293" s="7">
        <f t="shared" si="62"/>
        <v>0.17965611279395019</v>
      </c>
      <c r="K293" s="7">
        <f t="shared" si="63"/>
        <v>0.42385859999998843</v>
      </c>
      <c r="L293" s="22">
        <f t="shared" si="64"/>
        <v>3.1618158515365324E-3</v>
      </c>
      <c r="M293" s="7">
        <f t="shared" ca="1" si="53"/>
        <v>135.94032796666667</v>
      </c>
      <c r="N293" s="7">
        <f t="shared" ca="1" si="55"/>
        <v>-1.8848927666666668</v>
      </c>
      <c r="O293" s="7">
        <f t="shared" ca="1" si="56"/>
        <v>3.5528207418323219</v>
      </c>
      <c r="P293" s="7">
        <f t="shared" ca="1" si="57"/>
        <v>1.8848927666666668</v>
      </c>
      <c r="Q293" s="22">
        <f t="shared" ca="1" si="58"/>
        <v>1.4060547144952067E-2</v>
      </c>
      <c r="R293" s="23">
        <f t="shared" ca="1" si="54"/>
        <v>-1.9097496474041304</v>
      </c>
      <c r="S293" s="24">
        <f t="shared" ca="1" si="65"/>
        <v>0</v>
      </c>
    </row>
    <row r="294" spans="5:19" x14ac:dyDescent="0.3">
      <c r="E294" s="21">
        <f t="shared" si="59"/>
        <v>293</v>
      </c>
      <c r="F294" s="97">
        <v>43892</v>
      </c>
      <c r="G294" s="98">
        <v>132.44668580000001</v>
      </c>
      <c r="H294" s="25">
        <f t="shared" si="60"/>
        <v>134.05543520000001</v>
      </c>
      <c r="I294" s="7">
        <f t="shared" si="61"/>
        <v>-1.6087493999999936</v>
      </c>
      <c r="J294" s="7">
        <f t="shared" si="62"/>
        <v>2.5880746320003394</v>
      </c>
      <c r="K294" s="7">
        <f t="shared" si="63"/>
        <v>1.6087493999999936</v>
      </c>
      <c r="L294" s="22">
        <f t="shared" si="64"/>
        <v>1.2146392265558626E-2</v>
      </c>
      <c r="M294" s="7">
        <f t="shared" ca="1" si="53"/>
        <v>134.9641622</v>
      </c>
      <c r="N294" s="7">
        <f t="shared" ca="1" si="55"/>
        <v>-2.5174763999999925</v>
      </c>
      <c r="O294" s="7">
        <f t="shared" ca="1" si="56"/>
        <v>6.3376874245569219</v>
      </c>
      <c r="P294" s="7">
        <f t="shared" ca="1" si="57"/>
        <v>2.5174763999999925</v>
      </c>
      <c r="Q294" s="22">
        <f t="shared" ca="1" si="58"/>
        <v>1.9007469947579406E-2</v>
      </c>
      <c r="R294" s="23">
        <f t="shared" ca="1" si="54"/>
        <v>-2.5423332807374561</v>
      </c>
      <c r="S294" s="24">
        <f t="shared" ca="1" si="65"/>
        <v>0</v>
      </c>
    </row>
    <row r="295" spans="5:19" x14ac:dyDescent="0.3">
      <c r="E295" s="21">
        <f t="shared" si="59"/>
        <v>294</v>
      </c>
      <c r="F295" s="97">
        <v>43893</v>
      </c>
      <c r="G295" s="98">
        <v>133.67973330000001</v>
      </c>
      <c r="H295" s="25">
        <f t="shared" si="60"/>
        <v>132.44668580000001</v>
      </c>
      <c r="I295" s="7">
        <f t="shared" si="61"/>
        <v>1.2330474999999979</v>
      </c>
      <c r="J295" s="7">
        <f t="shared" si="62"/>
        <v>1.5204061372562447</v>
      </c>
      <c r="K295" s="7">
        <f t="shared" si="63"/>
        <v>1.2330474999999979</v>
      </c>
      <c r="L295" s="22">
        <f t="shared" si="64"/>
        <v>9.2238925793847147E-3</v>
      </c>
      <c r="M295" s="7">
        <f t="shared" ca="1" si="53"/>
        <v>133.66047159999999</v>
      </c>
      <c r="N295" s="7">
        <f t="shared" ca="1" si="55"/>
        <v>1.926170000001548E-2</v>
      </c>
      <c r="O295" s="7">
        <f t="shared" ca="1" si="56"/>
        <v>3.7101308689059634E-4</v>
      </c>
      <c r="P295" s="7">
        <f t="shared" ca="1" si="57"/>
        <v>1.926170000001548E-2</v>
      </c>
      <c r="Q295" s="22">
        <f t="shared" ca="1" si="58"/>
        <v>1.4408840835124166E-4</v>
      </c>
      <c r="R295" s="23">
        <f t="shared" ca="1" si="54"/>
        <v>-5.5951807374482396E-3</v>
      </c>
      <c r="S295" s="24">
        <f t="shared" ca="1" si="65"/>
        <v>1</v>
      </c>
    </row>
    <row r="296" spans="5:19" x14ac:dyDescent="0.3">
      <c r="E296" s="21">
        <f t="shared" si="59"/>
        <v>295</v>
      </c>
      <c r="F296" s="97">
        <v>43894</v>
      </c>
      <c r="G296" s="98">
        <v>137.32107540000001</v>
      </c>
      <c r="H296" s="25">
        <f t="shared" si="60"/>
        <v>133.67973330000001</v>
      </c>
      <c r="I296" s="7">
        <f t="shared" si="61"/>
        <v>3.6413421000000028</v>
      </c>
      <c r="J296" s="7">
        <f t="shared" si="62"/>
        <v>13.259372289232431</v>
      </c>
      <c r="K296" s="7">
        <f t="shared" si="63"/>
        <v>3.6413421000000028</v>
      </c>
      <c r="L296" s="22">
        <f t="shared" si="64"/>
        <v>2.6516993763653577E-2</v>
      </c>
      <c r="M296" s="7">
        <f t="shared" ca="1" si="53"/>
        <v>133.39395143333334</v>
      </c>
      <c r="N296" s="7">
        <f t="shared" ca="1" si="55"/>
        <v>3.9271239666666702</v>
      </c>
      <c r="O296" s="7">
        <f t="shared" ca="1" si="56"/>
        <v>15.422302649567762</v>
      </c>
      <c r="P296" s="7">
        <f t="shared" ca="1" si="57"/>
        <v>3.9271239666666702</v>
      </c>
      <c r="Q296" s="22">
        <f t="shared" ca="1" si="58"/>
        <v>2.8598115440236858E-2</v>
      </c>
      <c r="R296" s="23">
        <f t="shared" ca="1" si="54"/>
        <v>3.9022670859292066</v>
      </c>
      <c r="S296" s="24">
        <f t="shared" ca="1" si="65"/>
        <v>0</v>
      </c>
    </row>
    <row r="297" spans="5:19" x14ac:dyDescent="0.3">
      <c r="E297" s="21">
        <f t="shared" si="59"/>
        <v>296</v>
      </c>
      <c r="F297" s="97">
        <v>43895</v>
      </c>
      <c r="G297" s="98">
        <v>133.16917419999999</v>
      </c>
      <c r="H297" s="25">
        <f t="shared" si="60"/>
        <v>137.32107540000001</v>
      </c>
      <c r="I297" s="7">
        <f t="shared" si="61"/>
        <v>-4.1519012000000259</v>
      </c>
      <c r="J297" s="7">
        <f t="shared" si="62"/>
        <v>17.238283574561656</v>
      </c>
      <c r="K297" s="7">
        <f t="shared" si="63"/>
        <v>4.1519012000000259</v>
      </c>
      <c r="L297" s="22">
        <f t="shared" si="64"/>
        <v>3.1177644713516788E-2</v>
      </c>
      <c r="M297" s="7">
        <f t="shared" ca="1" si="53"/>
        <v>134.48249816666669</v>
      </c>
      <c r="N297" s="7">
        <f t="shared" ca="1" si="55"/>
        <v>-1.3133239666667009</v>
      </c>
      <c r="O297" s="7">
        <f t="shared" ca="1" si="56"/>
        <v>1.7248198414211577</v>
      </c>
      <c r="P297" s="7">
        <f t="shared" ca="1" si="57"/>
        <v>1.3133239666667009</v>
      </c>
      <c r="Q297" s="22">
        <f t="shared" ca="1" si="58"/>
        <v>9.8620718687816352E-3</v>
      </c>
      <c r="R297" s="23">
        <f t="shared" ca="1" si="54"/>
        <v>-1.3381808474041645</v>
      </c>
      <c r="S297" s="24">
        <f t="shared" ca="1" si="65"/>
        <v>1</v>
      </c>
    </row>
    <row r="298" spans="5:19" x14ac:dyDescent="0.3">
      <c r="E298" s="21">
        <f t="shared" si="59"/>
        <v>297</v>
      </c>
      <c r="F298" s="97">
        <v>43896</v>
      </c>
      <c r="G298" s="98">
        <v>131.2521667</v>
      </c>
      <c r="H298" s="25">
        <f t="shared" si="60"/>
        <v>133.16917419999999</v>
      </c>
      <c r="I298" s="7">
        <f t="shared" si="61"/>
        <v>-1.9170074999999827</v>
      </c>
      <c r="J298" s="7">
        <f t="shared" si="62"/>
        <v>3.6749177550561836</v>
      </c>
      <c r="K298" s="7">
        <f t="shared" si="63"/>
        <v>1.9170074999999827</v>
      </c>
      <c r="L298" s="22">
        <f t="shared" si="64"/>
        <v>1.4605530317694806E-2</v>
      </c>
      <c r="M298" s="7">
        <f t="shared" ca="1" si="53"/>
        <v>134.72332763333333</v>
      </c>
      <c r="N298" s="7">
        <f t="shared" ca="1" si="55"/>
        <v>-3.4711609333333229</v>
      </c>
      <c r="O298" s="7">
        <f t="shared" ca="1" si="56"/>
        <v>12.048958225099465</v>
      </c>
      <c r="P298" s="7">
        <f t="shared" ca="1" si="57"/>
        <v>3.4711609333333229</v>
      </c>
      <c r="Q298" s="22">
        <f t="shared" ca="1" si="58"/>
        <v>2.6446503860521206E-2</v>
      </c>
      <c r="R298" s="23">
        <f t="shared" ca="1" si="54"/>
        <v>-3.4960178140707865</v>
      </c>
      <c r="S298" s="24">
        <f t="shared" ca="1" si="65"/>
        <v>0</v>
      </c>
    </row>
    <row r="299" spans="5:19" x14ac:dyDescent="0.3">
      <c r="E299" s="21">
        <f t="shared" si="59"/>
        <v>298</v>
      </c>
      <c r="F299" s="97">
        <v>43899</v>
      </c>
      <c r="G299" s="98">
        <v>122.8038712</v>
      </c>
      <c r="H299" s="25">
        <f t="shared" si="60"/>
        <v>131.2521667</v>
      </c>
      <c r="I299" s="7">
        <f t="shared" si="61"/>
        <v>-8.4482955000000004</v>
      </c>
      <c r="J299" s="7">
        <f t="shared" si="62"/>
        <v>71.373696855320262</v>
      </c>
      <c r="K299" s="7">
        <f t="shared" si="63"/>
        <v>8.4482955000000004</v>
      </c>
      <c r="L299" s="22">
        <f t="shared" si="64"/>
        <v>6.8795025901431037E-2</v>
      </c>
      <c r="M299" s="7">
        <f t="shared" ca="1" si="53"/>
        <v>133.91413876666664</v>
      </c>
      <c r="N299" s="7">
        <f t="shared" ca="1" si="55"/>
        <v>-11.110267566666636</v>
      </c>
      <c r="O299" s="7">
        <f t="shared" ca="1" si="56"/>
        <v>123.43804540292457</v>
      </c>
      <c r="P299" s="7">
        <f t="shared" ca="1" si="57"/>
        <v>11.110267566666636</v>
      </c>
      <c r="Q299" s="22">
        <f t="shared" ca="1" si="58"/>
        <v>9.0471639518369146E-2</v>
      </c>
      <c r="R299" s="23">
        <f t="shared" ca="1" si="54"/>
        <v>-11.135124447404099</v>
      </c>
      <c r="S299" s="24">
        <f t="shared" ca="1" si="65"/>
        <v>0</v>
      </c>
    </row>
    <row r="300" spans="5:19" x14ac:dyDescent="0.3">
      <c r="E300" s="21">
        <f t="shared" si="59"/>
        <v>299</v>
      </c>
      <c r="F300" s="97">
        <v>43900</v>
      </c>
      <c r="G300" s="98">
        <v>124.7882919</v>
      </c>
      <c r="H300" s="25">
        <f t="shared" si="60"/>
        <v>122.8038712</v>
      </c>
      <c r="I300" s="7">
        <f t="shared" si="61"/>
        <v>1.9844207000000011</v>
      </c>
      <c r="J300" s="7">
        <f t="shared" si="62"/>
        <v>3.9379255145884944</v>
      </c>
      <c r="K300" s="7">
        <f t="shared" si="63"/>
        <v>1.9844207000000011</v>
      </c>
      <c r="L300" s="22">
        <f t="shared" si="64"/>
        <v>1.5902298763655096E-2</v>
      </c>
      <c r="M300" s="7">
        <f t="shared" ca="1" si="53"/>
        <v>129.0750707</v>
      </c>
      <c r="N300" s="7">
        <f t="shared" ca="1" si="55"/>
        <v>-4.2867787999999933</v>
      </c>
      <c r="O300" s="7">
        <f t="shared" ca="1" si="56"/>
        <v>18.376472480129383</v>
      </c>
      <c r="P300" s="7">
        <f t="shared" ca="1" si="57"/>
        <v>4.2867787999999933</v>
      </c>
      <c r="Q300" s="22">
        <f t="shared" ca="1" si="58"/>
        <v>3.4352411870780586E-2</v>
      </c>
      <c r="R300" s="23">
        <f t="shared" ca="1" si="54"/>
        <v>-4.3116356807374574</v>
      </c>
      <c r="S300" s="24">
        <f t="shared" ca="1" si="65"/>
        <v>0</v>
      </c>
    </row>
    <row r="301" spans="5:19" x14ac:dyDescent="0.3">
      <c r="E301" s="21">
        <f t="shared" si="59"/>
        <v>300</v>
      </c>
      <c r="F301" s="97">
        <v>43901</v>
      </c>
      <c r="G301" s="98">
        <v>107.85316469999999</v>
      </c>
      <c r="H301" s="25">
        <f t="shared" si="60"/>
        <v>124.7882919</v>
      </c>
      <c r="I301" s="7">
        <f t="shared" si="61"/>
        <v>-16.935127200000011</v>
      </c>
      <c r="J301" s="7">
        <f t="shared" si="62"/>
        <v>286.79853328018021</v>
      </c>
      <c r="K301" s="7">
        <f t="shared" si="63"/>
        <v>16.935127200000011</v>
      </c>
      <c r="L301" s="22">
        <f t="shared" si="64"/>
        <v>0.15702021583795039</v>
      </c>
      <c r="M301" s="7">
        <f t="shared" ca="1" si="53"/>
        <v>126.28144326666667</v>
      </c>
      <c r="N301" s="7">
        <f t="shared" ca="1" si="55"/>
        <v>-18.428278566666677</v>
      </c>
      <c r="O301" s="7">
        <f t="shared" ca="1" si="56"/>
        <v>339.60145093066643</v>
      </c>
      <c r="P301" s="7">
        <f t="shared" ca="1" si="57"/>
        <v>18.428278566666677</v>
      </c>
      <c r="Q301" s="22">
        <f t="shared" ca="1" si="58"/>
        <v>0.17086451397069369</v>
      </c>
      <c r="R301" s="23">
        <f t="shared" ca="1" si="54"/>
        <v>-18.45313544740414</v>
      </c>
      <c r="S301" s="24">
        <f t="shared" ca="1" si="65"/>
        <v>0</v>
      </c>
    </row>
    <row r="302" spans="5:19" x14ac:dyDescent="0.3">
      <c r="E302" s="21">
        <f t="shared" si="59"/>
        <v>301</v>
      </c>
      <c r="F302" s="97">
        <v>43902</v>
      </c>
      <c r="G302" s="98">
        <v>92.430419920000006</v>
      </c>
      <c r="H302" s="25">
        <f t="shared" si="60"/>
        <v>107.85316469999999</v>
      </c>
      <c r="I302" s="7">
        <f t="shared" si="61"/>
        <v>-15.422744779999988</v>
      </c>
      <c r="J302" s="7">
        <f t="shared" si="62"/>
        <v>237.86105654901687</v>
      </c>
      <c r="K302" s="7">
        <f t="shared" si="63"/>
        <v>15.422744779999988</v>
      </c>
      <c r="L302" s="22">
        <f t="shared" si="64"/>
        <v>0.16685788935448545</v>
      </c>
      <c r="M302" s="7">
        <f t="shared" ca="1" si="53"/>
        <v>118.48177593333332</v>
      </c>
      <c r="N302" s="7">
        <f t="shared" ca="1" si="55"/>
        <v>-26.051356013333319</v>
      </c>
      <c r="O302" s="7">
        <f t="shared" ca="1" si="56"/>
        <v>678.67315013343807</v>
      </c>
      <c r="P302" s="7">
        <f t="shared" ca="1" si="57"/>
        <v>26.051356013333319</v>
      </c>
      <c r="Q302" s="22">
        <f t="shared" ca="1" si="58"/>
        <v>0.28184829232498543</v>
      </c>
      <c r="R302" s="23">
        <f t="shared" ca="1" si="54"/>
        <v>-26.076212894070782</v>
      </c>
      <c r="S302" s="24">
        <f t="shared" ca="1" si="65"/>
        <v>0</v>
      </c>
    </row>
    <row r="303" spans="5:19" x14ac:dyDescent="0.3">
      <c r="E303" s="21">
        <f t="shared" si="59"/>
        <v>302</v>
      </c>
      <c r="F303" s="97">
        <v>43903</v>
      </c>
      <c r="G303" s="98">
        <v>93.730918880000004</v>
      </c>
      <c r="H303" s="25">
        <f t="shared" si="60"/>
        <v>92.430419920000006</v>
      </c>
      <c r="I303" s="7">
        <f t="shared" si="61"/>
        <v>1.3004989599999988</v>
      </c>
      <c r="J303" s="7">
        <f t="shared" si="62"/>
        <v>1.6912975449610783</v>
      </c>
      <c r="K303" s="7">
        <f t="shared" si="63"/>
        <v>1.3004989599999988</v>
      </c>
      <c r="L303" s="22">
        <f t="shared" si="64"/>
        <v>1.3874812874340604E-2</v>
      </c>
      <c r="M303" s="7">
        <f t="shared" ca="1" si="53"/>
        <v>108.35729217333333</v>
      </c>
      <c r="N303" s="7">
        <f t="shared" ca="1" si="55"/>
        <v>-14.62637329333333</v>
      </c>
      <c r="O303" s="7">
        <f t="shared" ca="1" si="56"/>
        <v>213.93079571593449</v>
      </c>
      <c r="P303" s="7">
        <f t="shared" ca="1" si="57"/>
        <v>14.62637329333333</v>
      </c>
      <c r="Q303" s="22">
        <f t="shared" ca="1" si="58"/>
        <v>0.15604640889159424</v>
      </c>
      <c r="R303" s="23">
        <f t="shared" ca="1" si="54"/>
        <v>-14.651230174070793</v>
      </c>
      <c r="S303" s="24">
        <f t="shared" ca="1" si="65"/>
        <v>0</v>
      </c>
    </row>
    <row r="304" spans="5:19" x14ac:dyDescent="0.3">
      <c r="E304" s="21">
        <f t="shared" si="59"/>
        <v>303</v>
      </c>
      <c r="F304" s="97">
        <v>43906</v>
      </c>
      <c r="G304" s="98">
        <v>90.9565506</v>
      </c>
      <c r="H304" s="25">
        <f t="shared" si="60"/>
        <v>93.730918880000004</v>
      </c>
      <c r="I304" s="7">
        <f t="shared" si="61"/>
        <v>-2.7743682800000045</v>
      </c>
      <c r="J304" s="7">
        <f t="shared" si="62"/>
        <v>7.6971193530701836</v>
      </c>
      <c r="K304" s="7">
        <f t="shared" si="63"/>
        <v>2.7743682800000045</v>
      </c>
      <c r="L304" s="22">
        <f t="shared" si="64"/>
        <v>3.0502127243158719E-2</v>
      </c>
      <c r="M304" s="7">
        <f t="shared" ca="1" si="53"/>
        <v>98.004834500000001</v>
      </c>
      <c r="N304" s="7">
        <f t="shared" ca="1" si="55"/>
        <v>-7.0482839000000013</v>
      </c>
      <c r="O304" s="7">
        <f t="shared" ca="1" si="56"/>
        <v>49.67830593499923</v>
      </c>
      <c r="P304" s="7">
        <f t="shared" ca="1" si="57"/>
        <v>7.0482839000000013</v>
      </c>
      <c r="Q304" s="22">
        <f t="shared" ca="1" si="58"/>
        <v>7.7490668385131148E-2</v>
      </c>
      <c r="R304" s="23">
        <f t="shared" ca="1" si="54"/>
        <v>-7.0731407807374653</v>
      </c>
      <c r="S304" s="24">
        <f t="shared" ca="1" si="65"/>
        <v>0</v>
      </c>
    </row>
    <row r="305" spans="5:19" x14ac:dyDescent="0.3">
      <c r="E305" s="21">
        <f t="shared" si="59"/>
        <v>304</v>
      </c>
      <c r="F305" s="97">
        <v>43907</v>
      </c>
      <c r="G305" s="98">
        <v>91.707931520000002</v>
      </c>
      <c r="H305" s="25">
        <f t="shared" si="60"/>
        <v>90.9565506</v>
      </c>
      <c r="I305" s="7">
        <f t="shared" si="61"/>
        <v>0.75138092000000256</v>
      </c>
      <c r="J305" s="7">
        <f t="shared" si="62"/>
        <v>0.56457328694005027</v>
      </c>
      <c r="K305" s="7">
        <f t="shared" si="63"/>
        <v>0.75138092000000256</v>
      </c>
      <c r="L305" s="22">
        <f t="shared" si="64"/>
        <v>8.193194498516616E-3</v>
      </c>
      <c r="M305" s="7">
        <f t="shared" ca="1" si="53"/>
        <v>92.372629800000013</v>
      </c>
      <c r="N305" s="7">
        <f t="shared" ca="1" si="55"/>
        <v>-0.6646982800000103</v>
      </c>
      <c r="O305" s="7">
        <f t="shared" ca="1" si="56"/>
        <v>0.44182380343497207</v>
      </c>
      <c r="P305" s="7">
        <f t="shared" ca="1" si="57"/>
        <v>0.6646982800000103</v>
      </c>
      <c r="Q305" s="22">
        <f t="shared" ca="1" si="58"/>
        <v>7.2479911931614162E-3</v>
      </c>
      <c r="R305" s="23">
        <f t="shared" ca="1" si="54"/>
        <v>-0.68955516073747403</v>
      </c>
      <c r="S305" s="24">
        <f t="shared" ca="1" si="65"/>
        <v>0</v>
      </c>
    </row>
    <row r="306" spans="5:19" x14ac:dyDescent="0.3">
      <c r="E306" s="21">
        <f t="shared" si="59"/>
        <v>305</v>
      </c>
      <c r="F306" s="97">
        <v>43908</v>
      </c>
      <c r="G306" s="98">
        <v>86.785377499999996</v>
      </c>
      <c r="H306" s="25">
        <f t="shared" si="60"/>
        <v>91.707931520000002</v>
      </c>
      <c r="I306" s="7">
        <f t="shared" si="61"/>
        <v>-4.9225540200000069</v>
      </c>
      <c r="J306" s="7">
        <f t="shared" si="62"/>
        <v>24.231538079818229</v>
      </c>
      <c r="K306" s="7">
        <f t="shared" si="63"/>
        <v>4.9225540200000069</v>
      </c>
      <c r="L306" s="22">
        <f t="shared" si="64"/>
        <v>5.6721007176583488E-2</v>
      </c>
      <c r="M306" s="7">
        <f t="shared" ca="1" si="53"/>
        <v>92.131800333333331</v>
      </c>
      <c r="N306" s="7">
        <f t="shared" ca="1" si="55"/>
        <v>-5.3464228333333352</v>
      </c>
      <c r="O306" s="7">
        <f t="shared" ca="1" si="56"/>
        <v>28.584237112788049</v>
      </c>
      <c r="P306" s="7">
        <f t="shared" ca="1" si="57"/>
        <v>5.3464228333333352</v>
      </c>
      <c r="Q306" s="22">
        <f t="shared" ca="1" si="58"/>
        <v>6.1605111222029718E-2</v>
      </c>
      <c r="R306" s="23">
        <f t="shared" ca="1" si="54"/>
        <v>-5.3712797140707993</v>
      </c>
      <c r="S306" s="24">
        <f t="shared" ca="1" si="65"/>
        <v>0</v>
      </c>
    </row>
    <row r="307" spans="5:19" x14ac:dyDescent="0.3">
      <c r="E307" s="21">
        <f t="shared" si="59"/>
        <v>306</v>
      </c>
      <c r="F307" s="97">
        <v>43909</v>
      </c>
      <c r="G307" s="98">
        <v>90.946914669999998</v>
      </c>
      <c r="H307" s="25">
        <f t="shared" si="60"/>
        <v>86.785377499999996</v>
      </c>
      <c r="I307" s="7">
        <f t="shared" si="61"/>
        <v>4.1615371700000026</v>
      </c>
      <c r="J307" s="7">
        <f t="shared" si="62"/>
        <v>17.318391617291631</v>
      </c>
      <c r="K307" s="7">
        <f t="shared" si="63"/>
        <v>4.1615371700000026</v>
      </c>
      <c r="L307" s="22">
        <f t="shared" si="64"/>
        <v>4.5757870787591859E-2</v>
      </c>
      <c r="M307" s="7">
        <f t="shared" ca="1" si="53"/>
        <v>89.816619873333323</v>
      </c>
      <c r="N307" s="7">
        <f t="shared" ca="1" si="55"/>
        <v>1.130294796666675</v>
      </c>
      <c r="O307" s="7">
        <f t="shared" ca="1" si="56"/>
        <v>1.2775663273717601</v>
      </c>
      <c r="P307" s="7">
        <f t="shared" ca="1" si="57"/>
        <v>1.130294796666675</v>
      </c>
      <c r="Q307" s="22">
        <f t="shared" ca="1" si="58"/>
        <v>1.2428071922702807E-2</v>
      </c>
      <c r="R307" s="23">
        <f t="shared" ca="1" si="54"/>
        <v>1.1054379159292114</v>
      </c>
      <c r="S307" s="24">
        <f t="shared" ca="1" si="65"/>
        <v>1</v>
      </c>
    </row>
    <row r="308" spans="5:19" x14ac:dyDescent="0.3">
      <c r="E308" s="21">
        <f t="shared" si="59"/>
        <v>307</v>
      </c>
      <c r="F308" s="97">
        <v>43910</v>
      </c>
      <c r="G308" s="98">
        <v>93.42264557</v>
      </c>
      <c r="H308" s="25">
        <f t="shared" si="60"/>
        <v>90.946914669999998</v>
      </c>
      <c r="I308" s="7">
        <f t="shared" si="61"/>
        <v>2.4757309000000021</v>
      </c>
      <c r="J308" s="7">
        <f t="shared" si="62"/>
        <v>6.1292434892148204</v>
      </c>
      <c r="K308" s="7">
        <f t="shared" si="63"/>
        <v>2.4757309000000021</v>
      </c>
      <c r="L308" s="22">
        <f t="shared" si="64"/>
        <v>2.6500329603115113E-2</v>
      </c>
      <c r="M308" s="7">
        <f t="shared" ca="1" si="53"/>
        <v>89.813407896666661</v>
      </c>
      <c r="N308" s="7">
        <f t="shared" ca="1" si="55"/>
        <v>3.6092376733333396</v>
      </c>
      <c r="O308" s="7">
        <f t="shared" ca="1" si="56"/>
        <v>13.026596582608658</v>
      </c>
      <c r="P308" s="7">
        <f t="shared" ca="1" si="57"/>
        <v>3.6092376733333396</v>
      </c>
      <c r="Q308" s="22">
        <f t="shared" ca="1" si="58"/>
        <v>3.8633434659362101E-2</v>
      </c>
      <c r="R308" s="23">
        <f t="shared" ca="1" si="54"/>
        <v>3.5843807925958759</v>
      </c>
      <c r="S308" s="24">
        <f t="shared" ca="1" si="65"/>
        <v>0</v>
      </c>
    </row>
    <row r="309" spans="5:19" x14ac:dyDescent="0.3">
      <c r="E309" s="21">
        <f t="shared" si="59"/>
        <v>308</v>
      </c>
      <c r="F309" s="97">
        <v>43913</v>
      </c>
      <c r="G309" s="98">
        <v>93.181823730000005</v>
      </c>
      <c r="H309" s="25">
        <f t="shared" si="60"/>
        <v>93.42264557</v>
      </c>
      <c r="I309" s="7">
        <f t="shared" si="61"/>
        <v>-0.24082183999999529</v>
      </c>
      <c r="J309" s="7">
        <f t="shared" si="62"/>
        <v>5.7995158620983332E-2</v>
      </c>
      <c r="K309" s="7">
        <f t="shared" si="63"/>
        <v>0.24082183999999529</v>
      </c>
      <c r="L309" s="22">
        <f t="shared" si="64"/>
        <v>2.5844293485582683E-3</v>
      </c>
      <c r="M309" s="7">
        <f t="shared" ca="1" si="53"/>
        <v>90.38497924666666</v>
      </c>
      <c r="N309" s="7">
        <f t="shared" ca="1" si="55"/>
        <v>2.796844483333345</v>
      </c>
      <c r="O309" s="7">
        <f t="shared" ca="1" si="56"/>
        <v>7.8223390639521657</v>
      </c>
      <c r="P309" s="7">
        <f t="shared" ca="1" si="57"/>
        <v>2.796844483333345</v>
      </c>
      <c r="Q309" s="22">
        <f t="shared" ca="1" si="58"/>
        <v>3.0014914619372248E-2</v>
      </c>
      <c r="R309" s="23">
        <f t="shared" ca="1" si="54"/>
        <v>2.7719876025958814</v>
      </c>
      <c r="S309" s="24">
        <f t="shared" ca="1" si="65"/>
        <v>0</v>
      </c>
    </row>
    <row r="310" spans="5:19" x14ac:dyDescent="0.3">
      <c r="E310" s="21">
        <f t="shared" si="59"/>
        <v>309</v>
      </c>
      <c r="F310" s="97">
        <v>43914</v>
      </c>
      <c r="G310" s="98">
        <v>101.6782913</v>
      </c>
      <c r="H310" s="25">
        <f t="shared" si="60"/>
        <v>93.181823730000005</v>
      </c>
      <c r="I310" s="7">
        <f t="shared" si="61"/>
        <v>8.496467569999993</v>
      </c>
      <c r="J310" s="7">
        <f t="shared" si="62"/>
        <v>72.189961168061586</v>
      </c>
      <c r="K310" s="7">
        <f t="shared" si="63"/>
        <v>8.496467569999993</v>
      </c>
      <c r="L310" s="22">
        <f t="shared" si="64"/>
        <v>8.3562257600605386E-2</v>
      </c>
      <c r="M310" s="7">
        <f t="shared" ca="1" si="53"/>
        <v>92.517127990000006</v>
      </c>
      <c r="N310" s="7">
        <f t="shared" ca="1" si="55"/>
        <v>9.1611633099999921</v>
      </c>
      <c r="O310" s="7">
        <f t="shared" ca="1" si="56"/>
        <v>83.926913192490005</v>
      </c>
      <c r="P310" s="7">
        <f t="shared" ca="1" si="57"/>
        <v>9.1611633099999921</v>
      </c>
      <c r="Q310" s="22">
        <f t="shared" ca="1" si="58"/>
        <v>9.0099501013152769E-2</v>
      </c>
      <c r="R310" s="23">
        <f t="shared" ca="1" si="54"/>
        <v>9.1363064292625289</v>
      </c>
      <c r="S310" s="24">
        <f t="shared" ca="1" si="65"/>
        <v>0</v>
      </c>
    </row>
    <row r="311" spans="5:19" x14ac:dyDescent="0.3">
      <c r="E311" s="21">
        <f t="shared" si="59"/>
        <v>310</v>
      </c>
      <c r="F311" s="97">
        <v>43915</v>
      </c>
      <c r="G311" s="98">
        <v>110.2999954</v>
      </c>
      <c r="H311" s="25">
        <f t="shared" si="60"/>
        <v>101.6782913</v>
      </c>
      <c r="I311" s="7">
        <f t="shared" si="61"/>
        <v>8.6217041000000023</v>
      </c>
      <c r="J311" s="7">
        <f t="shared" si="62"/>
        <v>74.33378158795685</v>
      </c>
      <c r="K311" s="7">
        <f t="shared" si="63"/>
        <v>8.6217041000000023</v>
      </c>
      <c r="L311" s="22">
        <f t="shared" si="64"/>
        <v>7.8165951582623572E-2</v>
      </c>
      <c r="M311" s="7">
        <f t="shared" ca="1" si="53"/>
        <v>96.094253533333344</v>
      </c>
      <c r="N311" s="7">
        <f t="shared" ca="1" si="55"/>
        <v>14.205741866666656</v>
      </c>
      <c r="O311" s="7">
        <f t="shared" ca="1" si="56"/>
        <v>201.80310198236586</v>
      </c>
      <c r="P311" s="7">
        <f t="shared" ca="1" si="57"/>
        <v>14.205741866666656</v>
      </c>
      <c r="Q311" s="22">
        <f t="shared" ca="1" si="58"/>
        <v>0.12879186272991139</v>
      </c>
      <c r="R311" s="23">
        <f t="shared" ca="1" si="54"/>
        <v>14.180884985929193</v>
      </c>
      <c r="S311" s="24">
        <f t="shared" ca="1" si="65"/>
        <v>0</v>
      </c>
    </row>
    <row r="312" spans="5:19" x14ac:dyDescent="0.3">
      <c r="E312" s="21">
        <f t="shared" si="59"/>
        <v>311</v>
      </c>
      <c r="F312" s="97">
        <v>43916</v>
      </c>
      <c r="G312" s="98">
        <v>114.8372116</v>
      </c>
      <c r="H312" s="25">
        <f t="shared" si="60"/>
        <v>110.2999954</v>
      </c>
      <c r="I312" s="7">
        <f t="shared" si="61"/>
        <v>4.5372162000000031</v>
      </c>
      <c r="J312" s="7">
        <f t="shared" si="62"/>
        <v>20.58633084554247</v>
      </c>
      <c r="K312" s="7">
        <f t="shared" si="63"/>
        <v>4.5372162000000031</v>
      </c>
      <c r="L312" s="22">
        <f t="shared" si="64"/>
        <v>3.9509982320051415E-2</v>
      </c>
      <c r="M312" s="7">
        <f t="shared" ca="1" si="53"/>
        <v>101.72003681000001</v>
      </c>
      <c r="N312" s="7">
        <f t="shared" ca="1" si="55"/>
        <v>13.117174789999993</v>
      </c>
      <c r="O312" s="7">
        <f t="shared" ca="1" si="56"/>
        <v>172.06027447141136</v>
      </c>
      <c r="P312" s="7">
        <f t="shared" ca="1" si="57"/>
        <v>13.117174789999993</v>
      </c>
      <c r="Q312" s="22">
        <f t="shared" ca="1" si="58"/>
        <v>0.11422407952301754</v>
      </c>
      <c r="R312" s="23">
        <f t="shared" ca="1" si="54"/>
        <v>13.09231790926253</v>
      </c>
      <c r="S312" s="24">
        <f t="shared" ca="1" si="65"/>
        <v>0</v>
      </c>
    </row>
    <row r="313" spans="5:19" x14ac:dyDescent="0.3">
      <c r="E313" s="21">
        <f t="shared" si="59"/>
        <v>312</v>
      </c>
      <c r="F313" s="97">
        <v>43917</v>
      </c>
      <c r="G313" s="98">
        <v>110.521553</v>
      </c>
      <c r="H313" s="25">
        <f t="shared" si="60"/>
        <v>114.8372116</v>
      </c>
      <c r="I313" s="7">
        <f t="shared" si="61"/>
        <v>-4.3156586000000061</v>
      </c>
      <c r="J313" s="7">
        <f t="shared" si="62"/>
        <v>18.624909151754014</v>
      </c>
      <c r="K313" s="7">
        <f t="shared" si="63"/>
        <v>4.3156586000000061</v>
      </c>
      <c r="L313" s="22">
        <f t="shared" si="64"/>
        <v>3.9048117610146198E-2</v>
      </c>
      <c r="M313" s="7">
        <f t="shared" ca="1" si="53"/>
        <v>108.93849943333333</v>
      </c>
      <c r="N313" s="7">
        <f t="shared" ca="1" si="55"/>
        <v>1.5830535666666634</v>
      </c>
      <c r="O313" s="7">
        <f t="shared" ca="1" si="56"/>
        <v>2.5060585949360443</v>
      </c>
      <c r="P313" s="7">
        <f t="shared" ca="1" si="57"/>
        <v>1.5830535666666634</v>
      </c>
      <c r="Q313" s="22">
        <f t="shared" ca="1" si="58"/>
        <v>1.4323482829332514E-2</v>
      </c>
      <c r="R313" s="23">
        <f t="shared" ca="1" si="54"/>
        <v>1.5581966859291998</v>
      </c>
      <c r="S313" s="24">
        <f t="shared" ca="1" si="65"/>
        <v>0</v>
      </c>
    </row>
    <row r="314" spans="5:19" x14ac:dyDescent="0.3">
      <c r="E314" s="21">
        <f t="shared" si="59"/>
        <v>313</v>
      </c>
      <c r="F314" s="97">
        <v>43920</v>
      </c>
      <c r="G314" s="98">
        <v>110.8009033</v>
      </c>
      <c r="H314" s="25">
        <f t="shared" si="60"/>
        <v>110.521553</v>
      </c>
      <c r="I314" s="7">
        <f t="shared" si="61"/>
        <v>0.27935030000000438</v>
      </c>
      <c r="J314" s="7">
        <f t="shared" si="62"/>
        <v>7.8036590110092452E-2</v>
      </c>
      <c r="K314" s="7">
        <f t="shared" si="63"/>
        <v>0.27935030000000438</v>
      </c>
      <c r="L314" s="22">
        <f t="shared" si="64"/>
        <v>2.5211915397805639E-3</v>
      </c>
      <c r="M314" s="7">
        <f t="shared" ca="1" si="53"/>
        <v>111.88625333333333</v>
      </c>
      <c r="N314" s="7">
        <f t="shared" ca="1" si="55"/>
        <v>-1.0853500333333272</v>
      </c>
      <c r="O314" s="7">
        <f t="shared" ca="1" si="56"/>
        <v>1.1779846948566546</v>
      </c>
      <c r="P314" s="7">
        <f t="shared" ca="1" si="57"/>
        <v>1.0853500333333272</v>
      </c>
      <c r="Q314" s="22">
        <f t="shared" ca="1" si="58"/>
        <v>9.7954980601076668E-3</v>
      </c>
      <c r="R314" s="23">
        <f t="shared" ca="1" si="54"/>
        <v>-1.1102069140707909</v>
      </c>
      <c r="S314" s="24">
        <f t="shared" ca="1" si="65"/>
        <v>1</v>
      </c>
    </row>
    <row r="315" spans="5:19" x14ac:dyDescent="0.3">
      <c r="E315" s="21">
        <f t="shared" si="59"/>
        <v>314</v>
      </c>
      <c r="F315" s="97">
        <v>43921</v>
      </c>
      <c r="G315" s="98">
        <v>107.3811417</v>
      </c>
      <c r="H315" s="25">
        <f t="shared" si="60"/>
        <v>110.8009033</v>
      </c>
      <c r="I315" s="7">
        <f t="shared" si="61"/>
        <v>-3.4197616000000011</v>
      </c>
      <c r="J315" s="7">
        <f t="shared" si="62"/>
        <v>11.694769400834568</v>
      </c>
      <c r="K315" s="7">
        <f t="shared" si="63"/>
        <v>3.4197616000000011</v>
      </c>
      <c r="L315" s="22">
        <f t="shared" si="64"/>
        <v>3.1846947665671921E-2</v>
      </c>
      <c r="M315" s="7">
        <f t="shared" ca="1" si="53"/>
        <v>112.05322263333333</v>
      </c>
      <c r="N315" s="7">
        <f t="shared" ca="1" si="55"/>
        <v>-4.6720809333333335</v>
      </c>
      <c r="O315" s="7">
        <f t="shared" ca="1" si="56"/>
        <v>21.828340247616872</v>
      </c>
      <c r="P315" s="7">
        <f t="shared" ca="1" si="57"/>
        <v>4.6720809333333335</v>
      </c>
      <c r="Q315" s="22">
        <f t="shared" ca="1" si="58"/>
        <v>4.3509324443449585E-2</v>
      </c>
      <c r="R315" s="23">
        <f t="shared" ca="1" si="54"/>
        <v>-4.6969378140707976</v>
      </c>
      <c r="S315" s="24">
        <f t="shared" ca="1" si="65"/>
        <v>0</v>
      </c>
    </row>
    <row r="316" spans="5:19" x14ac:dyDescent="0.3">
      <c r="E316" s="21">
        <f t="shared" si="59"/>
        <v>315</v>
      </c>
      <c r="F316" s="97">
        <v>43922</v>
      </c>
      <c r="G316" s="98">
        <v>103.8264923</v>
      </c>
      <c r="H316" s="25">
        <f t="shared" si="60"/>
        <v>107.3811417</v>
      </c>
      <c r="I316" s="7">
        <f t="shared" si="61"/>
        <v>-3.5546494000000024</v>
      </c>
      <c r="J316" s="7">
        <f t="shared" si="62"/>
        <v>12.635532356920377</v>
      </c>
      <c r="K316" s="7">
        <f t="shared" si="63"/>
        <v>3.5546494000000024</v>
      </c>
      <c r="L316" s="22">
        <f t="shared" si="64"/>
        <v>3.4236439286892892E-2</v>
      </c>
      <c r="M316" s="7">
        <f t="shared" ca="1" si="53"/>
        <v>109.567866</v>
      </c>
      <c r="N316" s="7">
        <f t="shared" ca="1" si="55"/>
        <v>-5.7413736999999969</v>
      </c>
      <c r="O316" s="7">
        <f t="shared" ca="1" si="56"/>
        <v>32.963371963051657</v>
      </c>
      <c r="P316" s="7">
        <f t="shared" ca="1" si="57"/>
        <v>5.7413736999999969</v>
      </c>
      <c r="Q316" s="22">
        <f t="shared" ca="1" si="58"/>
        <v>5.5297772011893315E-2</v>
      </c>
      <c r="R316" s="23">
        <f t="shared" ca="1" si="54"/>
        <v>-5.766230580737461</v>
      </c>
      <c r="S316" s="24">
        <f t="shared" ca="1" si="65"/>
        <v>0</v>
      </c>
    </row>
    <row r="317" spans="5:19" x14ac:dyDescent="0.3">
      <c r="E317" s="21">
        <f t="shared" si="59"/>
        <v>316</v>
      </c>
      <c r="F317" s="97">
        <v>43923</v>
      </c>
      <c r="G317" s="98">
        <v>101.91912840000001</v>
      </c>
      <c r="H317" s="25">
        <f t="shared" si="60"/>
        <v>103.8264923</v>
      </c>
      <c r="I317" s="7">
        <f t="shared" si="61"/>
        <v>-1.9073638999999929</v>
      </c>
      <c r="J317" s="7">
        <f t="shared" si="62"/>
        <v>3.6380370470231829</v>
      </c>
      <c r="K317" s="7">
        <f t="shared" si="63"/>
        <v>1.9073638999999929</v>
      </c>
      <c r="L317" s="22">
        <f t="shared" si="64"/>
        <v>1.8714484022216118E-2</v>
      </c>
      <c r="M317" s="7">
        <f t="shared" ca="1" si="53"/>
        <v>107.3361791</v>
      </c>
      <c r="N317" s="7">
        <f t="shared" ca="1" si="55"/>
        <v>-5.4170506999999901</v>
      </c>
      <c r="O317" s="7">
        <f t="shared" ca="1" si="56"/>
        <v>29.344438286370384</v>
      </c>
      <c r="P317" s="7">
        <f t="shared" ca="1" si="57"/>
        <v>5.4170506999999901</v>
      </c>
      <c r="Q317" s="22">
        <f t="shared" ca="1" si="58"/>
        <v>5.3150481023932987E-2</v>
      </c>
      <c r="R317" s="23">
        <f t="shared" ca="1" si="54"/>
        <v>-5.4419075807374542</v>
      </c>
      <c r="S317" s="24">
        <f t="shared" ca="1" si="65"/>
        <v>0</v>
      </c>
    </row>
    <row r="318" spans="5:19" x14ac:dyDescent="0.3">
      <c r="E318" s="21">
        <f t="shared" si="59"/>
        <v>317</v>
      </c>
      <c r="F318" s="97">
        <v>43924</v>
      </c>
      <c r="G318" s="98">
        <v>98.114006040000007</v>
      </c>
      <c r="H318" s="25">
        <f t="shared" si="60"/>
        <v>101.91912840000001</v>
      </c>
      <c r="I318" s="7">
        <f t="shared" si="61"/>
        <v>-3.8051223599999986</v>
      </c>
      <c r="J318" s="7">
        <f t="shared" si="62"/>
        <v>14.478956174571959</v>
      </c>
      <c r="K318" s="7">
        <f t="shared" si="63"/>
        <v>3.8051223599999986</v>
      </c>
      <c r="L318" s="22">
        <f t="shared" si="64"/>
        <v>3.8782662267899774E-2</v>
      </c>
      <c r="M318" s="7">
        <f t="shared" ca="1" si="53"/>
        <v>104.37558746666666</v>
      </c>
      <c r="N318" s="7">
        <f t="shared" ca="1" si="55"/>
        <v>-6.2615814266666519</v>
      </c>
      <c r="O318" s="7">
        <f t="shared" ca="1" si="56"/>
        <v>39.207401962776785</v>
      </c>
      <c r="P318" s="7">
        <f t="shared" ca="1" si="57"/>
        <v>6.2615814266666519</v>
      </c>
      <c r="Q318" s="22">
        <f t="shared" ca="1" si="58"/>
        <v>6.3819445147452997E-2</v>
      </c>
      <c r="R318" s="23">
        <f t="shared" ca="1" si="54"/>
        <v>-6.2864383074041159</v>
      </c>
      <c r="S318" s="24">
        <f t="shared" ca="1" si="65"/>
        <v>0</v>
      </c>
    </row>
    <row r="319" spans="5:19" x14ac:dyDescent="0.3">
      <c r="E319" s="21">
        <f t="shared" si="59"/>
        <v>318</v>
      </c>
      <c r="F319" s="97">
        <v>43927</v>
      </c>
      <c r="G319" s="98">
        <v>105.0980606</v>
      </c>
      <c r="H319" s="25">
        <f t="shared" si="60"/>
        <v>98.114006040000007</v>
      </c>
      <c r="I319" s="7">
        <f t="shared" si="61"/>
        <v>6.9840545599999899</v>
      </c>
      <c r="J319" s="7">
        <f t="shared" si="62"/>
        <v>48.777018097056654</v>
      </c>
      <c r="K319" s="7">
        <f t="shared" si="63"/>
        <v>6.9840545599999899</v>
      </c>
      <c r="L319" s="22">
        <f t="shared" si="64"/>
        <v>6.6452744419148585E-2</v>
      </c>
      <c r="M319" s="7">
        <f t="shared" ca="1" si="53"/>
        <v>101.28654224666667</v>
      </c>
      <c r="N319" s="7">
        <f t="shared" ca="1" si="55"/>
        <v>3.8115183533333266</v>
      </c>
      <c r="O319" s="7">
        <f t="shared" ca="1" si="56"/>
        <v>14.527672157796793</v>
      </c>
      <c r="P319" s="7">
        <f t="shared" ca="1" si="57"/>
        <v>3.8115183533333266</v>
      </c>
      <c r="Q319" s="22">
        <f t="shared" ca="1" si="58"/>
        <v>3.6266305311187887E-2</v>
      </c>
      <c r="R319" s="23">
        <f t="shared" ca="1" si="54"/>
        <v>3.7866614725958629</v>
      </c>
      <c r="S319" s="24">
        <f t="shared" ca="1" si="65"/>
        <v>1</v>
      </c>
    </row>
    <row r="320" spans="5:19" x14ac:dyDescent="0.3">
      <c r="E320" s="21">
        <f t="shared" si="59"/>
        <v>319</v>
      </c>
      <c r="F320" s="97">
        <v>43928</v>
      </c>
      <c r="G320" s="98">
        <v>108.5178528</v>
      </c>
      <c r="H320" s="25">
        <f t="shared" si="60"/>
        <v>105.0980606</v>
      </c>
      <c r="I320" s="7">
        <f t="shared" si="61"/>
        <v>3.4197922000000034</v>
      </c>
      <c r="J320" s="7">
        <f t="shared" si="62"/>
        <v>11.694978691180863</v>
      </c>
      <c r="K320" s="7">
        <f t="shared" si="63"/>
        <v>3.4197922000000034</v>
      </c>
      <c r="L320" s="22">
        <f t="shared" si="64"/>
        <v>3.1513636805021665E-2</v>
      </c>
      <c r="M320" s="7">
        <f t="shared" ca="1" si="53"/>
        <v>101.71039834666668</v>
      </c>
      <c r="N320" s="7">
        <f t="shared" ca="1" si="55"/>
        <v>6.807454453333321</v>
      </c>
      <c r="O320" s="7">
        <f t="shared" ca="1" si="56"/>
        <v>46.341436134207662</v>
      </c>
      <c r="P320" s="7">
        <f t="shared" ca="1" si="57"/>
        <v>6.807454453333321</v>
      </c>
      <c r="Q320" s="22">
        <f t="shared" ca="1" si="58"/>
        <v>6.2731193786883716E-2</v>
      </c>
      <c r="R320" s="23">
        <f t="shared" ca="1" si="54"/>
        <v>6.7825975725958569</v>
      </c>
      <c r="S320" s="24">
        <f t="shared" ca="1" si="65"/>
        <v>0</v>
      </c>
    </row>
    <row r="321" spans="5:19" x14ac:dyDescent="0.3">
      <c r="E321" s="21">
        <f t="shared" si="59"/>
        <v>320</v>
      </c>
      <c r="F321" s="97">
        <v>43929</v>
      </c>
      <c r="G321" s="98">
        <v>113.5271072</v>
      </c>
      <c r="H321" s="25">
        <f t="shared" si="60"/>
        <v>108.5178528</v>
      </c>
      <c r="I321" s="7">
        <f t="shared" si="61"/>
        <v>5.0092544000000032</v>
      </c>
      <c r="J321" s="7">
        <f t="shared" si="62"/>
        <v>25.092629643919391</v>
      </c>
      <c r="K321" s="7">
        <f t="shared" si="63"/>
        <v>5.0092544000000032</v>
      </c>
      <c r="L321" s="22">
        <f t="shared" si="64"/>
        <v>4.412386190000623E-2</v>
      </c>
      <c r="M321" s="7">
        <f t="shared" ca="1" si="53"/>
        <v>103.90997314666667</v>
      </c>
      <c r="N321" s="7">
        <f t="shared" ca="1" si="55"/>
        <v>9.6171340533333307</v>
      </c>
      <c r="O321" s="7">
        <f t="shared" ca="1" si="56"/>
        <v>92.489267399783586</v>
      </c>
      <c r="P321" s="7">
        <f t="shared" ca="1" si="57"/>
        <v>9.6171340533333307</v>
      </c>
      <c r="Q321" s="22">
        <f t="shared" ca="1" si="58"/>
        <v>8.4712226802281548E-2</v>
      </c>
      <c r="R321" s="23">
        <f t="shared" ca="1" si="54"/>
        <v>9.5922771725958675</v>
      </c>
      <c r="S321" s="24">
        <f t="shared" ca="1" si="65"/>
        <v>0</v>
      </c>
    </row>
    <row r="322" spans="5:19" x14ac:dyDescent="0.3">
      <c r="E322" s="21">
        <f t="shared" si="59"/>
        <v>321</v>
      </c>
      <c r="F322" s="97">
        <v>43930</v>
      </c>
      <c r="G322" s="98">
        <v>119.6730804</v>
      </c>
      <c r="H322" s="25">
        <f t="shared" si="60"/>
        <v>113.5271072</v>
      </c>
      <c r="I322" s="7">
        <f t="shared" si="61"/>
        <v>6.1459732000000002</v>
      </c>
      <c r="J322" s="7">
        <f t="shared" si="62"/>
        <v>37.772986575118246</v>
      </c>
      <c r="K322" s="7">
        <f t="shared" si="63"/>
        <v>6.1459732000000002</v>
      </c>
      <c r="L322" s="22">
        <f t="shared" si="64"/>
        <v>5.1356354991928498E-2</v>
      </c>
      <c r="M322" s="7">
        <f t="shared" ref="M322:M385" ca="1" si="66">IF(E322&lt;=span,G322,AVERAGE(OFFSET(G322,-span,0,span,1)))</f>
        <v>109.04767353333334</v>
      </c>
      <c r="N322" s="7">
        <f t="shared" ca="1" si="55"/>
        <v>10.625406866666665</v>
      </c>
      <c r="O322" s="7">
        <f t="shared" ca="1" si="56"/>
        <v>112.89927108220712</v>
      </c>
      <c r="P322" s="7">
        <f t="shared" ca="1" si="57"/>
        <v>10.625406866666665</v>
      </c>
      <c r="Q322" s="22">
        <f t="shared" ca="1" si="58"/>
        <v>8.8786942152336082E-2</v>
      </c>
      <c r="R322" s="23">
        <f t="shared" ref="R322:R385" ca="1" si="67">N322-AVERAGE(ErorrMA)</f>
        <v>10.600549985929202</v>
      </c>
      <c r="S322" s="24">
        <f t="shared" ca="1" si="65"/>
        <v>0</v>
      </c>
    </row>
    <row r="323" spans="5:19" x14ac:dyDescent="0.3">
      <c r="E323" s="21">
        <f t="shared" si="59"/>
        <v>322</v>
      </c>
      <c r="F323" s="97">
        <v>43934</v>
      </c>
      <c r="G323" s="98">
        <v>117.1299133</v>
      </c>
      <c r="H323" s="25">
        <f t="shared" si="60"/>
        <v>119.6730804</v>
      </c>
      <c r="I323" s="7">
        <f t="shared" si="61"/>
        <v>-2.5431671000000051</v>
      </c>
      <c r="J323" s="7">
        <f t="shared" si="62"/>
        <v>6.4676988985224364</v>
      </c>
      <c r="K323" s="7">
        <f t="shared" si="63"/>
        <v>2.5431671000000051</v>
      </c>
      <c r="L323" s="22">
        <f t="shared" si="64"/>
        <v>2.1712362182718402E-2</v>
      </c>
      <c r="M323" s="7">
        <f t="shared" ca="1" si="66"/>
        <v>113.90601346666666</v>
      </c>
      <c r="N323" s="7">
        <f t="shared" ref="N323:N386" ca="1" si="68">G323-M323</f>
        <v>3.2238998333333342</v>
      </c>
      <c r="O323" s="7">
        <f t="shared" ref="O323:O386" ca="1" si="69">N323^2</f>
        <v>10.393530135366699</v>
      </c>
      <c r="P323" s="7">
        <f t="shared" ref="P323:P386" ca="1" si="70">ABS(N323)</f>
        <v>3.2238998333333342</v>
      </c>
      <c r="Q323" s="22">
        <f t="shared" ref="Q323:Q386" ca="1" si="71">P323/G323</f>
        <v>2.7524137451345097E-2</v>
      </c>
      <c r="R323" s="23">
        <f t="shared" ca="1" si="67"/>
        <v>3.1990429525958706</v>
      </c>
      <c r="S323" s="24">
        <f t="shared" ca="1" si="65"/>
        <v>0</v>
      </c>
    </row>
    <row r="324" spans="5:19" x14ac:dyDescent="0.3">
      <c r="E324" s="21">
        <f t="shared" ref="E324:E387" si="72">E323+1</f>
        <v>323</v>
      </c>
      <c r="F324" s="97">
        <v>43935</v>
      </c>
      <c r="G324" s="98">
        <v>120.0873108</v>
      </c>
      <c r="H324" s="25">
        <f t="shared" ref="H324:H387" si="73">G323</f>
        <v>117.1299133</v>
      </c>
      <c r="I324" s="7">
        <f t="shared" ref="I324:I387" si="74">(G324-H324)</f>
        <v>2.957397499999999</v>
      </c>
      <c r="J324" s="7">
        <f t="shared" ref="J324:J387" si="75">I324^2</f>
        <v>8.7461999730062434</v>
      </c>
      <c r="K324" s="7">
        <f t="shared" ref="K324:K387" si="76">ABS(I324)</f>
        <v>2.957397499999999</v>
      </c>
      <c r="L324" s="22">
        <f t="shared" ref="L324:L387" si="77">K324/G324</f>
        <v>2.4627060763525725E-2</v>
      </c>
      <c r="M324" s="7">
        <f t="shared" ca="1" si="66"/>
        <v>116.7767003</v>
      </c>
      <c r="N324" s="7">
        <f t="shared" ca="1" si="68"/>
        <v>3.3106104999999957</v>
      </c>
      <c r="O324" s="7">
        <f t="shared" ca="1" si="69"/>
        <v>10.960141882710221</v>
      </c>
      <c r="P324" s="7">
        <f t="shared" ca="1" si="70"/>
        <v>3.3106104999999957</v>
      </c>
      <c r="Q324" s="22">
        <f t="shared" ca="1" si="71"/>
        <v>2.7568362368557559E-2</v>
      </c>
      <c r="R324" s="23">
        <f t="shared" ca="1" si="67"/>
        <v>3.2857536192625321</v>
      </c>
      <c r="S324" s="24">
        <f t="shared" ref="S324:S387" ca="1" si="78">IF(N323*N324&lt;0,1,0)</f>
        <v>0</v>
      </c>
    </row>
    <row r="325" spans="5:19" x14ac:dyDescent="0.3">
      <c r="E325" s="21">
        <f t="shared" si="72"/>
        <v>324</v>
      </c>
      <c r="F325" s="97">
        <v>43936</v>
      </c>
      <c r="G325" s="98">
        <v>112.94911190000001</v>
      </c>
      <c r="H325" s="25">
        <f t="shared" si="73"/>
        <v>120.0873108</v>
      </c>
      <c r="I325" s="7">
        <f t="shared" si="74"/>
        <v>-7.1381988999999919</v>
      </c>
      <c r="J325" s="7">
        <f t="shared" si="75"/>
        <v>50.953883535961097</v>
      </c>
      <c r="K325" s="7">
        <f t="shared" si="76"/>
        <v>7.1381988999999919</v>
      </c>
      <c r="L325" s="22">
        <f t="shared" si="77"/>
        <v>6.3198362341439454E-2</v>
      </c>
      <c r="M325" s="7">
        <f t="shared" ca="1" si="66"/>
        <v>118.96343483333334</v>
      </c>
      <c r="N325" s="7">
        <f t="shared" ca="1" si="68"/>
        <v>-6.0143229333333323</v>
      </c>
      <c r="O325" s="7">
        <f t="shared" ca="1" si="69"/>
        <v>36.172080346419257</v>
      </c>
      <c r="P325" s="7">
        <f t="shared" ca="1" si="70"/>
        <v>6.0143229333333323</v>
      </c>
      <c r="Q325" s="22">
        <f t="shared" ca="1" si="71"/>
        <v>5.3248076343071556E-2</v>
      </c>
      <c r="R325" s="23">
        <f t="shared" ca="1" si="67"/>
        <v>-6.0391798140707964</v>
      </c>
      <c r="S325" s="24">
        <f t="shared" ca="1" si="78"/>
        <v>1</v>
      </c>
    </row>
    <row r="326" spans="5:19" x14ac:dyDescent="0.3">
      <c r="E326" s="21">
        <f t="shared" si="72"/>
        <v>325</v>
      </c>
      <c r="F326" s="97">
        <v>43937</v>
      </c>
      <c r="G326" s="98">
        <v>110.9454041</v>
      </c>
      <c r="H326" s="25">
        <f t="shared" si="73"/>
        <v>112.94911190000001</v>
      </c>
      <c r="I326" s="7">
        <f t="shared" si="74"/>
        <v>-2.0037078000000008</v>
      </c>
      <c r="J326" s="7">
        <f t="shared" si="75"/>
        <v>4.0148449477808432</v>
      </c>
      <c r="K326" s="7">
        <f t="shared" si="76"/>
        <v>2.0037078000000008</v>
      </c>
      <c r="L326" s="22">
        <f t="shared" si="77"/>
        <v>1.806030467196253E-2</v>
      </c>
      <c r="M326" s="7">
        <f t="shared" ca="1" si="66"/>
        <v>116.722112</v>
      </c>
      <c r="N326" s="7">
        <f t="shared" ca="1" si="68"/>
        <v>-5.776707899999991</v>
      </c>
      <c r="O326" s="7">
        <f t="shared" ca="1" si="69"/>
        <v>33.370354161922307</v>
      </c>
      <c r="P326" s="7">
        <f t="shared" ca="1" si="70"/>
        <v>5.776707899999991</v>
      </c>
      <c r="Q326" s="22">
        <f t="shared" ca="1" si="71"/>
        <v>5.2068023428831614E-2</v>
      </c>
      <c r="R326" s="23">
        <f t="shared" ca="1" si="67"/>
        <v>-5.8015647807374551</v>
      </c>
      <c r="S326" s="24">
        <f t="shared" ca="1" si="78"/>
        <v>0</v>
      </c>
    </row>
    <row r="327" spans="5:19" x14ac:dyDescent="0.3">
      <c r="E327" s="21">
        <f t="shared" si="72"/>
        <v>326</v>
      </c>
      <c r="F327" s="97">
        <v>43938</v>
      </c>
      <c r="G327" s="98">
        <v>115.5982437</v>
      </c>
      <c r="H327" s="25">
        <f t="shared" si="73"/>
        <v>110.9454041</v>
      </c>
      <c r="I327" s="7">
        <f t="shared" si="74"/>
        <v>4.652839599999993</v>
      </c>
      <c r="J327" s="7">
        <f t="shared" si="75"/>
        <v>21.648916343328093</v>
      </c>
      <c r="K327" s="7">
        <f t="shared" si="76"/>
        <v>4.652839599999993</v>
      </c>
      <c r="L327" s="22">
        <f t="shared" si="77"/>
        <v>4.0250089024492619E-2</v>
      </c>
      <c r="M327" s="7">
        <f t="shared" ca="1" si="66"/>
        <v>114.66060893333334</v>
      </c>
      <c r="N327" s="7">
        <f t="shared" ca="1" si="68"/>
        <v>0.93763476666666179</v>
      </c>
      <c r="O327" s="7">
        <f t="shared" ca="1" si="69"/>
        <v>0.87915895566204527</v>
      </c>
      <c r="P327" s="7">
        <f t="shared" ca="1" si="70"/>
        <v>0.93763476666666179</v>
      </c>
      <c r="Q327" s="22">
        <f t="shared" ca="1" si="71"/>
        <v>8.1111506252638833E-3</v>
      </c>
      <c r="R327" s="23">
        <f t="shared" ca="1" si="67"/>
        <v>0.91277788592919806</v>
      </c>
      <c r="S327" s="24">
        <f t="shared" ca="1" si="78"/>
        <v>1</v>
      </c>
    </row>
    <row r="328" spans="5:19" x14ac:dyDescent="0.3">
      <c r="E328" s="21">
        <f t="shared" si="72"/>
        <v>327</v>
      </c>
      <c r="F328" s="97">
        <v>43941</v>
      </c>
      <c r="G328" s="98">
        <v>115.0491486</v>
      </c>
      <c r="H328" s="25">
        <f t="shared" si="73"/>
        <v>115.5982437</v>
      </c>
      <c r="I328" s="7">
        <f t="shared" si="74"/>
        <v>-0.54909510000000239</v>
      </c>
      <c r="J328" s="7">
        <f t="shared" si="75"/>
        <v>0.3015054288440126</v>
      </c>
      <c r="K328" s="7">
        <f t="shared" si="76"/>
        <v>0.54909510000000239</v>
      </c>
      <c r="L328" s="22">
        <f t="shared" si="77"/>
        <v>4.7727002475184107E-3</v>
      </c>
      <c r="M328" s="7">
        <f t="shared" ca="1" si="66"/>
        <v>113.16425323333334</v>
      </c>
      <c r="N328" s="7">
        <f t="shared" ca="1" si="68"/>
        <v>1.8848953666666546</v>
      </c>
      <c r="O328" s="7">
        <f t="shared" ca="1" si="69"/>
        <v>3.5528305432814222</v>
      </c>
      <c r="P328" s="7">
        <f t="shared" ca="1" si="70"/>
        <v>1.8848953666666546</v>
      </c>
      <c r="Q328" s="22">
        <f t="shared" ca="1" si="71"/>
        <v>1.6383392572682235E-2</v>
      </c>
      <c r="R328" s="23">
        <f t="shared" ca="1" si="67"/>
        <v>1.860038485929191</v>
      </c>
      <c r="S328" s="24">
        <f t="shared" ca="1" si="78"/>
        <v>0</v>
      </c>
    </row>
    <row r="329" spans="5:19" x14ac:dyDescent="0.3">
      <c r="E329" s="21">
        <f t="shared" si="72"/>
        <v>328</v>
      </c>
      <c r="F329" s="97">
        <v>43942</v>
      </c>
      <c r="G329" s="98">
        <v>111.1091843</v>
      </c>
      <c r="H329" s="25">
        <f t="shared" si="73"/>
        <v>115.0491486</v>
      </c>
      <c r="I329" s="7">
        <f t="shared" si="74"/>
        <v>-3.9399642999999998</v>
      </c>
      <c r="J329" s="7">
        <f t="shared" si="75"/>
        <v>15.523318685274488</v>
      </c>
      <c r="K329" s="7">
        <f t="shared" si="76"/>
        <v>3.9399642999999998</v>
      </c>
      <c r="L329" s="22">
        <f t="shared" si="77"/>
        <v>3.5460293627589887E-2</v>
      </c>
      <c r="M329" s="7">
        <f t="shared" ca="1" si="66"/>
        <v>113.86426546666667</v>
      </c>
      <c r="N329" s="7">
        <f t="shared" ca="1" si="68"/>
        <v>-2.7550811666666704</v>
      </c>
      <c r="O329" s="7">
        <f t="shared" ca="1" si="69"/>
        <v>7.5904722349213811</v>
      </c>
      <c r="P329" s="7">
        <f t="shared" ca="1" si="70"/>
        <v>2.7550811666666704</v>
      </c>
      <c r="Q329" s="22">
        <f t="shared" ca="1" si="71"/>
        <v>2.4796160497658072E-2</v>
      </c>
      <c r="R329" s="23">
        <f t="shared" ca="1" si="67"/>
        <v>-2.779938047404134</v>
      </c>
      <c r="S329" s="24">
        <f t="shared" ca="1" si="78"/>
        <v>1</v>
      </c>
    </row>
    <row r="330" spans="5:19" x14ac:dyDescent="0.3">
      <c r="E330" s="21">
        <f t="shared" si="72"/>
        <v>329</v>
      </c>
      <c r="F330" s="97">
        <v>43943</v>
      </c>
      <c r="G330" s="98">
        <v>108.3251877</v>
      </c>
      <c r="H330" s="25">
        <f t="shared" si="73"/>
        <v>111.1091843</v>
      </c>
      <c r="I330" s="7">
        <f t="shared" si="74"/>
        <v>-2.7839965999999947</v>
      </c>
      <c r="J330" s="7">
        <f t="shared" si="75"/>
        <v>7.7506370688115309</v>
      </c>
      <c r="K330" s="7">
        <f t="shared" si="76"/>
        <v>2.7839965999999947</v>
      </c>
      <c r="L330" s="22">
        <f t="shared" si="77"/>
        <v>2.5700362575969898E-2</v>
      </c>
      <c r="M330" s="7">
        <f t="shared" ca="1" si="66"/>
        <v>113.91885886666665</v>
      </c>
      <c r="N330" s="7">
        <f t="shared" ca="1" si="68"/>
        <v>-5.5936711666666525</v>
      </c>
      <c r="O330" s="7">
        <f t="shared" ca="1" si="69"/>
        <v>31.289157120797871</v>
      </c>
      <c r="P330" s="7">
        <f t="shared" ca="1" si="70"/>
        <v>5.5936711666666525</v>
      </c>
      <c r="Q330" s="22">
        <f t="shared" ca="1" si="71"/>
        <v>5.1637770360093753E-2</v>
      </c>
      <c r="R330" s="23">
        <f t="shared" ca="1" si="67"/>
        <v>-5.6185280474041166</v>
      </c>
      <c r="S330" s="24">
        <f t="shared" ca="1" si="78"/>
        <v>0</v>
      </c>
    </row>
    <row r="331" spans="5:19" x14ac:dyDescent="0.3">
      <c r="E331" s="21">
        <f t="shared" si="72"/>
        <v>330</v>
      </c>
      <c r="F331" s="97">
        <v>43944</v>
      </c>
      <c r="G331" s="98">
        <v>106.9283829</v>
      </c>
      <c r="H331" s="25">
        <f t="shared" si="73"/>
        <v>108.3251877</v>
      </c>
      <c r="I331" s="7">
        <f t="shared" si="74"/>
        <v>-1.3968047999999982</v>
      </c>
      <c r="J331" s="7">
        <f t="shared" si="75"/>
        <v>1.9510636493030349</v>
      </c>
      <c r="K331" s="7">
        <f t="shared" si="76"/>
        <v>1.3968047999999982</v>
      </c>
      <c r="L331" s="22">
        <f t="shared" si="77"/>
        <v>1.3062993773190206E-2</v>
      </c>
      <c r="M331" s="7">
        <f t="shared" ca="1" si="66"/>
        <v>111.49450686666667</v>
      </c>
      <c r="N331" s="7">
        <f t="shared" ca="1" si="68"/>
        <v>-4.566123966666666</v>
      </c>
      <c r="O331" s="7">
        <f t="shared" ca="1" si="69"/>
        <v>20.849488078967727</v>
      </c>
      <c r="P331" s="7">
        <f t="shared" ca="1" si="70"/>
        <v>4.566123966666666</v>
      </c>
      <c r="Q331" s="22">
        <f t="shared" ca="1" si="71"/>
        <v>4.2702637436656359E-2</v>
      </c>
      <c r="R331" s="23">
        <f t="shared" ca="1" si="67"/>
        <v>-4.59098084740413</v>
      </c>
      <c r="S331" s="24">
        <f t="shared" ca="1" si="78"/>
        <v>0</v>
      </c>
    </row>
    <row r="332" spans="5:19" x14ac:dyDescent="0.3">
      <c r="E332" s="21">
        <f t="shared" si="72"/>
        <v>331</v>
      </c>
      <c r="F332" s="97">
        <v>43945</v>
      </c>
      <c r="G332" s="98">
        <v>107.95911409999999</v>
      </c>
      <c r="H332" s="25">
        <f t="shared" si="73"/>
        <v>106.9283829</v>
      </c>
      <c r="I332" s="7">
        <f t="shared" si="74"/>
        <v>1.0307311999999911</v>
      </c>
      <c r="J332" s="7">
        <f t="shared" si="75"/>
        <v>1.0624068066534216</v>
      </c>
      <c r="K332" s="7">
        <f t="shared" si="76"/>
        <v>1.0307311999999911</v>
      </c>
      <c r="L332" s="22">
        <f t="shared" si="77"/>
        <v>9.5474218049367184E-3</v>
      </c>
      <c r="M332" s="7">
        <f t="shared" ca="1" si="66"/>
        <v>108.78758496666667</v>
      </c>
      <c r="N332" s="7">
        <f t="shared" ca="1" si="68"/>
        <v>-0.82847086666667735</v>
      </c>
      <c r="O332" s="7">
        <f t="shared" ca="1" si="69"/>
        <v>0.68636397691543549</v>
      </c>
      <c r="P332" s="7">
        <f t="shared" ca="1" si="70"/>
        <v>0.82847086666667735</v>
      </c>
      <c r="Q332" s="22">
        <f t="shared" ca="1" si="71"/>
        <v>7.6739316876876578E-3</v>
      </c>
      <c r="R332" s="23">
        <f t="shared" ca="1" si="67"/>
        <v>-0.85332774740414108</v>
      </c>
      <c r="S332" s="24">
        <f t="shared" ca="1" si="78"/>
        <v>0</v>
      </c>
    </row>
    <row r="333" spans="5:19" x14ac:dyDescent="0.3">
      <c r="E333" s="21">
        <f t="shared" si="72"/>
        <v>332</v>
      </c>
      <c r="F333" s="97">
        <v>43948</v>
      </c>
      <c r="G333" s="98">
        <v>107.98802190000001</v>
      </c>
      <c r="H333" s="25">
        <f t="shared" si="73"/>
        <v>107.95911409999999</v>
      </c>
      <c r="I333" s="7">
        <f t="shared" si="74"/>
        <v>2.890780000001314E-2</v>
      </c>
      <c r="J333" s="7">
        <f t="shared" si="75"/>
        <v>8.3566090084075963E-4</v>
      </c>
      <c r="K333" s="7">
        <f t="shared" si="76"/>
        <v>2.890780000001314E-2</v>
      </c>
      <c r="L333" s="22">
        <f t="shared" si="77"/>
        <v>2.6769450436625819E-4</v>
      </c>
      <c r="M333" s="7">
        <f t="shared" ca="1" si="66"/>
        <v>107.73756156666666</v>
      </c>
      <c r="N333" s="7">
        <f t="shared" ca="1" si="68"/>
        <v>0.2504603333333506</v>
      </c>
      <c r="O333" s="7">
        <f t="shared" ca="1" si="69"/>
        <v>6.2730378573453094E-2</v>
      </c>
      <c r="P333" s="7">
        <f t="shared" ca="1" si="70"/>
        <v>0.2504603333333506</v>
      </c>
      <c r="Q333" s="22">
        <f t="shared" ca="1" si="71"/>
        <v>2.3193343940060688E-3</v>
      </c>
      <c r="R333" s="23">
        <f t="shared" ca="1" si="67"/>
        <v>0.22560345259588688</v>
      </c>
      <c r="S333" s="24">
        <f t="shared" ca="1" si="78"/>
        <v>1</v>
      </c>
    </row>
    <row r="334" spans="5:19" x14ac:dyDescent="0.3">
      <c r="E334" s="21">
        <f t="shared" si="72"/>
        <v>333</v>
      </c>
      <c r="F334" s="97">
        <v>43949</v>
      </c>
      <c r="G334" s="98">
        <v>106.6875458</v>
      </c>
      <c r="H334" s="25">
        <f t="shared" si="73"/>
        <v>107.98802190000001</v>
      </c>
      <c r="I334" s="7">
        <f t="shared" si="74"/>
        <v>-1.3004761000000116</v>
      </c>
      <c r="J334" s="7">
        <f t="shared" si="75"/>
        <v>1.6912380866712402</v>
      </c>
      <c r="K334" s="7">
        <f t="shared" si="76"/>
        <v>1.3004761000000116</v>
      </c>
      <c r="L334" s="22">
        <f t="shared" si="77"/>
        <v>1.2189577426759137E-2</v>
      </c>
      <c r="M334" s="7">
        <f t="shared" ca="1" si="66"/>
        <v>107.62517296666665</v>
      </c>
      <c r="N334" s="7">
        <f t="shared" ca="1" si="68"/>
        <v>-0.93762716666665824</v>
      </c>
      <c r="O334" s="7">
        <f t="shared" ca="1" si="69"/>
        <v>0.87914470367134534</v>
      </c>
      <c r="P334" s="7">
        <f t="shared" ca="1" si="70"/>
        <v>0.93762716666665824</v>
      </c>
      <c r="Q334" s="22">
        <f t="shared" ca="1" si="71"/>
        <v>8.788534403297318E-3</v>
      </c>
      <c r="R334" s="23">
        <f t="shared" ca="1" si="67"/>
        <v>-0.96248404740412197</v>
      </c>
      <c r="S334" s="24">
        <f t="shared" ca="1" si="78"/>
        <v>1</v>
      </c>
    </row>
    <row r="335" spans="5:19" x14ac:dyDescent="0.3">
      <c r="E335" s="21">
        <f t="shared" si="72"/>
        <v>334</v>
      </c>
      <c r="F335" s="97">
        <v>43950</v>
      </c>
      <c r="G335" s="98">
        <v>111.6004715</v>
      </c>
      <c r="H335" s="25">
        <f t="shared" si="73"/>
        <v>106.6875458</v>
      </c>
      <c r="I335" s="7">
        <f t="shared" si="74"/>
        <v>4.9129257000000024</v>
      </c>
      <c r="J335" s="7">
        <f t="shared" si="75"/>
        <v>24.136838933720515</v>
      </c>
      <c r="K335" s="7">
        <f t="shared" si="76"/>
        <v>4.9129257000000024</v>
      </c>
      <c r="L335" s="22">
        <f t="shared" si="77"/>
        <v>4.4022445729541587E-2</v>
      </c>
      <c r="M335" s="7">
        <f t="shared" ca="1" si="66"/>
        <v>107.54489393333334</v>
      </c>
      <c r="N335" s="7">
        <f t="shared" ca="1" si="68"/>
        <v>4.0555775666666563</v>
      </c>
      <c r="O335" s="7">
        <f t="shared" ca="1" si="69"/>
        <v>16.447709399249838</v>
      </c>
      <c r="P335" s="7">
        <f t="shared" ca="1" si="70"/>
        <v>4.0555775666666563</v>
      </c>
      <c r="Q335" s="22">
        <f t="shared" ca="1" si="71"/>
        <v>3.6340147242717127E-2</v>
      </c>
      <c r="R335" s="23">
        <f t="shared" ca="1" si="67"/>
        <v>4.0307206859291922</v>
      </c>
      <c r="S335" s="24">
        <f t="shared" ca="1" si="78"/>
        <v>1</v>
      </c>
    </row>
    <row r="336" spans="5:19" x14ac:dyDescent="0.3">
      <c r="E336" s="21">
        <f t="shared" si="72"/>
        <v>335</v>
      </c>
      <c r="F336" s="97">
        <v>43951</v>
      </c>
      <c r="G336" s="98">
        <v>110.0109863</v>
      </c>
      <c r="H336" s="25">
        <f t="shared" si="73"/>
        <v>111.6004715</v>
      </c>
      <c r="I336" s="7">
        <f t="shared" si="74"/>
        <v>-1.5894851999999986</v>
      </c>
      <c r="J336" s="7">
        <f t="shared" si="75"/>
        <v>2.5264632010190358</v>
      </c>
      <c r="K336" s="7">
        <f t="shared" si="76"/>
        <v>1.5894851999999986</v>
      </c>
      <c r="L336" s="22">
        <f t="shared" si="77"/>
        <v>1.44484224117896E-2</v>
      </c>
      <c r="M336" s="7">
        <f t="shared" ca="1" si="66"/>
        <v>108.75867973333334</v>
      </c>
      <c r="N336" s="7">
        <f t="shared" ca="1" si="68"/>
        <v>1.2523065666666611</v>
      </c>
      <c r="O336" s="7">
        <f t="shared" ca="1" si="69"/>
        <v>1.5682717369164405</v>
      </c>
      <c r="P336" s="7">
        <f t="shared" ca="1" si="70"/>
        <v>1.2523065666666611</v>
      </c>
      <c r="Q336" s="22">
        <f t="shared" ca="1" si="71"/>
        <v>1.138346822245208E-2</v>
      </c>
      <c r="R336" s="23">
        <f t="shared" ca="1" si="67"/>
        <v>1.2274496859291975</v>
      </c>
      <c r="S336" s="24">
        <f t="shared" ca="1" si="78"/>
        <v>0</v>
      </c>
    </row>
    <row r="337" spans="5:19" x14ac:dyDescent="0.3">
      <c r="E337" s="21">
        <f t="shared" si="72"/>
        <v>336</v>
      </c>
      <c r="F337" s="97">
        <v>43952</v>
      </c>
      <c r="G337" s="98">
        <v>108.0361862</v>
      </c>
      <c r="H337" s="25">
        <f t="shared" si="73"/>
        <v>110.0109863</v>
      </c>
      <c r="I337" s="7">
        <f t="shared" si="74"/>
        <v>-1.974800099999996</v>
      </c>
      <c r="J337" s="7">
        <f t="shared" si="75"/>
        <v>3.8998354349599942</v>
      </c>
      <c r="K337" s="7">
        <f t="shared" si="76"/>
        <v>1.974800099999996</v>
      </c>
      <c r="L337" s="22">
        <f t="shared" si="77"/>
        <v>1.8279061576129536E-2</v>
      </c>
      <c r="M337" s="7">
        <f t="shared" ca="1" si="66"/>
        <v>109.43300119999999</v>
      </c>
      <c r="N337" s="7">
        <f t="shared" ca="1" si="68"/>
        <v>-1.3968149999999895</v>
      </c>
      <c r="O337" s="7">
        <f t="shared" ca="1" si="69"/>
        <v>1.9510921442249707</v>
      </c>
      <c r="P337" s="7">
        <f t="shared" ca="1" si="70"/>
        <v>1.3968149999999895</v>
      </c>
      <c r="Q337" s="22">
        <f t="shared" ca="1" si="71"/>
        <v>1.2929140218020668E-2</v>
      </c>
      <c r="R337" s="23">
        <f t="shared" ca="1" si="67"/>
        <v>-1.4216718807374531</v>
      </c>
      <c r="S337" s="24">
        <f t="shared" ca="1" si="78"/>
        <v>1</v>
      </c>
    </row>
    <row r="338" spans="5:19" x14ac:dyDescent="0.3">
      <c r="E338" s="21">
        <f t="shared" si="72"/>
        <v>337</v>
      </c>
      <c r="F338" s="97">
        <v>43955</v>
      </c>
      <c r="G338" s="98">
        <v>104.3274078</v>
      </c>
      <c r="H338" s="25">
        <f t="shared" si="73"/>
        <v>108.0361862</v>
      </c>
      <c r="I338" s="7">
        <f t="shared" si="74"/>
        <v>-3.7087783999999999</v>
      </c>
      <c r="J338" s="7">
        <f t="shared" si="75"/>
        <v>13.75503722030656</v>
      </c>
      <c r="K338" s="7">
        <f t="shared" si="76"/>
        <v>3.7087783999999999</v>
      </c>
      <c r="L338" s="22">
        <f t="shared" si="77"/>
        <v>3.554941580749215E-2</v>
      </c>
      <c r="M338" s="7">
        <f t="shared" ca="1" si="66"/>
        <v>109.882548</v>
      </c>
      <c r="N338" s="7">
        <f t="shared" ca="1" si="68"/>
        <v>-5.5551401999999968</v>
      </c>
      <c r="O338" s="7">
        <f t="shared" ca="1" si="69"/>
        <v>30.859582641656004</v>
      </c>
      <c r="P338" s="7">
        <f t="shared" ca="1" si="70"/>
        <v>5.5551401999999968</v>
      </c>
      <c r="Q338" s="22">
        <f t="shared" ca="1" si="71"/>
        <v>5.3247179405141863E-2</v>
      </c>
      <c r="R338" s="23">
        <f t="shared" ca="1" si="67"/>
        <v>-5.5799970807374608</v>
      </c>
      <c r="S338" s="24">
        <f t="shared" ca="1" si="78"/>
        <v>0</v>
      </c>
    </row>
    <row r="339" spans="5:19" x14ac:dyDescent="0.3">
      <c r="E339" s="21">
        <f t="shared" si="72"/>
        <v>338</v>
      </c>
      <c r="F339" s="97">
        <v>43956</v>
      </c>
      <c r="G339" s="98">
        <v>103.7494202</v>
      </c>
      <c r="H339" s="25">
        <f t="shared" si="73"/>
        <v>104.3274078</v>
      </c>
      <c r="I339" s="7">
        <f t="shared" si="74"/>
        <v>-0.57798760000000016</v>
      </c>
      <c r="J339" s="7">
        <f t="shared" si="75"/>
        <v>0.33406966575376018</v>
      </c>
      <c r="K339" s="7">
        <f t="shared" si="76"/>
        <v>0.57798760000000016</v>
      </c>
      <c r="L339" s="22">
        <f t="shared" si="77"/>
        <v>5.5709959524188274E-3</v>
      </c>
      <c r="M339" s="7">
        <f t="shared" ca="1" si="66"/>
        <v>107.45819343333334</v>
      </c>
      <c r="N339" s="7">
        <f t="shared" ca="1" si="68"/>
        <v>-3.7087732333333321</v>
      </c>
      <c r="O339" s="7">
        <f t="shared" ca="1" si="69"/>
        <v>13.754998896289779</v>
      </c>
      <c r="P339" s="7">
        <f t="shared" ca="1" si="70"/>
        <v>3.7087732333333321</v>
      </c>
      <c r="Q339" s="22">
        <f t="shared" ca="1" si="71"/>
        <v>3.5747411659591444E-2</v>
      </c>
      <c r="R339" s="23">
        <f t="shared" ca="1" si="67"/>
        <v>-3.7336301140707957</v>
      </c>
      <c r="S339" s="24">
        <f t="shared" ca="1" si="78"/>
        <v>0</v>
      </c>
    </row>
    <row r="340" spans="5:19" x14ac:dyDescent="0.3">
      <c r="E340" s="21">
        <f t="shared" si="72"/>
        <v>339</v>
      </c>
      <c r="F340" s="97">
        <v>43957</v>
      </c>
      <c r="G340" s="98">
        <v>103.3062973</v>
      </c>
      <c r="H340" s="25">
        <f t="shared" si="73"/>
        <v>103.7494202</v>
      </c>
      <c r="I340" s="7">
        <f t="shared" si="74"/>
        <v>-0.44312290000000587</v>
      </c>
      <c r="J340" s="7">
        <f t="shared" si="75"/>
        <v>0.1963579045044152</v>
      </c>
      <c r="K340" s="7">
        <f t="shared" si="76"/>
        <v>0.44312290000000587</v>
      </c>
      <c r="L340" s="22">
        <f t="shared" si="77"/>
        <v>4.2894084056965412E-3</v>
      </c>
      <c r="M340" s="7">
        <f t="shared" ca="1" si="66"/>
        <v>105.37100473333334</v>
      </c>
      <c r="N340" s="7">
        <f t="shared" ca="1" si="68"/>
        <v>-2.0647074333333393</v>
      </c>
      <c r="O340" s="7">
        <f t="shared" ca="1" si="69"/>
        <v>4.2630167852619456</v>
      </c>
      <c r="P340" s="7">
        <f t="shared" ca="1" si="70"/>
        <v>2.0647074333333393</v>
      </c>
      <c r="Q340" s="22">
        <f t="shared" ca="1" si="71"/>
        <v>1.9986268865463824E-2</v>
      </c>
      <c r="R340" s="23">
        <f t="shared" ca="1" si="67"/>
        <v>-2.0895643140708029</v>
      </c>
      <c r="S340" s="24">
        <f t="shared" ca="1" si="78"/>
        <v>0</v>
      </c>
    </row>
    <row r="341" spans="5:19" x14ac:dyDescent="0.3">
      <c r="E341" s="21">
        <f t="shared" si="72"/>
        <v>340</v>
      </c>
      <c r="F341" s="97">
        <v>43958</v>
      </c>
      <c r="G341" s="98">
        <v>109.21144099999999</v>
      </c>
      <c r="H341" s="25">
        <f t="shared" si="73"/>
        <v>103.3062973</v>
      </c>
      <c r="I341" s="7">
        <f t="shared" si="74"/>
        <v>5.9051436999999964</v>
      </c>
      <c r="J341" s="7">
        <f t="shared" si="75"/>
        <v>34.870722117649649</v>
      </c>
      <c r="K341" s="7">
        <f t="shared" si="76"/>
        <v>5.9051436999999964</v>
      </c>
      <c r="L341" s="22">
        <f t="shared" si="77"/>
        <v>5.4070742460032156E-2</v>
      </c>
      <c r="M341" s="7">
        <f t="shared" ca="1" si="66"/>
        <v>103.79437510000001</v>
      </c>
      <c r="N341" s="7">
        <f t="shared" ca="1" si="68"/>
        <v>5.417065899999983</v>
      </c>
      <c r="O341" s="7">
        <f t="shared" ca="1" si="69"/>
        <v>29.344602964942627</v>
      </c>
      <c r="P341" s="7">
        <f t="shared" ca="1" si="70"/>
        <v>5.417065899999983</v>
      </c>
      <c r="Q341" s="22">
        <f t="shared" ca="1" si="71"/>
        <v>4.9601633770219949E-2</v>
      </c>
      <c r="R341" s="23">
        <f t="shared" ca="1" si="67"/>
        <v>5.3922090192625189</v>
      </c>
      <c r="S341" s="24">
        <f t="shared" ca="1" si="78"/>
        <v>1</v>
      </c>
    </row>
    <row r="342" spans="5:19" x14ac:dyDescent="0.3">
      <c r="E342" s="21">
        <f t="shared" si="72"/>
        <v>341</v>
      </c>
      <c r="F342" s="97">
        <v>43959</v>
      </c>
      <c r="G342" s="98">
        <v>108.37335210000001</v>
      </c>
      <c r="H342" s="25">
        <f t="shared" si="73"/>
        <v>109.21144099999999</v>
      </c>
      <c r="I342" s="7">
        <f t="shared" si="74"/>
        <v>-0.83808889999998826</v>
      </c>
      <c r="J342" s="7">
        <f t="shared" si="75"/>
        <v>0.70239300430319029</v>
      </c>
      <c r="K342" s="7">
        <f t="shared" si="76"/>
        <v>0.83808889999998826</v>
      </c>
      <c r="L342" s="22">
        <f t="shared" si="77"/>
        <v>7.7333485008994956E-3</v>
      </c>
      <c r="M342" s="7">
        <f t="shared" ca="1" si="66"/>
        <v>105.42238616666667</v>
      </c>
      <c r="N342" s="7">
        <f t="shared" ca="1" si="68"/>
        <v>2.950965933333336</v>
      </c>
      <c r="O342" s="7">
        <f t="shared" ca="1" si="69"/>
        <v>8.7081999396938876</v>
      </c>
      <c r="P342" s="7">
        <f t="shared" ca="1" si="70"/>
        <v>2.950965933333336</v>
      </c>
      <c r="Q342" s="22">
        <f t="shared" ca="1" si="71"/>
        <v>2.7229626805401138E-2</v>
      </c>
      <c r="R342" s="23">
        <f t="shared" ca="1" si="67"/>
        <v>2.9261090525958724</v>
      </c>
      <c r="S342" s="24">
        <f t="shared" ca="1" si="78"/>
        <v>0</v>
      </c>
    </row>
    <row r="343" spans="5:19" x14ac:dyDescent="0.3">
      <c r="E343" s="21">
        <f t="shared" si="72"/>
        <v>342</v>
      </c>
      <c r="F343" s="97">
        <v>43962</v>
      </c>
      <c r="G343" s="98">
        <v>107.01506809999999</v>
      </c>
      <c r="H343" s="25">
        <f t="shared" si="73"/>
        <v>108.37335210000001</v>
      </c>
      <c r="I343" s="7">
        <f t="shared" si="74"/>
        <v>-1.3582840000000118</v>
      </c>
      <c r="J343" s="7">
        <f t="shared" si="75"/>
        <v>1.8449354246560321</v>
      </c>
      <c r="K343" s="7">
        <f t="shared" si="76"/>
        <v>1.3582840000000118</v>
      </c>
      <c r="L343" s="22">
        <f t="shared" si="77"/>
        <v>1.2692455596353649E-2</v>
      </c>
      <c r="M343" s="7">
        <f t="shared" ca="1" si="66"/>
        <v>106.96369679999999</v>
      </c>
      <c r="N343" s="7">
        <f t="shared" ca="1" si="68"/>
        <v>5.1371299999999565E-2</v>
      </c>
      <c r="O343" s="7">
        <f t="shared" ca="1" si="69"/>
        <v>2.6390104636899551E-3</v>
      </c>
      <c r="P343" s="7">
        <f t="shared" ca="1" si="70"/>
        <v>5.1371299999999565E-2</v>
      </c>
      <c r="Q343" s="22">
        <f t="shared" ca="1" si="71"/>
        <v>4.8003800690941733E-4</v>
      </c>
      <c r="R343" s="23">
        <f t="shared" ca="1" si="67"/>
        <v>2.6514419262535845E-2</v>
      </c>
      <c r="S343" s="24">
        <f t="shared" ca="1" si="78"/>
        <v>0</v>
      </c>
    </row>
    <row r="344" spans="5:19" x14ac:dyDescent="0.3">
      <c r="E344" s="21">
        <f t="shared" si="72"/>
        <v>343</v>
      </c>
      <c r="F344" s="97">
        <v>43963</v>
      </c>
      <c r="G344" s="98">
        <v>104.7801743</v>
      </c>
      <c r="H344" s="25">
        <f t="shared" si="73"/>
        <v>107.01506809999999</v>
      </c>
      <c r="I344" s="7">
        <f t="shared" si="74"/>
        <v>-2.2348937999999947</v>
      </c>
      <c r="J344" s="7">
        <f t="shared" si="75"/>
        <v>4.9947502972784168</v>
      </c>
      <c r="K344" s="7">
        <f t="shared" si="76"/>
        <v>2.2348937999999947</v>
      </c>
      <c r="L344" s="22">
        <f t="shared" si="77"/>
        <v>2.1329357532859104E-2</v>
      </c>
      <c r="M344" s="7">
        <f t="shared" ca="1" si="66"/>
        <v>108.19995373333334</v>
      </c>
      <c r="N344" s="7">
        <f t="shared" ca="1" si="68"/>
        <v>-3.4197794333333462</v>
      </c>
      <c r="O344" s="7">
        <f t="shared" ca="1" si="69"/>
        <v>11.694891372649742</v>
      </c>
      <c r="P344" s="7">
        <f t="shared" ca="1" si="70"/>
        <v>3.4197794333333462</v>
      </c>
      <c r="Q344" s="22">
        <f t="shared" ca="1" si="71"/>
        <v>3.2637657421164895E-2</v>
      </c>
      <c r="R344" s="23">
        <f t="shared" ca="1" si="67"/>
        <v>-3.4446363140708098</v>
      </c>
      <c r="S344" s="24">
        <f t="shared" ca="1" si="78"/>
        <v>1</v>
      </c>
    </row>
    <row r="345" spans="5:19" x14ac:dyDescent="0.3">
      <c r="E345" s="21">
        <f t="shared" si="72"/>
        <v>344</v>
      </c>
      <c r="F345" s="97">
        <v>43964</v>
      </c>
      <c r="G345" s="98">
        <v>102.5934372</v>
      </c>
      <c r="H345" s="25">
        <f t="shared" si="73"/>
        <v>104.7801743</v>
      </c>
      <c r="I345" s="7">
        <f t="shared" si="74"/>
        <v>-2.186737100000002</v>
      </c>
      <c r="J345" s="7">
        <f t="shared" si="75"/>
        <v>4.7818191445164189</v>
      </c>
      <c r="K345" s="7">
        <f t="shared" si="76"/>
        <v>2.186737100000002</v>
      </c>
      <c r="L345" s="22">
        <f t="shared" si="77"/>
        <v>2.1314590481427031E-2</v>
      </c>
      <c r="M345" s="7">
        <f t="shared" ca="1" si="66"/>
        <v>106.72286483333333</v>
      </c>
      <c r="N345" s="7">
        <f t="shared" ca="1" si="68"/>
        <v>-4.1294276333333357</v>
      </c>
      <c r="O345" s="7">
        <f t="shared" ca="1" si="69"/>
        <v>17.052172578936954</v>
      </c>
      <c r="P345" s="7">
        <f t="shared" ca="1" si="70"/>
        <v>4.1294276333333357</v>
      </c>
      <c r="Q345" s="22">
        <f t="shared" ca="1" si="71"/>
        <v>4.0250407297332813E-2</v>
      </c>
      <c r="R345" s="23">
        <f t="shared" ca="1" si="67"/>
        <v>-4.1542845140707998</v>
      </c>
      <c r="S345" s="24">
        <f t="shared" ca="1" si="78"/>
        <v>0</v>
      </c>
    </row>
    <row r="346" spans="5:19" x14ac:dyDescent="0.3">
      <c r="E346" s="21">
        <f t="shared" si="72"/>
        <v>345</v>
      </c>
      <c r="F346" s="97">
        <v>43965</v>
      </c>
      <c r="G346" s="98">
        <v>102.5356369</v>
      </c>
      <c r="H346" s="25">
        <f t="shared" si="73"/>
        <v>102.5934372</v>
      </c>
      <c r="I346" s="7">
        <f t="shared" si="74"/>
        <v>-5.7800299999996696E-2</v>
      </c>
      <c r="J346" s="7">
        <f t="shared" si="75"/>
        <v>3.3408746800896181E-3</v>
      </c>
      <c r="K346" s="7">
        <f t="shared" si="76"/>
        <v>5.7800299999996696E-2</v>
      </c>
      <c r="L346" s="22">
        <f t="shared" si="77"/>
        <v>5.6370937702730252E-4</v>
      </c>
      <c r="M346" s="7">
        <f t="shared" ca="1" si="66"/>
        <v>104.79622653333332</v>
      </c>
      <c r="N346" s="7">
        <f t="shared" ca="1" si="68"/>
        <v>-2.2605896333333249</v>
      </c>
      <c r="O346" s="7">
        <f t="shared" ca="1" si="69"/>
        <v>5.1102654903340961</v>
      </c>
      <c r="P346" s="7">
        <f t="shared" ca="1" si="70"/>
        <v>2.2605896333333249</v>
      </c>
      <c r="Q346" s="22">
        <f t="shared" ca="1" si="71"/>
        <v>2.2046867817654574E-2</v>
      </c>
      <c r="R346" s="23">
        <f t="shared" ca="1" si="67"/>
        <v>-2.2854465140707885</v>
      </c>
      <c r="S346" s="24">
        <f t="shared" ca="1" si="78"/>
        <v>0</v>
      </c>
    </row>
    <row r="347" spans="5:19" x14ac:dyDescent="0.3">
      <c r="E347" s="21">
        <f t="shared" si="72"/>
        <v>346</v>
      </c>
      <c r="F347" s="97">
        <v>43966</v>
      </c>
      <c r="G347" s="98">
        <v>104.82833100000001</v>
      </c>
      <c r="H347" s="25">
        <f t="shared" si="73"/>
        <v>102.5356369</v>
      </c>
      <c r="I347" s="7">
        <f t="shared" si="74"/>
        <v>2.2926941000000056</v>
      </c>
      <c r="J347" s="7">
        <f t="shared" si="75"/>
        <v>5.2564462361748356</v>
      </c>
      <c r="K347" s="7">
        <f t="shared" si="76"/>
        <v>2.2926941000000056</v>
      </c>
      <c r="L347" s="22">
        <f t="shared" si="77"/>
        <v>2.1870939641307516E-2</v>
      </c>
      <c r="M347" s="7">
        <f t="shared" ca="1" si="66"/>
        <v>103.30308279999998</v>
      </c>
      <c r="N347" s="7">
        <f t="shared" ca="1" si="68"/>
        <v>1.5252482000000214</v>
      </c>
      <c r="O347" s="7">
        <f t="shared" ca="1" si="69"/>
        <v>2.3263820716033052</v>
      </c>
      <c r="P347" s="7">
        <f t="shared" ca="1" si="70"/>
        <v>1.5252482000000214</v>
      </c>
      <c r="Q347" s="22">
        <f t="shared" ca="1" si="71"/>
        <v>1.4549961689269109E-2</v>
      </c>
      <c r="R347" s="23">
        <f t="shared" ca="1" si="67"/>
        <v>1.5003913192625578</v>
      </c>
      <c r="S347" s="24">
        <f t="shared" ca="1" si="78"/>
        <v>1</v>
      </c>
    </row>
    <row r="348" spans="5:19" x14ac:dyDescent="0.3">
      <c r="E348" s="21">
        <f t="shared" si="72"/>
        <v>347</v>
      </c>
      <c r="F348" s="97">
        <v>43969</v>
      </c>
      <c r="G348" s="98">
        <v>113.63307949999999</v>
      </c>
      <c r="H348" s="25">
        <f t="shared" si="73"/>
        <v>104.82833100000001</v>
      </c>
      <c r="I348" s="7">
        <f t="shared" si="74"/>
        <v>8.8047484999999881</v>
      </c>
      <c r="J348" s="7">
        <f t="shared" si="75"/>
        <v>77.523596148252039</v>
      </c>
      <c r="K348" s="7">
        <f t="shared" si="76"/>
        <v>8.8047484999999881</v>
      </c>
      <c r="L348" s="22">
        <f t="shared" si="77"/>
        <v>7.7484026119348362E-2</v>
      </c>
      <c r="M348" s="7">
        <f t="shared" ca="1" si="66"/>
        <v>103.31913503333334</v>
      </c>
      <c r="N348" s="7">
        <f t="shared" ca="1" si="68"/>
        <v>10.313944466666655</v>
      </c>
      <c r="O348" s="7">
        <f t="shared" ca="1" si="69"/>
        <v>106.3774504614837</v>
      </c>
      <c r="P348" s="7">
        <f t="shared" ca="1" si="70"/>
        <v>10.313944466666655</v>
      </c>
      <c r="Q348" s="22">
        <f t="shared" ca="1" si="71"/>
        <v>9.076533446113863E-2</v>
      </c>
      <c r="R348" s="23">
        <f t="shared" ca="1" si="67"/>
        <v>10.289087585929192</v>
      </c>
      <c r="S348" s="24">
        <f t="shared" ca="1" si="78"/>
        <v>0</v>
      </c>
    </row>
    <row r="349" spans="5:19" x14ac:dyDescent="0.3">
      <c r="E349" s="21">
        <f t="shared" si="72"/>
        <v>348</v>
      </c>
      <c r="F349" s="97">
        <v>43970</v>
      </c>
      <c r="G349" s="98">
        <v>113.2188416</v>
      </c>
      <c r="H349" s="25">
        <f t="shared" si="73"/>
        <v>113.63307949999999</v>
      </c>
      <c r="I349" s="7">
        <f t="shared" si="74"/>
        <v>-0.41423789999998917</v>
      </c>
      <c r="J349" s="7">
        <f t="shared" si="75"/>
        <v>0.17159303779640103</v>
      </c>
      <c r="K349" s="7">
        <f t="shared" si="76"/>
        <v>0.41423789999998917</v>
      </c>
      <c r="L349" s="22">
        <f t="shared" si="77"/>
        <v>3.658736427135368E-3</v>
      </c>
      <c r="M349" s="7">
        <f t="shared" ca="1" si="66"/>
        <v>106.9990158</v>
      </c>
      <c r="N349" s="7">
        <f t="shared" ca="1" si="68"/>
        <v>6.2198258000000095</v>
      </c>
      <c r="O349" s="7">
        <f t="shared" ca="1" si="69"/>
        <v>38.686232982345757</v>
      </c>
      <c r="P349" s="7">
        <f t="shared" ca="1" si="70"/>
        <v>6.2198258000000095</v>
      </c>
      <c r="Q349" s="22">
        <f t="shared" ca="1" si="71"/>
        <v>5.4936313709819912E-2</v>
      </c>
      <c r="R349" s="23">
        <f t="shared" ca="1" si="67"/>
        <v>6.1949689192625454</v>
      </c>
      <c r="S349" s="24">
        <f t="shared" ca="1" si="78"/>
        <v>0</v>
      </c>
    </row>
    <row r="350" spans="5:19" x14ac:dyDescent="0.3">
      <c r="E350" s="21">
        <f t="shared" si="72"/>
        <v>349</v>
      </c>
      <c r="F350" s="97">
        <v>43971</v>
      </c>
      <c r="G350" s="98">
        <v>115.9642944</v>
      </c>
      <c r="H350" s="25">
        <f t="shared" si="73"/>
        <v>113.2188416</v>
      </c>
      <c r="I350" s="7">
        <f t="shared" si="74"/>
        <v>2.7454527999999954</v>
      </c>
      <c r="J350" s="7">
        <f t="shared" si="75"/>
        <v>7.5375110770278146</v>
      </c>
      <c r="K350" s="7">
        <f t="shared" si="76"/>
        <v>2.7454527999999954</v>
      </c>
      <c r="L350" s="22">
        <f t="shared" si="77"/>
        <v>2.3674983875036585E-2</v>
      </c>
      <c r="M350" s="7">
        <f t="shared" ca="1" si="66"/>
        <v>110.56008403333334</v>
      </c>
      <c r="N350" s="7">
        <f t="shared" ca="1" si="68"/>
        <v>5.4042103666666605</v>
      </c>
      <c r="O350" s="7">
        <f t="shared" ca="1" si="69"/>
        <v>29.205489687187402</v>
      </c>
      <c r="P350" s="7">
        <f t="shared" ca="1" si="70"/>
        <v>5.4042103666666605</v>
      </c>
      <c r="Q350" s="22">
        <f t="shared" ca="1" si="71"/>
        <v>4.6602364931620371E-2</v>
      </c>
      <c r="R350" s="23">
        <f t="shared" ca="1" si="67"/>
        <v>5.3793534859291965</v>
      </c>
      <c r="S350" s="24">
        <f t="shared" ca="1" si="78"/>
        <v>0</v>
      </c>
    </row>
    <row r="351" spans="5:19" x14ac:dyDescent="0.3">
      <c r="E351" s="21">
        <f t="shared" si="72"/>
        <v>350</v>
      </c>
      <c r="F351" s="97">
        <v>43972</v>
      </c>
      <c r="G351" s="98">
        <v>114.29776</v>
      </c>
      <c r="H351" s="25">
        <f t="shared" si="73"/>
        <v>115.9642944</v>
      </c>
      <c r="I351" s="7">
        <f t="shared" si="74"/>
        <v>-1.6665344000000033</v>
      </c>
      <c r="J351" s="7">
        <f t="shared" si="75"/>
        <v>2.7773369063833711</v>
      </c>
      <c r="K351" s="7">
        <f t="shared" si="76"/>
        <v>1.6665344000000033</v>
      </c>
      <c r="L351" s="22">
        <f t="shared" si="77"/>
        <v>1.4580639200628282E-2</v>
      </c>
      <c r="M351" s="7">
        <f t="shared" ca="1" si="66"/>
        <v>114.27207183333333</v>
      </c>
      <c r="N351" s="7">
        <f t="shared" ca="1" si="68"/>
        <v>2.5688166666668621E-2</v>
      </c>
      <c r="O351" s="7">
        <f t="shared" ca="1" si="69"/>
        <v>6.5988190669454482E-4</v>
      </c>
      <c r="P351" s="7">
        <f t="shared" ca="1" si="70"/>
        <v>2.5688166666668621E-2</v>
      </c>
      <c r="Q351" s="22">
        <f t="shared" ca="1" si="71"/>
        <v>2.2474776991840106E-4</v>
      </c>
      <c r="R351" s="23">
        <f t="shared" ca="1" si="67"/>
        <v>8.3128592920490157E-4</v>
      </c>
      <c r="S351" s="24">
        <f t="shared" ca="1" si="78"/>
        <v>0</v>
      </c>
    </row>
    <row r="352" spans="5:19" x14ac:dyDescent="0.3">
      <c r="E352" s="21">
        <f t="shared" si="72"/>
        <v>351</v>
      </c>
      <c r="F352" s="97">
        <v>43973</v>
      </c>
      <c r="G352" s="98">
        <v>114.8275833</v>
      </c>
      <c r="H352" s="25">
        <f t="shared" si="73"/>
        <v>114.29776</v>
      </c>
      <c r="I352" s="7">
        <f t="shared" si="74"/>
        <v>0.52982330000000388</v>
      </c>
      <c r="J352" s="7">
        <f t="shared" si="75"/>
        <v>0.28071272922289414</v>
      </c>
      <c r="K352" s="7">
        <f t="shared" si="76"/>
        <v>0.52982330000000388</v>
      </c>
      <c r="L352" s="22">
        <f t="shared" si="77"/>
        <v>4.6140769035936322E-3</v>
      </c>
      <c r="M352" s="7">
        <f t="shared" ca="1" si="66"/>
        <v>114.49363199999999</v>
      </c>
      <c r="N352" s="7">
        <f t="shared" ca="1" si="68"/>
        <v>0.33395130000000961</v>
      </c>
      <c r="O352" s="7">
        <f t="shared" ca="1" si="69"/>
        <v>0.11152347077169641</v>
      </c>
      <c r="P352" s="7">
        <f t="shared" ca="1" si="70"/>
        <v>0.33395130000000961</v>
      </c>
      <c r="Q352" s="22">
        <f t="shared" ca="1" si="71"/>
        <v>2.9082846682188216E-3</v>
      </c>
      <c r="R352" s="23">
        <f t="shared" ca="1" si="67"/>
        <v>0.30909441926254588</v>
      </c>
      <c r="S352" s="24">
        <f t="shared" ca="1" si="78"/>
        <v>0</v>
      </c>
    </row>
    <row r="353" spans="5:19" x14ac:dyDescent="0.3">
      <c r="E353" s="21">
        <f t="shared" si="72"/>
        <v>352</v>
      </c>
      <c r="F353" s="97">
        <v>43977</v>
      </c>
      <c r="G353" s="98">
        <v>120.29924010000001</v>
      </c>
      <c r="H353" s="25">
        <f t="shared" si="73"/>
        <v>114.8275833</v>
      </c>
      <c r="I353" s="7">
        <f t="shared" si="74"/>
        <v>5.4716568000000052</v>
      </c>
      <c r="J353" s="7">
        <f t="shared" si="75"/>
        <v>29.939028136986298</v>
      </c>
      <c r="K353" s="7">
        <f t="shared" si="76"/>
        <v>5.4716568000000052</v>
      </c>
      <c r="L353" s="22">
        <f t="shared" si="77"/>
        <v>4.5483718728826825E-2</v>
      </c>
      <c r="M353" s="7">
        <f t="shared" ca="1" si="66"/>
        <v>115.02987923333335</v>
      </c>
      <c r="N353" s="7">
        <f t="shared" ca="1" si="68"/>
        <v>5.2693608666666591</v>
      </c>
      <c r="O353" s="7">
        <f t="shared" ca="1" si="69"/>
        <v>27.766163943158006</v>
      </c>
      <c r="P353" s="7">
        <f t="shared" ca="1" si="70"/>
        <v>5.2693608666666591</v>
      </c>
      <c r="Q353" s="22">
        <f t="shared" ca="1" si="71"/>
        <v>4.3802112650806836E-2</v>
      </c>
      <c r="R353" s="23">
        <f t="shared" ca="1" si="67"/>
        <v>5.2445039859291951</v>
      </c>
      <c r="S353" s="24">
        <f t="shared" ca="1" si="78"/>
        <v>0</v>
      </c>
    </row>
    <row r="354" spans="5:19" x14ac:dyDescent="0.3">
      <c r="E354" s="21">
        <f t="shared" si="72"/>
        <v>353</v>
      </c>
      <c r="F354" s="97">
        <v>43978</v>
      </c>
      <c r="G354" s="98">
        <v>124.53783420000001</v>
      </c>
      <c r="H354" s="25">
        <f t="shared" si="73"/>
        <v>120.29924010000001</v>
      </c>
      <c r="I354" s="7">
        <f t="shared" si="74"/>
        <v>4.2385941000000003</v>
      </c>
      <c r="J354" s="7">
        <f t="shared" si="75"/>
        <v>17.965679944554811</v>
      </c>
      <c r="K354" s="7">
        <f t="shared" si="76"/>
        <v>4.2385941000000003</v>
      </c>
      <c r="L354" s="22">
        <f t="shared" si="77"/>
        <v>3.4034589787333883E-2</v>
      </c>
      <c r="M354" s="7">
        <f t="shared" ca="1" si="66"/>
        <v>116.47486113333333</v>
      </c>
      <c r="N354" s="7">
        <f t="shared" ca="1" si="68"/>
        <v>8.0629730666666717</v>
      </c>
      <c r="O354" s="7">
        <f t="shared" ca="1" si="69"/>
        <v>65.011534673792156</v>
      </c>
      <c r="P354" s="7">
        <f t="shared" ca="1" si="70"/>
        <v>8.0629730666666717</v>
      </c>
      <c r="Q354" s="22">
        <f t="shared" ca="1" si="71"/>
        <v>6.4743161132206933E-2</v>
      </c>
      <c r="R354" s="23">
        <f t="shared" ca="1" si="67"/>
        <v>8.0381161859292085</v>
      </c>
      <c r="S354" s="24">
        <f t="shared" ca="1" si="78"/>
        <v>0</v>
      </c>
    </row>
    <row r="355" spans="5:19" x14ac:dyDescent="0.3">
      <c r="E355" s="21">
        <f t="shared" si="72"/>
        <v>354</v>
      </c>
      <c r="F355" s="97">
        <v>43979</v>
      </c>
      <c r="G355" s="98">
        <v>126.2043762</v>
      </c>
      <c r="H355" s="25">
        <f t="shared" si="73"/>
        <v>124.53783420000001</v>
      </c>
      <c r="I355" s="7">
        <f t="shared" si="74"/>
        <v>1.6665419999999926</v>
      </c>
      <c r="J355" s="7">
        <f t="shared" si="75"/>
        <v>2.7773622377639753</v>
      </c>
      <c r="K355" s="7">
        <f t="shared" si="76"/>
        <v>1.6665419999999926</v>
      </c>
      <c r="L355" s="22">
        <f t="shared" si="77"/>
        <v>1.3205104689547149E-2</v>
      </c>
      <c r="M355" s="7">
        <f t="shared" ca="1" si="66"/>
        <v>119.88821919999999</v>
      </c>
      <c r="N355" s="7">
        <f t="shared" ca="1" si="68"/>
        <v>6.316157000000004</v>
      </c>
      <c r="O355" s="7">
        <f t="shared" ca="1" si="69"/>
        <v>39.893839248649051</v>
      </c>
      <c r="P355" s="7">
        <f t="shared" ca="1" si="70"/>
        <v>6.316157000000004</v>
      </c>
      <c r="Q355" s="22">
        <f t="shared" ca="1" si="71"/>
        <v>5.0047052171872344E-2</v>
      </c>
      <c r="R355" s="23">
        <f t="shared" ca="1" si="67"/>
        <v>6.29130011926254</v>
      </c>
      <c r="S355" s="24">
        <f t="shared" ca="1" si="78"/>
        <v>0</v>
      </c>
    </row>
    <row r="356" spans="5:19" x14ac:dyDescent="0.3">
      <c r="E356" s="21">
        <f t="shared" si="72"/>
        <v>355</v>
      </c>
      <c r="F356" s="97">
        <v>43980</v>
      </c>
      <c r="G356" s="98">
        <v>128.29476930000001</v>
      </c>
      <c r="H356" s="25">
        <f t="shared" si="73"/>
        <v>126.2043762</v>
      </c>
      <c r="I356" s="7">
        <f t="shared" si="74"/>
        <v>2.0903931000000142</v>
      </c>
      <c r="J356" s="7">
        <f t="shared" si="75"/>
        <v>4.3697433125276692</v>
      </c>
      <c r="K356" s="7">
        <f t="shared" si="76"/>
        <v>2.0903931000000142</v>
      </c>
      <c r="L356" s="22">
        <f t="shared" si="77"/>
        <v>1.6293673634596217E-2</v>
      </c>
      <c r="M356" s="7">
        <f t="shared" ca="1" si="66"/>
        <v>123.68048349999999</v>
      </c>
      <c r="N356" s="7">
        <f t="shared" ca="1" si="68"/>
        <v>4.6142858000000189</v>
      </c>
      <c r="O356" s="7">
        <f t="shared" ca="1" si="69"/>
        <v>21.291633444081814</v>
      </c>
      <c r="P356" s="7">
        <f t="shared" ca="1" si="70"/>
        <v>4.6142858000000189</v>
      </c>
      <c r="Q356" s="22">
        <f t="shared" ca="1" si="71"/>
        <v>3.5966281596486085E-2</v>
      </c>
      <c r="R356" s="23">
        <f t="shared" ca="1" si="67"/>
        <v>4.5894289192625548</v>
      </c>
      <c r="S356" s="24">
        <f t="shared" ca="1" si="78"/>
        <v>0</v>
      </c>
    </row>
    <row r="357" spans="5:19" x14ac:dyDescent="0.3">
      <c r="E357" s="21">
        <f t="shared" si="72"/>
        <v>356</v>
      </c>
      <c r="F357" s="97">
        <v>43983</v>
      </c>
      <c r="G357" s="98">
        <v>131.67604059999999</v>
      </c>
      <c r="H357" s="25">
        <f t="shared" si="73"/>
        <v>128.29476930000001</v>
      </c>
      <c r="I357" s="7">
        <f t="shared" si="74"/>
        <v>3.3812712999999803</v>
      </c>
      <c r="J357" s="7">
        <f t="shared" si="75"/>
        <v>11.432995604203557</v>
      </c>
      <c r="K357" s="7">
        <f t="shared" si="76"/>
        <v>3.3812712999999803</v>
      </c>
      <c r="L357" s="22">
        <f t="shared" si="77"/>
        <v>2.5678713337618238E-2</v>
      </c>
      <c r="M357" s="7">
        <f t="shared" ca="1" si="66"/>
        <v>126.3456599</v>
      </c>
      <c r="N357" s="7">
        <f t="shared" ca="1" si="68"/>
        <v>5.3303806999999921</v>
      </c>
      <c r="O357" s="7">
        <f t="shared" ca="1" si="69"/>
        <v>28.412958406932404</v>
      </c>
      <c r="P357" s="7">
        <f t="shared" ca="1" si="70"/>
        <v>5.3303806999999921</v>
      </c>
      <c r="Q357" s="22">
        <f t="shared" ca="1" si="71"/>
        <v>4.048102202732843E-2</v>
      </c>
      <c r="R357" s="23">
        <f t="shared" ca="1" si="67"/>
        <v>5.305523819262528</v>
      </c>
      <c r="S357" s="24">
        <f t="shared" ca="1" si="78"/>
        <v>0</v>
      </c>
    </row>
    <row r="358" spans="5:19" x14ac:dyDescent="0.3">
      <c r="E358" s="21">
        <f t="shared" si="72"/>
        <v>357</v>
      </c>
      <c r="F358" s="97">
        <v>43984</v>
      </c>
      <c r="G358" s="98">
        <v>130.2792206</v>
      </c>
      <c r="H358" s="25">
        <f t="shared" si="73"/>
        <v>131.67604059999999</v>
      </c>
      <c r="I358" s="7">
        <f t="shared" si="74"/>
        <v>-1.3968199999999911</v>
      </c>
      <c r="J358" s="7">
        <f t="shared" si="75"/>
        <v>1.9511061123999751</v>
      </c>
      <c r="K358" s="7">
        <f t="shared" si="76"/>
        <v>1.3968199999999911</v>
      </c>
      <c r="L358" s="22">
        <f t="shared" si="77"/>
        <v>1.0721740532119755E-2</v>
      </c>
      <c r="M358" s="7">
        <f t="shared" ca="1" si="66"/>
        <v>128.72506203333333</v>
      </c>
      <c r="N358" s="7">
        <f t="shared" ca="1" si="68"/>
        <v>1.554158566666672</v>
      </c>
      <c r="O358" s="7">
        <f t="shared" ca="1" si="69"/>
        <v>2.4154088503434044</v>
      </c>
      <c r="P358" s="7">
        <f t="shared" ca="1" si="70"/>
        <v>1.554158566666672</v>
      </c>
      <c r="Q358" s="22">
        <f t="shared" ca="1" si="71"/>
        <v>1.1929443233610134E-2</v>
      </c>
      <c r="R358" s="23">
        <f t="shared" ca="1" si="67"/>
        <v>1.5293016859292083</v>
      </c>
      <c r="S358" s="24">
        <f t="shared" ca="1" si="78"/>
        <v>0</v>
      </c>
    </row>
    <row r="359" spans="5:19" x14ac:dyDescent="0.3">
      <c r="E359" s="21">
        <f t="shared" si="72"/>
        <v>358</v>
      </c>
      <c r="F359" s="97">
        <v>43985</v>
      </c>
      <c r="G359" s="98">
        <v>136.7912445</v>
      </c>
      <c r="H359" s="25">
        <f t="shared" si="73"/>
        <v>130.2792206</v>
      </c>
      <c r="I359" s="7">
        <f t="shared" si="74"/>
        <v>6.5120239000000026</v>
      </c>
      <c r="J359" s="7">
        <f t="shared" si="75"/>
        <v>42.406455274171243</v>
      </c>
      <c r="K359" s="7">
        <f t="shared" si="76"/>
        <v>6.5120239000000026</v>
      </c>
      <c r="L359" s="22">
        <f t="shared" si="77"/>
        <v>4.7605560749175012E-2</v>
      </c>
      <c r="M359" s="7">
        <f t="shared" ca="1" si="66"/>
        <v>130.08334349999998</v>
      </c>
      <c r="N359" s="7">
        <f t="shared" ca="1" si="68"/>
        <v>6.707901000000021</v>
      </c>
      <c r="O359" s="7">
        <f t="shared" ca="1" si="69"/>
        <v>44.995935825801283</v>
      </c>
      <c r="P359" s="7">
        <f t="shared" ca="1" si="70"/>
        <v>6.707901000000021</v>
      </c>
      <c r="Q359" s="22">
        <f t="shared" ca="1" si="71"/>
        <v>4.9037502542788991E-2</v>
      </c>
      <c r="R359" s="23">
        <f t="shared" ca="1" si="67"/>
        <v>6.6830441192625569</v>
      </c>
      <c r="S359" s="24">
        <f t="shared" ca="1" si="78"/>
        <v>0</v>
      </c>
    </row>
    <row r="360" spans="5:19" x14ac:dyDescent="0.3">
      <c r="E360" s="21">
        <f t="shared" si="72"/>
        <v>359</v>
      </c>
      <c r="F360" s="97">
        <v>43986</v>
      </c>
      <c r="G360" s="98">
        <v>139.20918270000001</v>
      </c>
      <c r="H360" s="25">
        <f t="shared" si="73"/>
        <v>136.7912445</v>
      </c>
      <c r="I360" s="7">
        <f t="shared" si="74"/>
        <v>2.4179382000000089</v>
      </c>
      <c r="J360" s="7">
        <f t="shared" si="75"/>
        <v>5.8464251390192832</v>
      </c>
      <c r="K360" s="7">
        <f t="shared" si="76"/>
        <v>2.4179382000000089</v>
      </c>
      <c r="L360" s="22">
        <f t="shared" si="77"/>
        <v>1.7369099890563532E-2</v>
      </c>
      <c r="M360" s="7">
        <f t="shared" ca="1" si="66"/>
        <v>132.91550190000001</v>
      </c>
      <c r="N360" s="7">
        <f t="shared" ca="1" si="68"/>
        <v>6.2936808000000042</v>
      </c>
      <c r="O360" s="7">
        <f t="shared" ca="1" si="69"/>
        <v>39.61041801228869</v>
      </c>
      <c r="P360" s="7">
        <f t="shared" ca="1" si="70"/>
        <v>6.2936808000000042</v>
      </c>
      <c r="Q360" s="22">
        <f t="shared" ca="1" si="71"/>
        <v>4.5210241723515295E-2</v>
      </c>
      <c r="R360" s="23">
        <f t="shared" ca="1" si="67"/>
        <v>6.2688239192625401</v>
      </c>
      <c r="S360" s="24">
        <f t="shared" ca="1" si="78"/>
        <v>0</v>
      </c>
    </row>
    <row r="361" spans="5:19" x14ac:dyDescent="0.3">
      <c r="E361" s="21">
        <f t="shared" si="72"/>
        <v>360</v>
      </c>
      <c r="F361" s="97">
        <v>43987</v>
      </c>
      <c r="G361" s="98">
        <v>143.70787050000001</v>
      </c>
      <c r="H361" s="25">
        <f t="shared" si="73"/>
        <v>139.20918270000001</v>
      </c>
      <c r="I361" s="7">
        <f t="shared" si="74"/>
        <v>4.498687799999999</v>
      </c>
      <c r="J361" s="7">
        <f t="shared" si="75"/>
        <v>20.238191921868832</v>
      </c>
      <c r="K361" s="7">
        <f t="shared" si="76"/>
        <v>4.498687799999999</v>
      </c>
      <c r="L361" s="22">
        <f t="shared" si="77"/>
        <v>3.1304394006729082E-2</v>
      </c>
      <c r="M361" s="7">
        <f t="shared" ca="1" si="66"/>
        <v>135.42654926666668</v>
      </c>
      <c r="N361" s="7">
        <f t="shared" ca="1" si="68"/>
        <v>8.2813212333333297</v>
      </c>
      <c r="O361" s="7">
        <f t="shared" ca="1" si="69"/>
        <v>68.580281369657456</v>
      </c>
      <c r="P361" s="7">
        <f t="shared" ca="1" si="70"/>
        <v>8.2813212333333297</v>
      </c>
      <c r="Q361" s="22">
        <f t="shared" ca="1" si="71"/>
        <v>5.7626079939256558E-2</v>
      </c>
      <c r="R361" s="23">
        <f t="shared" ca="1" si="67"/>
        <v>8.2564643525958665</v>
      </c>
      <c r="S361" s="24">
        <f t="shared" ca="1" si="78"/>
        <v>0</v>
      </c>
    </row>
    <row r="362" spans="5:19" x14ac:dyDescent="0.3">
      <c r="E362" s="21">
        <f t="shared" si="72"/>
        <v>361</v>
      </c>
      <c r="F362" s="97">
        <v>43990</v>
      </c>
      <c r="G362" s="98">
        <v>141.42480470000001</v>
      </c>
      <c r="H362" s="25">
        <f t="shared" si="73"/>
        <v>143.70787050000001</v>
      </c>
      <c r="I362" s="7">
        <f t="shared" si="74"/>
        <v>-2.2830658000000028</v>
      </c>
      <c r="J362" s="7">
        <f t="shared" si="75"/>
        <v>5.2123894471296532</v>
      </c>
      <c r="K362" s="7">
        <f t="shared" si="76"/>
        <v>2.2830658000000028</v>
      </c>
      <c r="L362" s="22">
        <f t="shared" si="77"/>
        <v>1.6143319446988089E-2</v>
      </c>
      <c r="M362" s="7">
        <f t="shared" ca="1" si="66"/>
        <v>139.90276589999999</v>
      </c>
      <c r="N362" s="7">
        <f t="shared" ca="1" si="68"/>
        <v>1.5220388000000185</v>
      </c>
      <c r="O362" s="7">
        <f t="shared" ca="1" si="69"/>
        <v>2.3166021087054962</v>
      </c>
      <c r="P362" s="7">
        <f t="shared" ca="1" si="70"/>
        <v>1.5220388000000185</v>
      </c>
      <c r="Q362" s="22">
        <f t="shared" ca="1" si="71"/>
        <v>1.0762177138788853E-2</v>
      </c>
      <c r="R362" s="23">
        <f t="shared" ca="1" si="67"/>
        <v>1.4971819192625548</v>
      </c>
      <c r="S362" s="24">
        <f t="shared" ca="1" si="78"/>
        <v>0</v>
      </c>
    </row>
    <row r="363" spans="5:19" x14ac:dyDescent="0.3">
      <c r="E363" s="21">
        <f t="shared" si="72"/>
        <v>362</v>
      </c>
      <c r="F363" s="97">
        <v>43991</v>
      </c>
      <c r="G363" s="98">
        <v>137.6775208</v>
      </c>
      <c r="H363" s="25">
        <f t="shared" si="73"/>
        <v>141.42480470000001</v>
      </c>
      <c r="I363" s="7">
        <f t="shared" si="74"/>
        <v>-3.7472839000000135</v>
      </c>
      <c r="J363" s="7">
        <f t="shared" si="75"/>
        <v>14.042136627199312</v>
      </c>
      <c r="K363" s="7">
        <f t="shared" si="76"/>
        <v>3.7472839000000135</v>
      </c>
      <c r="L363" s="22">
        <f t="shared" si="77"/>
        <v>2.7217833951582993E-2</v>
      </c>
      <c r="M363" s="7">
        <f t="shared" ca="1" si="66"/>
        <v>141.44728596666667</v>
      </c>
      <c r="N363" s="7">
        <f t="shared" ca="1" si="68"/>
        <v>-3.7697651666666729</v>
      </c>
      <c r="O363" s="7">
        <f t="shared" ca="1" si="69"/>
        <v>14.211129411813408</v>
      </c>
      <c r="P363" s="7">
        <f t="shared" ca="1" si="70"/>
        <v>3.7697651666666729</v>
      </c>
      <c r="Q363" s="22">
        <f t="shared" ca="1" si="71"/>
        <v>2.7381123256445747E-2</v>
      </c>
      <c r="R363" s="23">
        <f t="shared" ca="1" si="67"/>
        <v>-3.7946220474041366</v>
      </c>
      <c r="S363" s="24">
        <f t="shared" ca="1" si="78"/>
        <v>1</v>
      </c>
    </row>
    <row r="364" spans="5:19" x14ac:dyDescent="0.3">
      <c r="E364" s="21">
        <f t="shared" si="72"/>
        <v>363</v>
      </c>
      <c r="F364" s="97">
        <v>43992</v>
      </c>
      <c r="G364" s="98">
        <v>135.83755489999999</v>
      </c>
      <c r="H364" s="25">
        <f t="shared" si="73"/>
        <v>137.6775208</v>
      </c>
      <c r="I364" s="7">
        <f t="shared" si="74"/>
        <v>-1.8399659000000099</v>
      </c>
      <c r="J364" s="7">
        <f t="shared" si="75"/>
        <v>3.3854745131628463</v>
      </c>
      <c r="K364" s="7">
        <f t="shared" si="76"/>
        <v>1.8399659000000099</v>
      </c>
      <c r="L364" s="22">
        <f t="shared" si="77"/>
        <v>1.3545340251114974E-2</v>
      </c>
      <c r="M364" s="7">
        <f t="shared" ca="1" si="66"/>
        <v>140.93673200000001</v>
      </c>
      <c r="N364" s="7">
        <f t="shared" ca="1" si="68"/>
        <v>-5.0991771000000199</v>
      </c>
      <c r="O364" s="7">
        <f t="shared" ca="1" si="69"/>
        <v>26.001607097164612</v>
      </c>
      <c r="P364" s="7">
        <f t="shared" ca="1" si="70"/>
        <v>5.0991771000000199</v>
      </c>
      <c r="Q364" s="22">
        <f t="shared" ca="1" si="71"/>
        <v>3.7538787441763796E-2</v>
      </c>
      <c r="R364" s="23">
        <f t="shared" ca="1" si="67"/>
        <v>-5.124033980737484</v>
      </c>
      <c r="S364" s="24">
        <f t="shared" ca="1" si="78"/>
        <v>0</v>
      </c>
    </row>
    <row r="365" spans="5:19" x14ac:dyDescent="0.3">
      <c r="E365" s="21">
        <f t="shared" si="72"/>
        <v>364</v>
      </c>
      <c r="F365" s="97">
        <v>43993</v>
      </c>
      <c r="G365" s="98">
        <v>125.47225950000001</v>
      </c>
      <c r="H365" s="25">
        <f t="shared" si="73"/>
        <v>135.83755489999999</v>
      </c>
      <c r="I365" s="7">
        <f t="shared" si="74"/>
        <v>-10.36529539999998</v>
      </c>
      <c r="J365" s="7">
        <f t="shared" si="75"/>
        <v>107.43934872926073</v>
      </c>
      <c r="K365" s="7">
        <f t="shared" si="76"/>
        <v>10.36529539999998</v>
      </c>
      <c r="L365" s="22">
        <f t="shared" si="77"/>
        <v>8.2610255376806843E-2</v>
      </c>
      <c r="M365" s="7">
        <f t="shared" ca="1" si="66"/>
        <v>138.31329346666666</v>
      </c>
      <c r="N365" s="7">
        <f t="shared" ca="1" si="68"/>
        <v>-12.841033966666657</v>
      </c>
      <c r="O365" s="7">
        <f t="shared" ca="1" si="69"/>
        <v>164.89215333308684</v>
      </c>
      <c r="P365" s="7">
        <f t="shared" ca="1" si="70"/>
        <v>12.841033966666657</v>
      </c>
      <c r="Q365" s="22">
        <f t="shared" ca="1" si="71"/>
        <v>0.10234161732511604</v>
      </c>
      <c r="R365" s="23">
        <f t="shared" ca="1" si="67"/>
        <v>-12.86589084740412</v>
      </c>
      <c r="S365" s="24">
        <f t="shared" ca="1" si="78"/>
        <v>0</v>
      </c>
    </row>
    <row r="366" spans="5:19" x14ac:dyDescent="0.3">
      <c r="E366" s="21">
        <f t="shared" si="72"/>
        <v>365</v>
      </c>
      <c r="F366" s="97">
        <v>43994</v>
      </c>
      <c r="G366" s="98">
        <v>126.4355927</v>
      </c>
      <c r="H366" s="25">
        <f t="shared" si="73"/>
        <v>125.47225950000001</v>
      </c>
      <c r="I366" s="7">
        <f t="shared" si="74"/>
        <v>0.96333319999999389</v>
      </c>
      <c r="J366" s="7">
        <f t="shared" si="75"/>
        <v>0.92801085422222829</v>
      </c>
      <c r="K366" s="7">
        <f t="shared" si="76"/>
        <v>0.96333319999999389</v>
      </c>
      <c r="L366" s="22">
        <f t="shared" si="77"/>
        <v>7.6191614989755485E-3</v>
      </c>
      <c r="M366" s="7">
        <f t="shared" ca="1" si="66"/>
        <v>132.99577840000001</v>
      </c>
      <c r="N366" s="7">
        <f t="shared" ca="1" si="68"/>
        <v>-6.5601857000000052</v>
      </c>
      <c r="O366" s="7">
        <f t="shared" ca="1" si="69"/>
        <v>43.036036418484557</v>
      </c>
      <c r="P366" s="7">
        <f t="shared" ca="1" si="70"/>
        <v>6.5601857000000052</v>
      </c>
      <c r="Q366" s="22">
        <f t="shared" ca="1" si="71"/>
        <v>5.1885592971954372E-2</v>
      </c>
      <c r="R366" s="23">
        <f t="shared" ca="1" si="67"/>
        <v>-6.5850425807374693</v>
      </c>
      <c r="S366" s="24">
        <f t="shared" ca="1" si="78"/>
        <v>0</v>
      </c>
    </row>
    <row r="367" spans="5:19" x14ac:dyDescent="0.3">
      <c r="E367" s="21">
        <f t="shared" si="72"/>
        <v>366</v>
      </c>
      <c r="F367" s="97">
        <v>43997</v>
      </c>
      <c r="G367" s="98">
        <v>128.11175539999999</v>
      </c>
      <c r="H367" s="25">
        <f t="shared" si="73"/>
        <v>126.4355927</v>
      </c>
      <c r="I367" s="7">
        <f t="shared" si="74"/>
        <v>1.6761626999999919</v>
      </c>
      <c r="J367" s="7">
        <f t="shared" si="75"/>
        <v>2.8095213968712627</v>
      </c>
      <c r="K367" s="7">
        <f t="shared" si="76"/>
        <v>1.6761626999999919</v>
      </c>
      <c r="L367" s="22">
        <f t="shared" si="77"/>
        <v>1.3083597947483842E-2</v>
      </c>
      <c r="M367" s="7">
        <f t="shared" ca="1" si="66"/>
        <v>129.24846903333332</v>
      </c>
      <c r="N367" s="7">
        <f t="shared" ca="1" si="68"/>
        <v>-1.1367136333333292</v>
      </c>
      <c r="O367" s="7">
        <f t="shared" ca="1" si="69"/>
        <v>1.2921178842058583</v>
      </c>
      <c r="P367" s="7">
        <f t="shared" ca="1" si="70"/>
        <v>1.1367136333333292</v>
      </c>
      <c r="Q367" s="22">
        <f t="shared" ca="1" si="71"/>
        <v>8.8728284909077842E-3</v>
      </c>
      <c r="R367" s="23">
        <f t="shared" ca="1" si="67"/>
        <v>-1.1615705140707928</v>
      </c>
      <c r="S367" s="24">
        <f t="shared" ca="1" si="78"/>
        <v>0</v>
      </c>
    </row>
    <row r="368" spans="5:19" x14ac:dyDescent="0.3">
      <c r="E368" s="21">
        <f t="shared" si="72"/>
        <v>367</v>
      </c>
      <c r="F368" s="97">
        <v>43998</v>
      </c>
      <c r="G368" s="98">
        <v>129.79756159999999</v>
      </c>
      <c r="H368" s="25">
        <f t="shared" si="73"/>
        <v>128.11175539999999</v>
      </c>
      <c r="I368" s="7">
        <f t="shared" si="74"/>
        <v>1.6858062000000018</v>
      </c>
      <c r="J368" s="7">
        <f t="shared" si="75"/>
        <v>2.8419425439584463</v>
      </c>
      <c r="K368" s="7">
        <f t="shared" si="76"/>
        <v>1.6858062000000018</v>
      </c>
      <c r="L368" s="22">
        <f t="shared" si="77"/>
        <v>1.2987965099030042E-2</v>
      </c>
      <c r="M368" s="7">
        <f t="shared" ca="1" si="66"/>
        <v>126.67320253333332</v>
      </c>
      <c r="N368" s="7">
        <f t="shared" ca="1" si="68"/>
        <v>3.1243590666666705</v>
      </c>
      <c r="O368" s="7">
        <f t="shared" ca="1" si="69"/>
        <v>9.7616195774622287</v>
      </c>
      <c r="P368" s="7">
        <f t="shared" ca="1" si="70"/>
        <v>3.1243590666666705</v>
      </c>
      <c r="Q368" s="22">
        <f t="shared" ca="1" si="71"/>
        <v>2.4071015111170397E-2</v>
      </c>
      <c r="R368" s="23">
        <f t="shared" ca="1" si="67"/>
        <v>3.0995021859292069</v>
      </c>
      <c r="S368" s="24">
        <f t="shared" ca="1" si="78"/>
        <v>1</v>
      </c>
    </row>
    <row r="369" spans="5:19" x14ac:dyDescent="0.3">
      <c r="E369" s="21">
        <f t="shared" si="72"/>
        <v>368</v>
      </c>
      <c r="F369" s="97">
        <v>43999</v>
      </c>
      <c r="G369" s="98">
        <v>130.38519289999999</v>
      </c>
      <c r="H369" s="25">
        <f t="shared" si="73"/>
        <v>129.79756159999999</v>
      </c>
      <c r="I369" s="7">
        <f t="shared" si="74"/>
        <v>0.58763129999999819</v>
      </c>
      <c r="J369" s="7">
        <f t="shared" si="75"/>
        <v>0.34531054473968786</v>
      </c>
      <c r="K369" s="7">
        <f t="shared" si="76"/>
        <v>0.58763129999999819</v>
      </c>
      <c r="L369" s="22">
        <f t="shared" si="77"/>
        <v>4.5068867632131115E-3</v>
      </c>
      <c r="M369" s="7">
        <f t="shared" ca="1" si="66"/>
        <v>128.11496990000001</v>
      </c>
      <c r="N369" s="7">
        <f t="shared" ca="1" si="68"/>
        <v>2.2702229999999872</v>
      </c>
      <c r="O369" s="7">
        <f t="shared" ca="1" si="69"/>
        <v>5.153912469728942</v>
      </c>
      <c r="P369" s="7">
        <f t="shared" ca="1" si="70"/>
        <v>2.2702229999999872</v>
      </c>
      <c r="Q369" s="22">
        <f t="shared" ca="1" si="71"/>
        <v>1.7411662701156207E-2</v>
      </c>
      <c r="R369" s="23">
        <f t="shared" ca="1" si="67"/>
        <v>2.2453661192625236</v>
      </c>
      <c r="S369" s="24">
        <f t="shared" ca="1" si="78"/>
        <v>0</v>
      </c>
    </row>
    <row r="370" spans="5:19" x14ac:dyDescent="0.3">
      <c r="E370" s="21">
        <f t="shared" si="72"/>
        <v>369</v>
      </c>
      <c r="F370" s="97">
        <v>44000</v>
      </c>
      <c r="G370" s="98">
        <v>129.8264618</v>
      </c>
      <c r="H370" s="25">
        <f t="shared" si="73"/>
        <v>130.38519289999999</v>
      </c>
      <c r="I370" s="7">
        <f t="shared" si="74"/>
        <v>-0.5587310999999886</v>
      </c>
      <c r="J370" s="7">
        <f t="shared" si="75"/>
        <v>0.31218044210719725</v>
      </c>
      <c r="K370" s="7">
        <f t="shared" si="76"/>
        <v>0.5587310999999886</v>
      </c>
      <c r="L370" s="22">
        <f t="shared" si="77"/>
        <v>4.3036765560223299E-3</v>
      </c>
      <c r="M370" s="7">
        <f t="shared" ca="1" si="66"/>
        <v>129.4315033</v>
      </c>
      <c r="N370" s="7">
        <f t="shared" ca="1" si="68"/>
        <v>0.39495850000000132</v>
      </c>
      <c r="O370" s="7">
        <f t="shared" ca="1" si="69"/>
        <v>0.15599221672225105</v>
      </c>
      <c r="P370" s="7">
        <f t="shared" ca="1" si="70"/>
        <v>0.39495850000000132</v>
      </c>
      <c r="Q370" s="22">
        <f t="shared" ca="1" si="71"/>
        <v>3.0422033730568886E-3</v>
      </c>
      <c r="R370" s="23">
        <f t="shared" ca="1" si="67"/>
        <v>0.3701016192625376</v>
      </c>
      <c r="S370" s="24">
        <f t="shared" ca="1" si="78"/>
        <v>0</v>
      </c>
    </row>
    <row r="371" spans="5:19" x14ac:dyDescent="0.3">
      <c r="E371" s="21">
        <f t="shared" si="72"/>
        <v>370</v>
      </c>
      <c r="F371" s="97">
        <v>44001</v>
      </c>
      <c r="G371" s="98">
        <v>127.1484451</v>
      </c>
      <c r="H371" s="25">
        <f t="shared" si="73"/>
        <v>129.8264618</v>
      </c>
      <c r="I371" s="7">
        <f t="shared" si="74"/>
        <v>-2.6780167000000006</v>
      </c>
      <c r="J371" s="7">
        <f t="shared" si="75"/>
        <v>7.1717734454788928</v>
      </c>
      <c r="K371" s="7">
        <f t="shared" si="76"/>
        <v>2.6780167000000006</v>
      </c>
      <c r="L371" s="22">
        <f t="shared" si="77"/>
        <v>2.1062127011414005E-2</v>
      </c>
      <c r="M371" s="7">
        <f t="shared" ca="1" si="66"/>
        <v>130.0030721</v>
      </c>
      <c r="N371" s="7">
        <f t="shared" ca="1" si="68"/>
        <v>-2.8546269999999936</v>
      </c>
      <c r="O371" s="7">
        <f t="shared" ca="1" si="69"/>
        <v>8.1488953091289638</v>
      </c>
      <c r="P371" s="7">
        <f t="shared" ca="1" si="70"/>
        <v>2.8546269999999936</v>
      </c>
      <c r="Q371" s="22">
        <f t="shared" ca="1" si="71"/>
        <v>2.2451135739449114E-2</v>
      </c>
      <c r="R371" s="23">
        <f t="shared" ca="1" si="67"/>
        <v>-2.8794838807374572</v>
      </c>
      <c r="S371" s="24">
        <f t="shared" ca="1" si="78"/>
        <v>1</v>
      </c>
    </row>
    <row r="372" spans="5:19" x14ac:dyDescent="0.3">
      <c r="E372" s="21">
        <f t="shared" si="72"/>
        <v>371</v>
      </c>
      <c r="F372" s="97">
        <v>44004</v>
      </c>
      <c r="G372" s="98">
        <v>128.59341430000001</v>
      </c>
      <c r="H372" s="25">
        <f t="shared" si="73"/>
        <v>127.1484451</v>
      </c>
      <c r="I372" s="7">
        <f t="shared" si="74"/>
        <v>1.4449692000000027</v>
      </c>
      <c r="J372" s="7">
        <f t="shared" si="75"/>
        <v>2.0879359889486477</v>
      </c>
      <c r="K372" s="7">
        <f t="shared" si="76"/>
        <v>1.4449692000000027</v>
      </c>
      <c r="L372" s="22">
        <f t="shared" si="77"/>
        <v>1.1236727851622202E-2</v>
      </c>
      <c r="M372" s="7">
        <f t="shared" ca="1" si="66"/>
        <v>129.12003326666667</v>
      </c>
      <c r="N372" s="7">
        <f t="shared" ca="1" si="68"/>
        <v>-0.52661896666666053</v>
      </c>
      <c r="O372" s="7">
        <f t="shared" ca="1" si="69"/>
        <v>0.27732753605306132</v>
      </c>
      <c r="P372" s="7">
        <f t="shared" ca="1" si="70"/>
        <v>0.52661896666666053</v>
      </c>
      <c r="Q372" s="22">
        <f t="shared" ca="1" si="71"/>
        <v>4.0952250123641089E-3</v>
      </c>
      <c r="R372" s="23">
        <f t="shared" ca="1" si="67"/>
        <v>-0.55147584740412425</v>
      </c>
      <c r="S372" s="24">
        <f t="shared" ca="1" si="78"/>
        <v>0</v>
      </c>
    </row>
    <row r="373" spans="5:19" x14ac:dyDescent="0.3">
      <c r="E373" s="21">
        <f t="shared" si="72"/>
        <v>372</v>
      </c>
      <c r="F373" s="97">
        <v>44005</v>
      </c>
      <c r="G373" s="98">
        <v>131.9072266</v>
      </c>
      <c r="H373" s="25">
        <f t="shared" si="73"/>
        <v>128.59341430000001</v>
      </c>
      <c r="I373" s="7">
        <f t="shared" si="74"/>
        <v>3.313812299999995</v>
      </c>
      <c r="J373" s="7">
        <f t="shared" si="75"/>
        <v>10.981351959631256</v>
      </c>
      <c r="K373" s="7">
        <f t="shared" si="76"/>
        <v>3.313812299999995</v>
      </c>
      <c r="L373" s="22">
        <f t="shared" si="77"/>
        <v>2.5122295308724164E-2</v>
      </c>
      <c r="M373" s="7">
        <f t="shared" ca="1" si="66"/>
        <v>128.52277373333334</v>
      </c>
      <c r="N373" s="7">
        <f t="shared" ca="1" si="68"/>
        <v>3.3844528666666633</v>
      </c>
      <c r="O373" s="7">
        <f t="shared" ca="1" si="69"/>
        <v>11.454521206688195</v>
      </c>
      <c r="P373" s="7">
        <f t="shared" ca="1" si="70"/>
        <v>3.3844528666666633</v>
      </c>
      <c r="Q373" s="22">
        <f t="shared" ca="1" si="71"/>
        <v>2.5657827504248835E-2</v>
      </c>
      <c r="R373" s="23">
        <f t="shared" ca="1" si="67"/>
        <v>3.3595959859291997</v>
      </c>
      <c r="S373" s="24">
        <f t="shared" ca="1" si="78"/>
        <v>1</v>
      </c>
    </row>
    <row r="374" spans="5:19" x14ac:dyDescent="0.3">
      <c r="E374" s="21">
        <f t="shared" si="72"/>
        <v>373</v>
      </c>
      <c r="F374" s="97">
        <v>44006</v>
      </c>
      <c r="G374" s="98">
        <v>127.17733</v>
      </c>
      <c r="H374" s="25">
        <f t="shared" si="73"/>
        <v>131.9072266</v>
      </c>
      <c r="I374" s="7">
        <f t="shared" si="74"/>
        <v>-4.7298966000000036</v>
      </c>
      <c r="J374" s="7">
        <f t="shared" si="75"/>
        <v>22.371921846691592</v>
      </c>
      <c r="K374" s="7">
        <f t="shared" si="76"/>
        <v>4.7298966000000036</v>
      </c>
      <c r="L374" s="22">
        <f t="shared" si="77"/>
        <v>3.7191350062153399E-2</v>
      </c>
      <c r="M374" s="7">
        <f t="shared" ca="1" si="66"/>
        <v>129.216362</v>
      </c>
      <c r="N374" s="7">
        <f t="shared" ca="1" si="68"/>
        <v>-2.039032000000006</v>
      </c>
      <c r="O374" s="7">
        <f t="shared" ca="1" si="69"/>
        <v>4.1576514970240241</v>
      </c>
      <c r="P374" s="7">
        <f t="shared" ca="1" si="70"/>
        <v>2.039032000000006</v>
      </c>
      <c r="Q374" s="22">
        <f t="shared" ca="1" si="71"/>
        <v>1.6032983236870958E-2</v>
      </c>
      <c r="R374" s="23">
        <f t="shared" ca="1" si="67"/>
        <v>-2.0638888807374696</v>
      </c>
      <c r="S374" s="24">
        <f t="shared" ca="1" si="78"/>
        <v>1</v>
      </c>
    </row>
    <row r="375" spans="5:19" x14ac:dyDescent="0.3">
      <c r="E375" s="21">
        <f t="shared" si="72"/>
        <v>374</v>
      </c>
      <c r="F375" s="97">
        <v>44007</v>
      </c>
      <c r="G375" s="98">
        <v>130.75123600000001</v>
      </c>
      <c r="H375" s="25">
        <f t="shared" si="73"/>
        <v>127.17733</v>
      </c>
      <c r="I375" s="7">
        <f t="shared" si="74"/>
        <v>3.573906000000008</v>
      </c>
      <c r="J375" s="7">
        <f t="shared" si="75"/>
        <v>12.772804096836058</v>
      </c>
      <c r="K375" s="7">
        <f t="shared" si="76"/>
        <v>3.573906000000008</v>
      </c>
      <c r="L375" s="22">
        <f t="shared" si="77"/>
        <v>2.7333630712294055E-2</v>
      </c>
      <c r="M375" s="7">
        <f t="shared" ca="1" si="66"/>
        <v>129.22599030000001</v>
      </c>
      <c r="N375" s="7">
        <f t="shared" ca="1" si="68"/>
        <v>1.5252456999999993</v>
      </c>
      <c r="O375" s="7">
        <f t="shared" ca="1" si="69"/>
        <v>2.3263744453684878</v>
      </c>
      <c r="P375" s="7">
        <f t="shared" ca="1" si="70"/>
        <v>1.5252456999999993</v>
      </c>
      <c r="Q375" s="22">
        <f t="shared" ca="1" si="71"/>
        <v>1.1665248808814314E-2</v>
      </c>
      <c r="R375" s="23">
        <f t="shared" ca="1" si="67"/>
        <v>1.5003888192625356</v>
      </c>
      <c r="S375" s="24">
        <f t="shared" ca="1" si="78"/>
        <v>1</v>
      </c>
    </row>
    <row r="376" spans="5:19" x14ac:dyDescent="0.3">
      <c r="E376" s="21">
        <f t="shared" si="72"/>
        <v>375</v>
      </c>
      <c r="F376" s="97">
        <v>44008</v>
      </c>
      <c r="G376" s="98">
        <v>125.2314224</v>
      </c>
      <c r="H376" s="25">
        <f t="shared" si="73"/>
        <v>130.75123600000001</v>
      </c>
      <c r="I376" s="7">
        <f t="shared" si="74"/>
        <v>-5.5198136000000062</v>
      </c>
      <c r="J376" s="7">
        <f t="shared" si="75"/>
        <v>30.468342178745029</v>
      </c>
      <c r="K376" s="7">
        <f t="shared" si="76"/>
        <v>5.5198136000000062</v>
      </c>
      <c r="L376" s="22">
        <f t="shared" si="77"/>
        <v>4.4076905733524643E-2</v>
      </c>
      <c r="M376" s="7">
        <f t="shared" ca="1" si="66"/>
        <v>129.9452642</v>
      </c>
      <c r="N376" s="7">
        <f t="shared" ca="1" si="68"/>
        <v>-4.7138417999999973</v>
      </c>
      <c r="O376" s="7">
        <f t="shared" ca="1" si="69"/>
        <v>22.220304515427216</v>
      </c>
      <c r="P376" s="7">
        <f t="shared" ca="1" si="70"/>
        <v>4.7138417999999973</v>
      </c>
      <c r="Q376" s="22">
        <f t="shared" ca="1" si="71"/>
        <v>3.7641046549352276E-2</v>
      </c>
      <c r="R376" s="23">
        <f t="shared" ca="1" si="67"/>
        <v>-4.7386986807374614</v>
      </c>
      <c r="S376" s="24">
        <f t="shared" ca="1" si="78"/>
        <v>1</v>
      </c>
    </row>
    <row r="377" spans="5:19" x14ac:dyDescent="0.3">
      <c r="E377" s="21">
        <f t="shared" si="72"/>
        <v>376</v>
      </c>
      <c r="F377" s="97">
        <v>44011</v>
      </c>
      <c r="G377" s="98">
        <v>125.5204315</v>
      </c>
      <c r="H377" s="25">
        <f t="shared" si="73"/>
        <v>125.2314224</v>
      </c>
      <c r="I377" s="7">
        <f t="shared" si="74"/>
        <v>0.28900910000000124</v>
      </c>
      <c r="J377" s="7">
        <f t="shared" si="75"/>
        <v>8.3526259882810719E-2</v>
      </c>
      <c r="K377" s="7">
        <f t="shared" si="76"/>
        <v>0.28900910000000124</v>
      </c>
      <c r="L377" s="22">
        <f t="shared" si="77"/>
        <v>2.3024865079435395E-3</v>
      </c>
      <c r="M377" s="7">
        <f t="shared" ca="1" si="66"/>
        <v>127.71999613333332</v>
      </c>
      <c r="N377" s="7">
        <f t="shared" ca="1" si="68"/>
        <v>-2.1995646333333241</v>
      </c>
      <c r="O377" s="7">
        <f t="shared" ca="1" si="69"/>
        <v>4.8380845762107603</v>
      </c>
      <c r="P377" s="7">
        <f t="shared" ca="1" si="70"/>
        <v>2.1995646333333241</v>
      </c>
      <c r="Q377" s="22">
        <f t="shared" ca="1" si="71"/>
        <v>1.7523558571684198E-2</v>
      </c>
      <c r="R377" s="23">
        <f t="shared" ca="1" si="67"/>
        <v>-2.2244215140707877</v>
      </c>
      <c r="S377" s="24">
        <f t="shared" ca="1" si="78"/>
        <v>0</v>
      </c>
    </row>
    <row r="378" spans="5:19" x14ac:dyDescent="0.3">
      <c r="E378" s="21">
        <f t="shared" si="72"/>
        <v>377</v>
      </c>
      <c r="F378" s="97">
        <v>44012</v>
      </c>
      <c r="G378" s="98">
        <v>126.8498077</v>
      </c>
      <c r="H378" s="25">
        <f t="shared" si="73"/>
        <v>125.5204315</v>
      </c>
      <c r="I378" s="7">
        <f t="shared" si="74"/>
        <v>1.3293761999999987</v>
      </c>
      <c r="J378" s="7">
        <f t="shared" si="75"/>
        <v>1.7672410811264365</v>
      </c>
      <c r="K378" s="7">
        <f t="shared" si="76"/>
        <v>1.3293761999999987</v>
      </c>
      <c r="L378" s="22">
        <f t="shared" si="77"/>
        <v>1.0479922863927202E-2</v>
      </c>
      <c r="M378" s="7">
        <f t="shared" ca="1" si="66"/>
        <v>127.16769663333332</v>
      </c>
      <c r="N378" s="7">
        <f t="shared" ca="1" si="68"/>
        <v>-0.31788893333332169</v>
      </c>
      <c r="O378" s="7">
        <f t="shared" ca="1" si="69"/>
        <v>0.10105337393579704</v>
      </c>
      <c r="P378" s="7">
        <f t="shared" ca="1" si="70"/>
        <v>0.31788893333332169</v>
      </c>
      <c r="Q378" s="22">
        <f t="shared" ca="1" si="71"/>
        <v>2.5060261351371499E-3</v>
      </c>
      <c r="R378" s="23">
        <f t="shared" ca="1" si="67"/>
        <v>-0.34274581407078542</v>
      </c>
      <c r="S378" s="24">
        <f t="shared" ca="1" si="78"/>
        <v>0</v>
      </c>
    </row>
    <row r="379" spans="5:19" x14ac:dyDescent="0.3">
      <c r="E379" s="21">
        <f t="shared" si="72"/>
        <v>378</v>
      </c>
      <c r="F379" s="97">
        <v>44013</v>
      </c>
      <c r="G379" s="98">
        <v>128.20809940000001</v>
      </c>
      <c r="H379" s="25">
        <f t="shared" si="73"/>
        <v>126.8498077</v>
      </c>
      <c r="I379" s="7">
        <f t="shared" si="74"/>
        <v>1.3582917000000094</v>
      </c>
      <c r="J379" s="7">
        <f t="shared" si="75"/>
        <v>1.8449563422889157</v>
      </c>
      <c r="K379" s="7">
        <f t="shared" si="76"/>
        <v>1.3582917000000094</v>
      </c>
      <c r="L379" s="22">
        <f t="shared" si="77"/>
        <v>1.0594429730700846E-2</v>
      </c>
      <c r="M379" s="7">
        <f t="shared" ca="1" si="66"/>
        <v>125.86722053333334</v>
      </c>
      <c r="N379" s="7">
        <f t="shared" ca="1" si="68"/>
        <v>2.3408788666666709</v>
      </c>
      <c r="O379" s="7">
        <f t="shared" ca="1" si="69"/>
        <v>5.4797138684066375</v>
      </c>
      <c r="P379" s="7">
        <f t="shared" ca="1" si="70"/>
        <v>2.3408788666666709</v>
      </c>
      <c r="Q379" s="22">
        <f t="shared" ca="1" si="71"/>
        <v>1.8258432014995385E-2</v>
      </c>
      <c r="R379" s="23">
        <f t="shared" ca="1" si="67"/>
        <v>2.3160219859292073</v>
      </c>
      <c r="S379" s="24">
        <f t="shared" ca="1" si="78"/>
        <v>1</v>
      </c>
    </row>
    <row r="380" spans="5:19" x14ac:dyDescent="0.3">
      <c r="E380" s="21">
        <f t="shared" si="72"/>
        <v>379</v>
      </c>
      <c r="F380" s="97">
        <v>44014</v>
      </c>
      <c r="G380" s="98">
        <v>132.0998993</v>
      </c>
      <c r="H380" s="25">
        <f t="shared" si="73"/>
        <v>128.20809940000001</v>
      </c>
      <c r="I380" s="7">
        <f t="shared" si="74"/>
        <v>3.8917998999999952</v>
      </c>
      <c r="J380" s="7">
        <f t="shared" si="75"/>
        <v>15.146106461639972</v>
      </c>
      <c r="K380" s="7">
        <f t="shared" si="76"/>
        <v>3.8917998999999952</v>
      </c>
      <c r="L380" s="22">
        <f t="shared" si="77"/>
        <v>2.9461036084226563E-2</v>
      </c>
      <c r="M380" s="7">
        <f t="shared" ca="1" si="66"/>
        <v>126.85944620000002</v>
      </c>
      <c r="N380" s="7">
        <f t="shared" ca="1" si="68"/>
        <v>5.2404530999999821</v>
      </c>
      <c r="O380" s="7">
        <f t="shared" ca="1" si="69"/>
        <v>27.462348693299422</v>
      </c>
      <c r="P380" s="7">
        <f t="shared" ca="1" si="70"/>
        <v>5.2404530999999821</v>
      </c>
      <c r="Q380" s="22">
        <f t="shared" ca="1" si="71"/>
        <v>3.9670379218827927E-2</v>
      </c>
      <c r="R380" s="23">
        <f t="shared" ca="1" si="67"/>
        <v>5.215596219262518</v>
      </c>
      <c r="S380" s="24">
        <f t="shared" ca="1" si="78"/>
        <v>0</v>
      </c>
    </row>
    <row r="381" spans="5:19" x14ac:dyDescent="0.3">
      <c r="E381" s="21">
        <f t="shared" si="72"/>
        <v>380</v>
      </c>
      <c r="F381" s="97">
        <v>44018</v>
      </c>
      <c r="G381" s="98">
        <v>135.04763790000001</v>
      </c>
      <c r="H381" s="25">
        <f t="shared" si="73"/>
        <v>132.0998993</v>
      </c>
      <c r="I381" s="7">
        <f t="shared" si="74"/>
        <v>2.9477386000000081</v>
      </c>
      <c r="J381" s="7">
        <f t="shared" si="75"/>
        <v>8.6891628539300072</v>
      </c>
      <c r="K381" s="7">
        <f t="shared" si="76"/>
        <v>2.9477386000000081</v>
      </c>
      <c r="L381" s="22">
        <f t="shared" si="77"/>
        <v>2.1827398433897433E-2</v>
      </c>
      <c r="M381" s="7">
        <f t="shared" ca="1" si="66"/>
        <v>129.05260213333335</v>
      </c>
      <c r="N381" s="7">
        <f t="shared" ca="1" si="68"/>
        <v>5.9950357666666605</v>
      </c>
      <c r="O381" s="7">
        <f t="shared" ca="1" si="69"/>
        <v>35.940453843612516</v>
      </c>
      <c r="P381" s="7">
        <f t="shared" ca="1" si="70"/>
        <v>5.9950357666666605</v>
      </c>
      <c r="Q381" s="22">
        <f t="shared" ca="1" si="71"/>
        <v>4.4392007589987327E-2</v>
      </c>
      <c r="R381" s="23">
        <f t="shared" ca="1" si="67"/>
        <v>5.9701788859291964</v>
      </c>
      <c r="S381" s="24">
        <f t="shared" ca="1" si="78"/>
        <v>0</v>
      </c>
    </row>
    <row r="382" spans="5:19" x14ac:dyDescent="0.3">
      <c r="E382" s="21">
        <f t="shared" si="72"/>
        <v>381</v>
      </c>
      <c r="F382" s="97">
        <v>44019</v>
      </c>
      <c r="G382" s="98">
        <v>130.26956179999999</v>
      </c>
      <c r="H382" s="25">
        <f t="shared" si="73"/>
        <v>135.04763790000001</v>
      </c>
      <c r="I382" s="7">
        <f t="shared" si="74"/>
        <v>-4.7780761000000211</v>
      </c>
      <c r="J382" s="7">
        <f t="shared" si="75"/>
        <v>22.830011217391412</v>
      </c>
      <c r="K382" s="7">
        <f t="shared" si="76"/>
        <v>4.7780761000000211</v>
      </c>
      <c r="L382" s="22">
        <f t="shared" si="77"/>
        <v>3.6678377005180202E-2</v>
      </c>
      <c r="M382" s="7">
        <f t="shared" ca="1" si="66"/>
        <v>131.78521220000002</v>
      </c>
      <c r="N382" s="7">
        <f t="shared" ca="1" si="68"/>
        <v>-1.5156504000000268</v>
      </c>
      <c r="O382" s="7">
        <f t="shared" ca="1" si="69"/>
        <v>2.2971961350202412</v>
      </c>
      <c r="P382" s="7">
        <f t="shared" ca="1" si="70"/>
        <v>1.5156504000000268</v>
      </c>
      <c r="Q382" s="22">
        <f t="shared" ca="1" si="71"/>
        <v>1.1634724021924413E-2</v>
      </c>
      <c r="R382" s="23">
        <f t="shared" ca="1" si="67"/>
        <v>-1.5405072807374904</v>
      </c>
      <c r="S382" s="24">
        <f t="shared" ca="1" si="78"/>
        <v>1</v>
      </c>
    </row>
    <row r="383" spans="5:19" x14ac:dyDescent="0.3">
      <c r="E383" s="21">
        <f t="shared" si="72"/>
        <v>382</v>
      </c>
      <c r="F383" s="97">
        <v>44020</v>
      </c>
      <c r="G383" s="98">
        <v>130.03839110000001</v>
      </c>
      <c r="H383" s="25">
        <f t="shared" si="73"/>
        <v>130.26956179999999</v>
      </c>
      <c r="I383" s="7">
        <f t="shared" si="74"/>
        <v>-0.23117069999997852</v>
      </c>
      <c r="J383" s="7">
        <f t="shared" si="75"/>
        <v>5.3439892538480069E-2</v>
      </c>
      <c r="K383" s="7">
        <f t="shared" si="76"/>
        <v>0.23117069999997852</v>
      </c>
      <c r="L383" s="22">
        <f t="shared" si="77"/>
        <v>1.7777111670214943E-3</v>
      </c>
      <c r="M383" s="7">
        <f t="shared" ca="1" si="66"/>
        <v>132.47236633333333</v>
      </c>
      <c r="N383" s="7">
        <f t="shared" ca="1" si="68"/>
        <v>-2.4339752333333138</v>
      </c>
      <c r="O383" s="7">
        <f t="shared" ca="1" si="69"/>
        <v>5.9242354364799592</v>
      </c>
      <c r="P383" s="7">
        <f t="shared" ca="1" si="70"/>
        <v>2.4339752333333138</v>
      </c>
      <c r="Q383" s="22">
        <f t="shared" ca="1" si="71"/>
        <v>1.8717358871824071E-2</v>
      </c>
      <c r="R383" s="23">
        <f t="shared" ca="1" si="67"/>
        <v>-2.4588321140707774</v>
      </c>
      <c r="S383" s="24">
        <f t="shared" ca="1" si="78"/>
        <v>0</v>
      </c>
    </row>
    <row r="384" spans="5:19" x14ac:dyDescent="0.3">
      <c r="E384" s="21">
        <f t="shared" si="72"/>
        <v>383</v>
      </c>
      <c r="F384" s="97">
        <v>44021</v>
      </c>
      <c r="G384" s="98">
        <v>128.6319427</v>
      </c>
      <c r="H384" s="25">
        <f t="shared" si="73"/>
        <v>130.03839110000001</v>
      </c>
      <c r="I384" s="7">
        <f t="shared" si="74"/>
        <v>-1.4064484000000164</v>
      </c>
      <c r="J384" s="7">
        <f t="shared" si="75"/>
        <v>1.9780971018626061</v>
      </c>
      <c r="K384" s="7">
        <f t="shared" si="76"/>
        <v>1.4064484000000164</v>
      </c>
      <c r="L384" s="22">
        <f t="shared" si="77"/>
        <v>1.0933896903665564E-2</v>
      </c>
      <c r="M384" s="7">
        <f t="shared" ca="1" si="66"/>
        <v>131.78519693333334</v>
      </c>
      <c r="N384" s="7">
        <f t="shared" ca="1" si="68"/>
        <v>-3.1532542333333424</v>
      </c>
      <c r="O384" s="7">
        <f t="shared" ca="1" si="69"/>
        <v>9.9430122600346458</v>
      </c>
      <c r="P384" s="7">
        <f t="shared" ca="1" si="70"/>
        <v>3.1532542333333424</v>
      </c>
      <c r="Q384" s="22">
        <f t="shared" ca="1" si="71"/>
        <v>2.451377291787837E-2</v>
      </c>
      <c r="R384" s="23">
        <f t="shared" ca="1" si="67"/>
        <v>-3.178111114070806</v>
      </c>
      <c r="S384" s="24">
        <f t="shared" ca="1" si="78"/>
        <v>0</v>
      </c>
    </row>
    <row r="385" spans="5:19" x14ac:dyDescent="0.3">
      <c r="E385" s="21">
        <f t="shared" si="72"/>
        <v>384</v>
      </c>
      <c r="F385" s="97">
        <v>44022</v>
      </c>
      <c r="G385" s="98">
        <v>128.7957001</v>
      </c>
      <c r="H385" s="25">
        <f t="shared" si="73"/>
        <v>128.6319427</v>
      </c>
      <c r="I385" s="7">
        <f t="shared" si="74"/>
        <v>0.1637574000000086</v>
      </c>
      <c r="J385" s="7">
        <f t="shared" si="75"/>
        <v>2.6816486054762816E-2</v>
      </c>
      <c r="K385" s="7">
        <f t="shared" si="76"/>
        <v>0.1637574000000086</v>
      </c>
      <c r="L385" s="22">
        <f t="shared" si="77"/>
        <v>1.2714508316105546E-3</v>
      </c>
      <c r="M385" s="7">
        <f t="shared" ca="1" si="66"/>
        <v>129.64663186666667</v>
      </c>
      <c r="N385" s="7">
        <f t="shared" ca="1" si="68"/>
        <v>-0.85093176666666182</v>
      </c>
      <c r="O385" s="7">
        <f t="shared" ca="1" si="69"/>
        <v>0.72408487152244616</v>
      </c>
      <c r="P385" s="7">
        <f t="shared" ca="1" si="70"/>
        <v>0.85093176666666182</v>
      </c>
      <c r="Q385" s="22">
        <f t="shared" ca="1" si="71"/>
        <v>6.6068336598658064E-3</v>
      </c>
      <c r="R385" s="23">
        <f t="shared" ca="1" si="67"/>
        <v>-0.87578864740412554</v>
      </c>
      <c r="S385" s="24">
        <f t="shared" ca="1" si="78"/>
        <v>0</v>
      </c>
    </row>
    <row r="386" spans="5:19" x14ac:dyDescent="0.3">
      <c r="E386" s="21">
        <f t="shared" si="72"/>
        <v>385</v>
      </c>
      <c r="F386" s="97">
        <v>44025</v>
      </c>
      <c r="G386" s="98">
        <v>130.18287659999999</v>
      </c>
      <c r="H386" s="25">
        <f t="shared" si="73"/>
        <v>128.7957001</v>
      </c>
      <c r="I386" s="7">
        <f t="shared" si="74"/>
        <v>1.3871764999999812</v>
      </c>
      <c r="J386" s="7">
        <f t="shared" si="75"/>
        <v>1.9242586421521977</v>
      </c>
      <c r="K386" s="7">
        <f t="shared" si="76"/>
        <v>1.3871764999999812</v>
      </c>
      <c r="L386" s="22">
        <f t="shared" si="77"/>
        <v>1.0655598771735709E-2</v>
      </c>
      <c r="M386" s="7">
        <f t="shared" ref="M386:M449" ca="1" si="79">IF(E386&lt;=span,G386,AVERAGE(OFFSET(G386,-span,0,span,1)))</f>
        <v>129.15534463333333</v>
      </c>
      <c r="N386" s="7">
        <f t="shared" ca="1" si="68"/>
        <v>1.0275319666666576</v>
      </c>
      <c r="O386" s="7">
        <f t="shared" ca="1" si="69"/>
        <v>1.0558219425218491</v>
      </c>
      <c r="P386" s="7">
        <f t="shared" ca="1" si="70"/>
        <v>1.0275319666666576</v>
      </c>
      <c r="Q386" s="22">
        <f t="shared" ca="1" si="71"/>
        <v>7.8929886441505906E-3</v>
      </c>
      <c r="R386" s="23">
        <f t="shared" ref="R386:R449" ca="1" si="80">N386-AVERAGE(ErorrMA)</f>
        <v>1.002675085929194</v>
      </c>
      <c r="S386" s="24">
        <f t="shared" ca="1" si="78"/>
        <v>1</v>
      </c>
    </row>
    <row r="387" spans="5:19" x14ac:dyDescent="0.3">
      <c r="E387" s="21">
        <f t="shared" si="72"/>
        <v>386</v>
      </c>
      <c r="F387" s="97">
        <v>44026</v>
      </c>
      <c r="G387" s="98">
        <v>129.53746029999999</v>
      </c>
      <c r="H387" s="25">
        <f t="shared" si="73"/>
        <v>130.18287659999999</v>
      </c>
      <c r="I387" s="7">
        <f t="shared" si="74"/>
        <v>-0.64541629999999373</v>
      </c>
      <c r="J387" s="7">
        <f t="shared" si="75"/>
        <v>0.41656220030568192</v>
      </c>
      <c r="K387" s="7">
        <f t="shared" si="76"/>
        <v>0.64541629999999373</v>
      </c>
      <c r="L387" s="22">
        <f t="shared" si="77"/>
        <v>4.9824683802295738E-3</v>
      </c>
      <c r="M387" s="7">
        <f t="shared" ca="1" si="79"/>
        <v>129.20350646666665</v>
      </c>
      <c r="N387" s="7">
        <f t="shared" ref="N387:N450" ca="1" si="81">G387-M387</f>
        <v>0.33395383333333939</v>
      </c>
      <c r="O387" s="7">
        <f t="shared" ref="O387:O450" ca="1" si="82">N387^2</f>
        <v>0.11152516279803182</v>
      </c>
      <c r="P387" s="7">
        <f t="shared" ref="P387:P450" ca="1" si="83">ABS(N387)</f>
        <v>0.33395383333333939</v>
      </c>
      <c r="Q387" s="22">
        <f t="shared" ref="Q387:Q450" ca="1" si="84">P387/G387</f>
        <v>2.5780483310381794E-3</v>
      </c>
      <c r="R387" s="23">
        <f t="shared" ca="1" si="80"/>
        <v>0.30909695259587566</v>
      </c>
      <c r="S387" s="24">
        <f t="shared" ca="1" si="78"/>
        <v>0</v>
      </c>
    </row>
    <row r="388" spans="5:19" x14ac:dyDescent="0.3">
      <c r="E388" s="21">
        <f t="shared" ref="E388:E451" si="85">E387+1</f>
        <v>387</v>
      </c>
      <c r="F388" s="97">
        <v>44027</v>
      </c>
      <c r="G388" s="98">
        <v>133.28477480000001</v>
      </c>
      <c r="H388" s="25">
        <f t="shared" ref="H388:H451" si="86">G387</f>
        <v>129.53746029999999</v>
      </c>
      <c r="I388" s="7">
        <f t="shared" ref="I388:I451" si="87">(G388-H388)</f>
        <v>3.7473145000000159</v>
      </c>
      <c r="J388" s="7">
        <f t="shared" ref="J388:J451" si="88">I388^2</f>
        <v>14.042365961910368</v>
      </c>
      <c r="K388" s="7">
        <f t="shared" ref="K388:K451" si="89">ABS(I388)</f>
        <v>3.7473145000000159</v>
      </c>
      <c r="L388" s="22">
        <f t="shared" ref="L388:L451" si="90">K388/G388</f>
        <v>2.8115097959410858E-2</v>
      </c>
      <c r="M388" s="7">
        <f t="shared" ca="1" si="79"/>
        <v>129.50534566666667</v>
      </c>
      <c r="N388" s="7">
        <f t="shared" ca="1" si="81"/>
        <v>3.7794291333333376</v>
      </c>
      <c r="O388" s="7">
        <f t="shared" ca="1" si="82"/>
        <v>14.284084573888784</v>
      </c>
      <c r="P388" s="7">
        <f t="shared" ca="1" si="83"/>
        <v>3.7794291333333376</v>
      </c>
      <c r="Q388" s="22">
        <f t="shared" ca="1" si="84"/>
        <v>2.8356045459840003E-2</v>
      </c>
      <c r="R388" s="23">
        <f t="shared" ca="1" si="80"/>
        <v>3.754572252595874</v>
      </c>
      <c r="S388" s="24">
        <f t="shared" ref="S388:S451" ca="1" si="91">IF(N387*N388&lt;0,1,0)</f>
        <v>0</v>
      </c>
    </row>
    <row r="389" spans="5:19" x14ac:dyDescent="0.3">
      <c r="E389" s="21">
        <f t="shared" si="85"/>
        <v>388</v>
      </c>
      <c r="F389" s="97">
        <v>44028</v>
      </c>
      <c r="G389" s="98">
        <v>131.4351959</v>
      </c>
      <c r="H389" s="25">
        <f t="shared" si="86"/>
        <v>133.28477480000001</v>
      </c>
      <c r="I389" s="7">
        <f t="shared" si="87"/>
        <v>-1.8495789000000116</v>
      </c>
      <c r="J389" s="7">
        <f t="shared" si="88"/>
        <v>3.4209421073252528</v>
      </c>
      <c r="K389" s="7">
        <f t="shared" si="89"/>
        <v>1.8495789000000116</v>
      </c>
      <c r="L389" s="22">
        <f t="shared" si="90"/>
        <v>1.4072173646754626E-2</v>
      </c>
      <c r="M389" s="7">
        <f t="shared" ca="1" si="79"/>
        <v>131.00170390000002</v>
      </c>
      <c r="N389" s="7">
        <f t="shared" ca="1" si="81"/>
        <v>0.43349199999997268</v>
      </c>
      <c r="O389" s="7">
        <f t="shared" ca="1" si="82"/>
        <v>0.18791531406397632</v>
      </c>
      <c r="P389" s="7">
        <f t="shared" ca="1" si="83"/>
        <v>0.43349199999997268</v>
      </c>
      <c r="Q389" s="22">
        <f t="shared" ca="1" si="84"/>
        <v>3.2981424574418175E-3</v>
      </c>
      <c r="R389" s="23">
        <f t="shared" ca="1" si="80"/>
        <v>0.40863511926250895</v>
      </c>
      <c r="S389" s="24">
        <f t="shared" ca="1" si="91"/>
        <v>0</v>
      </c>
    </row>
    <row r="390" spans="5:19" x14ac:dyDescent="0.3">
      <c r="E390" s="21">
        <f t="shared" si="85"/>
        <v>389</v>
      </c>
      <c r="F390" s="97">
        <v>44029</v>
      </c>
      <c r="G390" s="98">
        <v>131.27145390000001</v>
      </c>
      <c r="H390" s="25">
        <f t="shared" si="86"/>
        <v>131.4351959</v>
      </c>
      <c r="I390" s="7">
        <f t="shared" si="87"/>
        <v>-0.16374199999998496</v>
      </c>
      <c r="J390" s="7">
        <f t="shared" si="88"/>
        <v>2.6811442563995074E-2</v>
      </c>
      <c r="K390" s="7">
        <f t="shared" si="89"/>
        <v>0.16374199999998496</v>
      </c>
      <c r="L390" s="22">
        <f t="shared" si="90"/>
        <v>1.2473542048579758E-3</v>
      </c>
      <c r="M390" s="7">
        <f t="shared" ca="1" si="79"/>
        <v>131.41914366666666</v>
      </c>
      <c r="N390" s="7">
        <f t="shared" ca="1" si="81"/>
        <v>-0.14768976666664457</v>
      </c>
      <c r="O390" s="7">
        <f t="shared" ca="1" si="82"/>
        <v>2.181226717804792E-2</v>
      </c>
      <c r="P390" s="7">
        <f t="shared" ca="1" si="83"/>
        <v>0.14768976666664457</v>
      </c>
      <c r="Q390" s="22">
        <f t="shared" ca="1" si="84"/>
        <v>1.125071462826577E-3</v>
      </c>
      <c r="R390" s="23">
        <f t="shared" ca="1" si="80"/>
        <v>-0.1725466474041083</v>
      </c>
      <c r="S390" s="24">
        <f t="shared" ca="1" si="91"/>
        <v>1</v>
      </c>
    </row>
    <row r="391" spans="5:19" x14ac:dyDescent="0.3">
      <c r="E391" s="21">
        <f t="shared" si="85"/>
        <v>390</v>
      </c>
      <c r="F391" s="97">
        <v>44032</v>
      </c>
      <c r="G391" s="98">
        <v>133.67973330000001</v>
      </c>
      <c r="H391" s="25">
        <f t="shared" si="86"/>
        <v>131.27145390000001</v>
      </c>
      <c r="I391" s="7">
        <f t="shared" si="87"/>
        <v>2.4082793999999978</v>
      </c>
      <c r="J391" s="7">
        <f t="shared" si="88"/>
        <v>5.7998096684643494</v>
      </c>
      <c r="K391" s="7">
        <f t="shared" si="89"/>
        <v>2.4082793999999978</v>
      </c>
      <c r="L391" s="22">
        <f t="shared" si="90"/>
        <v>1.8015291776468541E-2</v>
      </c>
      <c r="M391" s="7">
        <f t="shared" ca="1" si="79"/>
        <v>131.99714153333332</v>
      </c>
      <c r="N391" s="7">
        <f t="shared" ca="1" si="81"/>
        <v>1.6825917666666896</v>
      </c>
      <c r="O391" s="7">
        <f t="shared" ca="1" si="82"/>
        <v>2.8311150532545319</v>
      </c>
      <c r="P391" s="7">
        <f t="shared" ca="1" si="83"/>
        <v>1.6825917666666896</v>
      </c>
      <c r="Q391" s="22">
        <f t="shared" ca="1" si="84"/>
        <v>1.2586737908061712E-2</v>
      </c>
      <c r="R391" s="23">
        <f t="shared" ca="1" si="80"/>
        <v>1.657734885929226</v>
      </c>
      <c r="S391" s="24">
        <f t="shared" ca="1" si="91"/>
        <v>1</v>
      </c>
    </row>
    <row r="392" spans="5:19" x14ac:dyDescent="0.3">
      <c r="E392" s="21">
        <f t="shared" si="85"/>
        <v>391</v>
      </c>
      <c r="F392" s="97">
        <v>44033</v>
      </c>
      <c r="G392" s="98">
        <v>136.7912445</v>
      </c>
      <c r="H392" s="25">
        <f t="shared" si="86"/>
        <v>133.67973330000001</v>
      </c>
      <c r="I392" s="7">
        <f t="shared" si="87"/>
        <v>3.1115111999999954</v>
      </c>
      <c r="J392" s="7">
        <f t="shared" si="88"/>
        <v>9.6815019477254118</v>
      </c>
      <c r="K392" s="7">
        <f t="shared" si="89"/>
        <v>3.1115111999999954</v>
      </c>
      <c r="L392" s="22">
        <f t="shared" si="90"/>
        <v>2.2746420733090085E-2</v>
      </c>
      <c r="M392" s="7">
        <f t="shared" ca="1" si="79"/>
        <v>132.12879436666668</v>
      </c>
      <c r="N392" s="7">
        <f t="shared" ca="1" si="81"/>
        <v>4.6624501333333228</v>
      </c>
      <c r="O392" s="7">
        <f t="shared" ca="1" si="82"/>
        <v>21.738441245819921</v>
      </c>
      <c r="P392" s="7">
        <f t="shared" ca="1" si="83"/>
        <v>4.6624501333333228</v>
      </c>
      <c r="Q392" s="22">
        <f t="shared" ca="1" si="84"/>
        <v>3.4084419294345428E-2</v>
      </c>
      <c r="R392" s="23">
        <f t="shared" ca="1" si="80"/>
        <v>4.6375932525958588</v>
      </c>
      <c r="S392" s="24">
        <f t="shared" ca="1" si="91"/>
        <v>0</v>
      </c>
    </row>
    <row r="393" spans="5:19" x14ac:dyDescent="0.3">
      <c r="E393" s="21">
        <f t="shared" si="85"/>
        <v>392</v>
      </c>
      <c r="F393" s="97">
        <v>44034</v>
      </c>
      <c r="G393" s="98">
        <v>137.4944611</v>
      </c>
      <c r="H393" s="25">
        <f t="shared" si="86"/>
        <v>136.7912445</v>
      </c>
      <c r="I393" s="7">
        <f t="shared" si="87"/>
        <v>0.70321659999999042</v>
      </c>
      <c r="J393" s="7">
        <f t="shared" si="88"/>
        <v>0.49451358651554655</v>
      </c>
      <c r="K393" s="7">
        <f t="shared" si="89"/>
        <v>0.70321659999999042</v>
      </c>
      <c r="L393" s="22">
        <f t="shared" si="90"/>
        <v>5.1145085727383561E-3</v>
      </c>
      <c r="M393" s="7">
        <f t="shared" ca="1" si="79"/>
        <v>133.91414390000003</v>
      </c>
      <c r="N393" s="7">
        <f t="shared" ca="1" si="81"/>
        <v>3.5803171999999677</v>
      </c>
      <c r="O393" s="7">
        <f t="shared" ca="1" si="82"/>
        <v>12.818671252615609</v>
      </c>
      <c r="P393" s="7">
        <f t="shared" ca="1" si="83"/>
        <v>3.5803171999999677</v>
      </c>
      <c r="Q393" s="22">
        <f t="shared" ca="1" si="84"/>
        <v>2.6039719501107728E-2</v>
      </c>
      <c r="R393" s="23">
        <f t="shared" ca="1" si="80"/>
        <v>3.5554603192625041</v>
      </c>
      <c r="S393" s="24">
        <f t="shared" ca="1" si="91"/>
        <v>0</v>
      </c>
    </row>
    <row r="394" spans="5:19" x14ac:dyDescent="0.3">
      <c r="E394" s="21">
        <f t="shared" si="85"/>
        <v>393</v>
      </c>
      <c r="F394" s="97">
        <v>44035</v>
      </c>
      <c r="G394" s="98">
        <v>134.7490234</v>
      </c>
      <c r="H394" s="25">
        <f t="shared" si="86"/>
        <v>137.4944611</v>
      </c>
      <c r="I394" s="7">
        <f t="shared" si="87"/>
        <v>-2.7454376999999965</v>
      </c>
      <c r="J394" s="7">
        <f t="shared" si="88"/>
        <v>7.5374281645812706</v>
      </c>
      <c r="K394" s="7">
        <f t="shared" si="89"/>
        <v>2.7454376999999965</v>
      </c>
      <c r="L394" s="22">
        <f t="shared" si="90"/>
        <v>2.0374453415148066E-2</v>
      </c>
      <c r="M394" s="7">
        <f t="shared" ca="1" si="79"/>
        <v>135.98847963333333</v>
      </c>
      <c r="N394" s="7">
        <f t="shared" ca="1" si="81"/>
        <v>-1.2394562333333283</v>
      </c>
      <c r="O394" s="7">
        <f t="shared" ca="1" si="82"/>
        <v>1.5362517543488421</v>
      </c>
      <c r="P394" s="7">
        <f t="shared" ca="1" si="83"/>
        <v>1.2394562333333283</v>
      </c>
      <c r="Q394" s="22">
        <f t="shared" ca="1" si="84"/>
        <v>9.1982576352633398E-3</v>
      </c>
      <c r="R394" s="23">
        <f t="shared" ca="1" si="80"/>
        <v>-1.2643131140707919</v>
      </c>
      <c r="S394" s="24">
        <f t="shared" ca="1" si="91"/>
        <v>1</v>
      </c>
    </row>
    <row r="395" spans="5:19" x14ac:dyDescent="0.3">
      <c r="E395" s="21">
        <f t="shared" si="85"/>
        <v>394</v>
      </c>
      <c r="F395" s="97">
        <v>44036</v>
      </c>
      <c r="G395" s="98">
        <v>134.14212040000001</v>
      </c>
      <c r="H395" s="25">
        <f t="shared" si="86"/>
        <v>134.7490234</v>
      </c>
      <c r="I395" s="7">
        <f t="shared" si="87"/>
        <v>-0.60690299999998842</v>
      </c>
      <c r="J395" s="7">
        <f t="shared" si="88"/>
        <v>0.36833125140898593</v>
      </c>
      <c r="K395" s="7">
        <f t="shared" si="89"/>
        <v>0.60690299999998842</v>
      </c>
      <c r="L395" s="22">
        <f t="shared" si="90"/>
        <v>4.5243283630097466E-3</v>
      </c>
      <c r="M395" s="7">
        <f t="shared" ca="1" si="79"/>
        <v>136.34490966666667</v>
      </c>
      <c r="N395" s="7">
        <f t="shared" ca="1" si="81"/>
        <v>-2.202789266666656</v>
      </c>
      <c r="O395" s="7">
        <f t="shared" ca="1" si="82"/>
        <v>4.8522805533418243</v>
      </c>
      <c r="P395" s="7">
        <f t="shared" ca="1" si="83"/>
        <v>2.202789266666656</v>
      </c>
      <c r="Q395" s="22">
        <f t="shared" ca="1" si="84"/>
        <v>1.6421309429865371E-2</v>
      </c>
      <c r="R395" s="23">
        <f t="shared" ca="1" si="80"/>
        <v>-2.2276461474041196</v>
      </c>
      <c r="S395" s="24">
        <f t="shared" ca="1" si="91"/>
        <v>0</v>
      </c>
    </row>
    <row r="396" spans="5:19" x14ac:dyDescent="0.3">
      <c r="E396" s="21">
        <f t="shared" si="85"/>
        <v>395</v>
      </c>
      <c r="F396" s="97">
        <v>44039</v>
      </c>
      <c r="G396" s="98">
        <v>135.7990265</v>
      </c>
      <c r="H396" s="25">
        <f t="shared" si="86"/>
        <v>134.14212040000001</v>
      </c>
      <c r="I396" s="7">
        <f t="shared" si="87"/>
        <v>1.6569060999999863</v>
      </c>
      <c r="J396" s="7">
        <f t="shared" si="88"/>
        <v>2.7453378242171644</v>
      </c>
      <c r="K396" s="7">
        <f t="shared" si="89"/>
        <v>1.6569060999999863</v>
      </c>
      <c r="L396" s="22">
        <f t="shared" si="90"/>
        <v>1.2201163312462968E-2</v>
      </c>
      <c r="M396" s="7">
        <f t="shared" ca="1" si="79"/>
        <v>135.46186830000002</v>
      </c>
      <c r="N396" s="7">
        <f t="shared" ca="1" si="81"/>
        <v>0.3371581999999762</v>
      </c>
      <c r="O396" s="7">
        <f t="shared" ca="1" si="82"/>
        <v>0.11367565182722396</v>
      </c>
      <c r="P396" s="7">
        <f t="shared" ca="1" si="83"/>
        <v>0.3371581999999762</v>
      </c>
      <c r="Q396" s="22">
        <f t="shared" ca="1" si="84"/>
        <v>2.482773320911665E-3</v>
      </c>
      <c r="R396" s="23">
        <f t="shared" ca="1" si="80"/>
        <v>0.31230131926251248</v>
      </c>
      <c r="S396" s="24">
        <f t="shared" ca="1" si="91"/>
        <v>1</v>
      </c>
    </row>
    <row r="397" spans="5:19" x14ac:dyDescent="0.3">
      <c r="E397" s="21">
        <f t="shared" si="85"/>
        <v>396</v>
      </c>
      <c r="F397" s="97">
        <v>44040</v>
      </c>
      <c r="G397" s="98">
        <v>134.47929379999999</v>
      </c>
      <c r="H397" s="25">
        <f t="shared" si="86"/>
        <v>135.7990265</v>
      </c>
      <c r="I397" s="7">
        <f t="shared" si="87"/>
        <v>-1.319732700000003</v>
      </c>
      <c r="J397" s="7">
        <f t="shared" si="88"/>
        <v>1.7416943994492979</v>
      </c>
      <c r="K397" s="7">
        <f t="shared" si="89"/>
        <v>1.319732700000003</v>
      </c>
      <c r="L397" s="22">
        <f t="shared" si="90"/>
        <v>9.8136498393777485E-3</v>
      </c>
      <c r="M397" s="7">
        <f t="shared" ca="1" si="79"/>
        <v>134.89672343333334</v>
      </c>
      <c r="N397" s="7">
        <f t="shared" ca="1" si="81"/>
        <v>-0.4174296333333416</v>
      </c>
      <c r="O397" s="7">
        <f t="shared" ca="1" si="82"/>
        <v>0.17424749878480802</v>
      </c>
      <c r="P397" s="7">
        <f t="shared" ca="1" si="83"/>
        <v>0.4174296333333416</v>
      </c>
      <c r="Q397" s="22">
        <f t="shared" ca="1" si="84"/>
        <v>3.1040439129175561E-3</v>
      </c>
      <c r="R397" s="23">
        <f t="shared" ca="1" si="80"/>
        <v>-0.44228651407080533</v>
      </c>
      <c r="S397" s="24">
        <f t="shared" ca="1" si="91"/>
        <v>1</v>
      </c>
    </row>
    <row r="398" spans="5:19" x14ac:dyDescent="0.3">
      <c r="E398" s="21">
        <f t="shared" si="85"/>
        <v>397</v>
      </c>
      <c r="F398" s="97">
        <v>44041</v>
      </c>
      <c r="G398" s="98">
        <v>138.16879270000001</v>
      </c>
      <c r="H398" s="25">
        <f t="shared" si="86"/>
        <v>134.47929379999999</v>
      </c>
      <c r="I398" s="7">
        <f t="shared" si="87"/>
        <v>3.689498900000018</v>
      </c>
      <c r="J398" s="7">
        <f t="shared" si="88"/>
        <v>13.612402133101343</v>
      </c>
      <c r="K398" s="7">
        <f t="shared" si="89"/>
        <v>3.689498900000018</v>
      </c>
      <c r="L398" s="22">
        <f t="shared" si="90"/>
        <v>2.6702838085955263E-2</v>
      </c>
      <c r="M398" s="7">
        <f t="shared" ca="1" si="79"/>
        <v>134.80681356666668</v>
      </c>
      <c r="N398" s="7">
        <f t="shared" ca="1" si="81"/>
        <v>3.3619791333333353</v>
      </c>
      <c r="O398" s="7">
        <f t="shared" ca="1" si="82"/>
        <v>11.302903692968764</v>
      </c>
      <c r="P398" s="7">
        <f t="shared" ca="1" si="83"/>
        <v>3.3619791333333353</v>
      </c>
      <c r="Q398" s="22">
        <f t="shared" ca="1" si="84"/>
        <v>2.4332405803335466E-2</v>
      </c>
      <c r="R398" s="23">
        <f t="shared" ca="1" si="80"/>
        <v>3.3371222525958717</v>
      </c>
      <c r="S398" s="24">
        <f t="shared" ca="1" si="91"/>
        <v>1</v>
      </c>
    </row>
    <row r="399" spans="5:19" x14ac:dyDescent="0.3">
      <c r="E399" s="21">
        <f t="shared" si="85"/>
        <v>398</v>
      </c>
      <c r="F399" s="97">
        <v>44042</v>
      </c>
      <c r="G399" s="98">
        <v>134.6237946</v>
      </c>
      <c r="H399" s="25">
        <f t="shared" si="86"/>
        <v>138.16879270000001</v>
      </c>
      <c r="I399" s="7">
        <f t="shared" si="87"/>
        <v>-3.544998100000015</v>
      </c>
      <c r="J399" s="7">
        <f t="shared" si="88"/>
        <v>12.567011529003716</v>
      </c>
      <c r="K399" s="7">
        <f t="shared" si="89"/>
        <v>3.544998100000015</v>
      </c>
      <c r="L399" s="22">
        <f t="shared" si="90"/>
        <v>2.6332626490978551E-2</v>
      </c>
      <c r="M399" s="7">
        <f t="shared" ca="1" si="79"/>
        <v>136.14903766666669</v>
      </c>
      <c r="N399" s="7">
        <f t="shared" ca="1" si="81"/>
        <v>-1.5252430666666896</v>
      </c>
      <c r="O399" s="7">
        <f t="shared" ca="1" si="82"/>
        <v>2.3263664124148078</v>
      </c>
      <c r="P399" s="7">
        <f t="shared" ca="1" si="83"/>
        <v>1.5252430666666896</v>
      </c>
      <c r="Q399" s="22">
        <f t="shared" ca="1" si="84"/>
        <v>1.1329669254967574E-2</v>
      </c>
      <c r="R399" s="23">
        <f t="shared" ca="1" si="80"/>
        <v>-1.5500999474041532</v>
      </c>
      <c r="S399" s="24">
        <f t="shared" ca="1" si="91"/>
        <v>1</v>
      </c>
    </row>
    <row r="400" spans="5:19" x14ac:dyDescent="0.3">
      <c r="E400" s="21">
        <f t="shared" si="85"/>
        <v>399</v>
      </c>
      <c r="F400" s="97">
        <v>44043</v>
      </c>
      <c r="G400" s="98">
        <v>132.34072879999999</v>
      </c>
      <c r="H400" s="25">
        <f t="shared" si="86"/>
        <v>134.6237946</v>
      </c>
      <c r="I400" s="7">
        <f t="shared" si="87"/>
        <v>-2.2830658000000028</v>
      </c>
      <c r="J400" s="7">
        <f t="shared" si="88"/>
        <v>5.2123894471296532</v>
      </c>
      <c r="K400" s="7">
        <f t="shared" si="89"/>
        <v>2.2830658000000028</v>
      </c>
      <c r="L400" s="22">
        <f t="shared" si="90"/>
        <v>1.7251422299859685E-2</v>
      </c>
      <c r="M400" s="7">
        <f t="shared" ca="1" si="79"/>
        <v>135.75729369999999</v>
      </c>
      <c r="N400" s="7">
        <f t="shared" ca="1" si="81"/>
        <v>-3.4165648999999974</v>
      </c>
      <c r="O400" s="7">
        <f t="shared" ca="1" si="82"/>
        <v>11.672915715911993</v>
      </c>
      <c r="P400" s="7">
        <f t="shared" ca="1" si="83"/>
        <v>3.4165648999999974</v>
      </c>
      <c r="Q400" s="22">
        <f t="shared" ca="1" si="84"/>
        <v>2.5816428026199576E-2</v>
      </c>
      <c r="R400" s="23">
        <f t="shared" ca="1" si="80"/>
        <v>-3.441421780737461</v>
      </c>
      <c r="S400" s="24">
        <f t="shared" ca="1" si="91"/>
        <v>0</v>
      </c>
    </row>
    <row r="401" spans="5:19" x14ac:dyDescent="0.3">
      <c r="E401" s="21">
        <f t="shared" si="85"/>
        <v>400</v>
      </c>
      <c r="F401" s="97">
        <v>44046</v>
      </c>
      <c r="G401" s="98">
        <v>135.11506650000001</v>
      </c>
      <c r="H401" s="25">
        <f t="shared" si="86"/>
        <v>132.34072879999999</v>
      </c>
      <c r="I401" s="7">
        <f t="shared" si="87"/>
        <v>2.774337700000018</v>
      </c>
      <c r="J401" s="7">
        <f t="shared" si="88"/>
        <v>7.6969496736413898</v>
      </c>
      <c r="K401" s="7">
        <f t="shared" si="89"/>
        <v>2.774337700000018</v>
      </c>
      <c r="L401" s="22">
        <f t="shared" si="90"/>
        <v>2.0533148314736741E-2</v>
      </c>
      <c r="M401" s="7">
        <f t="shared" ca="1" si="79"/>
        <v>135.0444387</v>
      </c>
      <c r="N401" s="7">
        <f t="shared" ca="1" si="81"/>
        <v>7.0627800000011121E-2</v>
      </c>
      <c r="O401" s="7">
        <f t="shared" ca="1" si="82"/>
        <v>4.9882861328415708E-3</v>
      </c>
      <c r="P401" s="7">
        <f t="shared" ca="1" si="83"/>
        <v>7.0627800000011121E-2</v>
      </c>
      <c r="Q401" s="22">
        <f t="shared" ca="1" si="84"/>
        <v>5.2272334854685588E-4</v>
      </c>
      <c r="R401" s="23">
        <f t="shared" ca="1" si="80"/>
        <v>4.5770919262547401E-2</v>
      </c>
      <c r="S401" s="24">
        <f t="shared" ca="1" si="91"/>
        <v>1</v>
      </c>
    </row>
    <row r="402" spans="5:19" x14ac:dyDescent="0.3">
      <c r="E402" s="21">
        <f t="shared" si="85"/>
        <v>401</v>
      </c>
      <c r="F402" s="97">
        <v>44047</v>
      </c>
      <c r="G402" s="98">
        <v>134.94168089999999</v>
      </c>
      <c r="H402" s="25">
        <f t="shared" si="86"/>
        <v>135.11506650000001</v>
      </c>
      <c r="I402" s="7">
        <f t="shared" si="87"/>
        <v>-0.17338560000001735</v>
      </c>
      <c r="J402" s="7">
        <f t="shared" si="88"/>
        <v>3.0062566287366015E-2</v>
      </c>
      <c r="K402" s="7">
        <f t="shared" si="89"/>
        <v>0.17338560000001735</v>
      </c>
      <c r="L402" s="22">
        <f t="shared" si="90"/>
        <v>1.2848928429200956E-3</v>
      </c>
      <c r="M402" s="7">
        <f t="shared" ca="1" si="79"/>
        <v>134.02652996666666</v>
      </c>
      <c r="N402" s="7">
        <f t="shared" ca="1" si="81"/>
        <v>0.91515093333333652</v>
      </c>
      <c r="O402" s="7">
        <f t="shared" ca="1" si="82"/>
        <v>0.8375012307808769</v>
      </c>
      <c r="P402" s="7">
        <f t="shared" ca="1" si="83"/>
        <v>0.91515093333333652</v>
      </c>
      <c r="Q402" s="22">
        <f t="shared" ca="1" si="84"/>
        <v>6.7818255058755281E-3</v>
      </c>
      <c r="R402" s="23">
        <f t="shared" ca="1" si="80"/>
        <v>0.8902940525958728</v>
      </c>
      <c r="S402" s="24">
        <f t="shared" ca="1" si="91"/>
        <v>0</v>
      </c>
    </row>
    <row r="403" spans="5:19" x14ac:dyDescent="0.3">
      <c r="E403" s="21">
        <f t="shared" si="85"/>
        <v>402</v>
      </c>
      <c r="F403" s="97">
        <v>44048</v>
      </c>
      <c r="G403" s="98">
        <v>137.08024599999999</v>
      </c>
      <c r="H403" s="25">
        <f t="shared" si="86"/>
        <v>134.94168089999999</v>
      </c>
      <c r="I403" s="7">
        <f t="shared" si="87"/>
        <v>2.1385650999999939</v>
      </c>
      <c r="J403" s="7">
        <f t="shared" si="88"/>
        <v>4.5734606869379837</v>
      </c>
      <c r="K403" s="7">
        <f t="shared" si="89"/>
        <v>2.1385650999999939</v>
      </c>
      <c r="L403" s="22">
        <f t="shared" si="90"/>
        <v>1.5600826248881944E-2</v>
      </c>
      <c r="M403" s="7">
        <f t="shared" ca="1" si="79"/>
        <v>134.13249206666666</v>
      </c>
      <c r="N403" s="7">
        <f t="shared" ca="1" si="81"/>
        <v>2.9477539333333311</v>
      </c>
      <c r="O403" s="7">
        <f t="shared" ca="1" si="82"/>
        <v>8.6892532514821248</v>
      </c>
      <c r="P403" s="7">
        <f t="shared" ca="1" si="83"/>
        <v>2.9477539333333311</v>
      </c>
      <c r="Q403" s="22">
        <f t="shared" ca="1" si="84"/>
        <v>2.1503856458890011E-2</v>
      </c>
      <c r="R403" s="23">
        <f t="shared" ca="1" si="80"/>
        <v>2.9228970525958675</v>
      </c>
      <c r="S403" s="24">
        <f t="shared" ca="1" si="91"/>
        <v>0</v>
      </c>
    </row>
    <row r="404" spans="5:19" x14ac:dyDescent="0.3">
      <c r="E404" s="21">
        <f t="shared" si="85"/>
        <v>403</v>
      </c>
      <c r="F404" s="97">
        <v>44049</v>
      </c>
      <c r="G404" s="98">
        <v>141.03948969999999</v>
      </c>
      <c r="H404" s="25">
        <f t="shared" si="86"/>
        <v>137.08024599999999</v>
      </c>
      <c r="I404" s="7">
        <f t="shared" si="87"/>
        <v>3.9592437000000018</v>
      </c>
      <c r="J404" s="7">
        <f t="shared" si="88"/>
        <v>15.675610675989704</v>
      </c>
      <c r="K404" s="7">
        <f t="shared" si="89"/>
        <v>3.9592437000000018</v>
      </c>
      <c r="L404" s="22">
        <f t="shared" si="90"/>
        <v>2.8071880495466668E-2</v>
      </c>
      <c r="M404" s="7">
        <f t="shared" ca="1" si="79"/>
        <v>135.71233113333332</v>
      </c>
      <c r="N404" s="7">
        <f t="shared" ca="1" si="81"/>
        <v>5.3271585666666681</v>
      </c>
      <c r="O404" s="7">
        <f t="shared" ca="1" si="82"/>
        <v>28.378618394410069</v>
      </c>
      <c r="P404" s="7">
        <f t="shared" ca="1" si="83"/>
        <v>5.3271585666666681</v>
      </c>
      <c r="Q404" s="22">
        <f t="shared" ca="1" si="84"/>
        <v>3.777068803920005E-2</v>
      </c>
      <c r="R404" s="23">
        <f t="shared" ca="1" si="80"/>
        <v>5.302301685929204</v>
      </c>
      <c r="S404" s="24">
        <f t="shared" ca="1" si="91"/>
        <v>0</v>
      </c>
    </row>
    <row r="405" spans="5:19" x14ac:dyDescent="0.3">
      <c r="E405" s="21">
        <f t="shared" si="85"/>
        <v>404</v>
      </c>
      <c r="F405" s="97">
        <v>44050</v>
      </c>
      <c r="G405" s="98">
        <v>141.46336360000001</v>
      </c>
      <c r="H405" s="25">
        <f t="shared" si="86"/>
        <v>141.03948969999999</v>
      </c>
      <c r="I405" s="7">
        <f t="shared" si="87"/>
        <v>0.42387390000001801</v>
      </c>
      <c r="J405" s="7">
        <f t="shared" si="88"/>
        <v>0.17966908310122526</v>
      </c>
      <c r="K405" s="7">
        <f t="shared" si="89"/>
        <v>0.42387390000001801</v>
      </c>
      <c r="L405" s="22">
        <f t="shared" si="90"/>
        <v>2.9963510637182247E-3</v>
      </c>
      <c r="M405" s="7">
        <f t="shared" ca="1" si="79"/>
        <v>137.68713886666666</v>
      </c>
      <c r="N405" s="7">
        <f t="shared" ca="1" si="81"/>
        <v>3.7762247333333505</v>
      </c>
      <c r="O405" s="7">
        <f t="shared" ca="1" si="82"/>
        <v>14.259873236638533</v>
      </c>
      <c r="P405" s="7">
        <f t="shared" ca="1" si="83"/>
        <v>3.7762247333333505</v>
      </c>
      <c r="Q405" s="22">
        <f t="shared" ca="1" si="84"/>
        <v>2.6694012055382445E-2</v>
      </c>
      <c r="R405" s="23">
        <f t="shared" ca="1" si="80"/>
        <v>3.7513678525958869</v>
      </c>
      <c r="S405" s="24">
        <f t="shared" ca="1" si="91"/>
        <v>0</v>
      </c>
    </row>
    <row r="406" spans="5:19" x14ac:dyDescent="0.3">
      <c r="E406" s="21">
        <f t="shared" si="85"/>
        <v>405</v>
      </c>
      <c r="F406" s="97">
        <v>44053</v>
      </c>
      <c r="G406" s="98">
        <v>145.46112059999999</v>
      </c>
      <c r="H406" s="25">
        <f t="shared" si="86"/>
        <v>141.46336360000001</v>
      </c>
      <c r="I406" s="7">
        <f t="shared" si="87"/>
        <v>3.9977569999999787</v>
      </c>
      <c r="J406" s="7">
        <f t="shared" si="88"/>
        <v>15.982061031048829</v>
      </c>
      <c r="K406" s="7">
        <f t="shared" si="89"/>
        <v>3.9977569999999787</v>
      </c>
      <c r="L406" s="22">
        <f t="shared" si="90"/>
        <v>2.748333701479802E-2</v>
      </c>
      <c r="M406" s="7">
        <f t="shared" ca="1" si="79"/>
        <v>139.86103309999999</v>
      </c>
      <c r="N406" s="7">
        <f t="shared" ca="1" si="81"/>
        <v>5.6000875000000008</v>
      </c>
      <c r="O406" s="7">
        <f t="shared" ca="1" si="82"/>
        <v>31.360980007656259</v>
      </c>
      <c r="P406" s="7">
        <f t="shared" ca="1" si="83"/>
        <v>5.6000875000000008</v>
      </c>
      <c r="Q406" s="22">
        <f t="shared" ca="1" si="84"/>
        <v>3.8498861255163476E-2</v>
      </c>
      <c r="R406" s="23">
        <f t="shared" ca="1" si="80"/>
        <v>5.5752306192625367</v>
      </c>
      <c r="S406" s="24">
        <f t="shared" ca="1" si="91"/>
        <v>0</v>
      </c>
    </row>
    <row r="407" spans="5:19" x14ac:dyDescent="0.3">
      <c r="E407" s="21">
        <f t="shared" si="85"/>
        <v>406</v>
      </c>
      <c r="F407" s="97">
        <v>44054</v>
      </c>
      <c r="G407" s="98">
        <v>147.38775630000001</v>
      </c>
      <c r="H407" s="25">
        <f t="shared" si="86"/>
        <v>145.46112059999999</v>
      </c>
      <c r="I407" s="7">
        <f t="shared" si="87"/>
        <v>1.9266357000000198</v>
      </c>
      <c r="J407" s="7">
        <f t="shared" si="88"/>
        <v>3.7119251205145662</v>
      </c>
      <c r="K407" s="7">
        <f t="shared" si="89"/>
        <v>1.9266357000000198</v>
      </c>
      <c r="L407" s="22">
        <f t="shared" si="90"/>
        <v>1.307188431635023E-2</v>
      </c>
      <c r="M407" s="7">
        <f t="shared" ca="1" si="79"/>
        <v>142.65465796666663</v>
      </c>
      <c r="N407" s="7">
        <f t="shared" ca="1" si="81"/>
        <v>4.7330983333333734</v>
      </c>
      <c r="O407" s="7">
        <f t="shared" ca="1" si="82"/>
        <v>22.402219833003159</v>
      </c>
      <c r="P407" s="7">
        <f t="shared" ca="1" si="83"/>
        <v>4.7330983333333734</v>
      </c>
      <c r="Q407" s="22">
        <f t="shared" ca="1" si="84"/>
        <v>3.2113239607904749E-2</v>
      </c>
      <c r="R407" s="23">
        <f t="shared" ca="1" si="80"/>
        <v>4.7082414525959093</v>
      </c>
      <c r="S407" s="24">
        <f t="shared" ca="1" si="91"/>
        <v>0</v>
      </c>
    </row>
    <row r="408" spans="5:19" x14ac:dyDescent="0.3">
      <c r="E408" s="21">
        <f t="shared" si="85"/>
        <v>407</v>
      </c>
      <c r="F408" s="97">
        <v>44055</v>
      </c>
      <c r="G408" s="98">
        <v>150.33549500000001</v>
      </c>
      <c r="H408" s="25">
        <f t="shared" si="86"/>
        <v>147.38775630000001</v>
      </c>
      <c r="I408" s="7">
        <f t="shared" si="87"/>
        <v>2.9477387000000022</v>
      </c>
      <c r="J408" s="7">
        <f t="shared" si="88"/>
        <v>8.6891634434777032</v>
      </c>
      <c r="K408" s="7">
        <f t="shared" si="89"/>
        <v>2.9477387000000022</v>
      </c>
      <c r="L408" s="22">
        <f t="shared" si="90"/>
        <v>1.9607736017365707E-2</v>
      </c>
      <c r="M408" s="7">
        <f t="shared" ca="1" si="79"/>
        <v>144.77074683333333</v>
      </c>
      <c r="N408" s="7">
        <f t="shared" ca="1" si="81"/>
        <v>5.5647481666666749</v>
      </c>
      <c r="O408" s="7">
        <f t="shared" ca="1" si="82"/>
        <v>30.966422158420119</v>
      </c>
      <c r="P408" s="7">
        <f t="shared" ca="1" si="83"/>
        <v>5.5647481666666749</v>
      </c>
      <c r="Q408" s="22">
        <f t="shared" ca="1" si="84"/>
        <v>3.7015530940758032E-2</v>
      </c>
      <c r="R408" s="23">
        <f t="shared" ca="1" si="80"/>
        <v>5.5398912859292109</v>
      </c>
      <c r="S408" s="24">
        <f t="shared" ca="1" si="91"/>
        <v>0</v>
      </c>
    </row>
    <row r="409" spans="5:19" x14ac:dyDescent="0.3">
      <c r="E409" s="21">
        <f t="shared" si="85"/>
        <v>408</v>
      </c>
      <c r="F409" s="97">
        <v>44056</v>
      </c>
      <c r="G409" s="98">
        <v>152.46446230000001</v>
      </c>
      <c r="H409" s="25">
        <f t="shared" si="86"/>
        <v>150.33549500000001</v>
      </c>
      <c r="I409" s="7">
        <f t="shared" si="87"/>
        <v>2.1289672999999993</v>
      </c>
      <c r="J409" s="7">
        <f t="shared" si="88"/>
        <v>4.5325017644692869</v>
      </c>
      <c r="K409" s="7">
        <f t="shared" si="89"/>
        <v>2.1289672999999993</v>
      </c>
      <c r="L409" s="22">
        <f t="shared" si="90"/>
        <v>1.3963695328626093E-2</v>
      </c>
      <c r="M409" s="7">
        <f t="shared" ca="1" si="79"/>
        <v>147.72812396666666</v>
      </c>
      <c r="N409" s="7">
        <f t="shared" ca="1" si="81"/>
        <v>4.7363383333333502</v>
      </c>
      <c r="O409" s="7">
        <f t="shared" ca="1" si="82"/>
        <v>22.432900807802937</v>
      </c>
      <c r="P409" s="7">
        <f t="shared" ca="1" si="83"/>
        <v>4.7363383333333502</v>
      </c>
      <c r="Q409" s="22">
        <f t="shared" ca="1" si="84"/>
        <v>3.1065195533984773E-2</v>
      </c>
      <c r="R409" s="23">
        <f t="shared" ca="1" si="80"/>
        <v>4.7114814525958861</v>
      </c>
      <c r="S409" s="24">
        <f t="shared" ca="1" si="91"/>
        <v>0</v>
      </c>
    </row>
    <row r="410" spans="5:19" x14ac:dyDescent="0.3">
      <c r="E410" s="21">
        <f t="shared" si="85"/>
        <v>409</v>
      </c>
      <c r="F410" s="97">
        <v>44057</v>
      </c>
      <c r="G410" s="98">
        <v>151.48188780000001</v>
      </c>
      <c r="H410" s="25">
        <f t="shared" si="86"/>
        <v>152.46446230000001</v>
      </c>
      <c r="I410" s="7">
        <f t="shared" si="87"/>
        <v>-0.98257449999999835</v>
      </c>
      <c r="J410" s="7">
        <f t="shared" si="88"/>
        <v>0.96545264805024678</v>
      </c>
      <c r="K410" s="7">
        <f t="shared" si="89"/>
        <v>0.98257449999999835</v>
      </c>
      <c r="L410" s="22">
        <f t="shared" si="90"/>
        <v>6.4864157310825267E-3</v>
      </c>
      <c r="M410" s="7">
        <f t="shared" ca="1" si="79"/>
        <v>150.06257120000001</v>
      </c>
      <c r="N410" s="7">
        <f t="shared" ca="1" si="81"/>
        <v>1.4193166000000019</v>
      </c>
      <c r="O410" s="7">
        <f t="shared" ca="1" si="82"/>
        <v>2.0144596110355653</v>
      </c>
      <c r="P410" s="7">
        <f t="shared" ca="1" si="83"/>
        <v>1.4193166000000019</v>
      </c>
      <c r="Q410" s="22">
        <f t="shared" ca="1" si="84"/>
        <v>9.3695465551228881E-3</v>
      </c>
      <c r="R410" s="23">
        <f t="shared" ca="1" si="80"/>
        <v>1.3944597192625383</v>
      </c>
      <c r="S410" s="24">
        <f t="shared" ca="1" si="91"/>
        <v>0</v>
      </c>
    </row>
    <row r="411" spans="5:19" x14ac:dyDescent="0.3">
      <c r="E411" s="21">
        <f t="shared" si="85"/>
        <v>410</v>
      </c>
      <c r="F411" s="97">
        <v>44060</v>
      </c>
      <c r="G411" s="98">
        <v>153.43740840000001</v>
      </c>
      <c r="H411" s="25">
        <f t="shared" si="86"/>
        <v>151.48188780000001</v>
      </c>
      <c r="I411" s="7">
        <f t="shared" si="87"/>
        <v>1.9555205999999998</v>
      </c>
      <c r="J411" s="7">
        <f t="shared" si="88"/>
        <v>3.8240608170243595</v>
      </c>
      <c r="K411" s="7">
        <f t="shared" si="89"/>
        <v>1.9555205999999998</v>
      </c>
      <c r="L411" s="22">
        <f t="shared" si="90"/>
        <v>1.2744744716373871E-2</v>
      </c>
      <c r="M411" s="7">
        <f t="shared" ca="1" si="79"/>
        <v>151.42728170000001</v>
      </c>
      <c r="N411" s="7">
        <f t="shared" ca="1" si="81"/>
        <v>2.0101267000000007</v>
      </c>
      <c r="O411" s="7">
        <f t="shared" ca="1" si="82"/>
        <v>4.0406093500528932</v>
      </c>
      <c r="P411" s="7">
        <f t="shared" ca="1" si="83"/>
        <v>2.0101267000000007</v>
      </c>
      <c r="Q411" s="22">
        <f t="shared" ca="1" si="84"/>
        <v>1.3100629898282357E-2</v>
      </c>
      <c r="R411" s="23">
        <f t="shared" ca="1" si="80"/>
        <v>1.9852698192625371</v>
      </c>
      <c r="S411" s="24">
        <f t="shared" ca="1" si="91"/>
        <v>0</v>
      </c>
    </row>
    <row r="412" spans="5:19" x14ac:dyDescent="0.3">
      <c r="E412" s="21">
        <f t="shared" si="85"/>
        <v>411</v>
      </c>
      <c r="F412" s="97">
        <v>44061</v>
      </c>
      <c r="G412" s="98">
        <v>154.51631159999999</v>
      </c>
      <c r="H412" s="25">
        <f t="shared" si="86"/>
        <v>153.43740840000001</v>
      </c>
      <c r="I412" s="7">
        <f t="shared" si="87"/>
        <v>1.078903199999985</v>
      </c>
      <c r="J412" s="7">
        <f t="shared" si="88"/>
        <v>1.1640321149702075</v>
      </c>
      <c r="K412" s="7">
        <f t="shared" si="89"/>
        <v>1.078903199999985</v>
      </c>
      <c r="L412" s="22">
        <f t="shared" si="90"/>
        <v>6.9824550484544768E-3</v>
      </c>
      <c r="M412" s="7">
        <f t="shared" ca="1" si="79"/>
        <v>152.46125283333333</v>
      </c>
      <c r="N412" s="7">
        <f t="shared" ca="1" si="81"/>
        <v>2.0550587666666615</v>
      </c>
      <c r="O412" s="7">
        <f t="shared" ca="1" si="82"/>
        <v>4.2232665344534999</v>
      </c>
      <c r="P412" s="7">
        <f t="shared" ca="1" si="83"/>
        <v>2.0550587666666615</v>
      </c>
      <c r="Q412" s="22">
        <f t="shared" ca="1" si="84"/>
        <v>1.3299947076051364E-2</v>
      </c>
      <c r="R412" s="23">
        <f t="shared" ca="1" si="80"/>
        <v>2.0302018859291979</v>
      </c>
      <c r="S412" s="24">
        <f t="shared" ca="1" si="91"/>
        <v>0</v>
      </c>
    </row>
    <row r="413" spans="5:19" x14ac:dyDescent="0.3">
      <c r="E413" s="21">
        <f t="shared" si="85"/>
        <v>412</v>
      </c>
      <c r="F413" s="97">
        <v>44062</v>
      </c>
      <c r="G413" s="98">
        <v>149.23733519999999</v>
      </c>
      <c r="H413" s="25">
        <f t="shared" si="86"/>
        <v>154.51631159999999</v>
      </c>
      <c r="I413" s="7">
        <f t="shared" si="87"/>
        <v>-5.2789764000000048</v>
      </c>
      <c r="J413" s="7">
        <f t="shared" si="88"/>
        <v>27.867591831757011</v>
      </c>
      <c r="K413" s="7">
        <f t="shared" si="89"/>
        <v>5.2789764000000048</v>
      </c>
      <c r="L413" s="22">
        <f t="shared" si="90"/>
        <v>3.5373027754250636E-2</v>
      </c>
      <c r="M413" s="7">
        <f t="shared" ca="1" si="79"/>
        <v>153.1452026</v>
      </c>
      <c r="N413" s="7">
        <f t="shared" ca="1" si="81"/>
        <v>-3.9078674000000149</v>
      </c>
      <c r="O413" s="7">
        <f t="shared" ca="1" si="82"/>
        <v>15.271427615982876</v>
      </c>
      <c r="P413" s="7">
        <f t="shared" ca="1" si="83"/>
        <v>3.9078674000000149</v>
      </c>
      <c r="Q413" s="22">
        <f t="shared" ca="1" si="84"/>
        <v>2.6185588175793258E-2</v>
      </c>
      <c r="R413" s="23">
        <f t="shared" ca="1" si="80"/>
        <v>-3.9327242807374785</v>
      </c>
      <c r="S413" s="24">
        <f t="shared" ca="1" si="91"/>
        <v>1</v>
      </c>
    </row>
    <row r="414" spans="5:19" x14ac:dyDescent="0.3">
      <c r="E414" s="21">
        <f t="shared" si="85"/>
        <v>413</v>
      </c>
      <c r="F414" s="97">
        <v>44063</v>
      </c>
      <c r="G414" s="98">
        <v>149.41073610000001</v>
      </c>
      <c r="H414" s="25">
        <f t="shared" si="86"/>
        <v>149.23733519999999</v>
      </c>
      <c r="I414" s="7">
        <f t="shared" si="87"/>
        <v>0.17340090000001851</v>
      </c>
      <c r="J414" s="7">
        <f t="shared" si="88"/>
        <v>3.0067872120816418E-2</v>
      </c>
      <c r="K414" s="7">
        <f t="shared" si="89"/>
        <v>0.17340090000001851</v>
      </c>
      <c r="L414" s="22">
        <f t="shared" si="90"/>
        <v>1.1605651944848327E-3</v>
      </c>
      <c r="M414" s="7">
        <f t="shared" ca="1" si="79"/>
        <v>152.39701839999998</v>
      </c>
      <c r="N414" s="7">
        <f t="shared" ca="1" si="81"/>
        <v>-2.9862822999999707</v>
      </c>
      <c r="O414" s="7">
        <f t="shared" ca="1" si="82"/>
        <v>8.9178819752931151</v>
      </c>
      <c r="P414" s="7">
        <f t="shared" ca="1" si="83"/>
        <v>2.9862822999999707</v>
      </c>
      <c r="Q414" s="22">
        <f t="shared" ca="1" si="84"/>
        <v>1.9987066377889096E-2</v>
      </c>
      <c r="R414" s="23">
        <f t="shared" ca="1" si="80"/>
        <v>-3.0111391807374344</v>
      </c>
      <c r="S414" s="24">
        <f t="shared" ca="1" si="91"/>
        <v>0</v>
      </c>
    </row>
    <row r="415" spans="5:19" x14ac:dyDescent="0.3">
      <c r="E415" s="21">
        <f t="shared" si="85"/>
        <v>414</v>
      </c>
      <c r="F415" s="97">
        <v>44064</v>
      </c>
      <c r="G415" s="98">
        <v>147.01206970000001</v>
      </c>
      <c r="H415" s="25">
        <f t="shared" si="86"/>
        <v>149.41073610000001</v>
      </c>
      <c r="I415" s="7">
        <f t="shared" si="87"/>
        <v>-2.3986663999999962</v>
      </c>
      <c r="J415" s="7">
        <f t="shared" si="88"/>
        <v>5.7536004984889422</v>
      </c>
      <c r="K415" s="7">
        <f t="shared" si="89"/>
        <v>2.3986663999999962</v>
      </c>
      <c r="L415" s="22">
        <f t="shared" si="90"/>
        <v>1.6316118839050642E-2</v>
      </c>
      <c r="M415" s="7">
        <f t="shared" ca="1" si="79"/>
        <v>151.0547943</v>
      </c>
      <c r="N415" s="7">
        <f t="shared" ca="1" si="81"/>
        <v>-4.0427245999999855</v>
      </c>
      <c r="O415" s="7">
        <f t="shared" ca="1" si="82"/>
        <v>16.343622191445043</v>
      </c>
      <c r="P415" s="7">
        <f t="shared" ca="1" si="83"/>
        <v>4.0427245999999855</v>
      </c>
      <c r="Q415" s="22">
        <f t="shared" ca="1" si="84"/>
        <v>2.7499270014018345E-2</v>
      </c>
      <c r="R415" s="23">
        <f t="shared" ca="1" si="80"/>
        <v>-4.0675814807374495</v>
      </c>
      <c r="S415" s="24">
        <f t="shared" ca="1" si="91"/>
        <v>0</v>
      </c>
    </row>
    <row r="416" spans="5:19" x14ac:dyDescent="0.3">
      <c r="E416" s="21">
        <f t="shared" si="85"/>
        <v>415</v>
      </c>
      <c r="F416" s="97">
        <v>44067</v>
      </c>
      <c r="G416" s="98">
        <v>146.75196840000001</v>
      </c>
      <c r="H416" s="25">
        <f t="shared" si="86"/>
        <v>147.01206970000001</v>
      </c>
      <c r="I416" s="7">
        <f t="shared" si="87"/>
        <v>-0.26010130000000231</v>
      </c>
      <c r="J416" s="7">
        <f t="shared" si="88"/>
        <v>6.76526862616912E-2</v>
      </c>
      <c r="K416" s="7">
        <f t="shared" si="89"/>
        <v>0.26010130000000231</v>
      </c>
      <c r="L416" s="22">
        <f t="shared" si="90"/>
        <v>1.7723871293572528E-3</v>
      </c>
      <c r="M416" s="7">
        <f t="shared" ca="1" si="79"/>
        <v>148.55338033333331</v>
      </c>
      <c r="N416" s="7">
        <f t="shared" ca="1" si="81"/>
        <v>-1.8014119333332985</v>
      </c>
      <c r="O416" s="7">
        <f t="shared" ca="1" si="82"/>
        <v>3.2450849535556126</v>
      </c>
      <c r="P416" s="7">
        <f t="shared" ca="1" si="83"/>
        <v>1.8014119333332985</v>
      </c>
      <c r="Q416" s="22">
        <f t="shared" ca="1" si="84"/>
        <v>1.2275214792507672E-2</v>
      </c>
      <c r="R416" s="23">
        <f t="shared" ca="1" si="80"/>
        <v>-1.8262688140707621</v>
      </c>
      <c r="S416" s="24">
        <f t="shared" ca="1" si="91"/>
        <v>0</v>
      </c>
    </row>
    <row r="417" spans="5:19" x14ac:dyDescent="0.3">
      <c r="E417" s="21">
        <f t="shared" si="85"/>
        <v>416</v>
      </c>
      <c r="F417" s="97">
        <v>44068</v>
      </c>
      <c r="G417" s="98">
        <v>146.76161189999999</v>
      </c>
      <c r="H417" s="25">
        <f t="shared" si="86"/>
        <v>146.75196840000001</v>
      </c>
      <c r="I417" s="7">
        <f t="shared" si="87"/>
        <v>9.6434999999814863E-3</v>
      </c>
      <c r="J417" s="7">
        <f t="shared" si="88"/>
        <v>9.2997092249642933E-5</v>
      </c>
      <c r="K417" s="7">
        <f t="shared" si="89"/>
        <v>9.6434999999814863E-3</v>
      </c>
      <c r="L417" s="22">
        <f t="shared" si="90"/>
        <v>6.5708599647654097E-5</v>
      </c>
      <c r="M417" s="7">
        <f t="shared" ca="1" si="79"/>
        <v>147.72492473333332</v>
      </c>
      <c r="N417" s="7">
        <f t="shared" ca="1" si="81"/>
        <v>-0.96331283333333317</v>
      </c>
      <c r="O417" s="7">
        <f t="shared" ca="1" si="82"/>
        <v>0.92797161486469415</v>
      </c>
      <c r="P417" s="7">
        <f t="shared" ca="1" si="83"/>
        <v>0.96331283333333317</v>
      </c>
      <c r="Q417" s="22">
        <f t="shared" ca="1" si="84"/>
        <v>6.5637929487290759E-3</v>
      </c>
      <c r="R417" s="23">
        <f t="shared" ca="1" si="80"/>
        <v>-0.9881697140707969</v>
      </c>
      <c r="S417" s="24">
        <f t="shared" ca="1" si="91"/>
        <v>0</v>
      </c>
    </row>
    <row r="418" spans="5:19" x14ac:dyDescent="0.3">
      <c r="E418" s="21">
        <f t="shared" si="85"/>
        <v>417</v>
      </c>
      <c r="F418" s="97">
        <v>44069</v>
      </c>
      <c r="G418" s="98">
        <v>146.90609739999999</v>
      </c>
      <c r="H418" s="25">
        <f t="shared" si="86"/>
        <v>146.76161189999999</v>
      </c>
      <c r="I418" s="7">
        <f t="shared" si="87"/>
        <v>0.14448550000000182</v>
      </c>
      <c r="J418" s="7">
        <f t="shared" si="88"/>
        <v>2.0876059710250527E-2</v>
      </c>
      <c r="K418" s="7">
        <f t="shared" si="89"/>
        <v>0.14448550000000182</v>
      </c>
      <c r="L418" s="22">
        <f t="shared" si="90"/>
        <v>9.8352282551344831E-4</v>
      </c>
      <c r="M418" s="7">
        <f t="shared" ca="1" si="79"/>
        <v>146.84188333333333</v>
      </c>
      <c r="N418" s="7">
        <f t="shared" ca="1" si="81"/>
        <v>6.4214066666664849E-2</v>
      </c>
      <c r="O418" s="7">
        <f t="shared" ca="1" si="82"/>
        <v>4.1234463578708773E-3</v>
      </c>
      <c r="P418" s="7">
        <f t="shared" ca="1" si="83"/>
        <v>6.4214066666664849E-2</v>
      </c>
      <c r="Q418" s="22">
        <f t="shared" ca="1" si="84"/>
        <v>4.3710960813165574E-4</v>
      </c>
      <c r="R418" s="23">
        <f t="shared" ca="1" si="80"/>
        <v>3.9357185929201129E-2</v>
      </c>
      <c r="S418" s="24">
        <f t="shared" ca="1" si="91"/>
        <v>1</v>
      </c>
    </row>
    <row r="419" spans="5:19" x14ac:dyDescent="0.3">
      <c r="E419" s="21">
        <f t="shared" si="85"/>
        <v>418</v>
      </c>
      <c r="F419" s="97">
        <v>44070</v>
      </c>
      <c r="G419" s="98">
        <v>145.4322205</v>
      </c>
      <c r="H419" s="25">
        <f t="shared" si="86"/>
        <v>146.90609739999999</v>
      </c>
      <c r="I419" s="7">
        <f t="shared" si="87"/>
        <v>-1.4738768999999934</v>
      </c>
      <c r="J419" s="7">
        <f t="shared" si="88"/>
        <v>2.1723131163535907</v>
      </c>
      <c r="K419" s="7">
        <f t="shared" si="89"/>
        <v>1.4738768999999934</v>
      </c>
      <c r="L419" s="22">
        <f t="shared" si="90"/>
        <v>1.013445916546391E-2</v>
      </c>
      <c r="M419" s="7">
        <f t="shared" ca="1" si="79"/>
        <v>146.80655923333333</v>
      </c>
      <c r="N419" s="7">
        <f t="shared" ca="1" si="81"/>
        <v>-1.3743387333333317</v>
      </c>
      <c r="O419" s="7">
        <f t="shared" ca="1" si="82"/>
        <v>1.8888069539402665</v>
      </c>
      <c r="P419" s="7">
        <f t="shared" ca="1" si="83"/>
        <v>1.3743387333333317</v>
      </c>
      <c r="Q419" s="22">
        <f t="shared" ca="1" si="84"/>
        <v>9.4500292205421683E-3</v>
      </c>
      <c r="R419" s="23">
        <f t="shared" ca="1" si="80"/>
        <v>-1.3991956140707953</v>
      </c>
      <c r="S419" s="24">
        <f t="shared" ca="1" si="91"/>
        <v>1</v>
      </c>
    </row>
    <row r="420" spans="5:19" x14ac:dyDescent="0.3">
      <c r="E420" s="21">
        <f t="shared" si="85"/>
        <v>419</v>
      </c>
      <c r="F420" s="97">
        <v>44071</v>
      </c>
      <c r="G420" s="98">
        <v>145.547821</v>
      </c>
      <c r="H420" s="25">
        <f t="shared" si="86"/>
        <v>145.4322205</v>
      </c>
      <c r="I420" s="7">
        <f t="shared" si="87"/>
        <v>0.11560049999999933</v>
      </c>
      <c r="J420" s="7">
        <f t="shared" si="88"/>
        <v>1.3363475600249844E-2</v>
      </c>
      <c r="K420" s="7">
        <f t="shared" si="89"/>
        <v>0.11560049999999933</v>
      </c>
      <c r="L420" s="22">
        <f t="shared" si="90"/>
        <v>7.9424411307400702E-4</v>
      </c>
      <c r="M420" s="7">
        <f t="shared" ca="1" si="79"/>
        <v>146.36664326666664</v>
      </c>
      <c r="N420" s="7">
        <f t="shared" ca="1" si="81"/>
        <v>-0.81882226666664337</v>
      </c>
      <c r="O420" s="7">
        <f t="shared" ca="1" si="82"/>
        <v>0.67046990438909959</v>
      </c>
      <c r="P420" s="7">
        <f t="shared" ca="1" si="83"/>
        <v>0.81882226666664337</v>
      </c>
      <c r="Q420" s="22">
        <f t="shared" ca="1" si="84"/>
        <v>5.6257954330119677E-3</v>
      </c>
      <c r="R420" s="23">
        <f t="shared" ca="1" si="80"/>
        <v>-0.8436791474041071</v>
      </c>
      <c r="S420" s="24">
        <f t="shared" ca="1" si="91"/>
        <v>0</v>
      </c>
    </row>
    <row r="421" spans="5:19" x14ac:dyDescent="0.3">
      <c r="E421" s="21">
        <f t="shared" si="85"/>
        <v>420</v>
      </c>
      <c r="F421" s="97">
        <v>44074</v>
      </c>
      <c r="G421" s="98">
        <v>147.27215580000001</v>
      </c>
      <c r="H421" s="25">
        <f t="shared" si="86"/>
        <v>145.547821</v>
      </c>
      <c r="I421" s="7">
        <f t="shared" si="87"/>
        <v>1.7243348000000083</v>
      </c>
      <c r="J421" s="7">
        <f t="shared" si="88"/>
        <v>2.9733305024910686</v>
      </c>
      <c r="K421" s="7">
        <f t="shared" si="89"/>
        <v>1.7243348000000083</v>
      </c>
      <c r="L421" s="22">
        <f t="shared" si="90"/>
        <v>1.1708491606123472E-2</v>
      </c>
      <c r="M421" s="7">
        <f t="shared" ca="1" si="79"/>
        <v>145.9620463</v>
      </c>
      <c r="N421" s="7">
        <f t="shared" ca="1" si="81"/>
        <v>1.31010950000001</v>
      </c>
      <c r="O421" s="7">
        <f t="shared" ca="1" si="82"/>
        <v>1.7163869019902762</v>
      </c>
      <c r="P421" s="7">
        <f t="shared" ca="1" si="83"/>
        <v>1.31010950000001</v>
      </c>
      <c r="Q421" s="22">
        <f t="shared" ca="1" si="84"/>
        <v>8.8958397660666953E-3</v>
      </c>
      <c r="R421" s="23">
        <f t="shared" ca="1" si="80"/>
        <v>1.2852526192625464</v>
      </c>
      <c r="S421" s="24">
        <f t="shared" ca="1" si="91"/>
        <v>1</v>
      </c>
    </row>
    <row r="422" spans="5:19" x14ac:dyDescent="0.3">
      <c r="E422" s="21">
        <f t="shared" si="85"/>
        <v>421</v>
      </c>
      <c r="F422" s="97">
        <v>44075</v>
      </c>
      <c r="G422" s="98">
        <v>146.02948000000001</v>
      </c>
      <c r="H422" s="25">
        <f t="shared" si="86"/>
        <v>147.27215580000001</v>
      </c>
      <c r="I422" s="7">
        <f t="shared" si="87"/>
        <v>-1.2426758000000007</v>
      </c>
      <c r="J422" s="7">
        <f t="shared" si="88"/>
        <v>1.5442431439056417</v>
      </c>
      <c r="K422" s="7">
        <f t="shared" si="89"/>
        <v>1.2426758000000007</v>
      </c>
      <c r="L422" s="22">
        <f t="shared" si="90"/>
        <v>8.5097598101424501E-3</v>
      </c>
      <c r="M422" s="7">
        <f t="shared" ca="1" si="79"/>
        <v>146.08406576666667</v>
      </c>
      <c r="N422" s="7">
        <f t="shared" ca="1" si="81"/>
        <v>-5.4585766666662039E-2</v>
      </c>
      <c r="O422" s="7">
        <f t="shared" ca="1" si="82"/>
        <v>2.9796059225872724E-3</v>
      </c>
      <c r="P422" s="7">
        <f t="shared" ca="1" si="83"/>
        <v>5.4585766666662039E-2</v>
      </c>
      <c r="Q422" s="22">
        <f t="shared" ca="1" si="84"/>
        <v>3.7379963735173223E-4</v>
      </c>
      <c r="R422" s="23">
        <f t="shared" ca="1" si="80"/>
        <v>-7.9442647404125766E-2</v>
      </c>
      <c r="S422" s="24">
        <f t="shared" ca="1" si="91"/>
        <v>1</v>
      </c>
    </row>
    <row r="423" spans="5:19" x14ac:dyDescent="0.3">
      <c r="E423" s="21">
        <f t="shared" si="85"/>
        <v>422</v>
      </c>
      <c r="F423" s="97">
        <v>44076</v>
      </c>
      <c r="G423" s="98">
        <v>152.1272888</v>
      </c>
      <c r="H423" s="25">
        <f t="shared" si="86"/>
        <v>146.02948000000001</v>
      </c>
      <c r="I423" s="7">
        <f t="shared" si="87"/>
        <v>6.0978087999999957</v>
      </c>
      <c r="J423" s="7">
        <f t="shared" si="88"/>
        <v>37.183272161357387</v>
      </c>
      <c r="K423" s="7">
        <f t="shared" si="89"/>
        <v>6.0978087999999957</v>
      </c>
      <c r="L423" s="22">
        <f t="shared" si="90"/>
        <v>4.0083596099689353E-2</v>
      </c>
      <c r="M423" s="7">
        <f t="shared" ca="1" si="79"/>
        <v>146.28315226666666</v>
      </c>
      <c r="N423" s="7">
        <f t="shared" ca="1" si="81"/>
        <v>5.8441365333333408</v>
      </c>
      <c r="O423" s="7">
        <f t="shared" ca="1" si="82"/>
        <v>34.153931820241439</v>
      </c>
      <c r="P423" s="7">
        <f t="shared" ca="1" si="83"/>
        <v>5.8441365333333408</v>
      </c>
      <c r="Q423" s="22">
        <f t="shared" ca="1" si="84"/>
        <v>3.841609601691226E-2</v>
      </c>
      <c r="R423" s="23">
        <f t="shared" ca="1" si="80"/>
        <v>5.8192796525958768</v>
      </c>
      <c r="S423" s="24">
        <f t="shared" ca="1" si="91"/>
        <v>1</v>
      </c>
    </row>
    <row r="424" spans="5:19" x14ac:dyDescent="0.3">
      <c r="E424" s="21">
        <f t="shared" si="85"/>
        <v>423</v>
      </c>
      <c r="F424" s="97">
        <v>44077</v>
      </c>
      <c r="G424" s="98">
        <v>150.8268127</v>
      </c>
      <c r="H424" s="25">
        <f t="shared" si="86"/>
        <v>152.1272888</v>
      </c>
      <c r="I424" s="7">
        <f t="shared" si="87"/>
        <v>-1.3004760999999974</v>
      </c>
      <c r="J424" s="7">
        <f t="shared" si="88"/>
        <v>1.6912380866712031</v>
      </c>
      <c r="K424" s="7">
        <f t="shared" si="89"/>
        <v>1.3004760999999974</v>
      </c>
      <c r="L424" s="22">
        <f t="shared" si="90"/>
        <v>8.6223137432910654E-3</v>
      </c>
      <c r="M424" s="7">
        <f t="shared" ca="1" si="79"/>
        <v>148.47630819999998</v>
      </c>
      <c r="N424" s="7">
        <f t="shared" ca="1" si="81"/>
        <v>2.350504500000028</v>
      </c>
      <c r="O424" s="7">
        <f t="shared" ca="1" si="82"/>
        <v>5.5248714045203817</v>
      </c>
      <c r="P424" s="7">
        <f t="shared" ca="1" si="83"/>
        <v>2.350504500000028</v>
      </c>
      <c r="Q424" s="22">
        <f t="shared" ca="1" si="84"/>
        <v>1.5584128961707005E-2</v>
      </c>
      <c r="R424" s="23">
        <f t="shared" ca="1" si="80"/>
        <v>2.3256476192625644</v>
      </c>
      <c r="S424" s="24">
        <f t="shared" ca="1" si="91"/>
        <v>0</v>
      </c>
    </row>
    <row r="425" spans="5:19" x14ac:dyDescent="0.3">
      <c r="E425" s="21">
        <f t="shared" si="85"/>
        <v>424</v>
      </c>
      <c r="F425" s="97">
        <v>44078</v>
      </c>
      <c r="G425" s="98">
        <v>150.66304020000001</v>
      </c>
      <c r="H425" s="25">
        <f t="shared" si="86"/>
        <v>150.8268127</v>
      </c>
      <c r="I425" s="7">
        <f t="shared" si="87"/>
        <v>-0.16377249999999322</v>
      </c>
      <c r="J425" s="7">
        <f t="shared" si="88"/>
        <v>2.6821431756247776E-2</v>
      </c>
      <c r="K425" s="7">
        <f t="shared" si="89"/>
        <v>0.16377249999999322</v>
      </c>
      <c r="L425" s="22">
        <f t="shared" si="90"/>
        <v>1.0870117832654303E-3</v>
      </c>
      <c r="M425" s="7">
        <f t="shared" ca="1" si="79"/>
        <v>149.66119383333333</v>
      </c>
      <c r="N425" s="7">
        <f t="shared" ca="1" si="81"/>
        <v>1.0018463666666833</v>
      </c>
      <c r="O425" s="7">
        <f t="shared" ca="1" si="82"/>
        <v>1.0036961424032342</v>
      </c>
      <c r="P425" s="7">
        <f t="shared" ca="1" si="83"/>
        <v>1.0018463666666833</v>
      </c>
      <c r="Q425" s="22">
        <f t="shared" ca="1" si="84"/>
        <v>6.6495828395389247E-3</v>
      </c>
      <c r="R425" s="23">
        <f t="shared" ca="1" si="80"/>
        <v>0.97698948592921953</v>
      </c>
      <c r="S425" s="24">
        <f t="shared" ca="1" si="91"/>
        <v>0</v>
      </c>
    </row>
    <row r="426" spans="5:19" x14ac:dyDescent="0.3">
      <c r="E426" s="21">
        <f t="shared" si="85"/>
        <v>425</v>
      </c>
      <c r="F426" s="97">
        <v>44082</v>
      </c>
      <c r="G426" s="98">
        <v>146.9157257</v>
      </c>
      <c r="H426" s="25">
        <f t="shared" si="86"/>
        <v>150.66304020000001</v>
      </c>
      <c r="I426" s="7">
        <f t="shared" si="87"/>
        <v>-3.7473145000000159</v>
      </c>
      <c r="J426" s="7">
        <f t="shared" si="88"/>
        <v>14.042365961910368</v>
      </c>
      <c r="K426" s="7">
        <f t="shared" si="89"/>
        <v>3.7473145000000159</v>
      </c>
      <c r="L426" s="22">
        <f t="shared" si="90"/>
        <v>2.5506558145123166E-2</v>
      </c>
      <c r="M426" s="7">
        <f t="shared" ca="1" si="79"/>
        <v>151.20571390000001</v>
      </c>
      <c r="N426" s="7">
        <f t="shared" ca="1" si="81"/>
        <v>-4.2899882000000105</v>
      </c>
      <c r="O426" s="7">
        <f t="shared" ca="1" si="82"/>
        <v>18.40399875613933</v>
      </c>
      <c r="P426" s="7">
        <f t="shared" ca="1" si="83"/>
        <v>4.2899882000000105</v>
      </c>
      <c r="Q426" s="22">
        <f t="shared" ca="1" si="84"/>
        <v>2.9200333589612527E-2</v>
      </c>
      <c r="R426" s="23">
        <f t="shared" ca="1" si="80"/>
        <v>-4.3148450807374745</v>
      </c>
      <c r="S426" s="24">
        <f t="shared" ca="1" si="91"/>
        <v>1</v>
      </c>
    </row>
    <row r="427" spans="5:19" x14ac:dyDescent="0.3">
      <c r="E427" s="21">
        <f t="shared" si="85"/>
        <v>426</v>
      </c>
      <c r="F427" s="97">
        <v>44083</v>
      </c>
      <c r="G427" s="98">
        <v>151.7997589</v>
      </c>
      <c r="H427" s="25">
        <f t="shared" si="86"/>
        <v>146.9157257</v>
      </c>
      <c r="I427" s="7">
        <f t="shared" si="87"/>
        <v>4.8840332000000046</v>
      </c>
      <c r="J427" s="7">
        <f t="shared" si="88"/>
        <v>23.853780298702286</v>
      </c>
      <c r="K427" s="7">
        <f t="shared" si="89"/>
        <v>4.8840332000000046</v>
      </c>
      <c r="L427" s="22">
        <f t="shared" si="90"/>
        <v>3.2174182853725232E-2</v>
      </c>
      <c r="M427" s="7">
        <f t="shared" ca="1" si="79"/>
        <v>149.46852620000001</v>
      </c>
      <c r="N427" s="7">
        <f t="shared" ca="1" si="81"/>
        <v>2.3312326999999868</v>
      </c>
      <c r="O427" s="7">
        <f t="shared" ca="1" si="82"/>
        <v>5.4346459015492288</v>
      </c>
      <c r="P427" s="7">
        <f t="shared" ca="1" si="83"/>
        <v>2.3312326999999868</v>
      </c>
      <c r="Q427" s="22">
        <f t="shared" ca="1" si="84"/>
        <v>1.5357288554955582E-2</v>
      </c>
      <c r="R427" s="23">
        <f t="shared" ca="1" si="80"/>
        <v>2.3063758192625232</v>
      </c>
      <c r="S427" s="24">
        <f t="shared" ca="1" si="91"/>
        <v>1</v>
      </c>
    </row>
    <row r="428" spans="5:19" x14ac:dyDescent="0.3">
      <c r="E428" s="21">
        <f t="shared" si="85"/>
        <v>427</v>
      </c>
      <c r="F428" s="97">
        <v>44084</v>
      </c>
      <c r="G428" s="98">
        <v>153.59153749999999</v>
      </c>
      <c r="H428" s="25">
        <f t="shared" si="86"/>
        <v>151.7997589</v>
      </c>
      <c r="I428" s="7">
        <f t="shared" si="87"/>
        <v>1.7917785999999865</v>
      </c>
      <c r="J428" s="7">
        <f t="shared" si="88"/>
        <v>3.2104705514179113</v>
      </c>
      <c r="K428" s="7">
        <f t="shared" si="89"/>
        <v>1.7917785999999865</v>
      </c>
      <c r="L428" s="22">
        <f t="shared" si="90"/>
        <v>1.1665867984425813E-2</v>
      </c>
      <c r="M428" s="7">
        <f t="shared" ca="1" si="79"/>
        <v>149.7928416</v>
      </c>
      <c r="N428" s="7">
        <f t="shared" ca="1" si="81"/>
        <v>3.7986958999999842</v>
      </c>
      <c r="O428" s="7">
        <f t="shared" ca="1" si="82"/>
        <v>14.430090540676691</v>
      </c>
      <c r="P428" s="7">
        <f t="shared" ca="1" si="83"/>
        <v>3.7986958999999842</v>
      </c>
      <c r="Q428" s="22">
        <f t="shared" ca="1" si="84"/>
        <v>2.4732455718792349E-2</v>
      </c>
      <c r="R428" s="23">
        <f t="shared" ca="1" si="80"/>
        <v>3.7738390192625206</v>
      </c>
      <c r="S428" s="24">
        <f t="shared" ca="1" si="91"/>
        <v>0</v>
      </c>
    </row>
    <row r="429" spans="5:19" x14ac:dyDescent="0.3">
      <c r="E429" s="21">
        <f t="shared" si="85"/>
        <v>428</v>
      </c>
      <c r="F429" s="97">
        <v>44085</v>
      </c>
      <c r="G429" s="98">
        <v>155.3929291</v>
      </c>
      <c r="H429" s="25">
        <f t="shared" si="86"/>
        <v>153.59153749999999</v>
      </c>
      <c r="I429" s="7">
        <f t="shared" si="87"/>
        <v>1.8013916000000165</v>
      </c>
      <c r="J429" s="7">
        <f t="shared" si="88"/>
        <v>3.2450116965506197</v>
      </c>
      <c r="K429" s="7">
        <f t="shared" si="89"/>
        <v>1.8013916000000165</v>
      </c>
      <c r="L429" s="22">
        <f t="shared" si="90"/>
        <v>1.1592494011363716E-2</v>
      </c>
      <c r="M429" s="7">
        <f t="shared" ca="1" si="79"/>
        <v>150.76900736666664</v>
      </c>
      <c r="N429" s="7">
        <f t="shared" ca="1" si="81"/>
        <v>4.6239217333333613</v>
      </c>
      <c r="O429" s="7">
        <f t="shared" ca="1" si="82"/>
        <v>21.380652195992596</v>
      </c>
      <c r="P429" s="7">
        <f t="shared" ca="1" si="83"/>
        <v>4.6239217333333613</v>
      </c>
      <c r="Q429" s="22">
        <f t="shared" ca="1" si="84"/>
        <v>2.9756320059825432E-2</v>
      </c>
      <c r="R429" s="23">
        <f t="shared" ca="1" si="80"/>
        <v>4.5990648525958973</v>
      </c>
      <c r="S429" s="24">
        <f t="shared" ca="1" si="91"/>
        <v>0</v>
      </c>
    </row>
    <row r="430" spans="5:19" x14ac:dyDescent="0.3">
      <c r="E430" s="21">
        <f t="shared" si="85"/>
        <v>429</v>
      </c>
      <c r="F430" s="97">
        <v>44088</v>
      </c>
      <c r="G430" s="98">
        <v>158.0613251</v>
      </c>
      <c r="H430" s="25">
        <f t="shared" si="86"/>
        <v>155.3929291</v>
      </c>
      <c r="I430" s="7">
        <f t="shared" si="87"/>
        <v>2.6683960000000013</v>
      </c>
      <c r="J430" s="7">
        <f t="shared" si="88"/>
        <v>7.1203372128160067</v>
      </c>
      <c r="K430" s="7">
        <f t="shared" si="89"/>
        <v>2.6683960000000013</v>
      </c>
      <c r="L430" s="22">
        <f t="shared" si="90"/>
        <v>1.6882029796421092E-2</v>
      </c>
      <c r="M430" s="7">
        <f t="shared" ca="1" si="79"/>
        <v>153.59474183333333</v>
      </c>
      <c r="N430" s="7">
        <f t="shared" ca="1" si="81"/>
        <v>4.4665832666666745</v>
      </c>
      <c r="O430" s="7">
        <f t="shared" ca="1" si="82"/>
        <v>19.95036607806674</v>
      </c>
      <c r="P430" s="7">
        <f t="shared" ca="1" si="83"/>
        <v>4.4665832666666745</v>
      </c>
      <c r="Q430" s="22">
        <f t="shared" ca="1" si="84"/>
        <v>2.8258546256276287E-2</v>
      </c>
      <c r="R430" s="23">
        <f t="shared" ca="1" si="80"/>
        <v>4.4417263859292104</v>
      </c>
      <c r="S430" s="24">
        <f t="shared" ca="1" si="91"/>
        <v>0</v>
      </c>
    </row>
    <row r="431" spans="5:19" x14ac:dyDescent="0.3">
      <c r="E431" s="21">
        <f t="shared" si="85"/>
        <v>430</v>
      </c>
      <c r="F431" s="97">
        <v>44089</v>
      </c>
      <c r="G431" s="98">
        <v>159.05354310000001</v>
      </c>
      <c r="H431" s="25">
        <f t="shared" si="86"/>
        <v>158.0613251</v>
      </c>
      <c r="I431" s="7">
        <f t="shared" si="87"/>
        <v>0.99221800000000826</v>
      </c>
      <c r="J431" s="7">
        <f t="shared" si="88"/>
        <v>0.98449655952401638</v>
      </c>
      <c r="K431" s="7">
        <f t="shared" si="89"/>
        <v>0.99221800000000826</v>
      </c>
      <c r="L431" s="22">
        <f t="shared" si="90"/>
        <v>6.2382640503404682E-3</v>
      </c>
      <c r="M431" s="7">
        <f t="shared" ca="1" si="79"/>
        <v>155.68193056666667</v>
      </c>
      <c r="N431" s="7">
        <f t="shared" ca="1" si="81"/>
        <v>3.371612533333348</v>
      </c>
      <c r="O431" s="7">
        <f t="shared" ca="1" si="82"/>
        <v>11.367771074930516</v>
      </c>
      <c r="P431" s="7">
        <f t="shared" ca="1" si="83"/>
        <v>3.371612533333348</v>
      </c>
      <c r="Q431" s="22">
        <f t="shared" ca="1" si="84"/>
        <v>2.1197971875505789E-2</v>
      </c>
      <c r="R431" s="23">
        <f t="shared" ca="1" si="80"/>
        <v>3.3467556525958844</v>
      </c>
      <c r="S431" s="24">
        <f t="shared" ca="1" si="91"/>
        <v>0</v>
      </c>
    </row>
    <row r="432" spans="5:19" x14ac:dyDescent="0.3">
      <c r="E432" s="21">
        <f t="shared" si="85"/>
        <v>431</v>
      </c>
      <c r="F432" s="97">
        <v>44090</v>
      </c>
      <c r="G432" s="98">
        <v>160.1228333</v>
      </c>
      <c r="H432" s="25">
        <f t="shared" si="86"/>
        <v>159.05354310000001</v>
      </c>
      <c r="I432" s="7">
        <f t="shared" si="87"/>
        <v>1.0692901999999833</v>
      </c>
      <c r="J432" s="7">
        <f t="shared" si="88"/>
        <v>1.1433815318160043</v>
      </c>
      <c r="K432" s="7">
        <f t="shared" si="89"/>
        <v>1.0692901999999833</v>
      </c>
      <c r="L432" s="22">
        <f t="shared" si="90"/>
        <v>6.677937043473383E-3</v>
      </c>
      <c r="M432" s="7">
        <f t="shared" ca="1" si="79"/>
        <v>157.50259910000003</v>
      </c>
      <c r="N432" s="7">
        <f t="shared" ca="1" si="81"/>
        <v>2.6202341999999703</v>
      </c>
      <c r="O432" s="7">
        <f t="shared" ca="1" si="82"/>
        <v>6.8656272628494843</v>
      </c>
      <c r="P432" s="7">
        <f t="shared" ca="1" si="83"/>
        <v>2.6202341999999703</v>
      </c>
      <c r="Q432" s="22">
        <f t="shared" ca="1" si="84"/>
        <v>1.6363901050206874E-2</v>
      </c>
      <c r="R432" s="23">
        <f t="shared" ca="1" si="80"/>
        <v>2.5953773192625067</v>
      </c>
      <c r="S432" s="24">
        <f t="shared" ca="1" si="91"/>
        <v>0</v>
      </c>
    </row>
    <row r="433" spans="5:19" x14ac:dyDescent="0.3">
      <c r="E433" s="21">
        <f t="shared" si="85"/>
        <v>432</v>
      </c>
      <c r="F433" s="97">
        <v>44091</v>
      </c>
      <c r="G433" s="98">
        <v>159.6700745</v>
      </c>
      <c r="H433" s="25">
        <f t="shared" si="86"/>
        <v>160.1228333</v>
      </c>
      <c r="I433" s="7">
        <f t="shared" si="87"/>
        <v>-0.45275879999999802</v>
      </c>
      <c r="J433" s="7">
        <f t="shared" si="88"/>
        <v>0.20499053097743822</v>
      </c>
      <c r="K433" s="7">
        <f t="shared" si="89"/>
        <v>0.45275879999999802</v>
      </c>
      <c r="L433" s="22">
        <f t="shared" si="90"/>
        <v>2.8355895831939253E-3</v>
      </c>
      <c r="M433" s="7">
        <f t="shared" ca="1" si="79"/>
        <v>159.07923383333335</v>
      </c>
      <c r="N433" s="7">
        <f t="shared" ca="1" si="81"/>
        <v>0.5908406666666508</v>
      </c>
      <c r="O433" s="7">
        <f t="shared" ca="1" si="82"/>
        <v>0.34909269338709237</v>
      </c>
      <c r="P433" s="7">
        <f t="shared" ca="1" si="83"/>
        <v>0.5908406666666508</v>
      </c>
      <c r="Q433" s="22">
        <f t="shared" ca="1" si="84"/>
        <v>3.7003844866788159E-3</v>
      </c>
      <c r="R433" s="23">
        <f t="shared" ca="1" si="80"/>
        <v>0.56598378592918708</v>
      </c>
      <c r="S433" s="24">
        <f t="shared" ca="1" si="91"/>
        <v>0</v>
      </c>
    </row>
    <row r="434" spans="5:19" x14ac:dyDescent="0.3">
      <c r="E434" s="21">
        <f t="shared" si="85"/>
        <v>433</v>
      </c>
      <c r="F434" s="97">
        <v>44092</v>
      </c>
      <c r="G434" s="98">
        <v>159.8723755</v>
      </c>
      <c r="H434" s="25">
        <f t="shared" si="86"/>
        <v>159.6700745</v>
      </c>
      <c r="I434" s="7">
        <f t="shared" si="87"/>
        <v>0.20230100000000562</v>
      </c>
      <c r="J434" s="7">
        <f t="shared" si="88"/>
        <v>4.0925694601002274E-2</v>
      </c>
      <c r="K434" s="7">
        <f t="shared" si="89"/>
        <v>0.20230100000000562</v>
      </c>
      <c r="L434" s="22">
        <f t="shared" si="90"/>
        <v>1.2653905927606961E-3</v>
      </c>
      <c r="M434" s="7">
        <f t="shared" ca="1" si="79"/>
        <v>159.61548363333333</v>
      </c>
      <c r="N434" s="7">
        <f t="shared" ca="1" si="81"/>
        <v>0.25689186666667752</v>
      </c>
      <c r="O434" s="7">
        <f t="shared" ca="1" si="82"/>
        <v>6.5993431159490024E-2</v>
      </c>
      <c r="P434" s="7">
        <f t="shared" ca="1" si="83"/>
        <v>0.25689186666667752</v>
      </c>
      <c r="Q434" s="22">
        <f t="shared" ca="1" si="84"/>
        <v>1.6068558802810652E-3</v>
      </c>
      <c r="R434" s="23">
        <f t="shared" ca="1" si="80"/>
        <v>0.23203498592921379</v>
      </c>
      <c r="S434" s="24">
        <f t="shared" ca="1" si="91"/>
        <v>0</v>
      </c>
    </row>
    <row r="435" spans="5:19" x14ac:dyDescent="0.3">
      <c r="E435" s="21">
        <f t="shared" si="85"/>
        <v>434</v>
      </c>
      <c r="F435" s="97">
        <v>44095</v>
      </c>
      <c r="G435" s="98">
        <v>154.80532840000001</v>
      </c>
      <c r="H435" s="25">
        <f t="shared" si="86"/>
        <v>159.8723755</v>
      </c>
      <c r="I435" s="7">
        <f t="shared" si="87"/>
        <v>-5.0670470999999964</v>
      </c>
      <c r="J435" s="7">
        <f t="shared" si="88"/>
        <v>25.674966313618373</v>
      </c>
      <c r="K435" s="7">
        <f t="shared" si="89"/>
        <v>5.0670470999999964</v>
      </c>
      <c r="L435" s="22">
        <f t="shared" si="90"/>
        <v>3.2731735737850716E-2</v>
      </c>
      <c r="M435" s="7">
        <f t="shared" ca="1" si="79"/>
        <v>159.88842776666664</v>
      </c>
      <c r="N435" s="7">
        <f t="shared" ca="1" si="81"/>
        <v>-5.0830993666666302</v>
      </c>
      <c r="O435" s="7">
        <f t="shared" ca="1" si="82"/>
        <v>25.837899171406697</v>
      </c>
      <c r="P435" s="7">
        <f t="shared" ca="1" si="83"/>
        <v>5.0830993666666302</v>
      </c>
      <c r="Q435" s="22">
        <f t="shared" ca="1" si="84"/>
        <v>3.2835428981697959E-2</v>
      </c>
      <c r="R435" s="23">
        <f t="shared" ca="1" si="80"/>
        <v>-5.1079562474040943</v>
      </c>
      <c r="S435" s="24">
        <f t="shared" ca="1" si="91"/>
        <v>1</v>
      </c>
    </row>
    <row r="436" spans="5:19" x14ac:dyDescent="0.3">
      <c r="E436" s="21">
        <f t="shared" si="85"/>
        <v>435</v>
      </c>
      <c r="F436" s="97">
        <v>44096</v>
      </c>
      <c r="G436" s="98">
        <v>154.6704407</v>
      </c>
      <c r="H436" s="25">
        <f t="shared" si="86"/>
        <v>154.80532840000001</v>
      </c>
      <c r="I436" s="7">
        <f t="shared" si="87"/>
        <v>-0.13488770000000727</v>
      </c>
      <c r="J436" s="7">
        <f t="shared" si="88"/>
        <v>1.819469161129196E-2</v>
      </c>
      <c r="K436" s="7">
        <f t="shared" si="89"/>
        <v>0.13488770000000727</v>
      </c>
      <c r="L436" s="22">
        <f t="shared" si="90"/>
        <v>8.720974698820217E-4</v>
      </c>
      <c r="M436" s="7">
        <f t="shared" ca="1" si="79"/>
        <v>158.11592613333335</v>
      </c>
      <c r="N436" s="7">
        <f t="shared" ca="1" si="81"/>
        <v>-3.4454854333333458</v>
      </c>
      <c r="O436" s="7">
        <f t="shared" ca="1" si="82"/>
        <v>11.871369871312274</v>
      </c>
      <c r="P436" s="7">
        <f t="shared" ca="1" si="83"/>
        <v>3.4454854333333458</v>
      </c>
      <c r="Q436" s="22">
        <f t="shared" ca="1" si="84"/>
        <v>2.2276301908366811E-2</v>
      </c>
      <c r="R436" s="23">
        <f t="shared" ca="1" si="80"/>
        <v>-3.4703423140708094</v>
      </c>
      <c r="S436" s="24">
        <f t="shared" ca="1" si="91"/>
        <v>0</v>
      </c>
    </row>
    <row r="437" spans="5:19" x14ac:dyDescent="0.3">
      <c r="E437" s="21">
        <f t="shared" si="85"/>
        <v>436</v>
      </c>
      <c r="F437" s="97">
        <v>44097</v>
      </c>
      <c r="G437" s="98">
        <v>158.38885500000001</v>
      </c>
      <c r="H437" s="25">
        <f t="shared" si="86"/>
        <v>154.6704407</v>
      </c>
      <c r="I437" s="7">
        <f t="shared" si="87"/>
        <v>3.7184143000000063</v>
      </c>
      <c r="J437" s="7">
        <f t="shared" si="88"/>
        <v>13.826604906444537</v>
      </c>
      <c r="K437" s="7">
        <f t="shared" si="89"/>
        <v>3.7184143000000063</v>
      </c>
      <c r="L437" s="22">
        <f t="shared" si="90"/>
        <v>2.3476489554773321E-2</v>
      </c>
      <c r="M437" s="7">
        <f t="shared" ca="1" si="79"/>
        <v>156.44938153333331</v>
      </c>
      <c r="N437" s="7">
        <f t="shared" ca="1" si="81"/>
        <v>1.9394734666666977</v>
      </c>
      <c r="O437" s="7">
        <f t="shared" ca="1" si="82"/>
        <v>3.7615573279041383</v>
      </c>
      <c r="P437" s="7">
        <f t="shared" ca="1" si="83"/>
        <v>1.9394734666666977</v>
      </c>
      <c r="Q437" s="22">
        <f t="shared" ca="1" si="84"/>
        <v>1.224501223060611E-2</v>
      </c>
      <c r="R437" s="23">
        <f t="shared" ca="1" si="80"/>
        <v>1.9146165859292341</v>
      </c>
      <c r="S437" s="24">
        <f t="shared" ca="1" si="91"/>
        <v>1</v>
      </c>
    </row>
    <row r="438" spans="5:19" x14ac:dyDescent="0.3">
      <c r="E438" s="21">
        <f t="shared" si="85"/>
        <v>437</v>
      </c>
      <c r="F438" s="97">
        <v>44098</v>
      </c>
      <c r="G438" s="98">
        <v>156.78010560000001</v>
      </c>
      <c r="H438" s="25">
        <f t="shared" si="86"/>
        <v>158.38885500000001</v>
      </c>
      <c r="I438" s="7">
        <f t="shared" si="87"/>
        <v>-1.6087493999999936</v>
      </c>
      <c r="J438" s="7">
        <f t="shared" si="88"/>
        <v>2.5880746320003394</v>
      </c>
      <c r="K438" s="7">
        <f t="shared" si="89"/>
        <v>1.6087493999999936</v>
      </c>
      <c r="L438" s="22">
        <f t="shared" si="90"/>
        <v>1.0261183291357558E-2</v>
      </c>
      <c r="M438" s="7">
        <f t="shared" ca="1" si="79"/>
        <v>155.9548747</v>
      </c>
      <c r="N438" s="7">
        <f t="shared" ca="1" si="81"/>
        <v>0.82523090000000821</v>
      </c>
      <c r="O438" s="7">
        <f t="shared" ca="1" si="82"/>
        <v>0.68100603831482354</v>
      </c>
      <c r="P438" s="7">
        <f t="shared" ca="1" si="83"/>
        <v>0.82523090000000821</v>
      </c>
      <c r="Q438" s="22">
        <f t="shared" ca="1" si="84"/>
        <v>5.2636200035829552E-3</v>
      </c>
      <c r="R438" s="23">
        <f t="shared" ca="1" si="80"/>
        <v>0.80037401926254448</v>
      </c>
      <c r="S438" s="24">
        <f t="shared" ca="1" si="91"/>
        <v>0</v>
      </c>
    </row>
    <row r="439" spans="5:19" x14ac:dyDescent="0.3">
      <c r="E439" s="21">
        <f t="shared" si="85"/>
        <v>438</v>
      </c>
      <c r="F439" s="97">
        <v>44099</v>
      </c>
      <c r="G439" s="98">
        <v>157.5122375</v>
      </c>
      <c r="H439" s="25">
        <f t="shared" si="86"/>
        <v>156.78010560000001</v>
      </c>
      <c r="I439" s="7">
        <f t="shared" si="87"/>
        <v>0.73213189999998463</v>
      </c>
      <c r="J439" s="7">
        <f t="shared" si="88"/>
        <v>0.53601711899758753</v>
      </c>
      <c r="K439" s="7">
        <f t="shared" si="89"/>
        <v>0.73213189999998463</v>
      </c>
      <c r="L439" s="22">
        <f t="shared" si="90"/>
        <v>4.648095358304999E-3</v>
      </c>
      <c r="M439" s="7">
        <f t="shared" ca="1" si="79"/>
        <v>156.61313376666666</v>
      </c>
      <c r="N439" s="7">
        <f t="shared" ca="1" si="81"/>
        <v>0.89910373333333382</v>
      </c>
      <c r="O439" s="7">
        <f t="shared" ca="1" si="82"/>
        <v>0.8083875232939387</v>
      </c>
      <c r="P439" s="7">
        <f t="shared" ca="1" si="83"/>
        <v>0.89910373333333382</v>
      </c>
      <c r="Q439" s="22">
        <f t="shared" ca="1" si="84"/>
        <v>5.7081516179549787E-3</v>
      </c>
      <c r="R439" s="23">
        <f t="shared" ca="1" si="80"/>
        <v>0.87424685259587009</v>
      </c>
      <c r="S439" s="24">
        <f t="shared" ca="1" si="91"/>
        <v>0</v>
      </c>
    </row>
    <row r="440" spans="5:19" x14ac:dyDescent="0.3">
      <c r="E440" s="21">
        <f t="shared" si="85"/>
        <v>439</v>
      </c>
      <c r="F440" s="97">
        <v>44102</v>
      </c>
      <c r="G440" s="98">
        <v>159.1498871</v>
      </c>
      <c r="H440" s="25">
        <f t="shared" si="86"/>
        <v>157.5122375</v>
      </c>
      <c r="I440" s="7">
        <f t="shared" si="87"/>
        <v>1.6376496000000031</v>
      </c>
      <c r="J440" s="7">
        <f t="shared" si="88"/>
        <v>2.6818962123801704</v>
      </c>
      <c r="K440" s="7">
        <f t="shared" si="89"/>
        <v>1.6376496000000031</v>
      </c>
      <c r="L440" s="22">
        <f t="shared" si="90"/>
        <v>1.0289982794464723E-2</v>
      </c>
      <c r="M440" s="7">
        <f t="shared" ca="1" si="79"/>
        <v>157.56039936666664</v>
      </c>
      <c r="N440" s="7">
        <f t="shared" ca="1" si="81"/>
        <v>1.5894877333333568</v>
      </c>
      <c r="O440" s="7">
        <f t="shared" ca="1" si="82"/>
        <v>2.5264712544172125</v>
      </c>
      <c r="P440" s="7">
        <f t="shared" ca="1" si="83"/>
        <v>1.5894877333333568</v>
      </c>
      <c r="Q440" s="22">
        <f t="shared" ca="1" si="84"/>
        <v>9.9873632479212538E-3</v>
      </c>
      <c r="R440" s="23">
        <f t="shared" ca="1" si="80"/>
        <v>1.5646308525958932</v>
      </c>
      <c r="S440" s="24">
        <f t="shared" ca="1" si="91"/>
        <v>0</v>
      </c>
    </row>
    <row r="441" spans="5:19" x14ac:dyDescent="0.3">
      <c r="E441" s="21">
        <f t="shared" si="85"/>
        <v>440</v>
      </c>
      <c r="F441" s="97">
        <v>44103</v>
      </c>
      <c r="G441" s="98">
        <v>159.4003448</v>
      </c>
      <c r="H441" s="25">
        <f t="shared" si="86"/>
        <v>159.1498871</v>
      </c>
      <c r="I441" s="7">
        <f t="shared" si="87"/>
        <v>0.25045769999999834</v>
      </c>
      <c r="J441" s="7">
        <f t="shared" si="88"/>
        <v>6.2729059489289168E-2</v>
      </c>
      <c r="K441" s="7">
        <f t="shared" si="89"/>
        <v>0.25045769999999834</v>
      </c>
      <c r="L441" s="22">
        <f t="shared" si="90"/>
        <v>1.5712494242986E-3</v>
      </c>
      <c r="M441" s="7">
        <f t="shared" ca="1" si="79"/>
        <v>157.81407673333334</v>
      </c>
      <c r="N441" s="7">
        <f t="shared" ca="1" si="81"/>
        <v>1.586268066666662</v>
      </c>
      <c r="O441" s="7">
        <f t="shared" ca="1" si="82"/>
        <v>2.5162463793263896</v>
      </c>
      <c r="P441" s="7">
        <f t="shared" ca="1" si="83"/>
        <v>1.586268066666662</v>
      </c>
      <c r="Q441" s="22">
        <f t="shared" ca="1" si="84"/>
        <v>9.9514719912115399E-3</v>
      </c>
      <c r="R441" s="23">
        <f t="shared" ca="1" si="80"/>
        <v>1.5614111859291984</v>
      </c>
      <c r="S441" s="24">
        <f t="shared" ca="1" si="91"/>
        <v>0</v>
      </c>
    </row>
    <row r="442" spans="5:19" x14ac:dyDescent="0.3">
      <c r="E442" s="21">
        <f t="shared" si="85"/>
        <v>441</v>
      </c>
      <c r="F442" s="97">
        <v>44104</v>
      </c>
      <c r="G442" s="98">
        <v>157.14617920000001</v>
      </c>
      <c r="H442" s="25">
        <f t="shared" si="86"/>
        <v>159.4003448</v>
      </c>
      <c r="I442" s="7">
        <f t="shared" si="87"/>
        <v>-2.2541655999999932</v>
      </c>
      <c r="J442" s="7">
        <f t="shared" si="88"/>
        <v>5.081262552223329</v>
      </c>
      <c r="K442" s="7">
        <f t="shared" si="89"/>
        <v>2.2541655999999932</v>
      </c>
      <c r="L442" s="22">
        <f t="shared" si="90"/>
        <v>1.4344386936262166E-2</v>
      </c>
      <c r="M442" s="7">
        <f t="shared" ca="1" si="79"/>
        <v>158.68748979999998</v>
      </c>
      <c r="N442" s="7">
        <f t="shared" ca="1" si="81"/>
        <v>-1.5413105999999743</v>
      </c>
      <c r="O442" s="7">
        <f t="shared" ca="1" si="82"/>
        <v>2.3756383656722808</v>
      </c>
      <c r="P442" s="7">
        <f t="shared" ca="1" si="83"/>
        <v>1.5413105999999743</v>
      </c>
      <c r="Q442" s="22">
        <f t="shared" ca="1" si="84"/>
        <v>9.8081328343233073E-3</v>
      </c>
      <c r="R442" s="23">
        <f t="shared" ca="1" si="80"/>
        <v>-1.5661674807374379</v>
      </c>
      <c r="S442" s="24">
        <f t="shared" ca="1" si="91"/>
        <v>1</v>
      </c>
    </row>
    <row r="443" spans="5:19" x14ac:dyDescent="0.3">
      <c r="E443" s="21">
        <f t="shared" si="85"/>
        <v>442</v>
      </c>
      <c r="F443" s="97">
        <v>44105</v>
      </c>
      <c r="G443" s="98">
        <v>158.0420685</v>
      </c>
      <c r="H443" s="25">
        <f t="shared" si="86"/>
        <v>157.14617920000001</v>
      </c>
      <c r="I443" s="7">
        <f t="shared" si="87"/>
        <v>0.89588929999999323</v>
      </c>
      <c r="J443" s="7">
        <f t="shared" si="88"/>
        <v>0.80261763785447782</v>
      </c>
      <c r="K443" s="7">
        <f t="shared" si="89"/>
        <v>0.89588929999999323</v>
      </c>
      <c r="L443" s="22">
        <f t="shared" si="90"/>
        <v>5.6686761221427144E-3</v>
      </c>
      <c r="M443" s="7">
        <f t="shared" ca="1" si="79"/>
        <v>158.56547036666666</v>
      </c>
      <c r="N443" s="7">
        <f t="shared" ca="1" si="81"/>
        <v>-0.52340186666666</v>
      </c>
      <c r="O443" s="7">
        <f t="shared" ca="1" si="82"/>
        <v>0.27394951403014411</v>
      </c>
      <c r="P443" s="7">
        <f t="shared" ca="1" si="83"/>
        <v>0.52340186666666</v>
      </c>
      <c r="Q443" s="22">
        <f t="shared" ca="1" si="84"/>
        <v>3.3117882576097768E-3</v>
      </c>
      <c r="R443" s="23">
        <f t="shared" ca="1" si="80"/>
        <v>-0.54825874740412373</v>
      </c>
      <c r="S443" s="24">
        <f t="shared" ca="1" si="91"/>
        <v>0</v>
      </c>
    </row>
    <row r="444" spans="5:19" x14ac:dyDescent="0.3">
      <c r="E444" s="21">
        <f t="shared" si="85"/>
        <v>443</v>
      </c>
      <c r="F444" s="97">
        <v>44106</v>
      </c>
      <c r="G444" s="98">
        <v>157.0691071</v>
      </c>
      <c r="H444" s="25">
        <f t="shared" si="86"/>
        <v>158.0420685</v>
      </c>
      <c r="I444" s="7">
        <f t="shared" si="87"/>
        <v>-0.97296140000000264</v>
      </c>
      <c r="J444" s="7">
        <f t="shared" si="88"/>
        <v>0.94665388588996513</v>
      </c>
      <c r="K444" s="7">
        <f t="shared" si="89"/>
        <v>0.97296140000000264</v>
      </c>
      <c r="L444" s="22">
        <f t="shared" si="90"/>
        <v>6.1944797291077405E-3</v>
      </c>
      <c r="M444" s="7">
        <f t="shared" ca="1" si="79"/>
        <v>158.19619750000001</v>
      </c>
      <c r="N444" s="7">
        <f t="shared" ca="1" si="81"/>
        <v>-1.1270904000000144</v>
      </c>
      <c r="O444" s="7">
        <f t="shared" ca="1" si="82"/>
        <v>1.2703327697721924</v>
      </c>
      <c r="P444" s="7">
        <f t="shared" ca="1" si="83"/>
        <v>1.1270904000000144</v>
      </c>
      <c r="Q444" s="22">
        <f t="shared" ca="1" si="84"/>
        <v>7.1757611716888308E-3</v>
      </c>
      <c r="R444" s="23">
        <f t="shared" ca="1" si="80"/>
        <v>-1.151947280737478</v>
      </c>
      <c r="S444" s="24">
        <f t="shared" ca="1" si="91"/>
        <v>0</v>
      </c>
    </row>
    <row r="445" spans="5:19" x14ac:dyDescent="0.3">
      <c r="E445" s="21">
        <f t="shared" si="85"/>
        <v>444</v>
      </c>
      <c r="F445" s="97">
        <v>44109</v>
      </c>
      <c r="G445" s="98">
        <v>156.36589050000001</v>
      </c>
      <c r="H445" s="25">
        <f t="shared" si="86"/>
        <v>157.0691071</v>
      </c>
      <c r="I445" s="7">
        <f t="shared" si="87"/>
        <v>-0.70321659999999042</v>
      </c>
      <c r="J445" s="7">
        <f t="shared" si="88"/>
        <v>0.49451358651554655</v>
      </c>
      <c r="K445" s="7">
        <f t="shared" si="89"/>
        <v>0.70321659999999042</v>
      </c>
      <c r="L445" s="22">
        <f t="shared" si="90"/>
        <v>4.4972506328033891E-3</v>
      </c>
      <c r="M445" s="7">
        <f t="shared" ca="1" si="79"/>
        <v>157.41911826666669</v>
      </c>
      <c r="N445" s="7">
        <f t="shared" ca="1" si="81"/>
        <v>-1.0532277666666801</v>
      </c>
      <c r="O445" s="7">
        <f t="shared" ca="1" si="82"/>
        <v>1.1092887284776827</v>
      </c>
      <c r="P445" s="7">
        <f t="shared" ca="1" si="83"/>
        <v>1.0532277666666801</v>
      </c>
      <c r="Q445" s="22">
        <f t="shared" ca="1" si="84"/>
        <v>6.7356618716450821E-3</v>
      </c>
      <c r="R445" s="23">
        <f t="shared" ca="1" si="80"/>
        <v>-1.0780846474041437</v>
      </c>
      <c r="S445" s="24">
        <f t="shared" ca="1" si="91"/>
        <v>0</v>
      </c>
    </row>
    <row r="446" spans="5:19" x14ac:dyDescent="0.3">
      <c r="E446" s="21">
        <f t="shared" si="85"/>
        <v>445</v>
      </c>
      <c r="F446" s="97">
        <v>44110</v>
      </c>
      <c r="G446" s="98">
        <v>155.20989990000001</v>
      </c>
      <c r="H446" s="25">
        <f t="shared" si="86"/>
        <v>156.36589050000001</v>
      </c>
      <c r="I446" s="7">
        <f t="shared" si="87"/>
        <v>-1.1559905999999955</v>
      </c>
      <c r="J446" s="7">
        <f t="shared" si="88"/>
        <v>1.3363142672883497</v>
      </c>
      <c r="K446" s="7">
        <f t="shared" si="89"/>
        <v>1.1559905999999955</v>
      </c>
      <c r="L446" s="22">
        <f t="shared" si="90"/>
        <v>7.4479179533315032E-3</v>
      </c>
      <c r="M446" s="7">
        <f t="shared" ca="1" si="79"/>
        <v>157.15902203333334</v>
      </c>
      <c r="N446" s="7">
        <f t="shared" ca="1" si="81"/>
        <v>-1.9491221333333328</v>
      </c>
      <c r="O446" s="7">
        <f t="shared" ca="1" si="82"/>
        <v>3.7990770906498823</v>
      </c>
      <c r="P446" s="7">
        <f t="shared" ca="1" si="83"/>
        <v>1.9491221333333328</v>
      </c>
      <c r="Q446" s="22">
        <f t="shared" ca="1" si="84"/>
        <v>1.2557975583961656E-2</v>
      </c>
      <c r="R446" s="23">
        <f t="shared" ca="1" si="80"/>
        <v>-1.9739790140707965</v>
      </c>
      <c r="S446" s="24">
        <f t="shared" ca="1" si="91"/>
        <v>0</v>
      </c>
    </row>
    <row r="447" spans="5:19" x14ac:dyDescent="0.3">
      <c r="E447" s="21">
        <f t="shared" si="85"/>
        <v>446</v>
      </c>
      <c r="F447" s="97">
        <v>44111</v>
      </c>
      <c r="G447" s="98">
        <v>158.09022519999999</v>
      </c>
      <c r="H447" s="25">
        <f t="shared" si="86"/>
        <v>155.20989990000001</v>
      </c>
      <c r="I447" s="7">
        <f t="shared" si="87"/>
        <v>2.8803252999999813</v>
      </c>
      <c r="J447" s="7">
        <f t="shared" si="88"/>
        <v>8.2962738338199831</v>
      </c>
      <c r="K447" s="7">
        <f t="shared" si="89"/>
        <v>2.8803252999999813</v>
      </c>
      <c r="L447" s="22">
        <f t="shared" si="90"/>
        <v>1.8219502795673047E-2</v>
      </c>
      <c r="M447" s="7">
        <f t="shared" ca="1" si="79"/>
        <v>156.21496583333331</v>
      </c>
      <c r="N447" s="7">
        <f t="shared" ca="1" si="81"/>
        <v>1.8752593666666826</v>
      </c>
      <c r="O447" s="7">
        <f t="shared" ca="1" si="82"/>
        <v>3.5165976922711275</v>
      </c>
      <c r="P447" s="7">
        <f t="shared" ca="1" si="83"/>
        <v>1.8752593666666826</v>
      </c>
      <c r="Q447" s="22">
        <f t="shared" ca="1" si="84"/>
        <v>1.1861956451098044E-2</v>
      </c>
      <c r="R447" s="23">
        <f t="shared" ca="1" si="80"/>
        <v>1.850402485929219</v>
      </c>
      <c r="S447" s="24">
        <f t="shared" ca="1" si="91"/>
        <v>1</v>
      </c>
    </row>
    <row r="448" spans="5:19" x14ac:dyDescent="0.3">
      <c r="E448" s="21">
        <f t="shared" si="85"/>
        <v>447</v>
      </c>
      <c r="F448" s="97">
        <v>44112</v>
      </c>
      <c r="G448" s="98">
        <v>157.68562320000001</v>
      </c>
      <c r="H448" s="25">
        <f t="shared" si="86"/>
        <v>158.09022519999999</v>
      </c>
      <c r="I448" s="7">
        <f t="shared" si="87"/>
        <v>-0.40460199999998281</v>
      </c>
      <c r="J448" s="7">
        <f t="shared" si="88"/>
        <v>0.16370277840398609</v>
      </c>
      <c r="K448" s="7">
        <f t="shared" si="89"/>
        <v>0.40460199999998281</v>
      </c>
      <c r="L448" s="22">
        <f t="shared" si="90"/>
        <v>2.5658775466600864E-3</v>
      </c>
      <c r="M448" s="7">
        <f t="shared" ca="1" si="79"/>
        <v>156.55533853333336</v>
      </c>
      <c r="N448" s="7">
        <f t="shared" ca="1" si="81"/>
        <v>1.1302846666666539</v>
      </c>
      <c r="O448" s="7">
        <f t="shared" ca="1" si="82"/>
        <v>1.277543427701749</v>
      </c>
      <c r="P448" s="7">
        <f t="shared" ca="1" si="83"/>
        <v>1.1302846666666539</v>
      </c>
      <c r="Q448" s="22">
        <f t="shared" ca="1" si="84"/>
        <v>7.1679627078814999E-3</v>
      </c>
      <c r="R448" s="23">
        <f t="shared" ca="1" si="80"/>
        <v>1.1054277859291903</v>
      </c>
      <c r="S448" s="24">
        <f t="shared" ca="1" si="91"/>
        <v>0</v>
      </c>
    </row>
    <row r="449" spans="5:19" x14ac:dyDescent="0.3">
      <c r="E449" s="21">
        <f t="shared" si="85"/>
        <v>448</v>
      </c>
      <c r="F449" s="97">
        <v>44113</v>
      </c>
      <c r="G449" s="98">
        <v>160.89347839999999</v>
      </c>
      <c r="H449" s="25">
        <f t="shared" si="86"/>
        <v>157.68562320000001</v>
      </c>
      <c r="I449" s="7">
        <f t="shared" si="87"/>
        <v>3.2078551999999831</v>
      </c>
      <c r="J449" s="7">
        <f t="shared" si="88"/>
        <v>10.290334984166932</v>
      </c>
      <c r="K449" s="7">
        <f t="shared" si="89"/>
        <v>3.2078551999999831</v>
      </c>
      <c r="L449" s="22">
        <f t="shared" si="90"/>
        <v>1.9937757775519527E-2</v>
      </c>
      <c r="M449" s="7">
        <f t="shared" ca="1" si="79"/>
        <v>156.99524943333333</v>
      </c>
      <c r="N449" s="7">
        <f t="shared" ca="1" si="81"/>
        <v>3.8982289666666645</v>
      </c>
      <c r="O449" s="7">
        <f t="shared" ca="1" si="82"/>
        <v>15.196189076559051</v>
      </c>
      <c r="P449" s="7">
        <f t="shared" ca="1" si="83"/>
        <v>3.8982289666666645</v>
      </c>
      <c r="Q449" s="22">
        <f t="shared" ca="1" si="84"/>
        <v>2.4228632542676539E-2</v>
      </c>
      <c r="R449" s="23">
        <f t="shared" ca="1" si="80"/>
        <v>3.8733720859292009</v>
      </c>
      <c r="S449" s="24">
        <f t="shared" ca="1" si="91"/>
        <v>0</v>
      </c>
    </row>
    <row r="450" spans="5:19" x14ac:dyDescent="0.3">
      <c r="E450" s="21">
        <f t="shared" si="85"/>
        <v>449</v>
      </c>
      <c r="F450" s="97">
        <v>44116</v>
      </c>
      <c r="G450" s="98">
        <v>162.74307250000001</v>
      </c>
      <c r="H450" s="25">
        <f t="shared" si="86"/>
        <v>160.89347839999999</v>
      </c>
      <c r="I450" s="7">
        <f t="shared" si="87"/>
        <v>1.8495941000000187</v>
      </c>
      <c r="J450" s="7">
        <f t="shared" si="88"/>
        <v>3.4209983347548789</v>
      </c>
      <c r="K450" s="7">
        <f t="shared" si="89"/>
        <v>1.8495941000000187</v>
      </c>
      <c r="L450" s="22">
        <f t="shared" si="90"/>
        <v>1.1365117246388589E-2</v>
      </c>
      <c r="M450" s="7">
        <f t="shared" ref="M450:M513" ca="1" si="92">IF(E450&lt;=span,G450,AVERAGE(OFFSET(G450,-span,0,span,1)))</f>
        <v>158.88977559999998</v>
      </c>
      <c r="N450" s="7">
        <f t="shared" ca="1" si="81"/>
        <v>3.8532969000000321</v>
      </c>
      <c r="O450" s="7">
        <f t="shared" ca="1" si="82"/>
        <v>14.847896999549857</v>
      </c>
      <c r="P450" s="7">
        <f t="shared" ca="1" si="83"/>
        <v>3.8532969000000321</v>
      </c>
      <c r="Q450" s="22">
        <f t="shared" ca="1" si="84"/>
        <v>2.3677179254435129E-2</v>
      </c>
      <c r="R450" s="23">
        <f t="shared" ref="R450:R513" ca="1" si="93">N450-AVERAGE(ErorrMA)</f>
        <v>3.8284400192625685</v>
      </c>
      <c r="S450" s="24">
        <f t="shared" ca="1" si="91"/>
        <v>0</v>
      </c>
    </row>
    <row r="451" spans="5:19" x14ac:dyDescent="0.3">
      <c r="E451" s="21">
        <f t="shared" si="85"/>
        <v>450</v>
      </c>
      <c r="F451" s="97">
        <v>44117</v>
      </c>
      <c r="G451" s="98">
        <v>161.91462709999999</v>
      </c>
      <c r="H451" s="25">
        <f t="shared" si="86"/>
        <v>162.74307250000001</v>
      </c>
      <c r="I451" s="7">
        <f t="shared" si="87"/>
        <v>-0.82844540000002098</v>
      </c>
      <c r="J451" s="7">
        <f t="shared" si="88"/>
        <v>0.68632178078119477</v>
      </c>
      <c r="K451" s="7">
        <f t="shared" si="89"/>
        <v>0.82844540000002098</v>
      </c>
      <c r="L451" s="22">
        <f t="shared" si="90"/>
        <v>5.1165568845634021E-3</v>
      </c>
      <c r="M451" s="7">
        <f t="shared" ca="1" si="92"/>
        <v>160.4407247</v>
      </c>
      <c r="N451" s="7">
        <f t="shared" ref="N451:N514" ca="1" si="94">G451-M451</f>
        <v>1.4739023999999858</v>
      </c>
      <c r="O451" s="7">
        <f t="shared" ref="O451:O514" ca="1" si="95">N451^2</f>
        <v>2.1723882847257183</v>
      </c>
      <c r="P451" s="7">
        <f t="shared" ref="P451:P514" ca="1" si="96">ABS(N451)</f>
        <v>1.4739023999999858</v>
      </c>
      <c r="Q451" s="22">
        <f t="shared" ref="Q451:Q514" ca="1" si="97">P451/G451</f>
        <v>9.1029601611575823E-3</v>
      </c>
      <c r="R451" s="23">
        <f t="shared" ca="1" si="93"/>
        <v>1.4490455192625222</v>
      </c>
      <c r="S451" s="24">
        <f t="shared" ca="1" si="91"/>
        <v>0</v>
      </c>
    </row>
    <row r="452" spans="5:19" x14ac:dyDescent="0.3">
      <c r="E452" s="21">
        <f t="shared" ref="E452:E515" si="98">E451+1</f>
        <v>451</v>
      </c>
      <c r="F452" s="97">
        <v>44118</v>
      </c>
      <c r="G452" s="98">
        <v>160.62374879999999</v>
      </c>
      <c r="H452" s="25">
        <f t="shared" ref="H452:H515" si="99">G451</f>
        <v>161.91462709999999</v>
      </c>
      <c r="I452" s="7">
        <f t="shared" ref="I452:I515" si="100">(G452-H452)</f>
        <v>-1.2908783000000028</v>
      </c>
      <c r="J452" s="7">
        <f t="shared" ref="J452:J515" si="101">I452^2</f>
        <v>1.6663667854108972</v>
      </c>
      <c r="K452" s="7">
        <f t="shared" ref="K452:K515" si="102">ABS(I452)</f>
        <v>1.2908783000000028</v>
      </c>
      <c r="L452" s="22">
        <f t="shared" ref="L452:L515" si="103">K452/G452</f>
        <v>8.0366590223674497E-3</v>
      </c>
      <c r="M452" s="7">
        <f t="shared" ca="1" si="92"/>
        <v>161.85039266666664</v>
      </c>
      <c r="N452" s="7">
        <f t="shared" ca="1" si="94"/>
        <v>-1.2266438666666488</v>
      </c>
      <c r="O452" s="7">
        <f t="shared" ca="1" si="95"/>
        <v>1.5046551756309072</v>
      </c>
      <c r="P452" s="7">
        <f t="shared" ca="1" si="96"/>
        <v>1.2266438666666488</v>
      </c>
      <c r="Q452" s="22">
        <f t="shared" ca="1" si="97"/>
        <v>7.6367528203690445E-3</v>
      </c>
      <c r="R452" s="23">
        <f t="shared" ca="1" si="93"/>
        <v>-1.2515007474041124</v>
      </c>
      <c r="S452" s="24">
        <f t="shared" ref="S452:S515" ca="1" si="104">IF(N451*N452&lt;0,1,0)</f>
        <v>1</v>
      </c>
    </row>
    <row r="453" spans="5:19" x14ac:dyDescent="0.3">
      <c r="E453" s="21">
        <f t="shared" si="98"/>
        <v>452</v>
      </c>
      <c r="F453" s="97">
        <v>44119</v>
      </c>
      <c r="G453" s="98">
        <v>156.78010560000001</v>
      </c>
      <c r="H453" s="25">
        <f t="shared" si="99"/>
        <v>160.62374879999999</v>
      </c>
      <c r="I453" s="7">
        <f t="shared" si="100"/>
        <v>-3.8436431999999741</v>
      </c>
      <c r="J453" s="7">
        <f t="shared" si="101"/>
        <v>14.77359304890604</v>
      </c>
      <c r="K453" s="7">
        <f t="shared" si="102"/>
        <v>3.8436431999999741</v>
      </c>
      <c r="L453" s="22">
        <f t="shared" si="103"/>
        <v>2.4516141160195605E-2</v>
      </c>
      <c r="M453" s="7">
        <f t="shared" ca="1" si="92"/>
        <v>161.76048280000001</v>
      </c>
      <c r="N453" s="7">
        <f t="shared" ca="1" si="94"/>
        <v>-4.9803771999999924</v>
      </c>
      <c r="O453" s="7">
        <f t="shared" ca="1" si="95"/>
        <v>24.804157054279763</v>
      </c>
      <c r="P453" s="7">
        <f t="shared" ca="1" si="96"/>
        <v>4.9803771999999924</v>
      </c>
      <c r="Q453" s="22">
        <f t="shared" ca="1" si="97"/>
        <v>3.1766640167386083E-2</v>
      </c>
      <c r="R453" s="23">
        <f t="shared" ca="1" si="93"/>
        <v>-5.0052340807374565</v>
      </c>
      <c r="S453" s="24">
        <f t="shared" ca="1" si="104"/>
        <v>0</v>
      </c>
    </row>
    <row r="454" spans="5:19" x14ac:dyDescent="0.3">
      <c r="E454" s="21">
        <f t="shared" si="98"/>
        <v>453</v>
      </c>
      <c r="F454" s="97">
        <v>44120</v>
      </c>
      <c r="G454" s="98">
        <v>160.15173340000001</v>
      </c>
      <c r="H454" s="25">
        <f t="shared" si="99"/>
        <v>156.78010560000001</v>
      </c>
      <c r="I454" s="7">
        <f t="shared" si="100"/>
        <v>3.3716277999999988</v>
      </c>
      <c r="J454" s="7">
        <f t="shared" si="101"/>
        <v>11.367874021732833</v>
      </c>
      <c r="K454" s="7">
        <f t="shared" si="102"/>
        <v>3.3716277999999988</v>
      </c>
      <c r="L454" s="22">
        <f t="shared" si="103"/>
        <v>2.1052708755757984E-2</v>
      </c>
      <c r="M454" s="7">
        <f t="shared" ca="1" si="92"/>
        <v>159.77282716666667</v>
      </c>
      <c r="N454" s="7">
        <f t="shared" ca="1" si="94"/>
        <v>0.37890623333333906</v>
      </c>
      <c r="O454" s="7">
        <f t="shared" ca="1" si="95"/>
        <v>0.14356993365885878</v>
      </c>
      <c r="P454" s="7">
        <f t="shared" ca="1" si="96"/>
        <v>0.37890623333333906</v>
      </c>
      <c r="Q454" s="22">
        <f t="shared" ca="1" si="97"/>
        <v>2.3659202762855579E-3</v>
      </c>
      <c r="R454" s="23">
        <f t="shared" ca="1" si="93"/>
        <v>0.35404935259587533</v>
      </c>
      <c r="S454" s="24">
        <f t="shared" ca="1" si="104"/>
        <v>1</v>
      </c>
    </row>
    <row r="455" spans="5:19" x14ac:dyDescent="0.3">
      <c r="E455" s="21">
        <f t="shared" si="98"/>
        <v>454</v>
      </c>
      <c r="F455" s="97">
        <v>44123</v>
      </c>
      <c r="G455" s="98">
        <v>159.33290099999999</v>
      </c>
      <c r="H455" s="25">
        <f t="shared" si="99"/>
        <v>160.15173340000001</v>
      </c>
      <c r="I455" s="7">
        <f t="shared" si="100"/>
        <v>-0.81883240000001933</v>
      </c>
      <c r="J455" s="7">
        <f t="shared" si="101"/>
        <v>0.67048649928979165</v>
      </c>
      <c r="K455" s="7">
        <f t="shared" si="102"/>
        <v>0.81883240000001933</v>
      </c>
      <c r="L455" s="22">
        <f t="shared" si="103"/>
        <v>5.1391294256295465E-3</v>
      </c>
      <c r="M455" s="7">
        <f t="shared" ca="1" si="92"/>
        <v>159.18519593333335</v>
      </c>
      <c r="N455" s="7">
        <f t="shared" ca="1" si="94"/>
        <v>0.14770506666664573</v>
      </c>
      <c r="O455" s="7">
        <f t="shared" ca="1" si="95"/>
        <v>2.1816786718998261E-2</v>
      </c>
      <c r="P455" s="7">
        <f t="shared" ca="1" si="96"/>
        <v>0.14770506666664573</v>
      </c>
      <c r="Q455" s="22">
        <f t="shared" ca="1" si="97"/>
        <v>9.270217622325582E-4</v>
      </c>
      <c r="R455" s="23">
        <f t="shared" ca="1" si="93"/>
        <v>0.12284818592918201</v>
      </c>
      <c r="S455" s="24">
        <f t="shared" ca="1" si="104"/>
        <v>0</v>
      </c>
    </row>
    <row r="456" spans="5:19" x14ac:dyDescent="0.3">
      <c r="E456" s="21">
        <f t="shared" si="98"/>
        <v>455</v>
      </c>
      <c r="F456" s="97">
        <v>44124</v>
      </c>
      <c r="G456" s="98">
        <v>161.0476074</v>
      </c>
      <c r="H456" s="25">
        <f t="shared" si="99"/>
        <v>159.33290099999999</v>
      </c>
      <c r="I456" s="7">
        <f t="shared" si="100"/>
        <v>1.7147064000000114</v>
      </c>
      <c r="J456" s="7">
        <f t="shared" si="101"/>
        <v>2.940218038200999</v>
      </c>
      <c r="K456" s="7">
        <f t="shared" si="102"/>
        <v>1.7147064000000114</v>
      </c>
      <c r="L456" s="22">
        <f t="shared" si="103"/>
        <v>1.0647201952781146E-2</v>
      </c>
      <c r="M456" s="7">
        <f t="shared" ca="1" si="92"/>
        <v>158.75491333333335</v>
      </c>
      <c r="N456" s="7">
        <f t="shared" ca="1" si="94"/>
        <v>2.2926940666666553</v>
      </c>
      <c r="O456" s="7">
        <f t="shared" ca="1" si="95"/>
        <v>5.2564460833284858</v>
      </c>
      <c r="P456" s="7">
        <f t="shared" ca="1" si="96"/>
        <v>2.2926940666666553</v>
      </c>
      <c r="Q456" s="22">
        <f t="shared" ca="1" si="97"/>
        <v>1.4236126221808467E-2</v>
      </c>
      <c r="R456" s="23">
        <f t="shared" ca="1" si="93"/>
        <v>2.2678371859291917</v>
      </c>
      <c r="S456" s="24">
        <f t="shared" ca="1" si="104"/>
        <v>0</v>
      </c>
    </row>
    <row r="457" spans="5:19" x14ac:dyDescent="0.3">
      <c r="E457" s="21">
        <f t="shared" si="98"/>
        <v>456</v>
      </c>
      <c r="F457" s="97">
        <v>44125</v>
      </c>
      <c r="G457" s="98">
        <v>157.0113068</v>
      </c>
      <c r="H457" s="25">
        <f t="shared" si="99"/>
        <v>161.0476074</v>
      </c>
      <c r="I457" s="7">
        <f t="shared" si="100"/>
        <v>-4.0363006000000041</v>
      </c>
      <c r="J457" s="7">
        <f t="shared" si="101"/>
        <v>16.291722533560392</v>
      </c>
      <c r="K457" s="7">
        <f t="shared" si="102"/>
        <v>4.0363006000000041</v>
      </c>
      <c r="L457" s="22">
        <f t="shared" si="103"/>
        <v>2.5707069651623358E-2</v>
      </c>
      <c r="M457" s="7">
        <f t="shared" ca="1" si="92"/>
        <v>160.17741393333333</v>
      </c>
      <c r="N457" s="7">
        <f t="shared" ca="1" si="94"/>
        <v>-3.1661071333333268</v>
      </c>
      <c r="O457" s="7">
        <f t="shared" ca="1" si="95"/>
        <v>10.024234379744177</v>
      </c>
      <c r="P457" s="7">
        <f t="shared" ca="1" si="96"/>
        <v>3.1661071333333268</v>
      </c>
      <c r="Q457" s="22">
        <f t="shared" ca="1" si="97"/>
        <v>2.0164835245695355E-2</v>
      </c>
      <c r="R457" s="23">
        <f t="shared" ca="1" si="93"/>
        <v>-3.1909640140707904</v>
      </c>
      <c r="S457" s="24">
        <f t="shared" ca="1" si="104"/>
        <v>1</v>
      </c>
    </row>
    <row r="458" spans="5:19" x14ac:dyDescent="0.3">
      <c r="E458" s="21">
        <f t="shared" si="98"/>
        <v>457</v>
      </c>
      <c r="F458" s="97">
        <v>44126</v>
      </c>
      <c r="G458" s="98">
        <v>160.80679319999999</v>
      </c>
      <c r="H458" s="25">
        <f t="shared" si="99"/>
        <v>157.0113068</v>
      </c>
      <c r="I458" s="7">
        <f t="shared" si="100"/>
        <v>3.7954863999999873</v>
      </c>
      <c r="J458" s="7">
        <f t="shared" si="101"/>
        <v>14.405717012584864</v>
      </c>
      <c r="K458" s="7">
        <f t="shared" si="102"/>
        <v>3.7954863999999873</v>
      </c>
      <c r="L458" s="22">
        <f t="shared" si="103"/>
        <v>2.3602774015146443E-2</v>
      </c>
      <c r="M458" s="7">
        <f t="shared" ca="1" si="92"/>
        <v>159.13060506666667</v>
      </c>
      <c r="N458" s="7">
        <f t="shared" ca="1" si="94"/>
        <v>1.6761881333333122</v>
      </c>
      <c r="O458" s="7">
        <f t="shared" ca="1" si="95"/>
        <v>2.8096066583274135</v>
      </c>
      <c r="P458" s="7">
        <f t="shared" ca="1" si="96"/>
        <v>1.6761881333333122</v>
      </c>
      <c r="Q458" s="22">
        <f t="shared" ca="1" si="97"/>
        <v>1.0423615196707451E-2</v>
      </c>
      <c r="R458" s="23">
        <f t="shared" ca="1" si="93"/>
        <v>1.6513312525958486</v>
      </c>
      <c r="S458" s="24">
        <f t="shared" ca="1" si="104"/>
        <v>1</v>
      </c>
    </row>
    <row r="459" spans="5:19" x14ac:dyDescent="0.3">
      <c r="E459" s="21">
        <f t="shared" si="98"/>
        <v>458</v>
      </c>
      <c r="F459" s="97">
        <v>44127</v>
      </c>
      <c r="G459" s="98">
        <v>161.51963810000001</v>
      </c>
      <c r="H459" s="25">
        <f t="shared" si="99"/>
        <v>160.80679319999999</v>
      </c>
      <c r="I459" s="7">
        <f t="shared" si="100"/>
        <v>0.71284490000002165</v>
      </c>
      <c r="J459" s="7">
        <f t="shared" si="101"/>
        <v>0.50814785145604091</v>
      </c>
      <c r="K459" s="7">
        <f t="shared" si="102"/>
        <v>0.71284490000002165</v>
      </c>
      <c r="L459" s="22">
        <f t="shared" si="103"/>
        <v>4.4133636527756781E-3</v>
      </c>
      <c r="M459" s="7">
        <f t="shared" ca="1" si="92"/>
        <v>159.62190246666668</v>
      </c>
      <c r="N459" s="7">
        <f t="shared" ca="1" si="94"/>
        <v>1.8977356333333262</v>
      </c>
      <c r="O459" s="7">
        <f t="shared" ca="1" si="95"/>
        <v>3.6014005340230408</v>
      </c>
      <c r="P459" s="7">
        <f t="shared" ca="1" si="96"/>
        <v>1.8977356333333262</v>
      </c>
      <c r="Q459" s="22">
        <f t="shared" ca="1" si="97"/>
        <v>1.1749256348372948E-2</v>
      </c>
      <c r="R459" s="23">
        <f t="shared" ca="1" si="93"/>
        <v>1.8728787525958626</v>
      </c>
      <c r="S459" s="24">
        <f t="shared" ca="1" si="104"/>
        <v>0</v>
      </c>
    </row>
    <row r="460" spans="5:19" x14ac:dyDescent="0.3">
      <c r="E460" s="21">
        <f t="shared" si="98"/>
        <v>459</v>
      </c>
      <c r="F460" s="97">
        <v>44130</v>
      </c>
      <c r="G460" s="98">
        <v>156.00946039999999</v>
      </c>
      <c r="H460" s="25">
        <f t="shared" si="99"/>
        <v>161.51963810000001</v>
      </c>
      <c r="I460" s="7">
        <f t="shared" si="100"/>
        <v>-5.5101777000000141</v>
      </c>
      <c r="J460" s="7">
        <f t="shared" si="101"/>
        <v>30.362058285577444</v>
      </c>
      <c r="K460" s="7">
        <f t="shared" si="102"/>
        <v>5.5101777000000141</v>
      </c>
      <c r="L460" s="22">
        <f t="shared" si="103"/>
        <v>3.5319510021201345E-2</v>
      </c>
      <c r="M460" s="7">
        <f t="shared" ca="1" si="92"/>
        <v>159.77924603333332</v>
      </c>
      <c r="N460" s="7">
        <f t="shared" ca="1" si="94"/>
        <v>-3.7697856333333277</v>
      </c>
      <c r="O460" s="7">
        <f t="shared" ca="1" si="95"/>
        <v>14.211283721286359</v>
      </c>
      <c r="P460" s="7">
        <f t="shared" ca="1" si="96"/>
        <v>3.7697856333333277</v>
      </c>
      <c r="Q460" s="22">
        <f t="shared" ca="1" si="97"/>
        <v>2.4163827140147764E-2</v>
      </c>
      <c r="R460" s="23">
        <f t="shared" ca="1" si="93"/>
        <v>-3.7946425140707913</v>
      </c>
      <c r="S460" s="24">
        <f t="shared" ca="1" si="104"/>
        <v>1</v>
      </c>
    </row>
    <row r="461" spans="5:19" x14ac:dyDescent="0.3">
      <c r="E461" s="21">
        <f t="shared" si="98"/>
        <v>460</v>
      </c>
      <c r="F461" s="97">
        <v>44131</v>
      </c>
      <c r="G461" s="98">
        <v>154.5452118</v>
      </c>
      <c r="H461" s="25">
        <f t="shared" si="99"/>
        <v>156.00946039999999</v>
      </c>
      <c r="I461" s="7">
        <f t="shared" si="100"/>
        <v>-1.4642485999999906</v>
      </c>
      <c r="J461" s="7">
        <f t="shared" si="101"/>
        <v>2.1440239626019322</v>
      </c>
      <c r="K461" s="7">
        <f t="shared" si="102"/>
        <v>1.4642485999999906</v>
      </c>
      <c r="L461" s="22">
        <f t="shared" si="103"/>
        <v>9.4745646464602443E-3</v>
      </c>
      <c r="M461" s="7">
        <f t="shared" ca="1" si="92"/>
        <v>159.44529723333332</v>
      </c>
      <c r="N461" s="7">
        <f t="shared" ca="1" si="94"/>
        <v>-4.9000854333333166</v>
      </c>
      <c r="O461" s="7">
        <f t="shared" ca="1" si="95"/>
        <v>24.010837253965356</v>
      </c>
      <c r="P461" s="7">
        <f t="shared" ca="1" si="96"/>
        <v>4.9000854333333166</v>
      </c>
      <c r="Q461" s="22">
        <f t="shared" ca="1" si="97"/>
        <v>3.1706484958425069E-2</v>
      </c>
      <c r="R461" s="23">
        <f t="shared" ca="1" si="93"/>
        <v>-4.9249423140707806</v>
      </c>
      <c r="S461" s="24">
        <f t="shared" ca="1" si="104"/>
        <v>0</v>
      </c>
    </row>
    <row r="462" spans="5:19" x14ac:dyDescent="0.3">
      <c r="E462" s="21">
        <f t="shared" si="98"/>
        <v>461</v>
      </c>
      <c r="F462" s="97">
        <v>44132</v>
      </c>
      <c r="G462" s="98">
        <v>144.5941315</v>
      </c>
      <c r="H462" s="25">
        <f t="shared" si="99"/>
        <v>154.5452118</v>
      </c>
      <c r="I462" s="7">
        <f t="shared" si="100"/>
        <v>-9.951080300000001</v>
      </c>
      <c r="J462" s="7">
        <f t="shared" si="101"/>
        <v>99.023999137048108</v>
      </c>
      <c r="K462" s="7">
        <f t="shared" si="102"/>
        <v>9.951080300000001</v>
      </c>
      <c r="L462" s="22">
        <f t="shared" si="103"/>
        <v>6.8820775758800426E-2</v>
      </c>
      <c r="M462" s="7">
        <f t="shared" ca="1" si="92"/>
        <v>157.35810343333335</v>
      </c>
      <c r="N462" s="7">
        <f t="shared" ca="1" si="94"/>
        <v>-12.763971933333352</v>
      </c>
      <c r="O462" s="7">
        <f t="shared" ca="1" si="95"/>
        <v>162.91897951492155</v>
      </c>
      <c r="P462" s="7">
        <f t="shared" ca="1" si="96"/>
        <v>12.763971933333352</v>
      </c>
      <c r="Q462" s="22">
        <f t="shared" ca="1" si="97"/>
        <v>8.8274481135033833E-2</v>
      </c>
      <c r="R462" s="23">
        <f t="shared" ca="1" si="93"/>
        <v>-12.788828814070815</v>
      </c>
      <c r="S462" s="24">
        <f t="shared" ca="1" si="104"/>
        <v>0</v>
      </c>
    </row>
    <row r="463" spans="5:19" x14ac:dyDescent="0.3">
      <c r="E463" s="21">
        <f t="shared" si="98"/>
        <v>462</v>
      </c>
      <c r="F463" s="97">
        <v>44133</v>
      </c>
      <c r="G463" s="98">
        <v>146.41481020000001</v>
      </c>
      <c r="H463" s="25">
        <f t="shared" si="99"/>
        <v>144.5941315</v>
      </c>
      <c r="I463" s="7">
        <f t="shared" si="100"/>
        <v>1.820678700000002</v>
      </c>
      <c r="J463" s="7">
        <f t="shared" si="101"/>
        <v>3.314870928633697</v>
      </c>
      <c r="K463" s="7">
        <f t="shared" si="102"/>
        <v>1.820678700000002</v>
      </c>
      <c r="L463" s="22">
        <f t="shared" si="103"/>
        <v>1.2435071954216842E-2</v>
      </c>
      <c r="M463" s="7">
        <f t="shared" ca="1" si="92"/>
        <v>151.71626790000002</v>
      </c>
      <c r="N463" s="7">
        <f t="shared" ca="1" si="94"/>
        <v>-5.3014577000000145</v>
      </c>
      <c r="O463" s="7">
        <f t="shared" ca="1" si="95"/>
        <v>28.105453744889445</v>
      </c>
      <c r="P463" s="7">
        <f t="shared" ca="1" si="96"/>
        <v>5.3014577000000145</v>
      </c>
      <c r="Q463" s="22">
        <f t="shared" ca="1" si="97"/>
        <v>3.6208479816750218E-2</v>
      </c>
      <c r="R463" s="23">
        <f t="shared" ca="1" si="93"/>
        <v>-5.3263145807374785</v>
      </c>
      <c r="S463" s="24">
        <f t="shared" ca="1" si="104"/>
        <v>0</v>
      </c>
    </row>
    <row r="464" spans="5:19" x14ac:dyDescent="0.3">
      <c r="E464" s="21">
        <f t="shared" si="98"/>
        <v>463</v>
      </c>
      <c r="F464" s="97">
        <v>44134</v>
      </c>
      <c r="G464" s="98">
        <v>143.15879820000001</v>
      </c>
      <c r="H464" s="25">
        <f t="shared" si="99"/>
        <v>146.41481020000001</v>
      </c>
      <c r="I464" s="7">
        <f t="shared" si="100"/>
        <v>-3.2560119999999984</v>
      </c>
      <c r="J464" s="7">
        <f t="shared" si="101"/>
        <v>10.601614144143989</v>
      </c>
      <c r="K464" s="7">
        <f t="shared" si="102"/>
        <v>3.2560119999999984</v>
      </c>
      <c r="L464" s="22">
        <f t="shared" si="103"/>
        <v>2.2744057933842016E-2</v>
      </c>
      <c r="M464" s="7">
        <f t="shared" ca="1" si="92"/>
        <v>148.51805116666665</v>
      </c>
      <c r="N464" s="7">
        <f t="shared" ca="1" si="94"/>
        <v>-5.3592529666666451</v>
      </c>
      <c r="O464" s="7">
        <f t="shared" ca="1" si="95"/>
        <v>28.721592360725236</v>
      </c>
      <c r="P464" s="7">
        <f t="shared" ca="1" si="96"/>
        <v>5.3592529666666451</v>
      </c>
      <c r="Q464" s="22">
        <f t="shared" ca="1" si="97"/>
        <v>3.7435721967849299E-2</v>
      </c>
      <c r="R464" s="23">
        <f t="shared" ca="1" si="93"/>
        <v>-5.3841098474041091</v>
      </c>
      <c r="S464" s="24">
        <f t="shared" ca="1" si="104"/>
        <v>0</v>
      </c>
    </row>
    <row r="465" spans="5:19" x14ac:dyDescent="0.3">
      <c r="E465" s="21">
        <f t="shared" si="98"/>
        <v>464</v>
      </c>
      <c r="F465" s="97">
        <v>44137</v>
      </c>
      <c r="G465" s="98">
        <v>145.46112059999999</v>
      </c>
      <c r="H465" s="25">
        <f t="shared" si="99"/>
        <v>143.15879820000001</v>
      </c>
      <c r="I465" s="7">
        <f t="shared" si="100"/>
        <v>2.30232239999998</v>
      </c>
      <c r="J465" s="7">
        <f t="shared" si="101"/>
        <v>5.3006884335416675</v>
      </c>
      <c r="K465" s="7">
        <f t="shared" si="102"/>
        <v>2.30232239999998</v>
      </c>
      <c r="L465" s="22">
        <f t="shared" si="103"/>
        <v>1.582775102036427E-2</v>
      </c>
      <c r="M465" s="7">
        <f t="shared" ca="1" si="92"/>
        <v>144.72257996666667</v>
      </c>
      <c r="N465" s="7">
        <f t="shared" ca="1" si="94"/>
        <v>0.7385406333333151</v>
      </c>
      <c r="O465" s="7">
        <f t="shared" ca="1" si="95"/>
        <v>0.54544226708437415</v>
      </c>
      <c r="P465" s="7">
        <f t="shared" ca="1" si="96"/>
        <v>0.7385406333333151</v>
      </c>
      <c r="Q465" s="22">
        <f t="shared" ca="1" si="97"/>
        <v>5.0772373420950754E-3</v>
      </c>
      <c r="R465" s="23">
        <f t="shared" ca="1" si="93"/>
        <v>0.71368375259585137</v>
      </c>
      <c r="S465" s="24">
        <f t="shared" ca="1" si="104"/>
        <v>1</v>
      </c>
    </row>
    <row r="466" spans="5:19" x14ac:dyDescent="0.3">
      <c r="E466" s="21">
        <f t="shared" si="98"/>
        <v>465</v>
      </c>
      <c r="F466" s="97">
        <v>44138</v>
      </c>
      <c r="G466" s="98">
        <v>151.89610289999999</v>
      </c>
      <c r="H466" s="25">
        <f t="shared" si="99"/>
        <v>145.46112059999999</v>
      </c>
      <c r="I466" s="7">
        <f t="shared" si="100"/>
        <v>6.4349823000000015</v>
      </c>
      <c r="J466" s="7">
        <f t="shared" si="101"/>
        <v>41.408997201313312</v>
      </c>
      <c r="K466" s="7">
        <f t="shared" si="102"/>
        <v>6.4349823000000015</v>
      </c>
      <c r="L466" s="22">
        <f t="shared" si="103"/>
        <v>4.23643673349305E-2</v>
      </c>
      <c r="M466" s="7">
        <f t="shared" ca="1" si="92"/>
        <v>145.01157633333332</v>
      </c>
      <c r="N466" s="7">
        <f t="shared" ca="1" si="94"/>
        <v>6.8845265666666648</v>
      </c>
      <c r="O466" s="7">
        <f t="shared" ca="1" si="95"/>
        <v>47.396706047139098</v>
      </c>
      <c r="P466" s="7">
        <f t="shared" ca="1" si="96"/>
        <v>6.8845265666666648</v>
      </c>
      <c r="Q466" s="22">
        <f t="shared" ca="1" si="97"/>
        <v>4.5323918357530586E-2</v>
      </c>
      <c r="R466" s="23">
        <f t="shared" ca="1" si="93"/>
        <v>6.8596696859292008</v>
      </c>
      <c r="S466" s="24">
        <f t="shared" ca="1" si="104"/>
        <v>0</v>
      </c>
    </row>
    <row r="467" spans="5:19" x14ac:dyDescent="0.3">
      <c r="E467" s="21">
        <f t="shared" si="98"/>
        <v>466</v>
      </c>
      <c r="F467" s="97">
        <v>44139</v>
      </c>
      <c r="G467" s="98">
        <v>151.35662840000001</v>
      </c>
      <c r="H467" s="25">
        <f t="shared" si="99"/>
        <v>151.89610289999999</v>
      </c>
      <c r="I467" s="7">
        <f t="shared" si="100"/>
        <v>-0.53947449999998298</v>
      </c>
      <c r="J467" s="7">
        <f t="shared" si="101"/>
        <v>0.29103273615023162</v>
      </c>
      <c r="K467" s="7">
        <f t="shared" si="102"/>
        <v>0.53947449999998298</v>
      </c>
      <c r="L467" s="22">
        <f t="shared" si="103"/>
        <v>3.5642608170041857E-3</v>
      </c>
      <c r="M467" s="7">
        <f t="shared" ca="1" si="92"/>
        <v>146.8386739</v>
      </c>
      <c r="N467" s="7">
        <f t="shared" ca="1" si="94"/>
        <v>4.5179545000000019</v>
      </c>
      <c r="O467" s="7">
        <f t="shared" ca="1" si="95"/>
        <v>20.411912864070267</v>
      </c>
      <c r="P467" s="7">
        <f t="shared" ca="1" si="96"/>
        <v>4.5179545000000019</v>
      </c>
      <c r="Q467" s="22">
        <f t="shared" ca="1" si="97"/>
        <v>2.9849730056486921E-2</v>
      </c>
      <c r="R467" s="23">
        <f t="shared" ca="1" si="93"/>
        <v>4.4930976192625378</v>
      </c>
      <c r="S467" s="24">
        <f t="shared" ca="1" si="104"/>
        <v>0</v>
      </c>
    </row>
    <row r="468" spans="5:19" x14ac:dyDescent="0.3">
      <c r="E468" s="21">
        <f t="shared" si="98"/>
        <v>467</v>
      </c>
      <c r="F468" s="97">
        <v>44140</v>
      </c>
      <c r="G468" s="98">
        <v>157.08837890000001</v>
      </c>
      <c r="H468" s="25">
        <f t="shared" si="99"/>
        <v>151.35662840000001</v>
      </c>
      <c r="I468" s="7">
        <f t="shared" si="100"/>
        <v>5.731750500000004</v>
      </c>
      <c r="J468" s="7">
        <f t="shared" si="101"/>
        <v>32.852963794250293</v>
      </c>
      <c r="K468" s="7">
        <f t="shared" si="102"/>
        <v>5.731750500000004</v>
      </c>
      <c r="L468" s="22">
        <f t="shared" si="103"/>
        <v>3.6487425359763542E-2</v>
      </c>
      <c r="M468" s="7">
        <f t="shared" ca="1" si="92"/>
        <v>149.57128396666667</v>
      </c>
      <c r="N468" s="7">
        <f t="shared" ca="1" si="94"/>
        <v>7.5170949333333397</v>
      </c>
      <c r="O468" s="7">
        <f t="shared" ca="1" si="95"/>
        <v>56.506716236745767</v>
      </c>
      <c r="P468" s="7">
        <f t="shared" ca="1" si="96"/>
        <v>7.5170949333333397</v>
      </c>
      <c r="Q468" s="22">
        <f t="shared" ca="1" si="97"/>
        <v>4.785264820969732E-2</v>
      </c>
      <c r="R468" s="23">
        <f t="shared" ca="1" si="93"/>
        <v>7.4922380525958756</v>
      </c>
      <c r="S468" s="24">
        <f t="shared" ca="1" si="104"/>
        <v>0</v>
      </c>
    </row>
    <row r="469" spans="5:19" x14ac:dyDescent="0.3">
      <c r="E469" s="21">
        <f t="shared" si="98"/>
        <v>468</v>
      </c>
      <c r="F469" s="97">
        <v>44141</v>
      </c>
      <c r="G469" s="98">
        <v>159.3425293</v>
      </c>
      <c r="H469" s="25">
        <f t="shared" si="99"/>
        <v>157.08837890000001</v>
      </c>
      <c r="I469" s="7">
        <f t="shared" si="100"/>
        <v>2.2541503999999861</v>
      </c>
      <c r="J469" s="7">
        <f t="shared" si="101"/>
        <v>5.0811940258200972</v>
      </c>
      <c r="K469" s="7">
        <f t="shared" si="102"/>
        <v>2.2541503999999861</v>
      </c>
      <c r="L469" s="22">
        <f t="shared" si="103"/>
        <v>1.414657097450747E-2</v>
      </c>
      <c r="M469" s="7">
        <f t="shared" ca="1" si="92"/>
        <v>153.44703673333333</v>
      </c>
      <c r="N469" s="7">
        <f t="shared" ca="1" si="94"/>
        <v>5.8954925666666611</v>
      </c>
      <c r="O469" s="7">
        <f t="shared" ca="1" si="95"/>
        <v>34.756832603621852</v>
      </c>
      <c r="P469" s="7">
        <f t="shared" ca="1" si="96"/>
        <v>5.8954925666666611</v>
      </c>
      <c r="Q469" s="22">
        <f t="shared" ca="1" si="97"/>
        <v>3.6998863972888256E-2</v>
      </c>
      <c r="R469" s="23">
        <f t="shared" ca="1" si="93"/>
        <v>5.870635685929197</v>
      </c>
      <c r="S469" s="24">
        <f t="shared" ca="1" si="104"/>
        <v>0</v>
      </c>
    </row>
    <row r="470" spans="5:19" x14ac:dyDescent="0.3">
      <c r="E470" s="21">
        <f t="shared" si="98"/>
        <v>469</v>
      </c>
      <c r="F470" s="97">
        <v>44144</v>
      </c>
      <c r="G470" s="98">
        <v>168.93719479999999</v>
      </c>
      <c r="H470" s="25">
        <f t="shared" si="99"/>
        <v>159.3425293</v>
      </c>
      <c r="I470" s="7">
        <f t="shared" si="100"/>
        <v>9.5946654999999907</v>
      </c>
      <c r="J470" s="7">
        <f t="shared" si="101"/>
        <v>92.057606056890066</v>
      </c>
      <c r="K470" s="7">
        <f t="shared" si="102"/>
        <v>9.5946654999999907</v>
      </c>
      <c r="L470" s="22">
        <f t="shared" si="103"/>
        <v>5.6794275004736799E-2</v>
      </c>
      <c r="M470" s="7">
        <f t="shared" ca="1" si="92"/>
        <v>155.92917886666669</v>
      </c>
      <c r="N470" s="7">
        <f t="shared" ca="1" si="94"/>
        <v>13.008015933333297</v>
      </c>
      <c r="O470" s="7">
        <f t="shared" ca="1" si="95"/>
        <v>169.20847852185292</v>
      </c>
      <c r="P470" s="7">
        <f t="shared" ca="1" si="96"/>
        <v>13.008015933333297</v>
      </c>
      <c r="Q470" s="22">
        <f t="shared" ca="1" si="97"/>
        <v>7.6999123542527872E-2</v>
      </c>
      <c r="R470" s="23">
        <f t="shared" ca="1" si="93"/>
        <v>12.983159052595834</v>
      </c>
      <c r="S470" s="24">
        <f t="shared" ca="1" si="104"/>
        <v>0</v>
      </c>
    </row>
    <row r="471" spans="5:19" x14ac:dyDescent="0.3">
      <c r="E471" s="21">
        <f t="shared" si="98"/>
        <v>470</v>
      </c>
      <c r="F471" s="97">
        <v>44145</v>
      </c>
      <c r="G471" s="98">
        <v>160.76823429999999</v>
      </c>
      <c r="H471" s="25">
        <f t="shared" si="99"/>
        <v>168.93719479999999</v>
      </c>
      <c r="I471" s="7">
        <f t="shared" si="100"/>
        <v>-8.1689604999999972</v>
      </c>
      <c r="J471" s="7">
        <f t="shared" si="101"/>
        <v>66.731915650560211</v>
      </c>
      <c r="K471" s="7">
        <f t="shared" si="102"/>
        <v>8.1689604999999972</v>
      </c>
      <c r="L471" s="22">
        <f t="shared" si="103"/>
        <v>5.0812030968483413E-2</v>
      </c>
      <c r="M471" s="7">
        <f t="shared" ca="1" si="92"/>
        <v>161.78936766666666</v>
      </c>
      <c r="N471" s="7">
        <f t="shared" ca="1" si="94"/>
        <v>-1.0211333666666746</v>
      </c>
      <c r="O471" s="7">
        <f t="shared" ca="1" si="95"/>
        <v>1.0427133525200174</v>
      </c>
      <c r="P471" s="7">
        <f t="shared" ca="1" si="96"/>
        <v>1.0211333666666746</v>
      </c>
      <c r="Q471" s="22">
        <f t="shared" ca="1" si="97"/>
        <v>6.3515866247631902E-3</v>
      </c>
      <c r="R471" s="23">
        <f t="shared" ca="1" si="93"/>
        <v>-1.0459902474041383</v>
      </c>
      <c r="S471" s="24">
        <f t="shared" ca="1" si="104"/>
        <v>1</v>
      </c>
    </row>
    <row r="472" spans="5:19" x14ac:dyDescent="0.3">
      <c r="E472" s="21">
        <f t="shared" si="98"/>
        <v>471</v>
      </c>
      <c r="F472" s="97">
        <v>44146</v>
      </c>
      <c r="G472" s="98">
        <v>159.4003448</v>
      </c>
      <c r="H472" s="25">
        <f t="shared" si="99"/>
        <v>160.76823429999999</v>
      </c>
      <c r="I472" s="7">
        <f t="shared" si="100"/>
        <v>-1.3678894999999898</v>
      </c>
      <c r="J472" s="7">
        <f t="shared" si="101"/>
        <v>1.8711216842102221</v>
      </c>
      <c r="K472" s="7">
        <f t="shared" si="102"/>
        <v>1.3678894999999898</v>
      </c>
      <c r="L472" s="22">
        <f t="shared" si="103"/>
        <v>8.5814713996778622E-3</v>
      </c>
      <c r="M472" s="7">
        <f t="shared" ca="1" si="92"/>
        <v>163.01598613333331</v>
      </c>
      <c r="N472" s="7">
        <f t="shared" ca="1" si="94"/>
        <v>-3.6156413333333148</v>
      </c>
      <c r="O472" s="7">
        <f t="shared" ca="1" si="95"/>
        <v>13.07286225130831</v>
      </c>
      <c r="P472" s="7">
        <f t="shared" ca="1" si="96"/>
        <v>3.6156413333333148</v>
      </c>
      <c r="Q472" s="22">
        <f t="shared" ca="1" si="97"/>
        <v>2.2682769838859938E-2</v>
      </c>
      <c r="R472" s="23">
        <f t="shared" ca="1" si="93"/>
        <v>-3.6404982140707784</v>
      </c>
      <c r="S472" s="24">
        <f t="shared" ca="1" si="104"/>
        <v>0</v>
      </c>
    </row>
    <row r="473" spans="5:19" x14ac:dyDescent="0.3">
      <c r="E473" s="21">
        <f t="shared" si="98"/>
        <v>472</v>
      </c>
      <c r="F473" s="97">
        <v>44147</v>
      </c>
      <c r="G473" s="98">
        <v>154.87275700000001</v>
      </c>
      <c r="H473" s="25">
        <f t="shared" si="99"/>
        <v>159.4003448</v>
      </c>
      <c r="I473" s="7">
        <f t="shared" si="100"/>
        <v>-4.5275877999999921</v>
      </c>
      <c r="J473" s="7">
        <f t="shared" si="101"/>
        <v>20.499051286708767</v>
      </c>
      <c r="K473" s="7">
        <f t="shared" si="102"/>
        <v>4.5275877999999921</v>
      </c>
      <c r="L473" s="22">
        <f t="shared" si="103"/>
        <v>2.9234242921109693E-2</v>
      </c>
      <c r="M473" s="7">
        <f t="shared" ca="1" si="92"/>
        <v>163.03525796666665</v>
      </c>
      <c r="N473" s="7">
        <f t="shared" ca="1" si="94"/>
        <v>-8.1625009666666415</v>
      </c>
      <c r="O473" s="7">
        <f t="shared" ca="1" si="95"/>
        <v>66.626422030833851</v>
      </c>
      <c r="P473" s="7">
        <f t="shared" ca="1" si="96"/>
        <v>8.1625009666666415</v>
      </c>
      <c r="Q473" s="22">
        <f t="shared" ca="1" si="97"/>
        <v>5.2704562924947747E-2</v>
      </c>
      <c r="R473" s="23">
        <f t="shared" ca="1" si="93"/>
        <v>-8.1873578474041047</v>
      </c>
      <c r="S473" s="24">
        <f t="shared" ca="1" si="104"/>
        <v>0</v>
      </c>
    </row>
    <row r="474" spans="5:19" x14ac:dyDescent="0.3">
      <c r="E474" s="21">
        <f t="shared" si="98"/>
        <v>473</v>
      </c>
      <c r="F474" s="97">
        <v>44148</v>
      </c>
      <c r="G474" s="98">
        <v>154.77641299999999</v>
      </c>
      <c r="H474" s="25">
        <f t="shared" si="99"/>
        <v>154.87275700000001</v>
      </c>
      <c r="I474" s="7">
        <f t="shared" si="100"/>
        <v>-9.6344000000016194E-2</v>
      </c>
      <c r="J474" s="7">
        <f t="shared" si="101"/>
        <v>9.2821663360031208E-3</v>
      </c>
      <c r="K474" s="7">
        <f t="shared" si="102"/>
        <v>9.6344000000016194E-2</v>
      </c>
      <c r="L474" s="22">
        <f t="shared" si="103"/>
        <v>6.2247210755566609E-4</v>
      </c>
      <c r="M474" s="7">
        <f t="shared" ca="1" si="92"/>
        <v>158.34711203333333</v>
      </c>
      <c r="N474" s="7">
        <f t="shared" ca="1" si="94"/>
        <v>-3.5706990333333408</v>
      </c>
      <c r="O474" s="7">
        <f t="shared" ca="1" si="95"/>
        <v>12.749891586647655</v>
      </c>
      <c r="P474" s="7">
        <f t="shared" ca="1" si="96"/>
        <v>3.5706990333333408</v>
      </c>
      <c r="Q474" s="22">
        <f t="shared" ca="1" si="97"/>
        <v>2.3070046424537187E-2</v>
      </c>
      <c r="R474" s="23">
        <f t="shared" ca="1" si="93"/>
        <v>-3.5955559140708044</v>
      </c>
      <c r="S474" s="24">
        <f t="shared" ca="1" si="104"/>
        <v>0</v>
      </c>
    </row>
    <row r="475" spans="5:19" x14ac:dyDescent="0.3">
      <c r="E475" s="21">
        <f t="shared" si="98"/>
        <v>474</v>
      </c>
      <c r="F475" s="97">
        <v>44151</v>
      </c>
      <c r="G475" s="98">
        <v>156.866806</v>
      </c>
      <c r="H475" s="25">
        <f t="shared" si="99"/>
        <v>154.77641299999999</v>
      </c>
      <c r="I475" s="7">
        <f t="shared" si="100"/>
        <v>2.0903930000000059</v>
      </c>
      <c r="J475" s="7">
        <f t="shared" si="101"/>
        <v>4.3697428944490246</v>
      </c>
      <c r="K475" s="7">
        <f t="shared" si="102"/>
        <v>2.0903930000000059</v>
      </c>
      <c r="L475" s="22">
        <f t="shared" si="103"/>
        <v>1.3325910390500371E-2</v>
      </c>
      <c r="M475" s="7">
        <f t="shared" ca="1" si="92"/>
        <v>156.34983826666667</v>
      </c>
      <c r="N475" s="7">
        <f t="shared" ca="1" si="94"/>
        <v>0.51696773333333113</v>
      </c>
      <c r="O475" s="7">
        <f t="shared" ca="1" si="95"/>
        <v>0.26725563730780216</v>
      </c>
      <c r="P475" s="7">
        <f t="shared" ca="1" si="96"/>
        <v>0.51696773333333113</v>
      </c>
      <c r="Q475" s="22">
        <f t="shared" ca="1" si="97"/>
        <v>3.2955839830979355E-3</v>
      </c>
      <c r="R475" s="23">
        <f t="shared" ca="1" si="93"/>
        <v>0.4921108525958674</v>
      </c>
      <c r="S475" s="24">
        <f t="shared" ca="1" si="104"/>
        <v>1</v>
      </c>
    </row>
    <row r="476" spans="5:19" x14ac:dyDescent="0.3">
      <c r="E476" s="21">
        <f t="shared" si="98"/>
        <v>475</v>
      </c>
      <c r="F476" s="97">
        <v>44152</v>
      </c>
      <c r="G476" s="98">
        <v>159.36180110000001</v>
      </c>
      <c r="H476" s="25">
        <f t="shared" si="99"/>
        <v>156.866806</v>
      </c>
      <c r="I476" s="7">
        <f t="shared" si="100"/>
        <v>2.4949951000000112</v>
      </c>
      <c r="J476" s="7">
        <f t="shared" si="101"/>
        <v>6.2250005490240659</v>
      </c>
      <c r="K476" s="7">
        <f t="shared" si="102"/>
        <v>2.4949951000000112</v>
      </c>
      <c r="L476" s="22">
        <f t="shared" si="103"/>
        <v>1.5656167806702901E-2</v>
      </c>
      <c r="M476" s="7">
        <f t="shared" ca="1" si="92"/>
        <v>155.50532533333333</v>
      </c>
      <c r="N476" s="7">
        <f t="shared" ca="1" si="94"/>
        <v>3.8564757666666765</v>
      </c>
      <c r="O476" s="7">
        <f t="shared" ca="1" si="95"/>
        <v>14.872405338887329</v>
      </c>
      <c r="P476" s="7">
        <f t="shared" ca="1" si="96"/>
        <v>3.8564757666666765</v>
      </c>
      <c r="Q476" s="22">
        <f t="shared" ca="1" si="97"/>
        <v>2.4199499127439746E-2</v>
      </c>
      <c r="R476" s="23">
        <f t="shared" ca="1" si="93"/>
        <v>3.8316188859292128</v>
      </c>
      <c r="S476" s="24">
        <f t="shared" ca="1" si="104"/>
        <v>0</v>
      </c>
    </row>
    <row r="477" spans="5:19" x14ac:dyDescent="0.3">
      <c r="E477" s="21">
        <f t="shared" si="98"/>
        <v>476</v>
      </c>
      <c r="F477" s="97">
        <v>44153</v>
      </c>
      <c r="G477" s="98">
        <v>161.12469479999999</v>
      </c>
      <c r="H477" s="25">
        <f t="shared" si="99"/>
        <v>159.36180110000001</v>
      </c>
      <c r="I477" s="7">
        <f t="shared" si="100"/>
        <v>1.762893699999978</v>
      </c>
      <c r="J477" s="7">
        <f t="shared" si="101"/>
        <v>3.1077941974996124</v>
      </c>
      <c r="K477" s="7">
        <f t="shared" si="102"/>
        <v>1.762893699999978</v>
      </c>
      <c r="L477" s="22">
        <f t="shared" si="103"/>
        <v>1.0941176349089216E-2</v>
      </c>
      <c r="M477" s="7">
        <f t="shared" ca="1" si="92"/>
        <v>157.00167336666667</v>
      </c>
      <c r="N477" s="7">
        <f t="shared" ca="1" si="94"/>
        <v>4.1230214333333208</v>
      </c>
      <c r="O477" s="7">
        <f t="shared" ca="1" si="95"/>
        <v>16.999305739725951</v>
      </c>
      <c r="P477" s="7">
        <f t="shared" ca="1" si="96"/>
        <v>4.1230214333333208</v>
      </c>
      <c r="Q477" s="22">
        <f t="shared" ca="1" si="97"/>
        <v>2.5589010042508527E-2</v>
      </c>
      <c r="R477" s="23">
        <f t="shared" ca="1" si="93"/>
        <v>4.0981645525958568</v>
      </c>
      <c r="S477" s="24">
        <f t="shared" ca="1" si="104"/>
        <v>0</v>
      </c>
    </row>
    <row r="478" spans="5:19" x14ac:dyDescent="0.3">
      <c r="E478" s="21">
        <f t="shared" si="98"/>
        <v>477</v>
      </c>
      <c r="F478" s="97">
        <v>44154</v>
      </c>
      <c r="G478" s="98">
        <v>162.4058838</v>
      </c>
      <c r="H478" s="25">
        <f t="shared" si="99"/>
        <v>161.12469479999999</v>
      </c>
      <c r="I478" s="7">
        <f t="shared" si="100"/>
        <v>1.2811890000000119</v>
      </c>
      <c r="J478" s="7">
        <f t="shared" si="101"/>
        <v>1.6414452537210305</v>
      </c>
      <c r="K478" s="7">
        <f t="shared" si="102"/>
        <v>1.2811890000000119</v>
      </c>
      <c r="L478" s="22">
        <f t="shared" si="103"/>
        <v>7.8888090137040467E-3</v>
      </c>
      <c r="M478" s="7">
        <f t="shared" ca="1" si="92"/>
        <v>159.1177673</v>
      </c>
      <c r="N478" s="7">
        <f t="shared" ca="1" si="94"/>
        <v>3.288116500000001</v>
      </c>
      <c r="O478" s="7">
        <f t="shared" ca="1" si="95"/>
        <v>10.811710117572257</v>
      </c>
      <c r="P478" s="7">
        <f t="shared" ca="1" si="96"/>
        <v>3.288116500000001</v>
      </c>
      <c r="Q478" s="22">
        <f t="shared" ca="1" si="97"/>
        <v>2.0246289254207434E-2</v>
      </c>
      <c r="R478" s="23">
        <f t="shared" ca="1" si="93"/>
        <v>3.2632596192625374</v>
      </c>
      <c r="S478" s="24">
        <f t="shared" ca="1" si="104"/>
        <v>0</v>
      </c>
    </row>
    <row r="479" spans="5:19" x14ac:dyDescent="0.3">
      <c r="E479" s="21">
        <f t="shared" si="98"/>
        <v>478</v>
      </c>
      <c r="F479" s="97">
        <v>44155</v>
      </c>
      <c r="G479" s="98">
        <v>160.86460880000001</v>
      </c>
      <c r="H479" s="25">
        <f t="shared" si="99"/>
        <v>162.4058838</v>
      </c>
      <c r="I479" s="7">
        <f t="shared" si="100"/>
        <v>-1.5412749999999846</v>
      </c>
      <c r="J479" s="7">
        <f t="shared" si="101"/>
        <v>2.3755286256249528</v>
      </c>
      <c r="K479" s="7">
        <f t="shared" si="102"/>
        <v>1.5412749999999846</v>
      </c>
      <c r="L479" s="22">
        <f t="shared" si="103"/>
        <v>9.5811938467846788E-3</v>
      </c>
      <c r="M479" s="7">
        <f t="shared" ca="1" si="92"/>
        <v>160.96412656666666</v>
      </c>
      <c r="N479" s="7">
        <f t="shared" ca="1" si="94"/>
        <v>-9.9517766666650687E-2</v>
      </c>
      <c r="O479" s="7">
        <f t="shared" ca="1" si="95"/>
        <v>9.9037858823179305E-3</v>
      </c>
      <c r="P479" s="7">
        <f t="shared" ca="1" si="96"/>
        <v>9.9517766666650687E-2</v>
      </c>
      <c r="Q479" s="22">
        <f t="shared" ca="1" si="97"/>
        <v>6.1864301544648198E-4</v>
      </c>
      <c r="R479" s="23">
        <f t="shared" ca="1" si="93"/>
        <v>-0.12437464740411441</v>
      </c>
      <c r="S479" s="24">
        <f t="shared" ca="1" si="104"/>
        <v>1</v>
      </c>
    </row>
    <row r="480" spans="5:19" x14ac:dyDescent="0.3">
      <c r="E480" s="21">
        <f t="shared" si="98"/>
        <v>479</v>
      </c>
      <c r="F480" s="97">
        <v>44158</v>
      </c>
      <c r="G480" s="98">
        <v>160.89347839999999</v>
      </c>
      <c r="H480" s="25">
        <f t="shared" si="99"/>
        <v>160.86460880000001</v>
      </c>
      <c r="I480" s="7">
        <f t="shared" si="100"/>
        <v>2.8869599999978846E-2</v>
      </c>
      <c r="J480" s="7">
        <f t="shared" si="101"/>
        <v>8.3345380415877858E-4</v>
      </c>
      <c r="K480" s="7">
        <f t="shared" si="102"/>
        <v>2.8869599999978846E-2</v>
      </c>
      <c r="L480" s="22">
        <f t="shared" si="103"/>
        <v>1.7943300304693299E-4</v>
      </c>
      <c r="M480" s="7">
        <f t="shared" ca="1" si="92"/>
        <v>161.46506246666669</v>
      </c>
      <c r="N480" s="7">
        <f t="shared" ca="1" si="94"/>
        <v>-0.57158406666670203</v>
      </c>
      <c r="O480" s="7">
        <f t="shared" ca="1" si="95"/>
        <v>0.32670834526724485</v>
      </c>
      <c r="P480" s="7">
        <f t="shared" ca="1" si="96"/>
        <v>0.57158406666670203</v>
      </c>
      <c r="Q480" s="22">
        <f t="shared" ca="1" si="97"/>
        <v>3.5525620575227869E-3</v>
      </c>
      <c r="R480" s="23">
        <f t="shared" ca="1" si="93"/>
        <v>-0.59644094740416576</v>
      </c>
      <c r="S480" s="24">
        <f t="shared" ca="1" si="104"/>
        <v>0</v>
      </c>
    </row>
    <row r="481" spans="5:19" x14ac:dyDescent="0.3">
      <c r="E481" s="21">
        <f t="shared" si="98"/>
        <v>480</v>
      </c>
      <c r="F481" s="97">
        <v>44159</v>
      </c>
      <c r="G481" s="98">
        <v>160.34439090000001</v>
      </c>
      <c r="H481" s="25">
        <f t="shared" si="99"/>
        <v>160.89347839999999</v>
      </c>
      <c r="I481" s="7">
        <f t="shared" si="100"/>
        <v>-0.54908749999998463</v>
      </c>
      <c r="J481" s="7">
        <f t="shared" si="101"/>
        <v>0.3014970826562331</v>
      </c>
      <c r="K481" s="7">
        <f t="shared" si="102"/>
        <v>0.54908749999998463</v>
      </c>
      <c r="L481" s="22">
        <f t="shared" si="103"/>
        <v>3.4244259928145988E-3</v>
      </c>
      <c r="M481" s="7">
        <f t="shared" ca="1" si="92"/>
        <v>161.38799033333333</v>
      </c>
      <c r="N481" s="7">
        <f t="shared" ca="1" si="94"/>
        <v>-1.0435994333333269</v>
      </c>
      <c r="O481" s="7">
        <f t="shared" ca="1" si="95"/>
        <v>1.089099777253641</v>
      </c>
      <c r="P481" s="7">
        <f t="shared" ca="1" si="96"/>
        <v>1.0435994333333269</v>
      </c>
      <c r="Q481" s="22">
        <f t="shared" ca="1" si="97"/>
        <v>6.5084873095696601E-3</v>
      </c>
      <c r="R481" s="23">
        <f t="shared" ca="1" si="93"/>
        <v>-1.0684563140707906</v>
      </c>
      <c r="S481" s="24">
        <f t="shared" ca="1" si="104"/>
        <v>0</v>
      </c>
    </row>
    <row r="482" spans="5:19" x14ac:dyDescent="0.3">
      <c r="E482" s="21">
        <f t="shared" si="98"/>
        <v>481</v>
      </c>
      <c r="F482" s="97">
        <v>44160</v>
      </c>
      <c r="G482" s="98">
        <v>157.54112240000001</v>
      </c>
      <c r="H482" s="25">
        <f t="shared" si="99"/>
        <v>160.34439090000001</v>
      </c>
      <c r="I482" s="7">
        <f t="shared" si="100"/>
        <v>-2.8032685000000015</v>
      </c>
      <c r="J482" s="7">
        <f t="shared" si="101"/>
        <v>7.8583142830922581</v>
      </c>
      <c r="K482" s="7">
        <f t="shared" si="102"/>
        <v>2.8032685000000015</v>
      </c>
      <c r="L482" s="22">
        <f t="shared" si="103"/>
        <v>1.7793884271577347E-2</v>
      </c>
      <c r="M482" s="7">
        <f t="shared" ca="1" si="92"/>
        <v>160.70082603333333</v>
      </c>
      <c r="N482" s="7">
        <f t="shared" ca="1" si="94"/>
        <v>-3.1597036333333222</v>
      </c>
      <c r="O482" s="7">
        <f t="shared" ca="1" si="95"/>
        <v>9.9837270504997964</v>
      </c>
      <c r="P482" s="7">
        <f t="shared" ca="1" si="96"/>
        <v>3.1597036333333222</v>
      </c>
      <c r="Q482" s="22">
        <f t="shared" ca="1" si="97"/>
        <v>2.0056373759422461E-2</v>
      </c>
      <c r="R482" s="23">
        <f t="shared" ca="1" si="93"/>
        <v>-3.1845605140707858</v>
      </c>
      <c r="S482" s="24">
        <f t="shared" ca="1" si="104"/>
        <v>0</v>
      </c>
    </row>
    <row r="483" spans="5:19" x14ac:dyDescent="0.3">
      <c r="E483" s="21">
        <f t="shared" si="98"/>
        <v>482</v>
      </c>
      <c r="F483" s="97">
        <v>44162</v>
      </c>
      <c r="G483" s="98">
        <v>156.72230529999999</v>
      </c>
      <c r="H483" s="25">
        <f t="shared" si="99"/>
        <v>157.54112240000001</v>
      </c>
      <c r="I483" s="7">
        <f t="shared" si="100"/>
        <v>-0.81881710000001817</v>
      </c>
      <c r="J483" s="7">
        <f t="shared" si="101"/>
        <v>0.67046144325243973</v>
      </c>
      <c r="K483" s="7">
        <f t="shared" si="102"/>
        <v>0.81881710000001817</v>
      </c>
      <c r="L483" s="22">
        <f t="shared" si="103"/>
        <v>5.224636649088509E-3</v>
      </c>
      <c r="M483" s="7">
        <f t="shared" ca="1" si="92"/>
        <v>159.59299723333334</v>
      </c>
      <c r="N483" s="7">
        <f t="shared" ca="1" si="94"/>
        <v>-2.8706919333333474</v>
      </c>
      <c r="O483" s="7">
        <f t="shared" ca="1" si="95"/>
        <v>8.2408721761051513</v>
      </c>
      <c r="P483" s="7">
        <f t="shared" ca="1" si="96"/>
        <v>2.8706919333333474</v>
      </c>
      <c r="Q483" s="22">
        <f t="shared" ca="1" si="97"/>
        <v>1.831706040718473E-2</v>
      </c>
      <c r="R483" s="23">
        <f t="shared" ca="1" si="93"/>
        <v>-2.895548814070811</v>
      </c>
      <c r="S483" s="24">
        <f t="shared" ca="1" si="104"/>
        <v>0</v>
      </c>
    </row>
    <row r="484" spans="5:19" x14ac:dyDescent="0.3">
      <c r="E484" s="21">
        <f t="shared" si="98"/>
        <v>483</v>
      </c>
      <c r="F484" s="97">
        <v>44165</v>
      </c>
      <c r="G484" s="98">
        <v>154.22731020000001</v>
      </c>
      <c r="H484" s="25">
        <f t="shared" si="99"/>
        <v>156.72230529999999</v>
      </c>
      <c r="I484" s="7">
        <f t="shared" si="100"/>
        <v>-2.4949950999999828</v>
      </c>
      <c r="J484" s="7">
        <f t="shared" si="101"/>
        <v>6.2250005490239246</v>
      </c>
      <c r="K484" s="7">
        <f t="shared" si="102"/>
        <v>2.4949950999999828</v>
      </c>
      <c r="L484" s="22">
        <f t="shared" si="103"/>
        <v>1.6177388406531275E-2</v>
      </c>
      <c r="M484" s="7">
        <f t="shared" ca="1" si="92"/>
        <v>158.20260619999999</v>
      </c>
      <c r="N484" s="7">
        <f t="shared" ca="1" si="94"/>
        <v>-3.975295999999986</v>
      </c>
      <c r="O484" s="7">
        <f t="shared" ca="1" si="95"/>
        <v>15.802978287615888</v>
      </c>
      <c r="P484" s="7">
        <f t="shared" ca="1" si="96"/>
        <v>3.975295999999986</v>
      </c>
      <c r="Q484" s="22">
        <f t="shared" ca="1" si="97"/>
        <v>2.5775564618515833E-2</v>
      </c>
      <c r="R484" s="23">
        <f t="shared" ca="1" si="93"/>
        <v>-4.00015288073745</v>
      </c>
      <c r="S484" s="24">
        <f t="shared" ca="1" si="104"/>
        <v>0</v>
      </c>
    </row>
    <row r="485" spans="5:19" x14ac:dyDescent="0.3">
      <c r="E485" s="21">
        <f t="shared" si="98"/>
        <v>484</v>
      </c>
      <c r="F485" s="97">
        <v>44166</v>
      </c>
      <c r="G485" s="98">
        <v>158.92829900000001</v>
      </c>
      <c r="H485" s="25">
        <f t="shared" si="99"/>
        <v>154.22731020000001</v>
      </c>
      <c r="I485" s="7">
        <f t="shared" si="100"/>
        <v>4.7009888000000046</v>
      </c>
      <c r="J485" s="7">
        <f t="shared" si="101"/>
        <v>22.099295697725484</v>
      </c>
      <c r="K485" s="7">
        <f t="shared" si="102"/>
        <v>4.7009888000000046</v>
      </c>
      <c r="L485" s="22">
        <f t="shared" si="103"/>
        <v>2.9579306074370079E-2</v>
      </c>
      <c r="M485" s="7">
        <f t="shared" ca="1" si="92"/>
        <v>156.16357930000001</v>
      </c>
      <c r="N485" s="7">
        <f t="shared" ca="1" si="94"/>
        <v>2.7647197000000006</v>
      </c>
      <c r="O485" s="7">
        <f t="shared" ca="1" si="95"/>
        <v>7.6436750195680929</v>
      </c>
      <c r="P485" s="7">
        <f t="shared" ca="1" si="96"/>
        <v>2.7647197000000006</v>
      </c>
      <c r="Q485" s="22">
        <f t="shared" ca="1" si="97"/>
        <v>1.7396018943108427E-2</v>
      </c>
      <c r="R485" s="23">
        <f t="shared" ca="1" si="93"/>
        <v>2.7398628192625369</v>
      </c>
      <c r="S485" s="24">
        <f t="shared" ca="1" si="104"/>
        <v>1</v>
      </c>
    </row>
    <row r="486" spans="5:19" x14ac:dyDescent="0.3">
      <c r="E486" s="21">
        <f t="shared" si="98"/>
        <v>485</v>
      </c>
      <c r="F486" s="97">
        <v>44167</v>
      </c>
      <c r="G486" s="98">
        <v>156.818634</v>
      </c>
      <c r="H486" s="25">
        <f t="shared" si="99"/>
        <v>158.92829900000001</v>
      </c>
      <c r="I486" s="7">
        <f t="shared" si="100"/>
        <v>-2.1096650000000068</v>
      </c>
      <c r="J486" s="7">
        <f t="shared" si="101"/>
        <v>4.4506864122250285</v>
      </c>
      <c r="K486" s="7">
        <f t="shared" si="102"/>
        <v>2.1096650000000068</v>
      </c>
      <c r="L486" s="22">
        <f t="shared" si="103"/>
        <v>1.3452897440746785E-2</v>
      </c>
      <c r="M486" s="7">
        <f t="shared" ca="1" si="92"/>
        <v>156.62597149999999</v>
      </c>
      <c r="N486" s="7">
        <f t="shared" ca="1" si="94"/>
        <v>0.19266250000001151</v>
      </c>
      <c r="O486" s="7">
        <f t="shared" ca="1" si="95"/>
        <v>3.7118838906254434E-2</v>
      </c>
      <c r="P486" s="7">
        <f t="shared" ca="1" si="96"/>
        <v>0.19266250000001151</v>
      </c>
      <c r="Q486" s="22">
        <f t="shared" ca="1" si="97"/>
        <v>1.228568921216413E-3</v>
      </c>
      <c r="R486" s="23">
        <f t="shared" ca="1" si="93"/>
        <v>0.16780561926254778</v>
      </c>
      <c r="S486" s="24">
        <f t="shared" ca="1" si="104"/>
        <v>0</v>
      </c>
    </row>
    <row r="487" spans="5:19" x14ac:dyDescent="0.3">
      <c r="E487" s="21">
        <f t="shared" si="98"/>
        <v>486</v>
      </c>
      <c r="F487" s="97">
        <v>44168</v>
      </c>
      <c r="G487" s="98">
        <v>160.86460880000001</v>
      </c>
      <c r="H487" s="25">
        <f t="shared" si="99"/>
        <v>156.818634</v>
      </c>
      <c r="I487" s="7">
        <f t="shared" si="100"/>
        <v>4.0459748000000104</v>
      </c>
      <c r="J487" s="7">
        <f t="shared" si="101"/>
        <v>16.369912082235125</v>
      </c>
      <c r="K487" s="7">
        <f t="shared" si="102"/>
        <v>4.0459748000000104</v>
      </c>
      <c r="L487" s="22">
        <f t="shared" si="103"/>
        <v>2.5151429081770843E-2</v>
      </c>
      <c r="M487" s="7">
        <f t="shared" ca="1" si="92"/>
        <v>156.65808106666668</v>
      </c>
      <c r="N487" s="7">
        <f t="shared" ca="1" si="94"/>
        <v>4.2065277333333313</v>
      </c>
      <c r="O487" s="7">
        <f t="shared" ca="1" si="95"/>
        <v>17.694875571302454</v>
      </c>
      <c r="P487" s="7">
        <f t="shared" ca="1" si="96"/>
        <v>4.2065277333333313</v>
      </c>
      <c r="Q487" s="22">
        <f t="shared" ca="1" si="97"/>
        <v>2.6149491579985931E-2</v>
      </c>
      <c r="R487" s="23">
        <f t="shared" ca="1" si="93"/>
        <v>4.1816708525958672</v>
      </c>
      <c r="S487" s="24">
        <f t="shared" ca="1" si="104"/>
        <v>0</v>
      </c>
    </row>
    <row r="488" spans="5:19" x14ac:dyDescent="0.3">
      <c r="E488" s="21">
        <f t="shared" si="98"/>
        <v>487</v>
      </c>
      <c r="F488" s="97">
        <v>44169</v>
      </c>
      <c r="G488" s="98">
        <v>161.2210236</v>
      </c>
      <c r="H488" s="25">
        <f t="shared" si="99"/>
        <v>160.86460880000001</v>
      </c>
      <c r="I488" s="7">
        <f t="shared" si="100"/>
        <v>0.35641479999998182</v>
      </c>
      <c r="J488" s="7">
        <f t="shared" si="101"/>
        <v>0.12703150965902704</v>
      </c>
      <c r="K488" s="7">
        <f t="shared" si="102"/>
        <v>0.35641479999998182</v>
      </c>
      <c r="L488" s="22">
        <f t="shared" si="103"/>
        <v>2.2107216046727907E-3</v>
      </c>
      <c r="M488" s="7">
        <f t="shared" ca="1" si="92"/>
        <v>158.87051393333334</v>
      </c>
      <c r="N488" s="7">
        <f t="shared" ca="1" si="94"/>
        <v>2.3505096666666532</v>
      </c>
      <c r="O488" s="7">
        <f t="shared" ca="1" si="95"/>
        <v>5.5248956930933808</v>
      </c>
      <c r="P488" s="7">
        <f t="shared" ca="1" si="96"/>
        <v>2.3505096666666532</v>
      </c>
      <c r="Q488" s="22">
        <f t="shared" ca="1" si="97"/>
        <v>1.4579424036522822E-2</v>
      </c>
      <c r="R488" s="23">
        <f t="shared" ca="1" si="93"/>
        <v>2.3256527859291896</v>
      </c>
      <c r="S488" s="24">
        <f t="shared" ca="1" si="104"/>
        <v>0</v>
      </c>
    </row>
    <row r="489" spans="5:19" x14ac:dyDescent="0.3">
      <c r="E489" s="21">
        <f t="shared" si="98"/>
        <v>488</v>
      </c>
      <c r="F489" s="97">
        <v>44172</v>
      </c>
      <c r="G489" s="98">
        <v>163.4559174</v>
      </c>
      <c r="H489" s="25">
        <f t="shared" si="99"/>
        <v>161.2210236</v>
      </c>
      <c r="I489" s="7">
        <f t="shared" si="100"/>
        <v>2.2348938000000089</v>
      </c>
      <c r="J489" s="7">
        <f t="shared" si="101"/>
        <v>4.9947502972784799</v>
      </c>
      <c r="K489" s="7">
        <f t="shared" si="102"/>
        <v>2.2348938000000089</v>
      </c>
      <c r="L489" s="22">
        <f t="shared" si="103"/>
        <v>1.367276165677688E-2</v>
      </c>
      <c r="M489" s="7">
        <f t="shared" ca="1" si="92"/>
        <v>159.63475546666666</v>
      </c>
      <c r="N489" s="7">
        <f t="shared" ca="1" si="94"/>
        <v>3.8211619333333431</v>
      </c>
      <c r="O489" s="7">
        <f t="shared" ca="1" si="95"/>
        <v>14.601278520755812</v>
      </c>
      <c r="P489" s="7">
        <f t="shared" ca="1" si="96"/>
        <v>3.8211619333333431</v>
      </c>
      <c r="Q489" s="22">
        <f t="shared" ca="1" si="97"/>
        <v>2.3377323954460537E-2</v>
      </c>
      <c r="R489" s="23">
        <f t="shared" ca="1" si="93"/>
        <v>3.7963050525958795</v>
      </c>
      <c r="S489" s="24">
        <f t="shared" ca="1" si="104"/>
        <v>0</v>
      </c>
    </row>
    <row r="490" spans="5:19" x14ac:dyDescent="0.3">
      <c r="E490" s="21">
        <f t="shared" si="98"/>
        <v>489</v>
      </c>
      <c r="F490" s="97">
        <v>44173</v>
      </c>
      <c r="G490" s="98">
        <v>163.86050420000001</v>
      </c>
      <c r="H490" s="25">
        <f t="shared" si="99"/>
        <v>163.4559174</v>
      </c>
      <c r="I490" s="7">
        <f t="shared" si="100"/>
        <v>0.40458680000000413</v>
      </c>
      <c r="J490" s="7">
        <f t="shared" si="101"/>
        <v>0.16369047873424333</v>
      </c>
      <c r="K490" s="7">
        <f t="shared" si="102"/>
        <v>0.40458680000000413</v>
      </c>
      <c r="L490" s="22">
        <f t="shared" si="103"/>
        <v>2.4690928541644518E-3</v>
      </c>
      <c r="M490" s="7">
        <f t="shared" ca="1" si="92"/>
        <v>161.84718326666666</v>
      </c>
      <c r="N490" s="7">
        <f t="shared" ca="1" si="94"/>
        <v>2.0133209333333468</v>
      </c>
      <c r="O490" s="7">
        <f t="shared" ca="1" si="95"/>
        <v>4.0534611805982586</v>
      </c>
      <c r="P490" s="7">
        <f t="shared" ca="1" si="96"/>
        <v>2.0133209333333468</v>
      </c>
      <c r="Q490" s="22">
        <f t="shared" ca="1" si="97"/>
        <v>1.2286798110153421E-2</v>
      </c>
      <c r="R490" s="23">
        <f t="shared" ca="1" si="93"/>
        <v>1.9884640525958832</v>
      </c>
      <c r="S490" s="24">
        <f t="shared" ca="1" si="104"/>
        <v>0</v>
      </c>
    </row>
    <row r="491" spans="5:19" x14ac:dyDescent="0.3">
      <c r="E491" s="21">
        <f t="shared" si="98"/>
        <v>490</v>
      </c>
      <c r="F491" s="97">
        <v>44174</v>
      </c>
      <c r="G491" s="98">
        <v>165.10317989999999</v>
      </c>
      <c r="H491" s="25">
        <f t="shared" si="99"/>
        <v>163.86050420000001</v>
      </c>
      <c r="I491" s="7">
        <f t="shared" si="100"/>
        <v>1.2426756999999782</v>
      </c>
      <c r="J491" s="7">
        <f t="shared" si="101"/>
        <v>1.5442428953704357</v>
      </c>
      <c r="K491" s="7">
        <f t="shared" si="102"/>
        <v>1.2426756999999782</v>
      </c>
      <c r="L491" s="22">
        <f t="shared" si="103"/>
        <v>7.5266612112052864E-3</v>
      </c>
      <c r="M491" s="7">
        <f t="shared" ca="1" si="92"/>
        <v>162.84581506666666</v>
      </c>
      <c r="N491" s="7">
        <f t="shared" ca="1" si="94"/>
        <v>2.2573648333333267</v>
      </c>
      <c r="O491" s="7">
        <f t="shared" ca="1" si="95"/>
        <v>5.0956959907699977</v>
      </c>
      <c r="P491" s="7">
        <f t="shared" ca="1" si="96"/>
        <v>2.2573648333333267</v>
      </c>
      <c r="Q491" s="22">
        <f t="shared" ca="1" si="97"/>
        <v>1.3672449159977245E-2</v>
      </c>
      <c r="R491" s="23">
        <f t="shared" ca="1" si="93"/>
        <v>2.2325079525958631</v>
      </c>
      <c r="S491" s="24">
        <f t="shared" ca="1" si="104"/>
        <v>0</v>
      </c>
    </row>
    <row r="492" spans="5:19" x14ac:dyDescent="0.3">
      <c r="E492" s="21">
        <f t="shared" si="98"/>
        <v>491</v>
      </c>
      <c r="F492" s="97">
        <v>44175</v>
      </c>
      <c r="G492" s="98">
        <v>168.41700739999999</v>
      </c>
      <c r="H492" s="25">
        <f t="shared" si="99"/>
        <v>165.10317989999999</v>
      </c>
      <c r="I492" s="7">
        <f t="shared" si="100"/>
        <v>3.3138275000000021</v>
      </c>
      <c r="J492" s="7">
        <f t="shared" si="101"/>
        <v>10.981452699756264</v>
      </c>
      <c r="K492" s="7">
        <f t="shared" si="102"/>
        <v>3.3138275000000021</v>
      </c>
      <c r="L492" s="22">
        <f t="shared" si="103"/>
        <v>1.9676323378252845E-2</v>
      </c>
      <c r="M492" s="7">
        <f t="shared" ca="1" si="92"/>
        <v>164.13986716666668</v>
      </c>
      <c r="N492" s="7">
        <f t="shared" ca="1" si="94"/>
        <v>4.2771402333333128</v>
      </c>
      <c r="O492" s="7">
        <f t="shared" ca="1" si="95"/>
        <v>18.293928575598546</v>
      </c>
      <c r="P492" s="7">
        <f t="shared" ca="1" si="96"/>
        <v>4.2771402333333128</v>
      </c>
      <c r="Q492" s="22">
        <f t="shared" ca="1" si="97"/>
        <v>2.5396130113954946E-2</v>
      </c>
      <c r="R492" s="23">
        <f t="shared" ca="1" si="93"/>
        <v>4.2522833525958488</v>
      </c>
      <c r="S492" s="24">
        <f t="shared" ca="1" si="104"/>
        <v>0</v>
      </c>
    </row>
    <row r="493" spans="5:19" x14ac:dyDescent="0.3">
      <c r="E493" s="21">
        <f t="shared" si="98"/>
        <v>492</v>
      </c>
      <c r="F493" s="97">
        <v>44176</v>
      </c>
      <c r="G493" s="98">
        <v>166.13394170000001</v>
      </c>
      <c r="H493" s="25">
        <f t="shared" si="99"/>
        <v>168.41700739999999</v>
      </c>
      <c r="I493" s="7">
        <f t="shared" si="100"/>
        <v>-2.2830656999999803</v>
      </c>
      <c r="J493" s="7">
        <f t="shared" si="101"/>
        <v>5.2123889905164003</v>
      </c>
      <c r="K493" s="7">
        <f t="shared" si="102"/>
        <v>2.2830656999999803</v>
      </c>
      <c r="L493" s="22">
        <f t="shared" si="103"/>
        <v>1.3742319460057573E-2</v>
      </c>
      <c r="M493" s="7">
        <f t="shared" ca="1" si="92"/>
        <v>165.79356383333334</v>
      </c>
      <c r="N493" s="7">
        <f t="shared" ca="1" si="94"/>
        <v>0.34037786666667103</v>
      </c>
      <c r="O493" s="7">
        <f t="shared" ca="1" si="95"/>
        <v>0.11585709211655408</v>
      </c>
      <c r="P493" s="7">
        <f t="shared" ca="1" si="96"/>
        <v>0.34037786666667103</v>
      </c>
      <c r="Q493" s="22">
        <f t="shared" ca="1" si="97"/>
        <v>2.0488159323957763E-3</v>
      </c>
      <c r="R493" s="23">
        <f t="shared" ca="1" si="93"/>
        <v>0.3155209859292073</v>
      </c>
      <c r="S493" s="24">
        <f t="shared" ca="1" si="104"/>
        <v>0</v>
      </c>
    </row>
    <row r="494" spans="5:19" x14ac:dyDescent="0.3">
      <c r="E494" s="21">
        <f t="shared" si="98"/>
        <v>493</v>
      </c>
      <c r="F494" s="97">
        <v>44179</v>
      </c>
      <c r="G494" s="98">
        <v>168.0027771</v>
      </c>
      <c r="H494" s="25">
        <f t="shared" si="99"/>
        <v>166.13394170000001</v>
      </c>
      <c r="I494" s="7">
        <f t="shared" si="100"/>
        <v>1.8688353999999947</v>
      </c>
      <c r="J494" s="7">
        <f t="shared" si="101"/>
        <v>3.49254575229314</v>
      </c>
      <c r="K494" s="7">
        <f t="shared" si="102"/>
        <v>1.8688353999999947</v>
      </c>
      <c r="L494" s="22">
        <f t="shared" si="103"/>
        <v>1.1123836357107425E-2</v>
      </c>
      <c r="M494" s="7">
        <f t="shared" ca="1" si="92"/>
        <v>166.55137633333334</v>
      </c>
      <c r="N494" s="7">
        <f t="shared" ca="1" si="94"/>
        <v>1.4514007666666657</v>
      </c>
      <c r="O494" s="7">
        <f t="shared" ca="1" si="95"/>
        <v>2.1065641854805852</v>
      </c>
      <c r="P494" s="7">
        <f t="shared" ca="1" si="96"/>
        <v>1.4514007666666657</v>
      </c>
      <c r="Q494" s="22">
        <f t="shared" ca="1" si="97"/>
        <v>8.6391474695846904E-3</v>
      </c>
      <c r="R494" s="23">
        <f t="shared" ca="1" si="93"/>
        <v>1.4265438859292021</v>
      </c>
      <c r="S494" s="24">
        <f t="shared" ca="1" si="104"/>
        <v>0</v>
      </c>
    </row>
    <row r="495" spans="5:19" x14ac:dyDescent="0.3">
      <c r="E495" s="21">
        <f t="shared" si="98"/>
        <v>494</v>
      </c>
      <c r="F495" s="97">
        <v>44180</v>
      </c>
      <c r="G495" s="98">
        <v>170.56521609999999</v>
      </c>
      <c r="H495" s="25">
        <f t="shared" si="99"/>
        <v>168.0027771</v>
      </c>
      <c r="I495" s="7">
        <f t="shared" si="100"/>
        <v>2.5624389999999835</v>
      </c>
      <c r="J495" s="7">
        <f t="shared" si="101"/>
        <v>6.5660936287209157</v>
      </c>
      <c r="K495" s="7">
        <f t="shared" si="102"/>
        <v>2.5624389999999835</v>
      </c>
      <c r="L495" s="22">
        <f t="shared" si="103"/>
        <v>1.5023221372977135E-2</v>
      </c>
      <c r="M495" s="7">
        <f t="shared" ca="1" si="92"/>
        <v>167.51790873333334</v>
      </c>
      <c r="N495" s="7">
        <f t="shared" ca="1" si="94"/>
        <v>3.0473073666666437</v>
      </c>
      <c r="O495" s="7">
        <f t="shared" ca="1" si="95"/>
        <v>9.2860821869407939</v>
      </c>
      <c r="P495" s="7">
        <f t="shared" ca="1" si="96"/>
        <v>3.0473073666666437</v>
      </c>
      <c r="Q495" s="22">
        <f t="shared" ca="1" si="97"/>
        <v>1.786593677388507E-2</v>
      </c>
      <c r="R495" s="23">
        <f t="shared" ca="1" si="93"/>
        <v>3.0224504859291801</v>
      </c>
      <c r="S495" s="24">
        <f t="shared" ca="1" si="104"/>
        <v>0</v>
      </c>
    </row>
    <row r="496" spans="5:19" x14ac:dyDescent="0.3">
      <c r="E496" s="21">
        <f t="shared" si="98"/>
        <v>495</v>
      </c>
      <c r="F496" s="97">
        <v>44181</v>
      </c>
      <c r="G496" s="98">
        <v>170.52665709999999</v>
      </c>
      <c r="H496" s="25">
        <f t="shared" si="99"/>
        <v>170.56521609999999</v>
      </c>
      <c r="I496" s="7">
        <f t="shared" si="100"/>
        <v>-3.8558999999992238E-2</v>
      </c>
      <c r="J496" s="7">
        <f t="shared" si="101"/>
        <v>1.4867964809994014E-3</v>
      </c>
      <c r="K496" s="7">
        <f t="shared" si="102"/>
        <v>3.8558999999992238E-2</v>
      </c>
      <c r="L496" s="22">
        <f t="shared" si="103"/>
        <v>2.2611714001629976E-4</v>
      </c>
      <c r="M496" s="7">
        <f t="shared" ca="1" si="92"/>
        <v>168.23397830000002</v>
      </c>
      <c r="N496" s="7">
        <f t="shared" ca="1" si="94"/>
        <v>2.292678799999976</v>
      </c>
      <c r="O496" s="7">
        <f t="shared" ca="1" si="95"/>
        <v>5.2563760799693302</v>
      </c>
      <c r="P496" s="7">
        <f t="shared" ca="1" si="96"/>
        <v>2.292678799999976</v>
      </c>
      <c r="Q496" s="22">
        <f t="shared" ca="1" si="97"/>
        <v>1.3444694448302629E-2</v>
      </c>
      <c r="R496" s="23">
        <f t="shared" ca="1" si="93"/>
        <v>2.2678219192625124</v>
      </c>
      <c r="S496" s="24">
        <f t="shared" ca="1" si="104"/>
        <v>0</v>
      </c>
    </row>
    <row r="497" spans="5:19" x14ac:dyDescent="0.3">
      <c r="E497" s="21">
        <f t="shared" si="98"/>
        <v>496</v>
      </c>
      <c r="F497" s="97">
        <v>44182</v>
      </c>
      <c r="G497" s="98">
        <v>174.40882869999999</v>
      </c>
      <c r="H497" s="25">
        <f t="shared" si="99"/>
        <v>170.52665709999999</v>
      </c>
      <c r="I497" s="7">
        <f t="shared" si="100"/>
        <v>3.8821715999999924</v>
      </c>
      <c r="J497" s="7">
        <f t="shared" si="101"/>
        <v>15.0712563318465</v>
      </c>
      <c r="K497" s="7">
        <f t="shared" si="102"/>
        <v>3.8821715999999924</v>
      </c>
      <c r="L497" s="22">
        <f t="shared" si="103"/>
        <v>2.2259031431704081E-2</v>
      </c>
      <c r="M497" s="7">
        <f t="shared" ca="1" si="92"/>
        <v>169.69821676666666</v>
      </c>
      <c r="N497" s="7">
        <f t="shared" ca="1" si="94"/>
        <v>4.7106119333333254</v>
      </c>
      <c r="O497" s="7">
        <f t="shared" ca="1" si="95"/>
        <v>22.18986478646233</v>
      </c>
      <c r="P497" s="7">
        <f t="shared" ca="1" si="96"/>
        <v>4.7106119333333254</v>
      </c>
      <c r="Q497" s="22">
        <f t="shared" ca="1" si="97"/>
        <v>2.7009022240703378E-2</v>
      </c>
      <c r="R497" s="23">
        <f t="shared" ca="1" si="93"/>
        <v>4.6857550525958613</v>
      </c>
      <c r="S497" s="24">
        <f t="shared" ca="1" si="104"/>
        <v>0</v>
      </c>
    </row>
    <row r="498" spans="5:19" x14ac:dyDescent="0.3">
      <c r="E498" s="21">
        <f t="shared" si="98"/>
        <v>497</v>
      </c>
      <c r="F498" s="97">
        <v>44183</v>
      </c>
      <c r="G498" s="98">
        <v>171.9138489</v>
      </c>
      <c r="H498" s="25">
        <f t="shared" si="99"/>
        <v>174.40882869999999</v>
      </c>
      <c r="I498" s="7">
        <f t="shared" si="100"/>
        <v>-2.4949797999999817</v>
      </c>
      <c r="J498" s="7">
        <f t="shared" si="101"/>
        <v>6.2249242024079487</v>
      </c>
      <c r="K498" s="7">
        <f t="shared" si="102"/>
        <v>2.4949797999999817</v>
      </c>
      <c r="L498" s="22">
        <f t="shared" si="103"/>
        <v>1.4512965743971436E-2</v>
      </c>
      <c r="M498" s="7">
        <f t="shared" ca="1" si="92"/>
        <v>171.8335673</v>
      </c>
      <c r="N498" s="7">
        <f t="shared" ca="1" si="94"/>
        <v>8.0281600000006392E-2</v>
      </c>
      <c r="O498" s="7">
        <f t="shared" ca="1" si="95"/>
        <v>6.445135298561026E-3</v>
      </c>
      <c r="P498" s="7">
        <f t="shared" ca="1" si="96"/>
        <v>8.0281600000006392E-2</v>
      </c>
      <c r="Q498" s="22">
        <f t="shared" ca="1" si="97"/>
        <v>4.6698739231127985E-4</v>
      </c>
      <c r="R498" s="23">
        <f t="shared" ca="1" si="93"/>
        <v>5.5424719262542672E-2</v>
      </c>
      <c r="S498" s="24">
        <f t="shared" ca="1" si="104"/>
        <v>0</v>
      </c>
    </row>
    <row r="499" spans="5:19" x14ac:dyDescent="0.3">
      <c r="E499" s="21">
        <f t="shared" si="98"/>
        <v>498</v>
      </c>
      <c r="F499" s="97">
        <v>44186</v>
      </c>
      <c r="G499" s="98">
        <v>171.09503169999999</v>
      </c>
      <c r="H499" s="25">
        <f t="shared" si="99"/>
        <v>171.9138489</v>
      </c>
      <c r="I499" s="7">
        <f t="shared" si="100"/>
        <v>-0.81881720000001224</v>
      </c>
      <c r="J499" s="7">
        <f t="shared" si="101"/>
        <v>0.67046160701585999</v>
      </c>
      <c r="K499" s="7">
        <f t="shared" si="102"/>
        <v>0.81881720000001224</v>
      </c>
      <c r="L499" s="22">
        <f t="shared" si="103"/>
        <v>4.7857450439340388E-3</v>
      </c>
      <c r="M499" s="7">
        <f t="shared" ca="1" si="92"/>
        <v>172.28311156666666</v>
      </c>
      <c r="N499" s="7">
        <f t="shared" ca="1" si="94"/>
        <v>-1.1880798666666692</v>
      </c>
      <c r="O499" s="7">
        <f t="shared" ca="1" si="95"/>
        <v>1.4115337695786905</v>
      </c>
      <c r="P499" s="7">
        <f t="shared" ca="1" si="96"/>
        <v>1.1880798666666692</v>
      </c>
      <c r="Q499" s="22">
        <f t="shared" ca="1" si="97"/>
        <v>6.9439764256267952E-3</v>
      </c>
      <c r="R499" s="23">
        <f t="shared" ca="1" si="93"/>
        <v>-1.2129367474041328</v>
      </c>
      <c r="S499" s="24">
        <f t="shared" ca="1" si="104"/>
        <v>1</v>
      </c>
    </row>
    <row r="500" spans="5:19" x14ac:dyDescent="0.3">
      <c r="E500" s="21">
        <f t="shared" si="98"/>
        <v>499</v>
      </c>
      <c r="F500" s="97">
        <v>44187</v>
      </c>
      <c r="G500" s="98">
        <v>172.07762149999999</v>
      </c>
      <c r="H500" s="25">
        <f t="shared" si="99"/>
        <v>171.09503169999999</v>
      </c>
      <c r="I500" s="7">
        <f t="shared" si="100"/>
        <v>0.98258979999999951</v>
      </c>
      <c r="J500" s="7">
        <f t="shared" si="101"/>
        <v>0.96548271506403904</v>
      </c>
      <c r="K500" s="7">
        <f t="shared" si="102"/>
        <v>0.98258979999999951</v>
      </c>
      <c r="L500" s="22">
        <f t="shared" si="103"/>
        <v>5.7101544723524638E-3</v>
      </c>
      <c r="M500" s="7">
        <f t="shared" ca="1" si="92"/>
        <v>172.47256976666668</v>
      </c>
      <c r="N500" s="7">
        <f t="shared" ca="1" si="94"/>
        <v>-0.39494826666668814</v>
      </c>
      <c r="O500" s="7">
        <f t="shared" ca="1" si="95"/>
        <v>0.15598413334302141</v>
      </c>
      <c r="P500" s="7">
        <f t="shared" ca="1" si="96"/>
        <v>0.39494826666668814</v>
      </c>
      <c r="Q500" s="22">
        <f t="shared" ca="1" si="97"/>
        <v>2.2951750682274983E-3</v>
      </c>
      <c r="R500" s="23">
        <f t="shared" ca="1" si="93"/>
        <v>-0.41980514740415187</v>
      </c>
      <c r="S500" s="24">
        <f t="shared" ca="1" si="104"/>
        <v>0</v>
      </c>
    </row>
    <row r="501" spans="5:19" x14ac:dyDescent="0.3">
      <c r="E501" s="21">
        <f t="shared" si="98"/>
        <v>500</v>
      </c>
      <c r="F501" s="97">
        <v>44188</v>
      </c>
      <c r="G501" s="98">
        <v>172.70376590000001</v>
      </c>
      <c r="H501" s="25">
        <f t="shared" si="99"/>
        <v>172.07762149999999</v>
      </c>
      <c r="I501" s="7">
        <f t="shared" si="100"/>
        <v>0.62614440000001537</v>
      </c>
      <c r="J501" s="7">
        <f t="shared" si="101"/>
        <v>0.39205680965137923</v>
      </c>
      <c r="K501" s="7">
        <f t="shared" si="102"/>
        <v>0.62614440000001537</v>
      </c>
      <c r="L501" s="22">
        <f t="shared" si="103"/>
        <v>3.6255399338690122E-3</v>
      </c>
      <c r="M501" s="7">
        <f t="shared" ca="1" si="92"/>
        <v>171.6955007</v>
      </c>
      <c r="N501" s="7">
        <f t="shared" ca="1" si="94"/>
        <v>1.008265200000011</v>
      </c>
      <c r="O501" s="7">
        <f t="shared" ca="1" si="95"/>
        <v>1.0165987135310621</v>
      </c>
      <c r="P501" s="7">
        <f t="shared" ca="1" si="96"/>
        <v>1.008265200000011</v>
      </c>
      <c r="Q501" s="22">
        <f t="shared" ca="1" si="97"/>
        <v>5.8381193643676698E-3</v>
      </c>
      <c r="R501" s="23">
        <f t="shared" ca="1" si="93"/>
        <v>0.98340831926254724</v>
      </c>
      <c r="S501" s="24">
        <f t="shared" ca="1" si="104"/>
        <v>1</v>
      </c>
    </row>
    <row r="502" spans="5:19" x14ac:dyDescent="0.3">
      <c r="E502" s="21">
        <f t="shared" si="98"/>
        <v>501</v>
      </c>
      <c r="F502" s="97">
        <v>44189</v>
      </c>
      <c r="G502" s="98">
        <v>173.80195620000001</v>
      </c>
      <c r="H502" s="25">
        <f t="shared" si="99"/>
        <v>172.70376590000001</v>
      </c>
      <c r="I502" s="7">
        <f t="shared" si="100"/>
        <v>1.0981902999999988</v>
      </c>
      <c r="J502" s="7">
        <f t="shared" si="101"/>
        <v>1.2060219350140875</v>
      </c>
      <c r="K502" s="7">
        <f t="shared" si="102"/>
        <v>1.0981902999999988</v>
      </c>
      <c r="L502" s="22">
        <f t="shared" si="103"/>
        <v>6.3186302617691641E-3</v>
      </c>
      <c r="M502" s="7">
        <f t="shared" ca="1" si="92"/>
        <v>171.95880636666666</v>
      </c>
      <c r="N502" s="7">
        <f t="shared" ca="1" si="94"/>
        <v>1.8431498333333423</v>
      </c>
      <c r="O502" s="7">
        <f t="shared" ca="1" si="95"/>
        <v>3.3972013081167272</v>
      </c>
      <c r="P502" s="7">
        <f t="shared" ca="1" si="96"/>
        <v>1.8431498333333423</v>
      </c>
      <c r="Q502" s="22">
        <f t="shared" ca="1" si="97"/>
        <v>1.0604885431855353E-2</v>
      </c>
      <c r="R502" s="23">
        <f t="shared" ca="1" si="93"/>
        <v>1.8182929525958786</v>
      </c>
      <c r="S502" s="24">
        <f t="shared" ca="1" si="104"/>
        <v>0</v>
      </c>
    </row>
    <row r="503" spans="5:19" x14ac:dyDescent="0.3">
      <c r="E503" s="21">
        <f t="shared" si="98"/>
        <v>502</v>
      </c>
      <c r="F503" s="97">
        <v>44193</v>
      </c>
      <c r="G503" s="98">
        <v>175.87310790000001</v>
      </c>
      <c r="H503" s="25">
        <f t="shared" si="99"/>
        <v>173.80195620000001</v>
      </c>
      <c r="I503" s="7">
        <f t="shared" si="100"/>
        <v>2.0711517000000015</v>
      </c>
      <c r="J503" s="7">
        <f t="shared" si="101"/>
        <v>4.2896693644128963</v>
      </c>
      <c r="K503" s="7">
        <f t="shared" si="102"/>
        <v>2.0711517000000015</v>
      </c>
      <c r="L503" s="22">
        <f t="shared" si="103"/>
        <v>1.1776397908301258E-2</v>
      </c>
      <c r="M503" s="7">
        <f t="shared" ca="1" si="92"/>
        <v>172.86111453333334</v>
      </c>
      <c r="N503" s="7">
        <f t="shared" ca="1" si="94"/>
        <v>3.0119933666666725</v>
      </c>
      <c r="O503" s="7">
        <f t="shared" ca="1" si="95"/>
        <v>9.072104040844037</v>
      </c>
      <c r="P503" s="7">
        <f t="shared" ca="1" si="96"/>
        <v>3.0119933666666725</v>
      </c>
      <c r="Q503" s="22">
        <f t="shared" ca="1" si="97"/>
        <v>1.712594610188652E-2</v>
      </c>
      <c r="R503" s="23">
        <f t="shared" ca="1" si="93"/>
        <v>2.9871364859292089</v>
      </c>
      <c r="S503" s="24">
        <f t="shared" ca="1" si="104"/>
        <v>0</v>
      </c>
    </row>
    <row r="504" spans="5:19" x14ac:dyDescent="0.3">
      <c r="E504" s="21">
        <f t="shared" si="98"/>
        <v>503</v>
      </c>
      <c r="F504" s="97">
        <v>44194</v>
      </c>
      <c r="G504" s="98">
        <v>176.61483759999999</v>
      </c>
      <c r="H504" s="25">
        <f t="shared" si="99"/>
        <v>175.87310790000001</v>
      </c>
      <c r="I504" s="7">
        <f t="shared" si="100"/>
        <v>0.74172969999997918</v>
      </c>
      <c r="J504" s="7">
        <f t="shared" si="101"/>
        <v>0.5501629478620591</v>
      </c>
      <c r="K504" s="7">
        <f t="shared" si="102"/>
        <v>0.74172969999997918</v>
      </c>
      <c r="L504" s="22">
        <f t="shared" si="103"/>
        <v>4.1997020753140801E-3</v>
      </c>
      <c r="M504" s="7">
        <f t="shared" ca="1" si="92"/>
        <v>174.12627666666666</v>
      </c>
      <c r="N504" s="7">
        <f t="shared" ca="1" si="94"/>
        <v>2.4885609333333321</v>
      </c>
      <c r="O504" s="7">
        <f t="shared" ca="1" si="95"/>
        <v>6.192935518912865</v>
      </c>
      <c r="P504" s="7">
        <f t="shared" ca="1" si="96"/>
        <v>2.4885609333333321</v>
      </c>
      <c r="Q504" s="22">
        <f t="shared" ca="1" si="97"/>
        <v>1.4090327670937043E-2</v>
      </c>
      <c r="R504" s="23">
        <f t="shared" ca="1" si="93"/>
        <v>2.4637040525958684</v>
      </c>
      <c r="S504" s="24">
        <f t="shared" ca="1" si="104"/>
        <v>0</v>
      </c>
    </row>
    <row r="505" spans="5:19" x14ac:dyDescent="0.3">
      <c r="E505" s="21">
        <f t="shared" si="98"/>
        <v>504</v>
      </c>
      <c r="F505" s="97">
        <v>44195</v>
      </c>
      <c r="G505" s="98">
        <v>176.76896669999999</v>
      </c>
      <c r="H505" s="25">
        <f t="shared" si="99"/>
        <v>176.61483759999999</v>
      </c>
      <c r="I505" s="7">
        <f t="shared" si="100"/>
        <v>0.15412910000000579</v>
      </c>
      <c r="J505" s="7">
        <f t="shared" si="101"/>
        <v>2.3755779466811785E-2</v>
      </c>
      <c r="K505" s="7">
        <f t="shared" si="102"/>
        <v>0.15412910000000579</v>
      </c>
      <c r="L505" s="22">
        <f t="shared" si="103"/>
        <v>8.7192397442466805E-4</v>
      </c>
      <c r="M505" s="7">
        <f t="shared" ca="1" si="92"/>
        <v>175.42996723333331</v>
      </c>
      <c r="N505" s="7">
        <f t="shared" ca="1" si="94"/>
        <v>1.338999466666678</v>
      </c>
      <c r="O505" s="7">
        <f t="shared" ca="1" si="95"/>
        <v>1.7929195717336481</v>
      </c>
      <c r="P505" s="7">
        <f t="shared" ca="1" si="96"/>
        <v>1.338999466666678</v>
      </c>
      <c r="Q505" s="22">
        <f t="shared" ca="1" si="97"/>
        <v>7.5748559923367936E-3</v>
      </c>
      <c r="R505" s="23">
        <f t="shared" ca="1" si="93"/>
        <v>1.3141425859292144</v>
      </c>
      <c r="S505" s="24">
        <f t="shared" ca="1" si="104"/>
        <v>0</v>
      </c>
    </row>
    <row r="506" spans="5:19" x14ac:dyDescent="0.3">
      <c r="E506" s="21">
        <f t="shared" si="98"/>
        <v>505</v>
      </c>
      <c r="F506" s="97">
        <v>44196</v>
      </c>
      <c r="G506" s="98">
        <v>176.27769470000001</v>
      </c>
      <c r="H506" s="25">
        <f t="shared" si="99"/>
        <v>176.76896669999999</v>
      </c>
      <c r="I506" s="7">
        <f t="shared" si="100"/>
        <v>-0.49127199999998084</v>
      </c>
      <c r="J506" s="7">
        <f t="shared" si="101"/>
        <v>0.24134817798398117</v>
      </c>
      <c r="K506" s="7">
        <f t="shared" si="102"/>
        <v>0.49127199999998084</v>
      </c>
      <c r="L506" s="22">
        <f t="shared" si="103"/>
        <v>2.7869209478604603E-3</v>
      </c>
      <c r="M506" s="7">
        <f t="shared" ca="1" si="92"/>
        <v>176.41897073333334</v>
      </c>
      <c r="N506" s="7">
        <f t="shared" ca="1" si="94"/>
        <v>-0.14127603333332672</v>
      </c>
      <c r="O506" s="7">
        <f t="shared" ca="1" si="95"/>
        <v>1.9958917594399245E-2</v>
      </c>
      <c r="P506" s="7">
        <f t="shared" ca="1" si="96"/>
        <v>0.14127603333332672</v>
      </c>
      <c r="Q506" s="22">
        <f t="shared" ca="1" si="97"/>
        <v>8.0144021382715937E-4</v>
      </c>
      <c r="R506" s="23">
        <f t="shared" ca="1" si="93"/>
        <v>-0.16613291407079045</v>
      </c>
      <c r="S506" s="24">
        <f t="shared" ca="1" si="104"/>
        <v>1</v>
      </c>
    </row>
    <row r="507" spans="5:19" x14ac:dyDescent="0.3">
      <c r="E507" s="21">
        <f t="shared" si="98"/>
        <v>506</v>
      </c>
      <c r="F507" s="97">
        <v>44200</v>
      </c>
      <c r="G507" s="98">
        <v>174.20655819999999</v>
      </c>
      <c r="H507" s="25">
        <f t="shared" si="99"/>
        <v>176.27769470000001</v>
      </c>
      <c r="I507" s="7">
        <f t="shared" si="100"/>
        <v>-2.0711365000000228</v>
      </c>
      <c r="J507" s="7">
        <f t="shared" si="101"/>
        <v>4.2896064016323443</v>
      </c>
      <c r="K507" s="7">
        <f t="shared" si="102"/>
        <v>2.0711365000000228</v>
      </c>
      <c r="L507" s="22">
        <f t="shared" si="103"/>
        <v>1.1888969746031196E-2</v>
      </c>
      <c r="M507" s="7">
        <f t="shared" ca="1" si="92"/>
        <v>176.55383299999997</v>
      </c>
      <c r="N507" s="7">
        <f t="shared" ca="1" si="94"/>
        <v>-2.3472747999999797</v>
      </c>
      <c r="O507" s="7">
        <f t="shared" ca="1" si="95"/>
        <v>5.5096989867149446</v>
      </c>
      <c r="P507" s="7">
        <f t="shared" ca="1" si="96"/>
        <v>2.3472747999999797</v>
      </c>
      <c r="Q507" s="22">
        <f t="shared" ca="1" si="97"/>
        <v>1.3474089748706028E-2</v>
      </c>
      <c r="R507" s="23">
        <f t="shared" ca="1" si="93"/>
        <v>-2.3721316807374433</v>
      </c>
      <c r="S507" s="24">
        <f t="shared" ca="1" si="104"/>
        <v>0</v>
      </c>
    </row>
    <row r="508" spans="5:19" x14ac:dyDescent="0.3">
      <c r="E508" s="21">
        <f t="shared" si="98"/>
        <v>507</v>
      </c>
      <c r="F508" s="97">
        <v>44201</v>
      </c>
      <c r="G508" s="98">
        <v>172.1643066</v>
      </c>
      <c r="H508" s="25">
        <f t="shared" si="99"/>
        <v>174.20655819999999</v>
      </c>
      <c r="I508" s="7">
        <f t="shared" si="100"/>
        <v>-2.042251599999986</v>
      </c>
      <c r="J508" s="7">
        <f t="shared" si="101"/>
        <v>4.170791597702503</v>
      </c>
      <c r="K508" s="7">
        <f t="shared" si="102"/>
        <v>2.042251599999986</v>
      </c>
      <c r="L508" s="22">
        <f t="shared" si="103"/>
        <v>1.1862224176030143E-2</v>
      </c>
      <c r="M508" s="7">
        <f t="shared" ca="1" si="92"/>
        <v>175.75107319999998</v>
      </c>
      <c r="N508" s="7">
        <f t="shared" ca="1" si="94"/>
        <v>-3.5867665999999758</v>
      </c>
      <c r="O508" s="7">
        <f t="shared" ca="1" si="95"/>
        <v>12.864894642875386</v>
      </c>
      <c r="P508" s="7">
        <f t="shared" ca="1" si="96"/>
        <v>3.5867665999999758</v>
      </c>
      <c r="Q508" s="22">
        <f t="shared" ca="1" si="97"/>
        <v>2.0833392651668111E-2</v>
      </c>
      <c r="R508" s="23">
        <f t="shared" ca="1" si="93"/>
        <v>-3.6116234807374394</v>
      </c>
      <c r="S508" s="24">
        <f t="shared" ca="1" si="104"/>
        <v>0</v>
      </c>
    </row>
    <row r="509" spans="5:19" x14ac:dyDescent="0.3">
      <c r="E509" s="21">
        <f t="shared" si="98"/>
        <v>508</v>
      </c>
      <c r="F509" s="97">
        <v>44202</v>
      </c>
      <c r="G509" s="98">
        <v>173.10836789999999</v>
      </c>
      <c r="H509" s="25">
        <f t="shared" si="99"/>
        <v>172.1643066</v>
      </c>
      <c r="I509" s="7">
        <f t="shared" si="100"/>
        <v>0.94406129999998711</v>
      </c>
      <c r="J509" s="7">
        <f t="shared" si="101"/>
        <v>0.89125173815766567</v>
      </c>
      <c r="K509" s="7">
        <f t="shared" si="102"/>
        <v>0.94406129999998711</v>
      </c>
      <c r="L509" s="22">
        <f t="shared" si="103"/>
        <v>5.4535855860263537E-3</v>
      </c>
      <c r="M509" s="7">
        <f t="shared" ca="1" si="92"/>
        <v>174.21618650000002</v>
      </c>
      <c r="N509" s="7">
        <f t="shared" ca="1" si="94"/>
        <v>-1.1078186000000301</v>
      </c>
      <c r="O509" s="7">
        <f t="shared" ca="1" si="95"/>
        <v>1.2272620505060265</v>
      </c>
      <c r="P509" s="7">
        <f t="shared" ca="1" si="96"/>
        <v>1.1078186000000301</v>
      </c>
      <c r="Q509" s="22">
        <f t="shared" ca="1" si="97"/>
        <v>6.3995670078755918E-3</v>
      </c>
      <c r="R509" s="23">
        <f t="shared" ca="1" si="93"/>
        <v>-1.1326754807374937</v>
      </c>
      <c r="S509" s="24">
        <f t="shared" ca="1" si="104"/>
        <v>0</v>
      </c>
    </row>
    <row r="510" spans="5:19" x14ac:dyDescent="0.3">
      <c r="E510" s="21">
        <f t="shared" si="98"/>
        <v>509</v>
      </c>
      <c r="F510" s="97">
        <v>44203</v>
      </c>
      <c r="G510" s="98">
        <v>171.68266299999999</v>
      </c>
      <c r="H510" s="25">
        <f t="shared" si="99"/>
        <v>173.10836789999999</v>
      </c>
      <c r="I510" s="7">
        <f t="shared" si="100"/>
        <v>-1.4257048999999995</v>
      </c>
      <c r="J510" s="7">
        <f t="shared" si="101"/>
        <v>2.0326344618840086</v>
      </c>
      <c r="K510" s="7">
        <f t="shared" si="102"/>
        <v>1.4257048999999995</v>
      </c>
      <c r="L510" s="22">
        <f t="shared" si="103"/>
        <v>8.3043032714374861E-3</v>
      </c>
      <c r="M510" s="7">
        <f t="shared" ca="1" si="92"/>
        <v>173.15974423333333</v>
      </c>
      <c r="N510" s="7">
        <f t="shared" ca="1" si="94"/>
        <v>-1.4770812333333367</v>
      </c>
      <c r="O510" s="7">
        <f t="shared" ca="1" si="95"/>
        <v>2.1817689698655314</v>
      </c>
      <c r="P510" s="7">
        <f t="shared" ca="1" si="96"/>
        <v>1.4770812333333367</v>
      </c>
      <c r="Q510" s="22">
        <f t="shared" ca="1" si="97"/>
        <v>8.6035549980567165E-3</v>
      </c>
      <c r="R510" s="23">
        <f t="shared" ca="1" si="93"/>
        <v>-1.5019381140708004</v>
      </c>
      <c r="S510" s="24">
        <f t="shared" ca="1" si="104"/>
        <v>0</v>
      </c>
    </row>
    <row r="511" spans="5:19" x14ac:dyDescent="0.3">
      <c r="E511" s="21">
        <f t="shared" si="98"/>
        <v>510</v>
      </c>
      <c r="F511" s="97">
        <v>44204</v>
      </c>
      <c r="G511" s="98">
        <v>174.4281158</v>
      </c>
      <c r="H511" s="25">
        <f t="shared" si="99"/>
        <v>171.68266299999999</v>
      </c>
      <c r="I511" s="7">
        <f t="shared" si="100"/>
        <v>2.7454528000000096</v>
      </c>
      <c r="J511" s="7">
        <f t="shared" si="101"/>
        <v>7.5375110770278928</v>
      </c>
      <c r="K511" s="7">
        <f t="shared" si="102"/>
        <v>2.7454528000000096</v>
      </c>
      <c r="L511" s="22">
        <f t="shared" si="103"/>
        <v>1.5739737756199561E-2</v>
      </c>
      <c r="M511" s="7">
        <f t="shared" ca="1" si="92"/>
        <v>172.31844583333336</v>
      </c>
      <c r="N511" s="7">
        <f t="shared" ca="1" si="94"/>
        <v>2.1096699666666439</v>
      </c>
      <c r="O511" s="7">
        <f t="shared" ca="1" si="95"/>
        <v>4.4507073682552383</v>
      </c>
      <c r="P511" s="7">
        <f t="shared" ca="1" si="96"/>
        <v>2.1096699666666439</v>
      </c>
      <c r="Q511" s="22">
        <f t="shared" ca="1" si="97"/>
        <v>1.2094781606685473E-2</v>
      </c>
      <c r="R511" s="23">
        <f t="shared" ca="1" si="93"/>
        <v>2.0848130859291802</v>
      </c>
      <c r="S511" s="24">
        <f t="shared" ca="1" si="104"/>
        <v>1</v>
      </c>
    </row>
    <row r="512" spans="5:19" x14ac:dyDescent="0.3">
      <c r="E512" s="21">
        <f t="shared" si="98"/>
        <v>511</v>
      </c>
      <c r="F512" s="97">
        <v>44207</v>
      </c>
      <c r="G512" s="98">
        <v>171.32623290000001</v>
      </c>
      <c r="H512" s="25">
        <f t="shared" si="99"/>
        <v>174.4281158</v>
      </c>
      <c r="I512" s="7">
        <f t="shared" si="100"/>
        <v>-3.1018828999999926</v>
      </c>
      <c r="J512" s="7">
        <f t="shared" si="101"/>
        <v>9.6216775253123643</v>
      </c>
      <c r="K512" s="7">
        <f t="shared" si="102"/>
        <v>3.1018828999999926</v>
      </c>
      <c r="L512" s="22">
        <f t="shared" si="103"/>
        <v>1.8105125219268114E-2</v>
      </c>
      <c r="M512" s="7">
        <f t="shared" ca="1" si="92"/>
        <v>173.0730489</v>
      </c>
      <c r="N512" s="7">
        <f t="shared" ca="1" si="94"/>
        <v>-1.7468159999999955</v>
      </c>
      <c r="O512" s="7">
        <f t="shared" ca="1" si="95"/>
        <v>3.0513661378559842</v>
      </c>
      <c r="P512" s="7">
        <f t="shared" ca="1" si="96"/>
        <v>1.7468159999999955</v>
      </c>
      <c r="Q512" s="22">
        <f t="shared" ca="1" si="97"/>
        <v>1.0195846663012664E-2</v>
      </c>
      <c r="R512" s="23">
        <f t="shared" ca="1" si="93"/>
        <v>-1.7716728807374591</v>
      </c>
      <c r="S512" s="24">
        <f t="shared" ca="1" si="104"/>
        <v>1</v>
      </c>
    </row>
    <row r="513" spans="5:19" x14ac:dyDescent="0.3">
      <c r="E513" s="21">
        <f t="shared" si="98"/>
        <v>512</v>
      </c>
      <c r="F513" s="97">
        <v>44208</v>
      </c>
      <c r="G513" s="98">
        <v>169.47663879999999</v>
      </c>
      <c r="H513" s="25">
        <f t="shared" si="99"/>
        <v>171.32623290000001</v>
      </c>
      <c r="I513" s="7">
        <f t="shared" si="100"/>
        <v>-1.8495941000000187</v>
      </c>
      <c r="J513" s="7">
        <f t="shared" si="101"/>
        <v>3.4209983347548789</v>
      </c>
      <c r="K513" s="7">
        <f t="shared" si="102"/>
        <v>1.8495941000000187</v>
      </c>
      <c r="L513" s="22">
        <f t="shared" si="103"/>
        <v>1.0913563740090051E-2</v>
      </c>
      <c r="M513" s="7">
        <f t="shared" ca="1" si="92"/>
        <v>172.47900389999998</v>
      </c>
      <c r="N513" s="7">
        <f t="shared" ca="1" si="94"/>
        <v>-3.0023650999999916</v>
      </c>
      <c r="O513" s="7">
        <f t="shared" ca="1" si="95"/>
        <v>9.0141961936979591</v>
      </c>
      <c r="P513" s="7">
        <f t="shared" ca="1" si="96"/>
        <v>3.0023650999999916</v>
      </c>
      <c r="Q513" s="22">
        <f t="shared" ca="1" si="97"/>
        <v>1.7715510062381482E-2</v>
      </c>
      <c r="R513" s="23">
        <f t="shared" ca="1" si="93"/>
        <v>-3.0272219807374552</v>
      </c>
      <c r="S513" s="24">
        <f t="shared" ca="1" si="104"/>
        <v>0</v>
      </c>
    </row>
    <row r="514" spans="5:19" x14ac:dyDescent="0.3">
      <c r="E514" s="21">
        <f t="shared" si="98"/>
        <v>513</v>
      </c>
      <c r="F514" s="97">
        <v>44209</v>
      </c>
      <c r="G514" s="98">
        <v>170.9986877</v>
      </c>
      <c r="H514" s="25">
        <f t="shared" si="99"/>
        <v>169.47663879999999</v>
      </c>
      <c r="I514" s="7">
        <f t="shared" si="100"/>
        <v>1.5220489000000157</v>
      </c>
      <c r="J514" s="7">
        <f t="shared" si="101"/>
        <v>2.316632853991258</v>
      </c>
      <c r="K514" s="7">
        <f t="shared" si="102"/>
        <v>1.5220489000000157</v>
      </c>
      <c r="L514" s="22">
        <f t="shared" si="103"/>
        <v>8.9009390684348256E-3</v>
      </c>
      <c r="M514" s="7">
        <f t="shared" ref="M514:M577" ca="1" si="105">IF(E514&lt;=span,G514,AVERAGE(OFFSET(G514,-span,0,span,1)))</f>
        <v>171.74366250000003</v>
      </c>
      <c r="N514" s="7">
        <f t="shared" ca="1" si="94"/>
        <v>-0.7449748000000227</v>
      </c>
      <c r="O514" s="7">
        <f t="shared" ca="1" si="95"/>
        <v>0.55498745263507376</v>
      </c>
      <c r="P514" s="7">
        <f t="shared" ca="1" si="96"/>
        <v>0.7449748000000227</v>
      </c>
      <c r="Q514" s="22">
        <f t="shared" ca="1" si="97"/>
        <v>4.356611211584302E-3</v>
      </c>
      <c r="R514" s="23">
        <f t="shared" ref="R514:R577" ca="1" si="106">N514-AVERAGE(ErorrMA)</f>
        <v>-0.76983168073748642</v>
      </c>
      <c r="S514" s="24">
        <f t="shared" ca="1" si="104"/>
        <v>0</v>
      </c>
    </row>
    <row r="515" spans="5:19" x14ac:dyDescent="0.3">
      <c r="E515" s="21">
        <f t="shared" si="98"/>
        <v>514</v>
      </c>
      <c r="F515" s="97">
        <v>44210</v>
      </c>
      <c r="G515" s="98">
        <v>169.32252500000001</v>
      </c>
      <c r="H515" s="25">
        <f t="shared" si="99"/>
        <v>170.9986877</v>
      </c>
      <c r="I515" s="7">
        <f t="shared" si="100"/>
        <v>-1.6761626999999919</v>
      </c>
      <c r="J515" s="7">
        <f t="shared" si="101"/>
        <v>2.8095213968712627</v>
      </c>
      <c r="K515" s="7">
        <f t="shared" si="102"/>
        <v>1.6761626999999919</v>
      </c>
      <c r="L515" s="22">
        <f t="shared" si="103"/>
        <v>9.8992304774571001E-3</v>
      </c>
      <c r="M515" s="7">
        <f t="shared" ca="1" si="105"/>
        <v>170.6005198</v>
      </c>
      <c r="N515" s="7">
        <f t="shared" ref="N515:N578" ca="1" si="107">G515-M515</f>
        <v>-1.2779947999999877</v>
      </c>
      <c r="O515" s="7">
        <f t="shared" ref="O515:O578" ca="1" si="108">N515^2</f>
        <v>1.6332707088270084</v>
      </c>
      <c r="P515" s="7">
        <f t="shared" ref="P515:P578" ca="1" si="109">ABS(N515)</f>
        <v>1.2779947999999877</v>
      </c>
      <c r="Q515" s="22">
        <f t="shared" ref="Q515:Q578" ca="1" si="110">P515/G515</f>
        <v>7.5476951456989409E-3</v>
      </c>
      <c r="R515" s="23">
        <f t="shared" ca="1" si="106"/>
        <v>-1.3028516807374513</v>
      </c>
      <c r="S515" s="24">
        <f t="shared" ca="1" si="104"/>
        <v>0</v>
      </c>
    </row>
    <row r="516" spans="5:19" x14ac:dyDescent="0.3">
      <c r="E516" s="21">
        <f t="shared" ref="E516:E579" si="111">E515+1</f>
        <v>515</v>
      </c>
      <c r="F516" s="97">
        <v>44211</v>
      </c>
      <c r="G516" s="98">
        <v>163.6389313</v>
      </c>
      <c r="H516" s="25">
        <f t="shared" ref="H516:H579" si="112">G515</f>
        <v>169.32252500000001</v>
      </c>
      <c r="I516" s="7">
        <f t="shared" ref="I516:I579" si="113">(G516-H516)</f>
        <v>-5.6835937000000172</v>
      </c>
      <c r="J516" s="7">
        <f t="shared" ref="J516:J579" si="114">I516^2</f>
        <v>32.303237346679886</v>
      </c>
      <c r="K516" s="7">
        <f t="shared" ref="K516:K579" si="115">ABS(I516)</f>
        <v>5.6835937000000172</v>
      </c>
      <c r="L516" s="22">
        <f t="shared" ref="L516:L579" si="116">K516/G516</f>
        <v>3.4732527613372512E-2</v>
      </c>
      <c r="M516" s="7">
        <f t="shared" ca="1" si="105"/>
        <v>169.93261716666666</v>
      </c>
      <c r="N516" s="7">
        <f t="shared" ca="1" si="107"/>
        <v>-6.2936858666666637</v>
      </c>
      <c r="O516" s="7">
        <f t="shared" ca="1" si="108"/>
        <v>39.610481788279714</v>
      </c>
      <c r="P516" s="7">
        <f t="shared" ca="1" si="109"/>
        <v>6.2936858666666637</v>
      </c>
      <c r="Q516" s="22">
        <f t="shared" ca="1" si="110"/>
        <v>3.84608101303743E-2</v>
      </c>
      <c r="R516" s="23">
        <f t="shared" ca="1" si="106"/>
        <v>-6.3185427474041278</v>
      </c>
      <c r="S516" s="24">
        <f t="shared" ref="S516:S579" ca="1" si="117">IF(N515*N516&lt;0,1,0)</f>
        <v>0</v>
      </c>
    </row>
    <row r="517" spans="5:19" x14ac:dyDescent="0.3">
      <c r="E517" s="21">
        <f t="shared" si="111"/>
        <v>516</v>
      </c>
      <c r="F517" s="97">
        <v>44215</v>
      </c>
      <c r="G517" s="98">
        <v>167.90644839999999</v>
      </c>
      <c r="H517" s="25">
        <f t="shared" si="112"/>
        <v>163.6389313</v>
      </c>
      <c r="I517" s="7">
        <f t="shared" si="113"/>
        <v>4.2675170999999921</v>
      </c>
      <c r="J517" s="7">
        <f t="shared" si="114"/>
        <v>18.211702198792342</v>
      </c>
      <c r="K517" s="7">
        <f t="shared" si="115"/>
        <v>4.2675170999999921</v>
      </c>
      <c r="L517" s="22">
        <f t="shared" si="116"/>
        <v>2.5416040543205204E-2</v>
      </c>
      <c r="M517" s="7">
        <f t="shared" ca="1" si="105"/>
        <v>167.98671466666667</v>
      </c>
      <c r="N517" s="7">
        <f t="shared" ca="1" si="107"/>
        <v>-8.026626666668335E-2</v>
      </c>
      <c r="O517" s="7">
        <f t="shared" ca="1" si="108"/>
        <v>6.4426735646071227E-3</v>
      </c>
      <c r="P517" s="7">
        <f t="shared" ca="1" si="109"/>
        <v>8.026626666668335E-2</v>
      </c>
      <c r="Q517" s="22">
        <f t="shared" ca="1" si="110"/>
        <v>4.7804159656493191E-4</v>
      </c>
      <c r="R517" s="23">
        <f t="shared" ca="1" si="106"/>
        <v>-0.10512314740414708</v>
      </c>
      <c r="S517" s="24">
        <f t="shared" ca="1" si="117"/>
        <v>0</v>
      </c>
    </row>
    <row r="518" spans="5:19" x14ac:dyDescent="0.3">
      <c r="E518" s="21">
        <f t="shared" si="111"/>
        <v>517</v>
      </c>
      <c r="F518" s="97">
        <v>44216</v>
      </c>
      <c r="G518" s="98">
        <v>167.1261749</v>
      </c>
      <c r="H518" s="25">
        <f t="shared" si="112"/>
        <v>167.90644839999999</v>
      </c>
      <c r="I518" s="7">
        <f t="shared" si="113"/>
        <v>-0.78027349999999274</v>
      </c>
      <c r="J518" s="7">
        <f t="shared" si="114"/>
        <v>0.6088267348022387</v>
      </c>
      <c r="K518" s="7">
        <f t="shared" si="115"/>
        <v>0.78027349999999274</v>
      </c>
      <c r="L518" s="22">
        <f t="shared" si="116"/>
        <v>4.6687689733033721E-3</v>
      </c>
      <c r="M518" s="7">
        <f t="shared" ca="1" si="105"/>
        <v>166.95596823333332</v>
      </c>
      <c r="N518" s="7">
        <f t="shared" ca="1" si="107"/>
        <v>0.17020666666667239</v>
      </c>
      <c r="O518" s="7">
        <f t="shared" ca="1" si="108"/>
        <v>2.8970309377779727E-2</v>
      </c>
      <c r="P518" s="7">
        <f t="shared" ca="1" si="109"/>
        <v>0.17020666666667239</v>
      </c>
      <c r="Q518" s="22">
        <f t="shared" ca="1" si="110"/>
        <v>1.0184321323007338E-3</v>
      </c>
      <c r="R518" s="23">
        <f t="shared" ca="1" si="106"/>
        <v>0.14534978592920866</v>
      </c>
      <c r="S518" s="24">
        <f t="shared" ca="1" si="117"/>
        <v>1</v>
      </c>
    </row>
    <row r="519" spans="5:19" x14ac:dyDescent="0.3">
      <c r="E519" s="21">
        <f t="shared" si="111"/>
        <v>518</v>
      </c>
      <c r="F519" s="97">
        <v>44217</v>
      </c>
      <c r="G519" s="98">
        <v>167.79084779999999</v>
      </c>
      <c r="H519" s="25">
        <f t="shared" si="112"/>
        <v>167.1261749</v>
      </c>
      <c r="I519" s="7">
        <f t="shared" si="113"/>
        <v>0.66467289999999934</v>
      </c>
      <c r="J519" s="7">
        <f t="shared" si="114"/>
        <v>0.44179006399440912</v>
      </c>
      <c r="K519" s="7">
        <f t="shared" si="115"/>
        <v>0.66467289999999934</v>
      </c>
      <c r="L519" s="22">
        <f t="shared" si="116"/>
        <v>3.9613179664737316E-3</v>
      </c>
      <c r="M519" s="7">
        <f t="shared" ca="1" si="105"/>
        <v>166.22385153333335</v>
      </c>
      <c r="N519" s="7">
        <f t="shared" ca="1" si="107"/>
        <v>1.5669962666666493</v>
      </c>
      <c r="O519" s="7">
        <f t="shared" ca="1" si="108"/>
        <v>2.4554772997472165</v>
      </c>
      <c r="P519" s="7">
        <f t="shared" ca="1" si="109"/>
        <v>1.5669962666666493</v>
      </c>
      <c r="Q519" s="22">
        <f t="shared" ca="1" si="110"/>
        <v>9.3389853333028412E-3</v>
      </c>
      <c r="R519" s="23">
        <f t="shared" ca="1" si="106"/>
        <v>1.5421393859291856</v>
      </c>
      <c r="S519" s="24">
        <f t="shared" ca="1" si="117"/>
        <v>0</v>
      </c>
    </row>
    <row r="520" spans="5:19" x14ac:dyDescent="0.3">
      <c r="E520" s="21">
        <f t="shared" si="111"/>
        <v>519</v>
      </c>
      <c r="F520" s="97">
        <v>44218</v>
      </c>
      <c r="G520" s="98">
        <v>163.47517400000001</v>
      </c>
      <c r="H520" s="25">
        <f t="shared" si="112"/>
        <v>167.79084779999999</v>
      </c>
      <c r="I520" s="7">
        <f t="shared" si="113"/>
        <v>-4.3156737999999848</v>
      </c>
      <c r="J520" s="7">
        <f t="shared" si="114"/>
        <v>18.625040348006308</v>
      </c>
      <c r="K520" s="7">
        <f t="shared" si="115"/>
        <v>4.3156737999999848</v>
      </c>
      <c r="L520" s="22">
        <f t="shared" si="116"/>
        <v>2.6399566945865337E-2</v>
      </c>
      <c r="M520" s="7">
        <f t="shared" ca="1" si="105"/>
        <v>167.60782369999998</v>
      </c>
      <c r="N520" s="7">
        <f t="shared" ca="1" si="107"/>
        <v>-4.1326496999999733</v>
      </c>
      <c r="O520" s="7">
        <f t="shared" ca="1" si="108"/>
        <v>17.078793542909871</v>
      </c>
      <c r="P520" s="7">
        <f t="shared" ca="1" si="109"/>
        <v>4.1326496999999733</v>
      </c>
      <c r="Q520" s="22">
        <f t="shared" ca="1" si="110"/>
        <v>2.5279983491560454E-2</v>
      </c>
      <c r="R520" s="23">
        <f t="shared" ca="1" si="106"/>
        <v>-4.1575065807374374</v>
      </c>
      <c r="S520" s="24">
        <f t="shared" ca="1" si="117"/>
        <v>1</v>
      </c>
    </row>
    <row r="521" spans="5:19" x14ac:dyDescent="0.3">
      <c r="E521" s="21">
        <f t="shared" si="111"/>
        <v>520</v>
      </c>
      <c r="F521" s="97">
        <v>44221</v>
      </c>
      <c r="G521" s="98">
        <v>158.5622864</v>
      </c>
      <c r="H521" s="25">
        <f t="shared" si="112"/>
        <v>163.47517400000001</v>
      </c>
      <c r="I521" s="7">
        <f t="shared" si="113"/>
        <v>-4.9128876000000048</v>
      </c>
      <c r="J521" s="7">
        <f t="shared" si="114"/>
        <v>24.136464570233809</v>
      </c>
      <c r="K521" s="7">
        <f t="shared" si="115"/>
        <v>4.9128876000000048</v>
      </c>
      <c r="L521" s="22">
        <f t="shared" si="116"/>
        <v>3.098396038265001E-2</v>
      </c>
      <c r="M521" s="7">
        <f t="shared" ca="1" si="105"/>
        <v>166.13073223333333</v>
      </c>
      <c r="N521" s="7">
        <f t="shared" ca="1" si="107"/>
        <v>-7.5684458333333282</v>
      </c>
      <c r="O521" s="7">
        <f t="shared" ca="1" si="108"/>
        <v>57.281372332100617</v>
      </c>
      <c r="P521" s="7">
        <f t="shared" ca="1" si="109"/>
        <v>7.5684458333333282</v>
      </c>
      <c r="Q521" s="22">
        <f t="shared" ca="1" si="110"/>
        <v>4.77316895786975E-2</v>
      </c>
      <c r="R521" s="23">
        <f t="shared" ca="1" si="106"/>
        <v>-7.5933027140707923</v>
      </c>
      <c r="S521" s="24">
        <f t="shared" ca="1" si="117"/>
        <v>0</v>
      </c>
    </row>
    <row r="522" spans="5:19" x14ac:dyDescent="0.3">
      <c r="E522" s="21">
        <f t="shared" si="111"/>
        <v>521</v>
      </c>
      <c r="F522" s="97">
        <v>44222</v>
      </c>
      <c r="G522" s="98">
        <v>162.71415709999999</v>
      </c>
      <c r="H522" s="25">
        <f t="shared" si="112"/>
        <v>158.5622864</v>
      </c>
      <c r="I522" s="7">
        <f t="shared" si="113"/>
        <v>4.1518706999999893</v>
      </c>
      <c r="J522" s="7">
        <f t="shared" si="114"/>
        <v>17.2380303095184</v>
      </c>
      <c r="K522" s="7">
        <f t="shared" si="115"/>
        <v>4.1518706999999893</v>
      </c>
      <c r="L522" s="22">
        <f t="shared" si="116"/>
        <v>2.5516345805413568E-2</v>
      </c>
      <c r="M522" s="7">
        <f t="shared" ca="1" si="105"/>
        <v>163.27610273333332</v>
      </c>
      <c r="N522" s="7">
        <f t="shared" ca="1" si="107"/>
        <v>-0.56194563333332326</v>
      </c>
      <c r="O522" s="7">
        <f t="shared" ca="1" si="108"/>
        <v>0.3157828948223898</v>
      </c>
      <c r="P522" s="7">
        <f t="shared" ca="1" si="109"/>
        <v>0.56194563333332326</v>
      </c>
      <c r="Q522" s="22">
        <f t="shared" ca="1" si="110"/>
        <v>3.4535755422188969E-3</v>
      </c>
      <c r="R522" s="23">
        <f t="shared" ca="1" si="106"/>
        <v>-0.58680251407078698</v>
      </c>
      <c r="S522" s="24">
        <f t="shared" ca="1" si="117"/>
        <v>0</v>
      </c>
    </row>
    <row r="523" spans="5:19" x14ac:dyDescent="0.3">
      <c r="E523" s="21">
        <f t="shared" si="111"/>
        <v>522</v>
      </c>
      <c r="F523" s="97">
        <v>44223</v>
      </c>
      <c r="G523" s="98">
        <v>157.04985049999999</v>
      </c>
      <c r="H523" s="25">
        <f t="shared" si="112"/>
        <v>162.71415709999999</v>
      </c>
      <c r="I523" s="7">
        <f t="shared" si="113"/>
        <v>-5.6643066000000033</v>
      </c>
      <c r="J523" s="7">
        <f t="shared" si="114"/>
        <v>32.084369258803598</v>
      </c>
      <c r="K523" s="7">
        <f t="shared" si="115"/>
        <v>5.6643066000000033</v>
      </c>
      <c r="L523" s="22">
        <f t="shared" si="116"/>
        <v>3.6066934046524314E-2</v>
      </c>
      <c r="M523" s="7">
        <f t="shared" ca="1" si="105"/>
        <v>161.58387249999998</v>
      </c>
      <c r="N523" s="7">
        <f t="shared" ca="1" si="107"/>
        <v>-4.5340219999999931</v>
      </c>
      <c r="O523" s="7">
        <f t="shared" ca="1" si="108"/>
        <v>20.557355496483936</v>
      </c>
      <c r="P523" s="7">
        <f t="shared" ca="1" si="109"/>
        <v>4.5340219999999931</v>
      </c>
      <c r="Q523" s="22">
        <f t="shared" ca="1" si="110"/>
        <v>2.8869954256976471E-2</v>
      </c>
      <c r="R523" s="23">
        <f t="shared" ca="1" si="106"/>
        <v>-4.5588788807374572</v>
      </c>
      <c r="S523" s="24">
        <f t="shared" ca="1" si="117"/>
        <v>0</v>
      </c>
    </row>
    <row r="524" spans="5:19" x14ac:dyDescent="0.3">
      <c r="E524" s="21">
        <f t="shared" si="111"/>
        <v>523</v>
      </c>
      <c r="F524" s="97">
        <v>44224</v>
      </c>
      <c r="G524" s="98">
        <v>155.08468629999999</v>
      </c>
      <c r="H524" s="25">
        <f t="shared" si="112"/>
        <v>157.04985049999999</v>
      </c>
      <c r="I524" s="7">
        <f t="shared" si="113"/>
        <v>-1.9651642000000038</v>
      </c>
      <c r="J524" s="7">
        <f t="shared" si="114"/>
        <v>3.8618703329616548</v>
      </c>
      <c r="K524" s="7">
        <f t="shared" si="115"/>
        <v>1.9651642000000038</v>
      </c>
      <c r="L524" s="22">
        <f t="shared" si="116"/>
        <v>1.2671555437772479E-2</v>
      </c>
      <c r="M524" s="7">
        <f t="shared" ca="1" si="105"/>
        <v>159.44209800000002</v>
      </c>
      <c r="N524" s="7">
        <f t="shared" ca="1" si="107"/>
        <v>-4.3574117000000285</v>
      </c>
      <c r="O524" s="7">
        <f t="shared" ca="1" si="108"/>
        <v>18.987036723297138</v>
      </c>
      <c r="P524" s="7">
        <f t="shared" ca="1" si="109"/>
        <v>4.3574117000000285</v>
      </c>
      <c r="Q524" s="22">
        <f t="shared" ca="1" si="110"/>
        <v>2.809698239045301E-2</v>
      </c>
      <c r="R524" s="23">
        <f t="shared" ca="1" si="106"/>
        <v>-4.3822685807374926</v>
      </c>
      <c r="S524" s="24">
        <f t="shared" ca="1" si="117"/>
        <v>0</v>
      </c>
    </row>
    <row r="525" spans="5:19" x14ac:dyDescent="0.3">
      <c r="E525" s="21">
        <f t="shared" si="111"/>
        <v>524</v>
      </c>
      <c r="F525" s="97">
        <v>44225</v>
      </c>
      <c r="G525" s="98">
        <v>153.97685240000001</v>
      </c>
      <c r="H525" s="25">
        <f t="shared" si="112"/>
        <v>155.08468629999999</v>
      </c>
      <c r="I525" s="7">
        <f t="shared" si="113"/>
        <v>-1.1078338999999744</v>
      </c>
      <c r="J525" s="7">
        <f t="shared" si="114"/>
        <v>1.2272959499891534</v>
      </c>
      <c r="K525" s="7">
        <f t="shared" si="115"/>
        <v>1.1078338999999744</v>
      </c>
      <c r="L525" s="22">
        <f t="shared" si="116"/>
        <v>7.1948080684364887E-3</v>
      </c>
      <c r="M525" s="7">
        <f t="shared" ca="1" si="105"/>
        <v>158.28289796666667</v>
      </c>
      <c r="N525" s="7">
        <f t="shared" ca="1" si="107"/>
        <v>-4.3060455666666542</v>
      </c>
      <c r="O525" s="7">
        <f t="shared" ca="1" si="108"/>
        <v>18.542028422209548</v>
      </c>
      <c r="P525" s="7">
        <f t="shared" ca="1" si="109"/>
        <v>4.3060455666666542</v>
      </c>
      <c r="Q525" s="22">
        <f t="shared" ca="1" si="110"/>
        <v>2.7965538323126898E-2</v>
      </c>
      <c r="R525" s="23">
        <f t="shared" ca="1" si="106"/>
        <v>-4.3309024474041182</v>
      </c>
      <c r="S525" s="24">
        <f t="shared" ca="1" si="117"/>
        <v>0</v>
      </c>
    </row>
    <row r="526" spans="5:19" x14ac:dyDescent="0.3">
      <c r="E526" s="21">
        <f t="shared" si="111"/>
        <v>525</v>
      </c>
      <c r="F526" s="97">
        <v>44228</v>
      </c>
      <c r="G526" s="98">
        <v>158.1094971</v>
      </c>
      <c r="H526" s="25">
        <f t="shared" si="112"/>
        <v>153.97685240000001</v>
      </c>
      <c r="I526" s="7">
        <f t="shared" si="113"/>
        <v>4.132644699999986</v>
      </c>
      <c r="J526" s="7">
        <f t="shared" si="114"/>
        <v>17.078752216437973</v>
      </c>
      <c r="K526" s="7">
        <f t="shared" si="115"/>
        <v>4.132644699999986</v>
      </c>
      <c r="L526" s="22">
        <f t="shared" si="116"/>
        <v>2.6137865060605434E-2</v>
      </c>
      <c r="M526" s="7">
        <f t="shared" ca="1" si="105"/>
        <v>155.37046306666664</v>
      </c>
      <c r="N526" s="7">
        <f t="shared" ca="1" si="107"/>
        <v>2.739034033333354</v>
      </c>
      <c r="O526" s="7">
        <f t="shared" ca="1" si="108"/>
        <v>7.5023074357583814</v>
      </c>
      <c r="P526" s="7">
        <f t="shared" ca="1" si="109"/>
        <v>2.739034033333354</v>
      </c>
      <c r="Q526" s="22">
        <f t="shared" ca="1" si="110"/>
        <v>1.7323652807528626E-2</v>
      </c>
      <c r="R526" s="23">
        <f t="shared" ca="1" si="106"/>
        <v>2.7141771525958904</v>
      </c>
      <c r="S526" s="24">
        <f t="shared" ca="1" si="117"/>
        <v>1</v>
      </c>
    </row>
    <row r="527" spans="5:19" x14ac:dyDescent="0.3">
      <c r="E527" s="21">
        <f t="shared" si="111"/>
        <v>526</v>
      </c>
      <c r="F527" s="97">
        <v>44229</v>
      </c>
      <c r="G527" s="98">
        <v>162.0687561</v>
      </c>
      <c r="H527" s="25">
        <f t="shared" si="112"/>
        <v>158.1094971</v>
      </c>
      <c r="I527" s="7">
        <f t="shared" si="113"/>
        <v>3.959259000000003</v>
      </c>
      <c r="J527" s="7">
        <f t="shared" si="114"/>
        <v>15.675731829081023</v>
      </c>
      <c r="K527" s="7">
        <f t="shared" si="115"/>
        <v>3.959259000000003</v>
      </c>
      <c r="L527" s="22">
        <f t="shared" si="116"/>
        <v>2.4429501992086943E-2</v>
      </c>
      <c r="M527" s="7">
        <f t="shared" ca="1" si="105"/>
        <v>155.7236786</v>
      </c>
      <c r="N527" s="7">
        <f t="shared" ca="1" si="107"/>
        <v>6.3450775000000021</v>
      </c>
      <c r="O527" s="7">
        <f t="shared" ca="1" si="108"/>
        <v>40.260008481006274</v>
      </c>
      <c r="P527" s="7">
        <f t="shared" ca="1" si="109"/>
        <v>6.3450775000000021</v>
      </c>
      <c r="Q527" s="22">
        <f t="shared" ca="1" si="110"/>
        <v>3.915052877980349E-2</v>
      </c>
      <c r="R527" s="23">
        <f t="shared" ca="1" si="106"/>
        <v>6.3202206192625381</v>
      </c>
      <c r="S527" s="24">
        <f t="shared" ca="1" si="117"/>
        <v>0</v>
      </c>
    </row>
    <row r="528" spans="5:19" x14ac:dyDescent="0.3">
      <c r="E528" s="21">
        <f t="shared" si="111"/>
        <v>527</v>
      </c>
      <c r="F528" s="97">
        <v>44230</v>
      </c>
      <c r="G528" s="98">
        <v>160.87422179999999</v>
      </c>
      <c r="H528" s="25">
        <f t="shared" si="112"/>
        <v>162.0687561</v>
      </c>
      <c r="I528" s="7">
        <f t="shared" si="113"/>
        <v>-1.194534300000015</v>
      </c>
      <c r="J528" s="7">
        <f t="shared" si="114"/>
        <v>1.4269121938765259</v>
      </c>
      <c r="K528" s="7">
        <f t="shared" si="115"/>
        <v>1.194534300000015</v>
      </c>
      <c r="L528" s="22">
        <f t="shared" si="116"/>
        <v>7.4252685522548717E-3</v>
      </c>
      <c r="M528" s="7">
        <f t="shared" ca="1" si="105"/>
        <v>158.05170186666666</v>
      </c>
      <c r="N528" s="7">
        <f t="shared" ca="1" si="107"/>
        <v>2.8225199333333251</v>
      </c>
      <c r="O528" s="7">
        <f t="shared" ca="1" si="108"/>
        <v>7.9666187740639582</v>
      </c>
      <c r="P528" s="7">
        <f t="shared" ca="1" si="109"/>
        <v>2.8225199333333251</v>
      </c>
      <c r="Q528" s="22">
        <f t="shared" ca="1" si="110"/>
        <v>1.7544886320210472E-2</v>
      </c>
      <c r="R528" s="23">
        <f t="shared" ca="1" si="106"/>
        <v>2.7976630525958615</v>
      </c>
      <c r="S528" s="24">
        <f t="shared" ca="1" si="117"/>
        <v>0</v>
      </c>
    </row>
    <row r="529" spans="5:19" x14ac:dyDescent="0.3">
      <c r="E529" s="21">
        <f t="shared" si="111"/>
        <v>528</v>
      </c>
      <c r="F529" s="97">
        <v>44231</v>
      </c>
      <c r="G529" s="98">
        <v>158.80308529999999</v>
      </c>
      <c r="H529" s="25">
        <f t="shared" si="112"/>
        <v>160.87422179999999</v>
      </c>
      <c r="I529" s="7">
        <f t="shared" si="113"/>
        <v>-2.0711364999999944</v>
      </c>
      <c r="J529" s="7">
        <f t="shared" si="114"/>
        <v>4.2896064016322271</v>
      </c>
      <c r="K529" s="7">
        <f t="shared" si="115"/>
        <v>2.0711364999999944</v>
      </c>
      <c r="L529" s="22">
        <f t="shared" si="116"/>
        <v>1.3042167890424446E-2</v>
      </c>
      <c r="M529" s="7">
        <f t="shared" ca="1" si="105"/>
        <v>160.35082499999999</v>
      </c>
      <c r="N529" s="7">
        <f t="shared" ca="1" si="107"/>
        <v>-1.5477396999999939</v>
      </c>
      <c r="O529" s="7">
        <f t="shared" ca="1" si="108"/>
        <v>2.3954981789560712</v>
      </c>
      <c r="P529" s="7">
        <f t="shared" ca="1" si="109"/>
        <v>1.5477396999999939</v>
      </c>
      <c r="Q529" s="22">
        <f t="shared" ca="1" si="110"/>
        <v>9.7462823034962405E-3</v>
      </c>
      <c r="R529" s="23">
        <f t="shared" ca="1" si="106"/>
        <v>-1.5725965807374576</v>
      </c>
      <c r="S529" s="24">
        <f t="shared" ca="1" si="117"/>
        <v>1</v>
      </c>
    </row>
    <row r="530" spans="5:19" x14ac:dyDescent="0.3">
      <c r="E530" s="21">
        <f t="shared" si="111"/>
        <v>529</v>
      </c>
      <c r="F530" s="97">
        <v>44232</v>
      </c>
      <c r="G530" s="98">
        <v>162.36737059999999</v>
      </c>
      <c r="H530" s="25">
        <f t="shared" si="112"/>
        <v>158.80308529999999</v>
      </c>
      <c r="I530" s="7">
        <f t="shared" si="113"/>
        <v>3.5642852999999945</v>
      </c>
      <c r="J530" s="7">
        <f t="shared" si="114"/>
        <v>12.70412969979605</v>
      </c>
      <c r="K530" s="7">
        <f t="shared" si="115"/>
        <v>3.5642852999999945</v>
      </c>
      <c r="L530" s="22">
        <f t="shared" si="116"/>
        <v>2.1951980172055546E-2</v>
      </c>
      <c r="M530" s="7">
        <f t="shared" ca="1" si="105"/>
        <v>160.58202106666667</v>
      </c>
      <c r="N530" s="7">
        <f t="shared" ca="1" si="107"/>
        <v>1.7853495333333171</v>
      </c>
      <c r="O530" s="7">
        <f t="shared" ca="1" si="108"/>
        <v>3.1874729561734934</v>
      </c>
      <c r="P530" s="7">
        <f t="shared" ca="1" si="109"/>
        <v>1.7853495333333171</v>
      </c>
      <c r="Q530" s="22">
        <f t="shared" ca="1" si="110"/>
        <v>1.0995740872909826E-2</v>
      </c>
      <c r="R530" s="23">
        <f t="shared" ca="1" si="106"/>
        <v>1.7604926525958535</v>
      </c>
      <c r="S530" s="24">
        <f t="shared" ca="1" si="117"/>
        <v>1</v>
      </c>
    </row>
    <row r="531" spans="5:19" x14ac:dyDescent="0.3">
      <c r="E531" s="21">
        <f t="shared" si="111"/>
        <v>530</v>
      </c>
      <c r="F531" s="97">
        <v>44235</v>
      </c>
      <c r="G531" s="98">
        <v>163.3692169</v>
      </c>
      <c r="H531" s="25">
        <f t="shared" si="112"/>
        <v>162.36737059999999</v>
      </c>
      <c r="I531" s="7">
        <f t="shared" si="113"/>
        <v>1.0018463000000111</v>
      </c>
      <c r="J531" s="7">
        <f t="shared" si="114"/>
        <v>1.0036960088237121</v>
      </c>
      <c r="K531" s="7">
        <f t="shared" si="115"/>
        <v>1.0018463000000111</v>
      </c>
      <c r="L531" s="22">
        <f t="shared" si="116"/>
        <v>6.1324055964181532E-3</v>
      </c>
      <c r="M531" s="7">
        <f t="shared" ca="1" si="105"/>
        <v>160.68155923333333</v>
      </c>
      <c r="N531" s="7">
        <f t="shared" ca="1" si="107"/>
        <v>2.6876576666666665</v>
      </c>
      <c r="O531" s="7">
        <f t="shared" ca="1" si="108"/>
        <v>7.2235037331921106</v>
      </c>
      <c r="P531" s="7">
        <f t="shared" ca="1" si="109"/>
        <v>2.6876576666666665</v>
      </c>
      <c r="Q531" s="22">
        <f t="shared" ca="1" si="110"/>
        <v>1.6451432636246335E-2</v>
      </c>
      <c r="R531" s="23">
        <f t="shared" ca="1" si="106"/>
        <v>2.6628007859292029</v>
      </c>
      <c r="S531" s="24">
        <f t="shared" ca="1" si="117"/>
        <v>0</v>
      </c>
    </row>
    <row r="532" spans="5:19" x14ac:dyDescent="0.3">
      <c r="E532" s="21">
        <f t="shared" si="111"/>
        <v>531</v>
      </c>
      <c r="F532" s="97">
        <v>44236</v>
      </c>
      <c r="G532" s="98">
        <v>166.61560059999999</v>
      </c>
      <c r="H532" s="25">
        <f t="shared" si="112"/>
        <v>163.3692169</v>
      </c>
      <c r="I532" s="7">
        <f t="shared" si="113"/>
        <v>3.2463836999999955</v>
      </c>
      <c r="J532" s="7">
        <f t="shared" si="114"/>
        <v>10.539007127625661</v>
      </c>
      <c r="K532" s="7">
        <f t="shared" si="115"/>
        <v>3.2463836999999955</v>
      </c>
      <c r="L532" s="22">
        <f t="shared" si="116"/>
        <v>1.9484272110831351E-2</v>
      </c>
      <c r="M532" s="7">
        <f t="shared" ca="1" si="105"/>
        <v>161.51322426666664</v>
      </c>
      <c r="N532" s="7">
        <f t="shared" ca="1" si="107"/>
        <v>5.1023763333333534</v>
      </c>
      <c r="O532" s="7">
        <f t="shared" ca="1" si="108"/>
        <v>26.034244246960316</v>
      </c>
      <c r="P532" s="7">
        <f t="shared" ca="1" si="109"/>
        <v>5.1023763333333534</v>
      </c>
      <c r="Q532" s="22">
        <f t="shared" ca="1" si="110"/>
        <v>3.0623640973349249E-2</v>
      </c>
      <c r="R532" s="23">
        <f t="shared" ca="1" si="106"/>
        <v>5.0775194525958893</v>
      </c>
      <c r="S532" s="24">
        <f t="shared" ca="1" si="117"/>
        <v>0</v>
      </c>
    </row>
    <row r="533" spans="5:19" x14ac:dyDescent="0.3">
      <c r="E533" s="21">
        <f t="shared" si="111"/>
        <v>532</v>
      </c>
      <c r="F533" s="97">
        <v>44237</v>
      </c>
      <c r="G533" s="98">
        <v>163.52334590000001</v>
      </c>
      <c r="H533" s="25">
        <f t="shared" si="112"/>
        <v>166.61560059999999</v>
      </c>
      <c r="I533" s="7">
        <f t="shared" si="113"/>
        <v>-3.0922546999999838</v>
      </c>
      <c r="J533" s="7">
        <f t="shared" si="114"/>
        <v>9.5620391296719891</v>
      </c>
      <c r="K533" s="7">
        <f t="shared" si="115"/>
        <v>3.0922546999999838</v>
      </c>
      <c r="L533" s="22">
        <f t="shared" si="116"/>
        <v>1.8910172629974197E-2</v>
      </c>
      <c r="M533" s="7">
        <f t="shared" ca="1" si="105"/>
        <v>164.11739603333334</v>
      </c>
      <c r="N533" s="7">
        <f t="shared" ca="1" si="107"/>
        <v>-0.5940501333333259</v>
      </c>
      <c r="O533" s="7">
        <f t="shared" ca="1" si="108"/>
        <v>0.35289556091334229</v>
      </c>
      <c r="P533" s="7">
        <f t="shared" ca="1" si="109"/>
        <v>0.5940501333333259</v>
      </c>
      <c r="Q533" s="22">
        <f t="shared" ca="1" si="110"/>
        <v>3.6328154250011946E-3</v>
      </c>
      <c r="R533" s="23">
        <f t="shared" ca="1" si="106"/>
        <v>-0.61890701407078963</v>
      </c>
      <c r="S533" s="24">
        <f t="shared" ca="1" si="117"/>
        <v>1</v>
      </c>
    </row>
    <row r="534" spans="5:19" x14ac:dyDescent="0.3">
      <c r="E534" s="21">
        <f t="shared" si="111"/>
        <v>533</v>
      </c>
      <c r="F534" s="97">
        <v>44238</v>
      </c>
      <c r="G534" s="98">
        <v>171.65376280000001</v>
      </c>
      <c r="H534" s="25">
        <f t="shared" si="112"/>
        <v>163.52334590000001</v>
      </c>
      <c r="I534" s="7">
        <f t="shared" si="113"/>
        <v>8.1304169000000002</v>
      </c>
      <c r="J534" s="7">
        <f t="shared" si="114"/>
        <v>66.103678967805607</v>
      </c>
      <c r="K534" s="7">
        <f t="shared" si="115"/>
        <v>8.1304169000000002</v>
      </c>
      <c r="L534" s="22">
        <f t="shared" si="116"/>
        <v>4.7365212200288567E-2</v>
      </c>
      <c r="M534" s="7">
        <f t="shared" ca="1" si="105"/>
        <v>164.50272113333332</v>
      </c>
      <c r="N534" s="7">
        <f t="shared" ca="1" si="107"/>
        <v>7.1510416666666856</v>
      </c>
      <c r="O534" s="7">
        <f t="shared" ca="1" si="108"/>
        <v>51.137396918403049</v>
      </c>
      <c r="P534" s="7">
        <f t="shared" ca="1" si="109"/>
        <v>7.1510416666666856</v>
      </c>
      <c r="Q534" s="22">
        <f t="shared" ca="1" si="110"/>
        <v>4.1659684879722804E-2</v>
      </c>
      <c r="R534" s="23">
        <f t="shared" ca="1" si="106"/>
        <v>7.1261847859292216</v>
      </c>
      <c r="S534" s="24">
        <f t="shared" ca="1" si="117"/>
        <v>1</v>
      </c>
    </row>
    <row r="535" spans="5:19" x14ac:dyDescent="0.3">
      <c r="E535" s="21">
        <f t="shared" si="111"/>
        <v>534</v>
      </c>
      <c r="F535" s="97">
        <v>44239</v>
      </c>
      <c r="G535" s="98">
        <v>170.58447269999999</v>
      </c>
      <c r="H535" s="25">
        <f t="shared" si="112"/>
        <v>171.65376280000001</v>
      </c>
      <c r="I535" s="7">
        <f t="shared" si="113"/>
        <v>-1.0692901000000177</v>
      </c>
      <c r="J535" s="7">
        <f t="shared" si="114"/>
        <v>1.1433813179580479</v>
      </c>
      <c r="K535" s="7">
        <f t="shared" si="115"/>
        <v>1.0692901000000177</v>
      </c>
      <c r="L535" s="22">
        <f t="shared" si="116"/>
        <v>6.2683905696419096E-3</v>
      </c>
      <c r="M535" s="7">
        <f t="shared" ca="1" si="105"/>
        <v>167.26423643333331</v>
      </c>
      <c r="N535" s="7">
        <f t="shared" ca="1" si="107"/>
        <v>3.3202362666666829</v>
      </c>
      <c r="O535" s="7">
        <f t="shared" ca="1" si="108"/>
        <v>11.023968866488712</v>
      </c>
      <c r="P535" s="7">
        <f t="shared" ca="1" si="109"/>
        <v>3.3202362666666829</v>
      </c>
      <c r="Q535" s="22">
        <f t="shared" ca="1" si="110"/>
        <v>1.9463883283831161E-2</v>
      </c>
      <c r="R535" s="23">
        <f t="shared" ca="1" si="106"/>
        <v>3.2953793859292193</v>
      </c>
      <c r="S535" s="24">
        <f t="shared" ca="1" si="117"/>
        <v>0</v>
      </c>
    </row>
    <row r="536" spans="5:19" x14ac:dyDescent="0.3">
      <c r="E536" s="21">
        <f t="shared" si="111"/>
        <v>535</v>
      </c>
      <c r="F536" s="97">
        <v>44243</v>
      </c>
      <c r="G536" s="98">
        <v>172.60742189999999</v>
      </c>
      <c r="H536" s="25">
        <f t="shared" si="112"/>
        <v>170.58447269999999</v>
      </c>
      <c r="I536" s="7">
        <f t="shared" si="113"/>
        <v>2.0229491999999993</v>
      </c>
      <c r="J536" s="7">
        <f t="shared" si="114"/>
        <v>4.0923234657806375</v>
      </c>
      <c r="K536" s="7">
        <f t="shared" si="115"/>
        <v>2.0229491999999993</v>
      </c>
      <c r="L536" s="22">
        <f t="shared" si="116"/>
        <v>1.1719943312588226E-2</v>
      </c>
      <c r="M536" s="7">
        <f t="shared" ca="1" si="105"/>
        <v>168.58719379999999</v>
      </c>
      <c r="N536" s="7">
        <f t="shared" ca="1" si="107"/>
        <v>4.0202280999999971</v>
      </c>
      <c r="O536" s="7">
        <f t="shared" ca="1" si="108"/>
        <v>16.162233976029587</v>
      </c>
      <c r="P536" s="7">
        <f t="shared" ca="1" si="109"/>
        <v>4.0202280999999971</v>
      </c>
      <c r="Q536" s="22">
        <f t="shared" ca="1" si="110"/>
        <v>2.3291165905537446E-2</v>
      </c>
      <c r="R536" s="23">
        <f t="shared" ca="1" si="106"/>
        <v>3.9953712192625335</v>
      </c>
      <c r="S536" s="24">
        <f t="shared" ca="1" si="117"/>
        <v>0</v>
      </c>
    </row>
    <row r="537" spans="5:19" x14ac:dyDescent="0.3">
      <c r="E537" s="21">
        <f t="shared" si="111"/>
        <v>536</v>
      </c>
      <c r="F537" s="97">
        <v>44244</v>
      </c>
      <c r="G537" s="98">
        <v>170.02575680000001</v>
      </c>
      <c r="H537" s="25">
        <f t="shared" si="112"/>
        <v>172.60742189999999</v>
      </c>
      <c r="I537" s="7">
        <f t="shared" si="113"/>
        <v>-2.5816650999999808</v>
      </c>
      <c r="J537" s="7">
        <f t="shared" si="114"/>
        <v>6.6649946885579112</v>
      </c>
      <c r="K537" s="7">
        <f t="shared" si="115"/>
        <v>2.5816650999999808</v>
      </c>
      <c r="L537" s="22">
        <f t="shared" si="116"/>
        <v>1.5183964762684595E-2</v>
      </c>
      <c r="M537" s="7">
        <f t="shared" ca="1" si="105"/>
        <v>171.61521913333331</v>
      </c>
      <c r="N537" s="7">
        <f t="shared" ca="1" si="107"/>
        <v>-1.5894623333333016</v>
      </c>
      <c r="O537" s="7">
        <f t="shared" ca="1" si="108"/>
        <v>2.5263905090853433</v>
      </c>
      <c r="P537" s="7">
        <f t="shared" ca="1" si="109"/>
        <v>1.5894623333333016</v>
      </c>
      <c r="Q537" s="22">
        <f t="shared" ca="1" si="110"/>
        <v>9.3483620555382899E-3</v>
      </c>
      <c r="R537" s="23">
        <f t="shared" ca="1" si="106"/>
        <v>-1.6143192140707652</v>
      </c>
      <c r="S537" s="24">
        <f t="shared" ca="1" si="117"/>
        <v>1</v>
      </c>
    </row>
    <row r="538" spans="5:19" x14ac:dyDescent="0.3">
      <c r="E538" s="21">
        <f t="shared" si="111"/>
        <v>537</v>
      </c>
      <c r="F538" s="97">
        <v>44245</v>
      </c>
      <c r="G538" s="98">
        <v>168.56149289999999</v>
      </c>
      <c r="H538" s="25">
        <f t="shared" si="112"/>
        <v>170.02575680000001</v>
      </c>
      <c r="I538" s="7">
        <f t="shared" si="113"/>
        <v>-1.4642639000000202</v>
      </c>
      <c r="J538" s="7">
        <f t="shared" si="114"/>
        <v>2.1440687688432689</v>
      </c>
      <c r="K538" s="7">
        <f t="shared" si="115"/>
        <v>1.4642639000000202</v>
      </c>
      <c r="L538" s="22">
        <f t="shared" si="116"/>
        <v>8.6868232762313188E-3</v>
      </c>
      <c r="M538" s="7">
        <f t="shared" ca="1" si="105"/>
        <v>171.07255046666668</v>
      </c>
      <c r="N538" s="7">
        <f t="shared" ca="1" si="107"/>
        <v>-2.5110575666666932</v>
      </c>
      <c r="O538" s="7">
        <f t="shared" ca="1" si="108"/>
        <v>6.3054101031140544</v>
      </c>
      <c r="P538" s="7">
        <f t="shared" ca="1" si="109"/>
        <v>2.5110575666666932</v>
      </c>
      <c r="Q538" s="22">
        <f t="shared" ca="1" si="110"/>
        <v>1.4896982243485417E-2</v>
      </c>
      <c r="R538" s="23">
        <f t="shared" ca="1" si="106"/>
        <v>-2.5359144474041568</v>
      </c>
      <c r="S538" s="24">
        <f t="shared" ca="1" si="117"/>
        <v>0</v>
      </c>
    </row>
    <row r="539" spans="5:19" x14ac:dyDescent="0.3">
      <c r="E539" s="21">
        <f t="shared" si="111"/>
        <v>538</v>
      </c>
      <c r="F539" s="97">
        <v>44246</v>
      </c>
      <c r="G539" s="98">
        <v>171.48999019999999</v>
      </c>
      <c r="H539" s="25">
        <f t="shared" si="112"/>
        <v>168.56149289999999</v>
      </c>
      <c r="I539" s="7">
        <f t="shared" si="113"/>
        <v>2.9284973000000036</v>
      </c>
      <c r="J539" s="7">
        <f t="shared" si="114"/>
        <v>8.5760964361073118</v>
      </c>
      <c r="K539" s="7">
        <f t="shared" si="115"/>
        <v>2.9284973000000036</v>
      </c>
      <c r="L539" s="22">
        <f t="shared" si="116"/>
        <v>1.7076782712417485E-2</v>
      </c>
      <c r="M539" s="7">
        <f t="shared" ca="1" si="105"/>
        <v>170.39822386666665</v>
      </c>
      <c r="N539" s="7">
        <f t="shared" ca="1" si="107"/>
        <v>1.0917663333333394</v>
      </c>
      <c r="O539" s="7">
        <f t="shared" ca="1" si="108"/>
        <v>1.1919537266001243</v>
      </c>
      <c r="P539" s="7">
        <f t="shared" ca="1" si="109"/>
        <v>1.0917663333333394</v>
      </c>
      <c r="Q539" s="22">
        <f t="shared" ca="1" si="110"/>
        <v>6.3663560308101262E-3</v>
      </c>
      <c r="R539" s="23">
        <f t="shared" ca="1" si="106"/>
        <v>1.0669094525958758</v>
      </c>
      <c r="S539" s="24">
        <f t="shared" ca="1" si="117"/>
        <v>1</v>
      </c>
    </row>
    <row r="540" spans="5:19" x14ac:dyDescent="0.3">
      <c r="E540" s="21">
        <f t="shared" si="111"/>
        <v>539</v>
      </c>
      <c r="F540" s="97">
        <v>44249</v>
      </c>
      <c r="G540" s="98">
        <v>170.9312592</v>
      </c>
      <c r="H540" s="25">
        <f t="shared" si="112"/>
        <v>171.48999019999999</v>
      </c>
      <c r="I540" s="7">
        <f t="shared" si="113"/>
        <v>-0.55873099999999454</v>
      </c>
      <c r="J540" s="7">
        <f t="shared" si="114"/>
        <v>0.31218033036099391</v>
      </c>
      <c r="K540" s="7">
        <f t="shared" si="115"/>
        <v>0.55873099999999454</v>
      </c>
      <c r="L540" s="22">
        <f t="shared" si="116"/>
        <v>3.2687467617976487E-3</v>
      </c>
      <c r="M540" s="7">
        <f t="shared" ca="1" si="105"/>
        <v>170.02574663333334</v>
      </c>
      <c r="N540" s="7">
        <f t="shared" ca="1" si="107"/>
        <v>0.90551256666665836</v>
      </c>
      <c r="O540" s="7">
        <f t="shared" ca="1" si="108"/>
        <v>0.81995300839123941</v>
      </c>
      <c r="P540" s="7">
        <f t="shared" ca="1" si="109"/>
        <v>0.90551256666665836</v>
      </c>
      <c r="Q540" s="22">
        <f t="shared" ca="1" si="110"/>
        <v>5.2975246944571642E-3</v>
      </c>
      <c r="R540" s="23">
        <f t="shared" ca="1" si="106"/>
        <v>0.88065568592919463</v>
      </c>
      <c r="S540" s="24">
        <f t="shared" ca="1" si="117"/>
        <v>0</v>
      </c>
    </row>
    <row r="541" spans="5:19" x14ac:dyDescent="0.3">
      <c r="E541" s="21">
        <f t="shared" si="111"/>
        <v>540</v>
      </c>
      <c r="F541" s="97">
        <v>44250</v>
      </c>
      <c r="G541" s="98">
        <v>170.57484439999999</v>
      </c>
      <c r="H541" s="25">
        <f t="shared" si="112"/>
        <v>170.9312592</v>
      </c>
      <c r="I541" s="7">
        <f t="shared" si="113"/>
        <v>-0.35641480000001025</v>
      </c>
      <c r="J541" s="7">
        <f t="shared" si="114"/>
        <v>0.1270315096590473</v>
      </c>
      <c r="K541" s="7">
        <f t="shared" si="115"/>
        <v>0.35641480000001025</v>
      </c>
      <c r="L541" s="22">
        <f t="shared" si="116"/>
        <v>2.089492159607154E-3</v>
      </c>
      <c r="M541" s="7">
        <f t="shared" ca="1" si="105"/>
        <v>170.32758076666667</v>
      </c>
      <c r="N541" s="7">
        <f t="shared" ca="1" si="107"/>
        <v>0.24726363333331847</v>
      </c>
      <c r="O541" s="7">
        <f t="shared" ca="1" si="108"/>
        <v>6.1139304369193757E-2</v>
      </c>
      <c r="P541" s="7">
        <f t="shared" ca="1" si="109"/>
        <v>0.24726363333331847</v>
      </c>
      <c r="Q541" s="22">
        <f t="shared" ca="1" si="110"/>
        <v>1.4495902617005024E-3</v>
      </c>
      <c r="R541" s="23">
        <f t="shared" ca="1" si="106"/>
        <v>0.22240675259585474</v>
      </c>
      <c r="S541" s="24">
        <f t="shared" ca="1" si="117"/>
        <v>0</v>
      </c>
    </row>
    <row r="542" spans="5:19" x14ac:dyDescent="0.3">
      <c r="E542" s="21">
        <f t="shared" si="111"/>
        <v>541</v>
      </c>
      <c r="F542" s="97">
        <v>44251</v>
      </c>
      <c r="G542" s="98">
        <v>169.75602720000001</v>
      </c>
      <c r="H542" s="25">
        <f t="shared" si="112"/>
        <v>170.57484439999999</v>
      </c>
      <c r="I542" s="7">
        <f t="shared" si="113"/>
        <v>-0.81881719999998381</v>
      </c>
      <c r="J542" s="7">
        <f t="shared" si="114"/>
        <v>0.67046160701581348</v>
      </c>
      <c r="K542" s="7">
        <f t="shared" si="115"/>
        <v>0.81881719999998381</v>
      </c>
      <c r="L542" s="22">
        <f t="shared" si="116"/>
        <v>4.8234941256918374E-3</v>
      </c>
      <c r="M542" s="7">
        <f t="shared" ca="1" si="105"/>
        <v>170.99869793333332</v>
      </c>
      <c r="N542" s="7">
        <f t="shared" ca="1" si="107"/>
        <v>-1.2426707333333127</v>
      </c>
      <c r="O542" s="7">
        <f t="shared" ca="1" si="108"/>
        <v>1.5442305514831531</v>
      </c>
      <c r="P542" s="7">
        <f t="shared" ca="1" si="109"/>
        <v>1.2426707333333127</v>
      </c>
      <c r="Q542" s="22">
        <f t="shared" ca="1" si="110"/>
        <v>7.3203335035005616E-3</v>
      </c>
      <c r="R542" s="23">
        <f t="shared" ca="1" si="106"/>
        <v>-1.2675276140707763</v>
      </c>
      <c r="S542" s="24">
        <f t="shared" ca="1" si="117"/>
        <v>1</v>
      </c>
    </row>
    <row r="543" spans="5:19" x14ac:dyDescent="0.3">
      <c r="E543" s="21">
        <f t="shared" si="111"/>
        <v>542</v>
      </c>
      <c r="F543" s="97">
        <v>44252</v>
      </c>
      <c r="G543" s="98">
        <v>171.00834660000001</v>
      </c>
      <c r="H543" s="25">
        <f t="shared" si="112"/>
        <v>169.75602720000001</v>
      </c>
      <c r="I543" s="7">
        <f t="shared" si="113"/>
        <v>1.2523194000000046</v>
      </c>
      <c r="J543" s="7">
        <f t="shared" si="114"/>
        <v>1.5683038796163715</v>
      </c>
      <c r="K543" s="7">
        <f t="shared" si="115"/>
        <v>1.2523194000000046</v>
      </c>
      <c r="L543" s="22">
        <f t="shared" si="116"/>
        <v>7.3231478164587117E-3</v>
      </c>
      <c r="M543" s="7">
        <f t="shared" ca="1" si="105"/>
        <v>170.42071026666665</v>
      </c>
      <c r="N543" s="7">
        <f t="shared" ca="1" si="107"/>
        <v>0.58763633333336429</v>
      </c>
      <c r="O543" s="7">
        <f t="shared" ca="1" si="108"/>
        <v>0.34531646025348084</v>
      </c>
      <c r="P543" s="7">
        <f t="shared" ca="1" si="109"/>
        <v>0.58763633333336429</v>
      </c>
      <c r="Q543" s="22">
        <f t="shared" ca="1" si="110"/>
        <v>3.4363020578632051E-3</v>
      </c>
      <c r="R543" s="23">
        <f t="shared" ca="1" si="106"/>
        <v>0.56277945259590056</v>
      </c>
      <c r="S543" s="24">
        <f t="shared" ca="1" si="117"/>
        <v>1</v>
      </c>
    </row>
    <row r="544" spans="5:19" x14ac:dyDescent="0.3">
      <c r="E544" s="21">
        <f t="shared" si="111"/>
        <v>543</v>
      </c>
      <c r="F544" s="97">
        <v>44253</v>
      </c>
      <c r="G544" s="98">
        <v>169.19729609999999</v>
      </c>
      <c r="H544" s="25">
        <f t="shared" si="112"/>
        <v>171.00834660000001</v>
      </c>
      <c r="I544" s="7">
        <f t="shared" si="113"/>
        <v>-1.8110505000000217</v>
      </c>
      <c r="J544" s="7">
        <f t="shared" si="114"/>
        <v>3.2799039135503283</v>
      </c>
      <c r="K544" s="7">
        <f t="shared" si="115"/>
        <v>1.8110505000000217</v>
      </c>
      <c r="L544" s="22">
        <f t="shared" si="116"/>
        <v>1.070377920773417E-2</v>
      </c>
      <c r="M544" s="7">
        <f t="shared" ca="1" si="105"/>
        <v>170.44640606666667</v>
      </c>
      <c r="N544" s="7">
        <f t="shared" ca="1" si="107"/>
        <v>-1.2491099666666798</v>
      </c>
      <c r="O544" s="7">
        <f t="shared" ca="1" si="108"/>
        <v>1.5602757088260339</v>
      </c>
      <c r="P544" s="7">
        <f t="shared" ca="1" si="109"/>
        <v>1.2491099666666798</v>
      </c>
      <c r="Q544" s="22">
        <f t="shared" ca="1" si="110"/>
        <v>7.3825645885524285E-3</v>
      </c>
      <c r="R544" s="23">
        <f t="shared" ca="1" si="106"/>
        <v>-1.2739668474041435</v>
      </c>
      <c r="S544" s="24">
        <f t="shared" ca="1" si="117"/>
        <v>1</v>
      </c>
    </row>
    <row r="545" spans="5:19" x14ac:dyDescent="0.3">
      <c r="E545" s="21">
        <f t="shared" si="111"/>
        <v>544</v>
      </c>
      <c r="F545" s="97">
        <v>44256</v>
      </c>
      <c r="G545" s="98">
        <v>171.056488</v>
      </c>
      <c r="H545" s="25">
        <f t="shared" si="112"/>
        <v>169.19729609999999</v>
      </c>
      <c r="I545" s="7">
        <f t="shared" si="113"/>
        <v>1.8591919000000132</v>
      </c>
      <c r="J545" s="7">
        <f t="shared" si="114"/>
        <v>3.456594521025659</v>
      </c>
      <c r="K545" s="7">
        <f t="shared" si="115"/>
        <v>1.8591919000000132</v>
      </c>
      <c r="L545" s="22">
        <f t="shared" si="116"/>
        <v>1.0868876835586693E-2</v>
      </c>
      <c r="M545" s="7">
        <f t="shared" ca="1" si="105"/>
        <v>169.98722330000001</v>
      </c>
      <c r="N545" s="7">
        <f t="shared" ca="1" si="107"/>
        <v>1.0692646999999909</v>
      </c>
      <c r="O545" s="7">
        <f t="shared" ca="1" si="108"/>
        <v>1.1433269986660703</v>
      </c>
      <c r="P545" s="7">
        <f t="shared" ca="1" si="109"/>
        <v>1.0692646999999909</v>
      </c>
      <c r="Q545" s="22">
        <f t="shared" ca="1" si="110"/>
        <v>6.2509450094637205E-3</v>
      </c>
      <c r="R545" s="23">
        <f t="shared" ca="1" si="106"/>
        <v>1.0444078192625272</v>
      </c>
      <c r="S545" s="24">
        <f t="shared" ca="1" si="117"/>
        <v>1</v>
      </c>
    </row>
    <row r="546" spans="5:19" x14ac:dyDescent="0.3">
      <c r="E546" s="21">
        <f t="shared" si="111"/>
        <v>545</v>
      </c>
      <c r="F546" s="97">
        <v>44257</v>
      </c>
      <c r="G546" s="98">
        <v>169.83306880000001</v>
      </c>
      <c r="H546" s="25">
        <f t="shared" si="112"/>
        <v>171.056488</v>
      </c>
      <c r="I546" s="7">
        <f t="shared" si="113"/>
        <v>-1.223419199999995</v>
      </c>
      <c r="J546" s="7">
        <f t="shared" si="114"/>
        <v>1.4967545389286279</v>
      </c>
      <c r="K546" s="7">
        <f t="shared" si="115"/>
        <v>1.223419199999995</v>
      </c>
      <c r="L546" s="22">
        <f t="shared" si="116"/>
        <v>7.2036571478357164E-3</v>
      </c>
      <c r="M546" s="7">
        <f t="shared" ca="1" si="105"/>
        <v>170.42071023333332</v>
      </c>
      <c r="N546" s="7">
        <f t="shared" ca="1" si="107"/>
        <v>-0.58764143333331731</v>
      </c>
      <c r="O546" s="7">
        <f t="shared" ca="1" si="108"/>
        <v>0.3453224541700356</v>
      </c>
      <c r="P546" s="7">
        <f t="shared" ca="1" si="109"/>
        <v>0.58764143333331731</v>
      </c>
      <c r="Q546" s="22">
        <f t="shared" ca="1" si="110"/>
        <v>3.4601119645629183E-3</v>
      </c>
      <c r="R546" s="23">
        <f t="shared" ca="1" si="106"/>
        <v>-0.61249831407078104</v>
      </c>
      <c r="S546" s="24">
        <f t="shared" ca="1" si="117"/>
        <v>1</v>
      </c>
    </row>
    <row r="547" spans="5:19" x14ac:dyDescent="0.3">
      <c r="E547" s="21">
        <f t="shared" si="111"/>
        <v>546</v>
      </c>
      <c r="F547" s="97">
        <v>44258</v>
      </c>
      <c r="G547" s="98">
        <v>168.07983400000001</v>
      </c>
      <c r="H547" s="25">
        <f t="shared" si="112"/>
        <v>169.83306880000001</v>
      </c>
      <c r="I547" s="7">
        <f t="shared" si="113"/>
        <v>-1.7532348000000013</v>
      </c>
      <c r="J547" s="7">
        <f t="shared" si="114"/>
        <v>3.0738322639310445</v>
      </c>
      <c r="K547" s="7">
        <f t="shared" si="115"/>
        <v>1.7532348000000013</v>
      </c>
      <c r="L547" s="22">
        <f t="shared" si="116"/>
        <v>1.0430964609353442E-2</v>
      </c>
      <c r="M547" s="7">
        <f t="shared" ca="1" si="105"/>
        <v>170.02895096666666</v>
      </c>
      <c r="N547" s="7">
        <f t="shared" ca="1" si="107"/>
        <v>-1.9491169666666508</v>
      </c>
      <c r="O547" s="7">
        <f t="shared" ca="1" si="108"/>
        <v>3.7990569497478059</v>
      </c>
      <c r="P547" s="7">
        <f t="shared" ca="1" si="109"/>
        <v>1.9491169666666508</v>
      </c>
      <c r="Q547" s="22">
        <f t="shared" ca="1" si="110"/>
        <v>1.1596376080825085E-2</v>
      </c>
      <c r="R547" s="23">
        <f t="shared" ca="1" si="106"/>
        <v>-1.9739738474041144</v>
      </c>
      <c r="S547" s="24">
        <f t="shared" ca="1" si="117"/>
        <v>0</v>
      </c>
    </row>
    <row r="548" spans="5:19" x14ac:dyDescent="0.3">
      <c r="E548" s="21">
        <f t="shared" si="111"/>
        <v>547</v>
      </c>
      <c r="F548" s="97">
        <v>44259</v>
      </c>
      <c r="G548" s="98">
        <v>160.98019410000001</v>
      </c>
      <c r="H548" s="25">
        <f t="shared" si="112"/>
        <v>168.07983400000001</v>
      </c>
      <c r="I548" s="7">
        <f t="shared" si="113"/>
        <v>-7.0996398999999997</v>
      </c>
      <c r="J548" s="7">
        <f t="shared" si="114"/>
        <v>50.404886709672006</v>
      </c>
      <c r="K548" s="7">
        <f t="shared" si="115"/>
        <v>7.0996398999999997</v>
      </c>
      <c r="L548" s="22">
        <f t="shared" si="116"/>
        <v>4.4102567646239405E-2</v>
      </c>
      <c r="M548" s="7">
        <f t="shared" ca="1" si="105"/>
        <v>169.65646360000002</v>
      </c>
      <c r="N548" s="7">
        <f t="shared" ca="1" si="107"/>
        <v>-8.6762695000000178</v>
      </c>
      <c r="O548" s="7">
        <f t="shared" ca="1" si="108"/>
        <v>75.277652436630561</v>
      </c>
      <c r="P548" s="7">
        <f t="shared" ca="1" si="109"/>
        <v>8.6762695000000178</v>
      </c>
      <c r="Q548" s="22">
        <f t="shared" ca="1" si="110"/>
        <v>5.3896502911472251E-2</v>
      </c>
      <c r="R548" s="23">
        <f t="shared" ca="1" si="106"/>
        <v>-8.701126380737481</v>
      </c>
      <c r="S548" s="24">
        <f t="shared" ca="1" si="117"/>
        <v>0</v>
      </c>
    </row>
    <row r="549" spans="5:19" x14ac:dyDescent="0.3">
      <c r="E549" s="21">
        <f t="shared" si="111"/>
        <v>548</v>
      </c>
      <c r="F549" s="97">
        <v>44260</v>
      </c>
      <c r="G549" s="98">
        <v>157.48335270000001</v>
      </c>
      <c r="H549" s="25">
        <f t="shared" si="112"/>
        <v>160.98019410000001</v>
      </c>
      <c r="I549" s="7">
        <f t="shared" si="113"/>
        <v>-3.4968413999999939</v>
      </c>
      <c r="J549" s="7">
        <f t="shared" si="114"/>
        <v>12.227899776753917</v>
      </c>
      <c r="K549" s="7">
        <f t="shared" si="115"/>
        <v>3.4968413999999939</v>
      </c>
      <c r="L549" s="22">
        <f t="shared" si="116"/>
        <v>2.2204514572796454E-2</v>
      </c>
      <c r="M549" s="7">
        <f t="shared" ca="1" si="105"/>
        <v>166.29769896666667</v>
      </c>
      <c r="N549" s="7">
        <f t="shared" ca="1" si="107"/>
        <v>-8.8143462666666608</v>
      </c>
      <c r="O549" s="7">
        <f t="shared" ca="1" si="108"/>
        <v>77.692700108700507</v>
      </c>
      <c r="P549" s="7">
        <f t="shared" ca="1" si="109"/>
        <v>8.8143462666666608</v>
      </c>
      <c r="Q549" s="22">
        <f t="shared" ca="1" si="110"/>
        <v>5.5970019151533212E-2</v>
      </c>
      <c r="R549" s="23">
        <f t="shared" ca="1" si="106"/>
        <v>-8.8392031474041239</v>
      </c>
      <c r="S549" s="24">
        <f t="shared" ca="1" si="117"/>
        <v>0</v>
      </c>
    </row>
    <row r="550" spans="5:19" x14ac:dyDescent="0.3">
      <c r="E550" s="21">
        <f t="shared" si="111"/>
        <v>549</v>
      </c>
      <c r="F550" s="97">
        <v>44263</v>
      </c>
      <c r="G550" s="98">
        <v>159.89163210000001</v>
      </c>
      <c r="H550" s="25">
        <f t="shared" si="112"/>
        <v>157.48335270000001</v>
      </c>
      <c r="I550" s="7">
        <f t="shared" si="113"/>
        <v>2.4082793999999978</v>
      </c>
      <c r="J550" s="7">
        <f t="shared" si="114"/>
        <v>5.7998096684643494</v>
      </c>
      <c r="K550" s="7">
        <f t="shared" si="115"/>
        <v>2.4082793999999978</v>
      </c>
      <c r="L550" s="22">
        <f t="shared" si="116"/>
        <v>1.5061947697761962E-2</v>
      </c>
      <c r="M550" s="7">
        <f t="shared" ca="1" si="105"/>
        <v>162.18112693333333</v>
      </c>
      <c r="N550" s="7">
        <f t="shared" ca="1" si="107"/>
        <v>-2.2894948333333218</v>
      </c>
      <c r="O550" s="7">
        <f t="shared" ca="1" si="108"/>
        <v>5.2417865918599746</v>
      </c>
      <c r="P550" s="7">
        <f t="shared" ca="1" si="109"/>
        <v>2.2894948333333218</v>
      </c>
      <c r="Q550" s="22">
        <f t="shared" ca="1" si="110"/>
        <v>1.4319040985843572E-2</v>
      </c>
      <c r="R550" s="23">
        <f t="shared" ca="1" si="106"/>
        <v>-2.3143517140707854</v>
      </c>
      <c r="S550" s="24">
        <f t="shared" ca="1" si="117"/>
        <v>0</v>
      </c>
    </row>
    <row r="551" spans="5:19" x14ac:dyDescent="0.3">
      <c r="E551" s="21">
        <f t="shared" si="111"/>
        <v>550</v>
      </c>
      <c r="F551" s="97">
        <v>44264</v>
      </c>
      <c r="G551" s="98">
        <v>157.4158936</v>
      </c>
      <c r="H551" s="25">
        <f t="shared" si="112"/>
        <v>159.89163210000001</v>
      </c>
      <c r="I551" s="7">
        <f t="shared" si="113"/>
        <v>-2.4757385000000056</v>
      </c>
      <c r="J551" s="7">
        <f t="shared" si="114"/>
        <v>6.1292811203822781</v>
      </c>
      <c r="K551" s="7">
        <f t="shared" si="115"/>
        <v>2.4757385000000056</v>
      </c>
      <c r="L551" s="22">
        <f t="shared" si="116"/>
        <v>1.572737316024108E-2</v>
      </c>
      <c r="M551" s="7">
        <f t="shared" ca="1" si="105"/>
        <v>159.45172630000002</v>
      </c>
      <c r="N551" s="7">
        <f t="shared" ca="1" si="107"/>
        <v>-2.0358327000000145</v>
      </c>
      <c r="O551" s="7">
        <f t="shared" ca="1" si="108"/>
        <v>4.1446147823893487</v>
      </c>
      <c r="P551" s="7">
        <f t="shared" ca="1" si="109"/>
        <v>2.0358327000000145</v>
      </c>
      <c r="Q551" s="22">
        <f t="shared" ca="1" si="110"/>
        <v>1.2932828149952544E-2</v>
      </c>
      <c r="R551" s="23">
        <f t="shared" ca="1" si="106"/>
        <v>-2.0606895807374781</v>
      </c>
      <c r="S551" s="24">
        <f t="shared" ca="1" si="117"/>
        <v>0</v>
      </c>
    </row>
    <row r="552" spans="5:19" x14ac:dyDescent="0.3">
      <c r="E552" s="21">
        <f t="shared" si="111"/>
        <v>551</v>
      </c>
      <c r="F552" s="97">
        <v>44265</v>
      </c>
      <c r="G552" s="98">
        <v>166.8082733</v>
      </c>
      <c r="H552" s="25">
        <f t="shared" si="112"/>
        <v>157.4158936</v>
      </c>
      <c r="I552" s="7">
        <f t="shared" si="113"/>
        <v>9.3923796999999922</v>
      </c>
      <c r="J552" s="7">
        <f t="shared" si="114"/>
        <v>88.216796428971946</v>
      </c>
      <c r="K552" s="7">
        <f t="shared" si="115"/>
        <v>9.3923796999999922</v>
      </c>
      <c r="L552" s="22">
        <f t="shared" si="116"/>
        <v>5.6306438009271043E-2</v>
      </c>
      <c r="M552" s="7">
        <f t="shared" ca="1" si="105"/>
        <v>158.26362613333333</v>
      </c>
      <c r="N552" s="7">
        <f t="shared" ca="1" si="107"/>
        <v>8.5446471666666639</v>
      </c>
      <c r="O552" s="7">
        <f t="shared" ca="1" si="108"/>
        <v>73.010995202824645</v>
      </c>
      <c r="P552" s="7">
        <f t="shared" ca="1" si="109"/>
        <v>8.5446471666666639</v>
      </c>
      <c r="Q552" s="22">
        <f t="shared" ca="1" si="110"/>
        <v>5.1224360744381997E-2</v>
      </c>
      <c r="R552" s="23">
        <f t="shared" ca="1" si="106"/>
        <v>8.5197902859292007</v>
      </c>
      <c r="S552" s="24">
        <f t="shared" ca="1" si="117"/>
        <v>1</v>
      </c>
    </row>
    <row r="553" spans="5:19" x14ac:dyDescent="0.3">
      <c r="E553" s="21">
        <f t="shared" si="111"/>
        <v>552</v>
      </c>
      <c r="F553" s="97">
        <v>44266</v>
      </c>
      <c r="G553" s="98">
        <v>173.36846919999999</v>
      </c>
      <c r="H553" s="25">
        <f t="shared" si="112"/>
        <v>166.8082733</v>
      </c>
      <c r="I553" s="7">
        <f t="shared" si="113"/>
        <v>6.5601958999999965</v>
      </c>
      <c r="J553" s="7">
        <f t="shared" si="114"/>
        <v>43.036170246376763</v>
      </c>
      <c r="K553" s="7">
        <f t="shared" si="115"/>
        <v>6.5601958999999965</v>
      </c>
      <c r="L553" s="22">
        <f t="shared" si="116"/>
        <v>3.7839613686800652E-2</v>
      </c>
      <c r="M553" s="7">
        <f t="shared" ca="1" si="105"/>
        <v>161.37193300000001</v>
      </c>
      <c r="N553" s="7">
        <f t="shared" ca="1" si="107"/>
        <v>11.99653619999998</v>
      </c>
      <c r="O553" s="7">
        <f t="shared" ca="1" si="108"/>
        <v>143.91688079790995</v>
      </c>
      <c r="P553" s="7">
        <f t="shared" ca="1" si="109"/>
        <v>11.99653619999998</v>
      </c>
      <c r="Q553" s="22">
        <f t="shared" ca="1" si="110"/>
        <v>6.9196759107105155E-2</v>
      </c>
      <c r="R553" s="23">
        <f t="shared" ca="1" si="106"/>
        <v>11.971679319262517</v>
      </c>
      <c r="S553" s="24">
        <f t="shared" ca="1" si="117"/>
        <v>0</v>
      </c>
    </row>
    <row r="554" spans="5:19" x14ac:dyDescent="0.3">
      <c r="E554" s="21">
        <f t="shared" si="111"/>
        <v>553</v>
      </c>
      <c r="F554" s="97">
        <v>44267</v>
      </c>
      <c r="G554" s="98">
        <v>173.50332639999999</v>
      </c>
      <c r="H554" s="25">
        <f t="shared" si="112"/>
        <v>173.36846919999999</v>
      </c>
      <c r="I554" s="7">
        <f t="shared" si="113"/>
        <v>0.13485719999999901</v>
      </c>
      <c r="J554" s="7">
        <f t="shared" si="114"/>
        <v>1.8186464391839734E-2</v>
      </c>
      <c r="K554" s="7">
        <f t="shared" si="115"/>
        <v>0.13485719999999901</v>
      </c>
      <c r="L554" s="22">
        <f t="shared" si="116"/>
        <v>7.7726002606483182E-4</v>
      </c>
      <c r="M554" s="7">
        <f t="shared" ca="1" si="105"/>
        <v>165.86421203333333</v>
      </c>
      <c r="N554" s="7">
        <f t="shared" ca="1" si="107"/>
        <v>7.6391143666666608</v>
      </c>
      <c r="O554" s="7">
        <f t="shared" ca="1" si="108"/>
        <v>58.356068307012976</v>
      </c>
      <c r="P554" s="7">
        <f t="shared" ca="1" si="109"/>
        <v>7.6391143666666608</v>
      </c>
      <c r="Q554" s="22">
        <f t="shared" ca="1" si="110"/>
        <v>4.4028633485995582E-2</v>
      </c>
      <c r="R554" s="23">
        <f t="shared" ca="1" si="106"/>
        <v>7.6142574859291967</v>
      </c>
      <c r="S554" s="24">
        <f t="shared" ca="1" si="117"/>
        <v>0</v>
      </c>
    </row>
    <row r="555" spans="5:19" x14ac:dyDescent="0.3">
      <c r="E555" s="21">
        <f t="shared" si="111"/>
        <v>554</v>
      </c>
      <c r="F555" s="97">
        <v>44270</v>
      </c>
      <c r="G555" s="98">
        <v>168.35922239999999</v>
      </c>
      <c r="H555" s="25">
        <f t="shared" si="112"/>
        <v>173.50332639999999</v>
      </c>
      <c r="I555" s="7">
        <f t="shared" si="113"/>
        <v>-5.1441039999999987</v>
      </c>
      <c r="J555" s="7">
        <f t="shared" si="114"/>
        <v>26.461805962815987</v>
      </c>
      <c r="K555" s="7">
        <f t="shared" si="115"/>
        <v>5.1441039999999987</v>
      </c>
      <c r="L555" s="22">
        <f t="shared" si="116"/>
        <v>3.0554334515624365E-2</v>
      </c>
      <c r="M555" s="7">
        <f t="shared" ca="1" si="105"/>
        <v>171.22668963333331</v>
      </c>
      <c r="N555" s="7">
        <f t="shared" ca="1" si="107"/>
        <v>-2.8674672333333149</v>
      </c>
      <c r="O555" s="7">
        <f t="shared" ca="1" si="108"/>
        <v>8.2223683342402154</v>
      </c>
      <c r="P555" s="7">
        <f t="shared" ca="1" si="109"/>
        <v>2.8674672333333149</v>
      </c>
      <c r="Q555" s="22">
        <f t="shared" ca="1" si="110"/>
        <v>1.7031839375692644E-2</v>
      </c>
      <c r="R555" s="23">
        <f t="shared" ca="1" si="106"/>
        <v>-2.8923241140707785</v>
      </c>
      <c r="S555" s="24">
        <f t="shared" ca="1" si="117"/>
        <v>1</v>
      </c>
    </row>
    <row r="556" spans="5:19" x14ac:dyDescent="0.3">
      <c r="E556" s="21">
        <f t="shared" si="111"/>
        <v>555</v>
      </c>
      <c r="F556" s="97">
        <v>44271</v>
      </c>
      <c r="G556" s="98">
        <v>165.3440094</v>
      </c>
      <c r="H556" s="25">
        <f t="shared" si="112"/>
        <v>168.35922239999999</v>
      </c>
      <c r="I556" s="7">
        <f t="shared" si="113"/>
        <v>-3.0152129999999886</v>
      </c>
      <c r="J556" s="7">
        <f t="shared" si="114"/>
        <v>9.0915094353689305</v>
      </c>
      <c r="K556" s="7">
        <f t="shared" si="115"/>
        <v>3.0152129999999886</v>
      </c>
      <c r="L556" s="22">
        <f t="shared" si="116"/>
        <v>1.8235997850430671E-2</v>
      </c>
      <c r="M556" s="7">
        <f t="shared" ca="1" si="105"/>
        <v>171.74367266666664</v>
      </c>
      <c r="N556" s="7">
        <f t="shared" ca="1" si="107"/>
        <v>-6.3996632666666358</v>
      </c>
      <c r="O556" s="7">
        <f t="shared" ca="1" si="108"/>
        <v>40.955689926722279</v>
      </c>
      <c r="P556" s="7">
        <f t="shared" ca="1" si="109"/>
        <v>6.3996632666666358</v>
      </c>
      <c r="Q556" s="22">
        <f t="shared" ca="1" si="110"/>
        <v>3.870514141933367E-2</v>
      </c>
      <c r="R556" s="23">
        <f t="shared" ca="1" si="106"/>
        <v>-6.4245201474040998</v>
      </c>
      <c r="S556" s="24">
        <f t="shared" ca="1" si="117"/>
        <v>0</v>
      </c>
    </row>
    <row r="557" spans="5:19" x14ac:dyDescent="0.3">
      <c r="E557" s="21">
        <f t="shared" si="111"/>
        <v>556</v>
      </c>
      <c r="F557" s="97">
        <v>44272</v>
      </c>
      <c r="G557" s="98">
        <v>165.7774963</v>
      </c>
      <c r="H557" s="25">
        <f t="shared" si="112"/>
        <v>165.3440094</v>
      </c>
      <c r="I557" s="7">
        <f t="shared" si="113"/>
        <v>0.43348689999999124</v>
      </c>
      <c r="J557" s="7">
        <f t="shared" si="114"/>
        <v>0.18791089247160239</v>
      </c>
      <c r="K557" s="7">
        <f t="shared" si="115"/>
        <v>0.43348689999999124</v>
      </c>
      <c r="L557" s="22">
        <f t="shared" si="116"/>
        <v>2.614871799098291E-3</v>
      </c>
      <c r="M557" s="7">
        <f t="shared" ca="1" si="105"/>
        <v>169.06885273333333</v>
      </c>
      <c r="N557" s="7">
        <f t="shared" ca="1" si="107"/>
        <v>-3.2913564333333341</v>
      </c>
      <c r="O557" s="7">
        <f t="shared" ca="1" si="108"/>
        <v>10.833027171244726</v>
      </c>
      <c r="P557" s="7">
        <f t="shared" ca="1" si="109"/>
        <v>3.2913564333333341</v>
      </c>
      <c r="Q557" s="22">
        <f t="shared" ca="1" si="110"/>
        <v>1.9854060453278387E-2</v>
      </c>
      <c r="R557" s="23">
        <f t="shared" ca="1" si="106"/>
        <v>-3.3162133140707977</v>
      </c>
      <c r="S557" s="24">
        <f t="shared" ca="1" si="117"/>
        <v>0</v>
      </c>
    </row>
    <row r="558" spans="5:19" x14ac:dyDescent="0.3">
      <c r="E558" s="21">
        <f t="shared" si="111"/>
        <v>557</v>
      </c>
      <c r="F558" s="97">
        <v>44273</v>
      </c>
      <c r="G558" s="98">
        <v>164.25546259999999</v>
      </c>
      <c r="H558" s="25">
        <f t="shared" si="112"/>
        <v>165.7774963</v>
      </c>
      <c r="I558" s="7">
        <f t="shared" si="113"/>
        <v>-1.5220337000000086</v>
      </c>
      <c r="J558" s="7">
        <f t="shared" si="114"/>
        <v>2.3165865839357163</v>
      </c>
      <c r="K558" s="7">
        <f t="shared" si="115"/>
        <v>1.5220337000000086</v>
      </c>
      <c r="L558" s="22">
        <f t="shared" si="116"/>
        <v>9.2662592519465389E-3</v>
      </c>
      <c r="M558" s="7">
        <f t="shared" ca="1" si="105"/>
        <v>166.49357603333334</v>
      </c>
      <c r="N558" s="7">
        <f t="shared" ca="1" si="107"/>
        <v>-2.2381134333333534</v>
      </c>
      <c r="O558" s="7">
        <f t="shared" ca="1" si="108"/>
        <v>5.0091517404672112</v>
      </c>
      <c r="P558" s="7">
        <f t="shared" ca="1" si="109"/>
        <v>2.2381134333333534</v>
      </c>
      <c r="Q558" s="22">
        <f t="shared" ca="1" si="110"/>
        <v>1.3625808225225829E-2</v>
      </c>
      <c r="R558" s="23">
        <f t="shared" ca="1" si="106"/>
        <v>-2.2629703140708171</v>
      </c>
      <c r="S558" s="24">
        <f t="shared" ca="1" si="117"/>
        <v>0</v>
      </c>
    </row>
    <row r="559" spans="5:19" x14ac:dyDescent="0.3">
      <c r="E559" s="21">
        <f t="shared" si="111"/>
        <v>558</v>
      </c>
      <c r="F559" s="97">
        <v>44274</v>
      </c>
      <c r="G559" s="98">
        <v>161.99166869999999</v>
      </c>
      <c r="H559" s="25">
        <f t="shared" si="112"/>
        <v>164.25546259999999</v>
      </c>
      <c r="I559" s="7">
        <f t="shared" si="113"/>
        <v>-2.263793899999996</v>
      </c>
      <c r="J559" s="7">
        <f t="shared" si="114"/>
        <v>5.1247628216771917</v>
      </c>
      <c r="K559" s="7">
        <f t="shared" si="115"/>
        <v>2.263793899999996</v>
      </c>
      <c r="L559" s="22">
        <f t="shared" si="116"/>
        <v>1.3974755110353378E-2</v>
      </c>
      <c r="M559" s="7">
        <f t="shared" ca="1" si="105"/>
        <v>165.12565609999999</v>
      </c>
      <c r="N559" s="7">
        <f t="shared" ca="1" si="107"/>
        <v>-3.1339873999999952</v>
      </c>
      <c r="O559" s="7">
        <f t="shared" ca="1" si="108"/>
        <v>9.8218770233587307</v>
      </c>
      <c r="P559" s="7">
        <f t="shared" ca="1" si="109"/>
        <v>3.1339873999999952</v>
      </c>
      <c r="Q559" s="22">
        <f t="shared" ca="1" si="110"/>
        <v>1.9346596187017336E-2</v>
      </c>
      <c r="R559" s="23">
        <f t="shared" ca="1" si="106"/>
        <v>-3.1588442807374588</v>
      </c>
      <c r="S559" s="24">
        <f t="shared" ca="1" si="117"/>
        <v>0</v>
      </c>
    </row>
    <row r="560" spans="5:19" x14ac:dyDescent="0.3">
      <c r="E560" s="21">
        <f t="shared" si="111"/>
        <v>559</v>
      </c>
      <c r="F560" s="97">
        <v>44277</v>
      </c>
      <c r="G560" s="98">
        <v>160.48890689999999</v>
      </c>
      <c r="H560" s="25">
        <f t="shared" si="112"/>
        <v>161.99166869999999</v>
      </c>
      <c r="I560" s="7">
        <f t="shared" si="113"/>
        <v>-1.5027618000000018</v>
      </c>
      <c r="J560" s="7">
        <f t="shared" si="114"/>
        <v>2.2582930275392457</v>
      </c>
      <c r="K560" s="7">
        <f t="shared" si="115"/>
        <v>1.5027618000000018</v>
      </c>
      <c r="L560" s="22">
        <f t="shared" si="116"/>
        <v>9.3636490460762296E-3</v>
      </c>
      <c r="M560" s="7">
        <f t="shared" ca="1" si="105"/>
        <v>164.00820919999998</v>
      </c>
      <c r="N560" s="7">
        <f t="shared" ca="1" si="107"/>
        <v>-3.5193022999999926</v>
      </c>
      <c r="O560" s="7">
        <f t="shared" ca="1" si="108"/>
        <v>12.385488678785238</v>
      </c>
      <c r="P560" s="7">
        <f t="shared" ca="1" si="109"/>
        <v>3.5193022999999926</v>
      </c>
      <c r="Q560" s="22">
        <f t="shared" ca="1" si="110"/>
        <v>2.1928632750878266E-2</v>
      </c>
      <c r="R560" s="23">
        <f t="shared" ca="1" si="106"/>
        <v>-3.5441591807374562</v>
      </c>
      <c r="S560" s="24">
        <f t="shared" ca="1" si="117"/>
        <v>0</v>
      </c>
    </row>
    <row r="561" spans="5:19" x14ac:dyDescent="0.3">
      <c r="E561" s="21">
        <f t="shared" si="111"/>
        <v>560</v>
      </c>
      <c r="F561" s="97">
        <v>44278</v>
      </c>
      <c r="G561" s="98">
        <v>160.76823429999999</v>
      </c>
      <c r="H561" s="25">
        <f t="shared" si="112"/>
        <v>160.48890689999999</v>
      </c>
      <c r="I561" s="7">
        <f t="shared" si="113"/>
        <v>0.27932739999999967</v>
      </c>
      <c r="J561" s="7">
        <f t="shared" si="114"/>
        <v>7.802379639075982E-2</v>
      </c>
      <c r="K561" s="7">
        <f t="shared" si="115"/>
        <v>0.27932739999999967</v>
      </c>
      <c r="L561" s="22">
        <f t="shared" si="116"/>
        <v>1.7374539268669425E-3</v>
      </c>
      <c r="M561" s="7">
        <f t="shared" ca="1" si="105"/>
        <v>162.24534606666666</v>
      </c>
      <c r="N561" s="7">
        <f t="shared" ca="1" si="107"/>
        <v>-1.4771117666666669</v>
      </c>
      <c r="O561" s="7">
        <f t="shared" ca="1" si="108"/>
        <v>2.1818591712251219</v>
      </c>
      <c r="P561" s="7">
        <f t="shared" ca="1" si="109"/>
        <v>1.4771117666666669</v>
      </c>
      <c r="Q561" s="22">
        <f t="shared" ca="1" si="110"/>
        <v>9.1878334864978171E-3</v>
      </c>
      <c r="R561" s="23">
        <f t="shared" ca="1" si="106"/>
        <v>-1.5019686474041305</v>
      </c>
      <c r="S561" s="24">
        <f t="shared" ca="1" si="117"/>
        <v>0</v>
      </c>
    </row>
    <row r="562" spans="5:19" x14ac:dyDescent="0.3">
      <c r="E562" s="21">
        <f t="shared" si="111"/>
        <v>561</v>
      </c>
      <c r="F562" s="97">
        <v>44279</v>
      </c>
      <c r="G562" s="98">
        <v>158.3021698</v>
      </c>
      <c r="H562" s="25">
        <f t="shared" si="112"/>
        <v>160.76823429999999</v>
      </c>
      <c r="I562" s="7">
        <f t="shared" si="113"/>
        <v>-2.4660644999999874</v>
      </c>
      <c r="J562" s="7">
        <f t="shared" si="114"/>
        <v>6.0814741181601883</v>
      </c>
      <c r="K562" s="7">
        <f t="shared" si="115"/>
        <v>2.4660644999999874</v>
      </c>
      <c r="L562" s="22">
        <f t="shared" si="116"/>
        <v>1.5578210349963172E-2</v>
      </c>
      <c r="M562" s="7">
        <f t="shared" ca="1" si="105"/>
        <v>161.08293663333333</v>
      </c>
      <c r="N562" s="7">
        <f t="shared" ca="1" si="107"/>
        <v>-2.7807668333333311</v>
      </c>
      <c r="O562" s="7">
        <f t="shared" ca="1" si="108"/>
        <v>7.7326641813666823</v>
      </c>
      <c r="P562" s="7">
        <f t="shared" ca="1" si="109"/>
        <v>2.7807668333333311</v>
      </c>
      <c r="Q562" s="22">
        <f t="shared" ca="1" si="110"/>
        <v>1.7566195313978135E-2</v>
      </c>
      <c r="R562" s="23">
        <f t="shared" ca="1" si="106"/>
        <v>-2.8056237140707947</v>
      </c>
      <c r="S562" s="24">
        <f t="shared" ca="1" si="117"/>
        <v>0</v>
      </c>
    </row>
    <row r="563" spans="5:19" x14ac:dyDescent="0.3">
      <c r="E563" s="21">
        <f t="shared" si="111"/>
        <v>562</v>
      </c>
      <c r="F563" s="97">
        <v>44280</v>
      </c>
      <c r="G563" s="98">
        <v>149.99836730000001</v>
      </c>
      <c r="H563" s="25">
        <f t="shared" si="112"/>
        <v>158.3021698</v>
      </c>
      <c r="I563" s="7">
        <f t="shared" si="113"/>
        <v>-8.3038024999999891</v>
      </c>
      <c r="J563" s="7">
        <f t="shared" si="114"/>
        <v>68.953135959006076</v>
      </c>
      <c r="K563" s="7">
        <f t="shared" si="115"/>
        <v>8.3038024999999891</v>
      </c>
      <c r="L563" s="22">
        <f t="shared" si="116"/>
        <v>5.5359285900707191E-2</v>
      </c>
      <c r="M563" s="7">
        <f t="shared" ca="1" si="105"/>
        <v>159.85310366666667</v>
      </c>
      <c r="N563" s="7">
        <f t="shared" ca="1" si="107"/>
        <v>-9.854736366666657</v>
      </c>
      <c r="O563" s="7">
        <f t="shared" ca="1" si="108"/>
        <v>97.115828856502347</v>
      </c>
      <c r="P563" s="7">
        <f t="shared" ca="1" si="109"/>
        <v>9.854736366666657</v>
      </c>
      <c r="Q563" s="22">
        <f t="shared" ca="1" si="110"/>
        <v>6.5698957555697712E-2</v>
      </c>
      <c r="R563" s="23">
        <f t="shared" ca="1" si="106"/>
        <v>-9.8795932474041201</v>
      </c>
      <c r="S563" s="24">
        <f t="shared" ca="1" si="117"/>
        <v>0</v>
      </c>
    </row>
    <row r="564" spans="5:19" x14ac:dyDescent="0.3">
      <c r="E564" s="21">
        <f t="shared" si="111"/>
        <v>563</v>
      </c>
      <c r="F564" s="97">
        <v>44281</v>
      </c>
      <c r="G564" s="98">
        <v>150.34516909999999</v>
      </c>
      <c r="H564" s="25">
        <f t="shared" si="112"/>
        <v>149.99836730000001</v>
      </c>
      <c r="I564" s="7">
        <f t="shared" si="113"/>
        <v>0.34680179999998018</v>
      </c>
      <c r="J564" s="7">
        <f t="shared" si="114"/>
        <v>0.12027148848322625</v>
      </c>
      <c r="K564" s="7">
        <f t="shared" si="115"/>
        <v>0.34680179999998018</v>
      </c>
      <c r="L564" s="22">
        <f t="shared" si="116"/>
        <v>2.3067039804206134E-3</v>
      </c>
      <c r="M564" s="7">
        <f t="shared" ca="1" si="105"/>
        <v>156.35625713333334</v>
      </c>
      <c r="N564" s="7">
        <f t="shared" ca="1" si="107"/>
        <v>-6.0110880333333512</v>
      </c>
      <c r="O564" s="7">
        <f t="shared" ca="1" si="108"/>
        <v>36.133179344483416</v>
      </c>
      <c r="P564" s="7">
        <f t="shared" ca="1" si="109"/>
        <v>6.0110880333333512</v>
      </c>
      <c r="Q564" s="22">
        <f t="shared" ca="1" si="110"/>
        <v>3.9981916740771097E-2</v>
      </c>
      <c r="R564" s="23">
        <f t="shared" ca="1" si="106"/>
        <v>-6.0359449140708152</v>
      </c>
      <c r="S564" s="24">
        <f t="shared" ca="1" si="117"/>
        <v>0</v>
      </c>
    </row>
    <row r="565" spans="5:19" x14ac:dyDescent="0.3">
      <c r="E565" s="21">
        <f t="shared" si="111"/>
        <v>564</v>
      </c>
      <c r="F565" s="97">
        <v>44284</v>
      </c>
      <c r="G565" s="98">
        <v>150.5667114</v>
      </c>
      <c r="H565" s="25">
        <f t="shared" si="112"/>
        <v>150.34516909999999</v>
      </c>
      <c r="I565" s="7">
        <f t="shared" si="113"/>
        <v>0.22154230000001007</v>
      </c>
      <c r="J565" s="7">
        <f t="shared" si="114"/>
        <v>4.908099068929446E-2</v>
      </c>
      <c r="K565" s="7">
        <f t="shared" si="115"/>
        <v>0.22154230000001007</v>
      </c>
      <c r="L565" s="22">
        <f t="shared" si="116"/>
        <v>1.4713896447632053E-3</v>
      </c>
      <c r="M565" s="7">
        <f t="shared" ca="1" si="105"/>
        <v>152.8819020666667</v>
      </c>
      <c r="N565" s="7">
        <f t="shared" ca="1" si="107"/>
        <v>-2.3151906666666946</v>
      </c>
      <c r="O565" s="7">
        <f t="shared" ca="1" si="108"/>
        <v>5.3601078230205736</v>
      </c>
      <c r="P565" s="7">
        <f t="shared" ca="1" si="109"/>
        <v>2.3151906666666946</v>
      </c>
      <c r="Q565" s="22">
        <f t="shared" ca="1" si="110"/>
        <v>1.5376510817959557E-2</v>
      </c>
      <c r="R565" s="23">
        <f t="shared" ca="1" si="106"/>
        <v>-2.3400475474041582</v>
      </c>
      <c r="S565" s="24">
        <f t="shared" ca="1" si="117"/>
        <v>0</v>
      </c>
    </row>
    <row r="566" spans="5:19" x14ac:dyDescent="0.3">
      <c r="E566" s="21">
        <f t="shared" si="111"/>
        <v>565</v>
      </c>
      <c r="F566" s="97">
        <v>44285</v>
      </c>
      <c r="G566" s="98">
        <v>149.62266539999999</v>
      </c>
      <c r="H566" s="25">
        <f t="shared" si="112"/>
        <v>150.5667114</v>
      </c>
      <c r="I566" s="7">
        <f t="shared" si="113"/>
        <v>-0.94404600000001437</v>
      </c>
      <c r="J566" s="7">
        <f t="shared" si="114"/>
        <v>0.89122285011602709</v>
      </c>
      <c r="K566" s="7">
        <f t="shared" si="115"/>
        <v>0.94404600000001437</v>
      </c>
      <c r="L566" s="22">
        <f t="shared" si="116"/>
        <v>6.3095119811975653E-3</v>
      </c>
      <c r="M566" s="7">
        <f t="shared" ca="1" si="105"/>
        <v>150.30341593333333</v>
      </c>
      <c r="N566" s="7">
        <f t="shared" ca="1" si="107"/>
        <v>-0.68075053333333813</v>
      </c>
      <c r="O566" s="7">
        <f t="shared" ca="1" si="108"/>
        <v>0.46342128863362431</v>
      </c>
      <c r="P566" s="7">
        <f t="shared" ca="1" si="109"/>
        <v>0.68075053333333813</v>
      </c>
      <c r="Q566" s="22">
        <f t="shared" ca="1" si="110"/>
        <v>4.5497821570911418E-3</v>
      </c>
      <c r="R566" s="23">
        <f t="shared" ca="1" si="106"/>
        <v>-0.70560741407080185</v>
      </c>
      <c r="S566" s="24">
        <f t="shared" ca="1" si="117"/>
        <v>0</v>
      </c>
    </row>
    <row r="567" spans="5:19" x14ac:dyDescent="0.3">
      <c r="E567" s="21">
        <f t="shared" si="111"/>
        <v>566</v>
      </c>
      <c r="F567" s="97">
        <v>44286</v>
      </c>
      <c r="G567" s="98">
        <v>151.25065609999999</v>
      </c>
      <c r="H567" s="25">
        <f t="shared" si="112"/>
        <v>149.62266539999999</v>
      </c>
      <c r="I567" s="7">
        <f t="shared" si="113"/>
        <v>1.627990699999998</v>
      </c>
      <c r="J567" s="7">
        <f t="shared" si="114"/>
        <v>2.6503537192864837</v>
      </c>
      <c r="K567" s="7">
        <f t="shared" si="115"/>
        <v>1.627990699999998</v>
      </c>
      <c r="L567" s="22">
        <f t="shared" si="116"/>
        <v>1.0763528185448963E-2</v>
      </c>
      <c r="M567" s="7">
        <f t="shared" ca="1" si="105"/>
        <v>150.17818196666667</v>
      </c>
      <c r="N567" s="7">
        <f t="shared" ca="1" si="107"/>
        <v>1.0724741333333156</v>
      </c>
      <c r="O567" s="7">
        <f t="shared" ca="1" si="108"/>
        <v>1.1502007666690466</v>
      </c>
      <c r="P567" s="7">
        <f t="shared" ca="1" si="109"/>
        <v>1.0724741333333156</v>
      </c>
      <c r="Q567" s="22">
        <f t="shared" ca="1" si="110"/>
        <v>7.090707313191719E-3</v>
      </c>
      <c r="R567" s="23">
        <f t="shared" ca="1" si="106"/>
        <v>1.047617252595852</v>
      </c>
      <c r="S567" s="24">
        <f t="shared" ca="1" si="117"/>
        <v>1</v>
      </c>
    </row>
    <row r="568" spans="5:19" x14ac:dyDescent="0.3">
      <c r="E568" s="21">
        <f t="shared" si="111"/>
        <v>567</v>
      </c>
      <c r="F568" s="97">
        <v>44287</v>
      </c>
      <c r="G568" s="98">
        <v>155.3062439</v>
      </c>
      <c r="H568" s="25">
        <f t="shared" si="112"/>
        <v>151.25065609999999</v>
      </c>
      <c r="I568" s="7">
        <f t="shared" si="113"/>
        <v>4.0555878000000121</v>
      </c>
      <c r="J568" s="7">
        <f t="shared" si="114"/>
        <v>16.447792403508938</v>
      </c>
      <c r="K568" s="7">
        <f t="shared" si="115"/>
        <v>4.0555878000000121</v>
      </c>
      <c r="L568" s="22">
        <f t="shared" si="116"/>
        <v>2.6113488409463828E-2</v>
      </c>
      <c r="M568" s="7">
        <f t="shared" ca="1" si="105"/>
        <v>150.48001096666667</v>
      </c>
      <c r="N568" s="7">
        <f t="shared" ca="1" si="107"/>
        <v>4.8262329333333298</v>
      </c>
      <c r="O568" s="7">
        <f t="shared" ca="1" si="108"/>
        <v>23.292524326791238</v>
      </c>
      <c r="P568" s="7">
        <f t="shared" ca="1" si="109"/>
        <v>4.8262329333333298</v>
      </c>
      <c r="Q568" s="22">
        <f t="shared" ca="1" si="110"/>
        <v>3.1075588541313825E-2</v>
      </c>
      <c r="R568" s="23">
        <f t="shared" ca="1" si="106"/>
        <v>4.8013760525958658</v>
      </c>
      <c r="S568" s="24">
        <f t="shared" ca="1" si="117"/>
        <v>0</v>
      </c>
    </row>
    <row r="569" spans="5:19" x14ac:dyDescent="0.3">
      <c r="E569" s="21">
        <f t="shared" si="111"/>
        <v>568</v>
      </c>
      <c r="F569" s="97">
        <v>44291</v>
      </c>
      <c r="G569" s="98">
        <v>158.25398250000001</v>
      </c>
      <c r="H569" s="25">
        <f t="shared" si="112"/>
        <v>155.3062439</v>
      </c>
      <c r="I569" s="7">
        <f t="shared" si="113"/>
        <v>2.9477386000000081</v>
      </c>
      <c r="J569" s="7">
        <f t="shared" si="114"/>
        <v>8.6891628539300072</v>
      </c>
      <c r="K569" s="7">
        <f t="shared" si="115"/>
        <v>2.9477386000000081</v>
      </c>
      <c r="L569" s="22">
        <f t="shared" si="116"/>
        <v>1.8626631402467283E-2</v>
      </c>
      <c r="M569" s="7">
        <f t="shared" ca="1" si="105"/>
        <v>152.05985513333334</v>
      </c>
      <c r="N569" s="7">
        <f t="shared" ca="1" si="107"/>
        <v>6.1941273666666632</v>
      </c>
      <c r="O569" s="7">
        <f t="shared" ca="1" si="108"/>
        <v>38.367213834488894</v>
      </c>
      <c r="P569" s="7">
        <f t="shared" ca="1" si="109"/>
        <v>6.1941273666666632</v>
      </c>
      <c r="Q569" s="22">
        <f t="shared" ca="1" si="110"/>
        <v>3.9140420157620127E-2</v>
      </c>
      <c r="R569" s="23">
        <f t="shared" ca="1" si="106"/>
        <v>6.1692704859291991</v>
      </c>
      <c r="S569" s="24">
        <f t="shared" ca="1" si="117"/>
        <v>0</v>
      </c>
    </row>
    <row r="570" spans="5:19" x14ac:dyDescent="0.3">
      <c r="E570" s="21">
        <f t="shared" si="111"/>
        <v>569</v>
      </c>
      <c r="F570" s="97">
        <v>44292</v>
      </c>
      <c r="G570" s="98">
        <v>156.91499329999999</v>
      </c>
      <c r="H570" s="25">
        <f t="shared" si="112"/>
        <v>158.25398250000001</v>
      </c>
      <c r="I570" s="7">
        <f t="shared" si="113"/>
        <v>-1.3389892000000145</v>
      </c>
      <c r="J570" s="7">
        <f t="shared" si="114"/>
        <v>1.792892077716679</v>
      </c>
      <c r="K570" s="7">
        <f t="shared" si="115"/>
        <v>1.3389892000000145</v>
      </c>
      <c r="L570" s="22">
        <f t="shared" si="116"/>
        <v>8.5332138875986851E-3</v>
      </c>
      <c r="M570" s="7">
        <f t="shared" ca="1" si="105"/>
        <v>154.93696083333333</v>
      </c>
      <c r="N570" s="7">
        <f t="shared" ca="1" si="107"/>
        <v>1.9780324666666615</v>
      </c>
      <c r="O570" s="7">
        <f t="shared" ca="1" si="108"/>
        <v>3.9126124391873973</v>
      </c>
      <c r="P570" s="7">
        <f t="shared" ca="1" si="109"/>
        <v>1.9780324666666615</v>
      </c>
      <c r="Q570" s="22">
        <f t="shared" ca="1" si="110"/>
        <v>1.2605758220216307E-2</v>
      </c>
      <c r="R570" s="23">
        <f t="shared" ca="1" si="106"/>
        <v>1.9531755859291979</v>
      </c>
      <c r="S570" s="24">
        <f t="shared" ca="1" si="117"/>
        <v>0</v>
      </c>
    </row>
    <row r="571" spans="5:19" x14ac:dyDescent="0.3">
      <c r="E571" s="21">
        <f t="shared" si="111"/>
        <v>570</v>
      </c>
      <c r="F571" s="97">
        <v>44293</v>
      </c>
      <c r="G571" s="98">
        <v>155.61447140000001</v>
      </c>
      <c r="H571" s="25">
        <f t="shared" si="112"/>
        <v>156.91499329999999</v>
      </c>
      <c r="I571" s="7">
        <f t="shared" si="113"/>
        <v>-1.3005218999999784</v>
      </c>
      <c r="J571" s="7">
        <f t="shared" si="114"/>
        <v>1.6913572123795537</v>
      </c>
      <c r="K571" s="7">
        <f t="shared" si="115"/>
        <v>1.3005218999999784</v>
      </c>
      <c r="L571" s="22">
        <f t="shared" si="116"/>
        <v>8.3573326330110085E-3</v>
      </c>
      <c r="M571" s="7">
        <f t="shared" ca="1" si="105"/>
        <v>156.82507323333334</v>
      </c>
      <c r="N571" s="7">
        <f t="shared" ca="1" si="107"/>
        <v>-1.2106018333333282</v>
      </c>
      <c r="O571" s="7">
        <f t="shared" ca="1" si="108"/>
        <v>1.4655567988700153</v>
      </c>
      <c r="P571" s="7">
        <f t="shared" ca="1" si="109"/>
        <v>1.2106018333333282</v>
      </c>
      <c r="Q571" s="22">
        <f t="shared" ca="1" si="110"/>
        <v>7.7794939149427207E-3</v>
      </c>
      <c r="R571" s="23">
        <f t="shared" ca="1" si="106"/>
        <v>-1.2354587140707918</v>
      </c>
      <c r="S571" s="24">
        <f t="shared" ca="1" si="117"/>
        <v>1</v>
      </c>
    </row>
    <row r="572" spans="5:19" x14ac:dyDescent="0.3">
      <c r="E572" s="21">
        <f t="shared" si="111"/>
        <v>571</v>
      </c>
      <c r="F572" s="97">
        <v>44294</v>
      </c>
      <c r="G572" s="98">
        <v>158.6874847</v>
      </c>
      <c r="H572" s="25">
        <f t="shared" si="112"/>
        <v>155.61447140000001</v>
      </c>
      <c r="I572" s="7">
        <f t="shared" si="113"/>
        <v>3.0730132999999853</v>
      </c>
      <c r="J572" s="7">
        <f t="shared" si="114"/>
        <v>9.4434107419768001</v>
      </c>
      <c r="K572" s="7">
        <f t="shared" si="115"/>
        <v>3.0730132999999853</v>
      </c>
      <c r="L572" s="22">
        <f t="shared" si="116"/>
        <v>1.9365190051436901E-2</v>
      </c>
      <c r="M572" s="7">
        <f t="shared" ca="1" si="105"/>
        <v>156.92781573333335</v>
      </c>
      <c r="N572" s="7">
        <f t="shared" ca="1" si="107"/>
        <v>1.7596689666666521</v>
      </c>
      <c r="O572" s="7">
        <f t="shared" ca="1" si="108"/>
        <v>3.0964348722496831</v>
      </c>
      <c r="P572" s="7">
        <f t="shared" ca="1" si="109"/>
        <v>1.7596689666666521</v>
      </c>
      <c r="Q572" s="22">
        <f t="shared" ca="1" si="110"/>
        <v>1.1088895699577826E-2</v>
      </c>
      <c r="R572" s="23">
        <f t="shared" ca="1" si="106"/>
        <v>1.7348120859291885</v>
      </c>
      <c r="S572" s="24">
        <f t="shared" ca="1" si="117"/>
        <v>1</v>
      </c>
    </row>
    <row r="573" spans="5:19" x14ac:dyDescent="0.3">
      <c r="E573" s="21">
        <f t="shared" si="111"/>
        <v>572</v>
      </c>
      <c r="F573" s="97">
        <v>44295</v>
      </c>
      <c r="G573" s="98">
        <v>160.7104645</v>
      </c>
      <c r="H573" s="25">
        <f t="shared" si="112"/>
        <v>158.6874847</v>
      </c>
      <c r="I573" s="7">
        <f t="shared" si="113"/>
        <v>2.0229798000000017</v>
      </c>
      <c r="J573" s="7">
        <f t="shared" si="114"/>
        <v>4.0924472712080471</v>
      </c>
      <c r="K573" s="7">
        <f t="shared" si="115"/>
        <v>2.0229798000000017</v>
      </c>
      <c r="L573" s="22">
        <f t="shared" si="116"/>
        <v>1.2587729158109686E-2</v>
      </c>
      <c r="M573" s="7">
        <f t="shared" ca="1" si="105"/>
        <v>157.07231646666665</v>
      </c>
      <c r="N573" s="7">
        <f t="shared" ca="1" si="107"/>
        <v>3.6381480333333513</v>
      </c>
      <c r="O573" s="7">
        <f t="shared" ca="1" si="108"/>
        <v>13.236121112447332</v>
      </c>
      <c r="P573" s="7">
        <f t="shared" ca="1" si="109"/>
        <v>3.6381480333333513</v>
      </c>
      <c r="Q573" s="22">
        <f t="shared" ca="1" si="110"/>
        <v>2.2637903789602645E-2</v>
      </c>
      <c r="R573" s="23">
        <f t="shared" ca="1" si="106"/>
        <v>3.6132911525958877</v>
      </c>
      <c r="S573" s="24">
        <f t="shared" ca="1" si="117"/>
        <v>0</v>
      </c>
    </row>
    <row r="574" spans="5:19" x14ac:dyDescent="0.3">
      <c r="E574" s="21">
        <f t="shared" si="111"/>
        <v>573</v>
      </c>
      <c r="F574" s="97">
        <v>44298</v>
      </c>
      <c r="G574" s="98">
        <v>162.5311279</v>
      </c>
      <c r="H574" s="25">
        <f t="shared" si="112"/>
        <v>160.7104645</v>
      </c>
      <c r="I574" s="7">
        <f t="shared" si="113"/>
        <v>1.8206634000000008</v>
      </c>
      <c r="J574" s="7">
        <f t="shared" si="114"/>
        <v>3.314815216099563</v>
      </c>
      <c r="K574" s="7">
        <f t="shared" si="115"/>
        <v>1.8206634000000008</v>
      </c>
      <c r="L574" s="22">
        <f t="shared" si="116"/>
        <v>1.1201936659912891E-2</v>
      </c>
      <c r="M574" s="7">
        <f t="shared" ca="1" si="105"/>
        <v>158.33747353333334</v>
      </c>
      <c r="N574" s="7">
        <f t="shared" ca="1" si="107"/>
        <v>4.1936543666666637</v>
      </c>
      <c r="O574" s="7">
        <f t="shared" ca="1" si="108"/>
        <v>17.586736947062377</v>
      </c>
      <c r="P574" s="7">
        <f t="shared" ca="1" si="109"/>
        <v>4.1936543666666637</v>
      </c>
      <c r="Q574" s="22">
        <f t="shared" ca="1" si="110"/>
        <v>2.5802161228136434E-2</v>
      </c>
      <c r="R574" s="23">
        <f t="shared" ca="1" si="106"/>
        <v>4.1687974859291996</v>
      </c>
      <c r="S574" s="24">
        <f t="shared" ca="1" si="117"/>
        <v>0</v>
      </c>
    </row>
    <row r="575" spans="5:19" x14ac:dyDescent="0.3">
      <c r="E575" s="21">
        <f t="shared" si="111"/>
        <v>574</v>
      </c>
      <c r="F575" s="97">
        <v>44299</v>
      </c>
      <c r="G575" s="98">
        <v>162.08799740000001</v>
      </c>
      <c r="H575" s="25">
        <f t="shared" si="112"/>
        <v>162.5311279</v>
      </c>
      <c r="I575" s="7">
        <f t="shared" si="113"/>
        <v>-0.44313049999999521</v>
      </c>
      <c r="J575" s="7">
        <f t="shared" si="114"/>
        <v>0.19636464003024576</v>
      </c>
      <c r="K575" s="7">
        <f t="shared" si="115"/>
        <v>0.44313049999999521</v>
      </c>
      <c r="L575" s="22">
        <f t="shared" si="116"/>
        <v>2.7338884254732312E-3</v>
      </c>
      <c r="M575" s="7">
        <f t="shared" ca="1" si="105"/>
        <v>160.64302569999998</v>
      </c>
      <c r="N575" s="7">
        <f t="shared" ca="1" si="107"/>
        <v>1.4449717000000248</v>
      </c>
      <c r="O575" s="7">
        <f t="shared" ca="1" si="108"/>
        <v>2.0879432138009619</v>
      </c>
      <c r="P575" s="7">
        <f t="shared" ca="1" si="109"/>
        <v>1.4449717000000248</v>
      </c>
      <c r="Q575" s="22">
        <f t="shared" ca="1" si="110"/>
        <v>8.9147359655146474E-3</v>
      </c>
      <c r="R575" s="23">
        <f t="shared" ca="1" si="106"/>
        <v>1.4201148192625612</v>
      </c>
      <c r="S575" s="24">
        <f t="shared" ca="1" si="117"/>
        <v>0</v>
      </c>
    </row>
    <row r="576" spans="5:19" x14ac:dyDescent="0.3">
      <c r="E576" s="21">
        <f t="shared" si="111"/>
        <v>575</v>
      </c>
      <c r="F576" s="97">
        <v>44300</v>
      </c>
      <c r="G576" s="98">
        <v>159.91088869999999</v>
      </c>
      <c r="H576" s="25">
        <f t="shared" si="112"/>
        <v>162.08799740000001</v>
      </c>
      <c r="I576" s="7">
        <f t="shared" si="113"/>
        <v>-2.1771087000000193</v>
      </c>
      <c r="J576" s="7">
        <f t="shared" si="114"/>
        <v>4.7398022916157743</v>
      </c>
      <c r="K576" s="7">
        <f t="shared" si="115"/>
        <v>2.1771087000000193</v>
      </c>
      <c r="L576" s="22">
        <f t="shared" si="116"/>
        <v>1.3614511917849278E-2</v>
      </c>
      <c r="M576" s="7">
        <f t="shared" ca="1" si="105"/>
        <v>161.77652993333334</v>
      </c>
      <c r="N576" s="7">
        <f t="shared" ca="1" si="107"/>
        <v>-1.8656412333333492</v>
      </c>
      <c r="O576" s="7">
        <f t="shared" ca="1" si="108"/>
        <v>3.4806172115135805</v>
      </c>
      <c r="P576" s="7">
        <f t="shared" ca="1" si="109"/>
        <v>1.8656412333333492</v>
      </c>
      <c r="Q576" s="22">
        <f t="shared" ca="1" si="110"/>
        <v>1.1666755456743011E-2</v>
      </c>
      <c r="R576" s="23">
        <f t="shared" ca="1" si="106"/>
        <v>-1.8904981140708128</v>
      </c>
      <c r="S576" s="24">
        <f t="shared" ca="1" si="117"/>
        <v>1</v>
      </c>
    </row>
    <row r="577" spans="5:19" x14ac:dyDescent="0.3">
      <c r="E577" s="21">
        <f t="shared" si="111"/>
        <v>576</v>
      </c>
      <c r="F577" s="97">
        <v>44301</v>
      </c>
      <c r="G577" s="98">
        <v>160.53704830000001</v>
      </c>
      <c r="H577" s="25">
        <f t="shared" si="112"/>
        <v>159.91088869999999</v>
      </c>
      <c r="I577" s="7">
        <f t="shared" si="113"/>
        <v>0.62615960000002246</v>
      </c>
      <c r="J577" s="7">
        <f t="shared" si="114"/>
        <v>0.39207584467218815</v>
      </c>
      <c r="K577" s="7">
        <f t="shared" si="115"/>
        <v>0.62615960000002246</v>
      </c>
      <c r="L577" s="22">
        <f t="shared" si="116"/>
        <v>3.9004055863161302E-3</v>
      </c>
      <c r="M577" s="7">
        <f t="shared" ca="1" si="105"/>
        <v>161.51000466666667</v>
      </c>
      <c r="N577" s="7">
        <f t="shared" ca="1" si="107"/>
        <v>-0.97295636666666496</v>
      </c>
      <c r="O577" s="7">
        <f t="shared" ca="1" si="108"/>
        <v>0.94664409143719774</v>
      </c>
      <c r="P577" s="7">
        <f t="shared" ca="1" si="109"/>
        <v>0.97295636666666496</v>
      </c>
      <c r="Q577" s="22">
        <f t="shared" ca="1" si="110"/>
        <v>6.0606344577139263E-3</v>
      </c>
      <c r="R577" s="23">
        <f t="shared" ca="1" si="106"/>
        <v>-0.99781324740412869</v>
      </c>
      <c r="S577" s="24">
        <f t="shared" ca="1" si="117"/>
        <v>0</v>
      </c>
    </row>
    <row r="578" spans="5:19" x14ac:dyDescent="0.3">
      <c r="E578" s="21">
        <f t="shared" si="111"/>
        <v>577</v>
      </c>
      <c r="F578" s="97">
        <v>44302</v>
      </c>
      <c r="G578" s="98">
        <v>160.7778778</v>
      </c>
      <c r="H578" s="25">
        <f t="shared" si="112"/>
        <v>160.53704830000001</v>
      </c>
      <c r="I578" s="7">
        <f t="shared" si="113"/>
        <v>0.24082949999998959</v>
      </c>
      <c r="J578" s="7">
        <f t="shared" si="114"/>
        <v>5.7998848070244989E-2</v>
      </c>
      <c r="K578" s="7">
        <f t="shared" si="115"/>
        <v>0.24082949999998959</v>
      </c>
      <c r="L578" s="22">
        <f t="shared" si="116"/>
        <v>1.4979019706900846E-3</v>
      </c>
      <c r="M578" s="7">
        <f t="shared" ref="M578:M641" ca="1" si="118">IF(E578&lt;=span,G578,AVERAGE(OFFSET(G578,-span,0,span,1)))</f>
        <v>160.84531146666666</v>
      </c>
      <c r="N578" s="7">
        <f t="shared" ca="1" si="107"/>
        <v>-6.7433666666659065E-2</v>
      </c>
      <c r="O578" s="7">
        <f t="shared" ca="1" si="108"/>
        <v>4.547299400110086E-3</v>
      </c>
      <c r="P578" s="7">
        <f t="shared" ca="1" si="109"/>
        <v>6.7433666666659065E-2</v>
      </c>
      <c r="Q578" s="22">
        <f t="shared" ca="1" si="110"/>
        <v>4.1942130092389529E-4</v>
      </c>
      <c r="R578" s="23">
        <f t="shared" ref="R578:R641" ca="1" si="119">N578-AVERAGE(ErorrMA)</f>
        <v>-9.2290547404122791E-2</v>
      </c>
      <c r="S578" s="24">
        <f t="shared" ca="1" si="117"/>
        <v>0</v>
      </c>
    </row>
    <row r="579" spans="5:19" x14ac:dyDescent="0.3">
      <c r="E579" s="21">
        <f t="shared" si="111"/>
        <v>578</v>
      </c>
      <c r="F579" s="97">
        <v>44305</v>
      </c>
      <c r="G579" s="98">
        <v>160.82604979999999</v>
      </c>
      <c r="H579" s="25">
        <f t="shared" si="112"/>
        <v>160.7778778</v>
      </c>
      <c r="I579" s="7">
        <f t="shared" si="113"/>
        <v>4.8171999999993886E-2</v>
      </c>
      <c r="J579" s="7">
        <f t="shared" si="114"/>
        <v>2.3205415839994111E-3</v>
      </c>
      <c r="K579" s="7">
        <f t="shared" si="115"/>
        <v>4.8171999999993886E-2</v>
      </c>
      <c r="L579" s="22">
        <f t="shared" si="116"/>
        <v>2.9952859042362608E-4</v>
      </c>
      <c r="M579" s="7">
        <f t="shared" ca="1" si="118"/>
        <v>160.40860493333335</v>
      </c>
      <c r="N579" s="7">
        <f t="shared" ref="N579:N642" ca="1" si="120">G579-M579</f>
        <v>0.41744486666664216</v>
      </c>
      <c r="O579" s="7">
        <f t="shared" ref="O579:O642" ca="1" si="121">N579^2</f>
        <v>0.17426021670633066</v>
      </c>
      <c r="P579" s="7">
        <f t="shared" ref="P579:P642" ca="1" si="122">ABS(N579)</f>
        <v>0.41744486666664216</v>
      </c>
      <c r="Q579" s="22">
        <f t="shared" ref="Q579:Q642" ca="1" si="123">P579/G579</f>
        <v>2.5956296706022941E-3</v>
      </c>
      <c r="R579" s="23">
        <f t="shared" ca="1" si="119"/>
        <v>0.39258798592917843</v>
      </c>
      <c r="S579" s="24">
        <f t="shared" ca="1" si="117"/>
        <v>1</v>
      </c>
    </row>
    <row r="580" spans="5:19" x14ac:dyDescent="0.3">
      <c r="E580" s="21">
        <f t="shared" ref="E580:E643" si="124">E579+1</f>
        <v>579</v>
      </c>
      <c r="F580" s="97">
        <v>44306</v>
      </c>
      <c r="G580" s="98">
        <v>156.9342499</v>
      </c>
      <c r="H580" s="25">
        <f t="shared" ref="H580:H643" si="125">G579</f>
        <v>160.82604979999999</v>
      </c>
      <c r="I580" s="7">
        <f t="shared" ref="I580:I643" si="126">(G580-H580)</f>
        <v>-3.8917998999999952</v>
      </c>
      <c r="J580" s="7">
        <f t="shared" ref="J580:J643" si="127">I580^2</f>
        <v>15.146106461639972</v>
      </c>
      <c r="K580" s="7">
        <f t="shared" ref="K580:K643" si="128">ABS(I580)</f>
        <v>3.8917998999999952</v>
      </c>
      <c r="L580" s="22">
        <f t="shared" ref="L580:L643" si="129">K580/G580</f>
        <v>2.4798919945645308E-2</v>
      </c>
      <c r="M580" s="7">
        <f t="shared" ca="1" si="118"/>
        <v>160.71365863333332</v>
      </c>
      <c r="N580" s="7">
        <f t="shared" ca="1" si="120"/>
        <v>-3.7794087333333266</v>
      </c>
      <c r="O580" s="7">
        <f t="shared" ca="1" si="121"/>
        <v>14.28393037359622</v>
      </c>
      <c r="P580" s="7">
        <f t="shared" ca="1" si="122"/>
        <v>3.7794087333333266</v>
      </c>
      <c r="Q580" s="22">
        <f t="shared" ca="1" si="123"/>
        <v>2.4082752718043398E-2</v>
      </c>
      <c r="R580" s="23">
        <f t="shared" ca="1" si="119"/>
        <v>-3.8042656140707902</v>
      </c>
      <c r="S580" s="24">
        <f t="shared" ref="S580:S643" ca="1" si="130">IF(N579*N580&lt;0,1,0)</f>
        <v>1</v>
      </c>
    </row>
    <row r="581" spans="5:19" x14ac:dyDescent="0.3">
      <c r="E581" s="21">
        <f t="shared" si="124"/>
        <v>580</v>
      </c>
      <c r="F581" s="97">
        <v>44307</v>
      </c>
      <c r="G581" s="98">
        <v>158.33105470000001</v>
      </c>
      <c r="H581" s="25">
        <f t="shared" si="125"/>
        <v>156.9342499</v>
      </c>
      <c r="I581" s="7">
        <f t="shared" si="126"/>
        <v>1.3968048000000124</v>
      </c>
      <c r="J581" s="7">
        <f t="shared" si="127"/>
        <v>1.9510636493030746</v>
      </c>
      <c r="K581" s="7">
        <f t="shared" si="128"/>
        <v>1.3968048000000124</v>
      </c>
      <c r="L581" s="22">
        <f t="shared" si="129"/>
        <v>8.8220520140324197E-3</v>
      </c>
      <c r="M581" s="7">
        <f t="shared" ca="1" si="118"/>
        <v>159.51272583333335</v>
      </c>
      <c r="N581" s="7">
        <f t="shared" ca="1" si="120"/>
        <v>-1.1816711333333387</v>
      </c>
      <c r="O581" s="7">
        <f t="shared" ca="1" si="121"/>
        <v>1.3963466673532972</v>
      </c>
      <c r="P581" s="7">
        <f t="shared" ca="1" si="122"/>
        <v>1.1816711333333387</v>
      </c>
      <c r="Q581" s="22">
        <f t="shared" ca="1" si="123"/>
        <v>7.4632935122697606E-3</v>
      </c>
      <c r="R581" s="23">
        <f t="shared" ca="1" si="119"/>
        <v>-1.2065280140708023</v>
      </c>
      <c r="S581" s="24">
        <f t="shared" ca="1" si="130"/>
        <v>0</v>
      </c>
    </row>
    <row r="582" spans="5:19" x14ac:dyDescent="0.3">
      <c r="E582" s="21">
        <f t="shared" si="124"/>
        <v>581</v>
      </c>
      <c r="F582" s="97">
        <v>44308</v>
      </c>
      <c r="G582" s="98">
        <v>156.1057892</v>
      </c>
      <c r="H582" s="25">
        <f t="shared" si="125"/>
        <v>158.33105470000001</v>
      </c>
      <c r="I582" s="7">
        <f t="shared" si="126"/>
        <v>-2.2252655000000061</v>
      </c>
      <c r="J582" s="7">
        <f t="shared" si="127"/>
        <v>4.9518065454902773</v>
      </c>
      <c r="K582" s="7">
        <f t="shared" si="128"/>
        <v>2.2252655000000061</v>
      </c>
      <c r="L582" s="22">
        <f t="shared" si="129"/>
        <v>1.4254855706530107E-2</v>
      </c>
      <c r="M582" s="7">
        <f t="shared" ca="1" si="118"/>
        <v>158.69711813333333</v>
      </c>
      <c r="N582" s="7">
        <f t="shared" ca="1" si="120"/>
        <v>-2.5913289333333296</v>
      </c>
      <c r="O582" s="7">
        <f t="shared" ca="1" si="121"/>
        <v>6.7149856407304513</v>
      </c>
      <c r="P582" s="7">
        <f t="shared" ca="1" si="122"/>
        <v>2.5913289333333296</v>
      </c>
      <c r="Q582" s="22">
        <f t="shared" ca="1" si="123"/>
        <v>1.6599825968102722E-2</v>
      </c>
      <c r="R582" s="23">
        <f t="shared" ca="1" si="119"/>
        <v>-2.6161858140707932</v>
      </c>
      <c r="S582" s="24">
        <f t="shared" ca="1" si="130"/>
        <v>0</v>
      </c>
    </row>
    <row r="583" spans="5:19" x14ac:dyDescent="0.3">
      <c r="E583" s="21">
        <f t="shared" si="124"/>
        <v>582</v>
      </c>
      <c r="F583" s="97">
        <v>44309</v>
      </c>
      <c r="G583" s="98">
        <v>155.4411011</v>
      </c>
      <c r="H583" s="25">
        <f t="shared" si="125"/>
        <v>156.1057892</v>
      </c>
      <c r="I583" s="7">
        <f t="shared" si="126"/>
        <v>-0.66468810000000644</v>
      </c>
      <c r="J583" s="7">
        <f t="shared" si="127"/>
        <v>0.44181027028161857</v>
      </c>
      <c r="K583" s="7">
        <f t="shared" si="128"/>
        <v>0.66468810000000644</v>
      </c>
      <c r="L583" s="22">
        <f t="shared" si="129"/>
        <v>4.276141221956427E-3</v>
      </c>
      <c r="M583" s="7">
        <f t="shared" ca="1" si="118"/>
        <v>157.12369793333335</v>
      </c>
      <c r="N583" s="7">
        <f t="shared" ca="1" si="120"/>
        <v>-1.6825968333333492</v>
      </c>
      <c r="O583" s="7">
        <f t="shared" ca="1" si="121"/>
        <v>2.8311321035434145</v>
      </c>
      <c r="P583" s="7">
        <f t="shared" ca="1" si="122"/>
        <v>1.6825968333333492</v>
      </c>
      <c r="Q583" s="22">
        <f t="shared" ca="1" si="123"/>
        <v>1.0824658481098145E-2</v>
      </c>
      <c r="R583" s="23">
        <f t="shared" ca="1" si="119"/>
        <v>-1.7074537140708128</v>
      </c>
      <c r="S583" s="24">
        <f t="shared" ca="1" si="130"/>
        <v>0</v>
      </c>
    </row>
    <row r="584" spans="5:19" x14ac:dyDescent="0.3">
      <c r="E584" s="21">
        <f t="shared" si="124"/>
        <v>583</v>
      </c>
      <c r="F584" s="97">
        <v>44312</v>
      </c>
      <c r="G584" s="98">
        <v>154.1984406</v>
      </c>
      <c r="H584" s="25">
        <f t="shared" si="125"/>
        <v>155.4411011</v>
      </c>
      <c r="I584" s="7">
        <f t="shared" si="126"/>
        <v>-1.2426604999999995</v>
      </c>
      <c r="J584" s="7">
        <f t="shared" si="127"/>
        <v>1.5442051182602488</v>
      </c>
      <c r="K584" s="7">
        <f t="shared" si="128"/>
        <v>1.2426604999999995</v>
      </c>
      <c r="L584" s="22">
        <f t="shared" si="129"/>
        <v>8.0588396041146437E-3</v>
      </c>
      <c r="M584" s="7">
        <f t="shared" ca="1" si="118"/>
        <v>156.62598166666666</v>
      </c>
      <c r="N584" s="7">
        <f t="shared" ca="1" si="120"/>
        <v>-2.427541066666663</v>
      </c>
      <c r="O584" s="7">
        <f t="shared" ca="1" si="121"/>
        <v>5.8929556303531205</v>
      </c>
      <c r="P584" s="7">
        <f t="shared" ca="1" si="122"/>
        <v>2.427541066666663</v>
      </c>
      <c r="Q584" s="22">
        <f t="shared" ca="1" si="123"/>
        <v>1.5742967679964092E-2</v>
      </c>
      <c r="R584" s="23">
        <f t="shared" ca="1" si="119"/>
        <v>-2.4523979474041266</v>
      </c>
      <c r="S584" s="24">
        <f t="shared" ca="1" si="130"/>
        <v>0</v>
      </c>
    </row>
    <row r="585" spans="5:19" x14ac:dyDescent="0.3">
      <c r="E585" s="21">
        <f t="shared" si="124"/>
        <v>584</v>
      </c>
      <c r="F585" s="97">
        <v>44313</v>
      </c>
      <c r="G585" s="98">
        <v>153.53372189999999</v>
      </c>
      <c r="H585" s="25">
        <f t="shared" si="125"/>
        <v>154.1984406</v>
      </c>
      <c r="I585" s="7">
        <f t="shared" si="126"/>
        <v>-0.66471870000000877</v>
      </c>
      <c r="J585" s="7">
        <f t="shared" si="127"/>
        <v>0.44185095012970166</v>
      </c>
      <c r="K585" s="7">
        <f t="shared" si="128"/>
        <v>0.66471870000000877</v>
      </c>
      <c r="L585" s="22">
        <f t="shared" si="129"/>
        <v>4.3294638583239401E-3</v>
      </c>
      <c r="M585" s="7">
        <f t="shared" ca="1" si="118"/>
        <v>155.24844363333332</v>
      </c>
      <c r="N585" s="7">
        <f t="shared" ca="1" si="120"/>
        <v>-1.7147217333333344</v>
      </c>
      <c r="O585" s="7">
        <f t="shared" ca="1" si="121"/>
        <v>2.940270622765675</v>
      </c>
      <c r="P585" s="7">
        <f t="shared" ca="1" si="122"/>
        <v>1.7147217333333344</v>
      </c>
      <c r="Q585" s="22">
        <f t="shared" ca="1" si="123"/>
        <v>1.1168372082129108E-2</v>
      </c>
      <c r="R585" s="23">
        <f t="shared" ca="1" si="119"/>
        <v>-1.7395786140707981</v>
      </c>
      <c r="S585" s="24">
        <f t="shared" ca="1" si="130"/>
        <v>0</v>
      </c>
    </row>
    <row r="586" spans="5:19" x14ac:dyDescent="0.3">
      <c r="E586" s="21">
        <f t="shared" si="124"/>
        <v>585</v>
      </c>
      <c r="F586" s="97">
        <v>44314</v>
      </c>
      <c r="G586" s="98">
        <v>151.75160220000001</v>
      </c>
      <c r="H586" s="25">
        <f t="shared" si="125"/>
        <v>153.53372189999999</v>
      </c>
      <c r="I586" s="7">
        <f t="shared" si="126"/>
        <v>-1.7821196999999813</v>
      </c>
      <c r="J586" s="7">
        <f t="shared" si="127"/>
        <v>3.1759506251280234</v>
      </c>
      <c r="K586" s="7">
        <f t="shared" si="128"/>
        <v>1.7821196999999813</v>
      </c>
      <c r="L586" s="22">
        <f t="shared" si="129"/>
        <v>1.1743663158503254E-2</v>
      </c>
      <c r="M586" s="7">
        <f t="shared" ca="1" si="118"/>
        <v>154.39108786666665</v>
      </c>
      <c r="N586" s="7">
        <f t="shared" ca="1" si="120"/>
        <v>-2.6394856666666442</v>
      </c>
      <c r="O586" s="7">
        <f t="shared" ca="1" si="121"/>
        <v>6.9668845845386596</v>
      </c>
      <c r="P586" s="7">
        <f t="shared" ca="1" si="122"/>
        <v>2.6394856666666442</v>
      </c>
      <c r="Q586" s="22">
        <f t="shared" ca="1" si="123"/>
        <v>1.7393461607001365E-2</v>
      </c>
      <c r="R586" s="23">
        <f t="shared" ca="1" si="119"/>
        <v>-2.6643425474041078</v>
      </c>
      <c r="S586" s="24">
        <f t="shared" ca="1" si="130"/>
        <v>0</v>
      </c>
    </row>
    <row r="587" spans="5:19" x14ac:dyDescent="0.3">
      <c r="E587" s="21">
        <f t="shared" si="124"/>
        <v>586</v>
      </c>
      <c r="F587" s="97">
        <v>44315</v>
      </c>
      <c r="G587" s="98">
        <v>152.74380489999999</v>
      </c>
      <c r="H587" s="25">
        <f t="shared" si="125"/>
        <v>151.75160220000001</v>
      </c>
      <c r="I587" s="7">
        <f t="shared" si="126"/>
        <v>0.99220269999997868</v>
      </c>
      <c r="J587" s="7">
        <f t="shared" si="127"/>
        <v>0.98446619788724765</v>
      </c>
      <c r="K587" s="7">
        <f t="shared" si="128"/>
        <v>0.99220269999997868</v>
      </c>
      <c r="L587" s="22">
        <f t="shared" si="129"/>
        <v>6.4958621441279733E-3</v>
      </c>
      <c r="M587" s="7">
        <f t="shared" ca="1" si="118"/>
        <v>153.16125489999999</v>
      </c>
      <c r="N587" s="7">
        <f t="shared" ca="1" si="120"/>
        <v>-0.41745000000000232</v>
      </c>
      <c r="O587" s="7">
        <f t="shared" ca="1" si="121"/>
        <v>0.17426450250000194</v>
      </c>
      <c r="P587" s="7">
        <f t="shared" ca="1" si="122"/>
        <v>0.41745000000000232</v>
      </c>
      <c r="Q587" s="22">
        <f t="shared" ca="1" si="123"/>
        <v>2.7330077332648819E-3</v>
      </c>
      <c r="R587" s="23">
        <f t="shared" ca="1" si="119"/>
        <v>-0.44230688073746605</v>
      </c>
      <c r="S587" s="24">
        <f t="shared" ca="1" si="130"/>
        <v>0</v>
      </c>
    </row>
    <row r="588" spans="5:19" x14ac:dyDescent="0.3">
      <c r="E588" s="21">
        <f t="shared" si="124"/>
        <v>587</v>
      </c>
      <c r="F588" s="97">
        <v>44316</v>
      </c>
      <c r="G588" s="98">
        <v>149.11209109999999</v>
      </c>
      <c r="H588" s="25">
        <f t="shared" si="125"/>
        <v>152.74380489999999</v>
      </c>
      <c r="I588" s="7">
        <f t="shared" si="126"/>
        <v>-3.6317138</v>
      </c>
      <c r="J588" s="7">
        <f t="shared" si="127"/>
        <v>13.189345125110441</v>
      </c>
      <c r="K588" s="7">
        <f t="shared" si="128"/>
        <v>3.6317138</v>
      </c>
      <c r="L588" s="22">
        <f t="shared" si="129"/>
        <v>2.4355595667721143E-2</v>
      </c>
      <c r="M588" s="7">
        <f t="shared" ca="1" si="118"/>
        <v>152.67637633333334</v>
      </c>
      <c r="N588" s="7">
        <f t="shared" ca="1" si="120"/>
        <v>-3.5642852333333508</v>
      </c>
      <c r="O588" s="7">
        <f t="shared" ca="1" si="121"/>
        <v>12.704129224558178</v>
      </c>
      <c r="P588" s="7">
        <f t="shared" ca="1" si="122"/>
        <v>3.5642852333333508</v>
      </c>
      <c r="Q588" s="22">
        <f t="shared" ca="1" si="123"/>
        <v>2.3903395137440678E-2</v>
      </c>
      <c r="R588" s="23">
        <f t="shared" ca="1" si="119"/>
        <v>-3.5891421140708144</v>
      </c>
      <c r="S588" s="24">
        <f t="shared" ca="1" si="130"/>
        <v>0</v>
      </c>
    </row>
    <row r="589" spans="5:19" x14ac:dyDescent="0.3">
      <c r="E589" s="21">
        <f t="shared" si="124"/>
        <v>588</v>
      </c>
      <c r="F589" s="97">
        <v>44319</v>
      </c>
      <c r="G589" s="98">
        <v>152.10800169999999</v>
      </c>
      <c r="H589" s="25">
        <f t="shared" si="125"/>
        <v>149.11209109999999</v>
      </c>
      <c r="I589" s="7">
        <f t="shared" si="126"/>
        <v>2.995910600000002</v>
      </c>
      <c r="J589" s="7">
        <f t="shared" si="127"/>
        <v>8.9754803231923717</v>
      </c>
      <c r="K589" s="7">
        <f t="shared" si="128"/>
        <v>2.995910600000002</v>
      </c>
      <c r="L589" s="22">
        <f t="shared" si="129"/>
        <v>1.9695943451474598E-2</v>
      </c>
      <c r="M589" s="7">
        <f t="shared" ca="1" si="118"/>
        <v>151.20249939999999</v>
      </c>
      <c r="N589" s="7">
        <f t="shared" ca="1" si="120"/>
        <v>0.90550229999999488</v>
      </c>
      <c r="O589" s="7">
        <f t="shared" ca="1" si="121"/>
        <v>0.81993441530528077</v>
      </c>
      <c r="P589" s="7">
        <f t="shared" ca="1" si="122"/>
        <v>0.90550229999999488</v>
      </c>
      <c r="Q589" s="22">
        <f t="shared" ca="1" si="123"/>
        <v>5.9530221282237446E-3</v>
      </c>
      <c r="R589" s="23">
        <f t="shared" ca="1" si="119"/>
        <v>0.88064541926253115</v>
      </c>
      <c r="S589" s="24">
        <f t="shared" ca="1" si="130"/>
        <v>1</v>
      </c>
    </row>
    <row r="590" spans="5:19" x14ac:dyDescent="0.3">
      <c r="E590" s="21">
        <f t="shared" si="124"/>
        <v>589</v>
      </c>
      <c r="F590" s="97">
        <v>44320</v>
      </c>
      <c r="G590" s="98">
        <v>147.81161499999999</v>
      </c>
      <c r="H590" s="25">
        <f t="shared" si="125"/>
        <v>152.10800169999999</v>
      </c>
      <c r="I590" s="7">
        <f t="shared" si="126"/>
        <v>-4.2963866999999993</v>
      </c>
      <c r="J590" s="7">
        <f t="shared" si="127"/>
        <v>18.458938675936885</v>
      </c>
      <c r="K590" s="7">
        <f t="shared" si="128"/>
        <v>4.2963866999999993</v>
      </c>
      <c r="L590" s="22">
        <f t="shared" si="129"/>
        <v>2.9066637963464505E-2</v>
      </c>
      <c r="M590" s="7">
        <f t="shared" ca="1" si="118"/>
        <v>151.32129923333332</v>
      </c>
      <c r="N590" s="7">
        <f t="shared" ca="1" si="120"/>
        <v>-3.5096842333333313</v>
      </c>
      <c r="O590" s="7">
        <f t="shared" ca="1" si="121"/>
        <v>12.317883417708574</v>
      </c>
      <c r="P590" s="7">
        <f t="shared" ca="1" si="122"/>
        <v>3.5096842333333313</v>
      </c>
      <c r="Q590" s="22">
        <f t="shared" ca="1" si="123"/>
        <v>2.374430611108154E-2</v>
      </c>
      <c r="R590" s="23">
        <f t="shared" ca="1" si="119"/>
        <v>-3.534541114070795</v>
      </c>
      <c r="S590" s="24">
        <f t="shared" ca="1" si="130"/>
        <v>1</v>
      </c>
    </row>
    <row r="591" spans="5:19" x14ac:dyDescent="0.3">
      <c r="E591" s="21">
        <f t="shared" si="124"/>
        <v>590</v>
      </c>
      <c r="F591" s="97">
        <v>44321</v>
      </c>
      <c r="G591" s="98">
        <v>151.11579900000001</v>
      </c>
      <c r="H591" s="25">
        <f t="shared" si="125"/>
        <v>147.81161499999999</v>
      </c>
      <c r="I591" s="7">
        <f t="shared" si="126"/>
        <v>3.3041840000000207</v>
      </c>
      <c r="J591" s="7">
        <f t="shared" si="127"/>
        <v>10.917631905856137</v>
      </c>
      <c r="K591" s="7">
        <f t="shared" si="128"/>
        <v>3.3041840000000207</v>
      </c>
      <c r="L591" s="22">
        <f t="shared" si="129"/>
        <v>2.1865245208411467E-2</v>
      </c>
      <c r="M591" s="7">
        <f t="shared" ca="1" si="118"/>
        <v>149.67723593333332</v>
      </c>
      <c r="N591" s="7">
        <f t="shared" ca="1" si="120"/>
        <v>1.4385630666666884</v>
      </c>
      <c r="O591" s="7">
        <f t="shared" ca="1" si="121"/>
        <v>2.0694636967774671</v>
      </c>
      <c r="P591" s="7">
        <f t="shared" ca="1" si="122"/>
        <v>1.4385630666666884</v>
      </c>
      <c r="Q591" s="22">
        <f t="shared" ca="1" si="123"/>
        <v>9.5196073222409278E-3</v>
      </c>
      <c r="R591" s="23">
        <f t="shared" ca="1" si="119"/>
        <v>1.4137061859292248</v>
      </c>
      <c r="S591" s="24">
        <f t="shared" ca="1" si="130"/>
        <v>1</v>
      </c>
    </row>
    <row r="592" spans="5:19" x14ac:dyDescent="0.3">
      <c r="E592" s="21">
        <f t="shared" si="124"/>
        <v>591</v>
      </c>
      <c r="F592" s="97">
        <v>44322</v>
      </c>
      <c r="G592" s="98">
        <v>152.06948850000001</v>
      </c>
      <c r="H592" s="25">
        <f t="shared" si="125"/>
        <v>151.11579900000001</v>
      </c>
      <c r="I592" s="7">
        <f t="shared" si="126"/>
        <v>0.95368949999999586</v>
      </c>
      <c r="J592" s="7">
        <f t="shared" si="127"/>
        <v>0.90952366241024207</v>
      </c>
      <c r="K592" s="7">
        <f t="shared" si="128"/>
        <v>0.95368949999999586</v>
      </c>
      <c r="L592" s="22">
        <f t="shared" si="129"/>
        <v>6.2714059829299404E-3</v>
      </c>
      <c r="M592" s="7">
        <f t="shared" ca="1" si="118"/>
        <v>150.34513856666669</v>
      </c>
      <c r="N592" s="7">
        <f t="shared" ca="1" si="120"/>
        <v>1.7243499333333148</v>
      </c>
      <c r="O592" s="7">
        <f t="shared" ca="1" si="121"/>
        <v>2.9733826925866071</v>
      </c>
      <c r="P592" s="7">
        <f t="shared" ca="1" si="122"/>
        <v>1.7243499333333148</v>
      </c>
      <c r="Q592" s="22">
        <f t="shared" ca="1" si="123"/>
        <v>1.1339223603249739E-2</v>
      </c>
      <c r="R592" s="23">
        <f t="shared" ca="1" si="119"/>
        <v>1.6994930525958512</v>
      </c>
      <c r="S592" s="24">
        <f t="shared" ca="1" si="130"/>
        <v>0</v>
      </c>
    </row>
    <row r="593" spans="5:19" x14ac:dyDescent="0.3">
      <c r="E593" s="21">
        <f t="shared" si="124"/>
        <v>592</v>
      </c>
      <c r="F593" s="97">
        <v>44323</v>
      </c>
      <c r="G593" s="98">
        <v>163.61004639999999</v>
      </c>
      <c r="H593" s="25">
        <f t="shared" si="125"/>
        <v>152.06948850000001</v>
      </c>
      <c r="I593" s="7">
        <f t="shared" si="126"/>
        <v>11.540557899999982</v>
      </c>
      <c r="J593" s="7">
        <f t="shared" si="127"/>
        <v>133.184476643252</v>
      </c>
      <c r="K593" s="7">
        <f t="shared" si="128"/>
        <v>11.540557899999982</v>
      </c>
      <c r="L593" s="22">
        <f t="shared" si="129"/>
        <v>7.0536975900521368E-2</v>
      </c>
      <c r="M593" s="7">
        <f t="shared" ca="1" si="118"/>
        <v>150.33230083333333</v>
      </c>
      <c r="N593" s="7">
        <f t="shared" ca="1" si="120"/>
        <v>13.277745566666653</v>
      </c>
      <c r="O593" s="7">
        <f t="shared" ca="1" si="121"/>
        <v>176.29852733313595</v>
      </c>
      <c r="P593" s="7">
        <f t="shared" ca="1" si="122"/>
        <v>13.277745566666653</v>
      </c>
      <c r="Q593" s="22">
        <f t="shared" ca="1" si="123"/>
        <v>8.1154830395956987E-2</v>
      </c>
      <c r="R593" s="23">
        <f t="shared" ca="1" si="119"/>
        <v>13.252888685929189</v>
      </c>
      <c r="S593" s="24">
        <f t="shared" ca="1" si="130"/>
        <v>0</v>
      </c>
    </row>
    <row r="594" spans="5:19" x14ac:dyDescent="0.3">
      <c r="E594" s="21">
        <f t="shared" si="124"/>
        <v>593</v>
      </c>
      <c r="F594" s="97">
        <v>44326</v>
      </c>
      <c r="G594" s="98">
        <v>166.71192930000001</v>
      </c>
      <c r="H594" s="25">
        <f t="shared" si="125"/>
        <v>163.61004639999999</v>
      </c>
      <c r="I594" s="7">
        <f t="shared" si="126"/>
        <v>3.101882900000021</v>
      </c>
      <c r="J594" s="7">
        <f t="shared" si="127"/>
        <v>9.6216775253125402</v>
      </c>
      <c r="K594" s="7">
        <f t="shared" si="128"/>
        <v>3.101882900000021</v>
      </c>
      <c r="L594" s="22">
        <f t="shared" si="129"/>
        <v>1.8606244394293748E-2</v>
      </c>
      <c r="M594" s="7">
        <f t="shared" ca="1" si="118"/>
        <v>155.59844463333334</v>
      </c>
      <c r="N594" s="7">
        <f t="shared" ca="1" si="120"/>
        <v>11.113484666666665</v>
      </c>
      <c r="O594" s="7">
        <f t="shared" ca="1" si="121"/>
        <v>123.50954143623507</v>
      </c>
      <c r="P594" s="7">
        <f t="shared" ca="1" si="122"/>
        <v>11.113484666666665</v>
      </c>
      <c r="Q594" s="22">
        <f t="shared" ca="1" si="123"/>
        <v>6.6662803995674619E-2</v>
      </c>
      <c r="R594" s="23">
        <f t="shared" ca="1" si="119"/>
        <v>11.088627785929202</v>
      </c>
      <c r="S594" s="24">
        <f t="shared" ca="1" si="130"/>
        <v>0</v>
      </c>
    </row>
    <row r="595" spans="5:19" x14ac:dyDescent="0.3">
      <c r="E595" s="21">
        <f t="shared" si="124"/>
        <v>594</v>
      </c>
      <c r="F595" s="97">
        <v>44327</v>
      </c>
      <c r="G595" s="98">
        <v>167.62709050000001</v>
      </c>
      <c r="H595" s="25">
        <f t="shared" si="125"/>
        <v>166.71192930000001</v>
      </c>
      <c r="I595" s="7">
        <f t="shared" si="126"/>
        <v>0.91516120000000001</v>
      </c>
      <c r="J595" s="7">
        <f t="shared" si="127"/>
        <v>0.83752002198544007</v>
      </c>
      <c r="K595" s="7">
        <f t="shared" si="128"/>
        <v>0.91516120000000001</v>
      </c>
      <c r="L595" s="22">
        <f t="shared" si="129"/>
        <v>5.459506558696728E-3</v>
      </c>
      <c r="M595" s="7">
        <f t="shared" ca="1" si="118"/>
        <v>160.79715473333334</v>
      </c>
      <c r="N595" s="7">
        <f t="shared" ca="1" si="120"/>
        <v>6.8299357666666651</v>
      </c>
      <c r="O595" s="7">
        <f t="shared" ca="1" si="121"/>
        <v>46.64802257679257</v>
      </c>
      <c r="P595" s="7">
        <f t="shared" ca="1" si="122"/>
        <v>6.8299357666666651</v>
      </c>
      <c r="Q595" s="22">
        <f t="shared" ca="1" si="123"/>
        <v>4.0744820818008919E-2</v>
      </c>
      <c r="R595" s="23">
        <f t="shared" ca="1" si="119"/>
        <v>6.8050788859292011</v>
      </c>
      <c r="S595" s="24">
        <f t="shared" ca="1" si="130"/>
        <v>0</v>
      </c>
    </row>
    <row r="596" spans="5:19" x14ac:dyDescent="0.3">
      <c r="E596" s="21">
        <f t="shared" si="124"/>
        <v>595</v>
      </c>
      <c r="F596" s="97">
        <v>44328</v>
      </c>
      <c r="G596" s="98">
        <v>167.37663269999999</v>
      </c>
      <c r="H596" s="25">
        <f t="shared" si="125"/>
        <v>167.62709050000001</v>
      </c>
      <c r="I596" s="7">
        <f t="shared" si="126"/>
        <v>-0.25045780000002082</v>
      </c>
      <c r="J596" s="7">
        <f t="shared" si="127"/>
        <v>6.2729109580850428E-2</v>
      </c>
      <c r="K596" s="7">
        <f t="shared" si="128"/>
        <v>0.25045780000002082</v>
      </c>
      <c r="L596" s="22">
        <f t="shared" si="129"/>
        <v>1.4963725578643501E-3</v>
      </c>
      <c r="M596" s="7">
        <f t="shared" ca="1" si="118"/>
        <v>165.98302206666668</v>
      </c>
      <c r="N596" s="7">
        <f t="shared" ca="1" si="120"/>
        <v>1.39361063333331</v>
      </c>
      <c r="O596" s="7">
        <f t="shared" ca="1" si="121"/>
        <v>1.9421505973396695</v>
      </c>
      <c r="P596" s="7">
        <f t="shared" ca="1" si="122"/>
        <v>1.39361063333331</v>
      </c>
      <c r="Q596" s="22">
        <f t="shared" ca="1" si="123"/>
        <v>8.3261959023346408E-3</v>
      </c>
      <c r="R596" s="23">
        <f t="shared" ca="1" si="119"/>
        <v>1.3687537525958464</v>
      </c>
      <c r="S596" s="24">
        <f t="shared" ca="1" si="130"/>
        <v>0</v>
      </c>
    </row>
    <row r="597" spans="5:19" x14ac:dyDescent="0.3">
      <c r="E597" s="21">
        <f t="shared" si="124"/>
        <v>596</v>
      </c>
      <c r="F597" s="97">
        <v>44329</v>
      </c>
      <c r="G597" s="98">
        <v>168.9971008</v>
      </c>
      <c r="H597" s="25">
        <f t="shared" si="125"/>
        <v>167.37663269999999</v>
      </c>
      <c r="I597" s="7">
        <f t="shared" si="126"/>
        <v>1.6204681000000107</v>
      </c>
      <c r="J597" s="7">
        <f t="shared" si="127"/>
        <v>2.6259168631176446</v>
      </c>
      <c r="K597" s="7">
        <f t="shared" si="128"/>
        <v>1.6204681000000107</v>
      </c>
      <c r="L597" s="22">
        <f t="shared" si="129"/>
        <v>9.5887331340539228E-3</v>
      </c>
      <c r="M597" s="7">
        <f t="shared" ca="1" si="118"/>
        <v>167.23855083333333</v>
      </c>
      <c r="N597" s="7">
        <f t="shared" ca="1" si="120"/>
        <v>1.7585499666666635</v>
      </c>
      <c r="O597" s="7">
        <f t="shared" ca="1" si="121"/>
        <v>3.0924979852633232</v>
      </c>
      <c r="P597" s="7">
        <f t="shared" ca="1" si="122"/>
        <v>1.7585499666666635</v>
      </c>
      <c r="Q597" s="22">
        <f t="shared" ca="1" si="123"/>
        <v>1.0405799616336753E-2</v>
      </c>
      <c r="R597" s="23">
        <f t="shared" ca="1" si="119"/>
        <v>1.7336930859291999</v>
      </c>
      <c r="S597" s="24">
        <f t="shared" ca="1" si="130"/>
        <v>0</v>
      </c>
    </row>
    <row r="598" spans="5:19" x14ac:dyDescent="0.3">
      <c r="E598" s="21">
        <f t="shared" si="124"/>
        <v>597</v>
      </c>
      <c r="F598" s="97">
        <v>44330</v>
      </c>
      <c r="G598" s="98">
        <v>171.53730770000001</v>
      </c>
      <c r="H598" s="25">
        <f t="shared" si="125"/>
        <v>168.9971008</v>
      </c>
      <c r="I598" s="7">
        <f t="shared" si="126"/>
        <v>2.5402069000000154</v>
      </c>
      <c r="J598" s="7">
        <f t="shared" si="127"/>
        <v>6.4526510948076883</v>
      </c>
      <c r="K598" s="7">
        <f t="shared" si="128"/>
        <v>2.5402069000000154</v>
      </c>
      <c r="L598" s="22">
        <f t="shared" si="129"/>
        <v>1.4808480639340331E-2</v>
      </c>
      <c r="M598" s="7">
        <f t="shared" ca="1" si="118"/>
        <v>168.00027466666666</v>
      </c>
      <c r="N598" s="7">
        <f t="shared" ca="1" si="120"/>
        <v>3.5370330333333584</v>
      </c>
      <c r="O598" s="7">
        <f t="shared" ca="1" si="121"/>
        <v>12.510602678891379</v>
      </c>
      <c r="P598" s="7">
        <f t="shared" ca="1" si="122"/>
        <v>3.5370330333333584</v>
      </c>
      <c r="Q598" s="22">
        <f t="shared" ca="1" si="123"/>
        <v>2.0619613778241421E-2</v>
      </c>
      <c r="R598" s="23">
        <f t="shared" ca="1" si="119"/>
        <v>3.5121761525958948</v>
      </c>
      <c r="S598" s="24">
        <f t="shared" ca="1" si="130"/>
        <v>0</v>
      </c>
    </row>
    <row r="599" spans="5:19" x14ac:dyDescent="0.3">
      <c r="E599" s="21">
        <f t="shared" si="124"/>
        <v>598</v>
      </c>
      <c r="F599" s="97">
        <v>44333</v>
      </c>
      <c r="G599" s="98">
        <v>176.68586730000001</v>
      </c>
      <c r="H599" s="25">
        <f t="shared" si="125"/>
        <v>171.53730770000001</v>
      </c>
      <c r="I599" s="7">
        <f t="shared" si="126"/>
        <v>5.1485595999999987</v>
      </c>
      <c r="J599" s="7">
        <f t="shared" si="127"/>
        <v>26.507665954752145</v>
      </c>
      <c r="K599" s="7">
        <f t="shared" si="128"/>
        <v>5.1485595999999987</v>
      </c>
      <c r="L599" s="22">
        <f t="shared" si="129"/>
        <v>2.9139623211957927E-2</v>
      </c>
      <c r="M599" s="7">
        <f t="shared" ca="1" si="118"/>
        <v>169.30368039999999</v>
      </c>
      <c r="N599" s="7">
        <f t="shared" ca="1" si="120"/>
        <v>7.382186900000022</v>
      </c>
      <c r="O599" s="7">
        <f t="shared" ca="1" si="121"/>
        <v>54.496683426531938</v>
      </c>
      <c r="P599" s="7">
        <f t="shared" ca="1" si="122"/>
        <v>7.382186900000022</v>
      </c>
      <c r="Q599" s="22">
        <f t="shared" ca="1" si="123"/>
        <v>4.1781422661641608E-2</v>
      </c>
      <c r="R599" s="23">
        <f t="shared" ca="1" si="119"/>
        <v>7.3573300192625579</v>
      </c>
      <c r="S599" s="24">
        <f t="shared" ca="1" si="130"/>
        <v>0</v>
      </c>
    </row>
    <row r="600" spans="5:19" x14ac:dyDescent="0.3">
      <c r="E600" s="21">
        <f t="shared" si="124"/>
        <v>599</v>
      </c>
      <c r="F600" s="97">
        <v>44334</v>
      </c>
      <c r="G600" s="98">
        <v>174.31111150000001</v>
      </c>
      <c r="H600" s="25">
        <f t="shared" si="125"/>
        <v>176.68586730000001</v>
      </c>
      <c r="I600" s="7">
        <f t="shared" si="126"/>
        <v>-2.3747558000000026</v>
      </c>
      <c r="J600" s="7">
        <f t="shared" si="127"/>
        <v>5.6394651096336528</v>
      </c>
      <c r="K600" s="7">
        <f t="shared" si="128"/>
        <v>2.3747558000000026</v>
      </c>
      <c r="L600" s="22">
        <f t="shared" si="129"/>
        <v>1.3623662769197605E-2</v>
      </c>
      <c r="M600" s="7">
        <f t="shared" ca="1" si="118"/>
        <v>172.40675860000002</v>
      </c>
      <c r="N600" s="7">
        <f t="shared" ca="1" si="120"/>
        <v>1.9043528999999921</v>
      </c>
      <c r="O600" s="7">
        <f t="shared" ca="1" si="121"/>
        <v>3.62655996773838</v>
      </c>
      <c r="P600" s="7">
        <f t="shared" ca="1" si="122"/>
        <v>1.9043528999999921</v>
      </c>
      <c r="Q600" s="22">
        <f t="shared" ca="1" si="123"/>
        <v>1.0925022986844944E-2</v>
      </c>
      <c r="R600" s="23">
        <f t="shared" ca="1" si="119"/>
        <v>1.8794960192625285</v>
      </c>
      <c r="S600" s="24">
        <f t="shared" ca="1" si="130"/>
        <v>0</v>
      </c>
    </row>
    <row r="601" spans="5:19" x14ac:dyDescent="0.3">
      <c r="E601" s="21">
        <f t="shared" si="124"/>
        <v>600</v>
      </c>
      <c r="F601" s="97">
        <v>44335</v>
      </c>
      <c r="G601" s="98">
        <v>174.9048004</v>
      </c>
      <c r="H601" s="25">
        <f t="shared" si="125"/>
        <v>174.31111150000001</v>
      </c>
      <c r="I601" s="7">
        <f t="shared" si="126"/>
        <v>0.59368889999998942</v>
      </c>
      <c r="J601" s="7">
        <f t="shared" si="127"/>
        <v>0.35246650998319745</v>
      </c>
      <c r="K601" s="7">
        <f t="shared" si="128"/>
        <v>0.59368889999998942</v>
      </c>
      <c r="L601" s="22">
        <f t="shared" si="129"/>
        <v>3.3943545211008938E-3</v>
      </c>
      <c r="M601" s="7">
        <f t="shared" ca="1" si="118"/>
        <v>174.17809550000001</v>
      </c>
      <c r="N601" s="7">
        <f t="shared" ca="1" si="120"/>
        <v>0.72670489999998722</v>
      </c>
      <c r="O601" s="7">
        <f t="shared" ca="1" si="121"/>
        <v>0.52810001168399145</v>
      </c>
      <c r="P601" s="7">
        <f t="shared" ca="1" si="122"/>
        <v>0.72670489999998722</v>
      </c>
      <c r="Q601" s="22">
        <f t="shared" ca="1" si="123"/>
        <v>4.1548596627310596E-3</v>
      </c>
      <c r="R601" s="23">
        <f t="shared" ca="1" si="119"/>
        <v>0.70184801926252349</v>
      </c>
      <c r="S601" s="24">
        <f t="shared" ca="1" si="130"/>
        <v>0</v>
      </c>
    </row>
    <row r="602" spans="5:19" x14ac:dyDescent="0.3">
      <c r="E602" s="21">
        <f t="shared" si="124"/>
        <v>601</v>
      </c>
      <c r="F602" s="97">
        <v>44336</v>
      </c>
      <c r="G602" s="98">
        <v>177.74671939999999</v>
      </c>
      <c r="H602" s="25">
        <f t="shared" si="125"/>
        <v>174.9048004</v>
      </c>
      <c r="I602" s="7">
        <f t="shared" si="126"/>
        <v>2.8419189999999901</v>
      </c>
      <c r="J602" s="7">
        <f t="shared" si="127"/>
        <v>8.076503602560944</v>
      </c>
      <c r="K602" s="7">
        <f t="shared" si="128"/>
        <v>2.8419189999999901</v>
      </c>
      <c r="L602" s="22">
        <f t="shared" si="129"/>
        <v>1.5988587635221301E-2</v>
      </c>
      <c r="M602" s="7">
        <f t="shared" ca="1" si="118"/>
        <v>175.30059306666666</v>
      </c>
      <c r="N602" s="7">
        <f t="shared" ca="1" si="120"/>
        <v>2.446126333333325</v>
      </c>
      <c r="O602" s="7">
        <f t="shared" ca="1" si="121"/>
        <v>5.9835340386267371</v>
      </c>
      <c r="P602" s="7">
        <f t="shared" ca="1" si="122"/>
        <v>2.446126333333325</v>
      </c>
      <c r="Q602" s="22">
        <f t="shared" ca="1" si="123"/>
        <v>1.3761864869238903E-2</v>
      </c>
      <c r="R602" s="23">
        <f t="shared" ca="1" si="119"/>
        <v>2.4212694525958613</v>
      </c>
      <c r="S602" s="24">
        <f t="shared" ca="1" si="130"/>
        <v>0</v>
      </c>
    </row>
    <row r="603" spans="5:19" x14ac:dyDescent="0.3">
      <c r="E603" s="21">
        <f t="shared" si="124"/>
        <v>602</v>
      </c>
      <c r="F603" s="97">
        <v>44337</v>
      </c>
      <c r="G603" s="98">
        <v>178.52532959999999</v>
      </c>
      <c r="H603" s="25">
        <f t="shared" si="125"/>
        <v>177.74671939999999</v>
      </c>
      <c r="I603" s="7">
        <f t="shared" si="126"/>
        <v>0.77861020000000281</v>
      </c>
      <c r="J603" s="7">
        <f t="shared" si="127"/>
        <v>0.60623384354404442</v>
      </c>
      <c r="K603" s="7">
        <f t="shared" si="128"/>
        <v>0.77861020000000281</v>
      </c>
      <c r="L603" s="22">
        <f t="shared" si="129"/>
        <v>4.3613430191925149E-3</v>
      </c>
      <c r="M603" s="7">
        <f t="shared" ca="1" si="118"/>
        <v>175.65421043333333</v>
      </c>
      <c r="N603" s="7">
        <f t="shared" ca="1" si="120"/>
        <v>2.8711191666666593</v>
      </c>
      <c r="O603" s="7">
        <f t="shared" ca="1" si="121"/>
        <v>8.2433252692006516</v>
      </c>
      <c r="P603" s="7">
        <f t="shared" ca="1" si="122"/>
        <v>2.8711191666666593</v>
      </c>
      <c r="Q603" s="22">
        <f t="shared" ca="1" si="123"/>
        <v>1.6082419078007736E-2</v>
      </c>
      <c r="R603" s="23">
        <f t="shared" ca="1" si="119"/>
        <v>2.8462622859291957</v>
      </c>
      <c r="S603" s="24">
        <f t="shared" ca="1" si="130"/>
        <v>0</v>
      </c>
    </row>
    <row r="604" spans="5:19" x14ac:dyDescent="0.3">
      <c r="E604" s="21">
        <f t="shared" si="124"/>
        <v>603</v>
      </c>
      <c r="F604" s="97">
        <v>44340</v>
      </c>
      <c r="G604" s="98">
        <v>181.68843079999999</v>
      </c>
      <c r="H604" s="25">
        <f t="shared" si="125"/>
        <v>178.52532959999999</v>
      </c>
      <c r="I604" s="7">
        <f t="shared" si="126"/>
        <v>3.1631011999999998</v>
      </c>
      <c r="J604" s="7">
        <f t="shared" si="127"/>
        <v>10.005209201441438</v>
      </c>
      <c r="K604" s="7">
        <f t="shared" si="128"/>
        <v>3.1631011999999998</v>
      </c>
      <c r="L604" s="22">
        <f t="shared" si="129"/>
        <v>1.740948053804205E-2</v>
      </c>
      <c r="M604" s="7">
        <f t="shared" ca="1" si="118"/>
        <v>177.05894979999997</v>
      </c>
      <c r="N604" s="7">
        <f t="shared" ca="1" si="120"/>
        <v>4.6294810000000268</v>
      </c>
      <c r="O604" s="7">
        <f t="shared" ca="1" si="121"/>
        <v>21.432094329361249</v>
      </c>
      <c r="P604" s="7">
        <f t="shared" ca="1" si="122"/>
        <v>4.6294810000000268</v>
      </c>
      <c r="Q604" s="22">
        <f t="shared" ca="1" si="123"/>
        <v>2.5480329042502949E-2</v>
      </c>
      <c r="R604" s="23">
        <f t="shared" ca="1" si="119"/>
        <v>4.6046241192625628</v>
      </c>
      <c r="S604" s="24">
        <f t="shared" ca="1" si="130"/>
        <v>0</v>
      </c>
    </row>
    <row r="605" spans="5:19" x14ac:dyDescent="0.3">
      <c r="E605" s="21">
        <f t="shared" si="124"/>
        <v>604</v>
      </c>
      <c r="F605" s="97">
        <v>44341</v>
      </c>
      <c r="G605" s="98">
        <v>179.08009340000001</v>
      </c>
      <c r="H605" s="25">
        <f t="shared" si="125"/>
        <v>181.68843079999999</v>
      </c>
      <c r="I605" s="7">
        <f t="shared" si="126"/>
        <v>-2.6083373999999822</v>
      </c>
      <c r="J605" s="7">
        <f t="shared" si="127"/>
        <v>6.8034239922386668</v>
      </c>
      <c r="K605" s="7">
        <f t="shared" si="128"/>
        <v>2.6083373999999822</v>
      </c>
      <c r="L605" s="22">
        <f t="shared" si="129"/>
        <v>1.4565200131842137E-2</v>
      </c>
      <c r="M605" s="7">
        <f t="shared" ca="1" si="118"/>
        <v>179.32015993333334</v>
      </c>
      <c r="N605" s="7">
        <f t="shared" ca="1" si="120"/>
        <v>-0.24006653333333361</v>
      </c>
      <c r="O605" s="7">
        <f t="shared" ca="1" si="121"/>
        <v>5.7631940426684576E-2</v>
      </c>
      <c r="P605" s="7">
        <f t="shared" ca="1" si="122"/>
        <v>0.24006653333333361</v>
      </c>
      <c r="Q605" s="22">
        <f t="shared" ca="1" si="123"/>
        <v>1.3405539877462092E-3</v>
      </c>
      <c r="R605" s="23">
        <f t="shared" ca="1" si="119"/>
        <v>-0.26492341407079734</v>
      </c>
      <c r="S605" s="24">
        <f t="shared" ca="1" si="130"/>
        <v>1</v>
      </c>
    </row>
    <row r="606" spans="5:19" x14ac:dyDescent="0.3">
      <c r="E606" s="21">
        <f t="shared" si="124"/>
        <v>605</v>
      </c>
      <c r="F606" s="97">
        <v>44342</v>
      </c>
      <c r="G606" s="98">
        <v>176.74426270000001</v>
      </c>
      <c r="H606" s="25">
        <f t="shared" si="125"/>
        <v>179.08009340000001</v>
      </c>
      <c r="I606" s="7">
        <f t="shared" si="126"/>
        <v>-2.3358307000000025</v>
      </c>
      <c r="J606" s="7">
        <f t="shared" si="127"/>
        <v>5.4561050590625015</v>
      </c>
      <c r="K606" s="7">
        <f t="shared" si="128"/>
        <v>2.3358307000000025</v>
      </c>
      <c r="L606" s="22">
        <f t="shared" si="129"/>
        <v>1.3215878491992501E-2</v>
      </c>
      <c r="M606" s="7">
        <f t="shared" ca="1" si="118"/>
        <v>179.76461793333331</v>
      </c>
      <c r="N606" s="7">
        <f t="shared" ca="1" si="120"/>
        <v>-3.020355233333305</v>
      </c>
      <c r="O606" s="7">
        <f t="shared" ca="1" si="121"/>
        <v>9.1225457355238841</v>
      </c>
      <c r="P606" s="7">
        <f t="shared" ca="1" si="122"/>
        <v>3.020355233333305</v>
      </c>
      <c r="Q606" s="22">
        <f t="shared" ca="1" si="123"/>
        <v>1.7088844566683095E-2</v>
      </c>
      <c r="R606" s="23">
        <f t="shared" ca="1" si="119"/>
        <v>-3.0452121140707686</v>
      </c>
      <c r="S606" s="24">
        <f t="shared" ca="1" si="130"/>
        <v>0</v>
      </c>
    </row>
    <row r="607" spans="5:19" x14ac:dyDescent="0.3">
      <c r="E607" s="21">
        <f t="shared" si="124"/>
        <v>606</v>
      </c>
      <c r="F607" s="97">
        <v>44343</v>
      </c>
      <c r="G607" s="98">
        <v>177.38659670000001</v>
      </c>
      <c r="H607" s="25">
        <f t="shared" si="125"/>
        <v>176.74426270000001</v>
      </c>
      <c r="I607" s="7">
        <f t="shared" si="126"/>
        <v>0.64233400000000529</v>
      </c>
      <c r="J607" s="7">
        <f t="shared" si="127"/>
        <v>0.41259296755600677</v>
      </c>
      <c r="K607" s="7">
        <f t="shared" si="128"/>
        <v>0.64233400000000529</v>
      </c>
      <c r="L607" s="22">
        <f t="shared" si="129"/>
        <v>3.6210965876206204E-3</v>
      </c>
      <c r="M607" s="7">
        <f t="shared" ca="1" si="118"/>
        <v>179.17092896666668</v>
      </c>
      <c r="N607" s="7">
        <f t="shared" ca="1" si="120"/>
        <v>-1.7843322666666666</v>
      </c>
      <c r="O607" s="7">
        <f t="shared" ca="1" si="121"/>
        <v>3.1838416378678041</v>
      </c>
      <c r="P607" s="7">
        <f t="shared" ca="1" si="122"/>
        <v>1.7843322666666666</v>
      </c>
      <c r="Q607" s="22">
        <f t="shared" ca="1" si="123"/>
        <v>1.0059002764929119E-2</v>
      </c>
      <c r="R607" s="23">
        <f t="shared" ca="1" si="119"/>
        <v>-1.8091891474041302</v>
      </c>
      <c r="S607" s="24">
        <f t="shared" ca="1" si="130"/>
        <v>0</v>
      </c>
    </row>
    <row r="608" spans="5:19" x14ac:dyDescent="0.3">
      <c r="E608" s="21">
        <f t="shared" si="124"/>
        <v>607</v>
      </c>
      <c r="F608" s="97">
        <v>44344</v>
      </c>
      <c r="G608" s="98">
        <v>178.4669189</v>
      </c>
      <c r="H608" s="25">
        <f t="shared" si="125"/>
        <v>177.38659670000001</v>
      </c>
      <c r="I608" s="7">
        <f t="shared" si="126"/>
        <v>1.0803221999999835</v>
      </c>
      <c r="J608" s="7">
        <f t="shared" si="127"/>
        <v>1.1670960558128043</v>
      </c>
      <c r="K608" s="7">
        <f t="shared" si="128"/>
        <v>1.0803221999999835</v>
      </c>
      <c r="L608" s="22">
        <f t="shared" si="129"/>
        <v>6.0533470665525314E-3</v>
      </c>
      <c r="M608" s="7">
        <f t="shared" ca="1" si="118"/>
        <v>177.7369842666667</v>
      </c>
      <c r="N608" s="7">
        <f t="shared" ca="1" si="120"/>
        <v>0.72993463333330055</v>
      </c>
      <c r="O608" s="7">
        <f t="shared" ca="1" si="121"/>
        <v>0.53280456893941996</v>
      </c>
      <c r="P608" s="7">
        <f t="shared" ca="1" si="122"/>
        <v>0.72993463333330055</v>
      </c>
      <c r="Q608" s="22">
        <f t="shared" ca="1" si="123"/>
        <v>4.0900276523645447E-3</v>
      </c>
      <c r="R608" s="23">
        <f t="shared" ca="1" si="119"/>
        <v>0.70507775259583683</v>
      </c>
      <c r="S608" s="24">
        <f t="shared" ca="1" si="130"/>
        <v>1</v>
      </c>
    </row>
    <row r="609" spans="5:19" x14ac:dyDescent="0.3">
      <c r="E609" s="21">
        <f t="shared" si="124"/>
        <v>608</v>
      </c>
      <c r="F609" s="97">
        <v>44348</v>
      </c>
      <c r="G609" s="98">
        <v>177.79539489999999</v>
      </c>
      <c r="H609" s="25">
        <f t="shared" si="125"/>
        <v>178.4669189</v>
      </c>
      <c r="I609" s="7">
        <f t="shared" si="126"/>
        <v>-0.67152400000000512</v>
      </c>
      <c r="J609" s="7">
        <f t="shared" si="127"/>
        <v>0.45094448257600689</v>
      </c>
      <c r="K609" s="7">
        <f t="shared" si="128"/>
        <v>0.67152400000000512</v>
      </c>
      <c r="L609" s="22">
        <f t="shared" si="129"/>
        <v>3.776948218359086E-3</v>
      </c>
      <c r="M609" s="7">
        <f t="shared" ca="1" si="118"/>
        <v>177.53259276666668</v>
      </c>
      <c r="N609" s="7">
        <f t="shared" ca="1" si="120"/>
        <v>0.26280213333330948</v>
      </c>
      <c r="O609" s="7">
        <f t="shared" ca="1" si="121"/>
        <v>6.9064961284538581E-2</v>
      </c>
      <c r="P609" s="7">
        <f t="shared" ca="1" si="122"/>
        <v>0.26280213333330948</v>
      </c>
      <c r="Q609" s="22">
        <f t="shared" ca="1" si="123"/>
        <v>1.4781155242019684E-3</v>
      </c>
      <c r="R609" s="23">
        <f t="shared" ca="1" si="119"/>
        <v>0.23794525259584576</v>
      </c>
      <c r="S609" s="24">
        <f t="shared" ca="1" si="130"/>
        <v>0</v>
      </c>
    </row>
    <row r="610" spans="5:19" x14ac:dyDescent="0.3">
      <c r="E610" s="21">
        <f t="shared" si="124"/>
        <v>609</v>
      </c>
      <c r="F610" s="97">
        <v>44349</v>
      </c>
      <c r="G610" s="98">
        <v>177.3087463</v>
      </c>
      <c r="H610" s="25">
        <f t="shared" si="125"/>
        <v>177.79539489999999</v>
      </c>
      <c r="I610" s="7">
        <f t="shared" si="126"/>
        <v>-0.48664859999999521</v>
      </c>
      <c r="J610" s="7">
        <f t="shared" si="127"/>
        <v>0.23682685988195534</v>
      </c>
      <c r="K610" s="7">
        <f t="shared" si="128"/>
        <v>0.48664859999999521</v>
      </c>
      <c r="L610" s="22">
        <f t="shared" si="129"/>
        <v>2.7446395632204365E-3</v>
      </c>
      <c r="M610" s="7">
        <f t="shared" ca="1" si="118"/>
        <v>177.88297016666669</v>
      </c>
      <c r="N610" s="7">
        <f t="shared" ca="1" si="120"/>
        <v>-0.57422386666669922</v>
      </c>
      <c r="O610" s="7">
        <f t="shared" ca="1" si="121"/>
        <v>0.32973304904965517</v>
      </c>
      <c r="P610" s="7">
        <f t="shared" ca="1" si="122"/>
        <v>0.57422386666669922</v>
      </c>
      <c r="Q610" s="22">
        <f t="shared" ca="1" si="123"/>
        <v>3.2385535324644006E-3</v>
      </c>
      <c r="R610" s="23">
        <f t="shared" ca="1" si="119"/>
        <v>-0.59908074740416295</v>
      </c>
      <c r="S610" s="24">
        <f t="shared" ca="1" si="130"/>
        <v>1</v>
      </c>
    </row>
    <row r="611" spans="5:19" x14ac:dyDescent="0.3">
      <c r="E611" s="21">
        <f t="shared" si="124"/>
        <v>610</v>
      </c>
      <c r="F611" s="97">
        <v>44350</v>
      </c>
      <c r="G611" s="98">
        <v>177.12384030000001</v>
      </c>
      <c r="H611" s="25">
        <f t="shared" si="125"/>
        <v>177.3087463</v>
      </c>
      <c r="I611" s="7">
        <f t="shared" si="126"/>
        <v>-0.18490599999998381</v>
      </c>
      <c r="J611" s="7">
        <f t="shared" si="127"/>
        <v>3.4190228835994013E-2</v>
      </c>
      <c r="K611" s="7">
        <f t="shared" si="128"/>
        <v>0.18490599999998381</v>
      </c>
      <c r="L611" s="22">
        <f t="shared" si="129"/>
        <v>1.0439362633895184E-3</v>
      </c>
      <c r="M611" s="7">
        <f t="shared" ca="1" si="118"/>
        <v>177.85702003333336</v>
      </c>
      <c r="N611" s="7">
        <f t="shared" ca="1" si="120"/>
        <v>-0.73317973333334407</v>
      </c>
      <c r="O611" s="7">
        <f t="shared" ca="1" si="121"/>
        <v>0.53755252137075349</v>
      </c>
      <c r="P611" s="7">
        <f t="shared" ca="1" si="122"/>
        <v>0.73317973333334407</v>
      </c>
      <c r="Q611" s="22">
        <f t="shared" ca="1" si="123"/>
        <v>4.139362223016029E-3</v>
      </c>
      <c r="R611" s="23">
        <f t="shared" ca="1" si="119"/>
        <v>-0.7580366140708078</v>
      </c>
      <c r="S611" s="24">
        <f t="shared" ca="1" si="130"/>
        <v>0</v>
      </c>
    </row>
    <row r="612" spans="5:19" x14ac:dyDescent="0.3">
      <c r="E612" s="21">
        <f t="shared" si="124"/>
        <v>611</v>
      </c>
      <c r="F612" s="97">
        <v>44351</v>
      </c>
      <c r="G612" s="98">
        <v>176.30628970000001</v>
      </c>
      <c r="H612" s="25">
        <f t="shared" si="125"/>
        <v>177.12384030000001</v>
      </c>
      <c r="I612" s="7">
        <f t="shared" si="126"/>
        <v>-0.81755060000000412</v>
      </c>
      <c r="J612" s="7">
        <f t="shared" si="127"/>
        <v>0.66838898356036669</v>
      </c>
      <c r="K612" s="7">
        <f t="shared" si="128"/>
        <v>0.81755060000000412</v>
      </c>
      <c r="L612" s="22">
        <f t="shared" si="129"/>
        <v>4.6371039932332266E-3</v>
      </c>
      <c r="M612" s="7">
        <f t="shared" ca="1" si="118"/>
        <v>177.40932716666666</v>
      </c>
      <c r="N612" s="7">
        <f t="shared" ca="1" si="120"/>
        <v>-1.1030374666666489</v>
      </c>
      <c r="O612" s="7">
        <f t="shared" ca="1" si="121"/>
        <v>1.2166916528703786</v>
      </c>
      <c r="P612" s="7">
        <f t="shared" ca="1" si="122"/>
        <v>1.1030374666666489</v>
      </c>
      <c r="Q612" s="22">
        <f t="shared" ca="1" si="123"/>
        <v>6.2563704819808752E-3</v>
      </c>
      <c r="R612" s="23">
        <f t="shared" ca="1" si="119"/>
        <v>-1.1278943474041125</v>
      </c>
      <c r="S612" s="24">
        <f t="shared" ca="1" si="130"/>
        <v>0</v>
      </c>
    </row>
    <row r="613" spans="5:19" x14ac:dyDescent="0.3">
      <c r="E613" s="21">
        <f t="shared" si="124"/>
        <v>612</v>
      </c>
      <c r="F613" s="97">
        <v>44354</v>
      </c>
      <c r="G613" s="98">
        <v>176.58853149999999</v>
      </c>
      <c r="H613" s="25">
        <f t="shared" si="125"/>
        <v>176.30628970000001</v>
      </c>
      <c r="I613" s="7">
        <f t="shared" si="126"/>
        <v>0.28224179999998</v>
      </c>
      <c r="J613" s="7">
        <f t="shared" si="127"/>
        <v>7.9660433667228706E-2</v>
      </c>
      <c r="K613" s="7">
        <f t="shared" si="128"/>
        <v>0.28224179999998</v>
      </c>
      <c r="L613" s="22">
        <f t="shared" si="129"/>
        <v>1.5983019825949456E-3</v>
      </c>
      <c r="M613" s="7">
        <f t="shared" ca="1" si="118"/>
        <v>176.91295876666666</v>
      </c>
      <c r="N613" s="7">
        <f t="shared" ca="1" si="120"/>
        <v>-0.32442726666667454</v>
      </c>
      <c r="O613" s="7">
        <f t="shared" ca="1" si="121"/>
        <v>0.10525305135680955</v>
      </c>
      <c r="P613" s="7">
        <f t="shared" ca="1" si="122"/>
        <v>0.32442726666667454</v>
      </c>
      <c r="Q613" s="22">
        <f t="shared" ca="1" si="123"/>
        <v>1.8371932985165266E-3</v>
      </c>
      <c r="R613" s="23">
        <f t="shared" ca="1" si="119"/>
        <v>-0.34928414740413827</v>
      </c>
      <c r="S613" s="24">
        <f t="shared" ca="1" si="130"/>
        <v>0</v>
      </c>
    </row>
    <row r="614" spans="5:19" x14ac:dyDescent="0.3">
      <c r="E614" s="21">
        <f t="shared" si="124"/>
        <v>613</v>
      </c>
      <c r="F614" s="97">
        <v>44355</v>
      </c>
      <c r="G614" s="98">
        <v>175.5957947</v>
      </c>
      <c r="H614" s="25">
        <f t="shared" si="125"/>
        <v>176.58853149999999</v>
      </c>
      <c r="I614" s="7">
        <f t="shared" si="126"/>
        <v>-0.99273679999998876</v>
      </c>
      <c r="J614" s="7">
        <f t="shared" si="127"/>
        <v>0.98552635407421774</v>
      </c>
      <c r="K614" s="7">
        <f t="shared" si="128"/>
        <v>0.99273679999998876</v>
      </c>
      <c r="L614" s="22">
        <f t="shared" si="129"/>
        <v>5.6535340250946729E-3</v>
      </c>
      <c r="M614" s="7">
        <f t="shared" ca="1" si="118"/>
        <v>176.67288716666667</v>
      </c>
      <c r="N614" s="7">
        <f t="shared" ca="1" si="120"/>
        <v>-1.0770924666666701</v>
      </c>
      <c r="O614" s="7">
        <f t="shared" ca="1" si="121"/>
        <v>1.1601281817500919</v>
      </c>
      <c r="P614" s="7">
        <f t="shared" ca="1" si="122"/>
        <v>1.0770924666666701</v>
      </c>
      <c r="Q614" s="22">
        <f t="shared" ca="1" si="123"/>
        <v>6.1339308752060345E-3</v>
      </c>
      <c r="R614" s="23">
        <f t="shared" ca="1" si="119"/>
        <v>-1.1019493474041337</v>
      </c>
      <c r="S614" s="24">
        <f t="shared" ca="1" si="130"/>
        <v>0</v>
      </c>
    </row>
    <row r="615" spans="5:19" x14ac:dyDescent="0.3">
      <c r="E615" s="21">
        <f t="shared" si="124"/>
        <v>614</v>
      </c>
      <c r="F615" s="97">
        <v>44356</v>
      </c>
      <c r="G615" s="98">
        <v>174.1456451</v>
      </c>
      <c r="H615" s="25">
        <f t="shared" si="125"/>
        <v>175.5957947</v>
      </c>
      <c r="I615" s="7">
        <f t="shared" si="126"/>
        <v>-1.4501496000000031</v>
      </c>
      <c r="J615" s="7">
        <f t="shared" si="127"/>
        <v>2.1029338623801692</v>
      </c>
      <c r="K615" s="7">
        <f t="shared" si="128"/>
        <v>1.4501496000000031</v>
      </c>
      <c r="L615" s="22">
        <f t="shared" si="129"/>
        <v>8.3272228781103366E-3</v>
      </c>
      <c r="M615" s="7">
        <f t="shared" ca="1" si="118"/>
        <v>176.16353863333333</v>
      </c>
      <c r="N615" s="7">
        <f t="shared" ca="1" si="120"/>
        <v>-2.0178935333333357</v>
      </c>
      <c r="O615" s="7">
        <f t="shared" ca="1" si="121"/>
        <v>4.071894311868494</v>
      </c>
      <c r="P615" s="7">
        <f t="shared" ca="1" si="122"/>
        <v>2.0178935333333357</v>
      </c>
      <c r="Q615" s="22">
        <f t="shared" ca="1" si="123"/>
        <v>1.1587390153653263E-2</v>
      </c>
      <c r="R615" s="23">
        <f t="shared" ca="1" si="119"/>
        <v>-2.0427504140707993</v>
      </c>
      <c r="S615" s="24">
        <f t="shared" ca="1" si="130"/>
        <v>0</v>
      </c>
    </row>
    <row r="616" spans="5:19" x14ac:dyDescent="0.3">
      <c r="E616" s="21">
        <f t="shared" si="124"/>
        <v>615</v>
      </c>
      <c r="F616" s="97">
        <v>44357</v>
      </c>
      <c r="G616" s="98">
        <v>174.21377559999999</v>
      </c>
      <c r="H616" s="25">
        <f t="shared" si="125"/>
        <v>174.1456451</v>
      </c>
      <c r="I616" s="7">
        <f t="shared" si="126"/>
        <v>6.8130499999995209E-2</v>
      </c>
      <c r="J616" s="7">
        <f t="shared" si="127"/>
        <v>4.6417650302493473E-3</v>
      </c>
      <c r="K616" s="7">
        <f t="shared" si="128"/>
        <v>6.8130499999995209E-2</v>
      </c>
      <c r="L616" s="22">
        <f t="shared" si="129"/>
        <v>3.9107412582817139E-4</v>
      </c>
      <c r="M616" s="7">
        <f t="shared" ca="1" si="118"/>
        <v>175.44332376666668</v>
      </c>
      <c r="N616" s="7">
        <f t="shared" ca="1" si="120"/>
        <v>-1.2295481666666888</v>
      </c>
      <c r="O616" s="7">
        <f t="shared" ca="1" si="121"/>
        <v>1.5117886941534153</v>
      </c>
      <c r="P616" s="7">
        <f t="shared" ca="1" si="122"/>
        <v>1.2295481666666888</v>
      </c>
      <c r="Q616" s="22">
        <f t="shared" ca="1" si="123"/>
        <v>7.0576977189781356E-3</v>
      </c>
      <c r="R616" s="23">
        <f t="shared" ca="1" si="119"/>
        <v>-1.2544050474041524</v>
      </c>
      <c r="S616" s="24">
        <f t="shared" ca="1" si="130"/>
        <v>0</v>
      </c>
    </row>
    <row r="617" spans="5:19" x14ac:dyDescent="0.3">
      <c r="E617" s="21">
        <f t="shared" si="124"/>
        <v>616</v>
      </c>
      <c r="F617" s="97">
        <v>44358</v>
      </c>
      <c r="G617" s="98">
        <v>174.45710750000001</v>
      </c>
      <c r="H617" s="25">
        <f t="shared" si="125"/>
        <v>174.21377559999999</v>
      </c>
      <c r="I617" s="7">
        <f t="shared" si="126"/>
        <v>0.24333190000001537</v>
      </c>
      <c r="J617" s="7">
        <f t="shared" si="127"/>
        <v>5.9210413557617476E-2</v>
      </c>
      <c r="K617" s="7">
        <f t="shared" si="128"/>
        <v>0.24333190000001537</v>
      </c>
      <c r="L617" s="22">
        <f t="shared" si="129"/>
        <v>1.3947949928036917E-3</v>
      </c>
      <c r="M617" s="7">
        <f t="shared" ca="1" si="118"/>
        <v>174.65173846666664</v>
      </c>
      <c r="N617" s="7">
        <f t="shared" ca="1" si="120"/>
        <v>-0.1946309666666366</v>
      </c>
      <c r="O617" s="7">
        <f t="shared" ca="1" si="121"/>
        <v>3.7881213185589409E-2</v>
      </c>
      <c r="P617" s="7">
        <f t="shared" ca="1" si="122"/>
        <v>0.1946309666666366</v>
      </c>
      <c r="Q617" s="22">
        <f t="shared" ca="1" si="123"/>
        <v>1.1156379321870654E-3</v>
      </c>
      <c r="R617" s="23">
        <f t="shared" ca="1" si="119"/>
        <v>-0.21948784740410032</v>
      </c>
      <c r="S617" s="24">
        <f t="shared" ca="1" si="130"/>
        <v>0</v>
      </c>
    </row>
    <row r="618" spans="5:19" x14ac:dyDescent="0.3">
      <c r="E618" s="21">
        <f t="shared" si="124"/>
        <v>617</v>
      </c>
      <c r="F618" s="97">
        <v>44361</v>
      </c>
      <c r="G618" s="98">
        <v>173.89259340000001</v>
      </c>
      <c r="H618" s="25">
        <f t="shared" si="125"/>
        <v>174.45710750000001</v>
      </c>
      <c r="I618" s="7">
        <f t="shared" si="126"/>
        <v>-0.56451409999999669</v>
      </c>
      <c r="J618" s="7">
        <f t="shared" si="127"/>
        <v>0.31867616909880625</v>
      </c>
      <c r="K618" s="7">
        <f t="shared" si="128"/>
        <v>0.56451409999999669</v>
      </c>
      <c r="L618" s="22">
        <f t="shared" si="129"/>
        <v>3.2463378052075024E-3</v>
      </c>
      <c r="M618" s="7">
        <f t="shared" ca="1" si="118"/>
        <v>174.27217606666667</v>
      </c>
      <c r="N618" s="7">
        <f t="shared" ca="1" si="120"/>
        <v>-0.37958266666666418</v>
      </c>
      <c r="O618" s="7">
        <f t="shared" ca="1" si="121"/>
        <v>0.1440830008337759</v>
      </c>
      <c r="P618" s="7">
        <f t="shared" ca="1" si="122"/>
        <v>0.37958266666666418</v>
      </c>
      <c r="Q618" s="22">
        <f t="shared" ca="1" si="123"/>
        <v>2.1828570110143872E-3</v>
      </c>
      <c r="R618" s="23">
        <f t="shared" ca="1" si="119"/>
        <v>-0.40443954740412791</v>
      </c>
      <c r="S618" s="24">
        <f t="shared" ca="1" si="130"/>
        <v>0</v>
      </c>
    </row>
    <row r="619" spans="5:19" x14ac:dyDescent="0.3">
      <c r="E619" s="21">
        <f t="shared" si="124"/>
        <v>618</v>
      </c>
      <c r="F619" s="97">
        <v>44362</v>
      </c>
      <c r="G619" s="98">
        <v>173.2113037</v>
      </c>
      <c r="H619" s="25">
        <f t="shared" si="125"/>
        <v>173.89259340000001</v>
      </c>
      <c r="I619" s="7">
        <f t="shared" si="126"/>
        <v>-0.68128970000000777</v>
      </c>
      <c r="J619" s="7">
        <f t="shared" si="127"/>
        <v>0.46415565532610059</v>
      </c>
      <c r="K619" s="7">
        <f t="shared" si="128"/>
        <v>0.68128970000000777</v>
      </c>
      <c r="L619" s="22">
        <f t="shared" si="129"/>
        <v>3.9332866010869227E-3</v>
      </c>
      <c r="M619" s="7">
        <f t="shared" ca="1" si="118"/>
        <v>174.1878255</v>
      </c>
      <c r="N619" s="7">
        <f t="shared" ca="1" si="120"/>
        <v>-0.97652180000000044</v>
      </c>
      <c r="O619" s="7">
        <f t="shared" ca="1" si="121"/>
        <v>0.9535948258752408</v>
      </c>
      <c r="P619" s="7">
        <f t="shared" ca="1" si="122"/>
        <v>0.97652180000000044</v>
      </c>
      <c r="Q619" s="22">
        <f t="shared" ca="1" si="123"/>
        <v>5.6377486869524695E-3</v>
      </c>
      <c r="R619" s="23">
        <f t="shared" ca="1" si="119"/>
        <v>-1.0013786807374641</v>
      </c>
      <c r="S619" s="24">
        <f t="shared" ca="1" si="130"/>
        <v>0</v>
      </c>
    </row>
    <row r="620" spans="5:19" x14ac:dyDescent="0.3">
      <c r="E620" s="21">
        <f t="shared" si="124"/>
        <v>619</v>
      </c>
      <c r="F620" s="97">
        <v>44363</v>
      </c>
      <c r="G620" s="98">
        <v>171.6638336</v>
      </c>
      <c r="H620" s="25">
        <f t="shared" si="125"/>
        <v>173.2113037</v>
      </c>
      <c r="I620" s="7">
        <f t="shared" si="126"/>
        <v>-1.5474700999999982</v>
      </c>
      <c r="J620" s="7">
        <f t="shared" si="127"/>
        <v>2.3946637103940045</v>
      </c>
      <c r="K620" s="7">
        <f t="shared" si="128"/>
        <v>1.5474700999999982</v>
      </c>
      <c r="L620" s="22">
        <f t="shared" si="129"/>
        <v>9.0145377016676281E-3</v>
      </c>
      <c r="M620" s="7">
        <f t="shared" ca="1" si="118"/>
        <v>173.85366820000002</v>
      </c>
      <c r="N620" s="7">
        <f t="shared" ca="1" si="120"/>
        <v>-2.1898346000000117</v>
      </c>
      <c r="O620" s="7">
        <f t="shared" ca="1" si="121"/>
        <v>4.7953755753572116</v>
      </c>
      <c r="P620" s="7">
        <f t="shared" ca="1" si="122"/>
        <v>2.1898346000000117</v>
      </c>
      <c r="Q620" s="22">
        <f t="shared" ca="1" si="123"/>
        <v>1.2756528583083045E-2</v>
      </c>
      <c r="R620" s="23">
        <f t="shared" ca="1" si="119"/>
        <v>-2.2146914807374753</v>
      </c>
      <c r="S620" s="24">
        <f t="shared" ca="1" si="130"/>
        <v>0</v>
      </c>
    </row>
    <row r="621" spans="5:19" x14ac:dyDescent="0.3">
      <c r="E621" s="21">
        <f t="shared" si="124"/>
        <v>620</v>
      </c>
      <c r="F621" s="97">
        <v>44364</v>
      </c>
      <c r="G621" s="98">
        <v>169.50320429999999</v>
      </c>
      <c r="H621" s="25">
        <f t="shared" si="125"/>
        <v>171.6638336</v>
      </c>
      <c r="I621" s="7">
        <f t="shared" si="126"/>
        <v>-2.1606293000000107</v>
      </c>
      <c r="J621" s="7">
        <f t="shared" si="127"/>
        <v>4.6683189720185361</v>
      </c>
      <c r="K621" s="7">
        <f t="shared" si="128"/>
        <v>2.1606293000000107</v>
      </c>
      <c r="L621" s="22">
        <f t="shared" si="129"/>
        <v>1.2746834544649435E-2</v>
      </c>
      <c r="M621" s="7">
        <f t="shared" ca="1" si="118"/>
        <v>172.9225769</v>
      </c>
      <c r="N621" s="7">
        <f t="shared" ca="1" si="120"/>
        <v>-3.4193726000000026</v>
      </c>
      <c r="O621" s="7">
        <f t="shared" ca="1" si="121"/>
        <v>11.692108977630777</v>
      </c>
      <c r="P621" s="7">
        <f t="shared" ca="1" si="122"/>
        <v>3.4193726000000026</v>
      </c>
      <c r="Q621" s="22">
        <f t="shared" ca="1" si="123"/>
        <v>2.0172908318288368E-2</v>
      </c>
      <c r="R621" s="23">
        <f t="shared" ca="1" si="119"/>
        <v>-3.4442294807374663</v>
      </c>
      <c r="S621" s="24">
        <f t="shared" ca="1" si="130"/>
        <v>0</v>
      </c>
    </row>
    <row r="622" spans="5:19" x14ac:dyDescent="0.3">
      <c r="E622" s="21">
        <f t="shared" si="124"/>
        <v>621</v>
      </c>
      <c r="F622" s="97">
        <v>44365</v>
      </c>
      <c r="G622" s="98">
        <v>166.651535</v>
      </c>
      <c r="H622" s="25">
        <f t="shared" si="125"/>
        <v>169.50320429999999</v>
      </c>
      <c r="I622" s="7">
        <f t="shared" si="126"/>
        <v>-2.8516692999999975</v>
      </c>
      <c r="J622" s="7">
        <f t="shared" si="127"/>
        <v>8.1320177965624758</v>
      </c>
      <c r="K622" s="7">
        <f t="shared" si="128"/>
        <v>2.8516692999999975</v>
      </c>
      <c r="L622" s="22">
        <f t="shared" si="129"/>
        <v>1.7111569359382125E-2</v>
      </c>
      <c r="M622" s="7">
        <f t="shared" ca="1" si="118"/>
        <v>171.4594472</v>
      </c>
      <c r="N622" s="7">
        <f t="shared" ca="1" si="120"/>
        <v>-4.8079122000000041</v>
      </c>
      <c r="O622" s="7">
        <f t="shared" ca="1" si="121"/>
        <v>23.116019722908881</v>
      </c>
      <c r="P622" s="7">
        <f t="shared" ca="1" si="122"/>
        <v>4.8079122000000041</v>
      </c>
      <c r="Q622" s="22">
        <f t="shared" ca="1" si="123"/>
        <v>2.8850092499898092E-2</v>
      </c>
      <c r="R622" s="23">
        <f t="shared" ca="1" si="119"/>
        <v>-4.8327690807374681</v>
      </c>
      <c r="S622" s="24">
        <f t="shared" ca="1" si="130"/>
        <v>0</v>
      </c>
    </row>
    <row r="623" spans="5:19" x14ac:dyDescent="0.3">
      <c r="E623" s="21">
        <f t="shared" si="124"/>
        <v>622</v>
      </c>
      <c r="F623" s="97">
        <v>44368</v>
      </c>
      <c r="G623" s="98">
        <v>169.20149230000001</v>
      </c>
      <c r="H623" s="25">
        <f t="shared" si="125"/>
        <v>166.651535</v>
      </c>
      <c r="I623" s="7">
        <f t="shared" si="126"/>
        <v>2.5499573000000169</v>
      </c>
      <c r="J623" s="7">
        <f t="shared" si="127"/>
        <v>6.5022822318233757</v>
      </c>
      <c r="K623" s="7">
        <f t="shared" si="128"/>
        <v>2.5499573000000169</v>
      </c>
      <c r="L623" s="22">
        <f t="shared" si="129"/>
        <v>1.5070536703534835E-2</v>
      </c>
      <c r="M623" s="7">
        <f t="shared" ca="1" si="118"/>
        <v>169.2728576333333</v>
      </c>
      <c r="N623" s="7">
        <f t="shared" ca="1" si="120"/>
        <v>-7.1365333333289982E-2</v>
      </c>
      <c r="O623" s="7">
        <f t="shared" ca="1" si="121"/>
        <v>5.0930108017715903E-3</v>
      </c>
      <c r="P623" s="7">
        <f t="shared" ca="1" si="122"/>
        <v>7.1365333333289982E-2</v>
      </c>
      <c r="Q623" s="22">
        <f t="shared" ca="1" si="123"/>
        <v>4.2177720990047067E-4</v>
      </c>
      <c r="R623" s="23">
        <f t="shared" ca="1" si="119"/>
        <v>-9.6222214070753709E-2</v>
      </c>
      <c r="S623" s="24">
        <f t="shared" ca="1" si="130"/>
        <v>0</v>
      </c>
    </row>
    <row r="624" spans="5:19" x14ac:dyDescent="0.3">
      <c r="E624" s="21">
        <f t="shared" si="124"/>
        <v>623</v>
      </c>
      <c r="F624" s="97">
        <v>44369</v>
      </c>
      <c r="G624" s="98">
        <v>169.57131960000001</v>
      </c>
      <c r="H624" s="25">
        <f t="shared" si="125"/>
        <v>169.20149230000001</v>
      </c>
      <c r="I624" s="7">
        <f t="shared" si="126"/>
        <v>0.36982729999999719</v>
      </c>
      <c r="J624" s="7">
        <f t="shared" si="127"/>
        <v>0.13677223182528792</v>
      </c>
      <c r="K624" s="7">
        <f t="shared" si="128"/>
        <v>0.36982729999999719</v>
      </c>
      <c r="L624" s="22">
        <f t="shared" si="129"/>
        <v>2.1809543080302664E-3</v>
      </c>
      <c r="M624" s="7">
        <f t="shared" ca="1" si="118"/>
        <v>168.45207719999999</v>
      </c>
      <c r="N624" s="7">
        <f t="shared" ca="1" si="120"/>
        <v>1.1192424000000187</v>
      </c>
      <c r="O624" s="7">
        <f t="shared" ca="1" si="121"/>
        <v>1.2527035499578019</v>
      </c>
      <c r="P624" s="7">
        <f t="shared" ca="1" si="122"/>
        <v>1.1192424000000187</v>
      </c>
      <c r="Q624" s="22">
        <f t="shared" ca="1" si="123"/>
        <v>6.6004227757393633E-3</v>
      </c>
      <c r="R624" s="23">
        <f t="shared" ca="1" si="119"/>
        <v>1.0943855192625551</v>
      </c>
      <c r="S624" s="24">
        <f t="shared" ca="1" si="130"/>
        <v>1</v>
      </c>
    </row>
    <row r="625" spans="5:19" x14ac:dyDescent="0.3">
      <c r="E625" s="21">
        <f t="shared" si="124"/>
        <v>624</v>
      </c>
      <c r="F625" s="97">
        <v>44370</v>
      </c>
      <c r="G625" s="98">
        <v>169.45452879999999</v>
      </c>
      <c r="H625" s="25">
        <f t="shared" si="125"/>
        <v>169.57131960000001</v>
      </c>
      <c r="I625" s="7">
        <f t="shared" si="126"/>
        <v>-0.11679080000001818</v>
      </c>
      <c r="J625" s="7">
        <f t="shared" si="127"/>
        <v>1.3640090964644247E-2</v>
      </c>
      <c r="K625" s="7">
        <f t="shared" si="128"/>
        <v>0.11679080000001818</v>
      </c>
      <c r="L625" s="22">
        <f t="shared" si="129"/>
        <v>6.8921616215912064E-4</v>
      </c>
      <c r="M625" s="7">
        <f t="shared" ca="1" si="118"/>
        <v>168.47478230000002</v>
      </c>
      <c r="N625" s="7">
        <f t="shared" ca="1" si="120"/>
        <v>0.97974649999997609</v>
      </c>
      <c r="O625" s="7">
        <f t="shared" ca="1" si="121"/>
        <v>0.95990320426220321</v>
      </c>
      <c r="P625" s="7">
        <f t="shared" ca="1" si="122"/>
        <v>0.97974649999997609</v>
      </c>
      <c r="Q625" s="22">
        <f t="shared" ca="1" si="123"/>
        <v>5.7817663944309773E-3</v>
      </c>
      <c r="R625" s="23">
        <f t="shared" ca="1" si="119"/>
        <v>0.95488961926251237</v>
      </c>
      <c r="S625" s="24">
        <f t="shared" ca="1" si="130"/>
        <v>0</v>
      </c>
    </row>
    <row r="626" spans="5:19" x14ac:dyDescent="0.3">
      <c r="E626" s="21">
        <f t="shared" si="124"/>
        <v>625</v>
      </c>
      <c r="F626" s="97">
        <v>44371</v>
      </c>
      <c r="G626" s="98">
        <v>170.60296629999999</v>
      </c>
      <c r="H626" s="25">
        <f t="shared" si="125"/>
        <v>169.45452879999999</v>
      </c>
      <c r="I626" s="7">
        <f t="shared" si="126"/>
        <v>1.1484375</v>
      </c>
      <c r="J626" s="7">
        <f t="shared" si="127"/>
        <v>1.31890869140625</v>
      </c>
      <c r="K626" s="7">
        <f t="shared" si="128"/>
        <v>1.1484375</v>
      </c>
      <c r="L626" s="22">
        <f t="shared" si="129"/>
        <v>6.7316385225126068E-3</v>
      </c>
      <c r="M626" s="7">
        <f t="shared" ca="1" si="118"/>
        <v>169.40911356666666</v>
      </c>
      <c r="N626" s="7">
        <f t="shared" ca="1" si="120"/>
        <v>1.1938527333333298</v>
      </c>
      <c r="O626" s="7">
        <f t="shared" ca="1" si="121"/>
        <v>1.4252843488874625</v>
      </c>
      <c r="P626" s="7">
        <f t="shared" ca="1" si="122"/>
        <v>1.1938527333333298</v>
      </c>
      <c r="Q626" s="22">
        <f t="shared" ca="1" si="123"/>
        <v>6.9978427645506292E-3</v>
      </c>
      <c r="R626" s="23">
        <f t="shared" ca="1" si="119"/>
        <v>1.1689958525958661</v>
      </c>
      <c r="S626" s="24">
        <f t="shared" ca="1" si="130"/>
        <v>0</v>
      </c>
    </row>
    <row r="627" spans="5:19" x14ac:dyDescent="0.3">
      <c r="E627" s="21">
        <f t="shared" si="124"/>
        <v>626</v>
      </c>
      <c r="F627" s="97">
        <v>44372</v>
      </c>
      <c r="G627" s="98">
        <v>180.0728149</v>
      </c>
      <c r="H627" s="25">
        <f t="shared" si="125"/>
        <v>170.60296629999999</v>
      </c>
      <c r="I627" s="7">
        <f t="shared" si="126"/>
        <v>9.4698486000000059</v>
      </c>
      <c r="J627" s="7">
        <f t="shared" si="127"/>
        <v>89.678032506922079</v>
      </c>
      <c r="K627" s="7">
        <f t="shared" si="128"/>
        <v>9.4698486000000059</v>
      </c>
      <c r="L627" s="22">
        <f t="shared" si="129"/>
        <v>5.2588996319399492E-2</v>
      </c>
      <c r="M627" s="7">
        <f t="shared" ca="1" si="118"/>
        <v>169.87627156666665</v>
      </c>
      <c r="N627" s="7">
        <f t="shared" ca="1" si="120"/>
        <v>10.196543333333352</v>
      </c>
      <c r="O627" s="7">
        <f t="shared" ca="1" si="121"/>
        <v>103.96949594854483</v>
      </c>
      <c r="P627" s="7">
        <f t="shared" ca="1" si="122"/>
        <v>10.196543333333352</v>
      </c>
      <c r="Q627" s="22">
        <f t="shared" ca="1" si="123"/>
        <v>5.6624556788295935E-2</v>
      </c>
      <c r="R627" s="23">
        <f t="shared" ca="1" si="119"/>
        <v>10.171686452595889</v>
      </c>
      <c r="S627" s="24">
        <f t="shared" ca="1" si="130"/>
        <v>0</v>
      </c>
    </row>
    <row r="628" spans="5:19" x14ac:dyDescent="0.3">
      <c r="E628" s="21">
        <f t="shared" si="124"/>
        <v>627</v>
      </c>
      <c r="F628" s="97">
        <v>44375</v>
      </c>
      <c r="G628" s="98">
        <v>180.0241547</v>
      </c>
      <c r="H628" s="25">
        <f t="shared" si="125"/>
        <v>180.0728149</v>
      </c>
      <c r="I628" s="7">
        <f t="shared" si="126"/>
        <v>-4.8660200000000486E-2</v>
      </c>
      <c r="J628" s="7">
        <f t="shared" si="127"/>
        <v>2.3678150640400472E-3</v>
      </c>
      <c r="K628" s="7">
        <f t="shared" si="128"/>
        <v>4.8660200000000486E-2</v>
      </c>
      <c r="L628" s="22">
        <f t="shared" si="129"/>
        <v>2.7029817238186695E-4</v>
      </c>
      <c r="M628" s="7">
        <f t="shared" ca="1" si="118"/>
        <v>173.37676999999999</v>
      </c>
      <c r="N628" s="7">
        <f t="shared" ca="1" si="120"/>
        <v>6.6473847000000035</v>
      </c>
      <c r="O628" s="7">
        <f t="shared" ca="1" si="121"/>
        <v>44.187723349794133</v>
      </c>
      <c r="P628" s="7">
        <f t="shared" ca="1" si="122"/>
        <v>6.6473847000000035</v>
      </c>
      <c r="Q628" s="22">
        <f t="shared" ca="1" si="123"/>
        <v>3.6924959937056731E-2</v>
      </c>
      <c r="R628" s="23">
        <f t="shared" ca="1" si="119"/>
        <v>6.6225278192625394</v>
      </c>
      <c r="S628" s="24">
        <f t="shared" ca="1" si="130"/>
        <v>0</v>
      </c>
    </row>
    <row r="629" spans="5:19" x14ac:dyDescent="0.3">
      <c r="E629" s="21">
        <f t="shared" si="124"/>
        <v>628</v>
      </c>
      <c r="F629" s="97">
        <v>44376</v>
      </c>
      <c r="G629" s="98">
        <v>184.3843689</v>
      </c>
      <c r="H629" s="25">
        <f t="shared" si="125"/>
        <v>180.0241547</v>
      </c>
      <c r="I629" s="7">
        <f t="shared" si="126"/>
        <v>4.3602142000000015</v>
      </c>
      <c r="J629" s="7">
        <f t="shared" si="127"/>
        <v>19.011467869881653</v>
      </c>
      <c r="K629" s="7">
        <f t="shared" si="128"/>
        <v>4.3602142000000015</v>
      </c>
      <c r="L629" s="22">
        <f t="shared" si="129"/>
        <v>2.3647417761126721E-2</v>
      </c>
      <c r="M629" s="7">
        <f t="shared" ca="1" si="118"/>
        <v>176.89997863333329</v>
      </c>
      <c r="N629" s="7">
        <f t="shared" ca="1" si="120"/>
        <v>7.4843902666667077</v>
      </c>
      <c r="O629" s="7">
        <f t="shared" ca="1" si="121"/>
        <v>56.016097663775355</v>
      </c>
      <c r="P629" s="7">
        <f t="shared" ca="1" si="122"/>
        <v>7.4843902666667077</v>
      </c>
      <c r="Q629" s="22">
        <f t="shared" ca="1" si="123"/>
        <v>4.0591240522811517E-2</v>
      </c>
      <c r="R629" s="23">
        <f t="shared" ca="1" si="119"/>
        <v>7.4595333859292436</v>
      </c>
      <c r="S629" s="24">
        <f t="shared" ca="1" si="130"/>
        <v>0</v>
      </c>
    </row>
    <row r="630" spans="5:19" x14ac:dyDescent="0.3">
      <c r="E630" s="21">
        <f t="shared" si="124"/>
        <v>629</v>
      </c>
      <c r="F630" s="97">
        <v>44377</v>
      </c>
      <c r="G630" s="98">
        <v>181.78576659999999</v>
      </c>
      <c r="H630" s="25">
        <f t="shared" si="125"/>
        <v>184.3843689</v>
      </c>
      <c r="I630" s="7">
        <f t="shared" si="126"/>
        <v>-2.5986023000000102</v>
      </c>
      <c r="J630" s="7">
        <f t="shared" si="127"/>
        <v>6.7527339135653435</v>
      </c>
      <c r="K630" s="7">
        <f t="shared" si="128"/>
        <v>2.5986023000000102</v>
      </c>
      <c r="L630" s="22">
        <f t="shared" si="129"/>
        <v>1.429486119074413E-2</v>
      </c>
      <c r="M630" s="7">
        <f t="shared" ca="1" si="118"/>
        <v>181.49377949999999</v>
      </c>
      <c r="N630" s="7">
        <f t="shared" ca="1" si="120"/>
        <v>0.29198710000000005</v>
      </c>
      <c r="O630" s="7">
        <f t="shared" ca="1" si="121"/>
        <v>8.5256466566410033E-2</v>
      </c>
      <c r="P630" s="7">
        <f t="shared" ca="1" si="122"/>
        <v>0.29198710000000005</v>
      </c>
      <c r="Q630" s="22">
        <f t="shared" ca="1" si="123"/>
        <v>1.6062154120266535E-3</v>
      </c>
      <c r="R630" s="23">
        <f t="shared" ca="1" si="119"/>
        <v>0.26713021926253633</v>
      </c>
      <c r="S630" s="24">
        <f t="shared" ca="1" si="130"/>
        <v>0</v>
      </c>
    </row>
    <row r="631" spans="5:19" x14ac:dyDescent="0.3">
      <c r="E631" s="21">
        <f t="shared" si="124"/>
        <v>630</v>
      </c>
      <c r="F631" s="97">
        <v>44378</v>
      </c>
      <c r="G631" s="98">
        <v>181.75656129999999</v>
      </c>
      <c r="H631" s="25">
        <f t="shared" si="125"/>
        <v>181.78576659999999</v>
      </c>
      <c r="I631" s="7">
        <f t="shared" si="126"/>
        <v>-2.9205300000000989E-2</v>
      </c>
      <c r="J631" s="7">
        <f t="shared" si="127"/>
        <v>8.529495480900578E-4</v>
      </c>
      <c r="K631" s="7">
        <f t="shared" si="128"/>
        <v>2.9205300000000989E-2</v>
      </c>
      <c r="L631" s="22">
        <f t="shared" si="129"/>
        <v>1.6068360773945271E-4</v>
      </c>
      <c r="M631" s="7">
        <f t="shared" ca="1" si="118"/>
        <v>182.06476339999998</v>
      </c>
      <c r="N631" s="7">
        <f t="shared" ca="1" si="120"/>
        <v>-0.30820209999998838</v>
      </c>
      <c r="O631" s="7">
        <f t="shared" ca="1" si="121"/>
        <v>9.4988534444402833E-2</v>
      </c>
      <c r="P631" s="7">
        <f t="shared" ca="1" si="122"/>
        <v>0.30820209999998838</v>
      </c>
      <c r="Q631" s="22">
        <f t="shared" ca="1" si="123"/>
        <v>1.6956862398561916E-3</v>
      </c>
      <c r="R631" s="23">
        <f t="shared" ca="1" si="119"/>
        <v>-0.3330589807374521</v>
      </c>
      <c r="S631" s="24">
        <f t="shared" ca="1" si="130"/>
        <v>1</v>
      </c>
    </row>
    <row r="632" spans="5:19" x14ac:dyDescent="0.3">
      <c r="E632" s="21">
        <f t="shared" si="124"/>
        <v>631</v>
      </c>
      <c r="F632" s="97">
        <v>44379</v>
      </c>
      <c r="G632" s="98">
        <v>182.67141720000001</v>
      </c>
      <c r="H632" s="25">
        <f t="shared" si="125"/>
        <v>181.75656129999999</v>
      </c>
      <c r="I632" s="7">
        <f t="shared" si="126"/>
        <v>0.91485590000002048</v>
      </c>
      <c r="J632" s="7">
        <f t="shared" si="127"/>
        <v>0.8369613177648475</v>
      </c>
      <c r="K632" s="7">
        <f t="shared" si="128"/>
        <v>0.91485590000002048</v>
      </c>
      <c r="L632" s="22">
        <f t="shared" si="129"/>
        <v>5.008204972748306E-3</v>
      </c>
      <c r="M632" s="7">
        <f t="shared" ca="1" si="118"/>
        <v>182.64223226666664</v>
      </c>
      <c r="N632" s="7">
        <f t="shared" ca="1" si="120"/>
        <v>2.918493333336869E-2</v>
      </c>
      <c r="O632" s="7">
        <f t="shared" ca="1" si="121"/>
        <v>8.5176033367317483E-4</v>
      </c>
      <c r="P632" s="7">
        <f t="shared" ca="1" si="122"/>
        <v>2.918493333336869E-2</v>
      </c>
      <c r="Q632" s="22">
        <f t="shared" ca="1" si="123"/>
        <v>1.5976737784551817E-4</v>
      </c>
      <c r="R632" s="23">
        <f t="shared" ca="1" si="119"/>
        <v>4.3280525959049701E-3</v>
      </c>
      <c r="S632" s="24">
        <f t="shared" ca="1" si="130"/>
        <v>1</v>
      </c>
    </row>
    <row r="633" spans="5:19" x14ac:dyDescent="0.3">
      <c r="E633" s="21">
        <f t="shared" si="124"/>
        <v>632</v>
      </c>
      <c r="F633" s="97">
        <v>44383</v>
      </c>
      <c r="G633" s="98">
        <v>180.21879580000001</v>
      </c>
      <c r="H633" s="25">
        <f t="shared" si="125"/>
        <v>182.67141720000001</v>
      </c>
      <c r="I633" s="7">
        <f t="shared" si="126"/>
        <v>-2.4526213999999982</v>
      </c>
      <c r="J633" s="7">
        <f t="shared" si="127"/>
        <v>6.015351731737951</v>
      </c>
      <c r="K633" s="7">
        <f t="shared" si="128"/>
        <v>2.4526213999999982</v>
      </c>
      <c r="L633" s="22">
        <f t="shared" si="129"/>
        <v>1.3609132105853289E-2</v>
      </c>
      <c r="M633" s="7">
        <f t="shared" ca="1" si="118"/>
        <v>182.07124836666665</v>
      </c>
      <c r="N633" s="7">
        <f t="shared" ca="1" si="120"/>
        <v>-1.852452566666642</v>
      </c>
      <c r="O633" s="7">
        <f t="shared" ca="1" si="121"/>
        <v>3.4315805117498299</v>
      </c>
      <c r="P633" s="7">
        <f t="shared" ca="1" si="122"/>
        <v>1.852452566666642</v>
      </c>
      <c r="Q633" s="22">
        <f t="shared" ca="1" si="123"/>
        <v>1.027890880328833E-2</v>
      </c>
      <c r="R633" s="23">
        <f t="shared" ca="1" si="119"/>
        <v>-1.8773094474041057</v>
      </c>
      <c r="S633" s="24">
        <f t="shared" ca="1" si="130"/>
        <v>1</v>
      </c>
    </row>
    <row r="634" spans="5:19" x14ac:dyDescent="0.3">
      <c r="E634" s="21">
        <f t="shared" si="124"/>
        <v>633</v>
      </c>
      <c r="F634" s="97">
        <v>44384</v>
      </c>
      <c r="G634" s="98">
        <v>183.27484129999999</v>
      </c>
      <c r="H634" s="25">
        <f t="shared" si="125"/>
        <v>180.21879580000001</v>
      </c>
      <c r="I634" s="7">
        <f t="shared" si="126"/>
        <v>3.056045499999982</v>
      </c>
      <c r="J634" s="7">
        <f t="shared" si="127"/>
        <v>9.3394140980701401</v>
      </c>
      <c r="K634" s="7">
        <f t="shared" si="128"/>
        <v>3.056045499999982</v>
      </c>
      <c r="L634" s="22">
        <f t="shared" si="129"/>
        <v>1.6674659098449767E-2</v>
      </c>
      <c r="M634" s="7">
        <f t="shared" ca="1" si="118"/>
        <v>181.54892476666669</v>
      </c>
      <c r="N634" s="7">
        <f t="shared" ca="1" si="120"/>
        <v>1.7259165333333044</v>
      </c>
      <c r="O634" s="7">
        <f t="shared" ca="1" si="121"/>
        <v>2.9787878800332512</v>
      </c>
      <c r="P634" s="7">
        <f t="shared" ca="1" si="122"/>
        <v>1.7259165333333044</v>
      </c>
      <c r="Q634" s="22">
        <f t="shared" ca="1" si="123"/>
        <v>9.4170946819054999E-3</v>
      </c>
      <c r="R634" s="23">
        <f t="shared" ca="1" si="119"/>
        <v>1.7010596525958408</v>
      </c>
      <c r="S634" s="24">
        <f t="shared" ca="1" si="130"/>
        <v>1</v>
      </c>
    </row>
    <row r="635" spans="5:19" x14ac:dyDescent="0.3">
      <c r="E635" s="21">
        <f t="shared" si="124"/>
        <v>634</v>
      </c>
      <c r="F635" s="97">
        <v>44385</v>
      </c>
      <c r="G635" s="98">
        <v>182.50596619999999</v>
      </c>
      <c r="H635" s="25">
        <f t="shared" si="125"/>
        <v>183.27484129999999</v>
      </c>
      <c r="I635" s="7">
        <f t="shared" si="126"/>
        <v>-0.76887510000000248</v>
      </c>
      <c r="J635" s="7">
        <f t="shared" si="127"/>
        <v>0.59116891940001381</v>
      </c>
      <c r="K635" s="7">
        <f t="shared" si="128"/>
        <v>0.76887510000000248</v>
      </c>
      <c r="L635" s="22">
        <f t="shared" si="129"/>
        <v>4.2128765212937052E-3</v>
      </c>
      <c r="M635" s="7">
        <f t="shared" ca="1" si="118"/>
        <v>182.05501810000001</v>
      </c>
      <c r="N635" s="7">
        <f t="shared" ca="1" si="120"/>
        <v>0.45094809999997665</v>
      </c>
      <c r="O635" s="7">
        <f t="shared" ca="1" si="121"/>
        <v>0.20335418889358894</v>
      </c>
      <c r="P635" s="7">
        <f t="shared" ca="1" si="122"/>
        <v>0.45094809999997665</v>
      </c>
      <c r="Q635" s="22">
        <f t="shared" ca="1" si="123"/>
        <v>2.4708677167616707E-3</v>
      </c>
      <c r="R635" s="23">
        <f t="shared" ca="1" si="119"/>
        <v>0.42609121926251292</v>
      </c>
      <c r="S635" s="24">
        <f t="shared" ca="1" si="130"/>
        <v>0</v>
      </c>
    </row>
    <row r="636" spans="5:19" x14ac:dyDescent="0.3">
      <c r="E636" s="21">
        <f t="shared" si="124"/>
        <v>635</v>
      </c>
      <c r="F636" s="97">
        <v>44386</v>
      </c>
      <c r="G636" s="98">
        <v>184.22863770000001</v>
      </c>
      <c r="H636" s="25">
        <f t="shared" si="125"/>
        <v>182.50596619999999</v>
      </c>
      <c r="I636" s="7">
        <f t="shared" si="126"/>
        <v>1.7226715000000183</v>
      </c>
      <c r="J636" s="7">
        <f t="shared" si="127"/>
        <v>2.9675970969123133</v>
      </c>
      <c r="K636" s="7">
        <f t="shared" si="128"/>
        <v>1.7226715000000183</v>
      </c>
      <c r="L636" s="22">
        <f t="shared" si="129"/>
        <v>9.3507259322257816E-3</v>
      </c>
      <c r="M636" s="7">
        <f t="shared" ca="1" si="118"/>
        <v>181.99986776666665</v>
      </c>
      <c r="N636" s="7">
        <f t="shared" ca="1" si="120"/>
        <v>2.2287699333333535</v>
      </c>
      <c r="O636" s="7">
        <f t="shared" ca="1" si="121"/>
        <v>4.9674154157307608</v>
      </c>
      <c r="P636" s="7">
        <f t="shared" ca="1" si="122"/>
        <v>2.2287699333333535</v>
      </c>
      <c r="Q636" s="22">
        <f t="shared" ca="1" si="123"/>
        <v>1.2097847333391823E-2</v>
      </c>
      <c r="R636" s="23">
        <f t="shared" ca="1" si="119"/>
        <v>2.2039130525958899</v>
      </c>
      <c r="S636" s="24">
        <f t="shared" ca="1" si="130"/>
        <v>0</v>
      </c>
    </row>
    <row r="637" spans="5:19" x14ac:dyDescent="0.3">
      <c r="E637" s="21">
        <f t="shared" si="124"/>
        <v>636</v>
      </c>
      <c r="F637" s="97">
        <v>44389</v>
      </c>
      <c r="G637" s="98">
        <v>185.65931699999999</v>
      </c>
      <c r="H637" s="25">
        <f t="shared" si="125"/>
        <v>184.22863770000001</v>
      </c>
      <c r="I637" s="7">
        <f t="shared" si="126"/>
        <v>1.43067929999998</v>
      </c>
      <c r="J637" s="7">
        <f t="shared" si="127"/>
        <v>2.0468432594484329</v>
      </c>
      <c r="K637" s="7">
        <f t="shared" si="128"/>
        <v>1.43067929999998</v>
      </c>
      <c r="L637" s="22">
        <f t="shared" si="129"/>
        <v>7.7059386144352785E-3</v>
      </c>
      <c r="M637" s="7">
        <f t="shared" ca="1" si="118"/>
        <v>183.33648173333333</v>
      </c>
      <c r="N637" s="7">
        <f t="shared" ca="1" si="120"/>
        <v>2.3228352666666581</v>
      </c>
      <c r="O637" s="7">
        <f t="shared" ca="1" si="121"/>
        <v>5.3955636760703642</v>
      </c>
      <c r="P637" s="7">
        <f t="shared" ca="1" si="122"/>
        <v>2.3228352666666581</v>
      </c>
      <c r="Q637" s="22">
        <f t="shared" ca="1" si="123"/>
        <v>1.2511277668153105E-2</v>
      </c>
      <c r="R637" s="23">
        <f t="shared" ca="1" si="119"/>
        <v>2.2979783859291945</v>
      </c>
      <c r="S637" s="24">
        <f t="shared" ca="1" si="130"/>
        <v>0</v>
      </c>
    </row>
    <row r="638" spans="5:19" x14ac:dyDescent="0.3">
      <c r="E638" s="21">
        <f t="shared" si="124"/>
        <v>637</v>
      </c>
      <c r="F638" s="97">
        <v>44390</v>
      </c>
      <c r="G638" s="98">
        <v>184.42329409999999</v>
      </c>
      <c r="H638" s="25">
        <f t="shared" si="125"/>
        <v>185.65931699999999</v>
      </c>
      <c r="I638" s="7">
        <f t="shared" si="126"/>
        <v>-1.2360228999999947</v>
      </c>
      <c r="J638" s="7">
        <f t="shared" si="127"/>
        <v>1.5277526093243969</v>
      </c>
      <c r="K638" s="7">
        <f t="shared" si="128"/>
        <v>1.2360228999999947</v>
      </c>
      <c r="L638" s="22">
        <f t="shared" si="129"/>
        <v>6.7020975090586171E-3</v>
      </c>
      <c r="M638" s="7">
        <f t="shared" ca="1" si="118"/>
        <v>184.13130696666667</v>
      </c>
      <c r="N638" s="7">
        <f t="shared" ca="1" si="120"/>
        <v>0.29198713333332194</v>
      </c>
      <c r="O638" s="7">
        <f t="shared" ca="1" si="121"/>
        <v>8.5256486032211115E-2</v>
      </c>
      <c r="P638" s="7">
        <f t="shared" ca="1" si="122"/>
        <v>0.29198713333332194</v>
      </c>
      <c r="Q638" s="22">
        <f t="shared" ca="1" si="123"/>
        <v>1.5832443225691302E-3</v>
      </c>
      <c r="R638" s="23">
        <f t="shared" ca="1" si="119"/>
        <v>0.26713025259585821</v>
      </c>
      <c r="S638" s="24">
        <f t="shared" ca="1" si="130"/>
        <v>0</v>
      </c>
    </row>
    <row r="639" spans="5:19" x14ac:dyDescent="0.3">
      <c r="E639" s="21">
        <f t="shared" si="124"/>
        <v>638</v>
      </c>
      <c r="F639" s="97">
        <v>44391</v>
      </c>
      <c r="G639" s="98">
        <v>185.83451840000001</v>
      </c>
      <c r="H639" s="25">
        <f t="shared" si="125"/>
        <v>184.42329409999999</v>
      </c>
      <c r="I639" s="7">
        <f t="shared" si="126"/>
        <v>1.4112243000000149</v>
      </c>
      <c r="J639" s="7">
        <f t="shared" si="127"/>
        <v>1.9915540249105319</v>
      </c>
      <c r="K639" s="7">
        <f t="shared" si="128"/>
        <v>1.4112243000000149</v>
      </c>
      <c r="L639" s="22">
        <f t="shared" si="129"/>
        <v>7.5939836804829837E-3</v>
      </c>
      <c r="M639" s="7">
        <f t="shared" ca="1" si="118"/>
        <v>184.77041626666667</v>
      </c>
      <c r="N639" s="7">
        <f t="shared" ca="1" si="120"/>
        <v>1.0641021333333356</v>
      </c>
      <c r="O639" s="7">
        <f t="shared" ca="1" si="121"/>
        <v>1.1323133501645559</v>
      </c>
      <c r="P639" s="7">
        <f t="shared" ca="1" si="122"/>
        <v>1.0641021333333356</v>
      </c>
      <c r="Q639" s="22">
        <f t="shared" ca="1" si="123"/>
        <v>5.7260736191265937E-3</v>
      </c>
      <c r="R639" s="23">
        <f t="shared" ca="1" si="119"/>
        <v>1.039245252595872</v>
      </c>
      <c r="S639" s="24">
        <f t="shared" ca="1" si="130"/>
        <v>0</v>
      </c>
    </row>
    <row r="640" spans="5:19" x14ac:dyDescent="0.3">
      <c r="E640" s="21">
        <f t="shared" si="124"/>
        <v>639</v>
      </c>
      <c r="F640" s="97">
        <v>44392</v>
      </c>
      <c r="G640" s="98">
        <v>181.5813751</v>
      </c>
      <c r="H640" s="25">
        <f t="shared" si="125"/>
        <v>185.83451840000001</v>
      </c>
      <c r="I640" s="7">
        <f t="shared" si="126"/>
        <v>-4.253143300000005</v>
      </c>
      <c r="J640" s="7">
        <f t="shared" si="127"/>
        <v>18.089227930334932</v>
      </c>
      <c r="K640" s="7">
        <f t="shared" si="128"/>
        <v>4.253143300000005</v>
      </c>
      <c r="L640" s="22">
        <f t="shared" si="129"/>
        <v>2.3422794863502523E-2</v>
      </c>
      <c r="M640" s="7">
        <f t="shared" ca="1" si="118"/>
        <v>185.30570983333334</v>
      </c>
      <c r="N640" s="7">
        <f t="shared" ca="1" si="120"/>
        <v>-3.7243347333333361</v>
      </c>
      <c r="O640" s="7">
        <f t="shared" ca="1" si="121"/>
        <v>13.870669205913092</v>
      </c>
      <c r="P640" s="7">
        <f t="shared" ca="1" si="122"/>
        <v>3.7243347333333361</v>
      </c>
      <c r="Q640" s="22">
        <f t="shared" ca="1" si="123"/>
        <v>2.0510554737688712E-2</v>
      </c>
      <c r="R640" s="23">
        <f t="shared" ca="1" si="119"/>
        <v>-3.7491916140707997</v>
      </c>
      <c r="S640" s="24">
        <f t="shared" ca="1" si="130"/>
        <v>1</v>
      </c>
    </row>
    <row r="641" spans="5:19" x14ac:dyDescent="0.3">
      <c r="E641" s="21">
        <f t="shared" si="124"/>
        <v>640</v>
      </c>
      <c r="F641" s="97">
        <v>44393</v>
      </c>
      <c r="G641" s="98">
        <v>178.49612429999999</v>
      </c>
      <c r="H641" s="25">
        <f t="shared" si="125"/>
        <v>181.5813751</v>
      </c>
      <c r="I641" s="7">
        <f t="shared" si="126"/>
        <v>-3.0852508000000114</v>
      </c>
      <c r="J641" s="7">
        <f t="shared" si="127"/>
        <v>9.5187724989007112</v>
      </c>
      <c r="K641" s="7">
        <f t="shared" si="128"/>
        <v>3.0852508000000114</v>
      </c>
      <c r="L641" s="22">
        <f t="shared" si="129"/>
        <v>1.7284693503006279E-2</v>
      </c>
      <c r="M641" s="7">
        <f t="shared" ca="1" si="118"/>
        <v>183.94639586666668</v>
      </c>
      <c r="N641" s="7">
        <f t="shared" ca="1" si="120"/>
        <v>-5.4502715666666859</v>
      </c>
      <c r="O641" s="7">
        <f t="shared" ca="1" si="121"/>
        <v>29.70546015041533</v>
      </c>
      <c r="P641" s="7">
        <f t="shared" ca="1" si="122"/>
        <v>5.4502715666666859</v>
      </c>
      <c r="Q641" s="22">
        <f t="shared" ca="1" si="123"/>
        <v>3.053439724834791E-2</v>
      </c>
      <c r="R641" s="23">
        <f t="shared" ca="1" si="119"/>
        <v>-5.4751284474041499</v>
      </c>
      <c r="S641" s="24">
        <f t="shared" ca="1" si="130"/>
        <v>0</v>
      </c>
    </row>
    <row r="642" spans="5:19" x14ac:dyDescent="0.3">
      <c r="E642" s="21">
        <f t="shared" si="124"/>
        <v>641</v>
      </c>
      <c r="F642" s="97">
        <v>44396</v>
      </c>
      <c r="G642" s="98">
        <v>175.80020139999999</v>
      </c>
      <c r="H642" s="25">
        <f t="shared" si="125"/>
        <v>178.49612429999999</v>
      </c>
      <c r="I642" s="7">
        <f t="shared" si="126"/>
        <v>-2.6959228999999993</v>
      </c>
      <c r="J642" s="7">
        <f t="shared" si="127"/>
        <v>7.2680002827444063</v>
      </c>
      <c r="K642" s="7">
        <f t="shared" si="128"/>
        <v>2.6959228999999993</v>
      </c>
      <c r="L642" s="22">
        <f t="shared" si="129"/>
        <v>1.5335152511378177E-2</v>
      </c>
      <c r="M642" s="7">
        <f t="shared" ref="M642:M705" ca="1" si="131">IF(E642&lt;=span,G642,AVERAGE(OFFSET(G642,-span,0,span,1)))</f>
        <v>181.97067260000003</v>
      </c>
      <c r="N642" s="7">
        <f t="shared" ca="1" si="120"/>
        <v>-6.170471200000037</v>
      </c>
      <c r="O642" s="7">
        <f t="shared" ca="1" si="121"/>
        <v>38.074714830029897</v>
      </c>
      <c r="P642" s="7">
        <f t="shared" ca="1" si="122"/>
        <v>6.170471200000037</v>
      </c>
      <c r="Q642" s="22">
        <f t="shared" ca="1" si="123"/>
        <v>3.5099340904395787E-2</v>
      </c>
      <c r="R642" s="23">
        <f t="shared" ref="R642:R705" ca="1" si="132">N642-AVERAGE(ErorrMA)</f>
        <v>-6.1953280807375011</v>
      </c>
      <c r="S642" s="24">
        <f t="shared" ca="1" si="130"/>
        <v>0</v>
      </c>
    </row>
    <row r="643" spans="5:19" x14ac:dyDescent="0.3">
      <c r="E643" s="21">
        <f t="shared" si="124"/>
        <v>642</v>
      </c>
      <c r="F643" s="97">
        <v>44397</v>
      </c>
      <c r="G643" s="98">
        <v>176.4425507</v>
      </c>
      <c r="H643" s="25">
        <f t="shared" si="125"/>
        <v>175.80020139999999</v>
      </c>
      <c r="I643" s="7">
        <f t="shared" si="126"/>
        <v>0.64234930000000645</v>
      </c>
      <c r="J643" s="7">
        <f t="shared" si="127"/>
        <v>0.4126126232104983</v>
      </c>
      <c r="K643" s="7">
        <f t="shared" si="128"/>
        <v>0.64234930000000645</v>
      </c>
      <c r="L643" s="22">
        <f t="shared" si="129"/>
        <v>3.6405577761804962E-3</v>
      </c>
      <c r="M643" s="7">
        <f t="shared" ca="1" si="131"/>
        <v>178.62590026666666</v>
      </c>
      <c r="N643" s="7">
        <f t="shared" ref="N643:N706" ca="1" si="133">G643-M643</f>
        <v>-2.1833495666666636</v>
      </c>
      <c r="O643" s="7">
        <f t="shared" ref="O643:O706" ca="1" si="134">N643^2</f>
        <v>4.7670153302635079</v>
      </c>
      <c r="P643" s="7">
        <f t="shared" ref="P643:P706" ca="1" si="135">ABS(N643)</f>
        <v>2.1833495666666636</v>
      </c>
      <c r="Q643" s="22">
        <f t="shared" ref="Q643:Q706" ca="1" si="136">P643/G643</f>
        <v>1.2374280228916819E-2</v>
      </c>
      <c r="R643" s="23">
        <f t="shared" ca="1" si="132"/>
        <v>-2.2082064474041272</v>
      </c>
      <c r="S643" s="24">
        <f t="shared" ca="1" si="130"/>
        <v>0</v>
      </c>
    </row>
    <row r="644" spans="5:19" x14ac:dyDescent="0.3">
      <c r="E644" s="21">
        <f t="shared" ref="E644:E707" si="137">E643+1</f>
        <v>643</v>
      </c>
      <c r="F644" s="97">
        <v>44398</v>
      </c>
      <c r="G644" s="98">
        <v>178.12628169999999</v>
      </c>
      <c r="H644" s="25">
        <f t="shared" ref="H644:H707" si="138">G643</f>
        <v>176.4425507</v>
      </c>
      <c r="I644" s="7">
        <f t="shared" ref="I644:I707" si="139">(G644-H644)</f>
        <v>1.6837309999999945</v>
      </c>
      <c r="J644" s="7">
        <f t="shared" ref="J644:J707" si="140">I644^2</f>
        <v>2.8349500803609815</v>
      </c>
      <c r="K644" s="7">
        <f t="shared" ref="K644:K707" si="141">ABS(I644)</f>
        <v>1.6837309999999945</v>
      </c>
      <c r="L644" s="22">
        <f t="shared" ref="L644:L707" si="142">K644/G644</f>
        <v>9.4524568970441522E-3</v>
      </c>
      <c r="M644" s="7">
        <f t="shared" ca="1" si="131"/>
        <v>176.91295879999998</v>
      </c>
      <c r="N644" s="7">
        <f t="shared" ca="1" si="133"/>
        <v>1.2133229000000085</v>
      </c>
      <c r="O644" s="7">
        <f t="shared" ca="1" si="134"/>
        <v>1.4721524596644306</v>
      </c>
      <c r="P644" s="7">
        <f t="shared" ca="1" si="135"/>
        <v>1.2133229000000085</v>
      </c>
      <c r="Q644" s="22">
        <f t="shared" ca="1" si="136"/>
        <v>6.8115883204898703E-3</v>
      </c>
      <c r="R644" s="23">
        <f t="shared" ca="1" si="132"/>
        <v>1.1884660192625449</v>
      </c>
      <c r="S644" s="24">
        <f t="shared" ref="S644:S707" ca="1" si="143">IF(N643*N644&lt;0,1,0)</f>
        <v>1</v>
      </c>
    </row>
    <row r="645" spans="5:19" x14ac:dyDescent="0.3">
      <c r="E645" s="21">
        <f t="shared" si="137"/>
        <v>644</v>
      </c>
      <c r="F645" s="97">
        <v>44399</v>
      </c>
      <c r="G645" s="98">
        <v>178.11654659999999</v>
      </c>
      <c r="H645" s="25">
        <f t="shared" si="138"/>
        <v>178.12628169999999</v>
      </c>
      <c r="I645" s="7">
        <f t="shared" si="139"/>
        <v>-9.7351000000003296E-3</v>
      </c>
      <c r="J645" s="7">
        <f t="shared" si="140"/>
        <v>9.4772172010006411E-5</v>
      </c>
      <c r="K645" s="7">
        <f t="shared" si="141"/>
        <v>9.7351000000003296E-3</v>
      </c>
      <c r="L645" s="22">
        <f t="shared" si="142"/>
        <v>5.4655786819529152E-5</v>
      </c>
      <c r="M645" s="7">
        <f t="shared" ca="1" si="131"/>
        <v>176.78967793333331</v>
      </c>
      <c r="N645" s="7">
        <f t="shared" ca="1" si="133"/>
        <v>1.3268686666666838</v>
      </c>
      <c r="O645" s="7">
        <f t="shared" ca="1" si="134"/>
        <v>1.7605804585818232</v>
      </c>
      <c r="P645" s="7">
        <f t="shared" ca="1" si="135"/>
        <v>1.3268686666666838</v>
      </c>
      <c r="Q645" s="22">
        <f t="shared" ca="1" si="136"/>
        <v>7.4494407846703884E-3</v>
      </c>
      <c r="R645" s="23">
        <f t="shared" ca="1" si="132"/>
        <v>1.3020117859292202</v>
      </c>
      <c r="S645" s="24">
        <f t="shared" ca="1" si="143"/>
        <v>0</v>
      </c>
    </row>
    <row r="646" spans="5:19" x14ac:dyDescent="0.3">
      <c r="E646" s="21">
        <f t="shared" si="137"/>
        <v>645</v>
      </c>
      <c r="F646" s="97">
        <v>44400</v>
      </c>
      <c r="G646" s="98">
        <v>182.00959779999999</v>
      </c>
      <c r="H646" s="25">
        <f t="shared" si="138"/>
        <v>178.11654659999999</v>
      </c>
      <c r="I646" s="7">
        <f t="shared" si="139"/>
        <v>3.8930512000000022</v>
      </c>
      <c r="J646" s="7">
        <f t="shared" si="140"/>
        <v>15.155847645821456</v>
      </c>
      <c r="K646" s="7">
        <f t="shared" si="141"/>
        <v>3.8930512000000022</v>
      </c>
      <c r="L646" s="22">
        <f t="shared" si="142"/>
        <v>2.1389263242468426E-2</v>
      </c>
      <c r="M646" s="7">
        <f t="shared" ca="1" si="131"/>
        <v>177.56179299999999</v>
      </c>
      <c r="N646" s="7">
        <f t="shared" ca="1" si="133"/>
        <v>4.4478048000000001</v>
      </c>
      <c r="O646" s="7">
        <f t="shared" ca="1" si="134"/>
        <v>19.782967538903041</v>
      </c>
      <c r="P646" s="7">
        <f t="shared" ca="1" si="135"/>
        <v>4.4478048000000001</v>
      </c>
      <c r="Q646" s="22">
        <f t="shared" ca="1" si="136"/>
        <v>2.4437199212359342E-2</v>
      </c>
      <c r="R646" s="23">
        <f t="shared" ca="1" si="132"/>
        <v>4.4229479192625361</v>
      </c>
      <c r="S646" s="24">
        <f t="shared" ca="1" si="143"/>
        <v>0</v>
      </c>
    </row>
    <row r="647" spans="5:19" x14ac:dyDescent="0.3">
      <c r="E647" s="21">
        <f t="shared" si="137"/>
        <v>646</v>
      </c>
      <c r="F647" s="97">
        <v>44403</v>
      </c>
      <c r="G647" s="98">
        <v>179.5667114</v>
      </c>
      <c r="H647" s="25">
        <f t="shared" si="138"/>
        <v>182.00959779999999</v>
      </c>
      <c r="I647" s="7">
        <f t="shared" si="139"/>
        <v>-2.4428863999999919</v>
      </c>
      <c r="J647" s="7">
        <f t="shared" si="140"/>
        <v>5.9676939633049209</v>
      </c>
      <c r="K647" s="7">
        <f t="shared" si="141"/>
        <v>2.4428863999999919</v>
      </c>
      <c r="L647" s="22">
        <f t="shared" si="142"/>
        <v>1.3604338916461282E-2</v>
      </c>
      <c r="M647" s="7">
        <f t="shared" ca="1" si="131"/>
        <v>179.41747536666665</v>
      </c>
      <c r="N647" s="7">
        <f t="shared" ca="1" si="133"/>
        <v>0.14923603333335222</v>
      </c>
      <c r="O647" s="7">
        <f t="shared" ca="1" si="134"/>
        <v>2.2271393645073415E-2</v>
      </c>
      <c r="P647" s="7">
        <f t="shared" ca="1" si="135"/>
        <v>0.14923603333335222</v>
      </c>
      <c r="Q647" s="22">
        <f t="shared" ca="1" si="136"/>
        <v>8.310896388858866E-4</v>
      </c>
      <c r="R647" s="23">
        <f t="shared" ca="1" si="132"/>
        <v>0.1243791525958885</v>
      </c>
      <c r="S647" s="24">
        <f t="shared" ca="1" si="143"/>
        <v>0</v>
      </c>
    </row>
    <row r="648" spans="5:19" x14ac:dyDescent="0.3">
      <c r="E648" s="21">
        <f t="shared" si="137"/>
        <v>647</v>
      </c>
      <c r="F648" s="97">
        <v>44404</v>
      </c>
      <c r="G648" s="98">
        <v>178.61293029999999</v>
      </c>
      <c r="H648" s="25">
        <f t="shared" si="138"/>
        <v>179.5667114</v>
      </c>
      <c r="I648" s="7">
        <f t="shared" si="139"/>
        <v>-0.9537811000000147</v>
      </c>
      <c r="J648" s="7">
        <f t="shared" si="140"/>
        <v>0.90969838671723802</v>
      </c>
      <c r="K648" s="7">
        <f t="shared" si="141"/>
        <v>0.9537811000000147</v>
      </c>
      <c r="L648" s="22">
        <f t="shared" si="142"/>
        <v>5.3399331078552645E-3</v>
      </c>
      <c r="M648" s="7">
        <f t="shared" ca="1" si="131"/>
        <v>179.89761859999999</v>
      </c>
      <c r="N648" s="7">
        <f t="shared" ca="1" si="133"/>
        <v>-1.2846882999999991</v>
      </c>
      <c r="O648" s="7">
        <f t="shared" ca="1" si="134"/>
        <v>1.6504240281568878</v>
      </c>
      <c r="P648" s="7">
        <f t="shared" ca="1" si="135"/>
        <v>1.2846882999999991</v>
      </c>
      <c r="Q648" s="22">
        <f t="shared" ca="1" si="136"/>
        <v>7.192582854120496E-3</v>
      </c>
      <c r="R648" s="23">
        <f t="shared" ca="1" si="132"/>
        <v>-1.3095451807374627</v>
      </c>
      <c r="S648" s="24">
        <f t="shared" ca="1" si="143"/>
        <v>1</v>
      </c>
    </row>
    <row r="649" spans="5:19" x14ac:dyDescent="0.3">
      <c r="E649" s="21">
        <f t="shared" si="137"/>
        <v>648</v>
      </c>
      <c r="F649" s="97">
        <v>44405</v>
      </c>
      <c r="G649" s="98">
        <v>178.22361760000001</v>
      </c>
      <c r="H649" s="25">
        <f t="shared" si="138"/>
        <v>178.61293029999999</v>
      </c>
      <c r="I649" s="7">
        <f t="shared" si="139"/>
        <v>-0.38931269999997653</v>
      </c>
      <c r="J649" s="7">
        <f t="shared" si="140"/>
        <v>0.15156437838127174</v>
      </c>
      <c r="K649" s="7">
        <f t="shared" si="141"/>
        <v>0.38931269999997653</v>
      </c>
      <c r="L649" s="22">
        <f t="shared" si="142"/>
        <v>2.1844057776547821E-3</v>
      </c>
      <c r="M649" s="7">
        <f t="shared" ca="1" si="131"/>
        <v>180.06307983333332</v>
      </c>
      <c r="N649" s="7">
        <f t="shared" ca="1" si="133"/>
        <v>-1.8394622333333075</v>
      </c>
      <c r="O649" s="7">
        <f t="shared" ca="1" si="134"/>
        <v>3.3836213078595594</v>
      </c>
      <c r="P649" s="7">
        <f t="shared" ca="1" si="135"/>
        <v>1.8394622333333075</v>
      </c>
      <c r="Q649" s="22">
        <f t="shared" ca="1" si="136"/>
        <v>1.0321091323944192E-2</v>
      </c>
      <c r="R649" s="23">
        <f t="shared" ca="1" si="132"/>
        <v>-1.8643191140707711</v>
      </c>
      <c r="S649" s="24">
        <f t="shared" ca="1" si="143"/>
        <v>0</v>
      </c>
    </row>
    <row r="650" spans="5:19" x14ac:dyDescent="0.3">
      <c r="E650" s="21">
        <f t="shared" si="137"/>
        <v>649</v>
      </c>
      <c r="F650" s="97">
        <v>44406</v>
      </c>
      <c r="G650" s="98">
        <v>178.4571991</v>
      </c>
      <c r="H650" s="25">
        <f t="shared" si="138"/>
        <v>178.22361760000001</v>
      </c>
      <c r="I650" s="7">
        <f t="shared" si="139"/>
        <v>0.23358149999998545</v>
      </c>
      <c r="J650" s="7">
        <f t="shared" si="140"/>
        <v>5.4560317142243207E-2</v>
      </c>
      <c r="K650" s="7">
        <f t="shared" si="141"/>
        <v>0.23358149999998545</v>
      </c>
      <c r="L650" s="22">
        <f t="shared" si="142"/>
        <v>1.3088936797057769E-3</v>
      </c>
      <c r="M650" s="7">
        <f t="shared" ca="1" si="131"/>
        <v>178.80108643333332</v>
      </c>
      <c r="N650" s="7">
        <f t="shared" ca="1" si="133"/>
        <v>-0.34388733333332766</v>
      </c>
      <c r="O650" s="7">
        <f t="shared" ca="1" si="134"/>
        <v>0.11825849802710721</v>
      </c>
      <c r="P650" s="7">
        <f t="shared" ca="1" si="135"/>
        <v>0.34388733333332766</v>
      </c>
      <c r="Q650" s="22">
        <f t="shared" ca="1" si="136"/>
        <v>1.927001740852312E-3</v>
      </c>
      <c r="R650" s="23">
        <f t="shared" ca="1" si="132"/>
        <v>-0.36874421407079139</v>
      </c>
      <c r="S650" s="24">
        <f t="shared" ca="1" si="143"/>
        <v>0</v>
      </c>
    </row>
    <row r="651" spans="5:19" x14ac:dyDescent="0.3">
      <c r="E651" s="21">
        <f t="shared" si="137"/>
        <v>650</v>
      </c>
      <c r="F651" s="97">
        <v>44407</v>
      </c>
      <c r="G651" s="98">
        <v>177.1822205</v>
      </c>
      <c r="H651" s="25">
        <f t="shared" si="138"/>
        <v>178.4571991</v>
      </c>
      <c r="I651" s="7">
        <f t="shared" si="139"/>
        <v>-1.2749785999999972</v>
      </c>
      <c r="J651" s="7">
        <f t="shared" si="140"/>
        <v>1.6255704304579528</v>
      </c>
      <c r="K651" s="7">
        <f t="shared" si="141"/>
        <v>1.2749785999999972</v>
      </c>
      <c r="L651" s="22">
        <f t="shared" si="142"/>
        <v>7.1958608284853117E-3</v>
      </c>
      <c r="M651" s="7">
        <f t="shared" ca="1" si="131"/>
        <v>178.43124900000001</v>
      </c>
      <c r="N651" s="7">
        <f t="shared" ca="1" si="133"/>
        <v>-1.2490285000000085</v>
      </c>
      <c r="O651" s="7">
        <f t="shared" ca="1" si="134"/>
        <v>1.5600721938122712</v>
      </c>
      <c r="P651" s="7">
        <f t="shared" ca="1" si="135"/>
        <v>1.2490285000000085</v>
      </c>
      <c r="Q651" s="22">
        <f t="shared" ca="1" si="136"/>
        <v>7.0494008737180744E-3</v>
      </c>
      <c r="R651" s="23">
        <f t="shared" ca="1" si="132"/>
        <v>-1.2738853807374722</v>
      </c>
      <c r="S651" s="24">
        <f t="shared" ca="1" si="143"/>
        <v>0</v>
      </c>
    </row>
    <row r="652" spans="5:19" x14ac:dyDescent="0.3">
      <c r="E652" s="21">
        <f t="shared" si="137"/>
        <v>651</v>
      </c>
      <c r="F652" s="97">
        <v>44410</v>
      </c>
      <c r="G652" s="98">
        <v>183.1288605</v>
      </c>
      <c r="H652" s="25">
        <f t="shared" si="138"/>
        <v>177.1822205</v>
      </c>
      <c r="I652" s="7">
        <f t="shared" si="139"/>
        <v>5.9466400000000021</v>
      </c>
      <c r="J652" s="7">
        <f t="shared" si="140"/>
        <v>35.362527289600024</v>
      </c>
      <c r="K652" s="7">
        <f t="shared" si="141"/>
        <v>5.9466400000000021</v>
      </c>
      <c r="L652" s="22">
        <f t="shared" si="142"/>
        <v>3.2472434895099468E-2</v>
      </c>
      <c r="M652" s="7">
        <f t="shared" ca="1" si="131"/>
        <v>177.95434573333333</v>
      </c>
      <c r="N652" s="7">
        <f t="shared" ca="1" si="133"/>
        <v>5.1745147666666753</v>
      </c>
      <c r="O652" s="7">
        <f t="shared" ca="1" si="134"/>
        <v>26.775603070451478</v>
      </c>
      <c r="P652" s="7">
        <f t="shared" ca="1" si="135"/>
        <v>5.1745147666666753</v>
      </c>
      <c r="Q652" s="22">
        <f t="shared" ca="1" si="136"/>
        <v>2.825614025303606E-2</v>
      </c>
      <c r="R652" s="23">
        <f t="shared" ca="1" si="132"/>
        <v>5.1496578859292113</v>
      </c>
      <c r="S652" s="24">
        <f t="shared" ca="1" si="143"/>
        <v>1</v>
      </c>
    </row>
    <row r="653" spans="5:19" x14ac:dyDescent="0.3">
      <c r="E653" s="21">
        <f t="shared" si="137"/>
        <v>652</v>
      </c>
      <c r="F653" s="97">
        <v>44411</v>
      </c>
      <c r="G653" s="98">
        <v>187.8491516</v>
      </c>
      <c r="H653" s="25">
        <f t="shared" si="138"/>
        <v>183.1288605</v>
      </c>
      <c r="I653" s="7">
        <f t="shared" si="139"/>
        <v>4.7202910999999972</v>
      </c>
      <c r="J653" s="7">
        <f t="shared" si="140"/>
        <v>22.281148068739185</v>
      </c>
      <c r="K653" s="7">
        <f t="shared" si="141"/>
        <v>4.7202910999999972</v>
      </c>
      <c r="L653" s="22">
        <f t="shared" si="142"/>
        <v>2.5128093791188553E-2</v>
      </c>
      <c r="M653" s="7">
        <f t="shared" ca="1" si="131"/>
        <v>179.58942669999999</v>
      </c>
      <c r="N653" s="7">
        <f t="shared" ca="1" si="133"/>
        <v>8.259724900000009</v>
      </c>
      <c r="O653" s="7">
        <f t="shared" ca="1" si="134"/>
        <v>68.223055423680165</v>
      </c>
      <c r="P653" s="7">
        <f t="shared" ca="1" si="135"/>
        <v>8.259724900000009</v>
      </c>
      <c r="Q653" s="22">
        <f t="shared" ca="1" si="136"/>
        <v>4.3969987778214745E-2</v>
      </c>
      <c r="R653" s="23">
        <f t="shared" ca="1" si="132"/>
        <v>8.2348680192625459</v>
      </c>
      <c r="S653" s="24">
        <f t="shared" ca="1" si="143"/>
        <v>0</v>
      </c>
    </row>
    <row r="654" spans="5:19" x14ac:dyDescent="0.3">
      <c r="E654" s="21">
        <f t="shared" si="137"/>
        <v>653</v>
      </c>
      <c r="F654" s="97">
        <v>44412</v>
      </c>
      <c r="G654" s="98">
        <v>193.36753849999999</v>
      </c>
      <c r="H654" s="25">
        <f t="shared" si="138"/>
        <v>187.8491516</v>
      </c>
      <c r="I654" s="7">
        <f t="shared" si="139"/>
        <v>5.5183868999999959</v>
      </c>
      <c r="J654" s="7">
        <f t="shared" si="140"/>
        <v>30.452593978091564</v>
      </c>
      <c r="K654" s="7">
        <f t="shared" si="141"/>
        <v>5.5183868999999959</v>
      </c>
      <c r="L654" s="22">
        <f t="shared" si="142"/>
        <v>2.8538331422158513E-2</v>
      </c>
      <c r="M654" s="7">
        <f t="shared" ca="1" si="131"/>
        <v>182.72007753333332</v>
      </c>
      <c r="N654" s="7">
        <f t="shared" ca="1" si="133"/>
        <v>10.647460966666671</v>
      </c>
      <c r="O654" s="7">
        <f t="shared" ca="1" si="134"/>
        <v>113.36842503669035</v>
      </c>
      <c r="P654" s="7">
        <f t="shared" ca="1" si="135"/>
        <v>10.647460966666671</v>
      </c>
      <c r="Q654" s="22">
        <f t="shared" ca="1" si="136"/>
        <v>5.5063331980443407E-2</v>
      </c>
      <c r="R654" s="23">
        <f t="shared" ca="1" si="132"/>
        <v>10.622604085929208</v>
      </c>
      <c r="S654" s="24">
        <f t="shared" ca="1" si="143"/>
        <v>0</v>
      </c>
    </row>
    <row r="655" spans="5:19" x14ac:dyDescent="0.3">
      <c r="E655" s="21">
        <f t="shared" si="137"/>
        <v>654</v>
      </c>
      <c r="F655" s="97">
        <v>44413</v>
      </c>
      <c r="G655" s="98">
        <v>183.4597626</v>
      </c>
      <c r="H655" s="25">
        <f t="shared" si="138"/>
        <v>193.36753849999999</v>
      </c>
      <c r="I655" s="7">
        <f t="shared" si="139"/>
        <v>-9.9077758999999901</v>
      </c>
      <c r="J655" s="7">
        <f t="shared" si="140"/>
        <v>98.164023284620612</v>
      </c>
      <c r="K655" s="7">
        <f t="shared" si="141"/>
        <v>9.9077758999999901</v>
      </c>
      <c r="L655" s="22">
        <f t="shared" si="142"/>
        <v>5.4005171268002007E-2</v>
      </c>
      <c r="M655" s="7">
        <f t="shared" ca="1" si="131"/>
        <v>188.11518353333335</v>
      </c>
      <c r="N655" s="7">
        <f t="shared" ca="1" si="133"/>
        <v>-4.6554209333333461</v>
      </c>
      <c r="O655" s="7">
        <f t="shared" ca="1" si="134"/>
        <v>21.672944066518323</v>
      </c>
      <c r="P655" s="7">
        <f t="shared" ca="1" si="135"/>
        <v>4.6554209333333461</v>
      </c>
      <c r="Q655" s="22">
        <f t="shared" ca="1" si="136"/>
        <v>2.5375705644423121E-2</v>
      </c>
      <c r="R655" s="23">
        <f t="shared" ca="1" si="132"/>
        <v>-4.6802778140708101</v>
      </c>
      <c r="S655" s="24">
        <f t="shared" ca="1" si="143"/>
        <v>1</v>
      </c>
    </row>
    <row r="656" spans="5:19" x14ac:dyDescent="0.3">
      <c r="E656" s="21">
        <f t="shared" si="137"/>
        <v>655</v>
      </c>
      <c r="F656" s="97">
        <v>44414</v>
      </c>
      <c r="G656" s="98">
        <v>179.08009340000001</v>
      </c>
      <c r="H656" s="25">
        <f t="shared" si="138"/>
        <v>183.4597626</v>
      </c>
      <c r="I656" s="7">
        <f t="shared" si="139"/>
        <v>-4.379669199999995</v>
      </c>
      <c r="J656" s="7">
        <f t="shared" si="140"/>
        <v>19.181502301428598</v>
      </c>
      <c r="K656" s="7">
        <f t="shared" si="141"/>
        <v>4.379669199999995</v>
      </c>
      <c r="L656" s="22">
        <f t="shared" si="142"/>
        <v>2.4456482665649509E-2</v>
      </c>
      <c r="M656" s="7">
        <f t="shared" ca="1" si="131"/>
        <v>188.22548423333333</v>
      </c>
      <c r="N656" s="7">
        <f t="shared" ca="1" si="133"/>
        <v>-9.1453908333333231</v>
      </c>
      <c r="O656" s="7">
        <f t="shared" ca="1" si="134"/>
        <v>83.638173494417174</v>
      </c>
      <c r="P656" s="7">
        <f t="shared" ca="1" si="135"/>
        <v>9.1453908333333231</v>
      </c>
      <c r="Q656" s="22">
        <f t="shared" ca="1" si="136"/>
        <v>5.106871824611927E-2</v>
      </c>
      <c r="R656" s="23">
        <f t="shared" ca="1" si="132"/>
        <v>-9.1702477140707863</v>
      </c>
      <c r="S656" s="24">
        <f t="shared" ca="1" si="143"/>
        <v>0</v>
      </c>
    </row>
    <row r="657" spans="5:19" x14ac:dyDescent="0.3">
      <c r="E657" s="21">
        <f t="shared" si="137"/>
        <v>656</v>
      </c>
      <c r="F657" s="97">
        <v>44417</v>
      </c>
      <c r="G657" s="98">
        <v>179.09954830000001</v>
      </c>
      <c r="H657" s="25">
        <f t="shared" si="138"/>
        <v>179.08009340000001</v>
      </c>
      <c r="I657" s="7">
        <f t="shared" si="139"/>
        <v>1.9454899999999498E-2</v>
      </c>
      <c r="J657" s="7">
        <f t="shared" si="140"/>
        <v>3.7849313400998045E-4</v>
      </c>
      <c r="K657" s="7">
        <f t="shared" si="141"/>
        <v>1.9454899999999498E-2</v>
      </c>
      <c r="L657" s="22">
        <f t="shared" si="142"/>
        <v>1.086261812755197E-4</v>
      </c>
      <c r="M657" s="7">
        <f t="shared" ca="1" si="131"/>
        <v>185.30246483333335</v>
      </c>
      <c r="N657" s="7">
        <f t="shared" ca="1" si="133"/>
        <v>-6.2029165333333367</v>
      </c>
      <c r="O657" s="7">
        <f t="shared" ca="1" si="134"/>
        <v>38.476173519500058</v>
      </c>
      <c r="P657" s="7">
        <f t="shared" ca="1" si="135"/>
        <v>6.2029165333333367</v>
      </c>
      <c r="Q657" s="22">
        <f t="shared" ca="1" si="136"/>
        <v>3.463390383845729E-2</v>
      </c>
      <c r="R657" s="23">
        <f t="shared" ca="1" si="132"/>
        <v>-6.2277734140708008</v>
      </c>
      <c r="S657" s="24">
        <f t="shared" ca="1" si="143"/>
        <v>0</v>
      </c>
    </row>
    <row r="658" spans="5:19" x14ac:dyDescent="0.3">
      <c r="E658" s="21">
        <f t="shared" si="137"/>
        <v>657</v>
      </c>
      <c r="F658" s="97">
        <v>44418</v>
      </c>
      <c r="G658" s="98">
        <v>176.64694209999999</v>
      </c>
      <c r="H658" s="25">
        <f t="shared" si="138"/>
        <v>179.09954830000001</v>
      </c>
      <c r="I658" s="7">
        <f t="shared" si="139"/>
        <v>-2.4526062000000195</v>
      </c>
      <c r="J658" s="7">
        <f t="shared" si="140"/>
        <v>6.0152771722785356</v>
      </c>
      <c r="K658" s="7">
        <f t="shared" si="141"/>
        <v>2.4526062000000195</v>
      </c>
      <c r="L658" s="22">
        <f t="shared" si="142"/>
        <v>1.3884226756733762E-2</v>
      </c>
      <c r="M658" s="7">
        <f t="shared" ca="1" si="131"/>
        <v>180.5464681</v>
      </c>
      <c r="N658" s="7">
        <f t="shared" ca="1" si="133"/>
        <v>-3.8995260000000087</v>
      </c>
      <c r="O658" s="7">
        <f t="shared" ca="1" si="134"/>
        <v>15.206303024676068</v>
      </c>
      <c r="P658" s="7">
        <f t="shared" ca="1" si="135"/>
        <v>3.8995260000000087</v>
      </c>
      <c r="Q658" s="22">
        <f t="shared" ca="1" si="136"/>
        <v>2.2075253347960497E-2</v>
      </c>
      <c r="R658" s="23">
        <f t="shared" ca="1" si="132"/>
        <v>-3.9243828807374723</v>
      </c>
      <c r="S658" s="24">
        <f t="shared" ca="1" si="143"/>
        <v>0</v>
      </c>
    </row>
    <row r="659" spans="5:19" x14ac:dyDescent="0.3">
      <c r="E659" s="21">
        <f t="shared" si="137"/>
        <v>658</v>
      </c>
      <c r="F659" s="97">
        <v>44419</v>
      </c>
      <c r="G659" s="98">
        <v>175.91699220000001</v>
      </c>
      <c r="H659" s="25">
        <f t="shared" si="138"/>
        <v>176.64694209999999</v>
      </c>
      <c r="I659" s="7">
        <f t="shared" si="139"/>
        <v>-0.72994989999997983</v>
      </c>
      <c r="J659" s="7">
        <f t="shared" si="140"/>
        <v>0.53282685650998052</v>
      </c>
      <c r="K659" s="7">
        <f t="shared" si="141"/>
        <v>0.72994989999997983</v>
      </c>
      <c r="L659" s="22">
        <f t="shared" si="142"/>
        <v>4.1493996166675016E-3</v>
      </c>
      <c r="M659" s="7">
        <f t="shared" ca="1" si="131"/>
        <v>178.27552793333334</v>
      </c>
      <c r="N659" s="7">
        <f t="shared" ca="1" si="133"/>
        <v>-2.3585357333333263</v>
      </c>
      <c r="O659" s="7">
        <f t="shared" ca="1" si="134"/>
        <v>5.5626908054101714</v>
      </c>
      <c r="P659" s="7">
        <f t="shared" ca="1" si="135"/>
        <v>2.3585357333333263</v>
      </c>
      <c r="Q659" s="22">
        <f t="shared" ca="1" si="136"/>
        <v>1.3407094470168676E-2</v>
      </c>
      <c r="R659" s="23">
        <f t="shared" ca="1" si="132"/>
        <v>-2.3833926140707899</v>
      </c>
      <c r="S659" s="24">
        <f t="shared" ca="1" si="143"/>
        <v>0</v>
      </c>
    </row>
    <row r="660" spans="5:19" x14ac:dyDescent="0.3">
      <c r="E660" s="21">
        <f t="shared" si="137"/>
        <v>659</v>
      </c>
      <c r="F660" s="97">
        <v>44420</v>
      </c>
      <c r="G660" s="98">
        <v>179.595932</v>
      </c>
      <c r="H660" s="25">
        <f t="shared" si="138"/>
        <v>175.91699220000001</v>
      </c>
      <c r="I660" s="7">
        <f t="shared" si="139"/>
        <v>3.6789397999999949</v>
      </c>
      <c r="J660" s="7">
        <f t="shared" si="140"/>
        <v>13.534598052024002</v>
      </c>
      <c r="K660" s="7">
        <f t="shared" si="141"/>
        <v>3.6789397999999949</v>
      </c>
      <c r="L660" s="22">
        <f t="shared" si="142"/>
        <v>2.0484538591887452E-2</v>
      </c>
      <c r="M660" s="7">
        <f t="shared" ca="1" si="131"/>
        <v>177.22116086666665</v>
      </c>
      <c r="N660" s="7">
        <f t="shared" ca="1" si="133"/>
        <v>2.3747711333333541</v>
      </c>
      <c r="O660" s="7">
        <f t="shared" ca="1" si="134"/>
        <v>5.639537935713383</v>
      </c>
      <c r="P660" s="7">
        <f t="shared" ca="1" si="135"/>
        <v>2.3747711333333541</v>
      </c>
      <c r="Q660" s="22">
        <f t="shared" ca="1" si="136"/>
        <v>1.3222855923782027E-2</v>
      </c>
      <c r="R660" s="23">
        <f t="shared" ca="1" si="132"/>
        <v>2.3499142525958905</v>
      </c>
      <c r="S660" s="24">
        <f t="shared" ca="1" si="143"/>
        <v>1</v>
      </c>
    </row>
    <row r="661" spans="5:19" x14ac:dyDescent="0.3">
      <c r="E661" s="21">
        <f t="shared" si="137"/>
        <v>660</v>
      </c>
      <c r="F661" s="97">
        <v>44421</v>
      </c>
      <c r="G661" s="98">
        <v>183.35270689999999</v>
      </c>
      <c r="H661" s="25">
        <f t="shared" si="138"/>
        <v>179.595932</v>
      </c>
      <c r="I661" s="7">
        <f t="shared" si="139"/>
        <v>3.7567748999999822</v>
      </c>
      <c r="J661" s="7">
        <f t="shared" si="140"/>
        <v>14.113357649269876</v>
      </c>
      <c r="K661" s="7">
        <f t="shared" si="141"/>
        <v>3.7567748999999822</v>
      </c>
      <c r="L661" s="22">
        <f t="shared" si="142"/>
        <v>2.0489334264636276E-2</v>
      </c>
      <c r="M661" s="7">
        <f t="shared" ca="1" si="131"/>
        <v>177.38662209999998</v>
      </c>
      <c r="N661" s="7">
        <f t="shared" ca="1" si="133"/>
        <v>5.9660848000000044</v>
      </c>
      <c r="O661" s="7">
        <f t="shared" ca="1" si="134"/>
        <v>35.594167840791094</v>
      </c>
      <c r="P661" s="7">
        <f t="shared" ca="1" si="135"/>
        <v>5.9660848000000044</v>
      </c>
      <c r="Q661" s="22">
        <f t="shared" ca="1" si="136"/>
        <v>3.2538842217660242E-2</v>
      </c>
      <c r="R661" s="23">
        <f t="shared" ca="1" si="132"/>
        <v>5.9412279192625403</v>
      </c>
      <c r="S661" s="24">
        <f t="shared" ca="1" si="143"/>
        <v>0</v>
      </c>
    </row>
    <row r="662" spans="5:19" x14ac:dyDescent="0.3">
      <c r="E662" s="21">
        <f t="shared" si="137"/>
        <v>661</v>
      </c>
      <c r="F662" s="97">
        <v>44424</v>
      </c>
      <c r="G662" s="98">
        <v>180.37454220000001</v>
      </c>
      <c r="H662" s="25">
        <f t="shared" si="138"/>
        <v>183.35270689999999</v>
      </c>
      <c r="I662" s="7">
        <f t="shared" si="139"/>
        <v>-2.9781646999999793</v>
      </c>
      <c r="J662" s="7">
        <f t="shared" si="140"/>
        <v>8.8694649803259669</v>
      </c>
      <c r="K662" s="7">
        <f t="shared" si="141"/>
        <v>2.9781646999999793</v>
      </c>
      <c r="L662" s="22">
        <f t="shared" si="142"/>
        <v>1.651100351344359E-2</v>
      </c>
      <c r="M662" s="7">
        <f t="shared" ca="1" si="131"/>
        <v>179.62187703333333</v>
      </c>
      <c r="N662" s="7">
        <f t="shared" ca="1" si="133"/>
        <v>0.75266516666667371</v>
      </c>
      <c r="O662" s="7">
        <f t="shared" ca="1" si="134"/>
        <v>0.56650485311337173</v>
      </c>
      <c r="P662" s="7">
        <f t="shared" ca="1" si="135"/>
        <v>0.75266516666667371</v>
      </c>
      <c r="Q662" s="22">
        <f t="shared" ca="1" si="136"/>
        <v>4.1727904475129069E-3</v>
      </c>
      <c r="R662" s="23">
        <f t="shared" ca="1" si="132"/>
        <v>0.72780828592920999</v>
      </c>
      <c r="S662" s="24">
        <f t="shared" ca="1" si="143"/>
        <v>0</v>
      </c>
    </row>
    <row r="663" spans="5:19" x14ac:dyDescent="0.3">
      <c r="E663" s="21">
        <f t="shared" si="137"/>
        <v>662</v>
      </c>
      <c r="F663" s="97">
        <v>44425</v>
      </c>
      <c r="G663" s="98">
        <v>176.77346800000001</v>
      </c>
      <c r="H663" s="25">
        <f t="shared" si="138"/>
        <v>180.37454220000001</v>
      </c>
      <c r="I663" s="7">
        <f t="shared" si="139"/>
        <v>-3.6010741999999993</v>
      </c>
      <c r="J663" s="7">
        <f t="shared" si="140"/>
        <v>12.967735393905635</v>
      </c>
      <c r="K663" s="7">
        <f t="shared" si="141"/>
        <v>3.6010741999999993</v>
      </c>
      <c r="L663" s="22">
        <f t="shared" si="142"/>
        <v>2.0371123793305902E-2</v>
      </c>
      <c r="M663" s="7">
        <f t="shared" ca="1" si="131"/>
        <v>181.10772703333336</v>
      </c>
      <c r="N663" s="7">
        <f t="shared" ca="1" si="133"/>
        <v>-4.3342590333333533</v>
      </c>
      <c r="O663" s="7">
        <f t="shared" ca="1" si="134"/>
        <v>18.785801368031773</v>
      </c>
      <c r="P663" s="7">
        <f t="shared" ca="1" si="135"/>
        <v>4.3342590333333533</v>
      </c>
      <c r="Q663" s="22">
        <f t="shared" ca="1" si="136"/>
        <v>2.4518719253351712E-2</v>
      </c>
      <c r="R663" s="23">
        <f t="shared" ca="1" si="132"/>
        <v>-4.3591159140708173</v>
      </c>
      <c r="S663" s="24">
        <f t="shared" ca="1" si="143"/>
        <v>1</v>
      </c>
    </row>
    <row r="664" spans="5:19" x14ac:dyDescent="0.3">
      <c r="E664" s="21">
        <f t="shared" si="137"/>
        <v>663</v>
      </c>
      <c r="F664" s="97">
        <v>44426</v>
      </c>
      <c r="G664" s="98">
        <v>174.16511539999999</v>
      </c>
      <c r="H664" s="25">
        <f t="shared" si="138"/>
        <v>176.77346800000001</v>
      </c>
      <c r="I664" s="7">
        <f t="shared" si="139"/>
        <v>-2.6083526000000177</v>
      </c>
      <c r="J664" s="7">
        <f t="shared" si="140"/>
        <v>6.8035032859268521</v>
      </c>
      <c r="K664" s="7">
        <f t="shared" si="141"/>
        <v>2.6083526000000177</v>
      </c>
      <c r="L664" s="22">
        <f t="shared" si="142"/>
        <v>1.4976320568039643E-2</v>
      </c>
      <c r="M664" s="7">
        <f t="shared" ca="1" si="131"/>
        <v>180.1669057</v>
      </c>
      <c r="N664" s="7">
        <f t="shared" ca="1" si="133"/>
        <v>-6.0017903000000103</v>
      </c>
      <c r="O664" s="7">
        <f t="shared" ca="1" si="134"/>
        <v>36.021486805174213</v>
      </c>
      <c r="P664" s="7">
        <f t="shared" ca="1" si="135"/>
        <v>6.0017903000000103</v>
      </c>
      <c r="Q664" s="22">
        <f t="shared" ca="1" si="136"/>
        <v>3.446034693122025E-2</v>
      </c>
      <c r="R664" s="23">
        <f t="shared" ca="1" si="132"/>
        <v>-6.0266471807374744</v>
      </c>
      <c r="S664" s="24">
        <f t="shared" ca="1" si="143"/>
        <v>0</v>
      </c>
    </row>
    <row r="665" spans="5:19" x14ac:dyDescent="0.3">
      <c r="E665" s="21">
        <f t="shared" si="137"/>
        <v>664</v>
      </c>
      <c r="F665" s="97">
        <v>44427</v>
      </c>
      <c r="G665" s="98">
        <v>172.5787048</v>
      </c>
      <c r="H665" s="25">
        <f t="shared" si="138"/>
        <v>174.16511539999999</v>
      </c>
      <c r="I665" s="7">
        <f t="shared" si="139"/>
        <v>-1.5864105999999936</v>
      </c>
      <c r="J665" s="7">
        <f t="shared" si="140"/>
        <v>2.5166985917923395</v>
      </c>
      <c r="K665" s="7">
        <f t="shared" si="141"/>
        <v>1.5864105999999936</v>
      </c>
      <c r="L665" s="22">
        <f t="shared" si="142"/>
        <v>9.1923890716323984E-3</v>
      </c>
      <c r="M665" s="7">
        <f t="shared" ca="1" si="131"/>
        <v>177.10437520000002</v>
      </c>
      <c r="N665" s="7">
        <f t="shared" ca="1" si="133"/>
        <v>-4.5256704000000241</v>
      </c>
      <c r="O665" s="7">
        <f t="shared" ca="1" si="134"/>
        <v>20.48169256943638</v>
      </c>
      <c r="P665" s="7">
        <f t="shared" ca="1" si="135"/>
        <v>4.5256704000000241</v>
      </c>
      <c r="Q665" s="22">
        <f t="shared" ca="1" si="136"/>
        <v>2.6223805568855008E-2</v>
      </c>
      <c r="R665" s="23">
        <f t="shared" ca="1" si="132"/>
        <v>-4.5505272807374881</v>
      </c>
      <c r="S665" s="24">
        <f t="shared" ca="1" si="143"/>
        <v>0</v>
      </c>
    </row>
    <row r="666" spans="5:19" x14ac:dyDescent="0.3">
      <c r="E666" s="21">
        <f t="shared" si="137"/>
        <v>665</v>
      </c>
      <c r="F666" s="97">
        <v>44428</v>
      </c>
      <c r="G666" s="98">
        <v>172.42297360000001</v>
      </c>
      <c r="H666" s="25">
        <f t="shared" si="138"/>
        <v>172.5787048</v>
      </c>
      <c r="I666" s="7">
        <f t="shared" si="139"/>
        <v>-0.15573119999999108</v>
      </c>
      <c r="J666" s="7">
        <f t="shared" si="140"/>
        <v>2.4252206653437219E-2</v>
      </c>
      <c r="K666" s="7">
        <f t="shared" si="141"/>
        <v>0.15573119999999108</v>
      </c>
      <c r="L666" s="22">
        <f t="shared" si="142"/>
        <v>9.0319286779769973E-4</v>
      </c>
      <c r="M666" s="7">
        <f t="shared" ca="1" si="131"/>
        <v>174.50576273333331</v>
      </c>
      <c r="N666" s="7">
        <f t="shared" ca="1" si="133"/>
        <v>-2.0827891333333071</v>
      </c>
      <c r="O666" s="7">
        <f t="shared" ca="1" si="134"/>
        <v>4.3380105739313084</v>
      </c>
      <c r="P666" s="7">
        <f t="shared" ca="1" si="135"/>
        <v>2.0827891333333071</v>
      </c>
      <c r="Q666" s="22">
        <f t="shared" ca="1" si="136"/>
        <v>1.2079533775847763E-2</v>
      </c>
      <c r="R666" s="23">
        <f t="shared" ca="1" si="132"/>
        <v>-2.1076460140707707</v>
      </c>
      <c r="S666" s="24">
        <f t="shared" ca="1" si="143"/>
        <v>0</v>
      </c>
    </row>
    <row r="667" spans="5:19" x14ac:dyDescent="0.3">
      <c r="E667" s="21">
        <f t="shared" si="137"/>
        <v>666</v>
      </c>
      <c r="F667" s="97">
        <v>44431</v>
      </c>
      <c r="G667" s="98">
        <v>175.93644710000001</v>
      </c>
      <c r="H667" s="25">
        <f t="shared" si="138"/>
        <v>172.42297360000001</v>
      </c>
      <c r="I667" s="7">
        <f t="shared" si="139"/>
        <v>3.5134735000000035</v>
      </c>
      <c r="J667" s="7">
        <f t="shared" si="140"/>
        <v>12.344496035202274</v>
      </c>
      <c r="K667" s="7">
        <f t="shared" si="141"/>
        <v>3.5134735000000035</v>
      </c>
      <c r="L667" s="22">
        <f t="shared" si="142"/>
        <v>1.997012874770053E-2</v>
      </c>
      <c r="M667" s="7">
        <f t="shared" ca="1" si="131"/>
        <v>173.0555979333333</v>
      </c>
      <c r="N667" s="7">
        <f t="shared" ca="1" si="133"/>
        <v>2.8808491666667067</v>
      </c>
      <c r="O667" s="7">
        <f t="shared" ca="1" si="134"/>
        <v>8.299291921084258</v>
      </c>
      <c r="P667" s="7">
        <f t="shared" ca="1" si="135"/>
        <v>2.8808491666667067</v>
      </c>
      <c r="Q667" s="22">
        <f t="shared" ca="1" si="136"/>
        <v>1.6374373895530977E-2</v>
      </c>
      <c r="R667" s="23">
        <f t="shared" ca="1" si="132"/>
        <v>2.855992285929243</v>
      </c>
      <c r="S667" s="24">
        <f t="shared" ca="1" si="143"/>
        <v>1</v>
      </c>
    </row>
    <row r="668" spans="5:19" x14ac:dyDescent="0.3">
      <c r="E668" s="21">
        <f t="shared" si="137"/>
        <v>667</v>
      </c>
      <c r="F668" s="97">
        <v>44432</v>
      </c>
      <c r="G668" s="98">
        <v>174.51548769999999</v>
      </c>
      <c r="H668" s="25">
        <f t="shared" si="138"/>
        <v>175.93644710000001</v>
      </c>
      <c r="I668" s="7">
        <f t="shared" si="139"/>
        <v>-1.4209594000000152</v>
      </c>
      <c r="J668" s="7">
        <f t="shared" si="140"/>
        <v>2.0191256164484033</v>
      </c>
      <c r="K668" s="7">
        <f t="shared" si="141"/>
        <v>1.4209594000000152</v>
      </c>
      <c r="L668" s="22">
        <f t="shared" si="142"/>
        <v>8.1423111422792953E-3</v>
      </c>
      <c r="M668" s="7">
        <f t="shared" ca="1" si="131"/>
        <v>173.64604183333336</v>
      </c>
      <c r="N668" s="7">
        <f t="shared" ca="1" si="133"/>
        <v>0.86944586666663781</v>
      </c>
      <c r="O668" s="7">
        <f t="shared" ca="1" si="134"/>
        <v>0.75593611506370095</v>
      </c>
      <c r="P668" s="7">
        <f t="shared" ca="1" si="135"/>
        <v>0.86944586666663781</v>
      </c>
      <c r="Q668" s="22">
        <f t="shared" ca="1" si="136"/>
        <v>4.9820556222566021E-3</v>
      </c>
      <c r="R668" s="23">
        <f t="shared" ca="1" si="132"/>
        <v>0.84458898592917409</v>
      </c>
      <c r="S668" s="24">
        <f t="shared" ca="1" si="143"/>
        <v>0</v>
      </c>
    </row>
    <row r="669" spans="5:19" x14ac:dyDescent="0.3">
      <c r="E669" s="21">
        <f t="shared" si="137"/>
        <v>668</v>
      </c>
      <c r="F669" s="97">
        <v>44433</v>
      </c>
      <c r="G669" s="98">
        <v>175.80992130000001</v>
      </c>
      <c r="H669" s="25">
        <f t="shared" si="138"/>
        <v>174.51548769999999</v>
      </c>
      <c r="I669" s="7">
        <f t="shared" si="139"/>
        <v>1.2944336000000192</v>
      </c>
      <c r="J669" s="7">
        <f t="shared" si="140"/>
        <v>1.6755583448090097</v>
      </c>
      <c r="K669" s="7">
        <f t="shared" si="141"/>
        <v>1.2944336000000192</v>
      </c>
      <c r="L669" s="22">
        <f t="shared" si="142"/>
        <v>7.3626880123062715E-3</v>
      </c>
      <c r="M669" s="7">
        <f t="shared" ca="1" si="131"/>
        <v>174.29163613333333</v>
      </c>
      <c r="N669" s="7">
        <f t="shared" ca="1" si="133"/>
        <v>1.5182851666666863</v>
      </c>
      <c r="O669" s="7">
        <f t="shared" ca="1" si="134"/>
        <v>2.3051898473200874</v>
      </c>
      <c r="P669" s="7">
        <f t="shared" ca="1" si="135"/>
        <v>1.5182851666666863</v>
      </c>
      <c r="Q669" s="22">
        <f t="shared" ca="1" si="136"/>
        <v>8.6359470241494634E-3</v>
      </c>
      <c r="R669" s="23">
        <f t="shared" ca="1" si="132"/>
        <v>1.4934282859292227</v>
      </c>
      <c r="S669" s="24">
        <f t="shared" ca="1" si="143"/>
        <v>0</v>
      </c>
    </row>
    <row r="670" spans="5:19" x14ac:dyDescent="0.3">
      <c r="E670" s="21">
        <f t="shared" si="137"/>
        <v>669</v>
      </c>
      <c r="F670" s="97">
        <v>44434</v>
      </c>
      <c r="G670" s="98">
        <v>174.03860470000001</v>
      </c>
      <c r="H670" s="25">
        <f t="shared" si="138"/>
        <v>175.80992130000001</v>
      </c>
      <c r="I670" s="7">
        <f t="shared" si="139"/>
        <v>-1.7713166000000058</v>
      </c>
      <c r="J670" s="7">
        <f t="shared" si="140"/>
        <v>3.1375624974355807</v>
      </c>
      <c r="K670" s="7">
        <f t="shared" si="141"/>
        <v>1.7713166000000058</v>
      </c>
      <c r="L670" s="22">
        <f t="shared" si="142"/>
        <v>1.0177722368283303E-2</v>
      </c>
      <c r="M670" s="7">
        <f t="shared" ca="1" si="131"/>
        <v>175.42061870000001</v>
      </c>
      <c r="N670" s="7">
        <f t="shared" ca="1" si="133"/>
        <v>-1.3820139999999981</v>
      </c>
      <c r="O670" s="7">
        <f t="shared" ca="1" si="134"/>
        <v>1.9099626961959948</v>
      </c>
      <c r="P670" s="7">
        <f t="shared" ca="1" si="135"/>
        <v>1.3820139999999981</v>
      </c>
      <c r="Q670" s="22">
        <f t="shared" ca="1" si="136"/>
        <v>7.9408473906249256E-3</v>
      </c>
      <c r="R670" s="23">
        <f t="shared" ca="1" si="132"/>
        <v>-1.4068708807374617</v>
      </c>
      <c r="S670" s="24">
        <f t="shared" ca="1" si="143"/>
        <v>1</v>
      </c>
    </row>
    <row r="671" spans="5:19" x14ac:dyDescent="0.3">
      <c r="E671" s="21">
        <f t="shared" si="137"/>
        <v>670</v>
      </c>
      <c r="F671" s="97">
        <v>44435</v>
      </c>
      <c r="G671" s="98">
        <v>174.86586</v>
      </c>
      <c r="H671" s="25">
        <f t="shared" si="138"/>
        <v>174.03860470000001</v>
      </c>
      <c r="I671" s="7">
        <f t="shared" si="139"/>
        <v>0.82725529999999026</v>
      </c>
      <c r="J671" s="7">
        <f t="shared" si="140"/>
        <v>0.68435133137807391</v>
      </c>
      <c r="K671" s="7">
        <f t="shared" si="141"/>
        <v>0.82725529999999026</v>
      </c>
      <c r="L671" s="22">
        <f t="shared" si="142"/>
        <v>4.7307993681556266E-3</v>
      </c>
      <c r="M671" s="7">
        <f t="shared" ca="1" si="131"/>
        <v>174.78800456666667</v>
      </c>
      <c r="N671" s="7">
        <f t="shared" ca="1" si="133"/>
        <v>7.7855433333326118E-2</v>
      </c>
      <c r="O671" s="7">
        <f t="shared" ca="1" si="134"/>
        <v>6.0614684995199874E-3</v>
      </c>
      <c r="P671" s="7">
        <f t="shared" ca="1" si="135"/>
        <v>7.7855433333326118E-2</v>
      </c>
      <c r="Q671" s="22">
        <f t="shared" ca="1" si="136"/>
        <v>4.4522946522166257E-4</v>
      </c>
      <c r="R671" s="23">
        <f t="shared" ca="1" si="132"/>
        <v>5.2998552595862398E-2</v>
      </c>
      <c r="S671" s="24">
        <f t="shared" ca="1" si="143"/>
        <v>1</v>
      </c>
    </row>
    <row r="672" spans="5:19" x14ac:dyDescent="0.3">
      <c r="E672" s="21">
        <f t="shared" si="137"/>
        <v>671</v>
      </c>
      <c r="F672" s="97">
        <v>44438</v>
      </c>
      <c r="G672" s="98">
        <v>173.55195620000001</v>
      </c>
      <c r="H672" s="25">
        <f t="shared" si="138"/>
        <v>174.86586</v>
      </c>
      <c r="I672" s="7">
        <f t="shared" si="139"/>
        <v>-1.3139037999999914</v>
      </c>
      <c r="J672" s="7">
        <f t="shared" si="140"/>
        <v>1.7263431956544175</v>
      </c>
      <c r="K672" s="7">
        <f t="shared" si="141"/>
        <v>1.3139037999999914</v>
      </c>
      <c r="L672" s="22">
        <f t="shared" si="142"/>
        <v>7.570665458163193E-3</v>
      </c>
      <c r="M672" s="7">
        <f t="shared" ca="1" si="131"/>
        <v>174.90479533333334</v>
      </c>
      <c r="N672" s="7">
        <f t="shared" ca="1" si="133"/>
        <v>-1.3528391333333332</v>
      </c>
      <c r="O672" s="7">
        <f t="shared" ca="1" si="134"/>
        <v>1.8301737206780839</v>
      </c>
      <c r="P672" s="7">
        <f t="shared" ca="1" si="135"/>
        <v>1.3528391333333332</v>
      </c>
      <c r="Q672" s="22">
        <f t="shared" ca="1" si="136"/>
        <v>7.7950094193944509E-3</v>
      </c>
      <c r="R672" s="23">
        <f t="shared" ca="1" si="132"/>
        <v>-1.3776960140707968</v>
      </c>
      <c r="S672" s="24">
        <f t="shared" ca="1" si="143"/>
        <v>1</v>
      </c>
    </row>
    <row r="673" spans="5:19" x14ac:dyDescent="0.3">
      <c r="E673" s="21">
        <f t="shared" si="137"/>
        <v>672</v>
      </c>
      <c r="F673" s="97">
        <v>44439</v>
      </c>
      <c r="G673" s="98">
        <v>172.75389100000001</v>
      </c>
      <c r="H673" s="25">
        <f t="shared" si="138"/>
        <v>173.55195620000001</v>
      </c>
      <c r="I673" s="7">
        <f t="shared" si="139"/>
        <v>-0.79806519999999637</v>
      </c>
      <c r="J673" s="7">
        <f t="shared" si="140"/>
        <v>0.63690806345103423</v>
      </c>
      <c r="K673" s="7">
        <f t="shared" si="141"/>
        <v>0.79806519999999637</v>
      </c>
      <c r="L673" s="22">
        <f t="shared" si="142"/>
        <v>4.619665556476504E-3</v>
      </c>
      <c r="M673" s="7">
        <f t="shared" ca="1" si="131"/>
        <v>174.15214030000001</v>
      </c>
      <c r="N673" s="7">
        <f t="shared" ca="1" si="133"/>
        <v>-1.3982493000000034</v>
      </c>
      <c r="O673" s="7">
        <f t="shared" ca="1" si="134"/>
        <v>1.9551011049504994</v>
      </c>
      <c r="P673" s="7">
        <f t="shared" ca="1" si="135"/>
        <v>1.3982493000000034</v>
      </c>
      <c r="Q673" s="22">
        <f t="shared" ca="1" si="136"/>
        <v>8.0938802125157527E-3</v>
      </c>
      <c r="R673" s="23">
        <f t="shared" ca="1" si="132"/>
        <v>-1.423106180737467</v>
      </c>
      <c r="S673" s="24">
        <f t="shared" ca="1" si="143"/>
        <v>0</v>
      </c>
    </row>
    <row r="674" spans="5:19" x14ac:dyDescent="0.3">
      <c r="E674" s="21">
        <f t="shared" si="137"/>
        <v>673</v>
      </c>
      <c r="F674" s="97">
        <v>44440</v>
      </c>
      <c r="G674" s="98">
        <v>173.7466125</v>
      </c>
      <c r="H674" s="25">
        <f t="shared" si="138"/>
        <v>172.75389100000001</v>
      </c>
      <c r="I674" s="7">
        <f t="shared" si="139"/>
        <v>0.9927214999999876</v>
      </c>
      <c r="J674" s="7">
        <f t="shared" si="140"/>
        <v>0.98549597656222543</v>
      </c>
      <c r="K674" s="7">
        <f t="shared" si="141"/>
        <v>0.9927214999999876</v>
      </c>
      <c r="L674" s="22">
        <f t="shared" si="142"/>
        <v>5.7136164309389776E-3</v>
      </c>
      <c r="M674" s="7">
        <f t="shared" ca="1" si="131"/>
        <v>173.72390240000001</v>
      </c>
      <c r="N674" s="7">
        <f t="shared" ca="1" si="133"/>
        <v>2.2710099999983413E-2</v>
      </c>
      <c r="O674" s="7">
        <f t="shared" ca="1" si="134"/>
        <v>5.1574864200924666E-4</v>
      </c>
      <c r="P674" s="7">
        <f t="shared" ca="1" si="135"/>
        <v>2.2710099999983413E-2</v>
      </c>
      <c r="Q674" s="22">
        <f t="shared" ca="1" si="136"/>
        <v>1.3070815984963973E-4</v>
      </c>
      <c r="R674" s="23">
        <f t="shared" ca="1" si="132"/>
        <v>-2.1467807374803069E-3</v>
      </c>
      <c r="S674" s="24">
        <f t="shared" ca="1" si="143"/>
        <v>1</v>
      </c>
    </row>
    <row r="675" spans="5:19" x14ac:dyDescent="0.3">
      <c r="E675" s="21">
        <f t="shared" si="137"/>
        <v>674</v>
      </c>
      <c r="F675" s="97">
        <v>44441</v>
      </c>
      <c r="G675" s="98">
        <v>174.33056640000001</v>
      </c>
      <c r="H675" s="25">
        <f t="shared" si="138"/>
        <v>173.7466125</v>
      </c>
      <c r="I675" s="7">
        <f t="shared" si="139"/>
        <v>0.58395390000001157</v>
      </c>
      <c r="J675" s="7">
        <f t="shared" si="140"/>
        <v>0.34100215732522354</v>
      </c>
      <c r="K675" s="7">
        <f t="shared" si="141"/>
        <v>0.58395390000001157</v>
      </c>
      <c r="L675" s="22">
        <f t="shared" si="142"/>
        <v>3.3496931264488309E-3</v>
      </c>
      <c r="M675" s="7">
        <f t="shared" ca="1" si="131"/>
        <v>173.3508199</v>
      </c>
      <c r="N675" s="7">
        <f t="shared" ca="1" si="133"/>
        <v>0.97974650000000452</v>
      </c>
      <c r="O675" s="7">
        <f t="shared" ca="1" si="134"/>
        <v>0.95990320426225884</v>
      </c>
      <c r="P675" s="7">
        <f t="shared" ca="1" si="135"/>
        <v>0.97974650000000452</v>
      </c>
      <c r="Q675" s="22">
        <f t="shared" ca="1" si="136"/>
        <v>5.6200500017420038E-3</v>
      </c>
      <c r="R675" s="23">
        <f t="shared" ca="1" si="132"/>
        <v>0.95488961926254079</v>
      </c>
      <c r="S675" s="24">
        <f t="shared" ca="1" si="143"/>
        <v>0</v>
      </c>
    </row>
    <row r="676" spans="5:19" x14ac:dyDescent="0.3">
      <c r="E676" s="21">
        <f t="shared" si="137"/>
        <v>675</v>
      </c>
      <c r="F676" s="97">
        <v>44442</v>
      </c>
      <c r="G676" s="98">
        <v>172.481369</v>
      </c>
      <c r="H676" s="25">
        <f t="shared" si="138"/>
        <v>174.33056640000001</v>
      </c>
      <c r="I676" s="7">
        <f t="shared" si="139"/>
        <v>-1.8491974000000084</v>
      </c>
      <c r="J676" s="7">
        <f t="shared" si="140"/>
        <v>3.4195310241667913</v>
      </c>
      <c r="K676" s="7">
        <f t="shared" si="141"/>
        <v>1.8491974000000084</v>
      </c>
      <c r="L676" s="22">
        <f t="shared" si="142"/>
        <v>1.0721142873118131E-2</v>
      </c>
      <c r="M676" s="7">
        <f t="shared" ca="1" si="131"/>
        <v>173.61035663333337</v>
      </c>
      <c r="N676" s="7">
        <f t="shared" ca="1" si="133"/>
        <v>-1.1289876333333666</v>
      </c>
      <c r="O676" s="7">
        <f t="shared" ca="1" si="134"/>
        <v>1.2746130762196761</v>
      </c>
      <c r="P676" s="7">
        <f t="shared" ca="1" si="135"/>
        <v>1.1289876333333666</v>
      </c>
      <c r="Q676" s="22">
        <f t="shared" ca="1" si="136"/>
        <v>6.5455628041389598E-3</v>
      </c>
      <c r="R676" s="23">
        <f t="shared" ca="1" si="132"/>
        <v>-1.1538445140708302</v>
      </c>
      <c r="S676" s="24">
        <f t="shared" ca="1" si="143"/>
        <v>1</v>
      </c>
    </row>
    <row r="677" spans="5:19" x14ac:dyDescent="0.3">
      <c r="E677" s="21">
        <f t="shared" si="137"/>
        <v>676</v>
      </c>
      <c r="F677" s="97">
        <v>44446</v>
      </c>
      <c r="G677" s="98">
        <v>172.5202942</v>
      </c>
      <c r="H677" s="25">
        <f t="shared" si="138"/>
        <v>172.481369</v>
      </c>
      <c r="I677" s="7">
        <f t="shared" si="139"/>
        <v>3.892519999999422E-2</v>
      </c>
      <c r="J677" s="7">
        <f t="shared" si="140"/>
        <v>1.5151711950395501E-3</v>
      </c>
      <c r="K677" s="7">
        <f t="shared" si="141"/>
        <v>3.892519999999422E-2</v>
      </c>
      <c r="L677" s="22">
        <f t="shared" si="142"/>
        <v>2.2562678889747814E-4</v>
      </c>
      <c r="M677" s="7">
        <f t="shared" ca="1" si="131"/>
        <v>173.51951596666666</v>
      </c>
      <c r="N677" s="7">
        <f t="shared" ca="1" si="133"/>
        <v>-0.99922176666666473</v>
      </c>
      <c r="O677" s="7">
        <f t="shared" ca="1" si="134"/>
        <v>0.99844413898045059</v>
      </c>
      <c r="P677" s="7">
        <f t="shared" ca="1" si="135"/>
        <v>0.99922176666666473</v>
      </c>
      <c r="Q677" s="22">
        <f t="shared" ca="1" si="136"/>
        <v>5.7919085479200671E-3</v>
      </c>
      <c r="R677" s="23">
        <f t="shared" ca="1" si="132"/>
        <v>-1.0240786474041284</v>
      </c>
      <c r="S677" s="24">
        <f t="shared" ca="1" si="143"/>
        <v>0</v>
      </c>
    </row>
    <row r="678" spans="5:19" x14ac:dyDescent="0.3">
      <c r="E678" s="21">
        <f t="shared" si="137"/>
        <v>677</v>
      </c>
      <c r="F678" s="97">
        <v>44447</v>
      </c>
      <c r="G678" s="98">
        <v>171.1966553</v>
      </c>
      <c r="H678" s="25">
        <f t="shared" si="138"/>
        <v>172.5202942</v>
      </c>
      <c r="I678" s="7">
        <f t="shared" si="139"/>
        <v>-1.3236388999999917</v>
      </c>
      <c r="J678" s="7">
        <f t="shared" si="140"/>
        <v>1.7520199375931882</v>
      </c>
      <c r="K678" s="7">
        <f t="shared" si="141"/>
        <v>1.3236388999999917</v>
      </c>
      <c r="L678" s="22">
        <f t="shared" si="142"/>
        <v>7.7316866832502409E-3</v>
      </c>
      <c r="M678" s="7">
        <f t="shared" ca="1" si="131"/>
        <v>173.1107432</v>
      </c>
      <c r="N678" s="7">
        <f t="shared" ca="1" si="133"/>
        <v>-1.9140878999999984</v>
      </c>
      <c r="O678" s="7">
        <f t="shared" ca="1" si="134"/>
        <v>3.6637324889264038</v>
      </c>
      <c r="P678" s="7">
        <f t="shared" ca="1" si="135"/>
        <v>1.9140878999999984</v>
      </c>
      <c r="Q678" s="22">
        <f t="shared" ca="1" si="136"/>
        <v>1.1180638410521554E-2</v>
      </c>
      <c r="R678" s="23">
        <f t="shared" ca="1" si="132"/>
        <v>-1.938944780737462</v>
      </c>
      <c r="S678" s="24">
        <f t="shared" ca="1" si="143"/>
        <v>0</v>
      </c>
    </row>
    <row r="679" spans="5:19" x14ac:dyDescent="0.3">
      <c r="E679" s="21">
        <f t="shared" si="137"/>
        <v>678</v>
      </c>
      <c r="F679" s="97">
        <v>44448</v>
      </c>
      <c r="G679" s="98">
        <v>171.49838260000001</v>
      </c>
      <c r="H679" s="25">
        <f t="shared" si="138"/>
        <v>171.1966553</v>
      </c>
      <c r="I679" s="7">
        <f t="shared" si="139"/>
        <v>0.30172730000001025</v>
      </c>
      <c r="J679" s="7">
        <f t="shared" si="140"/>
        <v>9.1039363565296183E-2</v>
      </c>
      <c r="K679" s="7">
        <f t="shared" si="141"/>
        <v>0.30172730000001025</v>
      </c>
      <c r="L679" s="22">
        <f t="shared" si="142"/>
        <v>1.759359449492617E-3</v>
      </c>
      <c r="M679" s="7">
        <f t="shared" ca="1" si="131"/>
        <v>172.06610616666669</v>
      </c>
      <c r="N679" s="7">
        <f t="shared" ca="1" si="133"/>
        <v>-0.56772356666667179</v>
      </c>
      <c r="O679" s="7">
        <f t="shared" ca="1" si="134"/>
        <v>0.32231004814872694</v>
      </c>
      <c r="P679" s="7">
        <f t="shared" ca="1" si="135"/>
        <v>0.56772356666667179</v>
      </c>
      <c r="Q679" s="22">
        <f t="shared" ca="1" si="136"/>
        <v>3.3103727164052669E-3</v>
      </c>
      <c r="R679" s="23">
        <f t="shared" ca="1" si="132"/>
        <v>-0.59258044740413551</v>
      </c>
      <c r="S679" s="24">
        <f t="shared" ca="1" si="143"/>
        <v>0</v>
      </c>
    </row>
    <row r="680" spans="5:19" x14ac:dyDescent="0.3">
      <c r="E680" s="21">
        <f t="shared" si="137"/>
        <v>679</v>
      </c>
      <c r="F680" s="97">
        <v>44449</v>
      </c>
      <c r="G680" s="98">
        <v>171.51785280000001</v>
      </c>
      <c r="H680" s="25">
        <f t="shared" si="138"/>
        <v>171.49838260000001</v>
      </c>
      <c r="I680" s="7">
        <f t="shared" si="139"/>
        <v>1.9470200000000659E-2</v>
      </c>
      <c r="J680" s="7">
        <f t="shared" si="140"/>
        <v>3.7908868804002564E-4</v>
      </c>
      <c r="K680" s="7">
        <f t="shared" si="141"/>
        <v>1.9470200000000659E-2</v>
      </c>
      <c r="L680" s="22">
        <f t="shared" si="142"/>
        <v>1.1351704608093519E-4</v>
      </c>
      <c r="M680" s="7">
        <f t="shared" ca="1" si="131"/>
        <v>171.73844403333337</v>
      </c>
      <c r="N680" s="7">
        <f t="shared" ca="1" si="133"/>
        <v>-0.22059123333335151</v>
      </c>
      <c r="O680" s="7">
        <f t="shared" ca="1" si="134"/>
        <v>4.8660492223529132E-2</v>
      </c>
      <c r="P680" s="7">
        <f t="shared" ca="1" si="135"/>
        <v>0.22059123333335151</v>
      </c>
      <c r="Q680" s="22">
        <f t="shared" ca="1" si="136"/>
        <v>1.2861123768297983E-3</v>
      </c>
      <c r="R680" s="23">
        <f t="shared" ca="1" si="132"/>
        <v>-0.24544811407081524</v>
      </c>
      <c r="S680" s="24">
        <f t="shared" ca="1" si="143"/>
        <v>0</v>
      </c>
    </row>
    <row r="681" spans="5:19" x14ac:dyDescent="0.3">
      <c r="E681" s="21">
        <f t="shared" si="137"/>
        <v>680</v>
      </c>
      <c r="F681" s="97">
        <v>44452</v>
      </c>
      <c r="G681" s="98">
        <v>171.4205322</v>
      </c>
      <c r="H681" s="25">
        <f t="shared" si="138"/>
        <v>171.51785280000001</v>
      </c>
      <c r="I681" s="7">
        <f t="shared" si="139"/>
        <v>-9.7320600000017521E-2</v>
      </c>
      <c r="J681" s="7">
        <f t="shared" si="140"/>
        <v>9.4712991843634107E-3</v>
      </c>
      <c r="K681" s="7">
        <f t="shared" si="141"/>
        <v>9.7320600000017521E-2</v>
      </c>
      <c r="L681" s="22">
        <f t="shared" si="142"/>
        <v>5.6773012398813173E-4</v>
      </c>
      <c r="M681" s="7">
        <f t="shared" ca="1" si="131"/>
        <v>171.40429689999999</v>
      </c>
      <c r="N681" s="7">
        <f t="shared" ca="1" si="133"/>
        <v>1.6235300000005282E-2</v>
      </c>
      <c r="O681" s="7">
        <f t="shared" ca="1" si="134"/>
        <v>2.6358496609017149E-4</v>
      </c>
      <c r="P681" s="7">
        <f t="shared" ca="1" si="135"/>
        <v>1.6235300000005282E-2</v>
      </c>
      <c r="Q681" s="22">
        <f t="shared" ca="1" si="136"/>
        <v>9.4710358156298394E-5</v>
      </c>
      <c r="R681" s="23">
        <f t="shared" ca="1" si="132"/>
        <v>-8.6215807374584383E-3</v>
      </c>
      <c r="S681" s="24">
        <f t="shared" ca="1" si="143"/>
        <v>1</v>
      </c>
    </row>
    <row r="682" spans="5:19" x14ac:dyDescent="0.3">
      <c r="E682" s="21">
        <f t="shared" si="137"/>
        <v>681</v>
      </c>
      <c r="F682" s="97">
        <v>44453</v>
      </c>
      <c r="G682" s="98">
        <v>168.51048280000001</v>
      </c>
      <c r="H682" s="25">
        <f t="shared" si="138"/>
        <v>171.4205322</v>
      </c>
      <c r="I682" s="7">
        <f t="shared" si="139"/>
        <v>-2.9100493999999912</v>
      </c>
      <c r="J682" s="7">
        <f t="shared" si="140"/>
        <v>8.4683875104403086</v>
      </c>
      <c r="K682" s="7">
        <f t="shared" si="141"/>
        <v>2.9100493999999912</v>
      </c>
      <c r="L682" s="22">
        <f t="shared" si="142"/>
        <v>1.726924848618374E-2</v>
      </c>
      <c r="M682" s="7">
        <f t="shared" ca="1" si="131"/>
        <v>171.47892253333336</v>
      </c>
      <c r="N682" s="7">
        <f t="shared" ca="1" si="133"/>
        <v>-2.968439733333355</v>
      </c>
      <c r="O682" s="7">
        <f t="shared" ca="1" si="134"/>
        <v>8.8116344504321997</v>
      </c>
      <c r="P682" s="7">
        <f t="shared" ca="1" si="135"/>
        <v>2.968439733333355</v>
      </c>
      <c r="Q682" s="22">
        <f t="shared" ca="1" si="136"/>
        <v>1.7615757097180159E-2</v>
      </c>
      <c r="R682" s="23">
        <f t="shared" ca="1" si="132"/>
        <v>-2.9932966140708186</v>
      </c>
      <c r="S682" s="24">
        <f t="shared" ca="1" si="143"/>
        <v>1</v>
      </c>
    </row>
    <row r="683" spans="5:19" x14ac:dyDescent="0.3">
      <c r="E683" s="21">
        <f t="shared" si="137"/>
        <v>682</v>
      </c>
      <c r="F683" s="97">
        <v>44454</v>
      </c>
      <c r="G683" s="98">
        <v>164.237854</v>
      </c>
      <c r="H683" s="25">
        <f t="shared" si="138"/>
        <v>168.51048280000001</v>
      </c>
      <c r="I683" s="7">
        <f t="shared" si="139"/>
        <v>-4.2726288000000068</v>
      </c>
      <c r="J683" s="7">
        <f t="shared" si="140"/>
        <v>18.255356862589498</v>
      </c>
      <c r="K683" s="7">
        <f t="shared" si="141"/>
        <v>4.2726288000000068</v>
      </c>
      <c r="L683" s="22">
        <f t="shared" si="142"/>
        <v>2.6014884485765423E-2</v>
      </c>
      <c r="M683" s="7">
        <f t="shared" ca="1" si="131"/>
        <v>170.48295593333333</v>
      </c>
      <c r="N683" s="7">
        <f t="shared" ca="1" si="133"/>
        <v>-6.2451019333333306</v>
      </c>
      <c r="O683" s="7">
        <f t="shared" ca="1" si="134"/>
        <v>39.001298157723703</v>
      </c>
      <c r="P683" s="7">
        <f t="shared" ca="1" si="135"/>
        <v>6.2451019333333306</v>
      </c>
      <c r="Q683" s="22">
        <f t="shared" ca="1" si="136"/>
        <v>3.8024741441965812E-2</v>
      </c>
      <c r="R683" s="23">
        <f t="shared" ca="1" si="132"/>
        <v>-6.2699588140707947</v>
      </c>
      <c r="S683" s="24">
        <f t="shared" ca="1" si="143"/>
        <v>0</v>
      </c>
    </row>
    <row r="684" spans="5:19" x14ac:dyDescent="0.3">
      <c r="E684" s="21">
        <f t="shared" si="137"/>
        <v>683</v>
      </c>
      <c r="F684" s="97">
        <v>44455</v>
      </c>
      <c r="G684" s="98">
        <v>163.91667179999999</v>
      </c>
      <c r="H684" s="25">
        <f t="shared" si="138"/>
        <v>164.237854</v>
      </c>
      <c r="I684" s="7">
        <f t="shared" si="139"/>
        <v>-0.32118220000000974</v>
      </c>
      <c r="J684" s="7">
        <f t="shared" si="140"/>
        <v>0.10315800559684626</v>
      </c>
      <c r="K684" s="7">
        <f t="shared" si="141"/>
        <v>0.32118220000000974</v>
      </c>
      <c r="L684" s="22">
        <f t="shared" si="142"/>
        <v>1.9594236295371742E-3</v>
      </c>
      <c r="M684" s="7">
        <f t="shared" ca="1" si="131"/>
        <v>168.05628966666666</v>
      </c>
      <c r="N684" s="7">
        <f t="shared" ca="1" si="133"/>
        <v>-4.1396178666666685</v>
      </c>
      <c r="O684" s="7">
        <f t="shared" ca="1" si="134"/>
        <v>17.136436082025899</v>
      </c>
      <c r="P684" s="7">
        <f t="shared" ca="1" si="135"/>
        <v>4.1396178666666685</v>
      </c>
      <c r="Q684" s="22">
        <f t="shared" ca="1" si="136"/>
        <v>2.5254404089643485E-2</v>
      </c>
      <c r="R684" s="23">
        <f t="shared" ca="1" si="132"/>
        <v>-4.1644747474041326</v>
      </c>
      <c r="S684" s="24">
        <f t="shared" ca="1" si="143"/>
        <v>0</v>
      </c>
    </row>
    <row r="685" spans="5:19" x14ac:dyDescent="0.3">
      <c r="E685" s="21">
        <f t="shared" si="137"/>
        <v>684</v>
      </c>
      <c r="F685" s="97">
        <v>44456</v>
      </c>
      <c r="G685" s="98">
        <v>161.532196</v>
      </c>
      <c r="H685" s="25">
        <f t="shared" si="138"/>
        <v>163.91667179999999</v>
      </c>
      <c r="I685" s="7">
        <f t="shared" si="139"/>
        <v>-2.3844757999999899</v>
      </c>
      <c r="J685" s="7">
        <f t="shared" si="140"/>
        <v>5.6857248407855918</v>
      </c>
      <c r="K685" s="7">
        <f t="shared" si="141"/>
        <v>2.3844757999999899</v>
      </c>
      <c r="L685" s="22">
        <f t="shared" si="142"/>
        <v>1.4761613220438048E-2</v>
      </c>
      <c r="M685" s="7">
        <f t="shared" ca="1" si="131"/>
        <v>165.55500286666665</v>
      </c>
      <c r="N685" s="7">
        <f t="shared" ca="1" si="133"/>
        <v>-4.0228068666666559</v>
      </c>
      <c r="O685" s="7">
        <f t="shared" ca="1" si="134"/>
        <v>16.182975086500399</v>
      </c>
      <c r="P685" s="7">
        <f t="shared" ca="1" si="135"/>
        <v>4.0228068666666559</v>
      </c>
      <c r="Q685" s="22">
        <f t="shared" ca="1" si="136"/>
        <v>2.4904056072305586E-2</v>
      </c>
      <c r="R685" s="23">
        <f t="shared" ca="1" si="132"/>
        <v>-4.0476637474041199</v>
      </c>
      <c r="S685" s="24">
        <f t="shared" ca="1" si="143"/>
        <v>0</v>
      </c>
    </row>
    <row r="686" spans="5:19" x14ac:dyDescent="0.3">
      <c r="E686" s="21">
        <f t="shared" si="137"/>
        <v>685</v>
      </c>
      <c r="F686" s="97">
        <v>44459</v>
      </c>
      <c r="G686" s="98">
        <v>160.2961426</v>
      </c>
      <c r="H686" s="25">
        <f t="shared" si="138"/>
        <v>161.532196</v>
      </c>
      <c r="I686" s="7">
        <f t="shared" si="139"/>
        <v>-1.236053400000003</v>
      </c>
      <c r="J686" s="7">
        <f t="shared" si="140"/>
        <v>1.5278280076515673</v>
      </c>
      <c r="K686" s="7">
        <f t="shared" si="141"/>
        <v>1.236053400000003</v>
      </c>
      <c r="L686" s="22">
        <f t="shared" si="142"/>
        <v>7.7110614139008172E-3</v>
      </c>
      <c r="M686" s="7">
        <f t="shared" ca="1" si="131"/>
        <v>163.22890726666665</v>
      </c>
      <c r="N686" s="7">
        <f t="shared" ca="1" si="133"/>
        <v>-2.9327646666666567</v>
      </c>
      <c r="O686" s="7">
        <f t="shared" ca="1" si="134"/>
        <v>8.6011085900483852</v>
      </c>
      <c r="P686" s="7">
        <f t="shared" ca="1" si="135"/>
        <v>2.9327646666666567</v>
      </c>
      <c r="Q686" s="22">
        <f t="shared" ca="1" si="136"/>
        <v>1.8295915416910703E-2</v>
      </c>
      <c r="R686" s="23">
        <f t="shared" ca="1" si="132"/>
        <v>-2.9576215474041203</v>
      </c>
      <c r="S686" s="24">
        <f t="shared" ca="1" si="143"/>
        <v>0</v>
      </c>
    </row>
    <row r="687" spans="5:19" x14ac:dyDescent="0.3">
      <c r="E687" s="21">
        <f t="shared" si="137"/>
        <v>686</v>
      </c>
      <c r="F687" s="97">
        <v>44460</v>
      </c>
      <c r="G687" s="98">
        <v>161.22073359999999</v>
      </c>
      <c r="H687" s="25">
        <f t="shared" si="138"/>
        <v>160.2961426</v>
      </c>
      <c r="I687" s="7">
        <f t="shared" si="139"/>
        <v>0.92459099999999239</v>
      </c>
      <c r="J687" s="7">
        <f t="shared" si="140"/>
        <v>0.8548685172809859</v>
      </c>
      <c r="K687" s="7">
        <f t="shared" si="141"/>
        <v>0.92459099999999239</v>
      </c>
      <c r="L687" s="22">
        <f t="shared" si="142"/>
        <v>5.7349385488715604E-3</v>
      </c>
      <c r="M687" s="7">
        <f t="shared" ca="1" si="131"/>
        <v>161.91500346666666</v>
      </c>
      <c r="N687" s="7">
        <f t="shared" ca="1" si="133"/>
        <v>-0.6942698666666729</v>
      </c>
      <c r="O687" s="7">
        <f t="shared" ca="1" si="134"/>
        <v>0.48201064776135977</v>
      </c>
      <c r="P687" s="7">
        <f t="shared" ca="1" si="135"/>
        <v>0.6942698666666729</v>
      </c>
      <c r="Q687" s="22">
        <f t="shared" ca="1" si="136"/>
        <v>4.3063311471414432E-3</v>
      </c>
      <c r="R687" s="23">
        <f t="shared" ca="1" si="132"/>
        <v>-0.71912674740413662</v>
      </c>
      <c r="S687" s="24">
        <f t="shared" ca="1" si="143"/>
        <v>0</v>
      </c>
    </row>
    <row r="688" spans="5:19" x14ac:dyDescent="0.3">
      <c r="E688" s="21">
        <f t="shared" si="137"/>
        <v>687</v>
      </c>
      <c r="F688" s="97">
        <v>44461</v>
      </c>
      <c r="G688" s="98">
        <v>162.2037354</v>
      </c>
      <c r="H688" s="25">
        <f t="shared" si="138"/>
        <v>161.22073359999999</v>
      </c>
      <c r="I688" s="7">
        <f t="shared" si="139"/>
        <v>0.98300180000001092</v>
      </c>
      <c r="J688" s="7">
        <f t="shared" si="140"/>
        <v>0.96629253880326149</v>
      </c>
      <c r="K688" s="7">
        <f t="shared" si="141"/>
        <v>0.98300180000001092</v>
      </c>
      <c r="L688" s="22">
        <f t="shared" si="142"/>
        <v>6.0602907668919868E-3</v>
      </c>
      <c r="M688" s="7">
        <f t="shared" ca="1" si="131"/>
        <v>161.01635739999998</v>
      </c>
      <c r="N688" s="7">
        <f t="shared" ca="1" si="133"/>
        <v>1.1873780000000238</v>
      </c>
      <c r="O688" s="7">
        <f t="shared" ca="1" si="134"/>
        <v>1.4098665148840566</v>
      </c>
      <c r="P688" s="7">
        <f t="shared" ca="1" si="135"/>
        <v>1.1873780000000238</v>
      </c>
      <c r="Q688" s="22">
        <f t="shared" ca="1" si="136"/>
        <v>7.3202876436347705E-3</v>
      </c>
      <c r="R688" s="23">
        <f t="shared" ca="1" si="132"/>
        <v>1.1625211192625602</v>
      </c>
      <c r="S688" s="24">
        <f t="shared" ca="1" si="143"/>
        <v>1</v>
      </c>
    </row>
    <row r="689" spans="5:19" x14ac:dyDescent="0.3">
      <c r="E689" s="21">
        <f t="shared" si="137"/>
        <v>688</v>
      </c>
      <c r="F689" s="97">
        <v>44462</v>
      </c>
      <c r="G689" s="98">
        <v>165.55175779999999</v>
      </c>
      <c r="H689" s="25">
        <f t="shared" si="138"/>
        <v>162.2037354</v>
      </c>
      <c r="I689" s="7">
        <f t="shared" si="139"/>
        <v>3.3480223999999907</v>
      </c>
      <c r="J689" s="7">
        <f t="shared" si="140"/>
        <v>11.209253990901699</v>
      </c>
      <c r="K689" s="7">
        <f t="shared" si="141"/>
        <v>3.3480223999999907</v>
      </c>
      <c r="L689" s="22">
        <f t="shared" si="142"/>
        <v>2.0223418008310578E-2</v>
      </c>
      <c r="M689" s="7">
        <f t="shared" ca="1" si="131"/>
        <v>161.24020386666666</v>
      </c>
      <c r="N689" s="7">
        <f t="shared" ca="1" si="133"/>
        <v>4.3115539333333288</v>
      </c>
      <c r="O689" s="7">
        <f t="shared" ca="1" si="134"/>
        <v>18.589497320042099</v>
      </c>
      <c r="P689" s="7">
        <f t="shared" ca="1" si="135"/>
        <v>4.3115539333333288</v>
      </c>
      <c r="Q689" s="22">
        <f t="shared" ca="1" si="136"/>
        <v>2.6043540646315803E-2</v>
      </c>
      <c r="R689" s="23">
        <f t="shared" ca="1" si="132"/>
        <v>4.2866970525958648</v>
      </c>
      <c r="S689" s="24">
        <f t="shared" ca="1" si="143"/>
        <v>0</v>
      </c>
    </row>
    <row r="690" spans="5:19" x14ac:dyDescent="0.3">
      <c r="E690" s="21">
        <f t="shared" si="137"/>
        <v>689</v>
      </c>
      <c r="F690" s="97">
        <v>44463</v>
      </c>
      <c r="G690" s="98">
        <v>160.43240359999999</v>
      </c>
      <c r="H690" s="25">
        <f t="shared" si="138"/>
        <v>165.55175779999999</v>
      </c>
      <c r="I690" s="7">
        <f t="shared" si="139"/>
        <v>-5.1193542000000036</v>
      </c>
      <c r="J690" s="7">
        <f t="shared" si="140"/>
        <v>26.207787425057678</v>
      </c>
      <c r="K690" s="7">
        <f t="shared" si="141"/>
        <v>5.1193542000000036</v>
      </c>
      <c r="L690" s="22">
        <f t="shared" si="142"/>
        <v>3.1909726994827643E-2</v>
      </c>
      <c r="M690" s="7">
        <f t="shared" ca="1" si="131"/>
        <v>162.99207559999999</v>
      </c>
      <c r="N690" s="7">
        <f t="shared" ca="1" si="133"/>
        <v>-2.5596720000000062</v>
      </c>
      <c r="O690" s="7">
        <f t="shared" ca="1" si="134"/>
        <v>6.551920747584032</v>
      </c>
      <c r="P690" s="7">
        <f t="shared" ca="1" si="135"/>
        <v>2.5596720000000062</v>
      </c>
      <c r="Q690" s="22">
        <f t="shared" ca="1" si="136"/>
        <v>1.5954831708324579E-2</v>
      </c>
      <c r="R690" s="23">
        <f t="shared" ca="1" si="132"/>
        <v>-2.5845288807374698</v>
      </c>
      <c r="S690" s="24">
        <f t="shared" ca="1" si="143"/>
        <v>1</v>
      </c>
    </row>
    <row r="691" spans="5:19" x14ac:dyDescent="0.3">
      <c r="E691" s="21">
        <f t="shared" si="137"/>
        <v>690</v>
      </c>
      <c r="F691" s="97">
        <v>44466</v>
      </c>
      <c r="G691" s="98">
        <v>158.3204193</v>
      </c>
      <c r="H691" s="25">
        <f t="shared" si="138"/>
        <v>160.43240359999999</v>
      </c>
      <c r="I691" s="7">
        <f t="shared" si="139"/>
        <v>-2.1119842999999889</v>
      </c>
      <c r="J691" s="7">
        <f t="shared" si="140"/>
        <v>4.4604776834464435</v>
      </c>
      <c r="K691" s="7">
        <f t="shared" si="141"/>
        <v>2.1119842999999889</v>
      </c>
      <c r="L691" s="22">
        <f t="shared" si="142"/>
        <v>1.3339936246619005E-2</v>
      </c>
      <c r="M691" s="7">
        <f t="shared" ca="1" si="131"/>
        <v>162.72929893333333</v>
      </c>
      <c r="N691" s="7">
        <f t="shared" ca="1" si="133"/>
        <v>-4.4088796333333278</v>
      </c>
      <c r="O691" s="7">
        <f t="shared" ca="1" si="134"/>
        <v>19.438219621221418</v>
      </c>
      <c r="P691" s="7">
        <f t="shared" ca="1" si="135"/>
        <v>4.4088796333333278</v>
      </c>
      <c r="Q691" s="22">
        <f t="shared" ca="1" si="136"/>
        <v>2.7847826912199999E-2</v>
      </c>
      <c r="R691" s="23">
        <f t="shared" ca="1" si="132"/>
        <v>-4.4337365140707918</v>
      </c>
      <c r="S691" s="24">
        <f t="shared" ca="1" si="143"/>
        <v>0</v>
      </c>
    </row>
    <row r="692" spans="5:19" x14ac:dyDescent="0.3">
      <c r="E692" s="21">
        <f t="shared" si="137"/>
        <v>691</v>
      </c>
      <c r="F692" s="97">
        <v>44467</v>
      </c>
      <c r="G692" s="98">
        <v>152.12075809999999</v>
      </c>
      <c r="H692" s="25">
        <f t="shared" si="138"/>
        <v>158.3204193</v>
      </c>
      <c r="I692" s="7">
        <f t="shared" si="139"/>
        <v>-6.1996612000000084</v>
      </c>
      <c r="J692" s="7">
        <f t="shared" si="140"/>
        <v>38.435798994785543</v>
      </c>
      <c r="K692" s="7">
        <f t="shared" si="141"/>
        <v>6.1996612000000084</v>
      </c>
      <c r="L692" s="22">
        <f t="shared" si="142"/>
        <v>4.0754866577278837E-2</v>
      </c>
      <c r="M692" s="7">
        <f t="shared" ca="1" si="131"/>
        <v>161.43486023333332</v>
      </c>
      <c r="N692" s="7">
        <f t="shared" ca="1" si="133"/>
        <v>-9.3141021333333356</v>
      </c>
      <c r="O692" s="7">
        <f t="shared" ca="1" si="134"/>
        <v>86.752498550164589</v>
      </c>
      <c r="P692" s="7">
        <f t="shared" ca="1" si="135"/>
        <v>9.3141021333333356</v>
      </c>
      <c r="Q692" s="22">
        <f t="shared" ca="1" si="136"/>
        <v>6.1228344176476573E-2</v>
      </c>
      <c r="R692" s="23">
        <f t="shared" ca="1" si="132"/>
        <v>-9.3389590140707988</v>
      </c>
      <c r="S692" s="24">
        <f t="shared" ca="1" si="143"/>
        <v>0</v>
      </c>
    </row>
    <row r="693" spans="5:19" x14ac:dyDescent="0.3">
      <c r="E693" s="21">
        <f t="shared" si="137"/>
        <v>692</v>
      </c>
      <c r="F693" s="97">
        <v>44468</v>
      </c>
      <c r="G693" s="98">
        <v>152.89936829999999</v>
      </c>
      <c r="H693" s="25">
        <f t="shared" si="138"/>
        <v>152.12075809999999</v>
      </c>
      <c r="I693" s="7">
        <f t="shared" si="139"/>
        <v>0.77861020000000281</v>
      </c>
      <c r="J693" s="7">
        <f t="shared" si="140"/>
        <v>0.60623384354404442</v>
      </c>
      <c r="K693" s="7">
        <f t="shared" si="141"/>
        <v>0.77861020000000281</v>
      </c>
      <c r="L693" s="22">
        <f t="shared" si="142"/>
        <v>5.092304884296915E-3</v>
      </c>
      <c r="M693" s="7">
        <f t="shared" ca="1" si="131"/>
        <v>156.95786033333331</v>
      </c>
      <c r="N693" s="7">
        <f t="shared" ca="1" si="133"/>
        <v>-4.058492033333323</v>
      </c>
      <c r="O693" s="7">
        <f t="shared" ca="1" si="134"/>
        <v>16.471357584630052</v>
      </c>
      <c r="P693" s="7">
        <f t="shared" ca="1" si="135"/>
        <v>4.058492033333323</v>
      </c>
      <c r="Q693" s="22">
        <f t="shared" ca="1" si="136"/>
        <v>2.6543550038547303E-2</v>
      </c>
      <c r="R693" s="23">
        <f t="shared" ca="1" si="132"/>
        <v>-4.083348914070787</v>
      </c>
      <c r="S693" s="24">
        <f t="shared" ca="1" si="143"/>
        <v>0</v>
      </c>
    </row>
    <row r="694" spans="5:19" x14ac:dyDescent="0.3">
      <c r="E694" s="21">
        <f t="shared" si="137"/>
        <v>693</v>
      </c>
      <c r="F694" s="97">
        <v>44469</v>
      </c>
      <c r="G694" s="98">
        <v>153.89208980000001</v>
      </c>
      <c r="H694" s="25">
        <f t="shared" si="138"/>
        <v>152.89936829999999</v>
      </c>
      <c r="I694" s="7">
        <f t="shared" si="139"/>
        <v>0.99272150000001602</v>
      </c>
      <c r="J694" s="7">
        <f t="shared" si="140"/>
        <v>0.98549597656228183</v>
      </c>
      <c r="K694" s="7">
        <f t="shared" si="141"/>
        <v>0.99272150000001602</v>
      </c>
      <c r="L694" s="22">
        <f t="shared" si="142"/>
        <v>6.4507636571195359E-3</v>
      </c>
      <c r="M694" s="7">
        <f t="shared" ca="1" si="131"/>
        <v>154.44684856666666</v>
      </c>
      <c r="N694" s="7">
        <f t="shared" ca="1" si="133"/>
        <v>-0.55475876666665158</v>
      </c>
      <c r="O694" s="7">
        <f t="shared" ca="1" si="134"/>
        <v>0.30775728919350437</v>
      </c>
      <c r="P694" s="7">
        <f t="shared" ca="1" si="135"/>
        <v>0.55475876666665158</v>
      </c>
      <c r="Q694" s="22">
        <f t="shared" ca="1" si="136"/>
        <v>3.6048556322006067E-3</v>
      </c>
      <c r="R694" s="23">
        <f t="shared" ca="1" si="132"/>
        <v>-0.57961564740411531</v>
      </c>
      <c r="S694" s="24">
        <f t="shared" ca="1" si="143"/>
        <v>0</v>
      </c>
    </row>
    <row r="695" spans="5:19" x14ac:dyDescent="0.3">
      <c r="E695" s="21">
        <f t="shared" si="137"/>
        <v>694</v>
      </c>
      <c r="F695" s="97">
        <v>44470</v>
      </c>
      <c r="G695" s="98">
        <v>154.36897279999999</v>
      </c>
      <c r="H695" s="25">
        <f t="shared" si="138"/>
        <v>153.89208980000001</v>
      </c>
      <c r="I695" s="7">
        <f t="shared" si="139"/>
        <v>0.47688299999998662</v>
      </c>
      <c r="J695" s="7">
        <f t="shared" si="140"/>
        <v>0.22741739568898725</v>
      </c>
      <c r="K695" s="7">
        <f t="shared" si="141"/>
        <v>0.47688299999998662</v>
      </c>
      <c r="L695" s="22">
        <f t="shared" si="142"/>
        <v>3.0892412597564854E-3</v>
      </c>
      <c r="M695" s="7">
        <f t="shared" ca="1" si="131"/>
        <v>152.97073873333332</v>
      </c>
      <c r="N695" s="7">
        <f t="shared" ca="1" si="133"/>
        <v>1.3982340666666744</v>
      </c>
      <c r="O695" s="7">
        <f t="shared" ca="1" si="134"/>
        <v>1.955058505187226</v>
      </c>
      <c r="P695" s="7">
        <f t="shared" ca="1" si="135"/>
        <v>1.3982340666666744</v>
      </c>
      <c r="Q695" s="22">
        <f t="shared" ca="1" si="136"/>
        <v>9.0577403043176456E-3</v>
      </c>
      <c r="R695" s="23">
        <f t="shared" ca="1" si="132"/>
        <v>1.3733771859292108</v>
      </c>
      <c r="S695" s="24">
        <f t="shared" ca="1" si="143"/>
        <v>1</v>
      </c>
    </row>
    <row r="696" spans="5:19" x14ac:dyDescent="0.3">
      <c r="E696" s="21">
        <f t="shared" si="137"/>
        <v>695</v>
      </c>
      <c r="F696" s="97">
        <v>44473</v>
      </c>
      <c r="G696" s="98">
        <v>150.8165741</v>
      </c>
      <c r="H696" s="25">
        <f t="shared" si="138"/>
        <v>154.36897279999999</v>
      </c>
      <c r="I696" s="7">
        <f t="shared" si="139"/>
        <v>-3.5523986999999977</v>
      </c>
      <c r="J696" s="7">
        <f t="shared" si="140"/>
        <v>12.619536523761674</v>
      </c>
      <c r="K696" s="7">
        <f t="shared" si="141"/>
        <v>3.5523986999999977</v>
      </c>
      <c r="L696" s="22">
        <f t="shared" si="142"/>
        <v>2.3554431740668996E-2</v>
      </c>
      <c r="M696" s="7">
        <f t="shared" ca="1" si="131"/>
        <v>153.72014363333332</v>
      </c>
      <c r="N696" s="7">
        <f t="shared" ca="1" si="133"/>
        <v>-2.9035695333333251</v>
      </c>
      <c r="O696" s="7">
        <f t="shared" ca="1" si="134"/>
        <v>8.4307160349015042</v>
      </c>
      <c r="P696" s="7">
        <f t="shared" ca="1" si="135"/>
        <v>2.9035695333333251</v>
      </c>
      <c r="Q696" s="22">
        <f t="shared" ca="1" si="136"/>
        <v>1.9252323895171446E-2</v>
      </c>
      <c r="R696" s="23">
        <f t="shared" ca="1" si="132"/>
        <v>-2.9284264140707887</v>
      </c>
      <c r="S696" s="24">
        <f t="shared" ca="1" si="143"/>
        <v>1</v>
      </c>
    </row>
    <row r="697" spans="5:19" x14ac:dyDescent="0.3">
      <c r="E697" s="21">
        <f t="shared" si="137"/>
        <v>696</v>
      </c>
      <c r="F697" s="97">
        <v>44474</v>
      </c>
      <c r="G697" s="98">
        <v>148.714325</v>
      </c>
      <c r="H697" s="25">
        <f t="shared" si="138"/>
        <v>150.8165741</v>
      </c>
      <c r="I697" s="7">
        <f t="shared" si="139"/>
        <v>-2.1022490999999945</v>
      </c>
      <c r="J697" s="7">
        <f t="shared" si="140"/>
        <v>4.4194512784507873</v>
      </c>
      <c r="K697" s="7">
        <f t="shared" si="141"/>
        <v>2.1022490999999945</v>
      </c>
      <c r="L697" s="22">
        <f t="shared" si="142"/>
        <v>1.413615736076531E-2</v>
      </c>
      <c r="M697" s="7">
        <f t="shared" ca="1" si="131"/>
        <v>153.02587889999998</v>
      </c>
      <c r="N697" s="7">
        <f t="shared" ca="1" si="133"/>
        <v>-4.3115538999999785</v>
      </c>
      <c r="O697" s="7">
        <f t="shared" ca="1" si="134"/>
        <v>18.589497032605024</v>
      </c>
      <c r="P697" s="7">
        <f t="shared" ca="1" si="135"/>
        <v>4.3115538999999785</v>
      </c>
      <c r="Q697" s="22">
        <f t="shared" ca="1" si="136"/>
        <v>2.8992189555377253E-2</v>
      </c>
      <c r="R697" s="23">
        <f t="shared" ca="1" si="132"/>
        <v>-4.3364107807374426</v>
      </c>
      <c r="S697" s="24">
        <f t="shared" ca="1" si="143"/>
        <v>0</v>
      </c>
    </row>
    <row r="698" spans="5:19" x14ac:dyDescent="0.3">
      <c r="E698" s="21">
        <f t="shared" si="137"/>
        <v>697</v>
      </c>
      <c r="F698" s="97">
        <v>44475</v>
      </c>
      <c r="G698" s="98">
        <v>148.0622559</v>
      </c>
      <c r="H698" s="25">
        <f t="shared" si="138"/>
        <v>148.714325</v>
      </c>
      <c r="I698" s="7">
        <f t="shared" si="139"/>
        <v>-0.65206910000000562</v>
      </c>
      <c r="J698" s="7">
        <f t="shared" si="140"/>
        <v>0.42519411117481731</v>
      </c>
      <c r="K698" s="7">
        <f t="shared" si="141"/>
        <v>0.65206910000000562</v>
      </c>
      <c r="L698" s="22">
        <f t="shared" si="142"/>
        <v>4.4040197553143296E-3</v>
      </c>
      <c r="M698" s="7">
        <f t="shared" ca="1" si="131"/>
        <v>151.29995729999999</v>
      </c>
      <c r="N698" s="7">
        <f t="shared" ca="1" si="133"/>
        <v>-3.2377013999999917</v>
      </c>
      <c r="O698" s="7">
        <f t="shared" ca="1" si="134"/>
        <v>10.482710355561906</v>
      </c>
      <c r="P698" s="7">
        <f t="shared" ca="1" si="135"/>
        <v>3.2377013999999917</v>
      </c>
      <c r="Q698" s="22">
        <f t="shared" ca="1" si="136"/>
        <v>2.1867162433258536E-2</v>
      </c>
      <c r="R698" s="23">
        <f t="shared" ca="1" si="132"/>
        <v>-3.2625582807374554</v>
      </c>
      <c r="S698" s="24">
        <f t="shared" ca="1" si="143"/>
        <v>0</v>
      </c>
    </row>
    <row r="699" spans="5:19" x14ac:dyDescent="0.3">
      <c r="E699" s="21">
        <f t="shared" si="137"/>
        <v>698</v>
      </c>
      <c r="F699" s="97">
        <v>44476</v>
      </c>
      <c r="G699" s="98">
        <v>149.84332280000001</v>
      </c>
      <c r="H699" s="25">
        <f t="shared" si="138"/>
        <v>148.0622559</v>
      </c>
      <c r="I699" s="7">
        <f t="shared" si="139"/>
        <v>1.7810669000000132</v>
      </c>
      <c r="J699" s="7">
        <f t="shared" si="140"/>
        <v>3.1721993022756569</v>
      </c>
      <c r="K699" s="7">
        <f t="shared" si="141"/>
        <v>1.7810669000000132</v>
      </c>
      <c r="L699" s="22">
        <f t="shared" si="142"/>
        <v>1.1886194637963629E-2</v>
      </c>
      <c r="M699" s="7">
        <f t="shared" ca="1" si="131"/>
        <v>149.19771833333334</v>
      </c>
      <c r="N699" s="7">
        <f t="shared" ca="1" si="133"/>
        <v>0.64560446666666849</v>
      </c>
      <c r="O699" s="7">
        <f t="shared" ca="1" si="134"/>
        <v>0.41680512737995346</v>
      </c>
      <c r="P699" s="7">
        <f t="shared" ca="1" si="135"/>
        <v>0.64560446666666849</v>
      </c>
      <c r="Q699" s="22">
        <f t="shared" ca="1" si="136"/>
        <v>4.3085301006597033E-3</v>
      </c>
      <c r="R699" s="23">
        <f t="shared" ca="1" si="132"/>
        <v>0.62074758592920476</v>
      </c>
      <c r="S699" s="24">
        <f t="shared" ca="1" si="143"/>
        <v>1</v>
      </c>
    </row>
    <row r="700" spans="5:19" x14ac:dyDescent="0.3">
      <c r="E700" s="21">
        <f t="shared" si="137"/>
        <v>699</v>
      </c>
      <c r="F700" s="97">
        <v>44477</v>
      </c>
      <c r="G700" s="98">
        <v>147.5756226</v>
      </c>
      <c r="H700" s="25">
        <f t="shared" si="138"/>
        <v>149.84332280000001</v>
      </c>
      <c r="I700" s="7">
        <f t="shared" si="139"/>
        <v>-2.2677002000000073</v>
      </c>
      <c r="J700" s="7">
        <f t="shared" si="140"/>
        <v>5.1424641970800726</v>
      </c>
      <c r="K700" s="7">
        <f t="shared" si="141"/>
        <v>2.2677002000000073</v>
      </c>
      <c r="L700" s="22">
        <f t="shared" si="142"/>
        <v>1.536636037881779E-2</v>
      </c>
      <c r="M700" s="7">
        <f t="shared" ca="1" si="131"/>
        <v>148.87330123333334</v>
      </c>
      <c r="N700" s="7">
        <f t="shared" ca="1" si="133"/>
        <v>-1.2976786333333337</v>
      </c>
      <c r="O700" s="7">
        <f t="shared" ca="1" si="134"/>
        <v>1.6839698354098687</v>
      </c>
      <c r="P700" s="7">
        <f t="shared" ca="1" si="135"/>
        <v>1.2976786333333337</v>
      </c>
      <c r="Q700" s="22">
        <f t="shared" ca="1" si="136"/>
        <v>8.7933129501385123E-3</v>
      </c>
      <c r="R700" s="23">
        <f t="shared" ca="1" si="132"/>
        <v>-1.3225355140707973</v>
      </c>
      <c r="S700" s="24">
        <f t="shared" ca="1" si="143"/>
        <v>1</v>
      </c>
    </row>
    <row r="701" spans="5:19" x14ac:dyDescent="0.3">
      <c r="E701" s="21">
        <f t="shared" si="137"/>
        <v>700</v>
      </c>
      <c r="F701" s="97">
        <v>44480</v>
      </c>
      <c r="G701" s="98">
        <v>146.54396059999999</v>
      </c>
      <c r="H701" s="25">
        <f t="shared" si="138"/>
        <v>147.5756226</v>
      </c>
      <c r="I701" s="7">
        <f t="shared" si="139"/>
        <v>-1.0316620000000114</v>
      </c>
      <c r="J701" s="7">
        <f t="shared" si="140"/>
        <v>1.0643264822440235</v>
      </c>
      <c r="K701" s="7">
        <f t="shared" si="141"/>
        <v>1.0316620000000114</v>
      </c>
      <c r="L701" s="22">
        <f t="shared" si="142"/>
        <v>7.0399489393902148E-3</v>
      </c>
      <c r="M701" s="7">
        <f t="shared" ca="1" si="131"/>
        <v>148.49373376666665</v>
      </c>
      <c r="N701" s="7">
        <f t="shared" ca="1" si="133"/>
        <v>-1.9497731666666596</v>
      </c>
      <c r="O701" s="7">
        <f t="shared" ca="1" si="134"/>
        <v>3.8016154014533332</v>
      </c>
      <c r="P701" s="7">
        <f t="shared" ca="1" si="135"/>
        <v>1.9497731666666596</v>
      </c>
      <c r="Q701" s="22">
        <f t="shared" ca="1" si="136"/>
        <v>1.3305039379880522E-2</v>
      </c>
      <c r="R701" s="23">
        <f t="shared" ca="1" si="132"/>
        <v>-1.9746300474041232</v>
      </c>
      <c r="S701" s="24">
        <f t="shared" ca="1" si="143"/>
        <v>0</v>
      </c>
    </row>
    <row r="702" spans="5:19" x14ac:dyDescent="0.3">
      <c r="E702" s="21">
        <f t="shared" si="137"/>
        <v>701</v>
      </c>
      <c r="F702" s="97">
        <v>44481</v>
      </c>
      <c r="G702" s="98">
        <v>145.83348079999999</v>
      </c>
      <c r="H702" s="25">
        <f t="shared" si="138"/>
        <v>146.54396059999999</v>
      </c>
      <c r="I702" s="7">
        <f t="shared" si="139"/>
        <v>-0.71047980000000166</v>
      </c>
      <c r="J702" s="7">
        <f t="shared" si="140"/>
        <v>0.50478154620804239</v>
      </c>
      <c r="K702" s="7">
        <f t="shared" si="141"/>
        <v>0.71047980000000166</v>
      </c>
      <c r="L702" s="22">
        <f t="shared" si="142"/>
        <v>4.8718565592929444E-3</v>
      </c>
      <c r="M702" s="7">
        <f t="shared" ca="1" si="131"/>
        <v>147.98763533333332</v>
      </c>
      <c r="N702" s="7">
        <f t="shared" ca="1" si="133"/>
        <v>-2.1541545333333261</v>
      </c>
      <c r="O702" s="7">
        <f t="shared" ca="1" si="134"/>
        <v>4.6403817534805194</v>
      </c>
      <c r="P702" s="7">
        <f t="shared" ca="1" si="135"/>
        <v>2.1541545333333261</v>
      </c>
      <c r="Q702" s="22">
        <f t="shared" ca="1" si="136"/>
        <v>1.4771330434659186E-2</v>
      </c>
      <c r="R702" s="23">
        <f t="shared" ca="1" si="132"/>
        <v>-2.1790114140707897</v>
      </c>
      <c r="S702" s="24">
        <f t="shared" ca="1" si="143"/>
        <v>0</v>
      </c>
    </row>
    <row r="703" spans="5:19" x14ac:dyDescent="0.3">
      <c r="E703" s="21">
        <f t="shared" si="137"/>
        <v>702</v>
      </c>
      <c r="F703" s="97">
        <v>44482</v>
      </c>
      <c r="G703" s="98">
        <v>149.01605219999999</v>
      </c>
      <c r="H703" s="25">
        <f t="shared" si="138"/>
        <v>145.83348079999999</v>
      </c>
      <c r="I703" s="7">
        <f t="shared" si="139"/>
        <v>3.1825714000000005</v>
      </c>
      <c r="J703" s="7">
        <f t="shared" si="140"/>
        <v>10.128760716097963</v>
      </c>
      <c r="K703" s="7">
        <f t="shared" si="141"/>
        <v>3.1825714000000005</v>
      </c>
      <c r="L703" s="22">
        <f t="shared" si="142"/>
        <v>2.1357238720353115E-2</v>
      </c>
      <c r="M703" s="7">
        <f t="shared" ca="1" si="131"/>
        <v>146.65102133333332</v>
      </c>
      <c r="N703" s="7">
        <f t="shared" ca="1" si="133"/>
        <v>2.3650308666666717</v>
      </c>
      <c r="O703" s="7">
        <f t="shared" ca="1" si="134"/>
        <v>5.5933710002861083</v>
      </c>
      <c r="P703" s="7">
        <f t="shared" ca="1" si="135"/>
        <v>2.3650308666666717</v>
      </c>
      <c r="Q703" s="22">
        <f t="shared" ca="1" si="136"/>
        <v>1.5870980553776018E-2</v>
      </c>
      <c r="R703" s="23">
        <f t="shared" ca="1" si="132"/>
        <v>2.3401739859292081</v>
      </c>
      <c r="S703" s="24">
        <f t="shared" ca="1" si="143"/>
        <v>1</v>
      </c>
    </row>
    <row r="704" spans="5:19" x14ac:dyDescent="0.3">
      <c r="E704" s="21">
        <f t="shared" si="137"/>
        <v>703</v>
      </c>
      <c r="F704" s="97">
        <v>44483</v>
      </c>
      <c r="G704" s="98">
        <v>150.85549929999999</v>
      </c>
      <c r="H704" s="25">
        <f t="shared" si="138"/>
        <v>149.01605219999999</v>
      </c>
      <c r="I704" s="7">
        <f t="shared" si="139"/>
        <v>1.839447100000001</v>
      </c>
      <c r="J704" s="7">
        <f t="shared" si="140"/>
        <v>3.3835656336984137</v>
      </c>
      <c r="K704" s="7">
        <f t="shared" si="141"/>
        <v>1.839447100000001</v>
      </c>
      <c r="L704" s="22">
        <f t="shared" si="142"/>
        <v>1.2193437485112623E-2</v>
      </c>
      <c r="M704" s="7">
        <f t="shared" ca="1" si="131"/>
        <v>147.1311645333333</v>
      </c>
      <c r="N704" s="7">
        <f t="shared" ca="1" si="133"/>
        <v>3.7243347666666864</v>
      </c>
      <c r="O704" s="7">
        <f t="shared" ca="1" si="134"/>
        <v>13.870669454202201</v>
      </c>
      <c r="P704" s="7">
        <f t="shared" ca="1" si="135"/>
        <v>3.7243347666666864</v>
      </c>
      <c r="Q704" s="22">
        <f t="shared" ca="1" si="136"/>
        <v>2.4688094129470602E-2</v>
      </c>
      <c r="R704" s="23">
        <f t="shared" ca="1" si="132"/>
        <v>3.6994778859292228</v>
      </c>
      <c r="S704" s="24">
        <f t="shared" ca="1" si="143"/>
        <v>0</v>
      </c>
    </row>
    <row r="705" spans="5:19" x14ac:dyDescent="0.3">
      <c r="E705" s="21">
        <f t="shared" si="137"/>
        <v>704</v>
      </c>
      <c r="F705" s="97">
        <v>44484</v>
      </c>
      <c r="G705" s="98">
        <v>155.32276920000001</v>
      </c>
      <c r="H705" s="25">
        <f t="shared" si="138"/>
        <v>150.85549929999999</v>
      </c>
      <c r="I705" s="7">
        <f t="shared" si="139"/>
        <v>4.4672699000000193</v>
      </c>
      <c r="J705" s="7">
        <f t="shared" si="140"/>
        <v>19.956500359446181</v>
      </c>
      <c r="K705" s="7">
        <f t="shared" si="141"/>
        <v>4.4672699000000193</v>
      </c>
      <c r="L705" s="22">
        <f t="shared" si="142"/>
        <v>2.8761204316720482E-2</v>
      </c>
      <c r="M705" s="7">
        <f t="shared" ca="1" si="131"/>
        <v>148.56834409999999</v>
      </c>
      <c r="N705" s="7">
        <f t="shared" ca="1" si="133"/>
        <v>6.7544251000000202</v>
      </c>
      <c r="O705" s="7">
        <f t="shared" ca="1" si="134"/>
        <v>45.622258431510282</v>
      </c>
      <c r="P705" s="7">
        <f t="shared" ca="1" si="135"/>
        <v>6.7544251000000202</v>
      </c>
      <c r="Q705" s="22">
        <f t="shared" ca="1" si="136"/>
        <v>4.3486380875058593E-2</v>
      </c>
      <c r="R705" s="23">
        <f t="shared" ca="1" si="132"/>
        <v>6.7295682192625561</v>
      </c>
      <c r="S705" s="24">
        <f t="shared" ca="1" si="143"/>
        <v>0</v>
      </c>
    </row>
    <row r="706" spans="5:19" x14ac:dyDescent="0.3">
      <c r="E706" s="21">
        <f t="shared" si="137"/>
        <v>705</v>
      </c>
      <c r="F706" s="97">
        <v>44487</v>
      </c>
      <c r="G706" s="98">
        <v>153.1037445</v>
      </c>
      <c r="H706" s="25">
        <f t="shared" si="138"/>
        <v>155.32276920000001</v>
      </c>
      <c r="I706" s="7">
        <f t="shared" si="139"/>
        <v>-2.2190247000000056</v>
      </c>
      <c r="J706" s="7">
        <f t="shared" si="140"/>
        <v>4.9240706192101147</v>
      </c>
      <c r="K706" s="7">
        <f t="shared" si="141"/>
        <v>2.2190247000000056</v>
      </c>
      <c r="L706" s="22">
        <f t="shared" si="142"/>
        <v>1.4493601755115829E-2</v>
      </c>
      <c r="M706" s="7">
        <f t="shared" ref="M706:M769" ca="1" si="144">IF(E706&lt;=span,G706,AVERAGE(OFFSET(G706,-span,0,span,1)))</f>
        <v>151.73144023333336</v>
      </c>
      <c r="N706" s="7">
        <f t="shared" ca="1" si="133"/>
        <v>1.3723042666666458</v>
      </c>
      <c r="O706" s="7">
        <f t="shared" ca="1" si="134"/>
        <v>1.8832190003114806</v>
      </c>
      <c r="P706" s="7">
        <f t="shared" ca="1" si="135"/>
        <v>1.3723042666666458</v>
      </c>
      <c r="Q706" s="22">
        <f t="shared" ca="1" si="136"/>
        <v>8.9632312465528618E-3</v>
      </c>
      <c r="R706" s="23">
        <f t="shared" ref="R706:R769" ca="1" si="145">N706-AVERAGE(ErorrMA)</f>
        <v>1.3474473859291822</v>
      </c>
      <c r="S706" s="24">
        <f t="shared" ca="1" si="143"/>
        <v>0</v>
      </c>
    </row>
    <row r="707" spans="5:19" x14ac:dyDescent="0.3">
      <c r="E707" s="21">
        <f t="shared" si="137"/>
        <v>706</v>
      </c>
      <c r="F707" s="97">
        <v>44488</v>
      </c>
      <c r="G707" s="98">
        <v>152.63658140000001</v>
      </c>
      <c r="H707" s="25">
        <f t="shared" si="138"/>
        <v>153.1037445</v>
      </c>
      <c r="I707" s="7">
        <f t="shared" si="139"/>
        <v>-0.46716309999999339</v>
      </c>
      <c r="J707" s="7">
        <f t="shared" si="140"/>
        <v>0.21824136200160382</v>
      </c>
      <c r="K707" s="7">
        <f t="shared" si="141"/>
        <v>0.46716309999999339</v>
      </c>
      <c r="L707" s="22">
        <f t="shared" si="142"/>
        <v>3.0606234476369984E-3</v>
      </c>
      <c r="M707" s="7">
        <f t="shared" ca="1" si="144"/>
        <v>153.09400433333334</v>
      </c>
      <c r="N707" s="7">
        <f t="shared" ref="N707:N770" ca="1" si="146">G707-M707</f>
        <v>-0.4574229333333335</v>
      </c>
      <c r="O707" s="7">
        <f t="shared" ref="O707:O770" ca="1" si="147">N707^2</f>
        <v>0.20923573993927128</v>
      </c>
      <c r="P707" s="7">
        <f t="shared" ref="P707:P770" ca="1" si="148">ABS(N707)</f>
        <v>0.4574229333333335</v>
      </c>
      <c r="Q707" s="22">
        <f t="shared" ref="Q707:Q770" ca="1" si="149">P707/G707</f>
        <v>2.9968106540240783E-3</v>
      </c>
      <c r="R707" s="23">
        <f t="shared" ca="1" si="145"/>
        <v>-0.48227981407079723</v>
      </c>
      <c r="S707" s="24">
        <f t="shared" ca="1" si="143"/>
        <v>1</v>
      </c>
    </row>
    <row r="708" spans="5:19" x14ac:dyDescent="0.3">
      <c r="E708" s="21">
        <f t="shared" ref="E708:E771" si="150">E707+1</f>
        <v>707</v>
      </c>
      <c r="F708" s="97">
        <v>44489</v>
      </c>
      <c r="G708" s="98">
        <v>152.53924559999999</v>
      </c>
      <c r="H708" s="25">
        <f t="shared" ref="H708:H771" si="151">G707</f>
        <v>152.63658140000001</v>
      </c>
      <c r="I708" s="7">
        <f t="shared" ref="I708:I771" si="152">(G708-H708)</f>
        <v>-9.7335800000024619E-2</v>
      </c>
      <c r="J708" s="7">
        <f t="shared" ref="J708:J771" si="153">I708^2</f>
        <v>9.4742579616447931E-3</v>
      </c>
      <c r="K708" s="7">
        <f t="shared" ref="K708:K771" si="154">ABS(I708)</f>
        <v>9.7335800000024619E-2</v>
      </c>
      <c r="L708" s="22">
        <f t="shared" ref="L708:L771" si="155">K708/G708</f>
        <v>6.3810332624343743E-4</v>
      </c>
      <c r="M708" s="7">
        <f t="shared" ca="1" si="144"/>
        <v>153.68769836666667</v>
      </c>
      <c r="N708" s="7">
        <f t="shared" ca="1" si="146"/>
        <v>-1.1484527666666793</v>
      </c>
      <c r="O708" s="7">
        <f t="shared" ca="1" si="147"/>
        <v>1.3189437572643501</v>
      </c>
      <c r="P708" s="7">
        <f t="shared" ca="1" si="148"/>
        <v>1.1484527666666793</v>
      </c>
      <c r="Q708" s="22">
        <f t="shared" ca="1" si="149"/>
        <v>7.5289002653011637E-3</v>
      </c>
      <c r="R708" s="23">
        <f t="shared" ca="1" si="145"/>
        <v>-1.1733096474041429</v>
      </c>
      <c r="S708" s="24">
        <f t="shared" ref="S708:S771" ca="1" si="156">IF(N707*N708&lt;0,1,0)</f>
        <v>0</v>
      </c>
    </row>
    <row r="709" spans="5:19" x14ac:dyDescent="0.3">
      <c r="E709" s="21">
        <f t="shared" si="150"/>
        <v>708</v>
      </c>
      <c r="F709" s="97">
        <v>44490</v>
      </c>
      <c r="G709" s="98">
        <v>156.38362119999999</v>
      </c>
      <c r="H709" s="25">
        <f t="shared" si="151"/>
        <v>152.53924559999999</v>
      </c>
      <c r="I709" s="7">
        <f t="shared" si="152"/>
        <v>3.8443756000000064</v>
      </c>
      <c r="J709" s="7">
        <f t="shared" si="153"/>
        <v>14.77922375387541</v>
      </c>
      <c r="K709" s="7">
        <f t="shared" si="154"/>
        <v>3.8443756000000064</v>
      </c>
      <c r="L709" s="22">
        <f t="shared" si="155"/>
        <v>2.4582981072444988E-2</v>
      </c>
      <c r="M709" s="7">
        <f t="shared" ca="1" si="144"/>
        <v>152.75985716666665</v>
      </c>
      <c r="N709" s="7">
        <f t="shared" ca="1" si="146"/>
        <v>3.6237640333333445</v>
      </c>
      <c r="O709" s="7">
        <f t="shared" ca="1" si="147"/>
        <v>13.13166576928035</v>
      </c>
      <c r="P709" s="7">
        <f t="shared" ca="1" si="148"/>
        <v>3.6237640333333445</v>
      </c>
      <c r="Q709" s="22">
        <f t="shared" ca="1" si="149"/>
        <v>2.3172273448629828E-2</v>
      </c>
      <c r="R709" s="23">
        <f t="shared" ca="1" si="145"/>
        <v>3.5989071525958809</v>
      </c>
      <c r="S709" s="24">
        <f t="shared" ca="1" si="156"/>
        <v>1</v>
      </c>
    </row>
    <row r="710" spans="5:19" x14ac:dyDescent="0.3">
      <c r="E710" s="21">
        <f t="shared" si="150"/>
        <v>709</v>
      </c>
      <c r="F710" s="97">
        <v>44491</v>
      </c>
      <c r="G710" s="98">
        <v>157.29850769999999</v>
      </c>
      <c r="H710" s="25">
        <f t="shared" si="151"/>
        <v>156.38362119999999</v>
      </c>
      <c r="I710" s="7">
        <f t="shared" si="152"/>
        <v>0.91488649999999438</v>
      </c>
      <c r="J710" s="7">
        <f t="shared" si="153"/>
        <v>0.83701730788223971</v>
      </c>
      <c r="K710" s="7">
        <f t="shared" si="154"/>
        <v>0.91488649999999438</v>
      </c>
      <c r="L710" s="22">
        <f t="shared" si="155"/>
        <v>5.8162439897069314E-3</v>
      </c>
      <c r="M710" s="7">
        <f t="shared" ca="1" si="144"/>
        <v>153.85314940000001</v>
      </c>
      <c r="N710" s="7">
        <f t="shared" ca="1" si="146"/>
        <v>3.445358299999981</v>
      </c>
      <c r="O710" s="7">
        <f t="shared" ca="1" si="147"/>
        <v>11.87049381537876</v>
      </c>
      <c r="P710" s="7">
        <f t="shared" ca="1" si="148"/>
        <v>3.445358299999981</v>
      </c>
      <c r="Q710" s="22">
        <f t="shared" ca="1" si="149"/>
        <v>2.1903312055388185E-2</v>
      </c>
      <c r="R710" s="23">
        <f t="shared" ca="1" si="145"/>
        <v>3.4205014192625174</v>
      </c>
      <c r="S710" s="24">
        <f t="shared" ca="1" si="156"/>
        <v>0</v>
      </c>
    </row>
    <row r="711" spans="5:19" x14ac:dyDescent="0.3">
      <c r="E711" s="21">
        <f t="shared" si="150"/>
        <v>710</v>
      </c>
      <c r="F711" s="97">
        <v>44494</v>
      </c>
      <c r="G711" s="98">
        <v>157.26930239999999</v>
      </c>
      <c r="H711" s="25">
        <f t="shared" si="151"/>
        <v>157.29850769999999</v>
      </c>
      <c r="I711" s="7">
        <f t="shared" si="152"/>
        <v>-2.9205300000000989E-2</v>
      </c>
      <c r="J711" s="7">
        <f t="shared" si="153"/>
        <v>8.529495480900578E-4</v>
      </c>
      <c r="K711" s="7">
        <f t="shared" si="154"/>
        <v>2.9205300000000989E-2</v>
      </c>
      <c r="L711" s="22">
        <f t="shared" si="155"/>
        <v>1.8570248328386425E-4</v>
      </c>
      <c r="M711" s="7">
        <f t="shared" ca="1" si="144"/>
        <v>155.40712483333331</v>
      </c>
      <c r="N711" s="7">
        <f t="shared" ca="1" si="146"/>
        <v>1.8621775666666736</v>
      </c>
      <c r="O711" s="7">
        <f t="shared" ca="1" si="147"/>
        <v>3.4677052897966134</v>
      </c>
      <c r="P711" s="7">
        <f t="shared" ca="1" si="148"/>
        <v>1.8621775666666736</v>
      </c>
      <c r="Q711" s="22">
        <f t="shared" ca="1" si="149"/>
        <v>1.1840693245592178E-2</v>
      </c>
      <c r="R711" s="23">
        <f t="shared" ca="1" si="145"/>
        <v>1.8373206859292099</v>
      </c>
      <c r="S711" s="24">
        <f t="shared" ca="1" si="156"/>
        <v>0</v>
      </c>
    </row>
    <row r="712" spans="5:19" x14ac:dyDescent="0.3">
      <c r="E712" s="21">
        <f t="shared" si="150"/>
        <v>711</v>
      </c>
      <c r="F712" s="97">
        <v>44495</v>
      </c>
      <c r="G712" s="98">
        <v>157.95057679999999</v>
      </c>
      <c r="H712" s="25">
        <f t="shared" si="151"/>
        <v>157.26930239999999</v>
      </c>
      <c r="I712" s="7">
        <f t="shared" si="152"/>
        <v>0.68127440000000661</v>
      </c>
      <c r="J712" s="7">
        <f t="shared" si="153"/>
        <v>0.464134808095369</v>
      </c>
      <c r="K712" s="7">
        <f t="shared" si="154"/>
        <v>0.68127440000000661</v>
      </c>
      <c r="L712" s="22">
        <f t="shared" si="155"/>
        <v>4.3132124858439053E-3</v>
      </c>
      <c r="M712" s="7">
        <f t="shared" ca="1" si="144"/>
        <v>156.98381043333333</v>
      </c>
      <c r="N712" s="7">
        <f t="shared" ca="1" si="146"/>
        <v>0.96676636666666127</v>
      </c>
      <c r="O712" s="7">
        <f t="shared" ca="1" si="147"/>
        <v>0.9346372077178573</v>
      </c>
      <c r="P712" s="7">
        <f t="shared" ca="1" si="148"/>
        <v>0.96676636666666127</v>
      </c>
      <c r="Q712" s="22">
        <f t="shared" ca="1" si="149"/>
        <v>6.1206890551010716E-3</v>
      </c>
      <c r="R712" s="23">
        <f t="shared" ca="1" si="145"/>
        <v>0.94190948592919754</v>
      </c>
      <c r="S712" s="24">
        <f t="shared" ca="1" si="156"/>
        <v>0</v>
      </c>
    </row>
    <row r="713" spans="5:19" x14ac:dyDescent="0.3">
      <c r="E713" s="21">
        <f t="shared" si="150"/>
        <v>712</v>
      </c>
      <c r="F713" s="97">
        <v>44496</v>
      </c>
      <c r="G713" s="98">
        <v>157.64887999999999</v>
      </c>
      <c r="H713" s="25">
        <f t="shared" si="151"/>
        <v>157.95057679999999</v>
      </c>
      <c r="I713" s="7">
        <f t="shared" si="152"/>
        <v>-0.30169680000000199</v>
      </c>
      <c r="J713" s="7">
        <f t="shared" si="153"/>
        <v>9.1020959130241191E-2</v>
      </c>
      <c r="K713" s="7">
        <f t="shared" si="154"/>
        <v>0.30169680000000199</v>
      </c>
      <c r="L713" s="22">
        <f t="shared" si="155"/>
        <v>1.9137262503863143E-3</v>
      </c>
      <c r="M713" s="7">
        <f t="shared" ca="1" si="144"/>
        <v>157.50612896666667</v>
      </c>
      <c r="N713" s="7">
        <f t="shared" ca="1" si="146"/>
        <v>0.14275103333332595</v>
      </c>
      <c r="O713" s="7">
        <f t="shared" ca="1" si="147"/>
        <v>2.0377857517732335E-2</v>
      </c>
      <c r="P713" s="7">
        <f t="shared" ca="1" si="148"/>
        <v>0.14275103333332595</v>
      </c>
      <c r="Q713" s="22">
        <f t="shared" ca="1" si="149"/>
        <v>9.0549982551938184E-4</v>
      </c>
      <c r="R713" s="23">
        <f t="shared" ca="1" si="145"/>
        <v>0.11789415259586222</v>
      </c>
      <c r="S713" s="24">
        <f t="shared" ca="1" si="156"/>
        <v>0</v>
      </c>
    </row>
    <row r="714" spans="5:19" x14ac:dyDescent="0.3">
      <c r="E714" s="21">
        <f t="shared" si="150"/>
        <v>713</v>
      </c>
      <c r="F714" s="97">
        <v>44497</v>
      </c>
      <c r="G714" s="98">
        <v>161.24021909999999</v>
      </c>
      <c r="H714" s="25">
        <f t="shared" si="151"/>
        <v>157.64887999999999</v>
      </c>
      <c r="I714" s="7">
        <f t="shared" si="152"/>
        <v>3.591339099999999</v>
      </c>
      <c r="J714" s="7">
        <f t="shared" si="153"/>
        <v>12.897716531188802</v>
      </c>
      <c r="K714" s="7">
        <f t="shared" si="154"/>
        <v>3.591339099999999</v>
      </c>
      <c r="L714" s="22">
        <f t="shared" si="155"/>
        <v>2.2273221408690081E-2</v>
      </c>
      <c r="M714" s="7">
        <f t="shared" ca="1" si="144"/>
        <v>157.62291973333333</v>
      </c>
      <c r="N714" s="7">
        <f t="shared" ca="1" si="146"/>
        <v>3.6172993666666571</v>
      </c>
      <c r="O714" s="7">
        <f t="shared" ca="1" si="147"/>
        <v>13.084854708086999</v>
      </c>
      <c r="P714" s="7">
        <f t="shared" ca="1" si="148"/>
        <v>3.6172993666666571</v>
      </c>
      <c r="Q714" s="22">
        <f t="shared" ca="1" si="149"/>
        <v>2.2434225076457103E-2</v>
      </c>
      <c r="R714" s="23">
        <f t="shared" ca="1" si="145"/>
        <v>3.5924424859291935</v>
      </c>
      <c r="S714" s="24">
        <f t="shared" ca="1" si="156"/>
        <v>0</v>
      </c>
    </row>
    <row r="715" spans="5:19" x14ac:dyDescent="0.3">
      <c r="E715" s="21">
        <f t="shared" si="150"/>
        <v>714</v>
      </c>
      <c r="F715" s="97">
        <v>44498</v>
      </c>
      <c r="G715" s="98">
        <v>159.33261110000001</v>
      </c>
      <c r="H715" s="25">
        <f t="shared" si="151"/>
        <v>161.24021909999999</v>
      </c>
      <c r="I715" s="7">
        <f t="shared" si="152"/>
        <v>-1.907607999999982</v>
      </c>
      <c r="J715" s="7">
        <f t="shared" si="153"/>
        <v>3.638968281663931</v>
      </c>
      <c r="K715" s="7">
        <f t="shared" si="154"/>
        <v>1.907607999999982</v>
      </c>
      <c r="L715" s="22">
        <f t="shared" si="155"/>
        <v>1.1972489415884441E-2</v>
      </c>
      <c r="M715" s="7">
        <f t="shared" ca="1" si="144"/>
        <v>158.94655863333332</v>
      </c>
      <c r="N715" s="7">
        <f t="shared" ca="1" si="146"/>
        <v>0.38605246666668336</v>
      </c>
      <c r="O715" s="7">
        <f t="shared" ca="1" si="147"/>
        <v>0.14903650701943066</v>
      </c>
      <c r="P715" s="7">
        <f t="shared" ca="1" si="148"/>
        <v>0.38605246666668336</v>
      </c>
      <c r="Q715" s="22">
        <f t="shared" ca="1" si="149"/>
        <v>2.4229344137490466E-3</v>
      </c>
      <c r="R715" s="23">
        <f t="shared" ca="1" si="145"/>
        <v>0.36119558592921963</v>
      </c>
      <c r="S715" s="24">
        <f t="shared" ca="1" si="156"/>
        <v>0</v>
      </c>
    </row>
    <row r="716" spans="5:19" x14ac:dyDescent="0.3">
      <c r="E716" s="21">
        <f t="shared" si="150"/>
        <v>715</v>
      </c>
      <c r="F716" s="97">
        <v>44501</v>
      </c>
      <c r="G716" s="98">
        <v>161.18179319999999</v>
      </c>
      <c r="H716" s="25">
        <f t="shared" si="151"/>
        <v>159.33261110000001</v>
      </c>
      <c r="I716" s="7">
        <f t="shared" si="152"/>
        <v>1.8491820999999788</v>
      </c>
      <c r="J716" s="7">
        <f t="shared" si="153"/>
        <v>3.4194744389603318</v>
      </c>
      <c r="K716" s="7">
        <f t="shared" si="154"/>
        <v>1.8491820999999788</v>
      </c>
      <c r="L716" s="22">
        <f t="shared" si="155"/>
        <v>1.1472648760678876E-2</v>
      </c>
      <c r="M716" s="7">
        <f t="shared" ca="1" si="144"/>
        <v>159.40723673333332</v>
      </c>
      <c r="N716" s="7">
        <f t="shared" ca="1" si="146"/>
        <v>1.7745564666666667</v>
      </c>
      <c r="O716" s="7">
        <f t="shared" ca="1" si="147"/>
        <v>3.1490506533884846</v>
      </c>
      <c r="P716" s="7">
        <f t="shared" ca="1" si="148"/>
        <v>1.7745564666666667</v>
      </c>
      <c r="Q716" s="22">
        <f t="shared" ca="1" si="149"/>
        <v>1.1009658295988401E-2</v>
      </c>
      <c r="R716" s="23">
        <f t="shared" ca="1" si="145"/>
        <v>1.749699585929203</v>
      </c>
      <c r="S716" s="24">
        <f t="shared" ca="1" si="156"/>
        <v>0</v>
      </c>
    </row>
    <row r="717" spans="5:19" x14ac:dyDescent="0.3">
      <c r="E717" s="21">
        <f t="shared" si="150"/>
        <v>716</v>
      </c>
      <c r="F717" s="97">
        <v>44502</v>
      </c>
      <c r="G717" s="98">
        <v>160.95796200000001</v>
      </c>
      <c r="H717" s="25">
        <f t="shared" si="151"/>
        <v>161.18179319999999</v>
      </c>
      <c r="I717" s="7">
        <f t="shared" si="152"/>
        <v>-0.22383119999997803</v>
      </c>
      <c r="J717" s="7">
        <f t="shared" si="153"/>
        <v>5.010040609343016E-2</v>
      </c>
      <c r="K717" s="7">
        <f t="shared" si="154"/>
        <v>0.22383119999997803</v>
      </c>
      <c r="L717" s="22">
        <f t="shared" si="155"/>
        <v>1.3906189990152708E-3</v>
      </c>
      <c r="M717" s="7">
        <f t="shared" ca="1" si="144"/>
        <v>160.58487446666666</v>
      </c>
      <c r="N717" s="7">
        <f t="shared" ca="1" si="146"/>
        <v>0.37308753333334721</v>
      </c>
      <c r="O717" s="7">
        <f t="shared" ca="1" si="147"/>
        <v>0.13919430752876147</v>
      </c>
      <c r="P717" s="7">
        <f t="shared" ca="1" si="148"/>
        <v>0.37308753333334721</v>
      </c>
      <c r="Q717" s="22">
        <f t="shared" ca="1" si="149"/>
        <v>2.3179190932682611E-3</v>
      </c>
      <c r="R717" s="23">
        <f t="shared" ca="1" si="145"/>
        <v>0.34823065259588348</v>
      </c>
      <c r="S717" s="24">
        <f t="shared" ca="1" si="156"/>
        <v>0</v>
      </c>
    </row>
    <row r="718" spans="5:19" x14ac:dyDescent="0.3">
      <c r="E718" s="21">
        <f t="shared" si="150"/>
        <v>717</v>
      </c>
      <c r="F718" s="97">
        <v>44503</v>
      </c>
      <c r="G718" s="98">
        <v>165.53228759999999</v>
      </c>
      <c r="H718" s="25">
        <f t="shared" si="151"/>
        <v>160.95796200000001</v>
      </c>
      <c r="I718" s="7">
        <f t="shared" si="152"/>
        <v>4.5743255999999803</v>
      </c>
      <c r="J718" s="7">
        <f t="shared" si="153"/>
        <v>20.924454694815179</v>
      </c>
      <c r="K718" s="7">
        <f t="shared" si="154"/>
        <v>4.5743255999999803</v>
      </c>
      <c r="L718" s="22">
        <f t="shared" si="155"/>
        <v>2.7634038448460255E-2</v>
      </c>
      <c r="M718" s="7">
        <f t="shared" ca="1" si="144"/>
        <v>160.49078876666667</v>
      </c>
      <c r="N718" s="7">
        <f t="shared" ca="1" si="146"/>
        <v>5.0414988333333213</v>
      </c>
      <c r="O718" s="7">
        <f t="shared" ca="1" si="147"/>
        <v>25.416710486501241</v>
      </c>
      <c r="P718" s="7">
        <f t="shared" ca="1" si="148"/>
        <v>5.0414988333333213</v>
      </c>
      <c r="Q718" s="22">
        <f t="shared" ca="1" si="149"/>
        <v>3.0456286845475345E-2</v>
      </c>
      <c r="R718" s="23">
        <f t="shared" ca="1" si="145"/>
        <v>5.0166419525958572</v>
      </c>
      <c r="S718" s="24">
        <f t="shared" ca="1" si="156"/>
        <v>0</v>
      </c>
    </row>
    <row r="719" spans="5:19" x14ac:dyDescent="0.3">
      <c r="E719" s="21">
        <f t="shared" si="150"/>
        <v>718</v>
      </c>
      <c r="F719" s="97">
        <v>44504</v>
      </c>
      <c r="G719" s="98">
        <v>165.21110530000001</v>
      </c>
      <c r="H719" s="25">
        <f t="shared" si="151"/>
        <v>165.53228759999999</v>
      </c>
      <c r="I719" s="7">
        <f t="shared" si="152"/>
        <v>-0.32118229999997538</v>
      </c>
      <c r="J719" s="7">
        <f t="shared" si="153"/>
        <v>0.10315806983327419</v>
      </c>
      <c r="K719" s="7">
        <f t="shared" si="154"/>
        <v>0.32118229999997538</v>
      </c>
      <c r="L719" s="22">
        <f t="shared" si="155"/>
        <v>1.9440720974340903E-3</v>
      </c>
      <c r="M719" s="7">
        <f t="shared" ca="1" si="144"/>
        <v>162.55734759999999</v>
      </c>
      <c r="N719" s="7">
        <f t="shared" ca="1" si="146"/>
        <v>2.6537577000000283</v>
      </c>
      <c r="O719" s="7">
        <f t="shared" ca="1" si="147"/>
        <v>7.0424299303094404</v>
      </c>
      <c r="P719" s="7">
        <f t="shared" ca="1" si="148"/>
        <v>2.6537577000000283</v>
      </c>
      <c r="Q719" s="22">
        <f t="shared" ca="1" si="149"/>
        <v>1.6062828798228661E-2</v>
      </c>
      <c r="R719" s="23">
        <f t="shared" ca="1" si="145"/>
        <v>2.6289008192625647</v>
      </c>
      <c r="S719" s="24">
        <f t="shared" ca="1" si="156"/>
        <v>0</v>
      </c>
    </row>
    <row r="720" spans="5:19" x14ac:dyDescent="0.3">
      <c r="E720" s="21">
        <f t="shared" si="150"/>
        <v>719</v>
      </c>
      <c r="F720" s="97">
        <v>44505</v>
      </c>
      <c r="G720" s="98">
        <v>167.71240230000001</v>
      </c>
      <c r="H720" s="25">
        <f t="shared" si="151"/>
        <v>165.21110530000001</v>
      </c>
      <c r="I720" s="7">
        <f t="shared" si="152"/>
        <v>2.5012969999999939</v>
      </c>
      <c r="J720" s="7">
        <f t="shared" si="153"/>
        <v>6.2564866822089691</v>
      </c>
      <c r="K720" s="7">
        <f t="shared" si="154"/>
        <v>2.5012969999999939</v>
      </c>
      <c r="L720" s="22">
        <f t="shared" si="155"/>
        <v>1.4914204111904214E-2</v>
      </c>
      <c r="M720" s="7">
        <f t="shared" ca="1" si="144"/>
        <v>163.90045163333332</v>
      </c>
      <c r="N720" s="7">
        <f t="shared" ca="1" si="146"/>
        <v>3.8119506666666894</v>
      </c>
      <c r="O720" s="7">
        <f t="shared" ca="1" si="147"/>
        <v>14.530967885100617</v>
      </c>
      <c r="P720" s="7">
        <f t="shared" ca="1" si="148"/>
        <v>3.8119506666666894</v>
      </c>
      <c r="Q720" s="22">
        <f t="shared" ca="1" si="149"/>
        <v>2.2729092269801021E-2</v>
      </c>
      <c r="R720" s="23">
        <f t="shared" ca="1" si="145"/>
        <v>3.7870937859292257</v>
      </c>
      <c r="S720" s="24">
        <f t="shared" ca="1" si="156"/>
        <v>0</v>
      </c>
    </row>
    <row r="721" spans="5:19" x14ac:dyDescent="0.3">
      <c r="E721" s="21">
        <f t="shared" si="150"/>
        <v>720</v>
      </c>
      <c r="F721" s="97">
        <v>44508</v>
      </c>
      <c r="G721" s="98">
        <v>165.7853394</v>
      </c>
      <c r="H721" s="25">
        <f t="shared" si="151"/>
        <v>167.71240230000001</v>
      </c>
      <c r="I721" s="7">
        <f t="shared" si="152"/>
        <v>-1.9270629000000099</v>
      </c>
      <c r="J721" s="7">
        <f t="shared" si="153"/>
        <v>3.7135714205564483</v>
      </c>
      <c r="K721" s="7">
        <f t="shared" si="154"/>
        <v>1.9270629000000099</v>
      </c>
      <c r="L721" s="22">
        <f t="shared" si="155"/>
        <v>1.1623843863240961E-2</v>
      </c>
      <c r="M721" s="7">
        <f t="shared" ca="1" si="144"/>
        <v>166.15193173333333</v>
      </c>
      <c r="N721" s="7">
        <f t="shared" ca="1" si="146"/>
        <v>-0.36659233333332963</v>
      </c>
      <c r="O721" s="7">
        <f t="shared" ca="1" si="147"/>
        <v>0.13438993885877507</v>
      </c>
      <c r="P721" s="7">
        <f t="shared" ca="1" si="148"/>
        <v>0.36659233333332963</v>
      </c>
      <c r="Q721" s="22">
        <f t="shared" ca="1" si="149"/>
        <v>2.2112469936128119E-3</v>
      </c>
      <c r="R721" s="23">
        <f t="shared" ca="1" si="145"/>
        <v>-0.39144921407079336</v>
      </c>
      <c r="S721" s="24">
        <f t="shared" ca="1" si="156"/>
        <v>1</v>
      </c>
    </row>
    <row r="722" spans="5:19" x14ac:dyDescent="0.3">
      <c r="E722" s="21">
        <f t="shared" si="150"/>
        <v>721</v>
      </c>
      <c r="F722" s="97">
        <v>44509</v>
      </c>
      <c r="G722" s="98">
        <v>167.08949279999999</v>
      </c>
      <c r="H722" s="25">
        <f t="shared" si="151"/>
        <v>165.7853394</v>
      </c>
      <c r="I722" s="7">
        <f t="shared" si="152"/>
        <v>1.3041533999999899</v>
      </c>
      <c r="J722" s="7">
        <f t="shared" si="153"/>
        <v>1.7008160907315337</v>
      </c>
      <c r="K722" s="7">
        <f t="shared" si="154"/>
        <v>1.3041533999999899</v>
      </c>
      <c r="L722" s="22">
        <f t="shared" si="155"/>
        <v>7.8051191498977966E-3</v>
      </c>
      <c r="M722" s="7">
        <f t="shared" ca="1" si="144"/>
        <v>166.23628233333332</v>
      </c>
      <c r="N722" s="7">
        <f t="shared" ca="1" si="146"/>
        <v>0.85321046666666689</v>
      </c>
      <c r="O722" s="7">
        <f t="shared" ca="1" si="147"/>
        <v>0.72796810042955151</v>
      </c>
      <c r="P722" s="7">
        <f t="shared" ca="1" si="148"/>
        <v>0.85321046666666689</v>
      </c>
      <c r="Q722" s="22">
        <f t="shared" ca="1" si="149"/>
        <v>5.1063083163938299E-3</v>
      </c>
      <c r="R722" s="23">
        <f t="shared" ca="1" si="145"/>
        <v>0.82835358592920316</v>
      </c>
      <c r="S722" s="24">
        <f t="shared" ca="1" si="156"/>
        <v>1</v>
      </c>
    </row>
    <row r="723" spans="5:19" x14ac:dyDescent="0.3">
      <c r="E723" s="21">
        <f t="shared" si="150"/>
        <v>722</v>
      </c>
      <c r="F723" s="97">
        <v>44510</v>
      </c>
      <c r="G723" s="98">
        <v>157.72673030000001</v>
      </c>
      <c r="H723" s="25">
        <f t="shared" si="151"/>
        <v>167.08949279999999</v>
      </c>
      <c r="I723" s="7">
        <f t="shared" si="152"/>
        <v>-9.3627624999999739</v>
      </c>
      <c r="J723" s="7">
        <f t="shared" si="153"/>
        <v>87.661321631405755</v>
      </c>
      <c r="K723" s="7">
        <f t="shared" si="154"/>
        <v>9.3627624999999739</v>
      </c>
      <c r="L723" s="22">
        <f t="shared" si="155"/>
        <v>5.9360658032990198E-2</v>
      </c>
      <c r="M723" s="7">
        <f t="shared" ca="1" si="144"/>
        <v>166.86241150000001</v>
      </c>
      <c r="N723" s="7">
        <f t="shared" ca="1" si="146"/>
        <v>-9.1356811999999934</v>
      </c>
      <c r="O723" s="7">
        <f t="shared" ca="1" si="147"/>
        <v>83.460670988033314</v>
      </c>
      <c r="P723" s="7">
        <f t="shared" ca="1" si="148"/>
        <v>9.1356811999999934</v>
      </c>
      <c r="Q723" s="22">
        <f t="shared" ca="1" si="149"/>
        <v>5.7920944551527249E-2</v>
      </c>
      <c r="R723" s="23">
        <f t="shared" ca="1" si="145"/>
        <v>-9.1605380807374566</v>
      </c>
      <c r="S723" s="24">
        <f t="shared" ca="1" si="156"/>
        <v>1</v>
      </c>
    </row>
    <row r="724" spans="5:19" x14ac:dyDescent="0.3">
      <c r="E724" s="21">
        <f t="shared" si="150"/>
        <v>723</v>
      </c>
      <c r="F724" s="97">
        <v>44511</v>
      </c>
      <c r="G724" s="98">
        <v>157.22062679999999</v>
      </c>
      <c r="H724" s="25">
        <f t="shared" si="151"/>
        <v>157.72673030000001</v>
      </c>
      <c r="I724" s="7">
        <f t="shared" si="152"/>
        <v>-0.50610350000002313</v>
      </c>
      <c r="J724" s="7">
        <f t="shared" si="153"/>
        <v>0.25614075271227343</v>
      </c>
      <c r="K724" s="7">
        <f t="shared" si="154"/>
        <v>0.50610350000002313</v>
      </c>
      <c r="L724" s="22">
        <f t="shared" si="155"/>
        <v>3.2190655278574627E-3</v>
      </c>
      <c r="M724" s="7">
        <f t="shared" ca="1" si="144"/>
        <v>163.53385416666666</v>
      </c>
      <c r="N724" s="7">
        <f t="shared" ca="1" si="146"/>
        <v>-6.3132273666666663</v>
      </c>
      <c r="O724" s="7">
        <f t="shared" ca="1" si="147"/>
        <v>39.856839783228928</v>
      </c>
      <c r="P724" s="7">
        <f t="shared" ca="1" si="148"/>
        <v>6.3132273666666663</v>
      </c>
      <c r="Q724" s="22">
        <f t="shared" ca="1" si="149"/>
        <v>4.015521051635107E-2</v>
      </c>
      <c r="R724" s="23">
        <f t="shared" ca="1" si="145"/>
        <v>-6.3380842474041303</v>
      </c>
      <c r="S724" s="24">
        <f t="shared" ca="1" si="156"/>
        <v>0</v>
      </c>
    </row>
    <row r="725" spans="5:19" x14ac:dyDescent="0.3">
      <c r="E725" s="21">
        <f t="shared" si="150"/>
        <v>724</v>
      </c>
      <c r="F725" s="97">
        <v>44512</v>
      </c>
      <c r="G725" s="98">
        <v>156.7437439</v>
      </c>
      <c r="H725" s="25">
        <f t="shared" si="151"/>
        <v>157.22062679999999</v>
      </c>
      <c r="I725" s="7">
        <f t="shared" si="152"/>
        <v>-0.47688289999999256</v>
      </c>
      <c r="J725" s="7">
        <f t="shared" si="153"/>
        <v>0.2274173003124029</v>
      </c>
      <c r="K725" s="7">
        <f t="shared" si="154"/>
        <v>0.47688289999999256</v>
      </c>
      <c r="L725" s="22">
        <f t="shared" si="155"/>
        <v>3.0424365791864474E-3</v>
      </c>
      <c r="M725" s="7">
        <f t="shared" ca="1" si="144"/>
        <v>160.67894996666666</v>
      </c>
      <c r="N725" s="7">
        <f t="shared" ca="1" si="146"/>
        <v>-3.9352060666666659</v>
      </c>
      <c r="O725" s="7">
        <f t="shared" ca="1" si="147"/>
        <v>15.485846787130132</v>
      </c>
      <c r="P725" s="7">
        <f t="shared" ca="1" si="148"/>
        <v>3.9352060666666659</v>
      </c>
      <c r="Q725" s="22">
        <f t="shared" ca="1" si="149"/>
        <v>2.5105984894537574E-2</v>
      </c>
      <c r="R725" s="23">
        <f t="shared" ca="1" si="145"/>
        <v>-3.9600629474041296</v>
      </c>
      <c r="S725" s="24">
        <f t="shared" ca="1" si="156"/>
        <v>0</v>
      </c>
    </row>
    <row r="726" spans="5:19" x14ac:dyDescent="0.3">
      <c r="E726" s="21">
        <f t="shared" si="150"/>
        <v>725</v>
      </c>
      <c r="F726" s="97">
        <v>44515</v>
      </c>
      <c r="G726" s="98">
        <v>156.49069209999999</v>
      </c>
      <c r="H726" s="25">
        <f t="shared" si="151"/>
        <v>156.7437439</v>
      </c>
      <c r="I726" s="7">
        <f t="shared" si="152"/>
        <v>-0.2530518000000086</v>
      </c>
      <c r="J726" s="7">
        <f t="shared" si="153"/>
        <v>6.4035213483244355E-2</v>
      </c>
      <c r="K726" s="7">
        <f t="shared" si="154"/>
        <v>0.2530518000000086</v>
      </c>
      <c r="L726" s="22">
        <f t="shared" si="155"/>
        <v>1.6170405830802036E-3</v>
      </c>
      <c r="M726" s="7">
        <f t="shared" ca="1" si="144"/>
        <v>157.230367</v>
      </c>
      <c r="N726" s="7">
        <f t="shared" ca="1" si="146"/>
        <v>-0.73967490000001135</v>
      </c>
      <c r="O726" s="7">
        <f t="shared" ca="1" si="147"/>
        <v>0.54711895769002683</v>
      </c>
      <c r="P726" s="7">
        <f t="shared" ca="1" si="148"/>
        <v>0.73967490000001135</v>
      </c>
      <c r="Q726" s="22">
        <f t="shared" ca="1" si="149"/>
        <v>4.7266383071994308E-3</v>
      </c>
      <c r="R726" s="23">
        <f t="shared" ca="1" si="145"/>
        <v>-0.76453178073747508</v>
      </c>
      <c r="S726" s="24">
        <f t="shared" ca="1" si="156"/>
        <v>0</v>
      </c>
    </row>
    <row r="727" spans="5:19" x14ac:dyDescent="0.3">
      <c r="E727" s="21">
        <f t="shared" si="150"/>
        <v>726</v>
      </c>
      <c r="F727" s="97">
        <v>44516</v>
      </c>
      <c r="G727" s="98">
        <v>157.4931641</v>
      </c>
      <c r="H727" s="25">
        <f t="shared" si="151"/>
        <v>156.49069209999999</v>
      </c>
      <c r="I727" s="7">
        <f t="shared" si="152"/>
        <v>1.0024720000000116</v>
      </c>
      <c r="J727" s="7">
        <f t="shared" si="153"/>
        <v>1.0049501107840233</v>
      </c>
      <c r="K727" s="7">
        <f t="shared" si="154"/>
        <v>1.0024720000000116</v>
      </c>
      <c r="L727" s="22">
        <f t="shared" si="155"/>
        <v>6.3651778521859768E-3</v>
      </c>
      <c r="M727" s="7">
        <f t="shared" ca="1" si="144"/>
        <v>156.81835426666666</v>
      </c>
      <c r="N727" s="7">
        <f t="shared" ca="1" si="146"/>
        <v>0.67480983333334166</v>
      </c>
      <c r="O727" s="7">
        <f t="shared" ca="1" si="147"/>
        <v>0.45536831116337234</v>
      </c>
      <c r="P727" s="7">
        <f t="shared" ca="1" si="148"/>
        <v>0.67480983333334166</v>
      </c>
      <c r="Q727" s="22">
        <f t="shared" ca="1" si="149"/>
        <v>4.2846928448581579E-3</v>
      </c>
      <c r="R727" s="23">
        <f t="shared" ca="1" si="145"/>
        <v>0.64995295259587793</v>
      </c>
      <c r="S727" s="24">
        <f t="shared" ca="1" si="156"/>
        <v>1</v>
      </c>
    </row>
    <row r="728" spans="5:19" x14ac:dyDescent="0.3">
      <c r="E728" s="21">
        <f t="shared" si="150"/>
        <v>727</v>
      </c>
      <c r="F728" s="97">
        <v>44517</v>
      </c>
      <c r="G728" s="98">
        <v>157.1038513</v>
      </c>
      <c r="H728" s="25">
        <f t="shared" si="151"/>
        <v>157.4931641</v>
      </c>
      <c r="I728" s="7">
        <f t="shared" si="152"/>
        <v>-0.38931279999999902</v>
      </c>
      <c r="J728" s="7">
        <f t="shared" si="153"/>
        <v>0.15156445624383924</v>
      </c>
      <c r="K728" s="7">
        <f t="shared" si="154"/>
        <v>0.38931279999999902</v>
      </c>
      <c r="L728" s="22">
        <f t="shared" si="155"/>
        <v>2.4780601925320149E-3</v>
      </c>
      <c r="M728" s="7">
        <f t="shared" ca="1" si="144"/>
        <v>156.90920003333332</v>
      </c>
      <c r="N728" s="7">
        <f t="shared" ca="1" si="146"/>
        <v>0.19465126666668198</v>
      </c>
      <c r="O728" s="7">
        <f t="shared" ca="1" si="147"/>
        <v>3.7889115614943736E-2</v>
      </c>
      <c r="P728" s="7">
        <f t="shared" ca="1" si="148"/>
        <v>0.19465126666668198</v>
      </c>
      <c r="Q728" s="22">
        <f t="shared" ca="1" si="149"/>
        <v>1.2389974214889407E-3</v>
      </c>
      <c r="R728" s="23">
        <f t="shared" ca="1" si="145"/>
        <v>0.16979438592921825</v>
      </c>
      <c r="S728" s="24">
        <f t="shared" ca="1" si="156"/>
        <v>0</v>
      </c>
    </row>
    <row r="729" spans="5:19" x14ac:dyDescent="0.3">
      <c r="E729" s="21">
        <f t="shared" si="150"/>
        <v>728</v>
      </c>
      <c r="F729" s="97">
        <v>44518</v>
      </c>
      <c r="G729" s="98">
        <v>157.0941162</v>
      </c>
      <c r="H729" s="25">
        <f t="shared" si="151"/>
        <v>157.1038513</v>
      </c>
      <c r="I729" s="7">
        <f t="shared" si="152"/>
        <v>-9.7351000000003296E-3</v>
      </c>
      <c r="J729" s="7">
        <f t="shared" si="153"/>
        <v>9.4772172010006411E-5</v>
      </c>
      <c r="K729" s="7">
        <f t="shared" si="154"/>
        <v>9.7351000000003296E-3</v>
      </c>
      <c r="L729" s="22">
        <f t="shared" si="155"/>
        <v>6.1969857531814603E-5</v>
      </c>
      <c r="M729" s="7">
        <f t="shared" ca="1" si="144"/>
        <v>157.02923583333333</v>
      </c>
      <c r="N729" s="7">
        <f t="shared" ca="1" si="146"/>
        <v>6.4880366666670852E-2</v>
      </c>
      <c r="O729" s="7">
        <f t="shared" ca="1" si="147"/>
        <v>4.2094619788016546E-3</v>
      </c>
      <c r="P729" s="7">
        <f t="shared" ca="1" si="148"/>
        <v>6.4880366666670852E-2</v>
      </c>
      <c r="Q729" s="22">
        <f t="shared" ca="1" si="149"/>
        <v>4.1300316164655216E-4</v>
      </c>
      <c r="R729" s="23">
        <f t="shared" ca="1" si="145"/>
        <v>4.0023485929207132E-2</v>
      </c>
      <c r="S729" s="24">
        <f t="shared" ca="1" si="156"/>
        <v>0</v>
      </c>
    </row>
    <row r="730" spans="5:19" x14ac:dyDescent="0.3">
      <c r="E730" s="21">
        <f t="shared" si="150"/>
        <v>729</v>
      </c>
      <c r="F730" s="97">
        <v>44519</v>
      </c>
      <c r="G730" s="98">
        <v>155.1281281</v>
      </c>
      <c r="H730" s="25">
        <f t="shared" si="151"/>
        <v>157.0941162</v>
      </c>
      <c r="I730" s="7">
        <f t="shared" si="152"/>
        <v>-1.9659881000000041</v>
      </c>
      <c r="J730" s="7">
        <f t="shared" si="153"/>
        <v>3.8651092093416262</v>
      </c>
      <c r="K730" s="7">
        <f t="shared" si="154"/>
        <v>1.9659881000000041</v>
      </c>
      <c r="L730" s="22">
        <f t="shared" si="155"/>
        <v>1.2673318011886744E-2</v>
      </c>
      <c r="M730" s="7">
        <f t="shared" ca="1" si="144"/>
        <v>157.23037720000002</v>
      </c>
      <c r="N730" s="7">
        <f t="shared" ca="1" si="146"/>
        <v>-2.102249100000023</v>
      </c>
      <c r="O730" s="7">
        <f t="shared" ca="1" si="147"/>
        <v>4.4194512784509064</v>
      </c>
      <c r="P730" s="7">
        <f t="shared" ca="1" si="148"/>
        <v>2.102249100000023</v>
      </c>
      <c r="Q730" s="22">
        <f t="shared" ca="1" si="149"/>
        <v>1.3551695142255913E-2</v>
      </c>
      <c r="R730" s="23">
        <f t="shared" ca="1" si="145"/>
        <v>-2.1271059807374866</v>
      </c>
      <c r="S730" s="24">
        <f t="shared" ca="1" si="156"/>
        <v>1</v>
      </c>
    </row>
    <row r="731" spans="5:19" x14ac:dyDescent="0.3">
      <c r="E731" s="21">
        <f t="shared" si="150"/>
        <v>730</v>
      </c>
      <c r="F731" s="97">
        <v>44522</v>
      </c>
      <c r="G731" s="98">
        <v>152.29594420000001</v>
      </c>
      <c r="H731" s="25">
        <f t="shared" si="151"/>
        <v>155.1281281</v>
      </c>
      <c r="I731" s="7">
        <f t="shared" si="152"/>
        <v>-2.8321838999999898</v>
      </c>
      <c r="J731" s="7">
        <f t="shared" si="153"/>
        <v>8.0212656434191523</v>
      </c>
      <c r="K731" s="7">
        <f t="shared" si="154"/>
        <v>2.8321838999999898</v>
      </c>
      <c r="L731" s="22">
        <f t="shared" si="155"/>
        <v>1.8596581247631083E-2</v>
      </c>
      <c r="M731" s="7">
        <f t="shared" ca="1" si="144"/>
        <v>156.44203186666667</v>
      </c>
      <c r="N731" s="7">
        <f t="shared" ca="1" si="146"/>
        <v>-4.1460876666666593</v>
      </c>
      <c r="O731" s="7">
        <f t="shared" ca="1" si="147"/>
        <v>17.190042939685384</v>
      </c>
      <c r="P731" s="7">
        <f t="shared" ca="1" si="148"/>
        <v>4.1460876666666593</v>
      </c>
      <c r="Q731" s="22">
        <f t="shared" ca="1" si="149"/>
        <v>2.7223887598883667E-2</v>
      </c>
      <c r="R731" s="23">
        <f t="shared" ca="1" si="145"/>
        <v>-4.1709445474041233</v>
      </c>
      <c r="S731" s="24">
        <f t="shared" ca="1" si="156"/>
        <v>0</v>
      </c>
    </row>
    <row r="732" spans="5:19" x14ac:dyDescent="0.3">
      <c r="E732" s="21">
        <f t="shared" si="150"/>
        <v>731</v>
      </c>
      <c r="F732" s="97">
        <v>44523</v>
      </c>
      <c r="G732" s="98">
        <v>149.29827879999999</v>
      </c>
      <c r="H732" s="25">
        <f t="shared" si="151"/>
        <v>152.29594420000001</v>
      </c>
      <c r="I732" s="7">
        <f t="shared" si="152"/>
        <v>-2.9976654000000167</v>
      </c>
      <c r="J732" s="7">
        <f t="shared" si="153"/>
        <v>8.9859978503572595</v>
      </c>
      <c r="K732" s="7">
        <f t="shared" si="154"/>
        <v>2.9976654000000167</v>
      </c>
      <c r="L732" s="22">
        <f t="shared" si="155"/>
        <v>2.0078365431229719E-2</v>
      </c>
      <c r="M732" s="7">
        <f t="shared" ca="1" si="144"/>
        <v>154.83939616666666</v>
      </c>
      <c r="N732" s="7">
        <f t="shared" ca="1" si="146"/>
        <v>-5.5411173666666684</v>
      </c>
      <c r="O732" s="7">
        <f t="shared" ca="1" si="147"/>
        <v>30.703981671174954</v>
      </c>
      <c r="P732" s="7">
        <f t="shared" ca="1" si="148"/>
        <v>5.5411173666666684</v>
      </c>
      <c r="Q732" s="22">
        <f t="shared" ca="1" si="149"/>
        <v>3.7114408894757256E-2</v>
      </c>
      <c r="R732" s="23">
        <f t="shared" ca="1" si="145"/>
        <v>-5.5659742474041325</v>
      </c>
      <c r="S732" s="24">
        <f t="shared" ca="1" si="156"/>
        <v>0</v>
      </c>
    </row>
    <row r="733" spans="5:19" x14ac:dyDescent="0.3">
      <c r="E733" s="21">
        <f t="shared" si="150"/>
        <v>732</v>
      </c>
      <c r="F733" s="97">
        <v>44524</v>
      </c>
      <c r="G733" s="98">
        <v>147.00138849999999</v>
      </c>
      <c r="H733" s="25">
        <f t="shared" si="151"/>
        <v>149.29827879999999</v>
      </c>
      <c r="I733" s="7">
        <f t="shared" si="152"/>
        <v>-2.2968903000000012</v>
      </c>
      <c r="J733" s="7">
        <f t="shared" si="153"/>
        <v>5.2757050502340954</v>
      </c>
      <c r="K733" s="7">
        <f t="shared" si="154"/>
        <v>2.2968903000000012</v>
      </c>
      <c r="L733" s="22">
        <f t="shared" si="155"/>
        <v>1.5624956494883728E-2</v>
      </c>
      <c r="M733" s="7">
        <f t="shared" ca="1" si="144"/>
        <v>152.24078370000001</v>
      </c>
      <c r="N733" s="7">
        <f t="shared" ca="1" si="146"/>
        <v>-5.2393952000000183</v>
      </c>
      <c r="O733" s="7">
        <f t="shared" ca="1" si="147"/>
        <v>27.451262061783233</v>
      </c>
      <c r="P733" s="7">
        <f t="shared" ca="1" si="148"/>
        <v>5.2393952000000183</v>
      </c>
      <c r="Q733" s="22">
        <f t="shared" ca="1" si="149"/>
        <v>3.5641807560205588E-2</v>
      </c>
      <c r="R733" s="23">
        <f t="shared" ca="1" si="145"/>
        <v>-5.2642520807374824</v>
      </c>
      <c r="S733" s="24">
        <f t="shared" ca="1" si="156"/>
        <v>0</v>
      </c>
    </row>
    <row r="734" spans="5:19" x14ac:dyDescent="0.3">
      <c r="E734" s="21">
        <f t="shared" si="150"/>
        <v>733</v>
      </c>
      <c r="F734" s="97">
        <v>44526</v>
      </c>
      <c r="G734" s="98">
        <v>139.82844539999999</v>
      </c>
      <c r="H734" s="25">
        <f t="shared" si="151"/>
        <v>147.00138849999999</v>
      </c>
      <c r="I734" s="7">
        <f t="shared" si="152"/>
        <v>-7.1729430999999977</v>
      </c>
      <c r="J734" s="7">
        <f t="shared" si="153"/>
        <v>51.451112715837574</v>
      </c>
      <c r="K734" s="7">
        <f t="shared" si="154"/>
        <v>7.1729430999999977</v>
      </c>
      <c r="L734" s="22">
        <f t="shared" si="155"/>
        <v>5.1298168119374647E-2</v>
      </c>
      <c r="M734" s="7">
        <f t="shared" ca="1" si="144"/>
        <v>149.5318705</v>
      </c>
      <c r="N734" s="7">
        <f t="shared" ca="1" si="146"/>
        <v>-9.703425100000004</v>
      </c>
      <c r="O734" s="7">
        <f t="shared" ca="1" si="147"/>
        <v>94.156458671310091</v>
      </c>
      <c r="P734" s="7">
        <f t="shared" ca="1" si="148"/>
        <v>9.703425100000004</v>
      </c>
      <c r="Q734" s="22">
        <f t="shared" ca="1" si="149"/>
        <v>6.939521548882216E-2</v>
      </c>
      <c r="R734" s="23">
        <f t="shared" ca="1" si="145"/>
        <v>-9.7282819807374672</v>
      </c>
      <c r="S734" s="24">
        <f t="shared" ca="1" si="156"/>
        <v>0</v>
      </c>
    </row>
    <row r="735" spans="5:19" x14ac:dyDescent="0.3">
      <c r="E735" s="21">
        <f t="shared" si="150"/>
        <v>734</v>
      </c>
      <c r="F735" s="97">
        <v>44529</v>
      </c>
      <c r="G735" s="98">
        <v>140.19828799999999</v>
      </c>
      <c r="H735" s="25">
        <f t="shared" si="151"/>
        <v>139.82844539999999</v>
      </c>
      <c r="I735" s="7">
        <f t="shared" si="152"/>
        <v>0.36984259999999836</v>
      </c>
      <c r="J735" s="7">
        <f t="shared" si="153"/>
        <v>0.13678354877475879</v>
      </c>
      <c r="K735" s="7">
        <f t="shared" si="154"/>
        <v>0.36984259999999836</v>
      </c>
      <c r="L735" s="22">
        <f t="shared" si="155"/>
        <v>2.6379965495726908E-3</v>
      </c>
      <c r="M735" s="7">
        <f t="shared" ca="1" si="144"/>
        <v>145.37603756666667</v>
      </c>
      <c r="N735" s="7">
        <f t="shared" ca="1" si="146"/>
        <v>-5.1777495666666766</v>
      </c>
      <c r="O735" s="7">
        <f t="shared" ca="1" si="147"/>
        <v>26.809090575116958</v>
      </c>
      <c r="P735" s="7">
        <f t="shared" ca="1" si="148"/>
        <v>5.1777495666666766</v>
      </c>
      <c r="Q735" s="22">
        <f t="shared" ca="1" si="149"/>
        <v>3.6931617643338674E-2</v>
      </c>
      <c r="R735" s="23">
        <f t="shared" ca="1" si="145"/>
        <v>-5.2026064474041407</v>
      </c>
      <c r="S735" s="24">
        <f t="shared" ca="1" si="156"/>
        <v>0</v>
      </c>
    </row>
    <row r="736" spans="5:19" x14ac:dyDescent="0.3">
      <c r="E736" s="21">
        <f t="shared" si="150"/>
        <v>735</v>
      </c>
      <c r="F736" s="97">
        <v>44530</v>
      </c>
      <c r="G736" s="98">
        <v>140.73359679999999</v>
      </c>
      <c r="H736" s="25">
        <f t="shared" si="151"/>
        <v>140.19828799999999</v>
      </c>
      <c r="I736" s="7">
        <f t="shared" si="152"/>
        <v>0.5353087999999957</v>
      </c>
      <c r="J736" s="7">
        <f t="shared" si="153"/>
        <v>0.2865555113574354</v>
      </c>
      <c r="K736" s="7">
        <f t="shared" si="154"/>
        <v>0.5353087999999957</v>
      </c>
      <c r="L736" s="22">
        <f t="shared" si="155"/>
        <v>3.8037029690979642E-3</v>
      </c>
      <c r="M736" s="7">
        <f t="shared" ca="1" si="144"/>
        <v>142.3427073</v>
      </c>
      <c r="N736" s="7">
        <f t="shared" ca="1" si="146"/>
        <v>-1.6091105000000141</v>
      </c>
      <c r="O736" s="7">
        <f t="shared" ca="1" si="147"/>
        <v>2.5892366012102954</v>
      </c>
      <c r="P736" s="7">
        <f t="shared" ca="1" si="148"/>
        <v>1.6091105000000141</v>
      </c>
      <c r="Q736" s="22">
        <f t="shared" ca="1" si="149"/>
        <v>1.1433733924151467E-2</v>
      </c>
      <c r="R736" s="23">
        <f t="shared" ca="1" si="145"/>
        <v>-1.6339673807374777</v>
      </c>
      <c r="S736" s="24">
        <f t="shared" ca="1" si="156"/>
        <v>0</v>
      </c>
    </row>
    <row r="737" spans="5:19" x14ac:dyDescent="0.3">
      <c r="E737" s="21">
        <f t="shared" si="150"/>
        <v>736</v>
      </c>
      <c r="F737" s="97">
        <v>44531</v>
      </c>
      <c r="G737" s="98">
        <v>141.12289430000001</v>
      </c>
      <c r="H737" s="25">
        <f t="shared" si="151"/>
        <v>140.73359679999999</v>
      </c>
      <c r="I737" s="7">
        <f t="shared" si="152"/>
        <v>0.38929750000002628</v>
      </c>
      <c r="J737" s="7">
        <f t="shared" si="153"/>
        <v>0.15155254350627045</v>
      </c>
      <c r="K737" s="7">
        <f t="shared" si="154"/>
        <v>0.38929750000002628</v>
      </c>
      <c r="L737" s="22">
        <f t="shared" si="155"/>
        <v>2.7585708324012613E-3</v>
      </c>
      <c r="M737" s="7">
        <f t="shared" ca="1" si="144"/>
        <v>140.25344340000001</v>
      </c>
      <c r="N737" s="7">
        <f t="shared" ca="1" si="146"/>
        <v>0.86945090000000391</v>
      </c>
      <c r="O737" s="7">
        <f t="shared" ca="1" si="147"/>
        <v>0.7559448675108168</v>
      </c>
      <c r="P737" s="7">
        <f t="shared" ca="1" si="148"/>
        <v>0.86945090000000391</v>
      </c>
      <c r="Q737" s="22">
        <f t="shared" ca="1" si="149"/>
        <v>6.1609486137077039E-3</v>
      </c>
      <c r="R737" s="23">
        <f t="shared" ca="1" si="145"/>
        <v>0.84459401926254019</v>
      </c>
      <c r="S737" s="24">
        <f t="shared" ca="1" si="156"/>
        <v>1</v>
      </c>
    </row>
    <row r="738" spans="5:19" x14ac:dyDescent="0.3">
      <c r="E738" s="21">
        <f t="shared" si="150"/>
        <v>737</v>
      </c>
      <c r="F738" s="97">
        <v>44532</v>
      </c>
      <c r="G738" s="98">
        <v>141.2980804</v>
      </c>
      <c r="H738" s="25">
        <f t="shared" si="151"/>
        <v>141.12289430000001</v>
      </c>
      <c r="I738" s="7">
        <f t="shared" si="152"/>
        <v>0.17518609999999057</v>
      </c>
      <c r="J738" s="7">
        <f t="shared" si="153"/>
        <v>3.0690169633206699E-2</v>
      </c>
      <c r="K738" s="7">
        <f t="shared" si="154"/>
        <v>0.17518609999999057</v>
      </c>
      <c r="L738" s="22">
        <f t="shared" si="155"/>
        <v>1.2398335455376121E-3</v>
      </c>
      <c r="M738" s="7">
        <f t="shared" ca="1" si="144"/>
        <v>140.68492636666667</v>
      </c>
      <c r="N738" s="7">
        <f t="shared" ca="1" si="146"/>
        <v>0.61315403333333052</v>
      </c>
      <c r="O738" s="7">
        <f t="shared" ca="1" si="147"/>
        <v>0.37595786859293101</v>
      </c>
      <c r="P738" s="7">
        <f t="shared" ca="1" si="148"/>
        <v>0.61315403333333052</v>
      </c>
      <c r="Q738" s="22">
        <f t="shared" ca="1" si="149"/>
        <v>4.3394363999677554E-3</v>
      </c>
      <c r="R738" s="23">
        <f t="shared" ca="1" si="145"/>
        <v>0.58829715259586679</v>
      </c>
      <c r="S738" s="24">
        <f t="shared" ca="1" si="156"/>
        <v>0</v>
      </c>
    </row>
    <row r="739" spans="5:19" x14ac:dyDescent="0.3">
      <c r="E739" s="21">
        <f t="shared" si="150"/>
        <v>738</v>
      </c>
      <c r="F739" s="97">
        <v>44533</v>
      </c>
      <c r="G739" s="98">
        <v>137.93060299999999</v>
      </c>
      <c r="H739" s="25">
        <f t="shared" si="151"/>
        <v>141.2980804</v>
      </c>
      <c r="I739" s="7">
        <f t="shared" si="152"/>
        <v>-3.3674774000000127</v>
      </c>
      <c r="J739" s="7">
        <f t="shared" si="153"/>
        <v>11.339904039510845</v>
      </c>
      <c r="K739" s="7">
        <f t="shared" si="154"/>
        <v>3.3674774000000127</v>
      </c>
      <c r="L739" s="22">
        <f t="shared" si="155"/>
        <v>2.4414287523995042E-2</v>
      </c>
      <c r="M739" s="7">
        <f t="shared" ca="1" si="144"/>
        <v>141.05152383333333</v>
      </c>
      <c r="N739" s="7">
        <f t="shared" ca="1" si="146"/>
        <v>-3.1209208333333436</v>
      </c>
      <c r="O739" s="7">
        <f t="shared" ca="1" si="147"/>
        <v>9.740146847934092</v>
      </c>
      <c r="P739" s="7">
        <f t="shared" ca="1" si="148"/>
        <v>3.1209208333333436</v>
      </c>
      <c r="Q739" s="22">
        <f t="shared" ca="1" si="149"/>
        <v>2.2626746823787493E-2</v>
      </c>
      <c r="R739" s="23">
        <f t="shared" ca="1" si="145"/>
        <v>-3.1457777140708072</v>
      </c>
      <c r="S739" s="24">
        <f t="shared" ca="1" si="156"/>
        <v>1</v>
      </c>
    </row>
    <row r="740" spans="5:19" x14ac:dyDescent="0.3">
      <c r="E740" s="21">
        <f t="shared" si="150"/>
        <v>739</v>
      </c>
      <c r="F740" s="97">
        <v>44536</v>
      </c>
      <c r="G740" s="98">
        <v>140.20802309999999</v>
      </c>
      <c r="H740" s="25">
        <f t="shared" si="151"/>
        <v>137.93060299999999</v>
      </c>
      <c r="I740" s="7">
        <f t="shared" si="152"/>
        <v>2.2774201000000005</v>
      </c>
      <c r="J740" s="7">
        <f t="shared" si="153"/>
        <v>5.1866423118840119</v>
      </c>
      <c r="K740" s="7">
        <f t="shared" si="154"/>
        <v>2.2774201000000005</v>
      </c>
      <c r="L740" s="22">
        <f t="shared" si="155"/>
        <v>1.6243151066866447E-2</v>
      </c>
      <c r="M740" s="7">
        <f t="shared" ca="1" si="144"/>
        <v>140.11719256666666</v>
      </c>
      <c r="N740" s="7">
        <f t="shared" ca="1" si="146"/>
        <v>9.0830533333331687E-2</v>
      </c>
      <c r="O740" s="7">
        <f t="shared" ca="1" si="147"/>
        <v>8.2501857856174792E-3</v>
      </c>
      <c r="P740" s="7">
        <f t="shared" ca="1" si="148"/>
        <v>9.0830533333331687E-2</v>
      </c>
      <c r="Q740" s="22">
        <f t="shared" ca="1" si="149"/>
        <v>6.4782693119172648E-4</v>
      </c>
      <c r="R740" s="23">
        <f t="shared" ca="1" si="145"/>
        <v>6.597365259586796E-2</v>
      </c>
      <c r="S740" s="24">
        <f t="shared" ca="1" si="156"/>
        <v>1</v>
      </c>
    </row>
    <row r="741" spans="5:19" x14ac:dyDescent="0.3">
      <c r="E741" s="21">
        <f t="shared" si="150"/>
        <v>740</v>
      </c>
      <c r="F741" s="97">
        <v>44537</v>
      </c>
      <c r="G741" s="98">
        <v>145.13272090000001</v>
      </c>
      <c r="H741" s="25">
        <f t="shared" si="151"/>
        <v>140.20802309999999</v>
      </c>
      <c r="I741" s="7">
        <f t="shared" si="152"/>
        <v>4.9246978000000183</v>
      </c>
      <c r="J741" s="7">
        <f t="shared" si="153"/>
        <v>24.25264842132502</v>
      </c>
      <c r="K741" s="7">
        <f t="shared" si="154"/>
        <v>4.9246978000000183</v>
      </c>
      <c r="L741" s="22">
        <f t="shared" si="155"/>
        <v>3.3932374239667537E-2</v>
      </c>
      <c r="M741" s="7">
        <f t="shared" ca="1" si="144"/>
        <v>139.81223550000001</v>
      </c>
      <c r="N741" s="7">
        <f t="shared" ca="1" si="146"/>
        <v>5.3204853999999955</v>
      </c>
      <c r="O741" s="7">
        <f t="shared" ca="1" si="147"/>
        <v>28.307564891613112</v>
      </c>
      <c r="P741" s="7">
        <f t="shared" ca="1" si="148"/>
        <v>5.3204853999999955</v>
      </c>
      <c r="Q741" s="22">
        <f t="shared" ca="1" si="149"/>
        <v>3.6659447759309495E-2</v>
      </c>
      <c r="R741" s="23">
        <f t="shared" ca="1" si="145"/>
        <v>5.2956285192625314</v>
      </c>
      <c r="S741" s="24">
        <f t="shared" ca="1" si="156"/>
        <v>0</v>
      </c>
    </row>
    <row r="742" spans="5:19" x14ac:dyDescent="0.3">
      <c r="E742" s="21">
        <f t="shared" si="150"/>
        <v>741</v>
      </c>
      <c r="F742" s="97">
        <v>44538</v>
      </c>
      <c r="G742" s="98">
        <v>145.21058650000001</v>
      </c>
      <c r="H742" s="25">
        <f t="shared" si="151"/>
        <v>145.13272090000001</v>
      </c>
      <c r="I742" s="7">
        <f t="shared" si="152"/>
        <v>7.7865599999995538E-2</v>
      </c>
      <c r="J742" s="7">
        <f t="shared" si="153"/>
        <v>6.0630516633593048E-3</v>
      </c>
      <c r="K742" s="7">
        <f t="shared" si="154"/>
        <v>7.7865599999995538E-2</v>
      </c>
      <c r="L742" s="22">
        <f t="shared" si="155"/>
        <v>5.3622536673657425E-4</v>
      </c>
      <c r="M742" s="7">
        <f t="shared" ca="1" si="144"/>
        <v>141.09044900000001</v>
      </c>
      <c r="N742" s="7">
        <f t="shared" ca="1" si="146"/>
        <v>4.1201374999999985</v>
      </c>
      <c r="O742" s="7">
        <f t="shared" ca="1" si="147"/>
        <v>16.975533018906237</v>
      </c>
      <c r="P742" s="7">
        <f t="shared" ca="1" si="148"/>
        <v>4.1201374999999985</v>
      </c>
      <c r="Q742" s="22">
        <f t="shared" ca="1" si="149"/>
        <v>2.8373533908975696E-2</v>
      </c>
      <c r="R742" s="23">
        <f t="shared" ca="1" si="145"/>
        <v>4.0952806192625344</v>
      </c>
      <c r="S742" s="24">
        <f t="shared" ca="1" si="156"/>
        <v>0</v>
      </c>
    </row>
    <row r="743" spans="5:19" x14ac:dyDescent="0.3">
      <c r="E743" s="21">
        <f t="shared" si="150"/>
        <v>742</v>
      </c>
      <c r="F743" s="97">
        <v>44539</v>
      </c>
      <c r="G743" s="98">
        <v>141.83337399999999</v>
      </c>
      <c r="H743" s="25">
        <f t="shared" si="151"/>
        <v>145.21058650000001</v>
      </c>
      <c r="I743" s="7">
        <f t="shared" si="152"/>
        <v>-3.3772125000000131</v>
      </c>
      <c r="J743" s="7">
        <f t="shared" si="153"/>
        <v>11.405564270156338</v>
      </c>
      <c r="K743" s="7">
        <f t="shared" si="154"/>
        <v>3.3772125000000131</v>
      </c>
      <c r="L743" s="22">
        <f t="shared" si="155"/>
        <v>2.3811127132884909E-2</v>
      </c>
      <c r="M743" s="7">
        <f t="shared" ca="1" si="144"/>
        <v>143.51711016666664</v>
      </c>
      <c r="N743" s="7">
        <f t="shared" ca="1" si="146"/>
        <v>-1.6837361666666482</v>
      </c>
      <c r="O743" s="7">
        <f t="shared" ca="1" si="147"/>
        <v>2.8349674789412989</v>
      </c>
      <c r="P743" s="7">
        <f t="shared" ca="1" si="148"/>
        <v>1.6837361666666482</v>
      </c>
      <c r="Q743" s="22">
        <f t="shared" ca="1" si="149"/>
        <v>1.187122691353763E-2</v>
      </c>
      <c r="R743" s="23">
        <f t="shared" ca="1" si="145"/>
        <v>-1.7085930474041118</v>
      </c>
      <c r="S743" s="24">
        <f t="shared" ca="1" si="156"/>
        <v>1</v>
      </c>
    </row>
    <row r="744" spans="5:19" x14ac:dyDescent="0.3">
      <c r="E744" s="21">
        <f t="shared" si="150"/>
        <v>743</v>
      </c>
      <c r="F744" s="97">
        <v>44540</v>
      </c>
      <c r="G744" s="98">
        <v>140.8503876</v>
      </c>
      <c r="H744" s="25">
        <f t="shared" si="151"/>
        <v>141.83337399999999</v>
      </c>
      <c r="I744" s="7">
        <f t="shared" si="152"/>
        <v>-0.98298639999998727</v>
      </c>
      <c r="J744" s="7">
        <f t="shared" si="153"/>
        <v>0.96626226258493497</v>
      </c>
      <c r="K744" s="7">
        <f t="shared" si="154"/>
        <v>0.98298639999998727</v>
      </c>
      <c r="L744" s="22">
        <f t="shared" si="155"/>
        <v>6.9789399713372693E-3</v>
      </c>
      <c r="M744" s="7">
        <f t="shared" ca="1" si="144"/>
        <v>144.05889379999999</v>
      </c>
      <c r="N744" s="7">
        <f t="shared" ca="1" si="146"/>
        <v>-3.208506199999988</v>
      </c>
      <c r="O744" s="7">
        <f t="shared" ca="1" si="147"/>
        <v>10.294512035438363</v>
      </c>
      <c r="P744" s="7">
        <f t="shared" ca="1" si="148"/>
        <v>3.208506199999988</v>
      </c>
      <c r="Q744" s="22">
        <f t="shared" ca="1" si="149"/>
        <v>2.2779534047941717E-2</v>
      </c>
      <c r="R744" s="23">
        <f t="shared" ca="1" si="145"/>
        <v>-3.2333630807374516</v>
      </c>
      <c r="S744" s="24">
        <f t="shared" ca="1" si="156"/>
        <v>0</v>
      </c>
    </row>
    <row r="745" spans="5:19" x14ac:dyDescent="0.3">
      <c r="E745" s="21">
        <f t="shared" si="150"/>
        <v>744</v>
      </c>
      <c r="F745" s="97">
        <v>44543</v>
      </c>
      <c r="G745" s="98">
        <v>138.67027279999999</v>
      </c>
      <c r="H745" s="25">
        <f t="shared" si="151"/>
        <v>140.8503876</v>
      </c>
      <c r="I745" s="7">
        <f t="shared" si="152"/>
        <v>-2.1801148000000126</v>
      </c>
      <c r="J745" s="7">
        <f t="shared" si="153"/>
        <v>4.7529005411790948</v>
      </c>
      <c r="K745" s="7">
        <f t="shared" si="154"/>
        <v>2.1801148000000126</v>
      </c>
      <c r="L745" s="22">
        <f t="shared" si="155"/>
        <v>1.5721572879173081E-2</v>
      </c>
      <c r="M745" s="7">
        <f t="shared" ca="1" si="144"/>
        <v>142.63144936666666</v>
      </c>
      <c r="N745" s="7">
        <f t="shared" ca="1" si="146"/>
        <v>-3.9611765666666656</v>
      </c>
      <c r="O745" s="7">
        <f t="shared" ca="1" si="147"/>
        <v>15.690919792309113</v>
      </c>
      <c r="P745" s="7">
        <f t="shared" ca="1" si="148"/>
        <v>3.9611765666666656</v>
      </c>
      <c r="Q745" s="22">
        <f t="shared" ca="1" si="149"/>
        <v>2.8565434297369217E-2</v>
      </c>
      <c r="R745" s="23">
        <f t="shared" ca="1" si="145"/>
        <v>-3.9860334474041292</v>
      </c>
      <c r="S745" s="24">
        <f t="shared" ca="1" si="156"/>
        <v>0</v>
      </c>
    </row>
    <row r="746" spans="5:19" x14ac:dyDescent="0.3">
      <c r="E746" s="21">
        <f t="shared" si="150"/>
        <v>745</v>
      </c>
      <c r="F746" s="97">
        <v>44544</v>
      </c>
      <c r="G746" s="98">
        <v>136.25657649999999</v>
      </c>
      <c r="H746" s="25">
        <f t="shared" si="151"/>
        <v>138.67027279999999</v>
      </c>
      <c r="I746" s="7">
        <f t="shared" si="152"/>
        <v>-2.413696299999998</v>
      </c>
      <c r="J746" s="7">
        <f t="shared" si="153"/>
        <v>5.8259298286336803</v>
      </c>
      <c r="K746" s="7">
        <f t="shared" si="154"/>
        <v>2.413696299999998</v>
      </c>
      <c r="L746" s="22">
        <f t="shared" si="155"/>
        <v>1.7714347167675962E-2</v>
      </c>
      <c r="M746" s="7">
        <f t="shared" ca="1" si="144"/>
        <v>140.45134480000002</v>
      </c>
      <c r="N746" s="7">
        <f t="shared" ca="1" si="146"/>
        <v>-4.1947683000000211</v>
      </c>
      <c r="O746" s="7">
        <f t="shared" ca="1" si="147"/>
        <v>17.596081090685068</v>
      </c>
      <c r="P746" s="7">
        <f t="shared" ca="1" si="148"/>
        <v>4.1947683000000211</v>
      </c>
      <c r="Q746" s="22">
        <f t="shared" ca="1" si="149"/>
        <v>3.0785804309416371E-2</v>
      </c>
      <c r="R746" s="23">
        <f t="shared" ca="1" si="145"/>
        <v>-4.2196251807374852</v>
      </c>
      <c r="S746" s="24">
        <f t="shared" ca="1" si="156"/>
        <v>0</v>
      </c>
    </row>
    <row r="747" spans="5:19" x14ac:dyDescent="0.3">
      <c r="E747" s="21">
        <f t="shared" si="150"/>
        <v>746</v>
      </c>
      <c r="F747" s="97">
        <v>44545</v>
      </c>
      <c r="G747" s="98">
        <v>139.2736969</v>
      </c>
      <c r="H747" s="25">
        <f t="shared" si="151"/>
        <v>136.25657649999999</v>
      </c>
      <c r="I747" s="7">
        <f t="shared" si="152"/>
        <v>3.0171204000000102</v>
      </c>
      <c r="J747" s="7">
        <f t="shared" si="153"/>
        <v>9.1030155080962221</v>
      </c>
      <c r="K747" s="7">
        <f t="shared" si="154"/>
        <v>3.0171204000000102</v>
      </c>
      <c r="L747" s="22">
        <f t="shared" si="155"/>
        <v>2.1663246306776324E-2</v>
      </c>
      <c r="M747" s="7">
        <f t="shared" ca="1" si="144"/>
        <v>138.59241230000001</v>
      </c>
      <c r="N747" s="7">
        <f t="shared" ca="1" si="146"/>
        <v>0.68128459999999791</v>
      </c>
      <c r="O747" s="7">
        <f t="shared" ca="1" si="147"/>
        <v>0.46414870619715715</v>
      </c>
      <c r="P747" s="7">
        <f t="shared" ca="1" si="148"/>
        <v>0.68128459999999791</v>
      </c>
      <c r="Q747" s="22">
        <f t="shared" ca="1" si="149"/>
        <v>4.8916961002993089E-3</v>
      </c>
      <c r="R747" s="23">
        <f t="shared" ca="1" si="145"/>
        <v>0.65642771926253418</v>
      </c>
      <c r="S747" s="24">
        <f t="shared" ca="1" si="156"/>
        <v>1</v>
      </c>
    </row>
    <row r="748" spans="5:19" x14ac:dyDescent="0.3">
      <c r="E748" s="21">
        <f t="shared" si="150"/>
        <v>747</v>
      </c>
      <c r="F748" s="97">
        <v>44546</v>
      </c>
      <c r="G748" s="98">
        <v>137.7846222</v>
      </c>
      <c r="H748" s="25">
        <f t="shared" si="151"/>
        <v>139.2736969</v>
      </c>
      <c r="I748" s="7">
        <f t="shared" si="152"/>
        <v>-1.4890747000000033</v>
      </c>
      <c r="J748" s="7">
        <f t="shared" si="153"/>
        <v>2.2173434621801</v>
      </c>
      <c r="K748" s="7">
        <f t="shared" si="154"/>
        <v>1.4890747000000033</v>
      </c>
      <c r="L748" s="22">
        <f t="shared" si="155"/>
        <v>1.0807263366724268E-2</v>
      </c>
      <c r="M748" s="7">
        <f t="shared" ca="1" si="144"/>
        <v>138.06684873333333</v>
      </c>
      <c r="N748" s="7">
        <f t="shared" ca="1" si="146"/>
        <v>-0.28222653333332914</v>
      </c>
      <c r="O748" s="7">
        <f t="shared" ca="1" si="147"/>
        <v>7.9651816117348742E-2</v>
      </c>
      <c r="P748" s="7">
        <f t="shared" ca="1" si="148"/>
        <v>0.28222653333332914</v>
      </c>
      <c r="Q748" s="22">
        <f t="shared" ca="1" si="149"/>
        <v>2.0483166323428011E-3</v>
      </c>
      <c r="R748" s="23">
        <f t="shared" ca="1" si="145"/>
        <v>-0.30708341407079287</v>
      </c>
      <c r="S748" s="24">
        <f t="shared" ca="1" si="156"/>
        <v>1</v>
      </c>
    </row>
    <row r="749" spans="5:19" x14ac:dyDescent="0.3">
      <c r="E749" s="21">
        <f t="shared" si="150"/>
        <v>748</v>
      </c>
      <c r="F749" s="97">
        <v>44547</v>
      </c>
      <c r="G749" s="98">
        <v>137.15199279999999</v>
      </c>
      <c r="H749" s="25">
        <f t="shared" si="151"/>
        <v>137.7846222</v>
      </c>
      <c r="I749" s="7">
        <f t="shared" si="152"/>
        <v>-0.63262940000001322</v>
      </c>
      <c r="J749" s="7">
        <f t="shared" si="153"/>
        <v>0.40021995774437674</v>
      </c>
      <c r="K749" s="7">
        <f t="shared" si="154"/>
        <v>0.63262940000001322</v>
      </c>
      <c r="L749" s="22">
        <f t="shared" si="155"/>
        <v>4.6126154427995544E-3</v>
      </c>
      <c r="M749" s="7">
        <f t="shared" ca="1" si="144"/>
        <v>137.77163186666667</v>
      </c>
      <c r="N749" s="7">
        <f t="shared" ca="1" si="146"/>
        <v>-0.61963906666667867</v>
      </c>
      <c r="O749" s="7">
        <f t="shared" ca="1" si="147"/>
        <v>0.38395257293955265</v>
      </c>
      <c r="P749" s="7">
        <f t="shared" ca="1" si="148"/>
        <v>0.61963906666667867</v>
      </c>
      <c r="Q749" s="22">
        <f t="shared" ca="1" si="149"/>
        <v>4.5179005715962062E-3</v>
      </c>
      <c r="R749" s="23">
        <f t="shared" ca="1" si="145"/>
        <v>-0.6444959474041424</v>
      </c>
      <c r="S749" s="24">
        <f t="shared" ca="1" si="156"/>
        <v>0</v>
      </c>
    </row>
    <row r="750" spans="5:19" x14ac:dyDescent="0.3">
      <c r="E750" s="21">
        <f t="shared" si="150"/>
        <v>749</v>
      </c>
      <c r="F750" s="97">
        <v>44550</v>
      </c>
      <c r="G750" s="98">
        <v>135.50717159999999</v>
      </c>
      <c r="H750" s="25">
        <f t="shared" si="151"/>
        <v>137.15199279999999</v>
      </c>
      <c r="I750" s="7">
        <f t="shared" si="152"/>
        <v>-1.6448211999999955</v>
      </c>
      <c r="J750" s="7">
        <f t="shared" si="153"/>
        <v>2.7054367799694252</v>
      </c>
      <c r="K750" s="7">
        <f t="shared" si="154"/>
        <v>1.6448211999999955</v>
      </c>
      <c r="L750" s="22">
        <f t="shared" si="155"/>
        <v>1.2138259404124377E-2</v>
      </c>
      <c r="M750" s="7">
        <f t="shared" ca="1" si="144"/>
        <v>138.07010396666666</v>
      </c>
      <c r="N750" s="7">
        <f t="shared" ca="1" si="146"/>
        <v>-2.5629323666666721</v>
      </c>
      <c r="O750" s="7">
        <f t="shared" ca="1" si="147"/>
        <v>6.5686223161076294</v>
      </c>
      <c r="P750" s="7">
        <f t="shared" ca="1" si="148"/>
        <v>2.5629323666666721</v>
      </c>
      <c r="Q750" s="22">
        <f t="shared" ca="1" si="149"/>
        <v>1.8913628971846036E-2</v>
      </c>
      <c r="R750" s="23">
        <f t="shared" ca="1" si="145"/>
        <v>-2.5877892474041357</v>
      </c>
      <c r="S750" s="24">
        <f t="shared" ca="1" si="156"/>
        <v>0</v>
      </c>
    </row>
    <row r="751" spans="5:19" x14ac:dyDescent="0.3">
      <c r="E751" s="21">
        <f t="shared" si="150"/>
        <v>750</v>
      </c>
      <c r="F751" s="97">
        <v>44551</v>
      </c>
      <c r="G751" s="98">
        <v>136.188446</v>
      </c>
      <c r="H751" s="25">
        <f t="shared" si="151"/>
        <v>135.50717159999999</v>
      </c>
      <c r="I751" s="7">
        <f t="shared" si="152"/>
        <v>0.68127440000000661</v>
      </c>
      <c r="J751" s="7">
        <f t="shared" si="153"/>
        <v>0.464134808095369</v>
      </c>
      <c r="K751" s="7">
        <f t="shared" si="154"/>
        <v>0.68127440000000661</v>
      </c>
      <c r="L751" s="22">
        <f t="shared" si="155"/>
        <v>5.0024390468484132E-3</v>
      </c>
      <c r="M751" s="7">
        <f t="shared" ca="1" si="144"/>
        <v>136.81459553333332</v>
      </c>
      <c r="N751" s="7">
        <f t="shared" ca="1" si="146"/>
        <v>-0.62614953333331869</v>
      </c>
      <c r="O751" s="7">
        <f t="shared" ca="1" si="147"/>
        <v>0.39206323809353277</v>
      </c>
      <c r="P751" s="7">
        <f t="shared" ca="1" si="148"/>
        <v>0.62614953333331869</v>
      </c>
      <c r="Q751" s="22">
        <f t="shared" ca="1" si="149"/>
        <v>4.597670005965988E-3</v>
      </c>
      <c r="R751" s="23">
        <f t="shared" ca="1" si="145"/>
        <v>-0.65100641407078241</v>
      </c>
      <c r="S751" s="24">
        <f t="shared" ca="1" si="156"/>
        <v>0</v>
      </c>
    </row>
    <row r="752" spans="5:19" x14ac:dyDescent="0.3">
      <c r="E752" s="21">
        <f t="shared" si="150"/>
        <v>751</v>
      </c>
      <c r="F752" s="97">
        <v>44552</v>
      </c>
      <c r="G752" s="98">
        <v>137.72621150000001</v>
      </c>
      <c r="H752" s="25">
        <f t="shared" si="151"/>
        <v>136.188446</v>
      </c>
      <c r="I752" s="7">
        <f t="shared" si="152"/>
        <v>1.5377655000000061</v>
      </c>
      <c r="J752" s="7">
        <f t="shared" si="153"/>
        <v>2.3647227329902689</v>
      </c>
      <c r="K752" s="7">
        <f t="shared" si="154"/>
        <v>1.5377655000000061</v>
      </c>
      <c r="L752" s="22">
        <f t="shared" si="155"/>
        <v>1.1165380091791794E-2</v>
      </c>
      <c r="M752" s="7">
        <f t="shared" ca="1" si="144"/>
        <v>136.2825368</v>
      </c>
      <c r="N752" s="7">
        <f t="shared" ca="1" si="146"/>
        <v>1.4436747000000025</v>
      </c>
      <c r="O752" s="7">
        <f t="shared" ca="1" si="147"/>
        <v>2.0841966394200973</v>
      </c>
      <c r="P752" s="7">
        <f t="shared" ca="1" si="148"/>
        <v>1.4436747000000025</v>
      </c>
      <c r="Q752" s="22">
        <f t="shared" ca="1" si="149"/>
        <v>1.0482207303001307E-2</v>
      </c>
      <c r="R752" s="23">
        <f t="shared" ca="1" si="145"/>
        <v>1.4188178192625389</v>
      </c>
      <c r="S752" s="24">
        <f t="shared" ca="1" si="156"/>
        <v>1</v>
      </c>
    </row>
    <row r="753" spans="5:19" x14ac:dyDescent="0.3">
      <c r="E753" s="21">
        <f t="shared" si="150"/>
        <v>752</v>
      </c>
      <c r="F753" s="97">
        <v>44553</v>
      </c>
      <c r="G753" s="98">
        <v>138.46591190000001</v>
      </c>
      <c r="H753" s="25">
        <f t="shared" si="151"/>
        <v>137.72621150000001</v>
      </c>
      <c r="I753" s="7">
        <f t="shared" si="152"/>
        <v>0.73970040000000381</v>
      </c>
      <c r="J753" s="7">
        <f t="shared" si="153"/>
        <v>0.54715668176016563</v>
      </c>
      <c r="K753" s="7">
        <f t="shared" si="154"/>
        <v>0.73970040000000381</v>
      </c>
      <c r="L753" s="22">
        <f t="shared" si="155"/>
        <v>5.3421119310160248E-3</v>
      </c>
      <c r="M753" s="7">
        <f t="shared" ca="1" si="144"/>
        <v>136.47394303333331</v>
      </c>
      <c r="N753" s="7">
        <f t="shared" ca="1" si="146"/>
        <v>1.9919688666666957</v>
      </c>
      <c r="O753" s="7">
        <f t="shared" ca="1" si="147"/>
        <v>3.9679399657694003</v>
      </c>
      <c r="P753" s="7">
        <f t="shared" ca="1" si="148"/>
        <v>1.9919688666666957</v>
      </c>
      <c r="Q753" s="22">
        <f t="shared" ca="1" si="149"/>
        <v>1.4385987419815604E-2</v>
      </c>
      <c r="R753" s="23">
        <f t="shared" ca="1" si="145"/>
        <v>1.9671119859292321</v>
      </c>
      <c r="S753" s="24">
        <f t="shared" ca="1" si="156"/>
        <v>0</v>
      </c>
    </row>
    <row r="754" spans="5:19" x14ac:dyDescent="0.3">
      <c r="E754" s="21">
        <f t="shared" si="150"/>
        <v>753</v>
      </c>
      <c r="F754" s="97">
        <v>44557</v>
      </c>
      <c r="G754" s="98">
        <v>140.01338200000001</v>
      </c>
      <c r="H754" s="25">
        <f t="shared" si="151"/>
        <v>138.46591190000001</v>
      </c>
      <c r="I754" s="7">
        <f t="shared" si="152"/>
        <v>1.5474700999999982</v>
      </c>
      <c r="J754" s="7">
        <f t="shared" si="153"/>
        <v>2.3946637103940045</v>
      </c>
      <c r="K754" s="7">
        <f t="shared" si="154"/>
        <v>1.5474700999999982</v>
      </c>
      <c r="L754" s="22">
        <f t="shared" si="155"/>
        <v>1.1052301415017588E-2</v>
      </c>
      <c r="M754" s="7">
        <f t="shared" ca="1" si="144"/>
        <v>137.46018979999999</v>
      </c>
      <c r="N754" s="7">
        <f t="shared" ca="1" si="146"/>
        <v>2.5531922000000122</v>
      </c>
      <c r="O754" s="7">
        <f t="shared" ca="1" si="147"/>
        <v>6.5187904101409027</v>
      </c>
      <c r="P754" s="7">
        <f t="shared" ca="1" si="148"/>
        <v>2.5531922000000122</v>
      </c>
      <c r="Q754" s="22">
        <f t="shared" ca="1" si="149"/>
        <v>1.823534410446576E-2</v>
      </c>
      <c r="R754" s="23">
        <f t="shared" ca="1" si="145"/>
        <v>2.5283353192625486</v>
      </c>
      <c r="S754" s="24">
        <f t="shared" ca="1" si="156"/>
        <v>0</v>
      </c>
    </row>
    <row r="755" spans="5:19" x14ac:dyDescent="0.3">
      <c r="E755" s="21">
        <f t="shared" si="150"/>
        <v>754</v>
      </c>
      <c r="F755" s="97">
        <v>44558</v>
      </c>
      <c r="G755" s="98">
        <v>139.88685609999999</v>
      </c>
      <c r="H755" s="25">
        <f t="shared" si="151"/>
        <v>140.01338200000001</v>
      </c>
      <c r="I755" s="7">
        <f t="shared" si="152"/>
        <v>-0.12652590000001851</v>
      </c>
      <c r="J755" s="7">
        <f t="shared" si="153"/>
        <v>1.6008803370814683E-2</v>
      </c>
      <c r="K755" s="7">
        <f t="shared" si="154"/>
        <v>0.12652590000001851</v>
      </c>
      <c r="L755" s="22">
        <f t="shared" si="155"/>
        <v>9.0448740880679868E-4</v>
      </c>
      <c r="M755" s="7">
        <f t="shared" ca="1" si="144"/>
        <v>138.73516846666666</v>
      </c>
      <c r="N755" s="7">
        <f t="shared" ca="1" si="146"/>
        <v>1.1516876333333244</v>
      </c>
      <c r="O755" s="7">
        <f t="shared" ca="1" si="147"/>
        <v>1.3263844047729139</v>
      </c>
      <c r="P755" s="7">
        <f t="shared" ca="1" si="148"/>
        <v>1.1516876333333244</v>
      </c>
      <c r="Q755" s="22">
        <f t="shared" ca="1" si="149"/>
        <v>8.2329939026581957E-3</v>
      </c>
      <c r="R755" s="23">
        <f t="shared" ca="1" si="145"/>
        <v>1.1268307525958607</v>
      </c>
      <c r="S755" s="24">
        <f t="shared" ca="1" si="156"/>
        <v>0</v>
      </c>
    </row>
    <row r="756" spans="5:19" x14ac:dyDescent="0.3">
      <c r="E756" s="21">
        <f t="shared" si="150"/>
        <v>755</v>
      </c>
      <c r="F756" s="97">
        <v>44559</v>
      </c>
      <c r="G756" s="98">
        <v>140.34426880000001</v>
      </c>
      <c r="H756" s="25">
        <f t="shared" si="151"/>
        <v>139.88685609999999</v>
      </c>
      <c r="I756" s="7">
        <f t="shared" si="152"/>
        <v>0.45741270000002032</v>
      </c>
      <c r="J756" s="7">
        <f t="shared" si="153"/>
        <v>0.20922637812130859</v>
      </c>
      <c r="K756" s="7">
        <f t="shared" si="154"/>
        <v>0.45741270000002032</v>
      </c>
      <c r="L756" s="22">
        <f t="shared" si="155"/>
        <v>3.2592189471724285E-3</v>
      </c>
      <c r="M756" s="7">
        <f t="shared" ca="1" si="144"/>
        <v>139.45538333333334</v>
      </c>
      <c r="N756" s="7">
        <f t="shared" ca="1" si="146"/>
        <v>0.88888546666666457</v>
      </c>
      <c r="O756" s="7">
        <f t="shared" ca="1" si="147"/>
        <v>0.79011737285121408</v>
      </c>
      <c r="P756" s="7">
        <f t="shared" ca="1" si="148"/>
        <v>0.88888546666666457</v>
      </c>
      <c r="Q756" s="22">
        <f t="shared" ca="1" si="149"/>
        <v>6.3336071666267035E-3</v>
      </c>
      <c r="R756" s="23">
        <f t="shared" ca="1" si="145"/>
        <v>0.86402858592920084</v>
      </c>
      <c r="S756" s="24">
        <f t="shared" ca="1" si="156"/>
        <v>0</v>
      </c>
    </row>
    <row r="757" spans="5:19" x14ac:dyDescent="0.3">
      <c r="E757" s="21">
        <f t="shared" si="150"/>
        <v>756</v>
      </c>
      <c r="F757" s="97">
        <v>44560</v>
      </c>
      <c r="G757" s="98">
        <v>139.19584660000001</v>
      </c>
      <c r="H757" s="25">
        <f t="shared" si="151"/>
        <v>140.34426880000001</v>
      </c>
      <c r="I757" s="7">
        <f t="shared" si="152"/>
        <v>-1.1484221999999988</v>
      </c>
      <c r="J757" s="7">
        <f t="shared" si="153"/>
        <v>1.3188735494528374</v>
      </c>
      <c r="K757" s="7">
        <f t="shared" si="154"/>
        <v>1.1484221999999988</v>
      </c>
      <c r="L757" s="22">
        <f t="shared" si="155"/>
        <v>8.2504056554227583E-3</v>
      </c>
      <c r="M757" s="7">
        <f t="shared" ca="1" si="144"/>
        <v>140.08150230000001</v>
      </c>
      <c r="N757" s="7">
        <f t="shared" ca="1" si="146"/>
        <v>-0.88565570000000093</v>
      </c>
      <c r="O757" s="7">
        <f t="shared" ca="1" si="147"/>
        <v>0.7843860189424916</v>
      </c>
      <c r="P757" s="7">
        <f t="shared" ca="1" si="148"/>
        <v>0.88565570000000093</v>
      </c>
      <c r="Q757" s="22">
        <f t="shared" ca="1" si="149"/>
        <v>6.3626589559461818E-3</v>
      </c>
      <c r="R757" s="23">
        <f t="shared" ca="1" si="145"/>
        <v>-0.91051258073746466</v>
      </c>
      <c r="S757" s="24">
        <f t="shared" ca="1" si="156"/>
        <v>1</v>
      </c>
    </row>
    <row r="758" spans="5:19" x14ac:dyDescent="0.3">
      <c r="E758" s="21">
        <f t="shared" si="150"/>
        <v>757</v>
      </c>
      <c r="F758" s="97">
        <v>44561</v>
      </c>
      <c r="G758" s="98">
        <v>140.1496277</v>
      </c>
      <c r="H758" s="25">
        <f t="shared" si="151"/>
        <v>139.19584660000001</v>
      </c>
      <c r="I758" s="7">
        <f t="shared" si="152"/>
        <v>0.95378109999998628</v>
      </c>
      <c r="J758" s="7">
        <f t="shared" si="153"/>
        <v>0.90969838671718384</v>
      </c>
      <c r="K758" s="7">
        <f t="shared" si="154"/>
        <v>0.95378109999998628</v>
      </c>
      <c r="L758" s="22">
        <f t="shared" si="155"/>
        <v>6.8054486883234603E-3</v>
      </c>
      <c r="M758" s="7">
        <f t="shared" ca="1" si="144"/>
        <v>139.80899050000002</v>
      </c>
      <c r="N758" s="7">
        <f t="shared" ca="1" si="146"/>
        <v>0.34063719999997488</v>
      </c>
      <c r="O758" s="7">
        <f t="shared" ca="1" si="147"/>
        <v>0.11603370202382289</v>
      </c>
      <c r="P758" s="7">
        <f t="shared" ca="1" si="148"/>
        <v>0.34063719999997488</v>
      </c>
      <c r="Q758" s="22">
        <f t="shared" ca="1" si="149"/>
        <v>2.4305251864752183E-3</v>
      </c>
      <c r="R758" s="23">
        <f t="shared" ca="1" si="145"/>
        <v>0.31578031926251116</v>
      </c>
      <c r="S758" s="24">
        <f t="shared" ca="1" si="156"/>
        <v>1</v>
      </c>
    </row>
    <row r="759" spans="5:19" x14ac:dyDescent="0.3">
      <c r="E759" s="21">
        <f t="shared" si="150"/>
        <v>758</v>
      </c>
      <c r="F759" s="97">
        <v>44564</v>
      </c>
      <c r="G759" s="98">
        <v>143.21540830000001</v>
      </c>
      <c r="H759" s="25">
        <f t="shared" si="151"/>
        <v>140.1496277</v>
      </c>
      <c r="I759" s="7">
        <f t="shared" si="152"/>
        <v>3.0657806000000107</v>
      </c>
      <c r="J759" s="7">
        <f t="shared" si="153"/>
        <v>9.3990106873364265</v>
      </c>
      <c r="K759" s="7">
        <f t="shared" si="154"/>
        <v>3.0657806000000107</v>
      </c>
      <c r="L759" s="22">
        <f t="shared" si="155"/>
        <v>2.1406779035800232E-2</v>
      </c>
      <c r="M759" s="7">
        <f t="shared" ca="1" si="144"/>
        <v>139.89658103333332</v>
      </c>
      <c r="N759" s="7">
        <f t="shared" ca="1" si="146"/>
        <v>3.3188272666666876</v>
      </c>
      <c r="O759" s="7">
        <f t="shared" ca="1" si="147"/>
        <v>11.014614425970276</v>
      </c>
      <c r="P759" s="7">
        <f t="shared" ca="1" si="148"/>
        <v>3.3188272666666876</v>
      </c>
      <c r="Q759" s="22">
        <f t="shared" ca="1" si="149"/>
        <v>2.3173674579166685E-2</v>
      </c>
      <c r="R759" s="23">
        <f t="shared" ca="1" si="145"/>
        <v>3.293970385929224</v>
      </c>
      <c r="S759" s="24">
        <f t="shared" ca="1" si="156"/>
        <v>0</v>
      </c>
    </row>
    <row r="760" spans="5:19" x14ac:dyDescent="0.3">
      <c r="E760" s="21">
        <f t="shared" si="150"/>
        <v>759</v>
      </c>
      <c r="F760" s="97">
        <v>44565</v>
      </c>
      <c r="G760" s="98">
        <v>142.14480589999999</v>
      </c>
      <c r="H760" s="25">
        <f t="shared" si="151"/>
        <v>143.21540830000001</v>
      </c>
      <c r="I760" s="7">
        <f t="shared" si="152"/>
        <v>-1.0706024000000127</v>
      </c>
      <c r="J760" s="7">
        <f t="shared" si="153"/>
        <v>1.1461894988857873</v>
      </c>
      <c r="K760" s="7">
        <f t="shared" si="154"/>
        <v>1.0706024000000127</v>
      </c>
      <c r="L760" s="22">
        <f t="shared" si="155"/>
        <v>7.5317729214333029E-3</v>
      </c>
      <c r="M760" s="7">
        <f t="shared" ca="1" si="144"/>
        <v>140.85362753333334</v>
      </c>
      <c r="N760" s="7">
        <f t="shared" ca="1" si="146"/>
        <v>1.2911783666666565</v>
      </c>
      <c r="O760" s="7">
        <f t="shared" ca="1" si="147"/>
        <v>1.667141574547975</v>
      </c>
      <c r="P760" s="7">
        <f t="shared" ca="1" si="148"/>
        <v>1.2911783666666565</v>
      </c>
      <c r="Q760" s="22">
        <f t="shared" ca="1" si="149"/>
        <v>9.0835423671759823E-3</v>
      </c>
      <c r="R760" s="23">
        <f t="shared" ca="1" si="145"/>
        <v>1.2663214859291929</v>
      </c>
      <c r="S760" s="24">
        <f t="shared" ca="1" si="156"/>
        <v>0</v>
      </c>
    </row>
    <row r="761" spans="5:19" x14ac:dyDescent="0.3">
      <c r="E761" s="21">
        <f t="shared" si="150"/>
        <v>760</v>
      </c>
      <c r="F761" s="97">
        <v>44566</v>
      </c>
      <c r="G761" s="98">
        <v>141.40512079999999</v>
      </c>
      <c r="H761" s="25">
        <f t="shared" si="151"/>
        <v>142.14480589999999</v>
      </c>
      <c r="I761" s="7">
        <f t="shared" si="152"/>
        <v>-0.73968510000000265</v>
      </c>
      <c r="J761" s="7">
        <f t="shared" si="153"/>
        <v>0.54713404716201397</v>
      </c>
      <c r="K761" s="7">
        <f t="shared" si="154"/>
        <v>0.73968510000000265</v>
      </c>
      <c r="L761" s="22">
        <f t="shared" si="155"/>
        <v>5.2309640260213451E-3</v>
      </c>
      <c r="M761" s="7">
        <f t="shared" ca="1" si="144"/>
        <v>141.83661396666668</v>
      </c>
      <c r="N761" s="7">
        <f t="shared" ca="1" si="146"/>
        <v>-0.43149316666668369</v>
      </c>
      <c r="O761" s="7">
        <f t="shared" ca="1" si="147"/>
        <v>0.18618635288004248</v>
      </c>
      <c r="P761" s="7">
        <f t="shared" ca="1" si="148"/>
        <v>0.43149316666668369</v>
      </c>
      <c r="Q761" s="22">
        <f t="shared" ca="1" si="149"/>
        <v>3.0514677560862682E-3</v>
      </c>
      <c r="R761" s="23">
        <f t="shared" ca="1" si="145"/>
        <v>-0.45635004740414742</v>
      </c>
      <c r="S761" s="24">
        <f t="shared" ca="1" si="156"/>
        <v>1</v>
      </c>
    </row>
    <row r="762" spans="5:19" x14ac:dyDescent="0.3">
      <c r="E762" s="21">
        <f t="shared" si="150"/>
        <v>761</v>
      </c>
      <c r="F762" s="97">
        <v>44567</v>
      </c>
      <c r="G762" s="98">
        <v>139.10824579999999</v>
      </c>
      <c r="H762" s="25">
        <f t="shared" si="151"/>
        <v>141.40512079999999</v>
      </c>
      <c r="I762" s="7">
        <f t="shared" si="152"/>
        <v>-2.296875</v>
      </c>
      <c r="J762" s="7">
        <f t="shared" si="153"/>
        <v>5.275634765625</v>
      </c>
      <c r="K762" s="7">
        <f t="shared" si="154"/>
        <v>2.296875</v>
      </c>
      <c r="L762" s="22">
        <f t="shared" si="155"/>
        <v>1.6511422358831875E-2</v>
      </c>
      <c r="M762" s="7">
        <f t="shared" ca="1" si="144"/>
        <v>142.25511166666664</v>
      </c>
      <c r="N762" s="7">
        <f t="shared" ca="1" si="146"/>
        <v>-3.1468658666666443</v>
      </c>
      <c r="O762" s="7">
        <f t="shared" ca="1" si="147"/>
        <v>9.9027647827916105</v>
      </c>
      <c r="P762" s="7">
        <f t="shared" ca="1" si="148"/>
        <v>3.1468658666666443</v>
      </c>
      <c r="Q762" s="22">
        <f t="shared" ca="1" si="149"/>
        <v>2.2621706201305894E-2</v>
      </c>
      <c r="R762" s="23">
        <f t="shared" ca="1" si="145"/>
        <v>-3.1717227474041079</v>
      </c>
      <c r="S762" s="24">
        <f t="shared" ca="1" si="156"/>
        <v>0</v>
      </c>
    </row>
    <row r="763" spans="5:19" x14ac:dyDescent="0.3">
      <c r="E763" s="21">
        <f t="shared" si="150"/>
        <v>762</v>
      </c>
      <c r="F763" s="97">
        <v>44568</v>
      </c>
      <c r="G763" s="98">
        <v>137.06439209999999</v>
      </c>
      <c r="H763" s="25">
        <f t="shared" si="151"/>
        <v>139.10824579999999</v>
      </c>
      <c r="I763" s="7">
        <f t="shared" si="152"/>
        <v>-2.0438536999999997</v>
      </c>
      <c r="J763" s="7">
        <f t="shared" si="153"/>
        <v>4.1773379470036884</v>
      </c>
      <c r="K763" s="7">
        <f t="shared" si="154"/>
        <v>2.0438536999999997</v>
      </c>
      <c r="L763" s="22">
        <f t="shared" si="155"/>
        <v>1.491163145063115E-2</v>
      </c>
      <c r="M763" s="7">
        <f t="shared" ca="1" si="144"/>
        <v>140.88605749999999</v>
      </c>
      <c r="N763" s="7">
        <f t="shared" ca="1" si="146"/>
        <v>-3.8216654000000005</v>
      </c>
      <c r="O763" s="7">
        <f t="shared" ca="1" si="147"/>
        <v>14.605126429557163</v>
      </c>
      <c r="P763" s="7">
        <f t="shared" ca="1" si="148"/>
        <v>3.8216654000000005</v>
      </c>
      <c r="Q763" s="22">
        <f t="shared" ca="1" si="149"/>
        <v>2.7882262792306951E-2</v>
      </c>
      <c r="R763" s="23">
        <f t="shared" ca="1" si="145"/>
        <v>-3.8465222807374642</v>
      </c>
      <c r="S763" s="24">
        <f t="shared" ca="1" si="156"/>
        <v>0</v>
      </c>
    </row>
    <row r="764" spans="5:19" x14ac:dyDescent="0.3">
      <c r="E764" s="21">
        <f t="shared" si="150"/>
        <v>763</v>
      </c>
      <c r="F764" s="97">
        <v>44571</v>
      </c>
      <c r="G764" s="98">
        <v>137.61914060000001</v>
      </c>
      <c r="H764" s="25">
        <f t="shared" si="151"/>
        <v>137.06439209999999</v>
      </c>
      <c r="I764" s="7">
        <f t="shared" si="152"/>
        <v>0.55474850000001652</v>
      </c>
      <c r="J764" s="7">
        <f t="shared" si="153"/>
        <v>0.30774589825226834</v>
      </c>
      <c r="K764" s="7">
        <f t="shared" si="154"/>
        <v>0.55474850000001652</v>
      </c>
      <c r="L764" s="22">
        <f t="shared" si="155"/>
        <v>4.0310417401343409E-3</v>
      </c>
      <c r="M764" s="7">
        <f t="shared" ca="1" si="144"/>
        <v>139.19258623333334</v>
      </c>
      <c r="N764" s="7">
        <f t="shared" ca="1" si="146"/>
        <v>-1.5734456333333355</v>
      </c>
      <c r="O764" s="7">
        <f t="shared" ca="1" si="147"/>
        <v>2.4757311610557413</v>
      </c>
      <c r="P764" s="7">
        <f t="shared" ca="1" si="148"/>
        <v>1.5734456333333355</v>
      </c>
      <c r="Q764" s="22">
        <f t="shared" ca="1" si="149"/>
        <v>1.1433334247498822E-2</v>
      </c>
      <c r="R764" s="23">
        <f t="shared" ca="1" si="145"/>
        <v>-1.5983025140707992</v>
      </c>
      <c r="S764" s="24">
        <f t="shared" ca="1" si="156"/>
        <v>0</v>
      </c>
    </row>
    <row r="765" spans="5:19" x14ac:dyDescent="0.3">
      <c r="E765" s="21">
        <f t="shared" si="150"/>
        <v>764</v>
      </c>
      <c r="F765" s="97">
        <v>44572</v>
      </c>
      <c r="G765" s="98">
        <v>141.7749786</v>
      </c>
      <c r="H765" s="25">
        <f t="shared" si="151"/>
        <v>137.61914060000001</v>
      </c>
      <c r="I765" s="7">
        <f t="shared" si="152"/>
        <v>4.1558379999999886</v>
      </c>
      <c r="J765" s="7">
        <f t="shared" si="153"/>
        <v>17.270989482243905</v>
      </c>
      <c r="K765" s="7">
        <f t="shared" si="154"/>
        <v>4.1558379999999886</v>
      </c>
      <c r="L765" s="22">
        <f t="shared" si="155"/>
        <v>2.9312915727712115E-2</v>
      </c>
      <c r="M765" s="7">
        <f t="shared" ca="1" si="144"/>
        <v>137.93059283333332</v>
      </c>
      <c r="N765" s="7">
        <f t="shared" ca="1" si="146"/>
        <v>3.8443857666666759</v>
      </c>
      <c r="O765" s="7">
        <f t="shared" ca="1" si="147"/>
        <v>14.779301922949324</v>
      </c>
      <c r="P765" s="7">
        <f t="shared" ca="1" si="148"/>
        <v>3.8443857666666759</v>
      </c>
      <c r="Q765" s="22">
        <f t="shared" ca="1" si="149"/>
        <v>2.71161089539863E-2</v>
      </c>
      <c r="R765" s="23">
        <f t="shared" ca="1" si="145"/>
        <v>3.8195288859292122</v>
      </c>
      <c r="S765" s="24">
        <f t="shared" ca="1" si="156"/>
        <v>1</v>
      </c>
    </row>
    <row r="766" spans="5:19" x14ac:dyDescent="0.3">
      <c r="E766" s="21">
        <f t="shared" si="150"/>
        <v>765</v>
      </c>
      <c r="F766" s="97">
        <v>44573</v>
      </c>
      <c r="G766" s="98">
        <v>141.6873932</v>
      </c>
      <c r="H766" s="25">
        <f t="shared" si="151"/>
        <v>141.7749786</v>
      </c>
      <c r="I766" s="7">
        <f t="shared" si="152"/>
        <v>-8.7585399999994706E-2</v>
      </c>
      <c r="J766" s="7">
        <f t="shared" si="153"/>
        <v>7.6712022931590728E-3</v>
      </c>
      <c r="K766" s="7">
        <f t="shared" si="154"/>
        <v>8.7585399999994706E-2</v>
      </c>
      <c r="L766" s="22">
        <f t="shared" si="155"/>
        <v>6.1815944257202066E-4</v>
      </c>
      <c r="M766" s="7">
        <f t="shared" ca="1" si="144"/>
        <v>138.81950376666666</v>
      </c>
      <c r="N766" s="7">
        <f t="shared" ca="1" si="146"/>
        <v>2.867889433333346</v>
      </c>
      <c r="O766" s="7">
        <f t="shared" ca="1" si="147"/>
        <v>8.2247898018250609</v>
      </c>
      <c r="P766" s="7">
        <f t="shared" ca="1" si="148"/>
        <v>2.867889433333346</v>
      </c>
      <c r="Q766" s="22">
        <f t="shared" ca="1" si="149"/>
        <v>2.024096405870883E-2</v>
      </c>
      <c r="R766" s="23">
        <f t="shared" ca="1" si="145"/>
        <v>2.8430325525958824</v>
      </c>
      <c r="S766" s="24">
        <f t="shared" ca="1" si="156"/>
        <v>0</v>
      </c>
    </row>
    <row r="767" spans="5:19" x14ac:dyDescent="0.3">
      <c r="E767" s="21">
        <f t="shared" si="150"/>
        <v>766</v>
      </c>
      <c r="F767" s="97">
        <v>44574</v>
      </c>
      <c r="G767" s="98">
        <v>141.7360535</v>
      </c>
      <c r="H767" s="25">
        <f t="shared" si="151"/>
        <v>141.6873932</v>
      </c>
      <c r="I767" s="7">
        <f t="shared" si="152"/>
        <v>4.866029999999455E-2</v>
      </c>
      <c r="J767" s="7">
        <f t="shared" si="153"/>
        <v>2.3678247960894697E-3</v>
      </c>
      <c r="K767" s="7">
        <f t="shared" si="154"/>
        <v>4.866029999999455E-2</v>
      </c>
      <c r="L767" s="22">
        <f t="shared" si="155"/>
        <v>3.4331631789080784E-4</v>
      </c>
      <c r="M767" s="7">
        <f t="shared" ca="1" si="144"/>
        <v>140.36050413333331</v>
      </c>
      <c r="N767" s="7">
        <f t="shared" ca="1" si="146"/>
        <v>1.3755493666666894</v>
      </c>
      <c r="O767" s="7">
        <f t="shared" ca="1" si="147"/>
        <v>1.8921360601371302</v>
      </c>
      <c r="P767" s="7">
        <f t="shared" ca="1" si="148"/>
        <v>1.3755493666666894</v>
      </c>
      <c r="Q767" s="22">
        <f t="shared" ca="1" si="149"/>
        <v>9.7050068257099418E-3</v>
      </c>
      <c r="R767" s="23">
        <f t="shared" ca="1" si="145"/>
        <v>1.3506924859292258</v>
      </c>
      <c r="S767" s="24">
        <f t="shared" ca="1" si="156"/>
        <v>0</v>
      </c>
    </row>
    <row r="768" spans="5:19" x14ac:dyDescent="0.3">
      <c r="E768" s="21">
        <f t="shared" si="150"/>
        <v>767</v>
      </c>
      <c r="F768" s="97">
        <v>44575</v>
      </c>
      <c r="G768" s="98">
        <v>141.2688751</v>
      </c>
      <c r="H768" s="25">
        <f t="shared" si="151"/>
        <v>141.7360535</v>
      </c>
      <c r="I768" s="7">
        <f t="shared" si="152"/>
        <v>-0.46717839999999455</v>
      </c>
      <c r="J768" s="7">
        <f t="shared" si="153"/>
        <v>0.21825565742655492</v>
      </c>
      <c r="K768" s="7">
        <f t="shared" si="154"/>
        <v>0.46717839999999455</v>
      </c>
      <c r="L768" s="22">
        <f t="shared" si="155"/>
        <v>3.3070157858147661E-3</v>
      </c>
      <c r="M768" s="7">
        <f t="shared" ca="1" si="144"/>
        <v>141.73280843333336</v>
      </c>
      <c r="N768" s="7">
        <f t="shared" ca="1" si="146"/>
        <v>-0.46393333333335818</v>
      </c>
      <c r="O768" s="7">
        <f t="shared" ca="1" si="147"/>
        <v>0.21523413777780084</v>
      </c>
      <c r="P768" s="7">
        <f t="shared" ca="1" si="148"/>
        <v>0.46393333333335818</v>
      </c>
      <c r="Q768" s="22">
        <f t="shared" ca="1" si="149"/>
        <v>3.2840449320839689E-3</v>
      </c>
      <c r="R768" s="23">
        <f t="shared" ca="1" si="145"/>
        <v>-0.4887902140708219</v>
      </c>
      <c r="S768" s="24">
        <f t="shared" ca="1" si="156"/>
        <v>1</v>
      </c>
    </row>
    <row r="769" spans="5:19" x14ac:dyDescent="0.3">
      <c r="E769" s="21">
        <f t="shared" si="150"/>
        <v>768</v>
      </c>
      <c r="F769" s="97">
        <v>44579</v>
      </c>
      <c r="G769" s="98">
        <v>140.32481379999999</v>
      </c>
      <c r="H769" s="25">
        <f t="shared" si="151"/>
        <v>141.2688751</v>
      </c>
      <c r="I769" s="7">
        <f t="shared" si="152"/>
        <v>-0.94406130000001554</v>
      </c>
      <c r="J769" s="7">
        <f t="shared" si="153"/>
        <v>0.8912517381577193</v>
      </c>
      <c r="K769" s="7">
        <f t="shared" si="154"/>
        <v>0.94406130000001554</v>
      </c>
      <c r="L769" s="22">
        <f t="shared" si="155"/>
        <v>6.7276861050786984E-3</v>
      </c>
      <c r="M769" s="7">
        <f t="shared" ca="1" si="144"/>
        <v>141.56410726666667</v>
      </c>
      <c r="N769" s="7">
        <f t="shared" ca="1" si="146"/>
        <v>-1.2392934666666804</v>
      </c>
      <c r="O769" s="7">
        <f t="shared" ca="1" si="147"/>
        <v>1.5358482965227185</v>
      </c>
      <c r="P769" s="7">
        <f t="shared" ca="1" si="148"/>
        <v>1.2392934666666804</v>
      </c>
      <c r="Q769" s="22">
        <f t="shared" ca="1" si="149"/>
        <v>8.8316059940261298E-3</v>
      </c>
      <c r="R769" s="23">
        <f t="shared" ca="1" si="145"/>
        <v>-1.264150347404144</v>
      </c>
      <c r="S769" s="24">
        <f t="shared" ca="1" si="156"/>
        <v>0</v>
      </c>
    </row>
    <row r="770" spans="5:19" x14ac:dyDescent="0.3">
      <c r="E770" s="21">
        <f t="shared" si="150"/>
        <v>769</v>
      </c>
      <c r="F770" s="97">
        <v>44580</v>
      </c>
      <c r="G770" s="98">
        <v>140.25669859999999</v>
      </c>
      <c r="H770" s="25">
        <f t="shared" si="151"/>
        <v>140.32481379999999</v>
      </c>
      <c r="I770" s="7">
        <f t="shared" si="152"/>
        <v>-6.8115199999994047E-2</v>
      </c>
      <c r="J770" s="7">
        <f t="shared" si="153"/>
        <v>4.6396804710391887E-3</v>
      </c>
      <c r="K770" s="7">
        <f t="shared" si="154"/>
        <v>6.8115199999994047E-2</v>
      </c>
      <c r="L770" s="22">
        <f t="shared" si="155"/>
        <v>4.8564667983703742E-4</v>
      </c>
      <c r="M770" s="7">
        <f t="shared" ref="M770:M833" ca="1" si="157">IF(E770&lt;=span,G770,AVERAGE(OFFSET(G770,-span,0,span,1)))</f>
        <v>141.10991413333332</v>
      </c>
      <c r="N770" s="7">
        <f t="shared" ca="1" si="146"/>
        <v>-0.85321553333332645</v>
      </c>
      <c r="O770" s="7">
        <f t="shared" ca="1" si="147"/>
        <v>0.72797674632127274</v>
      </c>
      <c r="P770" s="7">
        <f t="shared" ca="1" si="148"/>
        <v>0.85321553333332645</v>
      </c>
      <c r="Q770" s="22">
        <f t="shared" ca="1" si="149"/>
        <v>6.0832426675507568E-3</v>
      </c>
      <c r="R770" s="23">
        <f t="shared" ref="R770:R833" ca="1" si="158">N770-AVERAGE(ErorrMA)</f>
        <v>-0.87807241407079017</v>
      </c>
      <c r="S770" s="24">
        <f t="shared" ca="1" si="156"/>
        <v>0</v>
      </c>
    </row>
    <row r="771" spans="5:19" x14ac:dyDescent="0.3">
      <c r="E771" s="21">
        <f t="shared" si="150"/>
        <v>770</v>
      </c>
      <c r="F771" s="97">
        <v>44581</v>
      </c>
      <c r="G771" s="98">
        <v>140.06205750000001</v>
      </c>
      <c r="H771" s="25">
        <f t="shared" si="151"/>
        <v>140.25669859999999</v>
      </c>
      <c r="I771" s="7">
        <f t="shared" si="152"/>
        <v>-0.19464109999998414</v>
      </c>
      <c r="J771" s="7">
        <f t="shared" si="153"/>
        <v>3.7885157809203825E-2</v>
      </c>
      <c r="K771" s="7">
        <f t="shared" si="154"/>
        <v>0.19464109999998414</v>
      </c>
      <c r="L771" s="22">
        <f t="shared" si="155"/>
        <v>1.3896775720289853E-3</v>
      </c>
      <c r="M771" s="7">
        <f t="shared" ca="1" si="157"/>
        <v>140.61679583333333</v>
      </c>
      <c r="N771" s="7">
        <f t="shared" ref="N771:N834" ca="1" si="159">G771-M771</f>
        <v>-0.55473833333331868</v>
      </c>
      <c r="O771" s="7">
        <f t="shared" ref="O771:O834" ca="1" si="160">N771^2</f>
        <v>0.30773461846942818</v>
      </c>
      <c r="P771" s="7">
        <f t="shared" ref="P771:P834" ca="1" si="161">ABS(N771)</f>
        <v>0.55473833333331868</v>
      </c>
      <c r="Q771" s="22">
        <f t="shared" ref="Q771:Q834" ca="1" si="162">P771/G771</f>
        <v>3.9606610329376221E-3</v>
      </c>
      <c r="R771" s="23">
        <f t="shared" ca="1" si="158"/>
        <v>-0.57959521407078241</v>
      </c>
      <c r="S771" s="24">
        <f t="shared" ca="1" si="156"/>
        <v>0</v>
      </c>
    </row>
    <row r="772" spans="5:19" x14ac:dyDescent="0.3">
      <c r="E772" s="21">
        <f t="shared" ref="E772:E835" si="163">E771+1</f>
        <v>771</v>
      </c>
      <c r="F772" s="97">
        <v>44582</v>
      </c>
      <c r="G772" s="98">
        <v>137.6678162</v>
      </c>
      <c r="H772" s="25">
        <f t="shared" ref="H772:H835" si="164">G771</f>
        <v>140.06205750000001</v>
      </c>
      <c r="I772" s="7">
        <f t="shared" ref="I772:I835" si="165">(G772-H772)</f>
        <v>-2.3942413000000045</v>
      </c>
      <c r="J772" s="7">
        <f t="shared" ref="J772:J835" si="166">I772^2</f>
        <v>5.7323914026257112</v>
      </c>
      <c r="K772" s="7">
        <f t="shared" ref="K772:K835" si="167">ABS(I772)</f>
        <v>2.3942413000000045</v>
      </c>
      <c r="L772" s="22">
        <f t="shared" ref="L772:L835" si="168">K772/G772</f>
        <v>1.7391438072364835E-2</v>
      </c>
      <c r="M772" s="7">
        <f t="shared" ca="1" si="157"/>
        <v>140.2145233</v>
      </c>
      <c r="N772" s="7">
        <f t="shared" ca="1" si="159"/>
        <v>-2.5467070999999919</v>
      </c>
      <c r="O772" s="7">
        <f t="shared" ca="1" si="160"/>
        <v>6.4857170531903687</v>
      </c>
      <c r="P772" s="7">
        <f t="shared" ca="1" si="161"/>
        <v>2.5467070999999919</v>
      </c>
      <c r="Q772" s="22">
        <f t="shared" ca="1" si="162"/>
        <v>1.8498928582554156E-2</v>
      </c>
      <c r="R772" s="23">
        <f t="shared" ca="1" si="158"/>
        <v>-2.5715639807374555</v>
      </c>
      <c r="S772" s="24">
        <f t="shared" ref="S772:S835" ca="1" si="169">IF(N771*N772&lt;0,1,0)</f>
        <v>0</v>
      </c>
    </row>
    <row r="773" spans="5:19" x14ac:dyDescent="0.3">
      <c r="E773" s="21">
        <f t="shared" si="163"/>
        <v>772</v>
      </c>
      <c r="F773" s="97">
        <v>44585</v>
      </c>
      <c r="G773" s="98">
        <v>136.00353999999999</v>
      </c>
      <c r="H773" s="25">
        <f t="shared" si="164"/>
        <v>137.6678162</v>
      </c>
      <c r="I773" s="7">
        <f t="shared" si="165"/>
        <v>-1.6642762000000175</v>
      </c>
      <c r="J773" s="7">
        <f t="shared" si="166"/>
        <v>2.7698152698864984</v>
      </c>
      <c r="K773" s="7">
        <f t="shared" si="167"/>
        <v>1.6642762000000175</v>
      </c>
      <c r="L773" s="22">
        <f t="shared" si="168"/>
        <v>1.2237006477919749E-2</v>
      </c>
      <c r="M773" s="7">
        <f t="shared" ca="1" si="157"/>
        <v>139.32885743333333</v>
      </c>
      <c r="N773" s="7">
        <f t="shared" ca="1" si="159"/>
        <v>-3.3253174333333391</v>
      </c>
      <c r="O773" s="7">
        <f t="shared" ca="1" si="160"/>
        <v>11.057736032430626</v>
      </c>
      <c r="P773" s="7">
        <f t="shared" ca="1" si="161"/>
        <v>3.3253174333333391</v>
      </c>
      <c r="Q773" s="22">
        <f t="shared" ca="1" si="162"/>
        <v>2.4450227055364437E-2</v>
      </c>
      <c r="R773" s="23">
        <f t="shared" ca="1" si="158"/>
        <v>-3.3501743140708027</v>
      </c>
      <c r="S773" s="24">
        <f t="shared" ca="1" si="169"/>
        <v>0</v>
      </c>
    </row>
    <row r="774" spans="5:19" x14ac:dyDescent="0.3">
      <c r="E774" s="21">
        <f t="shared" si="163"/>
        <v>773</v>
      </c>
      <c r="F774" s="97">
        <v>44586</v>
      </c>
      <c r="G774" s="98">
        <v>132.08129880000001</v>
      </c>
      <c r="H774" s="25">
        <f t="shared" si="164"/>
        <v>136.00353999999999</v>
      </c>
      <c r="I774" s="7">
        <f t="shared" si="165"/>
        <v>-3.9222411999999736</v>
      </c>
      <c r="J774" s="7">
        <f t="shared" si="166"/>
        <v>15.383976030977232</v>
      </c>
      <c r="K774" s="7">
        <f t="shared" si="167"/>
        <v>3.9222411999999736</v>
      </c>
      <c r="L774" s="22">
        <f t="shared" si="168"/>
        <v>2.969565892851421E-2</v>
      </c>
      <c r="M774" s="7">
        <f t="shared" ca="1" si="157"/>
        <v>137.9111379</v>
      </c>
      <c r="N774" s="7">
        <f t="shared" ca="1" si="159"/>
        <v>-5.8298390999999867</v>
      </c>
      <c r="O774" s="7">
        <f t="shared" ca="1" si="160"/>
        <v>33.987023931888658</v>
      </c>
      <c r="P774" s="7">
        <f t="shared" ca="1" si="161"/>
        <v>5.8298390999999867</v>
      </c>
      <c r="Q774" s="22">
        <f t="shared" ca="1" si="162"/>
        <v>4.4138262971108719E-2</v>
      </c>
      <c r="R774" s="23">
        <f t="shared" ca="1" si="158"/>
        <v>-5.8546959807374508</v>
      </c>
      <c r="S774" s="24">
        <f t="shared" ca="1" si="169"/>
        <v>0</v>
      </c>
    </row>
    <row r="775" spans="5:19" x14ac:dyDescent="0.3">
      <c r="E775" s="21">
        <f t="shared" si="163"/>
        <v>774</v>
      </c>
      <c r="F775" s="97">
        <v>44587</v>
      </c>
      <c r="G775" s="98">
        <v>132.80151369999999</v>
      </c>
      <c r="H775" s="25">
        <f t="shared" si="164"/>
        <v>132.08129880000001</v>
      </c>
      <c r="I775" s="7">
        <f t="shared" si="165"/>
        <v>0.72021489999997357</v>
      </c>
      <c r="J775" s="7">
        <f t="shared" si="166"/>
        <v>0.51870950218197187</v>
      </c>
      <c r="K775" s="7">
        <f t="shared" si="167"/>
        <v>0.72021489999997357</v>
      </c>
      <c r="L775" s="22">
        <f t="shared" si="168"/>
        <v>5.4232431538916532E-3</v>
      </c>
      <c r="M775" s="7">
        <f t="shared" ca="1" si="157"/>
        <v>135.25088500000001</v>
      </c>
      <c r="N775" s="7">
        <f t="shared" ca="1" si="159"/>
        <v>-2.4493713000000241</v>
      </c>
      <c r="O775" s="7">
        <f t="shared" ca="1" si="160"/>
        <v>5.9994197652638084</v>
      </c>
      <c r="P775" s="7">
        <f t="shared" ca="1" si="161"/>
        <v>2.4493713000000241</v>
      </c>
      <c r="Q775" s="22">
        <f t="shared" ca="1" si="162"/>
        <v>1.8443850764631942E-2</v>
      </c>
      <c r="R775" s="23">
        <f t="shared" ca="1" si="158"/>
        <v>-2.4742281807374877</v>
      </c>
      <c r="S775" s="24">
        <f t="shared" ca="1" si="169"/>
        <v>0</v>
      </c>
    </row>
    <row r="776" spans="5:19" x14ac:dyDescent="0.3">
      <c r="E776" s="21">
        <f t="shared" si="163"/>
        <v>775</v>
      </c>
      <c r="F776" s="97">
        <v>44588</v>
      </c>
      <c r="G776" s="98">
        <v>131.31240840000001</v>
      </c>
      <c r="H776" s="25">
        <f t="shared" si="164"/>
        <v>132.80151369999999</v>
      </c>
      <c r="I776" s="7">
        <f t="shared" si="165"/>
        <v>-1.4891052999999772</v>
      </c>
      <c r="J776" s="7">
        <f t="shared" si="166"/>
        <v>2.2174345944880223</v>
      </c>
      <c r="K776" s="7">
        <f t="shared" si="167"/>
        <v>1.4891052999999772</v>
      </c>
      <c r="L776" s="22">
        <f t="shared" si="168"/>
        <v>1.1340172022920396E-2</v>
      </c>
      <c r="M776" s="7">
        <f t="shared" ca="1" si="157"/>
        <v>133.62878416666666</v>
      </c>
      <c r="N776" s="7">
        <f t="shared" ca="1" si="159"/>
        <v>-2.3163757666666527</v>
      </c>
      <c r="O776" s="7">
        <f t="shared" ca="1" si="160"/>
        <v>5.3655966924005227</v>
      </c>
      <c r="P776" s="7">
        <f t="shared" ca="1" si="161"/>
        <v>2.3163757666666527</v>
      </c>
      <c r="Q776" s="22">
        <f t="shared" ca="1" si="162"/>
        <v>1.7640189490779702E-2</v>
      </c>
      <c r="R776" s="23">
        <f t="shared" ca="1" si="158"/>
        <v>-2.3412326474041163</v>
      </c>
      <c r="S776" s="24">
        <f t="shared" ca="1" si="169"/>
        <v>0</v>
      </c>
    </row>
    <row r="777" spans="5:19" x14ac:dyDescent="0.3">
      <c r="E777" s="21">
        <f t="shared" si="163"/>
        <v>776</v>
      </c>
      <c r="F777" s="97">
        <v>44589</v>
      </c>
      <c r="G777" s="98">
        <v>128.92793270000001</v>
      </c>
      <c r="H777" s="25">
        <f t="shared" si="164"/>
        <v>131.31240840000001</v>
      </c>
      <c r="I777" s="7">
        <f t="shared" si="165"/>
        <v>-2.3844756999999959</v>
      </c>
      <c r="J777" s="7">
        <f t="shared" si="166"/>
        <v>5.6857243638904702</v>
      </c>
      <c r="K777" s="7">
        <f t="shared" si="167"/>
        <v>2.3844756999999959</v>
      </c>
      <c r="L777" s="22">
        <f t="shared" si="168"/>
        <v>1.8494639990454104E-2</v>
      </c>
      <c r="M777" s="7">
        <f t="shared" ca="1" si="157"/>
        <v>132.06507363333333</v>
      </c>
      <c r="N777" s="7">
        <f t="shared" ca="1" si="159"/>
        <v>-3.1371409333333133</v>
      </c>
      <c r="O777" s="7">
        <f t="shared" ca="1" si="160"/>
        <v>9.8416532355954125</v>
      </c>
      <c r="P777" s="7">
        <f t="shared" ca="1" si="161"/>
        <v>3.1371409333333133</v>
      </c>
      <c r="Q777" s="22">
        <f t="shared" ca="1" si="162"/>
        <v>2.4332515597167509E-2</v>
      </c>
      <c r="R777" s="23">
        <f t="shared" ca="1" si="158"/>
        <v>-3.161997814070777</v>
      </c>
      <c r="S777" s="24">
        <f t="shared" ca="1" si="169"/>
        <v>0</v>
      </c>
    </row>
    <row r="778" spans="5:19" x14ac:dyDescent="0.3">
      <c r="E778" s="21">
        <f t="shared" si="163"/>
        <v>777</v>
      </c>
      <c r="F778" s="97">
        <v>44592</v>
      </c>
      <c r="G778" s="98">
        <v>132.87936400000001</v>
      </c>
      <c r="H778" s="25">
        <f t="shared" si="164"/>
        <v>128.92793270000001</v>
      </c>
      <c r="I778" s="7">
        <f t="shared" si="165"/>
        <v>3.9514312999999959</v>
      </c>
      <c r="J778" s="7">
        <f t="shared" si="166"/>
        <v>15.613809318619657</v>
      </c>
      <c r="K778" s="7">
        <f t="shared" si="167"/>
        <v>3.9514312999999959</v>
      </c>
      <c r="L778" s="22">
        <f t="shared" si="168"/>
        <v>2.9736982335345882E-2</v>
      </c>
      <c r="M778" s="7">
        <f t="shared" ca="1" si="157"/>
        <v>131.01395160000001</v>
      </c>
      <c r="N778" s="7">
        <f t="shared" ca="1" si="159"/>
        <v>1.8654123999999968</v>
      </c>
      <c r="O778" s="7">
        <f t="shared" ca="1" si="160"/>
        <v>3.4797634220737477</v>
      </c>
      <c r="P778" s="7">
        <f t="shared" ca="1" si="161"/>
        <v>1.8654123999999968</v>
      </c>
      <c r="Q778" s="22">
        <f t="shared" ca="1" si="162"/>
        <v>1.4038390490791306E-2</v>
      </c>
      <c r="R778" s="23">
        <f t="shared" ca="1" si="158"/>
        <v>1.8405555192625331</v>
      </c>
      <c r="S778" s="24">
        <f t="shared" ca="1" si="169"/>
        <v>1</v>
      </c>
    </row>
    <row r="779" spans="5:19" x14ac:dyDescent="0.3">
      <c r="E779" s="21">
        <f t="shared" si="163"/>
        <v>778</v>
      </c>
      <c r="F779" s="97">
        <v>44593</v>
      </c>
      <c r="G779" s="98">
        <v>134.21272279999999</v>
      </c>
      <c r="H779" s="25">
        <f t="shared" si="164"/>
        <v>132.87936400000001</v>
      </c>
      <c r="I779" s="7">
        <f t="shared" si="165"/>
        <v>1.333358799999985</v>
      </c>
      <c r="J779" s="7">
        <f t="shared" si="166"/>
        <v>1.7778456895374</v>
      </c>
      <c r="K779" s="7">
        <f t="shared" si="167"/>
        <v>1.333358799999985</v>
      </c>
      <c r="L779" s="22">
        <f t="shared" si="168"/>
        <v>9.934667684127969E-3</v>
      </c>
      <c r="M779" s="7">
        <f t="shared" ca="1" si="157"/>
        <v>131.0399017</v>
      </c>
      <c r="N779" s="7">
        <f t="shared" ca="1" si="159"/>
        <v>3.1728210999999931</v>
      </c>
      <c r="O779" s="7">
        <f t="shared" ca="1" si="160"/>
        <v>10.066793732605166</v>
      </c>
      <c r="P779" s="7">
        <f t="shared" ca="1" si="161"/>
        <v>3.1728210999999931</v>
      </c>
      <c r="Q779" s="22">
        <f t="shared" ca="1" si="162"/>
        <v>2.3640240908665875E-2</v>
      </c>
      <c r="R779" s="23">
        <f t="shared" ca="1" si="158"/>
        <v>3.1479642192625295</v>
      </c>
      <c r="S779" s="24">
        <f t="shared" ca="1" si="169"/>
        <v>0</v>
      </c>
    </row>
    <row r="780" spans="5:19" x14ac:dyDescent="0.3">
      <c r="E780" s="21">
        <f t="shared" si="163"/>
        <v>779</v>
      </c>
      <c r="F780" s="97">
        <v>44594</v>
      </c>
      <c r="G780" s="98">
        <v>136.5388336</v>
      </c>
      <c r="H780" s="25">
        <f t="shared" si="164"/>
        <v>134.21272279999999</v>
      </c>
      <c r="I780" s="7">
        <f t="shared" si="165"/>
        <v>2.3261108000000092</v>
      </c>
      <c r="J780" s="7">
        <f t="shared" si="166"/>
        <v>5.4107914538766826</v>
      </c>
      <c r="K780" s="7">
        <f t="shared" si="167"/>
        <v>2.3261108000000092</v>
      </c>
      <c r="L780" s="22">
        <f t="shared" si="168"/>
        <v>1.7036258027621008E-2</v>
      </c>
      <c r="M780" s="7">
        <f t="shared" ca="1" si="157"/>
        <v>132.00667316666667</v>
      </c>
      <c r="N780" s="7">
        <f t="shared" ca="1" si="159"/>
        <v>4.5321604333333312</v>
      </c>
      <c r="O780" s="7">
        <f t="shared" ca="1" si="160"/>
        <v>20.540478193472168</v>
      </c>
      <c r="P780" s="7">
        <f t="shared" ca="1" si="161"/>
        <v>4.5321604333333312</v>
      </c>
      <c r="Q780" s="22">
        <f t="shared" ca="1" si="162"/>
        <v>3.3193197230691231E-2</v>
      </c>
      <c r="R780" s="23">
        <f t="shared" ca="1" si="158"/>
        <v>4.5073035525958671</v>
      </c>
      <c r="S780" s="24">
        <f t="shared" ca="1" si="169"/>
        <v>0</v>
      </c>
    </row>
    <row r="781" spans="5:19" x14ac:dyDescent="0.3">
      <c r="E781" s="21">
        <f t="shared" si="163"/>
        <v>780</v>
      </c>
      <c r="F781" s="97">
        <v>44595</v>
      </c>
      <c r="G781" s="98">
        <v>134.2808685</v>
      </c>
      <c r="H781" s="25">
        <f t="shared" si="164"/>
        <v>136.5388336</v>
      </c>
      <c r="I781" s="7">
        <f t="shared" si="165"/>
        <v>-2.2579651000000069</v>
      </c>
      <c r="J781" s="7">
        <f t="shared" si="166"/>
        <v>5.098406392818041</v>
      </c>
      <c r="K781" s="7">
        <f t="shared" si="167"/>
        <v>2.2579651000000069</v>
      </c>
      <c r="L781" s="22">
        <f t="shared" si="168"/>
        <v>1.6815240512091319E-2</v>
      </c>
      <c r="M781" s="7">
        <f t="shared" ca="1" si="157"/>
        <v>134.54364013333335</v>
      </c>
      <c r="N781" s="7">
        <f t="shared" ca="1" si="159"/>
        <v>-0.26277163333335807</v>
      </c>
      <c r="O781" s="7">
        <f t="shared" ca="1" si="160"/>
        <v>6.9048931284680773E-2</v>
      </c>
      <c r="P781" s="7">
        <f t="shared" ca="1" si="161"/>
        <v>0.26277163333335807</v>
      </c>
      <c r="Q781" s="22">
        <f t="shared" ca="1" si="162"/>
        <v>1.9568806507485321E-3</v>
      </c>
      <c r="R781" s="23">
        <f t="shared" ca="1" si="158"/>
        <v>-0.28762851407082179</v>
      </c>
      <c r="S781" s="24">
        <f t="shared" ca="1" si="169"/>
        <v>1</v>
      </c>
    </row>
    <row r="782" spans="5:19" x14ac:dyDescent="0.3">
      <c r="E782" s="21">
        <f t="shared" si="163"/>
        <v>781</v>
      </c>
      <c r="F782" s="97">
        <v>44596</v>
      </c>
      <c r="G782" s="98">
        <v>134.991333</v>
      </c>
      <c r="H782" s="25">
        <f t="shared" si="164"/>
        <v>134.2808685</v>
      </c>
      <c r="I782" s="7">
        <f t="shared" si="165"/>
        <v>0.7104645000000005</v>
      </c>
      <c r="J782" s="7">
        <f t="shared" si="166"/>
        <v>0.5047598057602507</v>
      </c>
      <c r="K782" s="7">
        <f t="shared" si="167"/>
        <v>0.7104645000000005</v>
      </c>
      <c r="L782" s="22">
        <f t="shared" si="168"/>
        <v>5.2630378870323511E-3</v>
      </c>
      <c r="M782" s="7">
        <f t="shared" ca="1" si="157"/>
        <v>135.01080830000001</v>
      </c>
      <c r="N782" s="7">
        <f t="shared" ca="1" si="159"/>
        <v>-1.947530000001052E-2</v>
      </c>
      <c r="O782" s="7">
        <f t="shared" ca="1" si="160"/>
        <v>3.7928731009040975E-4</v>
      </c>
      <c r="P782" s="7">
        <f t="shared" ca="1" si="161"/>
        <v>1.947530000001052E-2</v>
      </c>
      <c r="Q782" s="22">
        <f t="shared" ca="1" si="162"/>
        <v>1.442707436633026E-4</v>
      </c>
      <c r="R782" s="23">
        <f t="shared" ca="1" si="158"/>
        <v>-4.433218073747424E-2</v>
      </c>
      <c r="S782" s="24">
        <f t="shared" ca="1" si="169"/>
        <v>0</v>
      </c>
    </row>
    <row r="783" spans="5:19" x14ac:dyDescent="0.3">
      <c r="E783" s="21">
        <f t="shared" si="163"/>
        <v>782</v>
      </c>
      <c r="F783" s="97">
        <v>44599</v>
      </c>
      <c r="G783" s="98">
        <v>133.8429108</v>
      </c>
      <c r="H783" s="25">
        <f t="shared" si="164"/>
        <v>134.991333</v>
      </c>
      <c r="I783" s="7">
        <f t="shared" si="165"/>
        <v>-1.1484221999999988</v>
      </c>
      <c r="J783" s="7">
        <f t="shared" si="166"/>
        <v>1.3188735494528374</v>
      </c>
      <c r="K783" s="7">
        <f t="shared" si="167"/>
        <v>1.1484221999999988</v>
      </c>
      <c r="L783" s="22">
        <f t="shared" si="168"/>
        <v>8.5803737615664493E-3</v>
      </c>
      <c r="M783" s="7">
        <f t="shared" ca="1" si="157"/>
        <v>135.27034503333331</v>
      </c>
      <c r="N783" s="7">
        <f t="shared" ca="1" si="159"/>
        <v>-1.4274342333333152</v>
      </c>
      <c r="O783" s="7">
        <f t="shared" ca="1" si="160"/>
        <v>2.0375684904918692</v>
      </c>
      <c r="P783" s="7">
        <f t="shared" ca="1" si="161"/>
        <v>1.4274342333333152</v>
      </c>
      <c r="Q783" s="22">
        <f t="shared" ca="1" si="162"/>
        <v>1.0664996934102207E-2</v>
      </c>
      <c r="R783" s="23">
        <f t="shared" ca="1" si="158"/>
        <v>-1.4522911140707788</v>
      </c>
      <c r="S783" s="24">
        <f t="shared" ca="1" si="169"/>
        <v>0</v>
      </c>
    </row>
    <row r="784" spans="5:19" x14ac:dyDescent="0.3">
      <c r="E784" s="21">
        <f t="shared" si="163"/>
        <v>783</v>
      </c>
      <c r="F784" s="97">
        <v>44600</v>
      </c>
      <c r="G784" s="98">
        <v>133.51197809999999</v>
      </c>
      <c r="H784" s="25">
        <f t="shared" si="164"/>
        <v>133.8429108</v>
      </c>
      <c r="I784" s="7">
        <f t="shared" si="165"/>
        <v>-0.3309327000000053</v>
      </c>
      <c r="J784" s="7">
        <f t="shared" si="166"/>
        <v>0.1095164519292935</v>
      </c>
      <c r="K784" s="7">
        <f t="shared" si="167"/>
        <v>0.3309327000000053</v>
      </c>
      <c r="L784" s="22">
        <f t="shared" si="168"/>
        <v>2.478674233649193E-3</v>
      </c>
      <c r="M784" s="7">
        <f t="shared" ca="1" si="157"/>
        <v>134.37170409999999</v>
      </c>
      <c r="N784" s="7">
        <f t="shared" ca="1" si="159"/>
        <v>-0.85972599999999488</v>
      </c>
      <c r="O784" s="7">
        <f t="shared" ca="1" si="160"/>
        <v>0.73912879507599116</v>
      </c>
      <c r="P784" s="7">
        <f t="shared" ca="1" si="161"/>
        <v>0.85972599999999488</v>
      </c>
      <c r="Q784" s="22">
        <f t="shared" ca="1" si="162"/>
        <v>6.4393173723788525E-3</v>
      </c>
      <c r="R784" s="23">
        <f t="shared" ca="1" si="158"/>
        <v>-0.88458288073745861</v>
      </c>
      <c r="S784" s="24">
        <f t="shared" ca="1" si="169"/>
        <v>0</v>
      </c>
    </row>
    <row r="785" spans="5:19" x14ac:dyDescent="0.3">
      <c r="E785" s="21">
        <f t="shared" si="163"/>
        <v>784</v>
      </c>
      <c r="F785" s="97">
        <v>44601</v>
      </c>
      <c r="G785" s="98">
        <v>136.5388336</v>
      </c>
      <c r="H785" s="25">
        <f t="shared" si="164"/>
        <v>133.51197809999999</v>
      </c>
      <c r="I785" s="7">
        <f t="shared" si="165"/>
        <v>3.0268555000000106</v>
      </c>
      <c r="J785" s="7">
        <f t="shared" si="166"/>
        <v>9.1618542178803146</v>
      </c>
      <c r="K785" s="7">
        <f t="shared" si="167"/>
        <v>3.0268555000000106</v>
      </c>
      <c r="L785" s="22">
        <f t="shared" si="168"/>
        <v>2.2168458746816264E-2</v>
      </c>
      <c r="M785" s="7">
        <f t="shared" ca="1" si="157"/>
        <v>134.11540729999999</v>
      </c>
      <c r="N785" s="7">
        <f t="shared" ca="1" si="159"/>
        <v>2.4234263000000169</v>
      </c>
      <c r="O785" s="7">
        <f t="shared" ca="1" si="160"/>
        <v>5.8729950315317723</v>
      </c>
      <c r="P785" s="7">
        <f t="shared" ca="1" si="161"/>
        <v>2.4234263000000169</v>
      </c>
      <c r="Q785" s="22">
        <f t="shared" ca="1" si="162"/>
        <v>1.7748989324895017E-2</v>
      </c>
      <c r="R785" s="23">
        <f t="shared" ca="1" si="158"/>
        <v>2.3985694192625533</v>
      </c>
      <c r="S785" s="24">
        <f t="shared" ca="1" si="169"/>
        <v>1</v>
      </c>
    </row>
    <row r="786" spans="5:19" x14ac:dyDescent="0.3">
      <c r="E786" s="21">
        <f t="shared" si="163"/>
        <v>785</v>
      </c>
      <c r="F786" s="97">
        <v>44602</v>
      </c>
      <c r="G786" s="98">
        <v>134.1640778</v>
      </c>
      <c r="H786" s="25">
        <f t="shared" si="164"/>
        <v>136.5388336</v>
      </c>
      <c r="I786" s="7">
        <f t="shared" si="165"/>
        <v>-2.3747558000000026</v>
      </c>
      <c r="J786" s="7">
        <f t="shared" si="166"/>
        <v>5.6394651096336528</v>
      </c>
      <c r="K786" s="7">
        <f t="shared" si="167"/>
        <v>2.3747558000000026</v>
      </c>
      <c r="L786" s="22">
        <f t="shared" si="168"/>
        <v>1.7700384774679251E-2</v>
      </c>
      <c r="M786" s="7">
        <f t="shared" ca="1" si="157"/>
        <v>134.63124083333332</v>
      </c>
      <c r="N786" s="7">
        <f t="shared" ca="1" si="159"/>
        <v>-0.46716303333332121</v>
      </c>
      <c r="O786" s="7">
        <f t="shared" ca="1" si="160"/>
        <v>0.21824129971318978</v>
      </c>
      <c r="P786" s="7">
        <f t="shared" ca="1" si="161"/>
        <v>0.46716303333332121</v>
      </c>
      <c r="Q786" s="22">
        <f t="shared" ca="1" si="162"/>
        <v>3.4820276857545039E-3</v>
      </c>
      <c r="R786" s="23">
        <f t="shared" ca="1" si="158"/>
        <v>-0.49201991407078494</v>
      </c>
      <c r="S786" s="24">
        <f t="shared" ca="1" si="169"/>
        <v>1</v>
      </c>
    </row>
    <row r="787" spans="5:19" x14ac:dyDescent="0.3">
      <c r="E787" s="21">
        <f t="shared" si="163"/>
        <v>786</v>
      </c>
      <c r="F787" s="97">
        <v>44603</v>
      </c>
      <c r="G787" s="98">
        <v>128.3245239</v>
      </c>
      <c r="H787" s="25">
        <f t="shared" si="164"/>
        <v>134.1640778</v>
      </c>
      <c r="I787" s="7">
        <f t="shared" si="165"/>
        <v>-5.8395538999999985</v>
      </c>
      <c r="J787" s="7">
        <f t="shared" si="166"/>
        <v>34.100389751005196</v>
      </c>
      <c r="K787" s="7">
        <f t="shared" si="167"/>
        <v>5.8395538999999985</v>
      </c>
      <c r="L787" s="22">
        <f t="shared" si="168"/>
        <v>4.5506141168702968E-2</v>
      </c>
      <c r="M787" s="7">
        <f t="shared" ca="1" si="157"/>
        <v>134.73829650000002</v>
      </c>
      <c r="N787" s="7">
        <f t="shared" ca="1" si="159"/>
        <v>-6.4137726000000157</v>
      </c>
      <c r="O787" s="7">
        <f t="shared" ca="1" si="160"/>
        <v>41.136478964510964</v>
      </c>
      <c r="P787" s="7">
        <f t="shared" ca="1" si="161"/>
        <v>6.4137726000000157</v>
      </c>
      <c r="Q787" s="22">
        <f t="shared" ca="1" si="162"/>
        <v>4.9980879765414939E-2</v>
      </c>
      <c r="R787" s="23">
        <f t="shared" ca="1" si="158"/>
        <v>-6.4386294807374798</v>
      </c>
      <c r="S787" s="24">
        <f t="shared" ca="1" si="169"/>
        <v>0</v>
      </c>
    </row>
    <row r="788" spans="5:19" x14ac:dyDescent="0.3">
      <c r="E788" s="21">
        <f t="shared" si="163"/>
        <v>787</v>
      </c>
      <c r="F788" s="97">
        <v>44606</v>
      </c>
      <c r="G788" s="98">
        <v>126.728363</v>
      </c>
      <c r="H788" s="25">
        <f t="shared" si="164"/>
        <v>128.3245239</v>
      </c>
      <c r="I788" s="7">
        <f t="shared" si="165"/>
        <v>-1.596160900000001</v>
      </c>
      <c r="J788" s="7">
        <f t="shared" si="166"/>
        <v>2.547729618688813</v>
      </c>
      <c r="K788" s="7">
        <f t="shared" si="167"/>
        <v>1.596160900000001</v>
      </c>
      <c r="L788" s="22">
        <f t="shared" si="168"/>
        <v>1.259513547097583E-2</v>
      </c>
      <c r="M788" s="7">
        <f t="shared" ca="1" si="157"/>
        <v>133.00914509999998</v>
      </c>
      <c r="N788" s="7">
        <f t="shared" ca="1" si="159"/>
        <v>-6.2807820999999819</v>
      </c>
      <c r="O788" s="7">
        <f t="shared" ca="1" si="160"/>
        <v>39.448223787680185</v>
      </c>
      <c r="P788" s="7">
        <f t="shared" ca="1" si="161"/>
        <v>6.2807820999999819</v>
      </c>
      <c r="Q788" s="22">
        <f t="shared" ca="1" si="162"/>
        <v>4.9560981861653038E-2</v>
      </c>
      <c r="R788" s="23">
        <f t="shared" ca="1" si="158"/>
        <v>-6.305638980737446</v>
      </c>
      <c r="S788" s="24">
        <f t="shared" ca="1" si="169"/>
        <v>0</v>
      </c>
    </row>
    <row r="789" spans="5:19" x14ac:dyDescent="0.3">
      <c r="E789" s="21">
        <f t="shared" si="163"/>
        <v>788</v>
      </c>
      <c r="F789" s="97">
        <v>44607</v>
      </c>
      <c r="G789" s="98">
        <v>130.74790949999999</v>
      </c>
      <c r="H789" s="25">
        <f t="shared" si="164"/>
        <v>126.728363</v>
      </c>
      <c r="I789" s="7">
        <f t="shared" si="165"/>
        <v>4.0195464999999899</v>
      </c>
      <c r="J789" s="7">
        <f t="shared" si="166"/>
        <v>16.15675406566217</v>
      </c>
      <c r="K789" s="7">
        <f t="shared" si="167"/>
        <v>4.0195464999999899</v>
      </c>
      <c r="L789" s="22">
        <f t="shared" si="168"/>
        <v>3.0742720976353281E-2</v>
      </c>
      <c r="M789" s="7">
        <f t="shared" ca="1" si="157"/>
        <v>129.73898823333334</v>
      </c>
      <c r="N789" s="7">
        <f t="shared" ca="1" si="159"/>
        <v>1.0089212666666469</v>
      </c>
      <c r="O789" s="7">
        <f t="shared" ca="1" si="160"/>
        <v>1.0179221223322312</v>
      </c>
      <c r="P789" s="7">
        <f t="shared" ca="1" si="161"/>
        <v>1.0089212666666469</v>
      </c>
      <c r="Q789" s="22">
        <f t="shared" ca="1" si="162"/>
        <v>7.7165384175159378E-3</v>
      </c>
      <c r="R789" s="23">
        <f t="shared" ca="1" si="158"/>
        <v>0.98406438592918322</v>
      </c>
      <c r="S789" s="24">
        <f t="shared" ca="1" si="169"/>
        <v>1</v>
      </c>
    </row>
    <row r="790" spans="5:19" x14ac:dyDescent="0.3">
      <c r="E790" s="21">
        <f t="shared" si="163"/>
        <v>789</v>
      </c>
      <c r="F790" s="97">
        <v>44608</v>
      </c>
      <c r="G790" s="98">
        <v>130.7187347</v>
      </c>
      <c r="H790" s="25">
        <f t="shared" si="164"/>
        <v>130.74790949999999</v>
      </c>
      <c r="I790" s="7">
        <f t="shared" si="165"/>
        <v>-2.9174799999992729E-2</v>
      </c>
      <c r="J790" s="7">
        <f t="shared" si="166"/>
        <v>8.5116895503957576E-4</v>
      </c>
      <c r="K790" s="7">
        <f t="shared" si="167"/>
        <v>2.9174799999992729E-2</v>
      </c>
      <c r="L790" s="22">
        <f t="shared" si="168"/>
        <v>2.2318759485355337E-4</v>
      </c>
      <c r="M790" s="7">
        <f t="shared" ca="1" si="157"/>
        <v>128.60026546666666</v>
      </c>
      <c r="N790" s="7">
        <f t="shared" ca="1" si="159"/>
        <v>2.118469233333343</v>
      </c>
      <c r="O790" s="7">
        <f t="shared" ca="1" si="160"/>
        <v>4.4879118925799624</v>
      </c>
      <c r="P790" s="7">
        <f t="shared" ca="1" si="161"/>
        <v>2.118469233333343</v>
      </c>
      <c r="Q790" s="22">
        <f t="shared" ca="1" si="162"/>
        <v>1.6206316854238515E-2</v>
      </c>
      <c r="R790" s="23">
        <f t="shared" ca="1" si="158"/>
        <v>2.0936123525958794</v>
      </c>
      <c r="S790" s="24">
        <f t="shared" ca="1" si="169"/>
        <v>0</v>
      </c>
    </row>
    <row r="791" spans="5:19" x14ac:dyDescent="0.3">
      <c r="E791" s="21">
        <f t="shared" si="163"/>
        <v>790</v>
      </c>
      <c r="F791" s="97">
        <v>44609</v>
      </c>
      <c r="G791" s="98">
        <v>126.8646164</v>
      </c>
      <c r="H791" s="25">
        <f t="shared" si="164"/>
        <v>130.7187347</v>
      </c>
      <c r="I791" s="7">
        <f t="shared" si="165"/>
        <v>-3.8541182999999961</v>
      </c>
      <c r="J791" s="7">
        <f t="shared" si="166"/>
        <v>14.85422787039486</v>
      </c>
      <c r="K791" s="7">
        <f t="shared" si="167"/>
        <v>3.8541182999999961</v>
      </c>
      <c r="L791" s="22">
        <f t="shared" si="168"/>
        <v>3.0379773410168891E-2</v>
      </c>
      <c r="M791" s="7">
        <f t="shared" ca="1" si="157"/>
        <v>129.39833573333331</v>
      </c>
      <c r="N791" s="7">
        <f t="shared" ca="1" si="159"/>
        <v>-2.533719333333309</v>
      </c>
      <c r="O791" s="7">
        <f t="shared" ca="1" si="160"/>
        <v>6.4197336601069876</v>
      </c>
      <c r="P791" s="7">
        <f t="shared" ca="1" si="161"/>
        <v>2.533719333333309</v>
      </c>
      <c r="Q791" s="22">
        <f t="shared" ca="1" si="162"/>
        <v>1.9971836160719347E-2</v>
      </c>
      <c r="R791" s="23">
        <f t="shared" ca="1" si="158"/>
        <v>-2.5585762140707726</v>
      </c>
      <c r="S791" s="24">
        <f t="shared" ca="1" si="169"/>
        <v>1</v>
      </c>
    </row>
    <row r="792" spans="5:19" x14ac:dyDescent="0.3">
      <c r="E792" s="21">
        <f t="shared" si="163"/>
        <v>791</v>
      </c>
      <c r="F792" s="97">
        <v>44610</v>
      </c>
      <c r="G792" s="98">
        <v>126.3682556</v>
      </c>
      <c r="H792" s="25">
        <f t="shared" si="164"/>
        <v>126.8646164</v>
      </c>
      <c r="I792" s="7">
        <f t="shared" si="165"/>
        <v>-0.49636080000000504</v>
      </c>
      <c r="J792" s="7">
        <f t="shared" si="166"/>
        <v>0.24637404377664501</v>
      </c>
      <c r="K792" s="7">
        <f t="shared" si="167"/>
        <v>0.49636080000000504</v>
      </c>
      <c r="L792" s="22">
        <f t="shared" si="168"/>
        <v>3.9278915234151977E-3</v>
      </c>
      <c r="M792" s="7">
        <f t="shared" ca="1" si="157"/>
        <v>129.44375353333334</v>
      </c>
      <c r="N792" s="7">
        <f t="shared" ca="1" si="159"/>
        <v>-3.0754979333333381</v>
      </c>
      <c r="O792" s="7">
        <f t="shared" ca="1" si="160"/>
        <v>9.4586875379376334</v>
      </c>
      <c r="P792" s="7">
        <f t="shared" ca="1" si="161"/>
        <v>3.0754979333333381</v>
      </c>
      <c r="Q792" s="22">
        <f t="shared" ca="1" si="162"/>
        <v>2.4337583190737169E-2</v>
      </c>
      <c r="R792" s="23">
        <f t="shared" ca="1" si="158"/>
        <v>-3.1003548140708017</v>
      </c>
      <c r="S792" s="24">
        <f t="shared" ca="1" si="169"/>
        <v>0</v>
      </c>
    </row>
    <row r="793" spans="5:19" x14ac:dyDescent="0.3">
      <c r="E793" s="21">
        <f t="shared" si="163"/>
        <v>792</v>
      </c>
      <c r="F793" s="97">
        <v>44614</v>
      </c>
      <c r="G793" s="98">
        <v>122.45574190000001</v>
      </c>
      <c r="H793" s="25">
        <f t="shared" si="164"/>
        <v>126.3682556</v>
      </c>
      <c r="I793" s="7">
        <f t="shared" si="165"/>
        <v>-3.912513699999991</v>
      </c>
      <c r="J793" s="7">
        <f t="shared" si="166"/>
        <v>15.30776345268762</v>
      </c>
      <c r="K793" s="7">
        <f t="shared" si="167"/>
        <v>3.912513699999991</v>
      </c>
      <c r="L793" s="22">
        <f t="shared" si="168"/>
        <v>3.1950430737621383E-2</v>
      </c>
      <c r="M793" s="7">
        <f t="shared" ca="1" si="157"/>
        <v>127.9838689</v>
      </c>
      <c r="N793" s="7">
        <f t="shared" ca="1" si="159"/>
        <v>-5.5281269999999978</v>
      </c>
      <c r="O793" s="7">
        <f t="shared" ca="1" si="160"/>
        <v>30.560188128128974</v>
      </c>
      <c r="P793" s="7">
        <f t="shared" ca="1" si="161"/>
        <v>5.5281269999999978</v>
      </c>
      <c r="Q793" s="22">
        <f t="shared" ca="1" si="162"/>
        <v>4.5143877406045897E-2</v>
      </c>
      <c r="R793" s="23">
        <f t="shared" ca="1" si="158"/>
        <v>-5.5529838807374619</v>
      </c>
      <c r="S793" s="24">
        <f t="shared" ca="1" si="169"/>
        <v>0</v>
      </c>
    </row>
    <row r="794" spans="5:19" x14ac:dyDescent="0.3">
      <c r="E794" s="21">
        <f t="shared" si="163"/>
        <v>793</v>
      </c>
      <c r="F794" s="97">
        <v>44615</v>
      </c>
      <c r="G794" s="98">
        <v>118.92280580000001</v>
      </c>
      <c r="H794" s="25">
        <f t="shared" si="164"/>
        <v>122.45574190000001</v>
      </c>
      <c r="I794" s="7">
        <f t="shared" si="165"/>
        <v>-3.5329361000000006</v>
      </c>
      <c r="J794" s="7">
        <f t="shared" si="166"/>
        <v>12.481637486683214</v>
      </c>
      <c r="K794" s="7">
        <f t="shared" si="167"/>
        <v>3.5329361000000006</v>
      </c>
      <c r="L794" s="22">
        <f t="shared" si="168"/>
        <v>2.9707809837093504E-2</v>
      </c>
      <c r="M794" s="7">
        <f t="shared" ca="1" si="157"/>
        <v>125.22953796666667</v>
      </c>
      <c r="N794" s="7">
        <f t="shared" ca="1" si="159"/>
        <v>-6.3067321666666629</v>
      </c>
      <c r="O794" s="7">
        <f t="shared" ca="1" si="160"/>
        <v>39.774870622067979</v>
      </c>
      <c r="P794" s="7">
        <f t="shared" ca="1" si="161"/>
        <v>6.3067321666666629</v>
      </c>
      <c r="Q794" s="22">
        <f t="shared" ca="1" si="162"/>
        <v>5.3032150765708413E-2</v>
      </c>
      <c r="R794" s="23">
        <f t="shared" ca="1" si="158"/>
        <v>-6.331589047404127</v>
      </c>
      <c r="S794" s="24">
        <f t="shared" ca="1" si="169"/>
        <v>0</v>
      </c>
    </row>
    <row r="795" spans="5:19" x14ac:dyDescent="0.3">
      <c r="E795" s="21">
        <f t="shared" si="163"/>
        <v>794</v>
      </c>
      <c r="F795" s="97">
        <v>44616</v>
      </c>
      <c r="G795" s="98">
        <v>117.4823761</v>
      </c>
      <c r="H795" s="25">
        <f t="shared" si="164"/>
        <v>118.92280580000001</v>
      </c>
      <c r="I795" s="7">
        <f t="shared" si="165"/>
        <v>-1.4404297000000099</v>
      </c>
      <c r="J795" s="7">
        <f t="shared" si="166"/>
        <v>2.0748377206421185</v>
      </c>
      <c r="K795" s="7">
        <f t="shared" si="167"/>
        <v>1.4404297000000099</v>
      </c>
      <c r="L795" s="22">
        <f t="shared" si="168"/>
        <v>1.2260815177707407E-2</v>
      </c>
      <c r="M795" s="7">
        <f t="shared" ca="1" si="157"/>
        <v>122.58226776666667</v>
      </c>
      <c r="N795" s="7">
        <f t="shared" ca="1" si="159"/>
        <v>-5.0998916666666787</v>
      </c>
      <c r="O795" s="7">
        <f t="shared" ca="1" si="160"/>
        <v>26.008895011736232</v>
      </c>
      <c r="P795" s="7">
        <f t="shared" ca="1" si="161"/>
        <v>5.0998916666666787</v>
      </c>
      <c r="Q795" s="22">
        <f t="shared" ca="1" si="162"/>
        <v>4.3409844403603945E-2</v>
      </c>
      <c r="R795" s="23">
        <f t="shared" ca="1" si="158"/>
        <v>-5.1247485474041428</v>
      </c>
      <c r="S795" s="24">
        <f t="shared" ca="1" si="169"/>
        <v>0</v>
      </c>
    </row>
    <row r="796" spans="5:19" x14ac:dyDescent="0.3">
      <c r="E796" s="21">
        <f t="shared" si="163"/>
        <v>795</v>
      </c>
      <c r="F796" s="97">
        <v>44617</v>
      </c>
      <c r="G796" s="98">
        <v>118.0371323</v>
      </c>
      <c r="H796" s="25">
        <f t="shared" si="164"/>
        <v>117.4823761</v>
      </c>
      <c r="I796" s="7">
        <f t="shared" si="165"/>
        <v>0.55475619999999992</v>
      </c>
      <c r="J796" s="7">
        <f t="shared" si="166"/>
        <v>0.30775444143843994</v>
      </c>
      <c r="K796" s="7">
        <f t="shared" si="167"/>
        <v>0.55475619999999992</v>
      </c>
      <c r="L796" s="22">
        <f t="shared" si="168"/>
        <v>4.6998447792686669E-3</v>
      </c>
      <c r="M796" s="7">
        <f t="shared" ca="1" si="157"/>
        <v>119.62030793333334</v>
      </c>
      <c r="N796" s="7">
        <f t="shared" ca="1" si="159"/>
        <v>-1.5831756333333402</v>
      </c>
      <c r="O796" s="7">
        <f t="shared" ca="1" si="160"/>
        <v>2.506445085980423</v>
      </c>
      <c r="P796" s="7">
        <f t="shared" ca="1" si="161"/>
        <v>1.5831756333333402</v>
      </c>
      <c r="Q796" s="22">
        <f t="shared" ca="1" si="162"/>
        <v>1.3412521996125623E-2</v>
      </c>
      <c r="R796" s="23">
        <f t="shared" ca="1" si="158"/>
        <v>-1.6080325140708038</v>
      </c>
      <c r="S796" s="24">
        <f t="shared" ca="1" si="169"/>
        <v>0</v>
      </c>
    </row>
    <row r="797" spans="5:19" x14ac:dyDescent="0.3">
      <c r="E797" s="21">
        <f t="shared" si="163"/>
        <v>796</v>
      </c>
      <c r="F797" s="97">
        <v>44620</v>
      </c>
      <c r="G797" s="98">
        <v>114.6891098</v>
      </c>
      <c r="H797" s="25">
        <f t="shared" si="164"/>
        <v>118.0371323</v>
      </c>
      <c r="I797" s="7">
        <f t="shared" si="165"/>
        <v>-3.348022499999999</v>
      </c>
      <c r="J797" s="7">
        <f t="shared" si="166"/>
        <v>11.209254660506243</v>
      </c>
      <c r="K797" s="7">
        <f t="shared" si="167"/>
        <v>3.348022499999999</v>
      </c>
      <c r="L797" s="22">
        <f t="shared" si="168"/>
        <v>2.9192157004605149E-2</v>
      </c>
      <c r="M797" s="7">
        <f t="shared" ca="1" si="157"/>
        <v>118.14743806666667</v>
      </c>
      <c r="N797" s="7">
        <f t="shared" ca="1" si="159"/>
        <v>-3.458328266666669</v>
      </c>
      <c r="O797" s="7">
        <f t="shared" ca="1" si="160"/>
        <v>11.960034400025688</v>
      </c>
      <c r="P797" s="7">
        <f t="shared" ca="1" si="161"/>
        <v>3.458328266666669</v>
      </c>
      <c r="Q797" s="22">
        <f t="shared" ca="1" si="162"/>
        <v>3.0153937655436131E-2</v>
      </c>
      <c r="R797" s="23">
        <f t="shared" ca="1" si="158"/>
        <v>-3.4831851474041327</v>
      </c>
      <c r="S797" s="24">
        <f t="shared" ca="1" si="169"/>
        <v>0</v>
      </c>
    </row>
    <row r="798" spans="5:19" x14ac:dyDescent="0.3">
      <c r="E798" s="21">
        <f t="shared" si="163"/>
        <v>797</v>
      </c>
      <c r="F798" s="97">
        <v>44621</v>
      </c>
      <c r="G798" s="98">
        <v>110.4554291</v>
      </c>
      <c r="H798" s="25">
        <f t="shared" si="164"/>
        <v>114.6891098</v>
      </c>
      <c r="I798" s="7">
        <f t="shared" si="165"/>
        <v>-4.2336806999999936</v>
      </c>
      <c r="J798" s="7">
        <f t="shared" si="166"/>
        <v>17.924052269552437</v>
      </c>
      <c r="K798" s="7">
        <f t="shared" si="167"/>
        <v>4.2336806999999936</v>
      </c>
      <c r="L798" s="22">
        <f t="shared" si="168"/>
        <v>3.832931286851516E-2</v>
      </c>
      <c r="M798" s="7">
        <f t="shared" ca="1" si="157"/>
        <v>116.73620606666667</v>
      </c>
      <c r="N798" s="7">
        <f t="shared" ca="1" si="159"/>
        <v>-6.2807769666666644</v>
      </c>
      <c r="O798" s="7">
        <f t="shared" ca="1" si="160"/>
        <v>39.448159305010506</v>
      </c>
      <c r="P798" s="7">
        <f t="shared" ca="1" si="161"/>
        <v>6.2807769666666644</v>
      </c>
      <c r="Q798" s="22">
        <f t="shared" ca="1" si="162"/>
        <v>5.6862546439255687E-2</v>
      </c>
      <c r="R798" s="23">
        <f t="shared" ca="1" si="158"/>
        <v>-6.3056338474041285</v>
      </c>
      <c r="S798" s="24">
        <f t="shared" ca="1" si="169"/>
        <v>0</v>
      </c>
    </row>
    <row r="799" spans="5:19" x14ac:dyDescent="0.3">
      <c r="E799" s="21">
        <f t="shared" si="163"/>
        <v>798</v>
      </c>
      <c r="F799" s="97">
        <v>44622</v>
      </c>
      <c r="G799" s="98">
        <v>111.38002779999999</v>
      </c>
      <c r="H799" s="25">
        <f t="shared" si="164"/>
        <v>110.4554291</v>
      </c>
      <c r="I799" s="7">
        <f t="shared" si="165"/>
        <v>0.92459869999999</v>
      </c>
      <c r="J799" s="7">
        <f t="shared" si="166"/>
        <v>0.85488275604167152</v>
      </c>
      <c r="K799" s="7">
        <f t="shared" si="167"/>
        <v>0.92459869999999</v>
      </c>
      <c r="L799" s="22">
        <f t="shared" si="168"/>
        <v>8.3012970840719257E-3</v>
      </c>
      <c r="M799" s="7">
        <f t="shared" ca="1" si="157"/>
        <v>114.39389039999999</v>
      </c>
      <c r="N799" s="7">
        <f t="shared" ca="1" si="159"/>
        <v>-3.013862599999996</v>
      </c>
      <c r="O799" s="7">
        <f t="shared" ca="1" si="160"/>
        <v>9.083367771678736</v>
      </c>
      <c r="P799" s="7">
        <f t="shared" ca="1" si="161"/>
        <v>3.013862599999996</v>
      </c>
      <c r="Q799" s="22">
        <f t="shared" ca="1" si="162"/>
        <v>2.7059273188653272E-2</v>
      </c>
      <c r="R799" s="23">
        <f t="shared" ca="1" si="158"/>
        <v>-3.0387194807374596</v>
      </c>
      <c r="S799" s="24">
        <f t="shared" ca="1" si="169"/>
        <v>0</v>
      </c>
    </row>
    <row r="800" spans="5:19" x14ac:dyDescent="0.3">
      <c r="E800" s="21">
        <f t="shared" si="163"/>
        <v>799</v>
      </c>
      <c r="F800" s="97">
        <v>44623</v>
      </c>
      <c r="G800" s="98">
        <v>107.2728577</v>
      </c>
      <c r="H800" s="25">
        <f t="shared" si="164"/>
        <v>111.38002779999999</v>
      </c>
      <c r="I800" s="7">
        <f t="shared" si="165"/>
        <v>-4.1071700999999905</v>
      </c>
      <c r="J800" s="7">
        <f t="shared" si="166"/>
        <v>16.868846230333933</v>
      </c>
      <c r="K800" s="7">
        <f t="shared" si="167"/>
        <v>4.1071700999999905</v>
      </c>
      <c r="L800" s="22">
        <f t="shared" si="168"/>
        <v>3.8287132346992471E-2</v>
      </c>
      <c r="M800" s="7">
        <f t="shared" ca="1" si="157"/>
        <v>112.17485556666666</v>
      </c>
      <c r="N800" s="7">
        <f t="shared" ca="1" si="159"/>
        <v>-4.9019978666666617</v>
      </c>
      <c r="O800" s="7">
        <f t="shared" ca="1" si="160"/>
        <v>24.029583084804504</v>
      </c>
      <c r="P800" s="7">
        <f t="shared" ca="1" si="161"/>
        <v>4.9019978666666617</v>
      </c>
      <c r="Q800" s="22">
        <f t="shared" ca="1" si="162"/>
        <v>4.5696534722470261E-2</v>
      </c>
      <c r="R800" s="23">
        <f t="shared" ca="1" si="158"/>
        <v>-4.9268547474041258</v>
      </c>
      <c r="S800" s="24">
        <f t="shared" ca="1" si="169"/>
        <v>0</v>
      </c>
    </row>
    <row r="801" spans="5:19" x14ac:dyDescent="0.3">
      <c r="E801" s="21">
        <f t="shared" si="163"/>
        <v>800</v>
      </c>
      <c r="F801" s="97">
        <v>44624</v>
      </c>
      <c r="G801" s="98">
        <v>99.360244750000007</v>
      </c>
      <c r="H801" s="25">
        <f t="shared" si="164"/>
        <v>107.2728577</v>
      </c>
      <c r="I801" s="7">
        <f t="shared" si="165"/>
        <v>-7.9126129499999962</v>
      </c>
      <c r="J801" s="7">
        <f t="shared" si="166"/>
        <v>62.60944369650764</v>
      </c>
      <c r="K801" s="7">
        <f t="shared" si="167"/>
        <v>7.9126129499999962</v>
      </c>
      <c r="L801" s="22">
        <f t="shared" si="168"/>
        <v>7.963560244752714E-2</v>
      </c>
      <c r="M801" s="7">
        <f t="shared" ca="1" si="157"/>
        <v>109.70277153333332</v>
      </c>
      <c r="N801" s="7">
        <f t="shared" ca="1" si="159"/>
        <v>-10.342526783333312</v>
      </c>
      <c r="O801" s="7">
        <f t="shared" ca="1" si="160"/>
        <v>106.96786026396691</v>
      </c>
      <c r="P801" s="7">
        <f t="shared" ca="1" si="161"/>
        <v>10.342526783333312</v>
      </c>
      <c r="Q801" s="22">
        <f t="shared" ca="1" si="162"/>
        <v>0.10409119672919598</v>
      </c>
      <c r="R801" s="23">
        <f t="shared" ca="1" si="158"/>
        <v>-10.367383664070775</v>
      </c>
      <c r="S801" s="24">
        <f t="shared" ca="1" si="169"/>
        <v>0</v>
      </c>
    </row>
    <row r="802" spans="5:19" x14ac:dyDescent="0.3">
      <c r="E802" s="21">
        <f t="shared" si="163"/>
        <v>801</v>
      </c>
      <c r="F802" s="97">
        <v>44627</v>
      </c>
      <c r="G802" s="98">
        <v>92.109458919999994</v>
      </c>
      <c r="H802" s="25">
        <f t="shared" si="164"/>
        <v>99.360244750000007</v>
      </c>
      <c r="I802" s="7">
        <f t="shared" si="165"/>
        <v>-7.2507858300000123</v>
      </c>
      <c r="J802" s="7">
        <f t="shared" si="166"/>
        <v>52.573895152528969</v>
      </c>
      <c r="K802" s="7">
        <f t="shared" si="167"/>
        <v>7.2507858300000123</v>
      </c>
      <c r="L802" s="22">
        <f t="shared" si="168"/>
        <v>7.8719231607880261E-2</v>
      </c>
      <c r="M802" s="7">
        <f t="shared" ca="1" si="157"/>
        <v>106.00437675000001</v>
      </c>
      <c r="N802" s="7">
        <f t="shared" ca="1" si="159"/>
        <v>-13.894917830000011</v>
      </c>
      <c r="O802" s="7">
        <f t="shared" ca="1" si="160"/>
        <v>193.06874150245221</v>
      </c>
      <c r="P802" s="7">
        <f t="shared" ca="1" si="161"/>
        <v>13.894917830000011</v>
      </c>
      <c r="Q802" s="22">
        <f t="shared" ca="1" si="162"/>
        <v>0.15085223594753924</v>
      </c>
      <c r="R802" s="23">
        <f t="shared" ca="1" si="158"/>
        <v>-13.919774710737475</v>
      </c>
      <c r="S802" s="24">
        <f t="shared" ca="1" si="169"/>
        <v>0</v>
      </c>
    </row>
    <row r="803" spans="5:19" x14ac:dyDescent="0.3">
      <c r="E803" s="21">
        <f t="shared" si="163"/>
        <v>802</v>
      </c>
      <c r="F803" s="97">
        <v>44628</v>
      </c>
      <c r="G803" s="98">
        <v>98.192337039999998</v>
      </c>
      <c r="H803" s="25">
        <f t="shared" si="164"/>
        <v>92.109458919999994</v>
      </c>
      <c r="I803" s="7">
        <f t="shared" si="165"/>
        <v>6.0828781200000037</v>
      </c>
      <c r="J803" s="7">
        <f t="shared" si="166"/>
        <v>37.001406222774783</v>
      </c>
      <c r="K803" s="7">
        <f t="shared" si="167"/>
        <v>6.0828781200000037</v>
      </c>
      <c r="L803" s="22">
        <f t="shared" si="168"/>
        <v>6.1948603153442208E-2</v>
      </c>
      <c r="M803" s="7">
        <f t="shared" ca="1" si="157"/>
        <v>99.580853790000006</v>
      </c>
      <c r="N803" s="7">
        <f t="shared" ca="1" si="159"/>
        <v>-1.388516750000008</v>
      </c>
      <c r="O803" s="7">
        <f t="shared" ca="1" si="160"/>
        <v>1.9279787650305846</v>
      </c>
      <c r="P803" s="7">
        <f t="shared" ca="1" si="161"/>
        <v>1.388516750000008</v>
      </c>
      <c r="Q803" s="22">
        <f t="shared" ca="1" si="162"/>
        <v>1.4140785236982154E-2</v>
      </c>
      <c r="R803" s="23">
        <f t="shared" ca="1" si="158"/>
        <v>-1.4133736307374716</v>
      </c>
      <c r="S803" s="24">
        <f t="shared" ca="1" si="169"/>
        <v>0</v>
      </c>
    </row>
    <row r="804" spans="5:19" x14ac:dyDescent="0.3">
      <c r="E804" s="21">
        <f t="shared" si="163"/>
        <v>803</v>
      </c>
      <c r="F804" s="97">
        <v>44629</v>
      </c>
      <c r="G804" s="98">
        <v>112.78152470000001</v>
      </c>
      <c r="H804" s="25">
        <f t="shared" si="164"/>
        <v>98.192337039999998</v>
      </c>
      <c r="I804" s="7">
        <f t="shared" si="165"/>
        <v>14.589187660000007</v>
      </c>
      <c r="J804" s="7">
        <f t="shared" si="166"/>
        <v>212.84439657869649</v>
      </c>
      <c r="K804" s="7">
        <f t="shared" si="167"/>
        <v>14.589187660000007</v>
      </c>
      <c r="L804" s="22">
        <f t="shared" si="168"/>
        <v>0.12935795733217292</v>
      </c>
      <c r="M804" s="7">
        <f t="shared" ca="1" si="157"/>
        <v>96.554013569999995</v>
      </c>
      <c r="N804" s="7">
        <f t="shared" ca="1" si="159"/>
        <v>16.227511130000011</v>
      </c>
      <c r="O804" s="7">
        <f t="shared" ca="1" si="160"/>
        <v>263.33211747427424</v>
      </c>
      <c r="P804" s="7">
        <f t="shared" ca="1" si="161"/>
        <v>16.227511130000011</v>
      </c>
      <c r="Q804" s="22">
        <f t="shared" ca="1" si="162"/>
        <v>0.14388448084174563</v>
      </c>
      <c r="R804" s="23">
        <f t="shared" ca="1" si="158"/>
        <v>16.202654249262547</v>
      </c>
      <c r="S804" s="24">
        <f t="shared" ca="1" si="169"/>
        <v>1</v>
      </c>
    </row>
    <row r="805" spans="5:19" x14ac:dyDescent="0.3">
      <c r="E805" s="21">
        <f t="shared" si="163"/>
        <v>804</v>
      </c>
      <c r="F805" s="97">
        <v>44630</v>
      </c>
      <c r="G805" s="98">
        <v>107.7886963</v>
      </c>
      <c r="H805" s="25">
        <f t="shared" si="164"/>
        <v>112.78152470000001</v>
      </c>
      <c r="I805" s="7">
        <f t="shared" si="165"/>
        <v>-4.9928284000000076</v>
      </c>
      <c r="J805" s="7">
        <f t="shared" si="166"/>
        <v>24.928335431846637</v>
      </c>
      <c r="K805" s="7">
        <f t="shared" si="167"/>
        <v>4.9928284000000076</v>
      </c>
      <c r="L805" s="22">
        <f t="shared" si="168"/>
        <v>4.6320519417953177E-2</v>
      </c>
      <c r="M805" s="7">
        <f t="shared" ca="1" si="157"/>
        <v>101.02777355333335</v>
      </c>
      <c r="N805" s="7">
        <f t="shared" ca="1" si="159"/>
        <v>6.7609227466666511</v>
      </c>
      <c r="O805" s="7">
        <f t="shared" ca="1" si="160"/>
        <v>45.710076386394533</v>
      </c>
      <c r="P805" s="7">
        <f t="shared" ca="1" si="161"/>
        <v>6.7609227466666511</v>
      </c>
      <c r="Q805" s="22">
        <f t="shared" ca="1" si="162"/>
        <v>6.2723856756273344E-2</v>
      </c>
      <c r="R805" s="23">
        <f t="shared" ca="1" si="158"/>
        <v>6.736065865929187</v>
      </c>
      <c r="S805" s="24">
        <f t="shared" ca="1" si="169"/>
        <v>0</v>
      </c>
    </row>
    <row r="806" spans="5:19" x14ac:dyDescent="0.3">
      <c r="E806" s="21">
        <f t="shared" si="163"/>
        <v>805</v>
      </c>
      <c r="F806" s="97">
        <v>44631</v>
      </c>
      <c r="G806" s="98">
        <v>107.9638824</v>
      </c>
      <c r="H806" s="25">
        <f t="shared" si="164"/>
        <v>107.7886963</v>
      </c>
      <c r="I806" s="7">
        <f t="shared" si="165"/>
        <v>0.17518610000000479</v>
      </c>
      <c r="J806" s="7">
        <f t="shared" si="166"/>
        <v>3.0690169633211677E-2</v>
      </c>
      <c r="K806" s="7">
        <f t="shared" si="167"/>
        <v>0.17518610000000479</v>
      </c>
      <c r="L806" s="22">
        <f t="shared" si="168"/>
        <v>1.6226361641104227E-3</v>
      </c>
      <c r="M806" s="7">
        <f t="shared" ca="1" si="157"/>
        <v>106.25418601333335</v>
      </c>
      <c r="N806" s="7">
        <f t="shared" ca="1" si="159"/>
        <v>1.7096963866666499</v>
      </c>
      <c r="O806" s="7">
        <f t="shared" ca="1" si="160"/>
        <v>2.9230617345809988</v>
      </c>
      <c r="P806" s="7">
        <f t="shared" ca="1" si="161"/>
        <v>1.7096963866666499</v>
      </c>
      <c r="Q806" s="22">
        <f t="shared" ca="1" si="162"/>
        <v>1.583581794819422E-2</v>
      </c>
      <c r="R806" s="23">
        <f t="shared" ca="1" si="158"/>
        <v>1.6848395059291863</v>
      </c>
      <c r="S806" s="24">
        <f t="shared" ca="1" si="169"/>
        <v>0</v>
      </c>
    </row>
    <row r="807" spans="5:19" x14ac:dyDescent="0.3">
      <c r="E807" s="21">
        <f t="shared" si="163"/>
        <v>806</v>
      </c>
      <c r="F807" s="97">
        <v>44634</v>
      </c>
      <c r="G807" s="98">
        <v>109.3069763</v>
      </c>
      <c r="H807" s="25">
        <f t="shared" si="164"/>
        <v>107.9638824</v>
      </c>
      <c r="I807" s="7">
        <f t="shared" si="165"/>
        <v>1.3430938999999995</v>
      </c>
      <c r="J807" s="7">
        <f t="shared" si="166"/>
        <v>1.8039012242172088</v>
      </c>
      <c r="K807" s="7">
        <f t="shared" si="167"/>
        <v>1.3430938999999995</v>
      </c>
      <c r="L807" s="22">
        <f t="shared" si="168"/>
        <v>1.2287357545357327E-2</v>
      </c>
      <c r="M807" s="7">
        <f t="shared" ca="1" si="157"/>
        <v>109.5113678</v>
      </c>
      <c r="N807" s="7">
        <f t="shared" ca="1" si="159"/>
        <v>-0.20439149999999984</v>
      </c>
      <c r="O807" s="7">
        <f t="shared" ca="1" si="160"/>
        <v>4.1775885272249937E-2</v>
      </c>
      <c r="P807" s="7">
        <f t="shared" ca="1" si="161"/>
        <v>0.20439149999999984</v>
      </c>
      <c r="Q807" s="22">
        <f t="shared" ca="1" si="162"/>
        <v>1.8698852252488831E-3</v>
      </c>
      <c r="R807" s="23">
        <f t="shared" ca="1" si="158"/>
        <v>-0.22924838073746356</v>
      </c>
      <c r="S807" s="24">
        <f t="shared" ca="1" si="169"/>
        <v>1</v>
      </c>
    </row>
    <row r="808" spans="5:19" x14ac:dyDescent="0.3">
      <c r="E808" s="21">
        <f t="shared" si="163"/>
        <v>807</v>
      </c>
      <c r="F808" s="97">
        <v>44635</v>
      </c>
      <c r="G808" s="98">
        <v>108.7522125</v>
      </c>
      <c r="H808" s="25">
        <f t="shared" si="164"/>
        <v>109.3069763</v>
      </c>
      <c r="I808" s="7">
        <f t="shared" si="165"/>
        <v>-0.55476380000000347</v>
      </c>
      <c r="J808" s="7">
        <f t="shared" si="166"/>
        <v>0.30776287379044387</v>
      </c>
      <c r="K808" s="7">
        <f t="shared" si="167"/>
        <v>0.55476380000000347</v>
      </c>
      <c r="L808" s="22">
        <f t="shared" si="168"/>
        <v>5.101172539363312E-3</v>
      </c>
      <c r="M808" s="7">
        <f t="shared" ca="1" si="157"/>
        <v>108.35318500000001</v>
      </c>
      <c r="N808" s="7">
        <f t="shared" ca="1" si="159"/>
        <v>0.39902749999998832</v>
      </c>
      <c r="O808" s="7">
        <f t="shared" ca="1" si="160"/>
        <v>0.15922294575624069</v>
      </c>
      <c r="P808" s="7">
        <f t="shared" ca="1" si="161"/>
        <v>0.39902749999998832</v>
      </c>
      <c r="Q808" s="22">
        <f t="shared" ca="1" si="162"/>
        <v>3.6691437427076559E-3</v>
      </c>
      <c r="R808" s="23">
        <f t="shared" ca="1" si="158"/>
        <v>0.3741706192625246</v>
      </c>
      <c r="S808" s="24">
        <f t="shared" ca="1" si="169"/>
        <v>1</v>
      </c>
    </row>
    <row r="809" spans="5:19" x14ac:dyDescent="0.3">
      <c r="E809" s="21">
        <f t="shared" si="163"/>
        <v>808</v>
      </c>
      <c r="F809" s="97">
        <v>44636</v>
      </c>
      <c r="G809" s="98">
        <v>115.3022766</v>
      </c>
      <c r="H809" s="25">
        <f t="shared" si="164"/>
        <v>108.7522125</v>
      </c>
      <c r="I809" s="7">
        <f t="shared" si="165"/>
        <v>6.5500641000000002</v>
      </c>
      <c r="J809" s="7">
        <f t="shared" si="166"/>
        <v>42.90333971410881</v>
      </c>
      <c r="K809" s="7">
        <f t="shared" si="167"/>
        <v>6.5500641000000002</v>
      </c>
      <c r="L809" s="22">
        <f t="shared" si="168"/>
        <v>5.6807760376866662E-2</v>
      </c>
      <c r="M809" s="7">
        <f t="shared" ca="1" si="157"/>
        <v>108.67435706666667</v>
      </c>
      <c r="N809" s="7">
        <f t="shared" ca="1" si="159"/>
        <v>6.6279195333333263</v>
      </c>
      <c r="O809" s="7">
        <f t="shared" ca="1" si="160"/>
        <v>43.929317340341456</v>
      </c>
      <c r="P809" s="7">
        <f t="shared" ca="1" si="161"/>
        <v>6.6279195333333263</v>
      </c>
      <c r="Q809" s="22">
        <f t="shared" ca="1" si="162"/>
        <v>5.748298931101354E-2</v>
      </c>
      <c r="R809" s="23">
        <f t="shared" ca="1" si="158"/>
        <v>6.6030626525958622</v>
      </c>
      <c r="S809" s="24">
        <f t="shared" ca="1" si="169"/>
        <v>0</v>
      </c>
    </row>
    <row r="810" spans="5:19" x14ac:dyDescent="0.3">
      <c r="E810" s="21">
        <f t="shared" si="163"/>
        <v>809</v>
      </c>
      <c r="F810" s="97">
        <v>44637</v>
      </c>
      <c r="G810" s="98">
        <v>115.98355100000001</v>
      </c>
      <c r="H810" s="25">
        <f t="shared" si="164"/>
        <v>115.3022766</v>
      </c>
      <c r="I810" s="7">
        <f t="shared" si="165"/>
        <v>0.68127440000000661</v>
      </c>
      <c r="J810" s="7">
        <f t="shared" si="166"/>
        <v>0.464134808095369</v>
      </c>
      <c r="K810" s="7">
        <f t="shared" si="167"/>
        <v>0.68127440000000661</v>
      </c>
      <c r="L810" s="22">
        <f t="shared" si="168"/>
        <v>5.8738880998738053E-3</v>
      </c>
      <c r="M810" s="7">
        <f t="shared" ca="1" si="157"/>
        <v>111.12048846666669</v>
      </c>
      <c r="N810" s="7">
        <f t="shared" ca="1" si="159"/>
        <v>4.8630625333333199</v>
      </c>
      <c r="O810" s="7">
        <f t="shared" ca="1" si="160"/>
        <v>23.649377203110287</v>
      </c>
      <c r="P810" s="7">
        <f t="shared" ca="1" si="161"/>
        <v>4.8630625333333199</v>
      </c>
      <c r="Q810" s="22">
        <f t="shared" ca="1" si="162"/>
        <v>4.1928898463656453E-2</v>
      </c>
      <c r="R810" s="23">
        <f t="shared" ca="1" si="158"/>
        <v>4.8382056525958559</v>
      </c>
      <c r="S810" s="24">
        <f t="shared" ca="1" si="169"/>
        <v>0</v>
      </c>
    </row>
    <row r="811" spans="5:19" x14ac:dyDescent="0.3">
      <c r="E811" s="21">
        <f t="shared" si="163"/>
        <v>810</v>
      </c>
      <c r="F811" s="97">
        <v>44638</v>
      </c>
      <c r="G811" s="98">
        <v>117.36558530000001</v>
      </c>
      <c r="H811" s="25">
        <f t="shared" si="164"/>
        <v>115.98355100000001</v>
      </c>
      <c r="I811" s="7">
        <f t="shared" si="165"/>
        <v>1.3820343000000008</v>
      </c>
      <c r="J811" s="7">
        <f t="shared" si="166"/>
        <v>1.9100188063764922</v>
      </c>
      <c r="K811" s="7">
        <f t="shared" si="167"/>
        <v>1.3820343000000008</v>
      </c>
      <c r="L811" s="22">
        <f t="shared" si="168"/>
        <v>1.1775464642956122E-2</v>
      </c>
      <c r="M811" s="7">
        <f t="shared" ca="1" si="157"/>
        <v>113.34601336666667</v>
      </c>
      <c r="N811" s="7">
        <f t="shared" ca="1" si="159"/>
        <v>4.0195719333333386</v>
      </c>
      <c r="O811" s="7">
        <f t="shared" ca="1" si="160"/>
        <v>16.156958527241112</v>
      </c>
      <c r="P811" s="7">
        <f t="shared" ca="1" si="161"/>
        <v>4.0195719333333386</v>
      </c>
      <c r="Q811" s="22">
        <f t="shared" ca="1" si="162"/>
        <v>3.4248301348805514E-2</v>
      </c>
      <c r="R811" s="23">
        <f t="shared" ca="1" si="158"/>
        <v>3.994715052595875</v>
      </c>
      <c r="S811" s="24">
        <f t="shared" ca="1" si="169"/>
        <v>0</v>
      </c>
    </row>
    <row r="812" spans="5:19" x14ac:dyDescent="0.3">
      <c r="E812" s="21">
        <f t="shared" si="163"/>
        <v>811</v>
      </c>
      <c r="F812" s="97">
        <v>44641</v>
      </c>
      <c r="G812" s="98">
        <v>114.6501846</v>
      </c>
      <c r="H812" s="25">
        <f t="shared" si="164"/>
        <v>117.36558530000001</v>
      </c>
      <c r="I812" s="7">
        <f t="shared" si="165"/>
        <v>-2.7154007000000036</v>
      </c>
      <c r="J812" s="7">
        <f t="shared" si="166"/>
        <v>7.3734009615605096</v>
      </c>
      <c r="K812" s="7">
        <f t="shared" si="167"/>
        <v>2.7154007000000036</v>
      </c>
      <c r="L812" s="22">
        <f t="shared" si="168"/>
        <v>2.3684224403769546E-2</v>
      </c>
      <c r="M812" s="7">
        <f t="shared" ca="1" si="157"/>
        <v>116.21713763333334</v>
      </c>
      <c r="N812" s="7">
        <f t="shared" ca="1" si="159"/>
        <v>-1.5669530333333341</v>
      </c>
      <c r="O812" s="7">
        <f t="shared" ca="1" si="160"/>
        <v>2.4553418086725372</v>
      </c>
      <c r="P812" s="7">
        <f t="shared" ca="1" si="161"/>
        <v>1.5669530333333341</v>
      </c>
      <c r="Q812" s="22">
        <f t="shared" ca="1" si="162"/>
        <v>1.366725259798085E-2</v>
      </c>
      <c r="R812" s="23">
        <f t="shared" ca="1" si="158"/>
        <v>-1.5918099140707977</v>
      </c>
      <c r="S812" s="24">
        <f t="shared" ca="1" si="169"/>
        <v>1</v>
      </c>
    </row>
    <row r="813" spans="5:19" x14ac:dyDescent="0.3">
      <c r="E813" s="21">
        <f t="shared" si="163"/>
        <v>812</v>
      </c>
      <c r="F813" s="97">
        <v>44642</v>
      </c>
      <c r="G813" s="98">
        <v>116.58698269999999</v>
      </c>
      <c r="H813" s="25">
        <f t="shared" si="164"/>
        <v>114.6501846</v>
      </c>
      <c r="I813" s="7">
        <f t="shared" si="165"/>
        <v>1.9367980999999901</v>
      </c>
      <c r="J813" s="7">
        <f t="shared" si="166"/>
        <v>3.7511868801635715</v>
      </c>
      <c r="K813" s="7">
        <f t="shared" si="167"/>
        <v>1.9367980999999901</v>
      </c>
      <c r="L813" s="22">
        <f t="shared" si="168"/>
        <v>1.6612472980656271E-2</v>
      </c>
      <c r="M813" s="7">
        <f t="shared" ca="1" si="157"/>
        <v>115.99977363333333</v>
      </c>
      <c r="N813" s="7">
        <f t="shared" ca="1" si="159"/>
        <v>0.5872090666666594</v>
      </c>
      <c r="O813" s="7">
        <f t="shared" ca="1" si="160"/>
        <v>0.34481448797552922</v>
      </c>
      <c r="P813" s="7">
        <f t="shared" ca="1" si="161"/>
        <v>0.5872090666666594</v>
      </c>
      <c r="Q813" s="22">
        <f t="shared" ca="1" si="162"/>
        <v>5.0366606379861258E-3</v>
      </c>
      <c r="R813" s="23">
        <f t="shared" ca="1" si="158"/>
        <v>0.56235218592919567</v>
      </c>
      <c r="S813" s="24">
        <f t="shared" ca="1" si="169"/>
        <v>1</v>
      </c>
    </row>
    <row r="814" spans="5:19" x14ac:dyDescent="0.3">
      <c r="E814" s="21">
        <f t="shared" si="163"/>
        <v>813</v>
      </c>
      <c r="F814" s="97">
        <v>44643</v>
      </c>
      <c r="G814" s="98">
        <v>112.2851639</v>
      </c>
      <c r="H814" s="25">
        <f t="shared" si="164"/>
        <v>116.58698269999999</v>
      </c>
      <c r="I814" s="7">
        <f t="shared" si="165"/>
        <v>-4.3018187999999924</v>
      </c>
      <c r="J814" s="7">
        <f t="shared" si="166"/>
        <v>18.505644988033374</v>
      </c>
      <c r="K814" s="7">
        <f t="shared" si="167"/>
        <v>4.3018187999999924</v>
      </c>
      <c r="L814" s="22">
        <f t="shared" si="168"/>
        <v>3.8311551148744349E-2</v>
      </c>
      <c r="M814" s="7">
        <f t="shared" ca="1" si="157"/>
        <v>116.20091753333334</v>
      </c>
      <c r="N814" s="7">
        <f t="shared" ca="1" si="159"/>
        <v>-3.9157536333333383</v>
      </c>
      <c r="O814" s="7">
        <f t="shared" ca="1" si="160"/>
        <v>15.33312651696324</v>
      </c>
      <c r="P814" s="7">
        <f t="shared" ca="1" si="161"/>
        <v>3.9157536333333383</v>
      </c>
      <c r="Q814" s="22">
        <f t="shared" ca="1" si="162"/>
        <v>3.4873294897807404E-2</v>
      </c>
      <c r="R814" s="23">
        <f t="shared" ca="1" si="158"/>
        <v>-3.9406105140708019</v>
      </c>
      <c r="S814" s="24">
        <f t="shared" ca="1" si="169"/>
        <v>1</v>
      </c>
    </row>
    <row r="815" spans="5:19" x14ac:dyDescent="0.3">
      <c r="E815" s="21">
        <f t="shared" si="163"/>
        <v>814</v>
      </c>
      <c r="F815" s="97">
        <v>44644</v>
      </c>
      <c r="G815" s="98">
        <v>112.8983078</v>
      </c>
      <c r="H815" s="25">
        <f t="shared" si="164"/>
        <v>112.2851639</v>
      </c>
      <c r="I815" s="7">
        <f t="shared" si="165"/>
        <v>0.61314389999999719</v>
      </c>
      <c r="J815" s="7">
        <f t="shared" si="166"/>
        <v>0.37594544210720654</v>
      </c>
      <c r="K815" s="7">
        <f t="shared" si="167"/>
        <v>0.61314389999999719</v>
      </c>
      <c r="L815" s="22">
        <f t="shared" si="168"/>
        <v>5.430939683225236E-3</v>
      </c>
      <c r="M815" s="7">
        <f t="shared" ca="1" si="157"/>
        <v>114.50744373333333</v>
      </c>
      <c r="N815" s="7">
        <f t="shared" ca="1" si="159"/>
        <v>-1.6091359333333344</v>
      </c>
      <c r="O815" s="7">
        <f t="shared" ca="1" si="160"/>
        <v>2.5893184519445414</v>
      </c>
      <c r="P815" s="7">
        <f t="shared" ca="1" si="161"/>
        <v>1.6091359333333344</v>
      </c>
      <c r="Q815" s="22">
        <f t="shared" ca="1" si="162"/>
        <v>1.4252967690037728E-2</v>
      </c>
      <c r="R815" s="23">
        <f t="shared" ca="1" si="158"/>
        <v>-1.633992814070798</v>
      </c>
      <c r="S815" s="24">
        <f t="shared" ca="1" si="169"/>
        <v>0</v>
      </c>
    </row>
    <row r="816" spans="5:19" x14ac:dyDescent="0.3">
      <c r="E816" s="21">
        <f t="shared" si="163"/>
        <v>815</v>
      </c>
      <c r="F816" s="97">
        <v>44645</v>
      </c>
      <c r="G816" s="98">
        <v>113.9202423</v>
      </c>
      <c r="H816" s="25">
        <f t="shared" si="164"/>
        <v>112.8983078</v>
      </c>
      <c r="I816" s="7">
        <f t="shared" si="165"/>
        <v>1.0219345000000004</v>
      </c>
      <c r="J816" s="7">
        <f t="shared" si="166"/>
        <v>1.0443501222902509</v>
      </c>
      <c r="K816" s="7">
        <f t="shared" si="167"/>
        <v>1.0219345000000004</v>
      </c>
      <c r="L816" s="22">
        <f t="shared" si="168"/>
        <v>8.9706138204026665E-3</v>
      </c>
      <c r="M816" s="7">
        <f t="shared" ca="1" si="157"/>
        <v>113.9234848</v>
      </c>
      <c r="N816" s="7">
        <f t="shared" ca="1" si="159"/>
        <v>-3.2424999999989268E-3</v>
      </c>
      <c r="O816" s="7">
        <f t="shared" ca="1" si="160"/>
        <v>1.051380624999304E-5</v>
      </c>
      <c r="P816" s="7">
        <f t="shared" ca="1" si="161"/>
        <v>3.2424999999989268E-3</v>
      </c>
      <c r="Q816" s="22">
        <f t="shared" ca="1" si="162"/>
        <v>2.8462895922043933E-5</v>
      </c>
      <c r="R816" s="23">
        <f t="shared" ca="1" si="158"/>
        <v>-2.8099380737462647E-2</v>
      </c>
      <c r="S816" s="24">
        <f t="shared" ca="1" si="169"/>
        <v>0</v>
      </c>
    </row>
    <row r="817" spans="5:19" x14ac:dyDescent="0.3">
      <c r="E817" s="21">
        <f t="shared" si="163"/>
        <v>816</v>
      </c>
      <c r="F817" s="97">
        <v>44648</v>
      </c>
      <c r="G817" s="98">
        <v>115.0394821</v>
      </c>
      <c r="H817" s="25">
        <f t="shared" si="164"/>
        <v>113.9202423</v>
      </c>
      <c r="I817" s="7">
        <f t="shared" si="165"/>
        <v>1.1192398000000026</v>
      </c>
      <c r="J817" s="7">
        <f t="shared" si="166"/>
        <v>1.2526977299040458</v>
      </c>
      <c r="K817" s="7">
        <f t="shared" si="167"/>
        <v>1.1192398000000026</v>
      </c>
      <c r="L817" s="22">
        <f t="shared" si="168"/>
        <v>9.7291797526268819E-3</v>
      </c>
      <c r="M817" s="7">
        <f t="shared" ca="1" si="157"/>
        <v>113.03457133333332</v>
      </c>
      <c r="N817" s="7">
        <f t="shared" ca="1" si="159"/>
        <v>2.0049107666666828</v>
      </c>
      <c r="O817" s="7">
        <f t="shared" ca="1" si="160"/>
        <v>4.0196671822959855</v>
      </c>
      <c r="P817" s="7">
        <f t="shared" ca="1" si="161"/>
        <v>2.0049107666666828</v>
      </c>
      <c r="Q817" s="22">
        <f t="shared" ca="1" si="162"/>
        <v>1.7428023232266297E-2</v>
      </c>
      <c r="R817" s="23">
        <f t="shared" ca="1" si="158"/>
        <v>1.9800538859292192</v>
      </c>
      <c r="S817" s="24">
        <f t="shared" ca="1" si="169"/>
        <v>1</v>
      </c>
    </row>
    <row r="818" spans="5:19" x14ac:dyDescent="0.3">
      <c r="E818" s="21">
        <f t="shared" si="163"/>
        <v>817</v>
      </c>
      <c r="F818" s="97">
        <v>44649</v>
      </c>
      <c r="G818" s="98">
        <v>118.2317886</v>
      </c>
      <c r="H818" s="25">
        <f t="shared" si="164"/>
        <v>115.0394821</v>
      </c>
      <c r="I818" s="7">
        <f t="shared" si="165"/>
        <v>3.1923065000000008</v>
      </c>
      <c r="J818" s="7">
        <f t="shared" si="166"/>
        <v>10.190820789942256</v>
      </c>
      <c r="K818" s="7">
        <f t="shared" si="167"/>
        <v>3.1923065000000008</v>
      </c>
      <c r="L818" s="22">
        <f t="shared" si="168"/>
        <v>2.7000407739750633E-2</v>
      </c>
      <c r="M818" s="7">
        <f t="shared" ca="1" si="157"/>
        <v>113.95267739999998</v>
      </c>
      <c r="N818" s="7">
        <f t="shared" ca="1" si="159"/>
        <v>4.2791112000000169</v>
      </c>
      <c r="O818" s="7">
        <f t="shared" ca="1" si="160"/>
        <v>18.310792661965586</v>
      </c>
      <c r="P818" s="7">
        <f t="shared" ca="1" si="161"/>
        <v>4.2791112000000169</v>
      </c>
      <c r="Q818" s="22">
        <f t="shared" ca="1" si="162"/>
        <v>3.619256082200567E-2</v>
      </c>
      <c r="R818" s="23">
        <f t="shared" ca="1" si="158"/>
        <v>4.2542543192625528</v>
      </c>
      <c r="S818" s="24">
        <f t="shared" ca="1" si="169"/>
        <v>0</v>
      </c>
    </row>
    <row r="819" spans="5:19" x14ac:dyDescent="0.3">
      <c r="E819" s="21">
        <f t="shared" si="163"/>
        <v>818</v>
      </c>
      <c r="F819" s="97">
        <v>44650</v>
      </c>
      <c r="G819" s="98">
        <v>117.2195969</v>
      </c>
      <c r="H819" s="25">
        <f t="shared" si="164"/>
        <v>118.2317886</v>
      </c>
      <c r="I819" s="7">
        <f t="shared" si="165"/>
        <v>-1.0121917000000025</v>
      </c>
      <c r="J819" s="7">
        <f t="shared" si="166"/>
        <v>1.0245320375488951</v>
      </c>
      <c r="K819" s="7">
        <f t="shared" si="167"/>
        <v>1.0121917000000025</v>
      </c>
      <c r="L819" s="22">
        <f t="shared" si="168"/>
        <v>8.6350041014345309E-3</v>
      </c>
      <c r="M819" s="7">
        <f t="shared" ca="1" si="157"/>
        <v>115.73050433333333</v>
      </c>
      <c r="N819" s="7">
        <f t="shared" ca="1" si="159"/>
        <v>1.4890925666666703</v>
      </c>
      <c r="O819" s="7">
        <f t="shared" ca="1" si="160"/>
        <v>2.2173966721019323</v>
      </c>
      <c r="P819" s="7">
        <f t="shared" ca="1" si="161"/>
        <v>1.4890925666666703</v>
      </c>
      <c r="Q819" s="22">
        <f t="shared" ca="1" si="162"/>
        <v>1.27034438442662E-2</v>
      </c>
      <c r="R819" s="23">
        <f t="shared" ca="1" si="158"/>
        <v>1.4642356859292067</v>
      </c>
      <c r="S819" s="24">
        <f t="shared" ca="1" si="169"/>
        <v>0</v>
      </c>
    </row>
    <row r="820" spans="5:19" x14ac:dyDescent="0.3">
      <c r="E820" s="21">
        <f t="shared" si="163"/>
        <v>819</v>
      </c>
      <c r="F820" s="97">
        <v>44651</v>
      </c>
      <c r="G820" s="98">
        <v>113.6963806</v>
      </c>
      <c r="H820" s="25">
        <f t="shared" si="164"/>
        <v>117.2195969</v>
      </c>
      <c r="I820" s="7">
        <f t="shared" si="165"/>
        <v>-3.5232163000000014</v>
      </c>
      <c r="J820" s="7">
        <f t="shared" si="166"/>
        <v>12.413053096585699</v>
      </c>
      <c r="K820" s="7">
        <f t="shared" si="167"/>
        <v>3.5232163000000014</v>
      </c>
      <c r="L820" s="22">
        <f t="shared" si="168"/>
        <v>3.0987937183287975E-2</v>
      </c>
      <c r="M820" s="7">
        <f t="shared" ca="1" si="157"/>
        <v>116.8302892</v>
      </c>
      <c r="N820" s="7">
        <f t="shared" ca="1" si="159"/>
        <v>-3.133908599999998</v>
      </c>
      <c r="O820" s="7">
        <f t="shared" ca="1" si="160"/>
        <v>9.8213831131539475</v>
      </c>
      <c r="P820" s="7">
        <f t="shared" ca="1" si="161"/>
        <v>3.133908599999998</v>
      </c>
      <c r="Q820" s="22">
        <f t="shared" ca="1" si="162"/>
        <v>2.756383785888078E-2</v>
      </c>
      <c r="R820" s="23">
        <f t="shared" ca="1" si="158"/>
        <v>-3.1587654807374617</v>
      </c>
      <c r="S820" s="24">
        <f t="shared" ca="1" si="169"/>
        <v>1</v>
      </c>
    </row>
    <row r="821" spans="5:19" x14ac:dyDescent="0.3">
      <c r="E821" s="21">
        <f t="shared" si="163"/>
        <v>820</v>
      </c>
      <c r="F821" s="97">
        <v>44652</v>
      </c>
      <c r="G821" s="98">
        <v>113.20001980000001</v>
      </c>
      <c r="H821" s="25">
        <f t="shared" si="164"/>
        <v>113.6963806</v>
      </c>
      <c r="I821" s="7">
        <f t="shared" si="165"/>
        <v>-0.49636079999999083</v>
      </c>
      <c r="J821" s="7">
        <f t="shared" si="166"/>
        <v>0.24637404377663089</v>
      </c>
      <c r="K821" s="7">
        <f t="shared" si="167"/>
        <v>0.49636079999999083</v>
      </c>
      <c r="L821" s="22">
        <f t="shared" si="168"/>
        <v>4.3848119538932341E-3</v>
      </c>
      <c r="M821" s="7">
        <f t="shared" ca="1" si="157"/>
        <v>116.3825887</v>
      </c>
      <c r="N821" s="7">
        <f t="shared" ca="1" si="159"/>
        <v>-3.1825688999999926</v>
      </c>
      <c r="O821" s="7">
        <f t="shared" ca="1" si="160"/>
        <v>10.128744803247162</v>
      </c>
      <c r="P821" s="7">
        <f t="shared" ca="1" si="161"/>
        <v>3.1825688999999926</v>
      </c>
      <c r="Q821" s="22">
        <f t="shared" ca="1" si="162"/>
        <v>2.8114561336852278E-2</v>
      </c>
      <c r="R821" s="23">
        <f t="shared" ca="1" si="158"/>
        <v>-3.2074257807374562</v>
      </c>
      <c r="S821" s="24">
        <f t="shared" ca="1" si="169"/>
        <v>0</v>
      </c>
    </row>
    <row r="822" spans="5:19" x14ac:dyDescent="0.3">
      <c r="E822" s="21">
        <f t="shared" si="163"/>
        <v>821</v>
      </c>
      <c r="F822" s="97">
        <v>44655</v>
      </c>
      <c r="G822" s="98">
        <v>113.968895</v>
      </c>
      <c r="H822" s="25">
        <f t="shared" si="164"/>
        <v>113.20001980000001</v>
      </c>
      <c r="I822" s="7">
        <f t="shared" si="165"/>
        <v>0.76887519999999654</v>
      </c>
      <c r="J822" s="7">
        <f t="shared" si="166"/>
        <v>0.59116907317503464</v>
      </c>
      <c r="K822" s="7">
        <f t="shared" si="167"/>
        <v>0.76887519999999654</v>
      </c>
      <c r="L822" s="22">
        <f t="shared" si="168"/>
        <v>6.7463600485026774E-3</v>
      </c>
      <c r="M822" s="7">
        <f t="shared" ca="1" si="157"/>
        <v>114.70533243333334</v>
      </c>
      <c r="N822" s="7">
        <f t="shared" ca="1" si="159"/>
        <v>-0.73643743333333589</v>
      </c>
      <c r="O822" s="7">
        <f t="shared" ca="1" si="160"/>
        <v>0.54234009321459153</v>
      </c>
      <c r="P822" s="7">
        <f t="shared" ca="1" si="161"/>
        <v>0.73643743333333589</v>
      </c>
      <c r="Q822" s="22">
        <f t="shared" ca="1" si="162"/>
        <v>6.4617405769647578E-3</v>
      </c>
      <c r="R822" s="23">
        <f t="shared" ca="1" si="158"/>
        <v>-0.76129431407079962</v>
      </c>
      <c r="S822" s="24">
        <f t="shared" ca="1" si="169"/>
        <v>0</v>
      </c>
    </row>
    <row r="823" spans="5:19" x14ac:dyDescent="0.3">
      <c r="E823" s="21">
        <f t="shared" si="163"/>
        <v>822</v>
      </c>
      <c r="F823" s="97">
        <v>44656</v>
      </c>
      <c r="G823" s="98">
        <v>111.18537139999999</v>
      </c>
      <c r="H823" s="25">
        <f t="shared" si="164"/>
        <v>113.968895</v>
      </c>
      <c r="I823" s="7">
        <f t="shared" si="165"/>
        <v>-2.7835236000000094</v>
      </c>
      <c r="J823" s="7">
        <f t="shared" si="166"/>
        <v>7.7480036317570127</v>
      </c>
      <c r="K823" s="7">
        <f t="shared" si="167"/>
        <v>2.7835236000000094</v>
      </c>
      <c r="L823" s="22">
        <f t="shared" si="168"/>
        <v>2.5034980456071127E-2</v>
      </c>
      <c r="M823" s="7">
        <f t="shared" ca="1" si="157"/>
        <v>113.62176513333334</v>
      </c>
      <c r="N823" s="7">
        <f t="shared" ca="1" si="159"/>
        <v>-2.4363937333333467</v>
      </c>
      <c r="O823" s="7">
        <f t="shared" ca="1" si="160"/>
        <v>5.9360144238260029</v>
      </c>
      <c r="P823" s="7">
        <f t="shared" ca="1" si="161"/>
        <v>2.4363937333333467</v>
      </c>
      <c r="Q823" s="22">
        <f t="shared" ca="1" si="162"/>
        <v>2.1912898276592409E-2</v>
      </c>
      <c r="R823" s="23">
        <f t="shared" ca="1" si="158"/>
        <v>-2.4612506140708104</v>
      </c>
      <c r="S823" s="24">
        <f t="shared" ca="1" si="169"/>
        <v>0</v>
      </c>
    </row>
    <row r="824" spans="5:19" x14ac:dyDescent="0.3">
      <c r="E824" s="21">
        <f t="shared" si="163"/>
        <v>823</v>
      </c>
      <c r="F824" s="97">
        <v>44657</v>
      </c>
      <c r="G824" s="98">
        <v>107.5648346</v>
      </c>
      <c r="H824" s="25">
        <f t="shared" si="164"/>
        <v>111.18537139999999</v>
      </c>
      <c r="I824" s="7">
        <f t="shared" si="165"/>
        <v>-3.6205367999999964</v>
      </c>
      <c r="J824" s="7">
        <f t="shared" si="166"/>
        <v>13.108286720154215</v>
      </c>
      <c r="K824" s="7">
        <f t="shared" si="167"/>
        <v>3.6205367999999964</v>
      </c>
      <c r="L824" s="22">
        <f t="shared" si="168"/>
        <v>3.3659111859964654E-2</v>
      </c>
      <c r="M824" s="7">
        <f t="shared" ca="1" si="157"/>
        <v>112.78476206666666</v>
      </c>
      <c r="N824" s="7">
        <f t="shared" ca="1" si="159"/>
        <v>-5.2199274666666611</v>
      </c>
      <c r="O824" s="7">
        <f t="shared" ca="1" si="160"/>
        <v>27.247642757261026</v>
      </c>
      <c r="P824" s="7">
        <f t="shared" ca="1" si="161"/>
        <v>5.2199274666666611</v>
      </c>
      <c r="Q824" s="22">
        <f t="shared" ca="1" si="162"/>
        <v>4.8528196841262666E-2</v>
      </c>
      <c r="R824" s="23">
        <f t="shared" ca="1" si="158"/>
        <v>-5.2447843474041251</v>
      </c>
      <c r="S824" s="24">
        <f t="shared" ca="1" si="169"/>
        <v>0</v>
      </c>
    </row>
    <row r="825" spans="5:19" x14ac:dyDescent="0.3">
      <c r="E825" s="21">
        <f t="shared" si="163"/>
        <v>824</v>
      </c>
      <c r="F825" s="97">
        <v>44658</v>
      </c>
      <c r="G825" s="98">
        <v>108.8982086</v>
      </c>
      <c r="H825" s="25">
        <f t="shared" si="164"/>
        <v>107.5648346</v>
      </c>
      <c r="I825" s="7">
        <f t="shared" si="165"/>
        <v>1.3333740000000063</v>
      </c>
      <c r="J825" s="7">
        <f t="shared" si="166"/>
        <v>1.7778862238760167</v>
      </c>
      <c r="K825" s="7">
        <f t="shared" si="167"/>
        <v>1.3333740000000063</v>
      </c>
      <c r="L825" s="22">
        <f t="shared" si="168"/>
        <v>1.2244223455481216E-2</v>
      </c>
      <c r="M825" s="7">
        <f t="shared" ca="1" si="157"/>
        <v>110.90636699999999</v>
      </c>
      <c r="N825" s="7">
        <f t="shared" ca="1" si="159"/>
        <v>-2.008158399999985</v>
      </c>
      <c r="O825" s="7">
        <f t="shared" ca="1" si="160"/>
        <v>4.0327001594905001</v>
      </c>
      <c r="P825" s="7">
        <f t="shared" ca="1" si="161"/>
        <v>2.008158399999985</v>
      </c>
      <c r="Q825" s="22">
        <f t="shared" ca="1" si="162"/>
        <v>1.8440692696573752E-2</v>
      </c>
      <c r="R825" s="23">
        <f t="shared" ca="1" si="158"/>
        <v>-2.0330152807374486</v>
      </c>
      <c r="S825" s="24">
        <f t="shared" ca="1" si="169"/>
        <v>0</v>
      </c>
    </row>
    <row r="826" spans="5:19" x14ac:dyDescent="0.3">
      <c r="E826" s="21">
        <f t="shared" si="163"/>
        <v>825</v>
      </c>
      <c r="F826" s="97">
        <v>44659</v>
      </c>
      <c r="G826" s="98">
        <v>109.3069763</v>
      </c>
      <c r="H826" s="25">
        <f t="shared" si="164"/>
        <v>108.8982086</v>
      </c>
      <c r="I826" s="7">
        <f t="shared" si="165"/>
        <v>0.40876769999999851</v>
      </c>
      <c r="J826" s="7">
        <f t="shared" si="166"/>
        <v>0.16709103256328878</v>
      </c>
      <c r="K826" s="7">
        <f t="shared" si="167"/>
        <v>0.40876769999999851</v>
      </c>
      <c r="L826" s="22">
        <f t="shared" si="168"/>
        <v>3.7396304777300706E-3</v>
      </c>
      <c r="M826" s="7">
        <f t="shared" ca="1" si="157"/>
        <v>109.2161382</v>
      </c>
      <c r="N826" s="7">
        <f t="shared" ca="1" si="159"/>
        <v>9.0838099999999145E-2</v>
      </c>
      <c r="O826" s="7">
        <f t="shared" ca="1" si="160"/>
        <v>8.251560411609845E-3</v>
      </c>
      <c r="P826" s="7">
        <f t="shared" ca="1" si="161"/>
        <v>9.0838099999999145E-2</v>
      </c>
      <c r="Q826" s="22">
        <f t="shared" ca="1" si="162"/>
        <v>8.3103661884021155E-4</v>
      </c>
      <c r="R826" s="23">
        <f t="shared" ca="1" si="158"/>
        <v>6.5981219262535418E-2</v>
      </c>
      <c r="S826" s="24">
        <f t="shared" ca="1" si="169"/>
        <v>1</v>
      </c>
    </row>
    <row r="827" spans="5:19" x14ac:dyDescent="0.3">
      <c r="E827" s="21">
        <f t="shared" si="163"/>
        <v>826</v>
      </c>
      <c r="F827" s="97">
        <v>44662</v>
      </c>
      <c r="G827" s="98">
        <v>106.9322205</v>
      </c>
      <c r="H827" s="25">
        <f t="shared" si="164"/>
        <v>109.3069763</v>
      </c>
      <c r="I827" s="7">
        <f t="shared" si="165"/>
        <v>-2.3747558000000026</v>
      </c>
      <c r="J827" s="7">
        <f t="shared" si="166"/>
        <v>5.6394651096336528</v>
      </c>
      <c r="K827" s="7">
        <f t="shared" si="167"/>
        <v>2.3747558000000026</v>
      </c>
      <c r="L827" s="22">
        <f t="shared" si="168"/>
        <v>2.2208047199393961E-2</v>
      </c>
      <c r="M827" s="7">
        <f t="shared" ca="1" si="157"/>
        <v>108.5900065</v>
      </c>
      <c r="N827" s="7">
        <f t="shared" ca="1" si="159"/>
        <v>-1.6577860000000015</v>
      </c>
      <c r="O827" s="7">
        <f t="shared" ca="1" si="160"/>
        <v>2.748254421796005</v>
      </c>
      <c r="P827" s="7">
        <f t="shared" ca="1" si="161"/>
        <v>1.6577860000000015</v>
      </c>
      <c r="Q827" s="22">
        <f t="shared" ca="1" si="162"/>
        <v>1.5503147622376378E-2</v>
      </c>
      <c r="R827" s="23">
        <f t="shared" ca="1" si="158"/>
        <v>-1.6826428807374652</v>
      </c>
      <c r="S827" s="24">
        <f t="shared" ca="1" si="169"/>
        <v>1</v>
      </c>
    </row>
    <row r="828" spans="5:19" x14ac:dyDescent="0.3">
      <c r="E828" s="21">
        <f t="shared" si="163"/>
        <v>827</v>
      </c>
      <c r="F828" s="97">
        <v>44663</v>
      </c>
      <c r="G828" s="98">
        <v>105.8227158</v>
      </c>
      <c r="H828" s="25">
        <f t="shared" si="164"/>
        <v>106.9322205</v>
      </c>
      <c r="I828" s="7">
        <f t="shared" si="165"/>
        <v>-1.1095047000000022</v>
      </c>
      <c r="J828" s="7">
        <f t="shared" si="166"/>
        <v>1.2310006793220949</v>
      </c>
      <c r="K828" s="7">
        <f t="shared" si="167"/>
        <v>1.1095047000000022</v>
      </c>
      <c r="L828" s="22">
        <f t="shared" si="168"/>
        <v>1.048456082054173E-2</v>
      </c>
      <c r="M828" s="7">
        <f t="shared" ca="1" si="157"/>
        <v>108.37913513333335</v>
      </c>
      <c r="N828" s="7">
        <f t="shared" ca="1" si="159"/>
        <v>-2.556419333333352</v>
      </c>
      <c r="O828" s="7">
        <f t="shared" ca="1" si="160"/>
        <v>6.5352798078405403</v>
      </c>
      <c r="P828" s="7">
        <f t="shared" ca="1" si="161"/>
        <v>2.556419333333352</v>
      </c>
      <c r="Q828" s="22">
        <f t="shared" ca="1" si="162"/>
        <v>2.4157566870282043E-2</v>
      </c>
      <c r="R828" s="23">
        <f t="shared" ca="1" si="158"/>
        <v>-2.5812762140708156</v>
      </c>
      <c r="S828" s="24">
        <f t="shared" ca="1" si="169"/>
        <v>0</v>
      </c>
    </row>
    <row r="829" spans="5:19" x14ac:dyDescent="0.3">
      <c r="E829" s="21">
        <f t="shared" si="163"/>
        <v>828</v>
      </c>
      <c r="F829" s="97">
        <v>44664</v>
      </c>
      <c r="G829" s="98">
        <v>104.7131882</v>
      </c>
      <c r="H829" s="25">
        <f t="shared" si="164"/>
        <v>105.8227158</v>
      </c>
      <c r="I829" s="7">
        <f t="shared" si="165"/>
        <v>-1.1095275999999927</v>
      </c>
      <c r="J829" s="7">
        <f t="shared" si="166"/>
        <v>1.2310514951617439</v>
      </c>
      <c r="K829" s="7">
        <f t="shared" si="167"/>
        <v>1.1095275999999927</v>
      </c>
      <c r="L829" s="22">
        <f t="shared" si="168"/>
        <v>1.0595872583698035E-2</v>
      </c>
      <c r="M829" s="7">
        <f t="shared" ca="1" si="157"/>
        <v>107.35397086666667</v>
      </c>
      <c r="N829" s="7">
        <f t="shared" ca="1" si="159"/>
        <v>-2.6407826666666665</v>
      </c>
      <c r="O829" s="7">
        <f t="shared" ca="1" si="160"/>
        <v>6.9737330925671106</v>
      </c>
      <c r="P829" s="7">
        <f t="shared" ca="1" si="161"/>
        <v>2.6407826666666665</v>
      </c>
      <c r="Q829" s="22">
        <f t="shared" ca="1" si="162"/>
        <v>2.5219198384283999E-2</v>
      </c>
      <c r="R829" s="23">
        <f t="shared" ca="1" si="158"/>
        <v>-2.6656395474041301</v>
      </c>
      <c r="S829" s="24">
        <f t="shared" ca="1" si="169"/>
        <v>0</v>
      </c>
    </row>
    <row r="830" spans="5:19" x14ac:dyDescent="0.3">
      <c r="E830" s="21">
        <f t="shared" si="163"/>
        <v>829</v>
      </c>
      <c r="F830" s="97">
        <v>44665</v>
      </c>
      <c r="G830" s="98">
        <v>105.29714199999999</v>
      </c>
      <c r="H830" s="25">
        <f t="shared" si="164"/>
        <v>104.7131882</v>
      </c>
      <c r="I830" s="7">
        <f t="shared" si="165"/>
        <v>0.58395379999998909</v>
      </c>
      <c r="J830" s="7">
        <f t="shared" si="166"/>
        <v>0.34100204053442723</v>
      </c>
      <c r="K830" s="7">
        <f t="shared" si="167"/>
        <v>0.58395379999998909</v>
      </c>
      <c r="L830" s="22">
        <f t="shared" si="168"/>
        <v>5.5457706534901884E-3</v>
      </c>
      <c r="M830" s="7">
        <f t="shared" ca="1" si="157"/>
        <v>105.82270816666666</v>
      </c>
      <c r="N830" s="7">
        <f t="shared" ca="1" si="159"/>
        <v>-0.525566166666664</v>
      </c>
      <c r="O830" s="7">
        <f t="shared" ca="1" si="160"/>
        <v>0.27621979554469167</v>
      </c>
      <c r="P830" s="7">
        <f t="shared" ca="1" si="161"/>
        <v>0.525566166666664</v>
      </c>
      <c r="Q830" s="22">
        <f t="shared" ca="1" si="162"/>
        <v>4.9912671577227044E-3</v>
      </c>
      <c r="R830" s="23">
        <f t="shared" ca="1" si="158"/>
        <v>-0.55042304740412773</v>
      </c>
      <c r="S830" s="24">
        <f t="shared" ca="1" si="169"/>
        <v>0</v>
      </c>
    </row>
    <row r="831" spans="5:19" x14ac:dyDescent="0.3">
      <c r="E831" s="21">
        <f t="shared" si="163"/>
        <v>830</v>
      </c>
      <c r="F831" s="97">
        <v>44669</v>
      </c>
      <c r="G831" s="98">
        <v>105.53073120000001</v>
      </c>
      <c r="H831" s="25">
        <f t="shared" si="164"/>
        <v>105.29714199999999</v>
      </c>
      <c r="I831" s="7">
        <f t="shared" si="165"/>
        <v>0.23358920000001149</v>
      </c>
      <c r="J831" s="7">
        <f t="shared" si="166"/>
        <v>5.4563914356645364E-2</v>
      </c>
      <c r="K831" s="7">
        <f t="shared" si="167"/>
        <v>0.23358920000001149</v>
      </c>
      <c r="L831" s="22">
        <f t="shared" si="168"/>
        <v>2.2134708756761791E-3</v>
      </c>
      <c r="M831" s="7">
        <f t="shared" ca="1" si="157"/>
        <v>105.27768200000001</v>
      </c>
      <c r="N831" s="7">
        <f t="shared" ca="1" si="159"/>
        <v>0.25304919999999242</v>
      </c>
      <c r="O831" s="7">
        <f t="shared" ca="1" si="160"/>
        <v>6.403389762063616E-2</v>
      </c>
      <c r="P831" s="7">
        <f t="shared" ca="1" si="161"/>
        <v>0.25304919999999242</v>
      </c>
      <c r="Q831" s="22">
        <f t="shared" ca="1" si="162"/>
        <v>2.3978721375522167E-3</v>
      </c>
      <c r="R831" s="23">
        <f t="shared" ca="1" si="158"/>
        <v>0.2281923192625287</v>
      </c>
      <c r="S831" s="24">
        <f t="shared" ca="1" si="169"/>
        <v>1</v>
      </c>
    </row>
    <row r="832" spans="5:19" x14ac:dyDescent="0.3">
      <c r="E832" s="21">
        <f t="shared" si="163"/>
        <v>831</v>
      </c>
      <c r="F832" s="97">
        <v>44670</v>
      </c>
      <c r="G832" s="98">
        <v>107.7400284</v>
      </c>
      <c r="H832" s="25">
        <f t="shared" si="164"/>
        <v>105.53073120000001</v>
      </c>
      <c r="I832" s="7">
        <f t="shared" si="165"/>
        <v>2.2092971999999946</v>
      </c>
      <c r="J832" s="7">
        <f t="shared" si="166"/>
        <v>4.8809941179278162</v>
      </c>
      <c r="K832" s="7">
        <f t="shared" si="167"/>
        <v>2.2092971999999946</v>
      </c>
      <c r="L832" s="22">
        <f t="shared" si="168"/>
        <v>2.0505816016658806E-2</v>
      </c>
      <c r="M832" s="7">
        <f t="shared" ca="1" si="157"/>
        <v>105.18035379999999</v>
      </c>
      <c r="N832" s="7">
        <f t="shared" ca="1" si="159"/>
        <v>2.5596746000000081</v>
      </c>
      <c r="O832" s="7">
        <f t="shared" ca="1" si="160"/>
        <v>6.5519340578852017</v>
      </c>
      <c r="P832" s="7">
        <f t="shared" ca="1" si="161"/>
        <v>2.5596746000000081</v>
      </c>
      <c r="Q832" s="22">
        <f t="shared" ca="1" si="162"/>
        <v>2.3757879388121714E-2</v>
      </c>
      <c r="R832" s="23">
        <f t="shared" ca="1" si="158"/>
        <v>2.5348177192625445</v>
      </c>
      <c r="S832" s="24">
        <f t="shared" ca="1" si="169"/>
        <v>0</v>
      </c>
    </row>
    <row r="833" spans="5:19" x14ac:dyDescent="0.3">
      <c r="E833" s="21">
        <f t="shared" si="163"/>
        <v>832</v>
      </c>
      <c r="F833" s="97">
        <v>44671</v>
      </c>
      <c r="G833" s="98">
        <v>109.89094540000001</v>
      </c>
      <c r="H833" s="25">
        <f t="shared" si="164"/>
        <v>107.7400284</v>
      </c>
      <c r="I833" s="7">
        <f t="shared" si="165"/>
        <v>2.1509170000000069</v>
      </c>
      <c r="J833" s="7">
        <f t="shared" si="166"/>
        <v>4.6264439408890299</v>
      </c>
      <c r="K833" s="7">
        <f t="shared" si="167"/>
        <v>2.1509170000000069</v>
      </c>
      <c r="L833" s="22">
        <f t="shared" si="168"/>
        <v>1.957319588225152E-2</v>
      </c>
      <c r="M833" s="7">
        <f t="shared" ca="1" si="157"/>
        <v>106.18930053333334</v>
      </c>
      <c r="N833" s="7">
        <f t="shared" ca="1" si="159"/>
        <v>3.701644866666669</v>
      </c>
      <c r="O833" s="7">
        <f t="shared" ca="1" si="160"/>
        <v>13.702174718919702</v>
      </c>
      <c r="P833" s="7">
        <f t="shared" ca="1" si="161"/>
        <v>3.701644866666669</v>
      </c>
      <c r="Q833" s="22">
        <f t="shared" ca="1" si="162"/>
        <v>3.3684712177084145E-2</v>
      </c>
      <c r="R833" s="23">
        <f t="shared" ca="1" si="158"/>
        <v>3.6767879859292054</v>
      </c>
      <c r="S833" s="24">
        <f t="shared" ca="1" si="169"/>
        <v>0</v>
      </c>
    </row>
    <row r="834" spans="5:19" x14ac:dyDescent="0.3">
      <c r="E834" s="21">
        <f t="shared" si="163"/>
        <v>833</v>
      </c>
      <c r="F834" s="97">
        <v>44672</v>
      </c>
      <c r="G834" s="98">
        <v>108.1682663</v>
      </c>
      <c r="H834" s="25">
        <f t="shared" si="164"/>
        <v>109.89094540000001</v>
      </c>
      <c r="I834" s="7">
        <f t="shared" si="165"/>
        <v>-1.7226791000000077</v>
      </c>
      <c r="J834" s="7">
        <f t="shared" si="166"/>
        <v>2.9676232815768366</v>
      </c>
      <c r="K834" s="7">
        <f t="shared" si="167"/>
        <v>1.7226791000000077</v>
      </c>
      <c r="L834" s="22">
        <f t="shared" si="168"/>
        <v>1.5925919485685679E-2</v>
      </c>
      <c r="M834" s="7">
        <f t="shared" ref="M834:M897" ca="1" si="170">IF(E834&lt;=span,G834,AVERAGE(OFFSET(G834,-span,0,span,1)))</f>
        <v>107.72056833333335</v>
      </c>
      <c r="N834" s="7">
        <f t="shared" ca="1" si="159"/>
        <v>0.44769796666665229</v>
      </c>
      <c r="O834" s="7">
        <f t="shared" ca="1" si="160"/>
        <v>0.2004334693574549</v>
      </c>
      <c r="P834" s="7">
        <f t="shared" ca="1" si="161"/>
        <v>0.44769796666665229</v>
      </c>
      <c r="Q834" s="22">
        <f t="shared" ca="1" si="162"/>
        <v>4.1389030441236936E-3</v>
      </c>
      <c r="R834" s="23">
        <f t="shared" ref="R834:R897" ca="1" si="171">N834-AVERAGE(ErorrMA)</f>
        <v>0.42284108592918856</v>
      </c>
      <c r="S834" s="24">
        <f t="shared" ca="1" si="169"/>
        <v>0</v>
      </c>
    </row>
    <row r="835" spans="5:19" x14ac:dyDescent="0.3">
      <c r="E835" s="21">
        <f t="shared" si="163"/>
        <v>834</v>
      </c>
      <c r="F835" s="97">
        <v>44673</v>
      </c>
      <c r="G835" s="98">
        <v>104.13896939999999</v>
      </c>
      <c r="H835" s="25">
        <f t="shared" si="164"/>
        <v>108.1682663</v>
      </c>
      <c r="I835" s="7">
        <f t="shared" si="165"/>
        <v>-4.0292969000000056</v>
      </c>
      <c r="J835" s="7">
        <f t="shared" si="166"/>
        <v>16.235233508349655</v>
      </c>
      <c r="K835" s="7">
        <f t="shared" si="167"/>
        <v>4.0292969000000056</v>
      </c>
      <c r="L835" s="22">
        <f t="shared" si="168"/>
        <v>3.8691538078539943E-2</v>
      </c>
      <c r="M835" s="7">
        <f t="shared" ca="1" si="170"/>
        <v>108.59974670000001</v>
      </c>
      <c r="N835" s="7">
        <f t="shared" ref="N835:N898" ca="1" si="172">G835-M835</f>
        <v>-4.4607773000000179</v>
      </c>
      <c r="O835" s="7">
        <f t="shared" ref="O835:O898" ca="1" si="173">N835^2</f>
        <v>19.89853412019545</v>
      </c>
      <c r="P835" s="7">
        <f t="shared" ref="P835:P898" ca="1" si="174">ABS(N835)</f>
        <v>4.4607773000000179</v>
      </c>
      <c r="Q835" s="22">
        <f t="shared" ref="Q835:Q898" ca="1" si="175">P835/G835</f>
        <v>4.2834851599751075E-2</v>
      </c>
      <c r="R835" s="23">
        <f t="shared" ca="1" si="171"/>
        <v>-4.485634180737482</v>
      </c>
      <c r="S835" s="24">
        <f t="shared" ca="1" si="169"/>
        <v>1</v>
      </c>
    </row>
    <row r="836" spans="5:19" x14ac:dyDescent="0.3">
      <c r="E836" s="21">
        <f t="shared" ref="E836:E899" si="176">E835+1</f>
        <v>835</v>
      </c>
      <c r="F836" s="97">
        <v>44676</v>
      </c>
      <c r="G836" s="98">
        <v>101.57929230000001</v>
      </c>
      <c r="H836" s="25">
        <f t="shared" ref="H836:H899" si="177">G835</f>
        <v>104.13896939999999</v>
      </c>
      <c r="I836" s="7">
        <f t="shared" ref="I836:I899" si="178">(G836-H836)</f>
        <v>-2.5596770999999876</v>
      </c>
      <c r="J836" s="7">
        <f t="shared" ref="J836:J899" si="179">I836^2</f>
        <v>6.5519468562643466</v>
      </c>
      <c r="K836" s="7">
        <f t="shared" ref="K836:K899" si="180">ABS(I836)</f>
        <v>2.5596770999999876</v>
      </c>
      <c r="L836" s="22">
        <f t="shared" ref="L836:L899" si="181">K836/G836</f>
        <v>2.5198808162990003E-2</v>
      </c>
      <c r="M836" s="7">
        <f t="shared" ca="1" si="170"/>
        <v>107.3993937</v>
      </c>
      <c r="N836" s="7">
        <f t="shared" ca="1" si="172"/>
        <v>-5.8201013999999986</v>
      </c>
      <c r="O836" s="7">
        <f t="shared" ca="1" si="173"/>
        <v>33.873580306281944</v>
      </c>
      <c r="P836" s="7">
        <f t="shared" ca="1" si="174"/>
        <v>5.8201013999999986</v>
      </c>
      <c r="Q836" s="22">
        <f t="shared" ca="1" si="175"/>
        <v>5.729614046543223E-2</v>
      </c>
      <c r="R836" s="23">
        <f t="shared" ca="1" si="171"/>
        <v>-5.8449582807374627</v>
      </c>
      <c r="S836" s="24">
        <f t="shared" ref="S836:S899" ca="1" si="182">IF(N835*N836&lt;0,1,0)</f>
        <v>0</v>
      </c>
    </row>
    <row r="837" spans="5:19" x14ac:dyDescent="0.3">
      <c r="E837" s="21">
        <f t="shared" si="176"/>
        <v>836</v>
      </c>
      <c r="F837" s="97">
        <v>44677</v>
      </c>
      <c r="G837" s="98">
        <v>96.352874760000006</v>
      </c>
      <c r="H837" s="25">
        <f t="shared" si="177"/>
        <v>101.57929230000001</v>
      </c>
      <c r="I837" s="7">
        <f t="shared" si="178"/>
        <v>-5.2264175399999999</v>
      </c>
      <c r="J837" s="7">
        <f t="shared" si="179"/>
        <v>27.315440302419649</v>
      </c>
      <c r="K837" s="7">
        <f t="shared" si="180"/>
        <v>5.2264175399999999</v>
      </c>
      <c r="L837" s="22">
        <f t="shared" si="181"/>
        <v>5.4242466070869098E-2</v>
      </c>
      <c r="M837" s="7">
        <f t="shared" ca="1" si="170"/>
        <v>104.62884266666667</v>
      </c>
      <c r="N837" s="7">
        <f t="shared" ca="1" si="172"/>
        <v>-8.2759679066666649</v>
      </c>
      <c r="O837" s="7">
        <f t="shared" ca="1" si="173"/>
        <v>68.491644792176615</v>
      </c>
      <c r="P837" s="7">
        <f t="shared" ca="1" si="174"/>
        <v>8.2759679066666649</v>
      </c>
      <c r="Q837" s="22">
        <f t="shared" ca="1" si="175"/>
        <v>8.5892278017452112E-2</v>
      </c>
      <c r="R837" s="23">
        <f t="shared" ca="1" si="171"/>
        <v>-8.3008247874041281</v>
      </c>
      <c r="S837" s="24">
        <f t="shared" ca="1" si="182"/>
        <v>0</v>
      </c>
    </row>
    <row r="838" spans="5:19" x14ac:dyDescent="0.3">
      <c r="E838" s="21">
        <f t="shared" si="176"/>
        <v>837</v>
      </c>
      <c r="F838" s="97">
        <v>44678</v>
      </c>
      <c r="G838" s="98">
        <v>93.754272459999996</v>
      </c>
      <c r="H838" s="25">
        <f t="shared" si="177"/>
        <v>96.352874760000006</v>
      </c>
      <c r="I838" s="7">
        <f t="shared" si="178"/>
        <v>-2.5986023000000102</v>
      </c>
      <c r="J838" s="7">
        <f t="shared" si="179"/>
        <v>6.7527339135653435</v>
      </c>
      <c r="K838" s="7">
        <f t="shared" si="180"/>
        <v>2.5986023000000102</v>
      </c>
      <c r="L838" s="22">
        <f t="shared" si="181"/>
        <v>2.7717161381724729E-2</v>
      </c>
      <c r="M838" s="7">
        <f t="shared" ca="1" si="170"/>
        <v>100.69037881999999</v>
      </c>
      <c r="N838" s="7">
        <f t="shared" ca="1" si="172"/>
        <v>-6.9361063599999966</v>
      </c>
      <c r="O838" s="7">
        <f t="shared" ca="1" si="173"/>
        <v>48.109571437232404</v>
      </c>
      <c r="P838" s="7">
        <f t="shared" ca="1" si="174"/>
        <v>6.9361063599999966</v>
      </c>
      <c r="Q838" s="22">
        <f t="shared" ca="1" si="175"/>
        <v>7.3981762942689017E-2</v>
      </c>
      <c r="R838" s="23">
        <f t="shared" ca="1" si="171"/>
        <v>-6.9609632407374606</v>
      </c>
      <c r="S838" s="24">
        <f t="shared" ca="1" si="182"/>
        <v>0</v>
      </c>
    </row>
    <row r="839" spans="5:19" x14ac:dyDescent="0.3">
      <c r="E839" s="21">
        <f t="shared" si="176"/>
        <v>838</v>
      </c>
      <c r="F839" s="97">
        <v>44679</v>
      </c>
      <c r="G839" s="98">
        <v>96.829765320000007</v>
      </c>
      <c r="H839" s="25">
        <f t="shared" si="177"/>
        <v>93.754272459999996</v>
      </c>
      <c r="I839" s="7">
        <f t="shared" si="178"/>
        <v>3.0754928600000113</v>
      </c>
      <c r="J839" s="7">
        <f t="shared" si="179"/>
        <v>9.4586563319110493</v>
      </c>
      <c r="K839" s="7">
        <f t="shared" si="180"/>
        <v>3.0754928600000113</v>
      </c>
      <c r="L839" s="22">
        <f t="shared" si="181"/>
        <v>3.1761853907589448E-2</v>
      </c>
      <c r="M839" s="7">
        <f t="shared" ca="1" si="170"/>
        <v>97.228813173333336</v>
      </c>
      <c r="N839" s="7">
        <f t="shared" ca="1" si="172"/>
        <v>-0.39904785333332882</v>
      </c>
      <c r="O839" s="7">
        <f t="shared" ca="1" si="173"/>
        <v>0.15923918924993791</v>
      </c>
      <c r="P839" s="7">
        <f t="shared" ca="1" si="174"/>
        <v>0.39904785333332882</v>
      </c>
      <c r="Q839" s="22">
        <f t="shared" ca="1" si="175"/>
        <v>4.1211279611653284E-3</v>
      </c>
      <c r="R839" s="23">
        <f t="shared" ca="1" si="171"/>
        <v>-0.42390473407079254</v>
      </c>
      <c r="S839" s="24">
        <f t="shared" ca="1" si="182"/>
        <v>0</v>
      </c>
    </row>
    <row r="840" spans="5:19" x14ac:dyDescent="0.3">
      <c r="E840" s="21">
        <f t="shared" si="176"/>
        <v>839</v>
      </c>
      <c r="F840" s="97">
        <v>44680</v>
      </c>
      <c r="G840" s="98">
        <v>97.394264219999997</v>
      </c>
      <c r="H840" s="25">
        <f t="shared" si="177"/>
        <v>96.829765320000007</v>
      </c>
      <c r="I840" s="7">
        <f t="shared" si="178"/>
        <v>0.56449889999998959</v>
      </c>
      <c r="J840" s="7">
        <f t="shared" si="179"/>
        <v>0.31865900810119824</v>
      </c>
      <c r="K840" s="7">
        <f t="shared" si="180"/>
        <v>0.56449889999998959</v>
      </c>
      <c r="L840" s="22">
        <f t="shared" si="181"/>
        <v>5.7960179125627525E-3</v>
      </c>
      <c r="M840" s="7">
        <f t="shared" ca="1" si="170"/>
        <v>95.645637513333327</v>
      </c>
      <c r="N840" s="7">
        <f t="shared" ca="1" si="172"/>
        <v>1.7486267066666699</v>
      </c>
      <c r="O840" s="7">
        <f t="shared" ca="1" si="173"/>
        <v>3.0576953592679237</v>
      </c>
      <c r="P840" s="7">
        <f t="shared" ca="1" si="174"/>
        <v>1.7486267066666699</v>
      </c>
      <c r="Q840" s="22">
        <f t="shared" ca="1" si="175"/>
        <v>1.7954103567298041E-2</v>
      </c>
      <c r="R840" s="23">
        <f t="shared" ca="1" si="171"/>
        <v>1.7237698259292062</v>
      </c>
      <c r="S840" s="24">
        <f t="shared" ca="1" si="182"/>
        <v>1</v>
      </c>
    </row>
    <row r="841" spans="5:19" x14ac:dyDescent="0.3">
      <c r="E841" s="21">
        <f t="shared" si="176"/>
        <v>840</v>
      </c>
      <c r="F841" s="97">
        <v>44683</v>
      </c>
      <c r="G841" s="98">
        <v>99.47704315</v>
      </c>
      <c r="H841" s="25">
        <f t="shared" si="177"/>
        <v>97.394264219999997</v>
      </c>
      <c r="I841" s="7">
        <f t="shared" si="178"/>
        <v>2.0827789300000035</v>
      </c>
      <c r="J841" s="7">
        <f t="shared" si="179"/>
        <v>4.337968071251959</v>
      </c>
      <c r="K841" s="7">
        <f t="shared" si="180"/>
        <v>2.0827789300000035</v>
      </c>
      <c r="L841" s="22">
        <f t="shared" si="181"/>
        <v>2.0937282251739339E-2</v>
      </c>
      <c r="M841" s="7">
        <f t="shared" ca="1" si="170"/>
        <v>95.992767333333333</v>
      </c>
      <c r="N841" s="7">
        <f t="shared" ca="1" si="172"/>
        <v>3.484275816666667</v>
      </c>
      <c r="O841" s="7">
        <f t="shared" ca="1" si="173"/>
        <v>12.140177966608169</v>
      </c>
      <c r="P841" s="7">
        <f t="shared" ca="1" si="174"/>
        <v>3.484275816666667</v>
      </c>
      <c r="Q841" s="22">
        <f t="shared" ca="1" si="175"/>
        <v>3.5025928659869573E-2</v>
      </c>
      <c r="R841" s="23">
        <f t="shared" ca="1" si="171"/>
        <v>3.4594189359292034</v>
      </c>
      <c r="S841" s="24">
        <f t="shared" ca="1" si="182"/>
        <v>0</v>
      </c>
    </row>
    <row r="842" spans="5:19" x14ac:dyDescent="0.3">
      <c r="E842" s="21">
        <f t="shared" si="176"/>
        <v>841</v>
      </c>
      <c r="F842" s="97">
        <v>44684</v>
      </c>
      <c r="G842" s="98">
        <v>98.834693909999999</v>
      </c>
      <c r="H842" s="25">
        <f t="shared" si="177"/>
        <v>99.47704315</v>
      </c>
      <c r="I842" s="7">
        <f t="shared" si="178"/>
        <v>-0.64234924000000149</v>
      </c>
      <c r="J842" s="7">
        <f t="shared" si="179"/>
        <v>0.4126125461285795</v>
      </c>
      <c r="K842" s="7">
        <f t="shared" si="180"/>
        <v>0.64234924000000149</v>
      </c>
      <c r="L842" s="22">
        <f t="shared" si="181"/>
        <v>6.4992283032204463E-3</v>
      </c>
      <c r="M842" s="7">
        <f t="shared" ca="1" si="170"/>
        <v>97.90035756333333</v>
      </c>
      <c r="N842" s="7">
        <f t="shared" ca="1" si="172"/>
        <v>0.93433634666666876</v>
      </c>
      <c r="O842" s="7">
        <f t="shared" ca="1" si="173"/>
        <v>0.87298440870241745</v>
      </c>
      <c r="P842" s="7">
        <f t="shared" ca="1" si="174"/>
        <v>0.93433634666666876</v>
      </c>
      <c r="Q842" s="22">
        <f t="shared" ca="1" si="175"/>
        <v>9.4535259806388036E-3</v>
      </c>
      <c r="R842" s="23">
        <f t="shared" ca="1" si="171"/>
        <v>0.90947946592920503</v>
      </c>
      <c r="S842" s="24">
        <f t="shared" ca="1" si="182"/>
        <v>0</v>
      </c>
    </row>
    <row r="843" spans="5:19" x14ac:dyDescent="0.3">
      <c r="E843" s="21">
        <f t="shared" si="176"/>
        <v>842</v>
      </c>
      <c r="F843" s="97">
        <v>44685</v>
      </c>
      <c r="G843" s="98">
        <v>101.413826</v>
      </c>
      <c r="H843" s="25">
        <f t="shared" si="177"/>
        <v>98.834693909999999</v>
      </c>
      <c r="I843" s="7">
        <f t="shared" si="178"/>
        <v>2.5791320900000017</v>
      </c>
      <c r="J843" s="7">
        <f t="shared" si="179"/>
        <v>6.6519223376677763</v>
      </c>
      <c r="K843" s="7">
        <f t="shared" si="180"/>
        <v>2.5791320900000017</v>
      </c>
      <c r="L843" s="22">
        <f t="shared" si="181"/>
        <v>2.5431760063958159E-2</v>
      </c>
      <c r="M843" s="7">
        <f t="shared" ca="1" si="170"/>
        <v>98.568667093333332</v>
      </c>
      <c r="N843" s="7">
        <f t="shared" ca="1" si="172"/>
        <v>2.8451589066666685</v>
      </c>
      <c r="O843" s="7">
        <f t="shared" ca="1" si="173"/>
        <v>8.0949292041846732</v>
      </c>
      <c r="P843" s="7">
        <f t="shared" ca="1" si="174"/>
        <v>2.8451589066666685</v>
      </c>
      <c r="Q843" s="22">
        <f t="shared" ca="1" si="175"/>
        <v>2.8054941016293661E-2</v>
      </c>
      <c r="R843" s="23">
        <f t="shared" ca="1" si="171"/>
        <v>2.8203020259292049</v>
      </c>
      <c r="S843" s="24">
        <f t="shared" ca="1" si="182"/>
        <v>0</v>
      </c>
    </row>
    <row r="844" spans="5:19" x14ac:dyDescent="0.3">
      <c r="E844" s="21">
        <f t="shared" si="176"/>
        <v>843</v>
      </c>
      <c r="F844" s="97">
        <v>44686</v>
      </c>
      <c r="G844" s="98">
        <v>96.712989809999996</v>
      </c>
      <c r="H844" s="25">
        <f t="shared" si="177"/>
        <v>101.413826</v>
      </c>
      <c r="I844" s="7">
        <f t="shared" si="178"/>
        <v>-4.700836190000004</v>
      </c>
      <c r="J844" s="7">
        <f t="shared" si="179"/>
        <v>22.097860885213752</v>
      </c>
      <c r="K844" s="7">
        <f t="shared" si="180"/>
        <v>4.700836190000004</v>
      </c>
      <c r="L844" s="22">
        <f t="shared" si="181"/>
        <v>4.8606047638845136E-2</v>
      </c>
      <c r="M844" s="7">
        <f t="shared" ca="1" si="170"/>
        <v>99.908521020000009</v>
      </c>
      <c r="N844" s="7">
        <f t="shared" ca="1" si="172"/>
        <v>-3.1955312100000128</v>
      </c>
      <c r="O844" s="7">
        <f t="shared" ca="1" si="173"/>
        <v>10.211419714084146</v>
      </c>
      <c r="P844" s="7">
        <f t="shared" ca="1" si="174"/>
        <v>3.1955312100000128</v>
      </c>
      <c r="Q844" s="22">
        <f t="shared" ca="1" si="175"/>
        <v>3.3041385818780668E-2</v>
      </c>
      <c r="R844" s="23">
        <f t="shared" ca="1" si="171"/>
        <v>-3.2203880907374764</v>
      </c>
      <c r="S844" s="24">
        <f t="shared" ca="1" si="182"/>
        <v>1</v>
      </c>
    </row>
    <row r="845" spans="5:19" x14ac:dyDescent="0.3">
      <c r="E845" s="21">
        <f t="shared" si="176"/>
        <v>844</v>
      </c>
      <c r="F845" s="97">
        <v>44687</v>
      </c>
      <c r="G845" s="98">
        <v>93.014587399999996</v>
      </c>
      <c r="H845" s="25">
        <f t="shared" si="177"/>
        <v>96.712989809999996</v>
      </c>
      <c r="I845" s="7">
        <f t="shared" si="178"/>
        <v>-3.6984024099999999</v>
      </c>
      <c r="J845" s="7">
        <f t="shared" si="179"/>
        <v>13.678180386293807</v>
      </c>
      <c r="K845" s="7">
        <f t="shared" si="180"/>
        <v>3.6984024099999999</v>
      </c>
      <c r="L845" s="22">
        <f t="shared" si="181"/>
        <v>3.9761531103668583E-2</v>
      </c>
      <c r="M845" s="7">
        <f t="shared" ca="1" si="170"/>
        <v>98.987169906666665</v>
      </c>
      <c r="N845" s="7">
        <f t="shared" ca="1" si="172"/>
        <v>-5.9725825066666687</v>
      </c>
      <c r="O845" s="7">
        <f t="shared" ca="1" si="173"/>
        <v>35.671741798940708</v>
      </c>
      <c r="P845" s="7">
        <f t="shared" ca="1" si="174"/>
        <v>5.9725825066666687</v>
      </c>
      <c r="Q845" s="22">
        <f t="shared" ca="1" si="175"/>
        <v>6.4211245500473718E-2</v>
      </c>
      <c r="R845" s="23">
        <f t="shared" ca="1" si="171"/>
        <v>-5.9974393874041327</v>
      </c>
      <c r="S845" s="24">
        <f t="shared" ca="1" si="182"/>
        <v>0</v>
      </c>
    </row>
    <row r="846" spans="5:19" x14ac:dyDescent="0.3">
      <c r="E846" s="21">
        <f t="shared" si="176"/>
        <v>845</v>
      </c>
      <c r="F846" s="97">
        <v>44690</v>
      </c>
      <c r="G846" s="98">
        <v>89.19940948</v>
      </c>
      <c r="H846" s="25">
        <f t="shared" si="177"/>
        <v>93.014587399999996</v>
      </c>
      <c r="I846" s="7">
        <f t="shared" si="178"/>
        <v>-3.8151779199999964</v>
      </c>
      <c r="J846" s="7">
        <f t="shared" si="179"/>
        <v>14.5555825612555</v>
      </c>
      <c r="K846" s="7">
        <f t="shared" si="180"/>
        <v>3.8151779199999964</v>
      </c>
      <c r="L846" s="22">
        <f t="shared" si="181"/>
        <v>4.277133606871493E-2</v>
      </c>
      <c r="M846" s="7">
        <f t="shared" ca="1" si="170"/>
        <v>97.047134403333317</v>
      </c>
      <c r="N846" s="7">
        <f t="shared" ca="1" si="172"/>
        <v>-7.8477249233333168</v>
      </c>
      <c r="O846" s="7">
        <f t="shared" ca="1" si="173"/>
        <v>61.586786472306912</v>
      </c>
      <c r="P846" s="7">
        <f t="shared" ca="1" si="174"/>
        <v>7.8477249233333168</v>
      </c>
      <c r="Q846" s="22">
        <f t="shared" ca="1" si="175"/>
        <v>8.7979561401613407E-2</v>
      </c>
      <c r="R846" s="23">
        <f t="shared" ca="1" si="171"/>
        <v>-7.8725818040707809</v>
      </c>
      <c r="S846" s="24">
        <f t="shared" ca="1" si="182"/>
        <v>0</v>
      </c>
    </row>
    <row r="847" spans="5:19" x14ac:dyDescent="0.3">
      <c r="E847" s="21">
        <f t="shared" si="176"/>
        <v>846</v>
      </c>
      <c r="F847" s="97">
        <v>44691</v>
      </c>
      <c r="G847" s="98">
        <v>89.569236759999995</v>
      </c>
      <c r="H847" s="25">
        <f t="shared" si="177"/>
        <v>89.19940948</v>
      </c>
      <c r="I847" s="7">
        <f t="shared" si="178"/>
        <v>0.36982727999999554</v>
      </c>
      <c r="J847" s="7">
        <f t="shared" si="179"/>
        <v>0.13677221703219511</v>
      </c>
      <c r="K847" s="7">
        <f t="shared" si="180"/>
        <v>0.36982727999999554</v>
      </c>
      <c r="L847" s="22">
        <f t="shared" si="181"/>
        <v>4.1289542411860067E-3</v>
      </c>
      <c r="M847" s="7">
        <f t="shared" ca="1" si="170"/>
        <v>92.975662229999998</v>
      </c>
      <c r="N847" s="7">
        <f t="shared" ca="1" si="172"/>
        <v>-3.4064254700000021</v>
      </c>
      <c r="O847" s="7">
        <f t="shared" ca="1" si="173"/>
        <v>11.603734482664734</v>
      </c>
      <c r="P847" s="7">
        <f t="shared" ca="1" si="174"/>
        <v>3.4064254700000021</v>
      </c>
      <c r="Q847" s="22">
        <f t="shared" ca="1" si="175"/>
        <v>3.8031199027937349E-2</v>
      </c>
      <c r="R847" s="23">
        <f t="shared" ca="1" si="171"/>
        <v>-3.4312823507374657</v>
      </c>
      <c r="S847" s="24">
        <f t="shared" ca="1" si="182"/>
        <v>0</v>
      </c>
    </row>
    <row r="848" spans="5:19" x14ac:dyDescent="0.3">
      <c r="E848" s="21">
        <f t="shared" si="176"/>
        <v>847</v>
      </c>
      <c r="F848" s="97">
        <v>44692</v>
      </c>
      <c r="G848" s="98">
        <v>90.659294130000006</v>
      </c>
      <c r="H848" s="25">
        <f t="shared" si="177"/>
        <v>89.569236759999995</v>
      </c>
      <c r="I848" s="7">
        <f t="shared" si="178"/>
        <v>1.0900573700000109</v>
      </c>
      <c r="J848" s="7">
        <f t="shared" si="179"/>
        <v>1.1882250698913406</v>
      </c>
      <c r="K848" s="7">
        <f t="shared" si="180"/>
        <v>1.0900573700000109</v>
      </c>
      <c r="L848" s="22">
        <f t="shared" si="181"/>
        <v>1.2023669282455849E-2</v>
      </c>
      <c r="M848" s="7">
        <f t="shared" ca="1" si="170"/>
        <v>90.594411213333331</v>
      </c>
      <c r="N848" s="7">
        <f t="shared" ca="1" si="172"/>
        <v>6.4882916666675783E-2</v>
      </c>
      <c r="O848" s="7">
        <f t="shared" ca="1" si="173"/>
        <v>4.2097928751747941E-3</v>
      </c>
      <c r="P848" s="7">
        <f t="shared" ca="1" si="174"/>
        <v>6.4882916666675783E-2</v>
      </c>
      <c r="Q848" s="22">
        <f t="shared" ca="1" si="175"/>
        <v>7.1567859963301238E-4</v>
      </c>
      <c r="R848" s="23">
        <f t="shared" ca="1" si="171"/>
        <v>4.0026035929212063E-2</v>
      </c>
      <c r="S848" s="24">
        <f t="shared" ca="1" si="182"/>
        <v>1</v>
      </c>
    </row>
    <row r="849" spans="5:19" x14ac:dyDescent="0.3">
      <c r="E849" s="21">
        <f t="shared" si="176"/>
        <v>848</v>
      </c>
      <c r="F849" s="97">
        <v>44693</v>
      </c>
      <c r="G849" s="98">
        <v>90.357582089999994</v>
      </c>
      <c r="H849" s="25">
        <f t="shared" si="177"/>
        <v>90.659294130000006</v>
      </c>
      <c r="I849" s="7">
        <f t="shared" si="178"/>
        <v>-0.30171204000001239</v>
      </c>
      <c r="J849" s="7">
        <f t="shared" si="179"/>
        <v>9.103015508096908E-2</v>
      </c>
      <c r="K849" s="7">
        <f t="shared" si="180"/>
        <v>0.30171204000001239</v>
      </c>
      <c r="L849" s="22">
        <f t="shared" si="181"/>
        <v>3.3390893494637162E-3</v>
      </c>
      <c r="M849" s="7">
        <f t="shared" ca="1" si="170"/>
        <v>89.809313456666658</v>
      </c>
      <c r="N849" s="7">
        <f t="shared" ca="1" si="172"/>
        <v>0.5482686333333362</v>
      </c>
      <c r="O849" s="7">
        <f t="shared" ca="1" si="173"/>
        <v>0.30059849429720426</v>
      </c>
      <c r="P849" s="7">
        <f t="shared" ca="1" si="174"/>
        <v>0.5482686333333362</v>
      </c>
      <c r="Q849" s="22">
        <f t="shared" ca="1" si="175"/>
        <v>6.0677656556506494E-3</v>
      </c>
      <c r="R849" s="23">
        <f t="shared" ca="1" si="171"/>
        <v>0.52341175259587247</v>
      </c>
      <c r="S849" s="24">
        <f t="shared" ca="1" si="182"/>
        <v>0</v>
      </c>
    </row>
    <row r="850" spans="5:19" x14ac:dyDescent="0.3">
      <c r="E850" s="21">
        <f t="shared" si="176"/>
        <v>849</v>
      </c>
      <c r="F850" s="97">
        <v>44694</v>
      </c>
      <c r="G850" s="98">
        <v>94.081329350000004</v>
      </c>
      <c r="H850" s="25">
        <f t="shared" si="177"/>
        <v>90.357582089999994</v>
      </c>
      <c r="I850" s="7">
        <f t="shared" si="178"/>
        <v>3.7237472600000103</v>
      </c>
      <c r="J850" s="7">
        <f t="shared" si="179"/>
        <v>13.866293656357584</v>
      </c>
      <c r="K850" s="7">
        <f t="shared" si="180"/>
        <v>3.7237472600000103</v>
      </c>
      <c r="L850" s="22">
        <f t="shared" si="181"/>
        <v>3.9580087629788686E-2</v>
      </c>
      <c r="M850" s="7">
        <f t="shared" ca="1" si="170"/>
        <v>90.195370993333327</v>
      </c>
      <c r="N850" s="7">
        <f t="shared" ca="1" si="172"/>
        <v>3.8859583566666771</v>
      </c>
      <c r="O850" s="7">
        <f t="shared" ca="1" si="173"/>
        <v>15.100672349747581</v>
      </c>
      <c r="P850" s="7">
        <f t="shared" ca="1" si="174"/>
        <v>3.8859583566666771</v>
      </c>
      <c r="Q850" s="22">
        <f t="shared" ca="1" si="175"/>
        <v>4.1304245842553849E-2</v>
      </c>
      <c r="R850" s="23">
        <f t="shared" ca="1" si="171"/>
        <v>3.8611014759292135</v>
      </c>
      <c r="S850" s="24">
        <f t="shared" ca="1" si="182"/>
        <v>0</v>
      </c>
    </row>
    <row r="851" spans="5:19" x14ac:dyDescent="0.3">
      <c r="E851" s="21">
        <f t="shared" si="176"/>
        <v>850</v>
      </c>
      <c r="F851" s="97">
        <v>44697</v>
      </c>
      <c r="G851" s="98">
        <v>93.416191100000006</v>
      </c>
      <c r="H851" s="25">
        <f t="shared" si="177"/>
        <v>94.081329350000004</v>
      </c>
      <c r="I851" s="7">
        <f t="shared" si="178"/>
        <v>-0.66513824999999827</v>
      </c>
      <c r="J851" s="7">
        <f t="shared" si="179"/>
        <v>0.44240889161306018</v>
      </c>
      <c r="K851" s="7">
        <f t="shared" si="180"/>
        <v>0.66513824999999827</v>
      </c>
      <c r="L851" s="22">
        <f t="shared" si="181"/>
        <v>7.1201602438273493E-3</v>
      </c>
      <c r="M851" s="7">
        <f t="shared" ca="1" si="170"/>
        <v>91.699401856666668</v>
      </c>
      <c r="N851" s="7">
        <f t="shared" ca="1" si="172"/>
        <v>1.7167892433333378</v>
      </c>
      <c r="O851" s="7">
        <f t="shared" ca="1" si="173"/>
        <v>2.9473653060250546</v>
      </c>
      <c r="P851" s="7">
        <f t="shared" ca="1" si="174"/>
        <v>1.7167892433333378</v>
      </c>
      <c r="Q851" s="22">
        <f t="shared" ca="1" si="175"/>
        <v>1.8377855306641138E-2</v>
      </c>
      <c r="R851" s="23">
        <f t="shared" ca="1" si="171"/>
        <v>1.6919323625958742</v>
      </c>
      <c r="S851" s="24">
        <f t="shared" ca="1" si="182"/>
        <v>0</v>
      </c>
    </row>
    <row r="852" spans="5:19" x14ac:dyDescent="0.3">
      <c r="E852" s="21">
        <f t="shared" si="176"/>
        <v>851</v>
      </c>
      <c r="F852" s="97">
        <v>44698</v>
      </c>
      <c r="G852" s="98">
        <v>96.33483124</v>
      </c>
      <c r="H852" s="25">
        <f t="shared" si="177"/>
        <v>93.416191100000006</v>
      </c>
      <c r="I852" s="7">
        <f t="shared" si="178"/>
        <v>2.9186401399999937</v>
      </c>
      <c r="J852" s="7">
        <f t="shared" si="179"/>
        <v>8.5184602668191829</v>
      </c>
      <c r="K852" s="7">
        <f t="shared" si="180"/>
        <v>2.9186401399999937</v>
      </c>
      <c r="L852" s="22">
        <f t="shared" si="181"/>
        <v>3.0296831399732816E-2</v>
      </c>
      <c r="M852" s="7">
        <f t="shared" ca="1" si="170"/>
        <v>92.61836751333334</v>
      </c>
      <c r="N852" s="7">
        <f t="shared" ca="1" si="172"/>
        <v>3.7164637266666602</v>
      </c>
      <c r="O852" s="7">
        <f t="shared" ca="1" si="173"/>
        <v>13.81210263162904</v>
      </c>
      <c r="P852" s="7">
        <f t="shared" ca="1" si="174"/>
        <v>3.7164637266666602</v>
      </c>
      <c r="Q852" s="22">
        <f t="shared" ca="1" si="175"/>
        <v>3.8578608368636615E-2</v>
      </c>
      <c r="R852" s="23">
        <f t="shared" ca="1" si="171"/>
        <v>3.6916068459291966</v>
      </c>
      <c r="S852" s="24">
        <f t="shared" ca="1" si="182"/>
        <v>0</v>
      </c>
    </row>
    <row r="853" spans="5:19" x14ac:dyDescent="0.3">
      <c r="E853" s="21">
        <f t="shared" si="176"/>
        <v>852</v>
      </c>
      <c r="F853" s="97">
        <v>44699</v>
      </c>
      <c r="G853" s="98">
        <v>90.219596859999996</v>
      </c>
      <c r="H853" s="25">
        <f t="shared" si="177"/>
        <v>96.33483124</v>
      </c>
      <c r="I853" s="7">
        <f t="shared" si="178"/>
        <v>-6.115234380000004</v>
      </c>
      <c r="J853" s="7">
        <f t="shared" si="179"/>
        <v>37.396091522334032</v>
      </c>
      <c r="K853" s="7">
        <f t="shared" si="180"/>
        <v>6.115234380000004</v>
      </c>
      <c r="L853" s="22">
        <f t="shared" si="181"/>
        <v>6.7781663771890238E-2</v>
      </c>
      <c r="M853" s="7">
        <f t="shared" ca="1" si="170"/>
        <v>94.610783896666661</v>
      </c>
      <c r="N853" s="7">
        <f t="shared" ca="1" si="172"/>
        <v>-4.3911870366666648</v>
      </c>
      <c r="O853" s="7">
        <f t="shared" ca="1" si="173"/>
        <v>19.282523590989364</v>
      </c>
      <c r="P853" s="7">
        <f t="shared" ca="1" si="174"/>
        <v>4.3911870366666648</v>
      </c>
      <c r="Q853" s="22">
        <f t="shared" ca="1" si="175"/>
        <v>4.86722085832502E-2</v>
      </c>
      <c r="R853" s="23">
        <f t="shared" ca="1" si="171"/>
        <v>-4.4160439174041288</v>
      </c>
      <c r="S853" s="24">
        <f t="shared" ca="1" si="182"/>
        <v>1</v>
      </c>
    </row>
    <row r="854" spans="5:19" x14ac:dyDescent="0.3">
      <c r="E854" s="21">
        <f t="shared" si="176"/>
        <v>853</v>
      </c>
      <c r="F854" s="97">
        <v>44700</v>
      </c>
      <c r="G854" s="98">
        <v>90.636543270000004</v>
      </c>
      <c r="H854" s="25">
        <f t="shared" si="177"/>
        <v>90.219596859999996</v>
      </c>
      <c r="I854" s="7">
        <f t="shared" si="178"/>
        <v>0.41694641000000843</v>
      </c>
      <c r="J854" s="7">
        <f t="shared" si="179"/>
        <v>0.17384430881189514</v>
      </c>
      <c r="K854" s="7">
        <f t="shared" si="180"/>
        <v>0.41694641000000843</v>
      </c>
      <c r="L854" s="22">
        <f t="shared" si="181"/>
        <v>4.6002020262175475E-3</v>
      </c>
      <c r="M854" s="7">
        <f t="shared" ca="1" si="170"/>
        <v>93.323539733333334</v>
      </c>
      <c r="N854" s="7">
        <f t="shared" ca="1" si="172"/>
        <v>-2.6869964633333296</v>
      </c>
      <c r="O854" s="7">
        <f t="shared" ca="1" si="173"/>
        <v>7.2199499939658214</v>
      </c>
      <c r="P854" s="7">
        <f t="shared" ca="1" si="174"/>
        <v>2.6869964633333296</v>
      </c>
      <c r="Q854" s="22">
        <f t="shared" ca="1" si="175"/>
        <v>2.964584003748855E-2</v>
      </c>
      <c r="R854" s="23">
        <f t="shared" ca="1" si="171"/>
        <v>-2.7118533440707933</v>
      </c>
      <c r="S854" s="24">
        <f t="shared" ca="1" si="182"/>
        <v>0</v>
      </c>
    </row>
    <row r="855" spans="5:19" x14ac:dyDescent="0.3">
      <c r="E855" s="21">
        <f t="shared" si="176"/>
        <v>854</v>
      </c>
      <c r="F855" s="97">
        <v>44701</v>
      </c>
      <c r="G855" s="98">
        <v>90.696105959999997</v>
      </c>
      <c r="H855" s="25">
        <f t="shared" si="177"/>
        <v>90.636543270000004</v>
      </c>
      <c r="I855" s="7">
        <f t="shared" si="178"/>
        <v>5.9562689999992813E-2</v>
      </c>
      <c r="J855" s="7">
        <f t="shared" si="179"/>
        <v>3.5477140400352438E-3</v>
      </c>
      <c r="K855" s="7">
        <f t="shared" si="180"/>
        <v>5.9562689999992813E-2</v>
      </c>
      <c r="L855" s="22">
        <f t="shared" si="181"/>
        <v>6.5672819543390255E-4</v>
      </c>
      <c r="M855" s="7">
        <f t="shared" ca="1" si="170"/>
        <v>92.396990456666671</v>
      </c>
      <c r="N855" s="7">
        <f t="shared" ca="1" si="172"/>
        <v>-1.7008844966666743</v>
      </c>
      <c r="O855" s="7">
        <f t="shared" ca="1" si="173"/>
        <v>2.893008071001046</v>
      </c>
      <c r="P855" s="7">
        <f t="shared" ca="1" si="174"/>
        <v>1.7008844966666743</v>
      </c>
      <c r="Q855" s="22">
        <f t="shared" ca="1" si="175"/>
        <v>1.8753666198379246E-2</v>
      </c>
      <c r="R855" s="23">
        <f t="shared" ca="1" si="171"/>
        <v>-1.7257413774041379</v>
      </c>
      <c r="S855" s="24">
        <f t="shared" ca="1" si="182"/>
        <v>0</v>
      </c>
    </row>
    <row r="856" spans="5:19" x14ac:dyDescent="0.3">
      <c r="E856" s="21">
        <f t="shared" si="176"/>
        <v>855</v>
      </c>
      <c r="F856" s="97">
        <v>44704</v>
      </c>
      <c r="G856" s="98">
        <v>92.989318850000004</v>
      </c>
      <c r="H856" s="25">
        <f t="shared" si="177"/>
        <v>90.696105959999997</v>
      </c>
      <c r="I856" s="7">
        <f t="shared" si="178"/>
        <v>2.2932128900000066</v>
      </c>
      <c r="J856" s="7">
        <f t="shared" si="179"/>
        <v>5.2588253588621825</v>
      </c>
      <c r="K856" s="7">
        <f t="shared" si="180"/>
        <v>2.2932128900000066</v>
      </c>
      <c r="L856" s="22">
        <f t="shared" si="181"/>
        <v>2.4661035464720007E-2</v>
      </c>
      <c r="M856" s="7">
        <f t="shared" ca="1" si="170"/>
        <v>90.517415363333328</v>
      </c>
      <c r="N856" s="7">
        <f t="shared" ca="1" si="172"/>
        <v>2.471903486666676</v>
      </c>
      <c r="O856" s="7">
        <f t="shared" ca="1" si="173"/>
        <v>6.1103068473948694</v>
      </c>
      <c r="P856" s="7">
        <f t="shared" ca="1" si="174"/>
        <v>2.471903486666676</v>
      </c>
      <c r="Q856" s="22">
        <f t="shared" ca="1" si="175"/>
        <v>2.658266043064661E-2</v>
      </c>
      <c r="R856" s="23">
        <f t="shared" ca="1" si="171"/>
        <v>2.4470466059292124</v>
      </c>
      <c r="S856" s="24">
        <f t="shared" ca="1" si="182"/>
        <v>1</v>
      </c>
    </row>
    <row r="857" spans="5:19" x14ac:dyDescent="0.3">
      <c r="E857" s="21">
        <f t="shared" si="176"/>
        <v>856</v>
      </c>
      <c r="F857" s="97">
        <v>44705</v>
      </c>
      <c r="G857" s="98">
        <v>91.668983460000007</v>
      </c>
      <c r="H857" s="25">
        <f t="shared" si="177"/>
        <v>92.989318850000004</v>
      </c>
      <c r="I857" s="7">
        <f t="shared" si="178"/>
        <v>-1.3203353899999968</v>
      </c>
      <c r="J857" s="7">
        <f t="shared" si="179"/>
        <v>1.7432855420864435</v>
      </c>
      <c r="K857" s="7">
        <f t="shared" si="180"/>
        <v>1.3203353899999968</v>
      </c>
      <c r="L857" s="22">
        <f t="shared" si="181"/>
        <v>1.440329476955669E-2</v>
      </c>
      <c r="M857" s="7">
        <f t="shared" ca="1" si="170"/>
        <v>91.440656026666673</v>
      </c>
      <c r="N857" s="7">
        <f t="shared" ca="1" si="172"/>
        <v>0.22832743333333383</v>
      </c>
      <c r="O857" s="7">
        <f t="shared" ca="1" si="173"/>
        <v>5.2133416812588006E-2</v>
      </c>
      <c r="P857" s="7">
        <f t="shared" ca="1" si="174"/>
        <v>0.22832743333333383</v>
      </c>
      <c r="Q857" s="22">
        <f t="shared" ca="1" si="175"/>
        <v>2.4907817749824299E-3</v>
      </c>
      <c r="R857" s="23">
        <f t="shared" ca="1" si="171"/>
        <v>0.2034705525958701</v>
      </c>
      <c r="S857" s="24">
        <f t="shared" ca="1" si="182"/>
        <v>0</v>
      </c>
    </row>
    <row r="858" spans="5:19" x14ac:dyDescent="0.3">
      <c r="E858" s="21">
        <f t="shared" si="176"/>
        <v>857</v>
      </c>
      <c r="F858" s="97">
        <v>44706</v>
      </c>
      <c r="G858" s="98">
        <v>91.053489690000006</v>
      </c>
      <c r="H858" s="25">
        <f t="shared" si="177"/>
        <v>91.668983460000007</v>
      </c>
      <c r="I858" s="7">
        <f t="shared" si="178"/>
        <v>-0.6154937700000005</v>
      </c>
      <c r="J858" s="7">
        <f t="shared" si="179"/>
        <v>0.3788325809088135</v>
      </c>
      <c r="K858" s="7">
        <f t="shared" si="180"/>
        <v>0.6154937700000005</v>
      </c>
      <c r="L858" s="22">
        <f t="shared" si="181"/>
        <v>6.7596944619641242E-3</v>
      </c>
      <c r="M858" s="7">
        <f t="shared" ca="1" si="170"/>
        <v>91.784802756666679</v>
      </c>
      <c r="N858" s="7">
        <f t="shared" ca="1" si="172"/>
        <v>-0.73131306666667228</v>
      </c>
      <c r="O858" s="7">
        <f t="shared" ca="1" si="173"/>
        <v>0.53481880147741268</v>
      </c>
      <c r="P858" s="7">
        <f t="shared" ca="1" si="174"/>
        <v>0.73131306666667228</v>
      </c>
      <c r="Q858" s="22">
        <f t="shared" ca="1" si="175"/>
        <v>8.0316863105027048E-3</v>
      </c>
      <c r="R858" s="23">
        <f t="shared" ca="1" si="171"/>
        <v>-0.75616994740413601</v>
      </c>
      <c r="S858" s="24">
        <f t="shared" ca="1" si="182"/>
        <v>1</v>
      </c>
    </row>
    <row r="859" spans="5:19" x14ac:dyDescent="0.3">
      <c r="E859" s="21">
        <f t="shared" si="176"/>
        <v>858</v>
      </c>
      <c r="F859" s="97">
        <v>44707</v>
      </c>
      <c r="G859" s="98">
        <v>94.140892030000003</v>
      </c>
      <c r="H859" s="25">
        <f t="shared" si="177"/>
        <v>91.053489690000006</v>
      </c>
      <c r="I859" s="7">
        <f t="shared" si="178"/>
        <v>3.087402339999997</v>
      </c>
      <c r="J859" s="7">
        <f t="shared" si="179"/>
        <v>9.532053209037457</v>
      </c>
      <c r="K859" s="7">
        <f t="shared" si="180"/>
        <v>3.087402339999997</v>
      </c>
      <c r="L859" s="22">
        <f t="shared" si="181"/>
        <v>3.2795550089074262E-2</v>
      </c>
      <c r="M859" s="7">
        <f t="shared" ca="1" si="170"/>
        <v>91.903930666666668</v>
      </c>
      <c r="N859" s="7">
        <f t="shared" ca="1" si="172"/>
        <v>2.2369613633333358</v>
      </c>
      <c r="O859" s="7">
        <f t="shared" ca="1" si="173"/>
        <v>5.0039961410461364</v>
      </c>
      <c r="P859" s="7">
        <f t="shared" ca="1" si="174"/>
        <v>2.2369613633333358</v>
      </c>
      <c r="Q859" s="22">
        <f t="shared" ca="1" si="175"/>
        <v>2.3761845836562503E-2</v>
      </c>
      <c r="R859" s="23">
        <f t="shared" ca="1" si="171"/>
        <v>2.2121044825958722</v>
      </c>
      <c r="S859" s="24">
        <f t="shared" ca="1" si="182"/>
        <v>1</v>
      </c>
    </row>
    <row r="860" spans="5:19" x14ac:dyDescent="0.3">
      <c r="E860" s="21">
        <f t="shared" si="176"/>
        <v>859</v>
      </c>
      <c r="F860" s="97">
        <v>44708</v>
      </c>
      <c r="G860" s="98">
        <v>96.037010190000004</v>
      </c>
      <c r="H860" s="25">
        <f t="shared" si="177"/>
        <v>94.140892030000003</v>
      </c>
      <c r="I860" s="7">
        <f t="shared" si="178"/>
        <v>1.8961181600000003</v>
      </c>
      <c r="J860" s="7">
        <f t="shared" si="179"/>
        <v>3.5952640766817869</v>
      </c>
      <c r="K860" s="7">
        <f t="shared" si="180"/>
        <v>1.8961181600000003</v>
      </c>
      <c r="L860" s="22">
        <f t="shared" si="181"/>
        <v>1.974361921772359E-2</v>
      </c>
      <c r="M860" s="7">
        <f t="shared" ca="1" si="170"/>
        <v>92.287788393333344</v>
      </c>
      <c r="N860" s="7">
        <f t="shared" ca="1" si="172"/>
        <v>3.7492217966666601</v>
      </c>
      <c r="O860" s="7">
        <f t="shared" ca="1" si="173"/>
        <v>14.056664080600379</v>
      </c>
      <c r="P860" s="7">
        <f t="shared" ca="1" si="174"/>
        <v>3.7492217966666601</v>
      </c>
      <c r="Q860" s="22">
        <f t="shared" ca="1" si="175"/>
        <v>3.9039343157905318E-2</v>
      </c>
      <c r="R860" s="23">
        <f t="shared" ca="1" si="171"/>
        <v>3.7243649159291965</v>
      </c>
      <c r="S860" s="24">
        <f t="shared" ca="1" si="182"/>
        <v>0</v>
      </c>
    </row>
    <row r="861" spans="5:19" x14ac:dyDescent="0.3">
      <c r="E861" s="21">
        <f t="shared" si="176"/>
        <v>860</v>
      </c>
      <c r="F861" s="97">
        <v>44712</v>
      </c>
      <c r="G861" s="98">
        <v>98.419563289999999</v>
      </c>
      <c r="H861" s="25">
        <f t="shared" si="177"/>
        <v>96.037010190000004</v>
      </c>
      <c r="I861" s="7">
        <f t="shared" si="178"/>
        <v>2.3825530999999955</v>
      </c>
      <c r="J861" s="7">
        <f t="shared" si="179"/>
        <v>5.6765592743195885</v>
      </c>
      <c r="K861" s="7">
        <f t="shared" si="180"/>
        <v>2.3825530999999955</v>
      </c>
      <c r="L861" s="22">
        <f t="shared" si="181"/>
        <v>2.4208125095816969E-2</v>
      </c>
      <c r="M861" s="7">
        <f t="shared" ca="1" si="170"/>
        <v>93.743797303333338</v>
      </c>
      <c r="N861" s="7">
        <f t="shared" ca="1" si="172"/>
        <v>4.6757659866666614</v>
      </c>
      <c r="O861" s="7">
        <f t="shared" ca="1" si="173"/>
        <v>21.862787562068856</v>
      </c>
      <c r="P861" s="7">
        <f t="shared" ca="1" si="174"/>
        <v>4.6757659866666614</v>
      </c>
      <c r="Q861" s="22">
        <f t="shared" ca="1" si="175"/>
        <v>4.7508501667388993E-2</v>
      </c>
      <c r="R861" s="23">
        <f t="shared" ca="1" si="171"/>
        <v>4.6509091059291974</v>
      </c>
      <c r="S861" s="24">
        <f t="shared" ca="1" si="182"/>
        <v>0</v>
      </c>
    </row>
    <row r="862" spans="5:19" x14ac:dyDescent="0.3">
      <c r="E862" s="21">
        <f t="shared" si="176"/>
        <v>861</v>
      </c>
      <c r="F862" s="97">
        <v>44713</v>
      </c>
      <c r="G862" s="98">
        <v>96.424171450000003</v>
      </c>
      <c r="H862" s="25">
        <f t="shared" si="177"/>
        <v>98.419563289999999</v>
      </c>
      <c r="I862" s="7">
        <f t="shared" si="178"/>
        <v>-1.9953918399999964</v>
      </c>
      <c r="J862" s="7">
        <f t="shared" si="179"/>
        <v>3.9815885951385712</v>
      </c>
      <c r="K862" s="7">
        <f t="shared" si="180"/>
        <v>1.9953918399999964</v>
      </c>
      <c r="L862" s="22">
        <f t="shared" si="181"/>
        <v>2.0693896665056555E-2</v>
      </c>
      <c r="M862" s="7">
        <f t="shared" ca="1" si="170"/>
        <v>96.199155169999997</v>
      </c>
      <c r="N862" s="7">
        <f t="shared" ca="1" si="172"/>
        <v>0.22501628000000551</v>
      </c>
      <c r="O862" s="7">
        <f t="shared" ca="1" si="173"/>
        <v>5.0632326265040876E-2</v>
      </c>
      <c r="P862" s="7">
        <f t="shared" ca="1" si="174"/>
        <v>0.22501628000000551</v>
      </c>
      <c r="Q862" s="22">
        <f t="shared" ca="1" si="175"/>
        <v>2.3336086441425731E-3</v>
      </c>
      <c r="R862" s="23">
        <f t="shared" ca="1" si="171"/>
        <v>0.20015939926254178</v>
      </c>
      <c r="S862" s="24">
        <f t="shared" ca="1" si="182"/>
        <v>0</v>
      </c>
    </row>
    <row r="863" spans="5:19" x14ac:dyDescent="0.3">
      <c r="E863" s="21">
        <f t="shared" si="176"/>
        <v>862</v>
      </c>
      <c r="F863" s="97">
        <v>44714</v>
      </c>
      <c r="G863" s="98">
        <v>101.1396561</v>
      </c>
      <c r="H863" s="25">
        <f t="shared" si="177"/>
        <v>96.424171450000003</v>
      </c>
      <c r="I863" s="7">
        <f t="shared" si="178"/>
        <v>4.7154846499999934</v>
      </c>
      <c r="J863" s="7">
        <f t="shared" si="179"/>
        <v>22.235795484385559</v>
      </c>
      <c r="K863" s="7">
        <f t="shared" si="180"/>
        <v>4.7154846499999934</v>
      </c>
      <c r="L863" s="22">
        <f t="shared" si="181"/>
        <v>4.6623498950180767E-2</v>
      </c>
      <c r="M863" s="7">
        <f t="shared" ca="1" si="170"/>
        <v>96.960248309999997</v>
      </c>
      <c r="N863" s="7">
        <f t="shared" ca="1" si="172"/>
        <v>4.1794077899999991</v>
      </c>
      <c r="O863" s="7">
        <f t="shared" ca="1" si="173"/>
        <v>17.467449475112677</v>
      </c>
      <c r="P863" s="7">
        <f t="shared" ca="1" si="174"/>
        <v>4.1794077899999991</v>
      </c>
      <c r="Q863" s="22">
        <f t="shared" ca="1" si="175"/>
        <v>4.1323136256936503E-2</v>
      </c>
      <c r="R863" s="23">
        <f t="shared" ca="1" si="171"/>
        <v>4.154550909262535</v>
      </c>
      <c r="S863" s="24">
        <f t="shared" ca="1" si="182"/>
        <v>0</v>
      </c>
    </row>
    <row r="864" spans="5:19" x14ac:dyDescent="0.3">
      <c r="E864" s="21">
        <f t="shared" si="176"/>
        <v>863</v>
      </c>
      <c r="F864" s="97">
        <v>44715</v>
      </c>
      <c r="G864" s="98">
        <v>99.571144099999998</v>
      </c>
      <c r="H864" s="25">
        <f t="shared" si="177"/>
        <v>101.1396561</v>
      </c>
      <c r="I864" s="7">
        <f t="shared" si="178"/>
        <v>-1.5685119999999984</v>
      </c>
      <c r="J864" s="7">
        <f t="shared" si="179"/>
        <v>2.4602298941439948</v>
      </c>
      <c r="K864" s="7">
        <f t="shared" si="180"/>
        <v>1.5685119999999984</v>
      </c>
      <c r="L864" s="22">
        <f t="shared" si="181"/>
        <v>1.5752676281641703E-2</v>
      </c>
      <c r="M864" s="7">
        <f t="shared" ca="1" si="170"/>
        <v>98.661130279999995</v>
      </c>
      <c r="N864" s="7">
        <f t="shared" ca="1" si="172"/>
        <v>0.91001382000000319</v>
      </c>
      <c r="O864" s="7">
        <f t="shared" ca="1" si="173"/>
        <v>0.82812515259099817</v>
      </c>
      <c r="P864" s="7">
        <f t="shared" ca="1" si="174"/>
        <v>0.91001382000000319</v>
      </c>
      <c r="Q864" s="22">
        <f t="shared" ca="1" si="175"/>
        <v>9.1393327677953551E-3</v>
      </c>
      <c r="R864" s="23">
        <f t="shared" ca="1" si="171"/>
        <v>0.88515693926253947</v>
      </c>
      <c r="S864" s="24">
        <f t="shared" ca="1" si="182"/>
        <v>0</v>
      </c>
    </row>
    <row r="865" spans="5:19" x14ac:dyDescent="0.3">
      <c r="E865" s="21">
        <f t="shared" si="176"/>
        <v>864</v>
      </c>
      <c r="F865" s="97">
        <v>44718</v>
      </c>
      <c r="G865" s="98">
        <v>99.888816829999996</v>
      </c>
      <c r="H865" s="25">
        <f t="shared" si="177"/>
        <v>99.571144099999998</v>
      </c>
      <c r="I865" s="7">
        <f t="shared" si="178"/>
        <v>0.31767272999999818</v>
      </c>
      <c r="J865" s="7">
        <f t="shared" si="179"/>
        <v>0.10091596338565174</v>
      </c>
      <c r="K865" s="7">
        <f t="shared" si="180"/>
        <v>0.31767272999999818</v>
      </c>
      <c r="L865" s="22">
        <f t="shared" si="181"/>
        <v>3.1802632174594975E-3</v>
      </c>
      <c r="M865" s="7">
        <f t="shared" ca="1" si="170"/>
        <v>99.044990550000009</v>
      </c>
      <c r="N865" s="7">
        <f t="shared" ca="1" si="172"/>
        <v>0.84382627999998761</v>
      </c>
      <c r="O865" s="7">
        <f t="shared" ca="1" si="173"/>
        <v>0.71204279081861743</v>
      </c>
      <c r="P865" s="7">
        <f t="shared" ca="1" si="174"/>
        <v>0.84382627999998761</v>
      </c>
      <c r="Q865" s="22">
        <f t="shared" ca="1" si="175"/>
        <v>8.4476551708094517E-3</v>
      </c>
      <c r="R865" s="23">
        <f t="shared" ca="1" si="171"/>
        <v>0.81896939926252388</v>
      </c>
      <c r="S865" s="24">
        <f t="shared" ca="1" si="182"/>
        <v>0</v>
      </c>
    </row>
    <row r="866" spans="5:19" x14ac:dyDescent="0.3">
      <c r="E866" s="21">
        <f t="shared" si="176"/>
        <v>865</v>
      </c>
      <c r="F866" s="97">
        <v>44719</v>
      </c>
      <c r="G866" s="98">
        <v>99.273315429999997</v>
      </c>
      <c r="H866" s="25">
        <f t="shared" si="177"/>
        <v>99.888816829999996</v>
      </c>
      <c r="I866" s="7">
        <f t="shared" si="178"/>
        <v>-0.61550139999999942</v>
      </c>
      <c r="J866" s="7">
        <f t="shared" si="179"/>
        <v>0.3788419734019593</v>
      </c>
      <c r="K866" s="7">
        <f t="shared" si="180"/>
        <v>0.61550139999999942</v>
      </c>
      <c r="L866" s="22">
        <f t="shared" si="181"/>
        <v>6.2000689443479327E-3</v>
      </c>
      <c r="M866" s="7">
        <f t="shared" ca="1" si="170"/>
        <v>100.19987234333333</v>
      </c>
      <c r="N866" s="7">
        <f t="shared" ca="1" si="172"/>
        <v>-0.92655691333332868</v>
      </c>
      <c r="O866" s="7">
        <f t="shared" ca="1" si="173"/>
        <v>0.8585077136457856</v>
      </c>
      <c r="P866" s="7">
        <f t="shared" ca="1" si="174"/>
        <v>0.92655691333332868</v>
      </c>
      <c r="Q866" s="22">
        <f t="shared" ca="1" si="175"/>
        <v>9.3333934634898565E-3</v>
      </c>
      <c r="R866" s="23">
        <f t="shared" ca="1" si="171"/>
        <v>-0.95141379407079241</v>
      </c>
      <c r="S866" s="24">
        <f t="shared" ca="1" si="182"/>
        <v>1</v>
      </c>
    </row>
    <row r="867" spans="5:19" x14ac:dyDescent="0.3">
      <c r="E867" s="21">
        <f t="shared" si="176"/>
        <v>866</v>
      </c>
      <c r="F867" s="97">
        <v>44720</v>
      </c>
      <c r="G867" s="98">
        <v>98.925872799999993</v>
      </c>
      <c r="H867" s="25">
        <f t="shared" si="177"/>
        <v>99.273315429999997</v>
      </c>
      <c r="I867" s="7">
        <f t="shared" si="178"/>
        <v>-0.34744263000000331</v>
      </c>
      <c r="J867" s="7">
        <f t="shared" si="179"/>
        <v>0.12071638114131919</v>
      </c>
      <c r="K867" s="7">
        <f t="shared" si="180"/>
        <v>0.34744263000000331</v>
      </c>
      <c r="L867" s="22">
        <f t="shared" si="181"/>
        <v>3.5121512721190094E-3</v>
      </c>
      <c r="M867" s="7">
        <f t="shared" ca="1" si="170"/>
        <v>99.577758786666664</v>
      </c>
      <c r="N867" s="7">
        <f t="shared" ca="1" si="172"/>
        <v>-0.65188598666667019</v>
      </c>
      <c r="O867" s="7">
        <f t="shared" ca="1" si="173"/>
        <v>0.42495533961237808</v>
      </c>
      <c r="P867" s="7">
        <f t="shared" ca="1" si="174"/>
        <v>0.65188598666667019</v>
      </c>
      <c r="Q867" s="22">
        <f t="shared" ca="1" si="175"/>
        <v>6.5896409929543757E-3</v>
      </c>
      <c r="R867" s="23">
        <f t="shared" ca="1" si="171"/>
        <v>-0.67674286740413392</v>
      </c>
      <c r="S867" s="24">
        <f t="shared" ca="1" si="182"/>
        <v>0</v>
      </c>
    </row>
    <row r="868" spans="5:19" x14ac:dyDescent="0.3">
      <c r="E868" s="21">
        <f t="shared" si="176"/>
        <v>867</v>
      </c>
      <c r="F868" s="97">
        <v>44721</v>
      </c>
      <c r="G868" s="98">
        <v>94.835800169999999</v>
      </c>
      <c r="H868" s="25">
        <f t="shared" si="177"/>
        <v>98.925872799999993</v>
      </c>
      <c r="I868" s="7">
        <f t="shared" si="178"/>
        <v>-4.0900726299999945</v>
      </c>
      <c r="J868" s="7">
        <f t="shared" si="179"/>
        <v>16.728694118675072</v>
      </c>
      <c r="K868" s="7">
        <f t="shared" si="180"/>
        <v>4.0900726299999945</v>
      </c>
      <c r="L868" s="22">
        <f t="shared" si="181"/>
        <v>4.3127939266271231E-2</v>
      </c>
      <c r="M868" s="7">
        <f t="shared" ca="1" si="170"/>
        <v>99.362668353333333</v>
      </c>
      <c r="N868" s="7">
        <f t="shared" ca="1" si="172"/>
        <v>-4.5268681833333346</v>
      </c>
      <c r="O868" s="7">
        <f t="shared" ca="1" si="173"/>
        <v>20.492535549275644</v>
      </c>
      <c r="P868" s="7">
        <f t="shared" ca="1" si="174"/>
        <v>4.5268681833333346</v>
      </c>
      <c r="Q868" s="22">
        <f t="shared" ca="1" si="175"/>
        <v>4.7733747964572422E-2</v>
      </c>
      <c r="R868" s="23">
        <f t="shared" ca="1" si="171"/>
        <v>-4.5517250640707987</v>
      </c>
      <c r="S868" s="24">
        <f t="shared" ca="1" si="182"/>
        <v>0</v>
      </c>
    </row>
    <row r="869" spans="5:19" x14ac:dyDescent="0.3">
      <c r="E869" s="21">
        <f t="shared" si="176"/>
        <v>868</v>
      </c>
      <c r="F869" s="97">
        <v>44722</v>
      </c>
      <c r="G869" s="98">
        <v>91.639205930000003</v>
      </c>
      <c r="H869" s="25">
        <f t="shared" si="177"/>
        <v>94.835800169999999</v>
      </c>
      <c r="I869" s="7">
        <f t="shared" si="178"/>
        <v>-3.196594239999996</v>
      </c>
      <c r="J869" s="7">
        <f t="shared" si="179"/>
        <v>10.218214735201153</v>
      </c>
      <c r="K869" s="7">
        <f t="shared" si="180"/>
        <v>3.196594239999996</v>
      </c>
      <c r="L869" s="22">
        <f t="shared" si="181"/>
        <v>3.488238693864025E-2</v>
      </c>
      <c r="M869" s="7">
        <f t="shared" ca="1" si="170"/>
        <v>97.678329466666654</v>
      </c>
      <c r="N869" s="7">
        <f t="shared" ca="1" si="172"/>
        <v>-6.0391235366666507</v>
      </c>
      <c r="O869" s="7">
        <f t="shared" ca="1" si="173"/>
        <v>36.471013091121115</v>
      </c>
      <c r="P869" s="7">
        <f t="shared" ca="1" si="174"/>
        <v>6.0391235366666507</v>
      </c>
      <c r="Q869" s="22">
        <f t="shared" ca="1" si="175"/>
        <v>6.5901089772424773E-2</v>
      </c>
      <c r="R869" s="23">
        <f t="shared" ca="1" si="171"/>
        <v>-6.0639804174041148</v>
      </c>
      <c r="S869" s="24">
        <f t="shared" ca="1" si="182"/>
        <v>0</v>
      </c>
    </row>
    <row r="870" spans="5:19" x14ac:dyDescent="0.3">
      <c r="E870" s="21">
        <f t="shared" si="176"/>
        <v>869</v>
      </c>
      <c r="F870" s="97">
        <v>44725</v>
      </c>
      <c r="G870" s="98">
        <v>87.608703610000006</v>
      </c>
      <c r="H870" s="25">
        <f t="shared" si="177"/>
        <v>91.639205930000003</v>
      </c>
      <c r="I870" s="7">
        <f t="shared" si="178"/>
        <v>-4.0305023199999965</v>
      </c>
      <c r="J870" s="7">
        <f t="shared" si="179"/>
        <v>16.244948951525355</v>
      </c>
      <c r="K870" s="7">
        <f t="shared" si="180"/>
        <v>4.0305023199999965</v>
      </c>
      <c r="L870" s="22">
        <f t="shared" si="181"/>
        <v>4.6005729498546526E-2</v>
      </c>
      <c r="M870" s="7">
        <f t="shared" ca="1" si="170"/>
        <v>95.133626300000003</v>
      </c>
      <c r="N870" s="7">
        <f t="shared" ca="1" si="172"/>
        <v>-7.5249226899999968</v>
      </c>
      <c r="O870" s="7">
        <f t="shared" ca="1" si="173"/>
        <v>56.62446149047679</v>
      </c>
      <c r="P870" s="7">
        <f t="shared" ca="1" si="174"/>
        <v>7.5249226899999968</v>
      </c>
      <c r="Q870" s="22">
        <f t="shared" ca="1" si="175"/>
        <v>8.5892409999559355E-2</v>
      </c>
      <c r="R870" s="23">
        <f t="shared" ca="1" si="171"/>
        <v>-7.5497795707374609</v>
      </c>
      <c r="S870" s="24">
        <f t="shared" ca="1" si="182"/>
        <v>0</v>
      </c>
    </row>
    <row r="871" spans="5:19" x14ac:dyDescent="0.3">
      <c r="E871" s="21">
        <f t="shared" si="176"/>
        <v>870</v>
      </c>
      <c r="F871" s="97">
        <v>44726</v>
      </c>
      <c r="G871" s="98">
        <v>85.335350039999994</v>
      </c>
      <c r="H871" s="25">
        <f t="shared" si="177"/>
        <v>87.608703610000006</v>
      </c>
      <c r="I871" s="7">
        <f t="shared" si="178"/>
        <v>-2.2733535700000118</v>
      </c>
      <c r="J871" s="7">
        <f t="shared" si="179"/>
        <v>5.1681364542317985</v>
      </c>
      <c r="K871" s="7">
        <f t="shared" si="180"/>
        <v>2.2733535700000118</v>
      </c>
      <c r="L871" s="22">
        <f t="shared" si="181"/>
        <v>2.6640232552329165E-2</v>
      </c>
      <c r="M871" s="7">
        <f t="shared" ca="1" si="170"/>
        <v>91.361236570000003</v>
      </c>
      <c r="N871" s="7">
        <f t="shared" ca="1" si="172"/>
        <v>-6.0258865300000082</v>
      </c>
      <c r="O871" s="7">
        <f t="shared" ca="1" si="173"/>
        <v>36.311308472435542</v>
      </c>
      <c r="P871" s="7">
        <f t="shared" ca="1" si="174"/>
        <v>6.0258865300000082</v>
      </c>
      <c r="Q871" s="22">
        <f t="shared" ca="1" si="175"/>
        <v>7.0614188928450408E-2</v>
      </c>
      <c r="R871" s="23">
        <f t="shared" ca="1" si="171"/>
        <v>-6.0507434107374722</v>
      </c>
      <c r="S871" s="24">
        <f t="shared" ca="1" si="182"/>
        <v>0</v>
      </c>
    </row>
    <row r="872" spans="5:19" x14ac:dyDescent="0.3">
      <c r="E872" s="21">
        <f t="shared" si="176"/>
        <v>871</v>
      </c>
      <c r="F872" s="97">
        <v>44727</v>
      </c>
      <c r="G872" s="98">
        <v>86.933647160000007</v>
      </c>
      <c r="H872" s="25">
        <f t="shared" si="177"/>
        <v>85.335350039999994</v>
      </c>
      <c r="I872" s="7">
        <f t="shared" si="178"/>
        <v>1.5982971200000122</v>
      </c>
      <c r="J872" s="7">
        <f t="shared" si="179"/>
        <v>2.5545536838003335</v>
      </c>
      <c r="K872" s="7">
        <f t="shared" si="180"/>
        <v>1.5982971200000122</v>
      </c>
      <c r="L872" s="22">
        <f t="shared" si="181"/>
        <v>1.8385253261701671E-2</v>
      </c>
      <c r="M872" s="7">
        <f t="shared" ca="1" si="170"/>
        <v>88.194419859999996</v>
      </c>
      <c r="N872" s="7">
        <f t="shared" ca="1" si="172"/>
        <v>-1.2607726999999898</v>
      </c>
      <c r="O872" s="7">
        <f t="shared" ca="1" si="173"/>
        <v>1.5895478010652642</v>
      </c>
      <c r="P872" s="7">
        <f t="shared" ca="1" si="174"/>
        <v>1.2607726999999898</v>
      </c>
      <c r="Q872" s="22">
        <f t="shared" ca="1" si="175"/>
        <v>1.4502701096614036E-2</v>
      </c>
      <c r="R872" s="23">
        <f t="shared" ca="1" si="171"/>
        <v>-1.2856295807374534</v>
      </c>
      <c r="S872" s="24">
        <f t="shared" ca="1" si="182"/>
        <v>0</v>
      </c>
    </row>
    <row r="873" spans="5:19" x14ac:dyDescent="0.3">
      <c r="E873" s="21">
        <f t="shared" si="176"/>
        <v>872</v>
      </c>
      <c r="F873" s="97">
        <v>44728</v>
      </c>
      <c r="G873" s="98">
        <v>84.412109380000004</v>
      </c>
      <c r="H873" s="25">
        <f t="shared" si="177"/>
        <v>86.933647160000007</v>
      </c>
      <c r="I873" s="7">
        <f t="shared" si="178"/>
        <v>-2.5215377800000027</v>
      </c>
      <c r="J873" s="7">
        <f t="shared" si="179"/>
        <v>6.3581527759673424</v>
      </c>
      <c r="K873" s="7">
        <f t="shared" si="180"/>
        <v>2.5215377800000027</v>
      </c>
      <c r="L873" s="22">
        <f t="shared" si="181"/>
        <v>2.987175416561072E-2</v>
      </c>
      <c r="M873" s="7">
        <f t="shared" ca="1" si="170"/>
        <v>86.625900270000002</v>
      </c>
      <c r="N873" s="7">
        <f t="shared" ca="1" si="172"/>
        <v>-2.2137908899999985</v>
      </c>
      <c r="O873" s="7">
        <f t="shared" ca="1" si="173"/>
        <v>4.9008701046469856</v>
      </c>
      <c r="P873" s="7">
        <f t="shared" ca="1" si="174"/>
        <v>2.2137908899999985</v>
      </c>
      <c r="Q873" s="22">
        <f t="shared" ca="1" si="175"/>
        <v>2.6225987080054157E-2</v>
      </c>
      <c r="R873" s="23">
        <f t="shared" ca="1" si="171"/>
        <v>-2.2386477707374621</v>
      </c>
      <c r="S873" s="24">
        <f t="shared" ca="1" si="182"/>
        <v>0</v>
      </c>
    </row>
    <row r="874" spans="5:19" x14ac:dyDescent="0.3">
      <c r="E874" s="21">
        <f t="shared" si="176"/>
        <v>873</v>
      </c>
      <c r="F874" s="97">
        <v>44729</v>
      </c>
      <c r="G874" s="98">
        <v>86.496841430000003</v>
      </c>
      <c r="H874" s="25">
        <f t="shared" si="177"/>
        <v>84.412109380000004</v>
      </c>
      <c r="I874" s="7">
        <f t="shared" si="178"/>
        <v>2.0847320499999995</v>
      </c>
      <c r="J874" s="7">
        <f t="shared" si="179"/>
        <v>4.3461077202972005</v>
      </c>
      <c r="K874" s="7">
        <f t="shared" si="180"/>
        <v>2.0847320499999995</v>
      </c>
      <c r="L874" s="22">
        <f t="shared" si="181"/>
        <v>2.4101828639455321E-2</v>
      </c>
      <c r="M874" s="7">
        <f t="shared" ca="1" si="170"/>
        <v>85.560368859999997</v>
      </c>
      <c r="N874" s="7">
        <f t="shared" ca="1" si="172"/>
        <v>0.9364725700000065</v>
      </c>
      <c r="O874" s="7">
        <f t="shared" ca="1" si="173"/>
        <v>0.87698087436241712</v>
      </c>
      <c r="P874" s="7">
        <f t="shared" ca="1" si="174"/>
        <v>0.9364725700000065</v>
      </c>
      <c r="Q874" s="22">
        <f t="shared" ca="1" si="175"/>
        <v>1.0826667824140991E-2</v>
      </c>
      <c r="R874" s="23">
        <f t="shared" ca="1" si="171"/>
        <v>0.91161568926254277</v>
      </c>
      <c r="S874" s="24">
        <f t="shared" ca="1" si="182"/>
        <v>1</v>
      </c>
    </row>
    <row r="875" spans="5:19" x14ac:dyDescent="0.3">
      <c r="E875" s="21">
        <f t="shared" si="176"/>
        <v>874</v>
      </c>
      <c r="F875" s="97">
        <v>44733</v>
      </c>
      <c r="G875" s="98">
        <v>86.695388789999996</v>
      </c>
      <c r="H875" s="25">
        <f t="shared" si="177"/>
        <v>86.496841430000003</v>
      </c>
      <c r="I875" s="7">
        <f t="shared" si="178"/>
        <v>0.19854735999999207</v>
      </c>
      <c r="J875" s="7">
        <f t="shared" si="179"/>
        <v>3.942105416296645E-2</v>
      </c>
      <c r="K875" s="7">
        <f t="shared" si="180"/>
        <v>0.19854735999999207</v>
      </c>
      <c r="L875" s="22">
        <f t="shared" si="181"/>
        <v>2.2901720930155606E-3</v>
      </c>
      <c r="M875" s="7">
        <f t="shared" ca="1" si="170"/>
        <v>85.947532656666681</v>
      </c>
      <c r="N875" s="7">
        <f t="shared" ca="1" si="172"/>
        <v>0.74785613333331469</v>
      </c>
      <c r="O875" s="7">
        <f t="shared" ca="1" si="173"/>
        <v>0.55928879616425653</v>
      </c>
      <c r="P875" s="7">
        <f t="shared" ca="1" si="174"/>
        <v>0.74785613333331469</v>
      </c>
      <c r="Q875" s="22">
        <f t="shared" ca="1" si="175"/>
        <v>8.6262504127506395E-3</v>
      </c>
      <c r="R875" s="23">
        <f t="shared" ca="1" si="171"/>
        <v>0.72299925259585096</v>
      </c>
      <c r="S875" s="24">
        <f t="shared" ca="1" si="182"/>
        <v>0</v>
      </c>
    </row>
    <row r="876" spans="5:19" x14ac:dyDescent="0.3">
      <c r="E876" s="21">
        <f t="shared" si="176"/>
        <v>875</v>
      </c>
      <c r="F876" s="97">
        <v>44734</v>
      </c>
      <c r="G876" s="98">
        <v>86.089820860000003</v>
      </c>
      <c r="H876" s="25">
        <f t="shared" si="177"/>
        <v>86.695388789999996</v>
      </c>
      <c r="I876" s="7">
        <f t="shared" si="178"/>
        <v>-0.60556792999999232</v>
      </c>
      <c r="J876" s="7">
        <f t="shared" si="179"/>
        <v>0.36671251784447562</v>
      </c>
      <c r="K876" s="7">
        <f t="shared" si="180"/>
        <v>0.60556792999999232</v>
      </c>
      <c r="L876" s="22">
        <f t="shared" si="181"/>
        <v>7.0341409001741569E-3</v>
      </c>
      <c r="M876" s="7">
        <f t="shared" ca="1" si="170"/>
        <v>85.868113199999996</v>
      </c>
      <c r="N876" s="7">
        <f t="shared" ca="1" si="172"/>
        <v>0.22170766000000697</v>
      </c>
      <c r="O876" s="7">
        <f t="shared" ca="1" si="173"/>
        <v>4.9154286502678689E-2</v>
      </c>
      <c r="P876" s="7">
        <f t="shared" ca="1" si="174"/>
        <v>0.22170766000000697</v>
      </c>
      <c r="Q876" s="22">
        <f t="shared" ca="1" si="175"/>
        <v>2.5753063229223098E-3</v>
      </c>
      <c r="R876" s="23">
        <f t="shared" ca="1" si="171"/>
        <v>0.19685077926254324</v>
      </c>
      <c r="S876" s="24">
        <f t="shared" ca="1" si="182"/>
        <v>0</v>
      </c>
    </row>
    <row r="877" spans="5:19" x14ac:dyDescent="0.3">
      <c r="E877" s="21">
        <f t="shared" si="176"/>
        <v>876</v>
      </c>
      <c r="F877" s="97">
        <v>44735</v>
      </c>
      <c r="G877" s="98">
        <v>87.896598819999994</v>
      </c>
      <c r="H877" s="25">
        <f t="shared" si="177"/>
        <v>86.089820860000003</v>
      </c>
      <c r="I877" s="7">
        <f t="shared" si="178"/>
        <v>1.8067779599999909</v>
      </c>
      <c r="J877" s="7">
        <f t="shared" si="179"/>
        <v>3.2644465967417289</v>
      </c>
      <c r="K877" s="7">
        <f t="shared" si="180"/>
        <v>1.8067779599999909</v>
      </c>
      <c r="L877" s="22">
        <f t="shared" si="181"/>
        <v>2.0555720975051841E-2</v>
      </c>
      <c r="M877" s="7">
        <f t="shared" ca="1" si="170"/>
        <v>86.427350359999991</v>
      </c>
      <c r="N877" s="7">
        <f t="shared" ca="1" si="172"/>
        <v>1.4692484600000029</v>
      </c>
      <c r="O877" s="7">
        <f t="shared" ca="1" si="173"/>
        <v>2.15869103721238</v>
      </c>
      <c r="P877" s="7">
        <f t="shared" ca="1" si="174"/>
        <v>1.4692484600000029</v>
      </c>
      <c r="Q877" s="22">
        <f t="shared" ca="1" si="175"/>
        <v>1.6715646335859015E-2</v>
      </c>
      <c r="R877" s="23">
        <f t="shared" ca="1" si="171"/>
        <v>1.4443915792625392</v>
      </c>
      <c r="S877" s="24">
        <f t="shared" ca="1" si="182"/>
        <v>0</v>
      </c>
    </row>
    <row r="878" spans="5:19" x14ac:dyDescent="0.3">
      <c r="E878" s="21">
        <f t="shared" si="176"/>
        <v>877</v>
      </c>
      <c r="F878" s="97">
        <v>44736</v>
      </c>
      <c r="G878" s="98">
        <v>89.961486820000005</v>
      </c>
      <c r="H878" s="25">
        <f t="shared" si="177"/>
        <v>87.896598819999994</v>
      </c>
      <c r="I878" s="7">
        <f t="shared" si="178"/>
        <v>2.0648880000000105</v>
      </c>
      <c r="J878" s="7">
        <f t="shared" si="179"/>
        <v>4.263762452544043</v>
      </c>
      <c r="K878" s="7">
        <f t="shared" si="180"/>
        <v>2.0648880000000105</v>
      </c>
      <c r="L878" s="22">
        <f t="shared" si="181"/>
        <v>2.2953022154153079E-2</v>
      </c>
      <c r="M878" s="7">
        <f t="shared" ca="1" si="170"/>
        <v>86.893936156666669</v>
      </c>
      <c r="N878" s="7">
        <f t="shared" ca="1" si="172"/>
        <v>3.0675506633333356</v>
      </c>
      <c r="O878" s="7">
        <f t="shared" ca="1" si="173"/>
        <v>9.4098670721167874</v>
      </c>
      <c r="P878" s="7">
        <f t="shared" ca="1" si="174"/>
        <v>3.0675506633333356</v>
      </c>
      <c r="Q878" s="22">
        <f t="shared" ca="1" si="175"/>
        <v>3.4098487828142093E-2</v>
      </c>
      <c r="R878" s="23">
        <f t="shared" ca="1" si="171"/>
        <v>3.042693782595872</v>
      </c>
      <c r="S878" s="24">
        <f t="shared" ca="1" si="182"/>
        <v>0</v>
      </c>
    </row>
    <row r="879" spans="5:19" x14ac:dyDescent="0.3">
      <c r="E879" s="21">
        <f t="shared" si="176"/>
        <v>878</v>
      </c>
      <c r="F879" s="97">
        <v>44739</v>
      </c>
      <c r="G879" s="98">
        <v>90.378433229999999</v>
      </c>
      <c r="H879" s="25">
        <f t="shared" si="177"/>
        <v>89.961486820000005</v>
      </c>
      <c r="I879" s="7">
        <f t="shared" si="178"/>
        <v>0.41694640999999422</v>
      </c>
      <c r="J879" s="7">
        <f t="shared" si="179"/>
        <v>0.17384430881188329</v>
      </c>
      <c r="K879" s="7">
        <f t="shared" si="180"/>
        <v>0.41694640999999422</v>
      </c>
      <c r="L879" s="22">
        <f t="shared" si="181"/>
        <v>4.6133396552574231E-3</v>
      </c>
      <c r="M879" s="7">
        <f t="shared" ca="1" si="170"/>
        <v>87.982635500000001</v>
      </c>
      <c r="N879" s="7">
        <f t="shared" ca="1" si="172"/>
        <v>2.3957977299999982</v>
      </c>
      <c r="O879" s="7">
        <f t="shared" ca="1" si="173"/>
        <v>5.7398467630731442</v>
      </c>
      <c r="P879" s="7">
        <f t="shared" ca="1" si="174"/>
        <v>2.3957977299999982</v>
      </c>
      <c r="Q879" s="22">
        <f t="shared" ca="1" si="175"/>
        <v>2.6508511426648E-2</v>
      </c>
      <c r="R879" s="23">
        <f t="shared" ca="1" si="171"/>
        <v>2.3709408492625346</v>
      </c>
      <c r="S879" s="24">
        <f t="shared" ca="1" si="182"/>
        <v>0</v>
      </c>
    </row>
    <row r="880" spans="5:19" x14ac:dyDescent="0.3">
      <c r="E880" s="21">
        <f t="shared" si="176"/>
        <v>879</v>
      </c>
      <c r="F880" s="97">
        <v>44740</v>
      </c>
      <c r="G880" s="98">
        <v>87.916450499999996</v>
      </c>
      <c r="H880" s="25">
        <f t="shared" si="177"/>
        <v>90.378433229999999</v>
      </c>
      <c r="I880" s="7">
        <f t="shared" si="178"/>
        <v>-2.4619827300000026</v>
      </c>
      <c r="J880" s="7">
        <f t="shared" si="179"/>
        <v>6.0613589628182654</v>
      </c>
      <c r="K880" s="7">
        <f t="shared" si="180"/>
        <v>2.4619827300000026</v>
      </c>
      <c r="L880" s="22">
        <f t="shared" si="181"/>
        <v>2.8003663887681666E-2</v>
      </c>
      <c r="M880" s="7">
        <f t="shared" ca="1" si="170"/>
        <v>89.412172956666666</v>
      </c>
      <c r="N880" s="7">
        <f t="shared" ca="1" si="172"/>
        <v>-1.4957224566666696</v>
      </c>
      <c r="O880" s="7">
        <f t="shared" ca="1" si="173"/>
        <v>2.2371856673769774</v>
      </c>
      <c r="P880" s="7">
        <f t="shared" ca="1" si="174"/>
        <v>1.4957224566666696</v>
      </c>
      <c r="Q880" s="22">
        <f t="shared" ca="1" si="175"/>
        <v>1.7012998684093481E-2</v>
      </c>
      <c r="R880" s="23">
        <f t="shared" ca="1" si="171"/>
        <v>-1.5205793374041332</v>
      </c>
      <c r="S880" s="24">
        <f t="shared" ca="1" si="182"/>
        <v>1</v>
      </c>
    </row>
    <row r="881" spans="5:19" x14ac:dyDescent="0.3">
      <c r="E881" s="21">
        <f t="shared" si="176"/>
        <v>880</v>
      </c>
      <c r="F881" s="97">
        <v>44741</v>
      </c>
      <c r="G881" s="98">
        <v>87.866821290000004</v>
      </c>
      <c r="H881" s="25">
        <f t="shared" si="177"/>
        <v>87.916450499999996</v>
      </c>
      <c r="I881" s="7">
        <f t="shared" si="178"/>
        <v>-4.9629209999991986E-2</v>
      </c>
      <c r="J881" s="7">
        <f t="shared" si="179"/>
        <v>2.4630584852233044E-3</v>
      </c>
      <c r="K881" s="7">
        <f t="shared" si="180"/>
        <v>4.9629209999991986E-2</v>
      </c>
      <c r="L881" s="22">
        <f t="shared" si="181"/>
        <v>5.6482309558227083E-4</v>
      </c>
      <c r="M881" s="7">
        <f t="shared" ca="1" si="170"/>
        <v>89.418790183333329</v>
      </c>
      <c r="N881" s="7">
        <f t="shared" ca="1" si="172"/>
        <v>-1.5519688933333242</v>
      </c>
      <c r="O881" s="7">
        <f t="shared" ca="1" si="173"/>
        <v>2.4086074458742632</v>
      </c>
      <c r="P881" s="7">
        <f t="shared" ca="1" si="174"/>
        <v>1.5519688933333242</v>
      </c>
      <c r="Q881" s="22">
        <f t="shared" ca="1" si="175"/>
        <v>1.7662740845160761E-2</v>
      </c>
      <c r="R881" s="23">
        <f t="shared" ca="1" si="171"/>
        <v>-1.5768257740707878</v>
      </c>
      <c r="S881" s="24">
        <f t="shared" ca="1" si="182"/>
        <v>0</v>
      </c>
    </row>
    <row r="882" spans="5:19" x14ac:dyDescent="0.3">
      <c r="E882" s="21">
        <f t="shared" si="176"/>
        <v>881</v>
      </c>
      <c r="F882" s="97">
        <v>44742</v>
      </c>
      <c r="G882" s="98">
        <v>87.956161499999993</v>
      </c>
      <c r="H882" s="25">
        <f t="shared" si="177"/>
        <v>87.866821290000004</v>
      </c>
      <c r="I882" s="7">
        <f t="shared" si="178"/>
        <v>8.9340209999988929E-2</v>
      </c>
      <c r="J882" s="7">
        <f t="shared" si="179"/>
        <v>7.9816731228421218E-3</v>
      </c>
      <c r="K882" s="7">
        <f t="shared" si="180"/>
        <v>8.9340209999988929E-2</v>
      </c>
      <c r="L882" s="22">
        <f t="shared" si="181"/>
        <v>1.0157356628164012E-3</v>
      </c>
      <c r="M882" s="7">
        <f t="shared" ca="1" si="170"/>
        <v>88.72056834</v>
      </c>
      <c r="N882" s="7">
        <f t="shared" ca="1" si="172"/>
        <v>-0.76440684000000658</v>
      </c>
      <c r="O882" s="7">
        <f t="shared" ca="1" si="173"/>
        <v>0.58431781703879571</v>
      </c>
      <c r="P882" s="7">
        <f t="shared" ca="1" si="174"/>
        <v>0.76440684000000658</v>
      </c>
      <c r="Q882" s="22">
        <f t="shared" ca="1" si="175"/>
        <v>8.6907707994965944E-3</v>
      </c>
      <c r="R882" s="23">
        <f t="shared" ca="1" si="171"/>
        <v>-0.78926372073747031</v>
      </c>
      <c r="S882" s="24">
        <f t="shared" ca="1" si="182"/>
        <v>0</v>
      </c>
    </row>
    <row r="883" spans="5:19" x14ac:dyDescent="0.3">
      <c r="E883" s="21">
        <f t="shared" si="176"/>
        <v>882</v>
      </c>
      <c r="F883" s="97">
        <v>44743</v>
      </c>
      <c r="G883" s="98">
        <v>87.638481139999996</v>
      </c>
      <c r="H883" s="25">
        <f t="shared" si="177"/>
        <v>87.956161499999993</v>
      </c>
      <c r="I883" s="7">
        <f t="shared" si="178"/>
        <v>-0.31768035999999711</v>
      </c>
      <c r="J883" s="7">
        <f t="shared" si="179"/>
        <v>0.10092081112972777</v>
      </c>
      <c r="K883" s="7">
        <f t="shared" si="180"/>
        <v>0.31768035999999711</v>
      </c>
      <c r="L883" s="22">
        <f t="shared" si="181"/>
        <v>3.6248957748652869E-3</v>
      </c>
      <c r="M883" s="7">
        <f t="shared" ca="1" si="170"/>
        <v>87.913144430000003</v>
      </c>
      <c r="N883" s="7">
        <f t="shared" ca="1" si="172"/>
        <v>-0.27466329000000655</v>
      </c>
      <c r="O883" s="7">
        <f t="shared" ca="1" si="173"/>
        <v>7.5439922873627704E-2</v>
      </c>
      <c r="P883" s="7">
        <f t="shared" ca="1" si="174"/>
        <v>0.27466329000000655</v>
      </c>
      <c r="Q883" s="22">
        <f t="shared" ca="1" si="175"/>
        <v>3.1340489523231205E-3</v>
      </c>
      <c r="R883" s="23">
        <f t="shared" ca="1" si="171"/>
        <v>-0.29952017073747028</v>
      </c>
      <c r="S883" s="24">
        <f t="shared" ca="1" si="182"/>
        <v>0</v>
      </c>
    </row>
    <row r="884" spans="5:19" x14ac:dyDescent="0.3">
      <c r="E884" s="21">
        <f t="shared" si="176"/>
        <v>883</v>
      </c>
      <c r="F884" s="97">
        <v>44747</v>
      </c>
      <c r="G884" s="98">
        <v>85.911132809999998</v>
      </c>
      <c r="H884" s="25">
        <f t="shared" si="177"/>
        <v>87.638481139999996</v>
      </c>
      <c r="I884" s="7">
        <f t="shared" si="178"/>
        <v>-1.7273483299999981</v>
      </c>
      <c r="J884" s="7">
        <f t="shared" si="179"/>
        <v>2.9837322531537822</v>
      </c>
      <c r="K884" s="7">
        <f t="shared" si="180"/>
        <v>1.7273483299999981</v>
      </c>
      <c r="L884" s="22">
        <f t="shared" si="181"/>
        <v>2.0106222249684221E-2</v>
      </c>
      <c r="M884" s="7">
        <f t="shared" ca="1" si="170"/>
        <v>87.820487976666655</v>
      </c>
      <c r="N884" s="7">
        <f t="shared" ca="1" si="172"/>
        <v>-1.9093551666666571</v>
      </c>
      <c r="O884" s="7">
        <f t="shared" ca="1" si="173"/>
        <v>3.6456371524766578</v>
      </c>
      <c r="P884" s="7">
        <f t="shared" ca="1" si="174"/>
        <v>1.9093551666666571</v>
      </c>
      <c r="Q884" s="22">
        <f t="shared" ca="1" si="175"/>
        <v>2.2224769994470487E-2</v>
      </c>
      <c r="R884" s="23">
        <f t="shared" ca="1" si="171"/>
        <v>-1.9342120474041207</v>
      </c>
      <c r="S884" s="24">
        <f t="shared" ca="1" si="182"/>
        <v>0</v>
      </c>
    </row>
    <row r="885" spans="5:19" x14ac:dyDescent="0.3">
      <c r="E885" s="21">
        <f t="shared" si="176"/>
        <v>884</v>
      </c>
      <c r="F885" s="97">
        <v>44748</v>
      </c>
      <c r="G885" s="98">
        <v>83.508720400000001</v>
      </c>
      <c r="H885" s="25">
        <f t="shared" si="177"/>
        <v>85.911132809999998</v>
      </c>
      <c r="I885" s="7">
        <f t="shared" si="178"/>
        <v>-2.4024124099999966</v>
      </c>
      <c r="J885" s="7">
        <f t="shared" si="179"/>
        <v>5.7715853877219923</v>
      </c>
      <c r="K885" s="7">
        <f t="shared" si="180"/>
        <v>2.4024124099999966</v>
      </c>
      <c r="L885" s="22">
        <f t="shared" si="181"/>
        <v>2.8768401653056542E-2</v>
      </c>
      <c r="M885" s="7">
        <f t="shared" ca="1" si="170"/>
        <v>87.168591816666662</v>
      </c>
      <c r="N885" s="7">
        <f t="shared" ca="1" si="172"/>
        <v>-3.659871416666661</v>
      </c>
      <c r="O885" s="7">
        <f t="shared" ca="1" si="173"/>
        <v>13.394658786533633</v>
      </c>
      <c r="P885" s="7">
        <f t="shared" ca="1" si="174"/>
        <v>3.659871416666661</v>
      </c>
      <c r="Q885" s="22">
        <f t="shared" ca="1" si="175"/>
        <v>4.3826218377388294E-2</v>
      </c>
      <c r="R885" s="23">
        <f t="shared" ca="1" si="171"/>
        <v>-3.6847282974041247</v>
      </c>
      <c r="S885" s="24">
        <f t="shared" ca="1" si="182"/>
        <v>0</v>
      </c>
    </row>
    <row r="886" spans="5:19" x14ac:dyDescent="0.3">
      <c r="E886" s="21">
        <f t="shared" si="176"/>
        <v>885</v>
      </c>
      <c r="F886" s="97">
        <v>44749</v>
      </c>
      <c r="G886" s="98">
        <v>86.169242859999997</v>
      </c>
      <c r="H886" s="25">
        <f t="shared" si="177"/>
        <v>83.508720400000001</v>
      </c>
      <c r="I886" s="7">
        <f t="shared" si="178"/>
        <v>2.6605224599999957</v>
      </c>
      <c r="J886" s="7">
        <f t="shared" si="179"/>
        <v>7.0783797601644292</v>
      </c>
      <c r="K886" s="7">
        <f t="shared" si="180"/>
        <v>2.6605224599999957</v>
      </c>
      <c r="L886" s="22">
        <f t="shared" si="181"/>
        <v>3.0875546444368466E-2</v>
      </c>
      <c r="M886" s="7">
        <f t="shared" ca="1" si="170"/>
        <v>85.686111449999999</v>
      </c>
      <c r="N886" s="7">
        <f t="shared" ca="1" si="172"/>
        <v>0.4831314099999986</v>
      </c>
      <c r="O886" s="7">
        <f t="shared" ca="1" si="173"/>
        <v>0.23341595932858675</v>
      </c>
      <c r="P886" s="7">
        <f t="shared" ca="1" si="174"/>
        <v>0.4831314099999986</v>
      </c>
      <c r="Q886" s="22">
        <f t="shared" ca="1" si="175"/>
        <v>5.606773298274732E-3</v>
      </c>
      <c r="R886" s="23">
        <f t="shared" ca="1" si="171"/>
        <v>0.45827452926253487</v>
      </c>
      <c r="S886" s="24">
        <f t="shared" ca="1" si="182"/>
        <v>1</v>
      </c>
    </row>
    <row r="887" spans="5:19" x14ac:dyDescent="0.3">
      <c r="E887" s="21">
        <f t="shared" si="176"/>
        <v>886</v>
      </c>
      <c r="F887" s="97">
        <v>44750</v>
      </c>
      <c r="G887" s="98">
        <v>84.91840363</v>
      </c>
      <c r="H887" s="25">
        <f t="shared" si="177"/>
        <v>86.169242859999997</v>
      </c>
      <c r="I887" s="7">
        <f t="shared" si="178"/>
        <v>-1.2508392299999969</v>
      </c>
      <c r="J887" s="7">
        <f t="shared" si="179"/>
        <v>1.5645987793069851</v>
      </c>
      <c r="K887" s="7">
        <f t="shared" si="180"/>
        <v>1.2508392299999969</v>
      </c>
      <c r="L887" s="22">
        <f t="shared" si="181"/>
        <v>1.4729895717894771E-2</v>
      </c>
      <c r="M887" s="7">
        <f t="shared" ca="1" si="170"/>
        <v>85.196365356666661</v>
      </c>
      <c r="N887" s="7">
        <f t="shared" ca="1" si="172"/>
        <v>-0.27796172666666052</v>
      </c>
      <c r="O887" s="7">
        <f t="shared" ca="1" si="173"/>
        <v>7.7262721491511296E-2</v>
      </c>
      <c r="P887" s="7">
        <f t="shared" ca="1" si="174"/>
        <v>0.27796172666666052</v>
      </c>
      <c r="Q887" s="22">
        <f t="shared" ca="1" si="175"/>
        <v>3.2732801699590845E-3</v>
      </c>
      <c r="R887" s="23">
        <f t="shared" ca="1" si="171"/>
        <v>-0.30281860740412425</v>
      </c>
      <c r="S887" s="24">
        <f t="shared" ca="1" si="182"/>
        <v>1</v>
      </c>
    </row>
    <row r="888" spans="5:19" x14ac:dyDescent="0.3">
      <c r="E888" s="21">
        <f t="shared" si="176"/>
        <v>887</v>
      </c>
      <c r="F888" s="97">
        <v>44753</v>
      </c>
      <c r="G888" s="98">
        <v>81.205581670000001</v>
      </c>
      <c r="H888" s="25">
        <f t="shared" si="177"/>
        <v>84.91840363</v>
      </c>
      <c r="I888" s="7">
        <f t="shared" si="178"/>
        <v>-3.7128219599999994</v>
      </c>
      <c r="J888" s="7">
        <f t="shared" si="179"/>
        <v>13.785046906658238</v>
      </c>
      <c r="K888" s="7">
        <f t="shared" si="180"/>
        <v>3.7128219599999994</v>
      </c>
      <c r="L888" s="22">
        <f t="shared" si="181"/>
        <v>4.5721265504728686E-2</v>
      </c>
      <c r="M888" s="7">
        <f t="shared" ca="1" si="170"/>
        <v>84.86545563</v>
      </c>
      <c r="N888" s="7">
        <f t="shared" ca="1" si="172"/>
        <v>-3.6598739599999988</v>
      </c>
      <c r="O888" s="7">
        <f t="shared" ca="1" si="173"/>
        <v>13.394677403086073</v>
      </c>
      <c r="P888" s="7">
        <f t="shared" ca="1" si="174"/>
        <v>3.6598739599999988</v>
      </c>
      <c r="Q888" s="22">
        <f t="shared" ca="1" si="175"/>
        <v>4.5069241359206667E-2</v>
      </c>
      <c r="R888" s="23">
        <f t="shared" ca="1" si="171"/>
        <v>-3.6847308407374624</v>
      </c>
      <c r="S888" s="24">
        <f t="shared" ca="1" si="182"/>
        <v>0</v>
      </c>
    </row>
    <row r="889" spans="5:19" x14ac:dyDescent="0.3">
      <c r="E889" s="21">
        <f t="shared" si="176"/>
        <v>888</v>
      </c>
      <c r="F889" s="97">
        <v>44754</v>
      </c>
      <c r="G889" s="98">
        <v>79.815750120000004</v>
      </c>
      <c r="H889" s="25">
        <f t="shared" si="177"/>
        <v>81.205581670000001</v>
      </c>
      <c r="I889" s="7">
        <f t="shared" si="178"/>
        <v>-1.3898315499999967</v>
      </c>
      <c r="J889" s="7">
        <f t="shared" si="179"/>
        <v>1.9316317373753933</v>
      </c>
      <c r="K889" s="7">
        <f t="shared" si="180"/>
        <v>1.3898315499999967</v>
      </c>
      <c r="L889" s="22">
        <f t="shared" si="181"/>
        <v>1.7412998661422548E-2</v>
      </c>
      <c r="M889" s="7">
        <f t="shared" ca="1" si="170"/>
        <v>84.097742719999999</v>
      </c>
      <c r="N889" s="7">
        <f t="shared" ca="1" si="172"/>
        <v>-4.2819925999999953</v>
      </c>
      <c r="O889" s="7">
        <f t="shared" ca="1" si="173"/>
        <v>18.335460626454719</v>
      </c>
      <c r="P889" s="7">
        <f t="shared" ca="1" si="174"/>
        <v>4.2819925999999953</v>
      </c>
      <c r="Q889" s="22">
        <f t="shared" ca="1" si="175"/>
        <v>5.3648466544036474E-2</v>
      </c>
      <c r="R889" s="23">
        <f t="shared" ca="1" si="171"/>
        <v>-4.3068494807374593</v>
      </c>
      <c r="S889" s="24">
        <f t="shared" ca="1" si="182"/>
        <v>0</v>
      </c>
    </row>
    <row r="890" spans="5:19" x14ac:dyDescent="0.3">
      <c r="E890" s="21">
        <f t="shared" si="176"/>
        <v>889</v>
      </c>
      <c r="F890" s="97">
        <v>44755</v>
      </c>
      <c r="G890" s="98">
        <v>80.758842470000005</v>
      </c>
      <c r="H890" s="25">
        <f t="shared" si="177"/>
        <v>79.815750120000004</v>
      </c>
      <c r="I890" s="7">
        <f t="shared" si="178"/>
        <v>0.94309235000000058</v>
      </c>
      <c r="J890" s="7">
        <f t="shared" si="179"/>
        <v>0.88942318062852355</v>
      </c>
      <c r="K890" s="7">
        <f t="shared" si="180"/>
        <v>0.94309235000000058</v>
      </c>
      <c r="L890" s="22">
        <f t="shared" si="181"/>
        <v>1.1677883450971168E-2</v>
      </c>
      <c r="M890" s="7">
        <f t="shared" ca="1" si="170"/>
        <v>81.979911806666678</v>
      </c>
      <c r="N890" s="7">
        <f t="shared" ca="1" si="172"/>
        <v>-1.2210693366666732</v>
      </c>
      <c r="O890" s="7">
        <f t="shared" ca="1" si="173"/>
        <v>1.4910103249475892</v>
      </c>
      <c r="P890" s="7">
        <f t="shared" ca="1" si="174"/>
        <v>1.2210693366666732</v>
      </c>
      <c r="Q890" s="22">
        <f t="shared" ca="1" si="175"/>
        <v>1.5119945993781071E-2</v>
      </c>
      <c r="R890" s="23">
        <f t="shared" ca="1" si="171"/>
        <v>-1.2459262174041368</v>
      </c>
      <c r="S890" s="24">
        <f t="shared" ca="1" si="182"/>
        <v>0</v>
      </c>
    </row>
    <row r="891" spans="5:19" x14ac:dyDescent="0.3">
      <c r="E891" s="21">
        <f t="shared" si="176"/>
        <v>890</v>
      </c>
      <c r="F891" s="97">
        <v>44756</v>
      </c>
      <c r="G891" s="98">
        <v>77.681373600000001</v>
      </c>
      <c r="H891" s="25">
        <f t="shared" si="177"/>
        <v>80.758842470000005</v>
      </c>
      <c r="I891" s="7">
        <f t="shared" si="178"/>
        <v>-3.0774688700000041</v>
      </c>
      <c r="J891" s="7">
        <f t="shared" si="179"/>
        <v>9.470814645819102</v>
      </c>
      <c r="K891" s="7">
        <f t="shared" si="180"/>
        <v>3.0774688700000041</v>
      </c>
      <c r="L891" s="22">
        <f t="shared" si="181"/>
        <v>3.9616560925488119E-2</v>
      </c>
      <c r="M891" s="7">
        <f t="shared" ca="1" si="170"/>
        <v>80.593391420000003</v>
      </c>
      <c r="N891" s="7">
        <f t="shared" ca="1" si="172"/>
        <v>-2.9120178200000026</v>
      </c>
      <c r="O891" s="7">
        <f t="shared" ca="1" si="173"/>
        <v>8.4798477839975686</v>
      </c>
      <c r="P891" s="7">
        <f t="shared" ca="1" si="174"/>
        <v>2.9120178200000026</v>
      </c>
      <c r="Q891" s="22">
        <f t="shared" ca="1" si="175"/>
        <v>3.7486693206465166E-2</v>
      </c>
      <c r="R891" s="23">
        <f t="shared" ca="1" si="171"/>
        <v>-2.9368747007374663</v>
      </c>
      <c r="S891" s="24">
        <f t="shared" ca="1" si="182"/>
        <v>0</v>
      </c>
    </row>
    <row r="892" spans="5:19" x14ac:dyDescent="0.3">
      <c r="E892" s="21">
        <f t="shared" si="176"/>
        <v>891</v>
      </c>
      <c r="F892" s="97">
        <v>44757</v>
      </c>
      <c r="G892" s="98">
        <v>80.232696529999998</v>
      </c>
      <c r="H892" s="25">
        <f t="shared" si="177"/>
        <v>77.681373600000001</v>
      </c>
      <c r="I892" s="7">
        <f t="shared" si="178"/>
        <v>2.5513229299999978</v>
      </c>
      <c r="J892" s="7">
        <f t="shared" si="179"/>
        <v>6.5092486931437739</v>
      </c>
      <c r="K892" s="7">
        <f t="shared" si="180"/>
        <v>2.5513229299999978</v>
      </c>
      <c r="L892" s="22">
        <f t="shared" si="181"/>
        <v>3.1799042539297259E-2</v>
      </c>
      <c r="M892" s="7">
        <f t="shared" ca="1" si="170"/>
        <v>79.418655396666665</v>
      </c>
      <c r="N892" s="7">
        <f t="shared" ca="1" si="172"/>
        <v>0.81404113333333328</v>
      </c>
      <c r="O892" s="7">
        <f t="shared" ca="1" si="173"/>
        <v>0.66266296675861769</v>
      </c>
      <c r="P892" s="7">
        <f t="shared" ca="1" si="174"/>
        <v>0.81404113333333328</v>
      </c>
      <c r="Q892" s="22">
        <f t="shared" ca="1" si="175"/>
        <v>1.0146002422203936E-2</v>
      </c>
      <c r="R892" s="23">
        <f t="shared" ca="1" si="171"/>
        <v>0.78918425259586955</v>
      </c>
      <c r="S892" s="24">
        <f t="shared" ca="1" si="182"/>
        <v>1</v>
      </c>
    </row>
    <row r="893" spans="5:19" x14ac:dyDescent="0.3">
      <c r="E893" s="21">
        <f t="shared" si="176"/>
        <v>892</v>
      </c>
      <c r="F893" s="97">
        <v>44760</v>
      </c>
      <c r="G893" s="98">
        <v>82.942863459999998</v>
      </c>
      <c r="H893" s="25">
        <f t="shared" si="177"/>
        <v>80.232696529999998</v>
      </c>
      <c r="I893" s="7">
        <f t="shared" si="178"/>
        <v>2.7101669299999998</v>
      </c>
      <c r="J893" s="7">
        <f t="shared" si="179"/>
        <v>7.3450047884656238</v>
      </c>
      <c r="K893" s="7">
        <f t="shared" si="180"/>
        <v>2.7101669299999998</v>
      </c>
      <c r="L893" s="22">
        <f t="shared" si="181"/>
        <v>3.267510689822041E-2</v>
      </c>
      <c r="M893" s="7">
        <f t="shared" ca="1" si="170"/>
        <v>79.557637533333335</v>
      </c>
      <c r="N893" s="7">
        <f t="shared" ca="1" si="172"/>
        <v>3.3852259266666636</v>
      </c>
      <c r="O893" s="7">
        <f t="shared" ca="1" si="173"/>
        <v>11.459754574576172</v>
      </c>
      <c r="P893" s="7">
        <f t="shared" ca="1" si="174"/>
        <v>3.3852259266666636</v>
      </c>
      <c r="Q893" s="22">
        <f t="shared" ca="1" si="175"/>
        <v>4.0813950537157688E-2</v>
      </c>
      <c r="R893" s="23">
        <f t="shared" ca="1" si="171"/>
        <v>3.3603690459291999</v>
      </c>
      <c r="S893" s="24">
        <f t="shared" ca="1" si="182"/>
        <v>0</v>
      </c>
    </row>
    <row r="894" spans="5:19" x14ac:dyDescent="0.3">
      <c r="E894" s="21">
        <f t="shared" si="176"/>
        <v>893</v>
      </c>
      <c r="F894" s="97">
        <v>44761</v>
      </c>
      <c r="G894" s="98">
        <v>89.266571040000002</v>
      </c>
      <c r="H894" s="25">
        <f t="shared" si="177"/>
        <v>82.942863459999998</v>
      </c>
      <c r="I894" s="7">
        <f t="shared" si="178"/>
        <v>6.3237075800000042</v>
      </c>
      <c r="J894" s="7">
        <f t="shared" si="179"/>
        <v>39.98927755734951</v>
      </c>
      <c r="K894" s="7">
        <f t="shared" si="180"/>
        <v>6.3237075800000042</v>
      </c>
      <c r="L894" s="22">
        <f t="shared" si="181"/>
        <v>7.0840713453263204E-2</v>
      </c>
      <c r="M894" s="7">
        <f t="shared" ca="1" si="170"/>
        <v>80.285644529999999</v>
      </c>
      <c r="N894" s="7">
        <f t="shared" ca="1" si="172"/>
        <v>8.9809265100000033</v>
      </c>
      <c r="O894" s="7">
        <f t="shared" ca="1" si="173"/>
        <v>80.657040978020845</v>
      </c>
      <c r="P894" s="7">
        <f t="shared" ca="1" si="174"/>
        <v>8.9809265100000033</v>
      </c>
      <c r="Q894" s="22">
        <f t="shared" ca="1" si="175"/>
        <v>0.10060794769383138</v>
      </c>
      <c r="R894" s="23">
        <f t="shared" ca="1" si="171"/>
        <v>8.9560696292625401</v>
      </c>
      <c r="S894" s="24">
        <f t="shared" ca="1" si="182"/>
        <v>0</v>
      </c>
    </row>
    <row r="895" spans="5:19" x14ac:dyDescent="0.3">
      <c r="E895" s="21">
        <f t="shared" si="176"/>
        <v>894</v>
      </c>
      <c r="F895" s="97">
        <v>44762</v>
      </c>
      <c r="G895" s="98">
        <v>87.420082089999994</v>
      </c>
      <c r="H895" s="25">
        <f t="shared" si="177"/>
        <v>89.266571040000002</v>
      </c>
      <c r="I895" s="7">
        <f t="shared" si="178"/>
        <v>-1.8464889500000083</v>
      </c>
      <c r="J895" s="7">
        <f t="shared" si="179"/>
        <v>3.4095214424721334</v>
      </c>
      <c r="K895" s="7">
        <f t="shared" si="180"/>
        <v>1.8464889500000083</v>
      </c>
      <c r="L895" s="22">
        <f t="shared" si="181"/>
        <v>2.1122022604589029E-2</v>
      </c>
      <c r="M895" s="7">
        <f t="shared" ca="1" si="170"/>
        <v>84.14737701</v>
      </c>
      <c r="N895" s="7">
        <f t="shared" ca="1" si="172"/>
        <v>3.2727050799999944</v>
      </c>
      <c r="O895" s="7">
        <f t="shared" ca="1" si="173"/>
        <v>10.71059854065777</v>
      </c>
      <c r="P895" s="7">
        <f t="shared" ca="1" si="174"/>
        <v>3.2727050799999944</v>
      </c>
      <c r="Q895" s="22">
        <f t="shared" ca="1" si="175"/>
        <v>3.7436536339907643E-2</v>
      </c>
      <c r="R895" s="23">
        <f t="shared" ca="1" si="171"/>
        <v>3.2478481992625308</v>
      </c>
      <c r="S895" s="24">
        <f t="shared" ca="1" si="182"/>
        <v>0</v>
      </c>
    </row>
    <row r="896" spans="5:19" x14ac:dyDescent="0.3">
      <c r="E896" s="21">
        <f t="shared" si="176"/>
        <v>895</v>
      </c>
      <c r="F896" s="97">
        <v>44763</v>
      </c>
      <c r="G896" s="98">
        <v>89.028312679999999</v>
      </c>
      <c r="H896" s="25">
        <f t="shared" si="177"/>
        <v>87.420082089999994</v>
      </c>
      <c r="I896" s="7">
        <f t="shared" si="178"/>
        <v>1.6082305900000051</v>
      </c>
      <c r="J896" s="7">
        <f t="shared" si="179"/>
        <v>2.5864056306117646</v>
      </c>
      <c r="K896" s="7">
        <f t="shared" si="180"/>
        <v>1.6082305900000051</v>
      </c>
      <c r="L896" s="22">
        <f t="shared" si="181"/>
        <v>1.806426002681381E-2</v>
      </c>
      <c r="M896" s="7">
        <f t="shared" ca="1" si="170"/>
        <v>86.54317219666666</v>
      </c>
      <c r="N896" s="7">
        <f t="shared" ca="1" si="172"/>
        <v>2.485140483333339</v>
      </c>
      <c r="O896" s="7">
        <f t="shared" ca="1" si="173"/>
        <v>6.175923221902262</v>
      </c>
      <c r="P896" s="7">
        <f t="shared" ca="1" si="174"/>
        <v>2.485140483333339</v>
      </c>
      <c r="Q896" s="22">
        <f t="shared" ca="1" si="175"/>
        <v>2.7914046762470203E-2</v>
      </c>
      <c r="R896" s="23">
        <f t="shared" ca="1" si="171"/>
        <v>2.4602836025958754</v>
      </c>
      <c r="S896" s="24">
        <f t="shared" ca="1" si="182"/>
        <v>0</v>
      </c>
    </row>
    <row r="897" spans="5:19" x14ac:dyDescent="0.3">
      <c r="E897" s="21">
        <f t="shared" si="176"/>
        <v>896</v>
      </c>
      <c r="F897" s="97">
        <v>44764</v>
      </c>
      <c r="G897" s="98">
        <v>89.236793520000006</v>
      </c>
      <c r="H897" s="25">
        <f t="shared" si="177"/>
        <v>89.028312679999999</v>
      </c>
      <c r="I897" s="7">
        <f t="shared" si="178"/>
        <v>0.20848084000000711</v>
      </c>
      <c r="J897" s="7">
        <f t="shared" si="179"/>
        <v>4.3464260647108566E-2</v>
      </c>
      <c r="K897" s="7">
        <f t="shared" si="180"/>
        <v>0.20848084000000711</v>
      </c>
      <c r="L897" s="22">
        <f t="shared" si="181"/>
        <v>2.3362654772359315E-3</v>
      </c>
      <c r="M897" s="7">
        <f t="shared" ca="1" si="170"/>
        <v>88.571655269999994</v>
      </c>
      <c r="N897" s="7">
        <f t="shared" ca="1" si="172"/>
        <v>0.66513825000001248</v>
      </c>
      <c r="O897" s="7">
        <f t="shared" ca="1" si="173"/>
        <v>0.44240889161307911</v>
      </c>
      <c r="P897" s="7">
        <f t="shared" ca="1" si="174"/>
        <v>0.66513825000001248</v>
      </c>
      <c r="Q897" s="22">
        <f t="shared" ca="1" si="175"/>
        <v>7.4536323388955002E-3</v>
      </c>
      <c r="R897" s="23">
        <f t="shared" ca="1" si="171"/>
        <v>0.64028136926254875</v>
      </c>
      <c r="S897" s="24">
        <f t="shared" ca="1" si="182"/>
        <v>0</v>
      </c>
    </row>
    <row r="898" spans="5:19" x14ac:dyDescent="0.3">
      <c r="E898" s="21">
        <f t="shared" si="176"/>
        <v>897</v>
      </c>
      <c r="F898" s="97">
        <v>44767</v>
      </c>
      <c r="G898" s="98">
        <v>89.365844730000006</v>
      </c>
      <c r="H898" s="25">
        <f t="shared" si="177"/>
        <v>89.236793520000006</v>
      </c>
      <c r="I898" s="7">
        <f t="shared" si="178"/>
        <v>0.12905121000000008</v>
      </c>
      <c r="J898" s="7">
        <f t="shared" si="179"/>
        <v>1.665421480246412E-2</v>
      </c>
      <c r="K898" s="7">
        <f t="shared" si="180"/>
        <v>0.12905121000000008</v>
      </c>
      <c r="L898" s="22">
        <f t="shared" si="181"/>
        <v>1.4440775487536766E-3</v>
      </c>
      <c r="M898" s="7">
        <f t="shared" ref="M898:M961" ca="1" si="183">IF(E898&lt;=span,G898,AVERAGE(OFFSET(G898,-span,0,span,1)))</f>
        <v>88.56172943</v>
      </c>
      <c r="N898" s="7">
        <f t="shared" ca="1" si="172"/>
        <v>0.80411530000000653</v>
      </c>
      <c r="O898" s="7">
        <f t="shared" ca="1" si="173"/>
        <v>0.64660141569410046</v>
      </c>
      <c r="P898" s="7">
        <f t="shared" ca="1" si="174"/>
        <v>0.80411530000000653</v>
      </c>
      <c r="Q898" s="22">
        <f t="shared" ca="1" si="175"/>
        <v>8.9980159917860212E-3</v>
      </c>
      <c r="R898" s="23">
        <f t="shared" ref="R898:R961" ca="1" si="184">N898-AVERAGE(ErorrMA)</f>
        <v>0.7792584192625428</v>
      </c>
      <c r="S898" s="24">
        <f t="shared" ca="1" si="182"/>
        <v>0</v>
      </c>
    </row>
    <row r="899" spans="5:19" x14ac:dyDescent="0.3">
      <c r="E899" s="21">
        <f t="shared" si="176"/>
        <v>898</v>
      </c>
      <c r="F899" s="97">
        <v>44768</v>
      </c>
      <c r="G899" s="98">
        <v>83.042137150000002</v>
      </c>
      <c r="H899" s="25">
        <f t="shared" si="177"/>
        <v>89.365844730000006</v>
      </c>
      <c r="I899" s="7">
        <f t="shared" si="178"/>
        <v>-6.3237075800000042</v>
      </c>
      <c r="J899" s="7">
        <f t="shared" si="179"/>
        <v>39.98927755734951</v>
      </c>
      <c r="K899" s="7">
        <f t="shared" si="180"/>
        <v>6.3237075800000042</v>
      </c>
      <c r="L899" s="22">
        <f t="shared" si="181"/>
        <v>7.6150588087315424E-2</v>
      </c>
      <c r="M899" s="7">
        <f t="shared" ca="1" si="183"/>
        <v>89.210316976666661</v>
      </c>
      <c r="N899" s="7">
        <f t="shared" ref="N899:N962" ca="1" si="185">G899-M899</f>
        <v>-6.168179826666659</v>
      </c>
      <c r="O899" s="7">
        <f t="shared" ref="O899:O962" ca="1" si="186">N899^2</f>
        <v>38.046442374097538</v>
      </c>
      <c r="P899" s="7">
        <f t="shared" ref="P899:P962" ca="1" si="187">ABS(N899)</f>
        <v>6.168179826666659</v>
      </c>
      <c r="Q899" s="22">
        <f t="shared" ref="Q899:Q962" ca="1" si="188">P899/G899</f>
        <v>7.427771054982607E-2</v>
      </c>
      <c r="R899" s="23">
        <f t="shared" ca="1" si="184"/>
        <v>-6.193036707404123</v>
      </c>
      <c r="S899" s="24">
        <f t="shared" ca="1" si="182"/>
        <v>1</v>
      </c>
    </row>
    <row r="900" spans="5:19" x14ac:dyDescent="0.3">
      <c r="E900" s="21">
        <f t="shared" ref="E900:E963" si="189">E899+1</f>
        <v>899</v>
      </c>
      <c r="F900" s="97">
        <v>44769</v>
      </c>
      <c r="G900" s="98">
        <v>82.724456790000005</v>
      </c>
      <c r="H900" s="25">
        <f t="shared" ref="H900:H963" si="190">G899</f>
        <v>83.042137150000002</v>
      </c>
      <c r="I900" s="7">
        <f t="shared" ref="I900:I963" si="191">(G900-H900)</f>
        <v>-0.31768035999999711</v>
      </c>
      <c r="J900" s="7">
        <f t="shared" ref="J900:J963" si="192">I900^2</f>
        <v>0.10092081112972777</v>
      </c>
      <c r="K900" s="7">
        <f t="shared" ref="K900:K963" si="193">ABS(I900)</f>
        <v>0.31768035999999711</v>
      </c>
      <c r="L900" s="22">
        <f t="shared" ref="L900:L963" si="194">K900/G900</f>
        <v>3.8402229803266514E-3</v>
      </c>
      <c r="M900" s="7">
        <f t="shared" ca="1" si="183"/>
        <v>87.214925133333338</v>
      </c>
      <c r="N900" s="7">
        <f t="shared" ca="1" si="185"/>
        <v>-4.4904683433333332</v>
      </c>
      <c r="O900" s="7">
        <f t="shared" ca="1" si="186"/>
        <v>20.164305942478808</v>
      </c>
      <c r="P900" s="7">
        <f t="shared" ca="1" si="187"/>
        <v>4.4904683433333332</v>
      </c>
      <c r="Q900" s="22">
        <f t="shared" ca="1" si="188"/>
        <v>5.4282234270000736E-2</v>
      </c>
      <c r="R900" s="23">
        <f t="shared" ca="1" si="184"/>
        <v>-4.5153252240707973</v>
      </c>
      <c r="S900" s="24">
        <f t="shared" ref="S900:S963" ca="1" si="195">IF(N899*N900&lt;0,1,0)</f>
        <v>0</v>
      </c>
    </row>
    <row r="901" spans="5:19" x14ac:dyDescent="0.3">
      <c r="E901" s="21">
        <f t="shared" si="189"/>
        <v>900</v>
      </c>
      <c r="F901" s="97">
        <v>44770</v>
      </c>
      <c r="G901" s="98">
        <v>84.680145260000003</v>
      </c>
      <c r="H901" s="25">
        <f t="shared" si="190"/>
        <v>82.724456790000005</v>
      </c>
      <c r="I901" s="7">
        <f t="shared" si="191"/>
        <v>1.9556884699999983</v>
      </c>
      <c r="J901" s="7">
        <f t="shared" si="192"/>
        <v>3.8247173916909345</v>
      </c>
      <c r="K901" s="7">
        <f t="shared" si="193"/>
        <v>1.9556884699999983</v>
      </c>
      <c r="L901" s="22">
        <f t="shared" si="194"/>
        <v>2.3095006084310515E-2</v>
      </c>
      <c r="M901" s="7">
        <f t="shared" ca="1" si="183"/>
        <v>85.044146223333343</v>
      </c>
      <c r="N901" s="7">
        <f t="shared" ca="1" si="185"/>
        <v>-0.3640009633333392</v>
      </c>
      <c r="O901" s="7">
        <f t="shared" ca="1" si="186"/>
        <v>0.13249670130759894</v>
      </c>
      <c r="P901" s="7">
        <f t="shared" ca="1" si="187"/>
        <v>0.3640009633333392</v>
      </c>
      <c r="Q901" s="22">
        <f t="shared" ca="1" si="188"/>
        <v>4.2985396661250272E-3</v>
      </c>
      <c r="R901" s="23">
        <f t="shared" ca="1" si="184"/>
        <v>-0.38885784407080293</v>
      </c>
      <c r="S901" s="24">
        <f t="shared" ca="1" si="195"/>
        <v>0</v>
      </c>
    </row>
    <row r="902" spans="5:19" x14ac:dyDescent="0.3">
      <c r="E902" s="21">
        <f t="shared" si="189"/>
        <v>901</v>
      </c>
      <c r="F902" s="97">
        <v>44771</v>
      </c>
      <c r="G902" s="98">
        <v>85.51403809</v>
      </c>
      <c r="H902" s="25">
        <f t="shared" si="190"/>
        <v>84.680145260000003</v>
      </c>
      <c r="I902" s="7">
        <f t="shared" si="191"/>
        <v>0.83389282999999637</v>
      </c>
      <c r="J902" s="7">
        <f t="shared" si="192"/>
        <v>0.69537725192540278</v>
      </c>
      <c r="K902" s="7">
        <f t="shared" si="193"/>
        <v>0.83389282999999637</v>
      </c>
      <c r="L902" s="22">
        <f t="shared" si="194"/>
        <v>9.7515314283528349E-3</v>
      </c>
      <c r="M902" s="7">
        <f t="shared" ca="1" si="183"/>
        <v>83.482246400000008</v>
      </c>
      <c r="N902" s="7">
        <f t="shared" ca="1" si="185"/>
        <v>2.0317916899999915</v>
      </c>
      <c r="O902" s="7">
        <f t="shared" ca="1" si="186"/>
        <v>4.1281774715530215</v>
      </c>
      <c r="P902" s="7">
        <f t="shared" ca="1" si="187"/>
        <v>2.0317916899999915</v>
      </c>
      <c r="Q902" s="22">
        <f t="shared" ca="1" si="188"/>
        <v>2.375974442771156E-2</v>
      </c>
      <c r="R902" s="23">
        <f t="shared" ca="1" si="184"/>
        <v>2.0069348092625279</v>
      </c>
      <c r="S902" s="24">
        <f t="shared" ca="1" si="195"/>
        <v>1</v>
      </c>
    </row>
    <row r="903" spans="5:19" x14ac:dyDescent="0.3">
      <c r="E903" s="21">
        <f t="shared" si="189"/>
        <v>902</v>
      </c>
      <c r="F903" s="97">
        <v>44774</v>
      </c>
      <c r="G903" s="98">
        <v>87.360527039999994</v>
      </c>
      <c r="H903" s="25">
        <f t="shared" si="190"/>
        <v>85.51403809</v>
      </c>
      <c r="I903" s="7">
        <f t="shared" si="191"/>
        <v>1.8464889499999941</v>
      </c>
      <c r="J903" s="7">
        <f t="shared" si="192"/>
        <v>3.409521442472081</v>
      </c>
      <c r="K903" s="7">
        <f t="shared" si="193"/>
        <v>1.8464889499999941</v>
      </c>
      <c r="L903" s="22">
        <f t="shared" si="194"/>
        <v>2.1136421820744482E-2</v>
      </c>
      <c r="M903" s="7">
        <f t="shared" ca="1" si="183"/>
        <v>84.306213379999988</v>
      </c>
      <c r="N903" s="7">
        <f t="shared" ca="1" si="185"/>
        <v>3.0543136600000054</v>
      </c>
      <c r="O903" s="7">
        <f t="shared" ca="1" si="186"/>
        <v>9.3288319336626291</v>
      </c>
      <c r="P903" s="7">
        <f t="shared" ca="1" si="187"/>
        <v>3.0543136600000054</v>
      </c>
      <c r="Q903" s="22">
        <f t="shared" ca="1" si="188"/>
        <v>3.4962170713570891E-2</v>
      </c>
      <c r="R903" s="23">
        <f t="shared" ca="1" si="184"/>
        <v>3.0294567792625418</v>
      </c>
      <c r="S903" s="24">
        <f t="shared" ca="1" si="195"/>
        <v>0</v>
      </c>
    </row>
    <row r="904" spans="5:19" x14ac:dyDescent="0.3">
      <c r="E904" s="21">
        <f t="shared" si="189"/>
        <v>903</v>
      </c>
      <c r="F904" s="97">
        <v>44775</v>
      </c>
      <c r="G904" s="98">
        <v>84.193702700000003</v>
      </c>
      <c r="H904" s="25">
        <f t="shared" si="190"/>
        <v>87.360527039999994</v>
      </c>
      <c r="I904" s="7">
        <f t="shared" si="191"/>
        <v>-3.1668243399999909</v>
      </c>
      <c r="J904" s="7">
        <f t="shared" si="192"/>
        <v>10.028776400416378</v>
      </c>
      <c r="K904" s="7">
        <f t="shared" si="193"/>
        <v>3.1668243399999909</v>
      </c>
      <c r="L904" s="22">
        <f t="shared" si="194"/>
        <v>3.7613553489671984E-2</v>
      </c>
      <c r="M904" s="7">
        <f t="shared" ca="1" si="183"/>
        <v>85.851570129999985</v>
      </c>
      <c r="N904" s="7">
        <f t="shared" ca="1" si="185"/>
        <v>-1.6578674299999818</v>
      </c>
      <c r="O904" s="7">
        <f t="shared" ca="1" si="186"/>
        <v>2.7485244154547446</v>
      </c>
      <c r="P904" s="7">
        <f t="shared" ca="1" si="187"/>
        <v>1.6578674299999818</v>
      </c>
      <c r="Q904" s="22">
        <f t="shared" ca="1" si="188"/>
        <v>1.9691109629746475E-2</v>
      </c>
      <c r="R904" s="23">
        <f t="shared" ca="1" si="184"/>
        <v>-1.6827243107374454</v>
      </c>
      <c r="S904" s="24">
        <f t="shared" ca="1" si="195"/>
        <v>1</v>
      </c>
    </row>
    <row r="905" spans="5:19" x14ac:dyDescent="0.3">
      <c r="E905" s="21">
        <f t="shared" si="189"/>
        <v>904</v>
      </c>
      <c r="F905" s="97">
        <v>44776</v>
      </c>
      <c r="G905" s="98">
        <v>86.437278750000004</v>
      </c>
      <c r="H905" s="25">
        <f t="shared" si="190"/>
        <v>84.193702700000003</v>
      </c>
      <c r="I905" s="7">
        <f t="shared" si="191"/>
        <v>2.2435760500000015</v>
      </c>
      <c r="J905" s="7">
        <f t="shared" si="192"/>
        <v>5.0336334921336094</v>
      </c>
      <c r="K905" s="7">
        <f t="shared" si="193"/>
        <v>2.2435760500000015</v>
      </c>
      <c r="L905" s="22">
        <f t="shared" si="194"/>
        <v>2.5956116185575792E-2</v>
      </c>
      <c r="M905" s="7">
        <f t="shared" ca="1" si="183"/>
        <v>85.689422610000008</v>
      </c>
      <c r="N905" s="7">
        <f t="shared" ca="1" si="185"/>
        <v>0.74785613999999612</v>
      </c>
      <c r="O905" s="7">
        <f t="shared" ca="1" si="186"/>
        <v>0.55928880613569376</v>
      </c>
      <c r="P905" s="7">
        <f t="shared" ca="1" si="187"/>
        <v>0.74785613999999612</v>
      </c>
      <c r="Q905" s="22">
        <f t="shared" ca="1" si="188"/>
        <v>8.6520093044923172E-3</v>
      </c>
      <c r="R905" s="23">
        <f t="shared" ca="1" si="184"/>
        <v>0.72299925926253239</v>
      </c>
      <c r="S905" s="24">
        <f t="shared" ca="1" si="195"/>
        <v>1</v>
      </c>
    </row>
    <row r="906" spans="5:19" x14ac:dyDescent="0.3">
      <c r="E906" s="21">
        <f t="shared" si="189"/>
        <v>905</v>
      </c>
      <c r="F906" s="97">
        <v>44777</v>
      </c>
      <c r="G906" s="98">
        <v>89.276496890000004</v>
      </c>
      <c r="H906" s="25">
        <f t="shared" si="190"/>
        <v>86.437278750000004</v>
      </c>
      <c r="I906" s="7">
        <f t="shared" si="191"/>
        <v>2.8392181399999998</v>
      </c>
      <c r="J906" s="7">
        <f t="shared" si="192"/>
        <v>8.0611596465050592</v>
      </c>
      <c r="K906" s="7">
        <f t="shared" si="193"/>
        <v>2.8392181399999998</v>
      </c>
      <c r="L906" s="22">
        <f t="shared" si="194"/>
        <v>3.1802526296459389E-2</v>
      </c>
      <c r="M906" s="7">
        <f t="shared" ca="1" si="183"/>
        <v>85.997169496666672</v>
      </c>
      <c r="N906" s="7">
        <f t="shared" ca="1" si="185"/>
        <v>3.2793273933333325</v>
      </c>
      <c r="O906" s="7">
        <f t="shared" ca="1" si="186"/>
        <v>10.753988152666389</v>
      </c>
      <c r="P906" s="7">
        <f t="shared" ca="1" si="187"/>
        <v>3.2793273933333325</v>
      </c>
      <c r="Q906" s="22">
        <f t="shared" ca="1" si="188"/>
        <v>3.6732258853905082E-2</v>
      </c>
      <c r="R906" s="23">
        <f t="shared" ca="1" si="184"/>
        <v>3.2544705125958688</v>
      </c>
      <c r="S906" s="24">
        <f t="shared" ca="1" si="195"/>
        <v>0</v>
      </c>
    </row>
    <row r="907" spans="5:19" x14ac:dyDescent="0.3">
      <c r="E907" s="21">
        <f t="shared" si="189"/>
        <v>906</v>
      </c>
      <c r="F907" s="97">
        <v>44778</v>
      </c>
      <c r="G907" s="98">
        <v>87.300964359999995</v>
      </c>
      <c r="H907" s="25">
        <f t="shared" si="190"/>
        <v>89.276496890000004</v>
      </c>
      <c r="I907" s="7">
        <f t="shared" si="191"/>
        <v>-1.9755325300000095</v>
      </c>
      <c r="J907" s="7">
        <f t="shared" si="192"/>
        <v>3.9027287770882384</v>
      </c>
      <c r="K907" s="7">
        <f t="shared" si="193"/>
        <v>1.9755325300000095</v>
      </c>
      <c r="L907" s="22">
        <f t="shared" si="194"/>
        <v>2.2628988631254676E-2</v>
      </c>
      <c r="M907" s="7">
        <f t="shared" ca="1" si="183"/>
        <v>86.635826113333337</v>
      </c>
      <c r="N907" s="7">
        <f t="shared" ca="1" si="185"/>
        <v>0.66513824666665755</v>
      </c>
      <c r="O907" s="7">
        <f t="shared" ca="1" si="186"/>
        <v>0.4424088871787954</v>
      </c>
      <c r="P907" s="7">
        <f t="shared" ca="1" si="187"/>
        <v>0.66513824666665755</v>
      </c>
      <c r="Q907" s="22">
        <f t="shared" ca="1" si="188"/>
        <v>7.6189106448337702E-3</v>
      </c>
      <c r="R907" s="23">
        <f t="shared" ca="1" si="184"/>
        <v>0.64028136592919382</v>
      </c>
      <c r="S907" s="24">
        <f t="shared" ca="1" si="195"/>
        <v>0</v>
      </c>
    </row>
    <row r="908" spans="5:19" x14ac:dyDescent="0.3">
      <c r="E908" s="21">
        <f t="shared" si="189"/>
        <v>907</v>
      </c>
      <c r="F908" s="97">
        <v>44781</v>
      </c>
      <c r="G908" s="98">
        <v>88.551795960000007</v>
      </c>
      <c r="H908" s="25">
        <f t="shared" si="190"/>
        <v>87.300964359999995</v>
      </c>
      <c r="I908" s="7">
        <f t="shared" si="191"/>
        <v>1.2508316000000121</v>
      </c>
      <c r="J908" s="7">
        <f t="shared" si="192"/>
        <v>1.5645796915585903</v>
      </c>
      <c r="K908" s="7">
        <f t="shared" si="193"/>
        <v>1.2508316000000121</v>
      </c>
      <c r="L908" s="22">
        <f t="shared" si="194"/>
        <v>1.4125423278428244E-2</v>
      </c>
      <c r="M908" s="7">
        <f t="shared" ca="1" si="183"/>
        <v>87.671579999999992</v>
      </c>
      <c r="N908" s="7">
        <f t="shared" ca="1" si="185"/>
        <v>0.88021596000001523</v>
      </c>
      <c r="O908" s="7">
        <f t="shared" ca="1" si="186"/>
        <v>0.77478013623874842</v>
      </c>
      <c r="P908" s="7">
        <f t="shared" ca="1" si="187"/>
        <v>0.88021596000001523</v>
      </c>
      <c r="Q908" s="22">
        <f t="shared" ca="1" si="188"/>
        <v>9.9401254424881479E-3</v>
      </c>
      <c r="R908" s="23">
        <f t="shared" ca="1" si="184"/>
        <v>0.8553590792625515</v>
      </c>
      <c r="S908" s="24">
        <f t="shared" ca="1" si="195"/>
        <v>0</v>
      </c>
    </row>
    <row r="909" spans="5:19" x14ac:dyDescent="0.3">
      <c r="E909" s="21">
        <f t="shared" si="189"/>
        <v>908</v>
      </c>
      <c r="F909" s="97">
        <v>44782</v>
      </c>
      <c r="G909" s="98">
        <v>86.069961550000002</v>
      </c>
      <c r="H909" s="25">
        <f t="shared" si="190"/>
        <v>88.551795960000007</v>
      </c>
      <c r="I909" s="7">
        <f t="shared" si="191"/>
        <v>-2.4818344100000047</v>
      </c>
      <c r="J909" s="7">
        <f t="shared" si="192"/>
        <v>6.1595020386600714</v>
      </c>
      <c r="K909" s="7">
        <f t="shared" si="193"/>
        <v>2.4818344100000047</v>
      </c>
      <c r="L909" s="22">
        <f t="shared" si="194"/>
        <v>2.8835082127441763E-2</v>
      </c>
      <c r="M909" s="7">
        <f t="shared" ca="1" si="183"/>
        <v>88.376419069999997</v>
      </c>
      <c r="N909" s="7">
        <f t="shared" ca="1" si="185"/>
        <v>-2.306457519999995</v>
      </c>
      <c r="O909" s="7">
        <f t="shared" ca="1" si="186"/>
        <v>5.3197462915645275</v>
      </c>
      <c r="P909" s="7">
        <f t="shared" ca="1" si="187"/>
        <v>2.306457519999995</v>
      </c>
      <c r="Q909" s="22">
        <f t="shared" ca="1" si="188"/>
        <v>2.6797473572241826E-2</v>
      </c>
      <c r="R909" s="23">
        <f t="shared" ca="1" si="184"/>
        <v>-2.3313144007374587</v>
      </c>
      <c r="S909" s="24">
        <f t="shared" ca="1" si="195"/>
        <v>1</v>
      </c>
    </row>
    <row r="910" spans="5:19" x14ac:dyDescent="0.3">
      <c r="E910" s="21">
        <f t="shared" si="189"/>
        <v>909</v>
      </c>
      <c r="F910" s="97">
        <v>44783</v>
      </c>
      <c r="G910" s="98">
        <v>88.799987790000003</v>
      </c>
      <c r="H910" s="25">
        <f t="shared" si="190"/>
        <v>86.069961550000002</v>
      </c>
      <c r="I910" s="7">
        <f t="shared" si="191"/>
        <v>2.7300262400000008</v>
      </c>
      <c r="J910" s="7">
        <f t="shared" si="192"/>
        <v>7.4530432710885419</v>
      </c>
      <c r="K910" s="7">
        <f t="shared" si="193"/>
        <v>2.7300262400000008</v>
      </c>
      <c r="L910" s="22">
        <f t="shared" si="194"/>
        <v>3.0743542965975906E-2</v>
      </c>
      <c r="M910" s="7">
        <f t="shared" ca="1" si="183"/>
        <v>87.307573956666673</v>
      </c>
      <c r="N910" s="7">
        <f t="shared" ca="1" si="185"/>
        <v>1.4924138333333303</v>
      </c>
      <c r="O910" s="7">
        <f t="shared" ca="1" si="186"/>
        <v>2.2272990499246856</v>
      </c>
      <c r="P910" s="7">
        <f t="shared" ca="1" si="187"/>
        <v>1.4924138333333303</v>
      </c>
      <c r="Q910" s="22">
        <f t="shared" ca="1" si="188"/>
        <v>1.6806464397975906E-2</v>
      </c>
      <c r="R910" s="23">
        <f t="shared" ca="1" si="184"/>
        <v>1.4675569525958667</v>
      </c>
      <c r="S910" s="24">
        <f t="shared" ca="1" si="195"/>
        <v>1</v>
      </c>
    </row>
    <row r="911" spans="5:19" x14ac:dyDescent="0.3">
      <c r="E911" s="21">
        <f t="shared" si="189"/>
        <v>910</v>
      </c>
      <c r="F911" s="97">
        <v>44784</v>
      </c>
      <c r="G911" s="98">
        <v>87.985939029999997</v>
      </c>
      <c r="H911" s="25">
        <f t="shared" si="190"/>
        <v>88.799987790000003</v>
      </c>
      <c r="I911" s="7">
        <f t="shared" si="191"/>
        <v>-0.8140487600000057</v>
      </c>
      <c r="J911" s="7">
        <f t="shared" si="192"/>
        <v>0.66267538365754686</v>
      </c>
      <c r="K911" s="7">
        <f t="shared" si="193"/>
        <v>0.8140487600000057</v>
      </c>
      <c r="L911" s="22">
        <f t="shared" si="194"/>
        <v>9.2520324153436018E-3</v>
      </c>
      <c r="M911" s="7">
        <f t="shared" ca="1" si="183"/>
        <v>87.807248433333328</v>
      </c>
      <c r="N911" s="7">
        <f t="shared" ca="1" si="185"/>
        <v>0.17869059666666942</v>
      </c>
      <c r="O911" s="7">
        <f t="shared" ca="1" si="186"/>
        <v>3.1930329337090328E-2</v>
      </c>
      <c r="P911" s="7">
        <f t="shared" ca="1" si="187"/>
        <v>0.17869059666666942</v>
      </c>
      <c r="Q911" s="22">
        <f t="shared" ca="1" si="188"/>
        <v>2.0308994668539306E-3</v>
      </c>
      <c r="R911" s="23">
        <f t="shared" ca="1" si="184"/>
        <v>0.15383371592920569</v>
      </c>
      <c r="S911" s="24">
        <f t="shared" ca="1" si="195"/>
        <v>0</v>
      </c>
    </row>
    <row r="912" spans="5:19" x14ac:dyDescent="0.3">
      <c r="E912" s="21">
        <f t="shared" si="189"/>
        <v>911</v>
      </c>
      <c r="F912" s="97">
        <v>44785</v>
      </c>
      <c r="G912" s="98">
        <v>88.869476320000004</v>
      </c>
      <c r="H912" s="25">
        <f t="shared" si="190"/>
        <v>87.985939029999997</v>
      </c>
      <c r="I912" s="7">
        <f t="shared" si="191"/>
        <v>0.88353729000000669</v>
      </c>
      <c r="J912" s="7">
        <f t="shared" si="192"/>
        <v>0.78063814282055588</v>
      </c>
      <c r="K912" s="7">
        <f t="shared" si="193"/>
        <v>0.88353729000000669</v>
      </c>
      <c r="L912" s="22">
        <f t="shared" si="194"/>
        <v>9.9419657523194763E-3</v>
      </c>
      <c r="M912" s="7">
        <f t="shared" ca="1" si="183"/>
        <v>87.618629456666667</v>
      </c>
      <c r="N912" s="7">
        <f t="shared" ca="1" si="185"/>
        <v>1.2508468633333365</v>
      </c>
      <c r="O912" s="7">
        <f t="shared" ca="1" si="186"/>
        <v>1.5646178755108466</v>
      </c>
      <c r="P912" s="7">
        <f t="shared" ca="1" si="187"/>
        <v>1.2508468633333365</v>
      </c>
      <c r="Q912" s="22">
        <f t="shared" ca="1" si="188"/>
        <v>1.4075101093532993E-2</v>
      </c>
      <c r="R912" s="23">
        <f t="shared" ca="1" si="184"/>
        <v>1.2259899825958729</v>
      </c>
      <c r="S912" s="24">
        <f t="shared" ca="1" si="195"/>
        <v>0</v>
      </c>
    </row>
    <row r="913" spans="5:19" x14ac:dyDescent="0.3">
      <c r="E913" s="21">
        <f t="shared" si="189"/>
        <v>912</v>
      </c>
      <c r="F913" s="97">
        <v>44788</v>
      </c>
      <c r="G913" s="98">
        <v>87.300964359999995</v>
      </c>
      <c r="H913" s="25">
        <f t="shared" si="190"/>
        <v>88.869476320000004</v>
      </c>
      <c r="I913" s="7">
        <f t="shared" si="191"/>
        <v>-1.5685119600000093</v>
      </c>
      <c r="J913" s="7">
        <f t="shared" si="192"/>
        <v>2.4602297686630705</v>
      </c>
      <c r="K913" s="7">
        <f t="shared" si="193"/>
        <v>1.5685119600000093</v>
      </c>
      <c r="L913" s="22">
        <f t="shared" si="194"/>
        <v>1.7966719743575686E-2</v>
      </c>
      <c r="M913" s="7">
        <f t="shared" ca="1" si="183"/>
        <v>88.551801046666654</v>
      </c>
      <c r="N913" s="7">
        <f t="shared" ca="1" si="185"/>
        <v>-1.2508366866666591</v>
      </c>
      <c r="O913" s="7">
        <f t="shared" ca="1" si="186"/>
        <v>1.564592416711226</v>
      </c>
      <c r="P913" s="7">
        <f t="shared" ca="1" si="187"/>
        <v>1.2508366866666591</v>
      </c>
      <c r="Q913" s="22">
        <f t="shared" ca="1" si="188"/>
        <v>1.4327867920320179E-2</v>
      </c>
      <c r="R913" s="23">
        <f t="shared" ca="1" si="184"/>
        <v>-1.2756935674041228</v>
      </c>
      <c r="S913" s="24">
        <f t="shared" ca="1" si="195"/>
        <v>1</v>
      </c>
    </row>
    <row r="914" spans="5:19" x14ac:dyDescent="0.3">
      <c r="E914" s="21">
        <f t="shared" si="189"/>
        <v>913</v>
      </c>
      <c r="F914" s="97">
        <v>44789</v>
      </c>
      <c r="G914" s="98">
        <v>87.390304569999998</v>
      </c>
      <c r="H914" s="25">
        <f t="shared" si="190"/>
        <v>87.300964359999995</v>
      </c>
      <c r="I914" s="7">
        <f t="shared" si="191"/>
        <v>8.934021000000314E-2</v>
      </c>
      <c r="J914" s="7">
        <f t="shared" si="192"/>
        <v>7.9816731228446614E-3</v>
      </c>
      <c r="K914" s="7">
        <f t="shared" si="193"/>
        <v>8.934021000000314E-2</v>
      </c>
      <c r="L914" s="22">
        <f t="shared" si="194"/>
        <v>1.0223126059532297E-3</v>
      </c>
      <c r="M914" s="7">
        <f t="shared" ca="1" si="183"/>
        <v>88.052126569999999</v>
      </c>
      <c r="N914" s="7">
        <f t="shared" ca="1" si="185"/>
        <v>-0.6618220000000008</v>
      </c>
      <c r="O914" s="7">
        <f t="shared" ca="1" si="186"/>
        <v>0.43800835968400104</v>
      </c>
      <c r="P914" s="7">
        <f t="shared" ca="1" si="187"/>
        <v>0.6618220000000008</v>
      </c>
      <c r="Q914" s="22">
        <f t="shared" ca="1" si="188"/>
        <v>7.5731742011481218E-3</v>
      </c>
      <c r="R914" s="23">
        <f t="shared" ca="1" si="184"/>
        <v>-0.68667888073746453</v>
      </c>
      <c r="S914" s="24">
        <f t="shared" ca="1" si="195"/>
        <v>0</v>
      </c>
    </row>
    <row r="915" spans="5:19" x14ac:dyDescent="0.3">
      <c r="E915" s="21">
        <f t="shared" si="189"/>
        <v>914</v>
      </c>
      <c r="F915" s="97">
        <v>44790</v>
      </c>
      <c r="G915" s="98">
        <v>85.72251129</v>
      </c>
      <c r="H915" s="25">
        <f t="shared" si="190"/>
        <v>87.390304569999998</v>
      </c>
      <c r="I915" s="7">
        <f t="shared" si="191"/>
        <v>-1.6677932799999979</v>
      </c>
      <c r="J915" s="7">
        <f t="shared" si="192"/>
        <v>2.7815344248131515</v>
      </c>
      <c r="K915" s="7">
        <f t="shared" si="193"/>
        <v>1.6677932799999979</v>
      </c>
      <c r="L915" s="22">
        <f t="shared" si="194"/>
        <v>1.9455721197409147E-2</v>
      </c>
      <c r="M915" s="7">
        <f t="shared" ca="1" si="183"/>
        <v>87.853581750000004</v>
      </c>
      <c r="N915" s="7">
        <f t="shared" ca="1" si="185"/>
        <v>-2.1310704600000037</v>
      </c>
      <c r="O915" s="7">
        <f t="shared" ca="1" si="186"/>
        <v>4.5414613054846269</v>
      </c>
      <c r="P915" s="7">
        <f t="shared" ca="1" si="187"/>
        <v>2.1310704600000037</v>
      </c>
      <c r="Q915" s="22">
        <f t="shared" ca="1" si="188"/>
        <v>2.486010299897274E-2</v>
      </c>
      <c r="R915" s="23">
        <f t="shared" ca="1" si="184"/>
        <v>-2.1559273407374673</v>
      </c>
      <c r="S915" s="24">
        <f t="shared" ca="1" si="195"/>
        <v>0</v>
      </c>
    </row>
    <row r="916" spans="5:19" x14ac:dyDescent="0.3">
      <c r="E916" s="21">
        <f t="shared" si="189"/>
        <v>915</v>
      </c>
      <c r="F916" s="97">
        <v>44791</v>
      </c>
      <c r="G916" s="98">
        <v>83.995155330000003</v>
      </c>
      <c r="H916" s="25">
        <f t="shared" si="190"/>
        <v>85.72251129</v>
      </c>
      <c r="I916" s="7">
        <f t="shared" si="191"/>
        <v>-1.727355959999997</v>
      </c>
      <c r="J916" s="7">
        <f t="shared" si="192"/>
        <v>2.9837586125475113</v>
      </c>
      <c r="K916" s="7">
        <f t="shared" si="193"/>
        <v>1.727355959999997</v>
      </c>
      <c r="L916" s="22">
        <f t="shared" si="194"/>
        <v>2.0564947504574094E-2</v>
      </c>
      <c r="M916" s="7">
        <f t="shared" ca="1" si="183"/>
        <v>86.804593406666655</v>
      </c>
      <c r="N916" s="7">
        <f t="shared" ca="1" si="185"/>
        <v>-2.8094380766666518</v>
      </c>
      <c r="O916" s="7">
        <f t="shared" ca="1" si="186"/>
        <v>7.8929423066244153</v>
      </c>
      <c r="P916" s="7">
        <f t="shared" ca="1" si="187"/>
        <v>2.8094380766666518</v>
      </c>
      <c r="Q916" s="22">
        <f t="shared" ca="1" si="188"/>
        <v>3.3447620468453648E-2</v>
      </c>
      <c r="R916" s="23">
        <f t="shared" ca="1" si="184"/>
        <v>-2.8342949574041154</v>
      </c>
      <c r="S916" s="24">
        <f t="shared" ca="1" si="195"/>
        <v>0</v>
      </c>
    </row>
    <row r="917" spans="5:19" x14ac:dyDescent="0.3">
      <c r="E917" s="21">
        <f t="shared" si="189"/>
        <v>916</v>
      </c>
      <c r="F917" s="97">
        <v>44792</v>
      </c>
      <c r="G917" s="98">
        <v>82.128822330000006</v>
      </c>
      <c r="H917" s="25">
        <f t="shared" si="190"/>
        <v>83.995155330000003</v>
      </c>
      <c r="I917" s="7">
        <f t="shared" si="191"/>
        <v>-1.8663329999999974</v>
      </c>
      <c r="J917" s="7">
        <f t="shared" si="192"/>
        <v>3.4831988668889902</v>
      </c>
      <c r="K917" s="7">
        <f t="shared" si="193"/>
        <v>1.8663329999999974</v>
      </c>
      <c r="L917" s="22">
        <f t="shared" si="194"/>
        <v>2.272445832111078E-2</v>
      </c>
      <c r="M917" s="7">
        <f t="shared" ca="1" si="183"/>
        <v>85.702657063333334</v>
      </c>
      <c r="N917" s="7">
        <f t="shared" ca="1" si="185"/>
        <v>-3.573834733333328</v>
      </c>
      <c r="O917" s="7">
        <f t="shared" ca="1" si="186"/>
        <v>12.7722947011797</v>
      </c>
      <c r="P917" s="7">
        <f t="shared" ca="1" si="187"/>
        <v>3.573834733333328</v>
      </c>
      <c r="Q917" s="22">
        <f t="shared" ca="1" si="188"/>
        <v>4.3514988184944155E-2</v>
      </c>
      <c r="R917" s="23">
        <f t="shared" ca="1" si="184"/>
        <v>-3.5986916140707916</v>
      </c>
      <c r="S917" s="24">
        <f t="shared" ca="1" si="195"/>
        <v>0</v>
      </c>
    </row>
    <row r="918" spans="5:19" x14ac:dyDescent="0.3">
      <c r="E918" s="21">
        <f t="shared" si="189"/>
        <v>917</v>
      </c>
      <c r="F918" s="97">
        <v>44795</v>
      </c>
      <c r="G918" s="98">
        <v>77.979194640000003</v>
      </c>
      <c r="H918" s="25">
        <f t="shared" si="190"/>
        <v>82.128822330000006</v>
      </c>
      <c r="I918" s="7">
        <f t="shared" si="191"/>
        <v>-4.1496276900000026</v>
      </c>
      <c r="J918" s="7">
        <f t="shared" si="192"/>
        <v>17.219409965614759</v>
      </c>
      <c r="K918" s="7">
        <f t="shared" si="193"/>
        <v>4.1496276900000026</v>
      </c>
      <c r="L918" s="22">
        <f t="shared" si="194"/>
        <v>5.3214549203248897E-2</v>
      </c>
      <c r="M918" s="7">
        <f t="shared" ca="1" si="183"/>
        <v>83.948829649999993</v>
      </c>
      <c r="N918" s="7">
        <f t="shared" ca="1" si="185"/>
        <v>-5.9696350099999904</v>
      </c>
      <c r="O918" s="7">
        <f t="shared" ca="1" si="186"/>
        <v>35.636542152617587</v>
      </c>
      <c r="P918" s="7">
        <f t="shared" ca="1" si="187"/>
        <v>5.9696350099999904</v>
      </c>
      <c r="Q918" s="22">
        <f t="shared" ca="1" si="188"/>
        <v>7.6554201893973162E-2</v>
      </c>
      <c r="R918" s="23">
        <f t="shared" ca="1" si="184"/>
        <v>-5.9944918907374545</v>
      </c>
      <c r="S918" s="24">
        <f t="shared" ca="1" si="195"/>
        <v>0</v>
      </c>
    </row>
    <row r="919" spans="5:19" x14ac:dyDescent="0.3">
      <c r="E919" s="21">
        <f t="shared" si="189"/>
        <v>918</v>
      </c>
      <c r="F919" s="97">
        <v>44796</v>
      </c>
      <c r="G919" s="98">
        <v>77.016242980000001</v>
      </c>
      <c r="H919" s="25">
        <f t="shared" si="190"/>
        <v>77.979194640000003</v>
      </c>
      <c r="I919" s="7">
        <f t="shared" si="191"/>
        <v>-0.96295166000000165</v>
      </c>
      <c r="J919" s="7">
        <f t="shared" si="192"/>
        <v>0.92727589949675882</v>
      </c>
      <c r="K919" s="7">
        <f t="shared" si="193"/>
        <v>0.96295166000000165</v>
      </c>
      <c r="L919" s="22">
        <f t="shared" si="194"/>
        <v>1.2503228185904448E-2</v>
      </c>
      <c r="M919" s="7">
        <f t="shared" ca="1" si="183"/>
        <v>81.367724100000004</v>
      </c>
      <c r="N919" s="7">
        <f t="shared" ca="1" si="185"/>
        <v>-4.3514811200000025</v>
      </c>
      <c r="O919" s="7">
        <f t="shared" ca="1" si="186"/>
        <v>18.935387937716477</v>
      </c>
      <c r="P919" s="7">
        <f t="shared" ca="1" si="187"/>
        <v>4.3514811200000025</v>
      </c>
      <c r="Q919" s="22">
        <f t="shared" ca="1" si="188"/>
        <v>5.6500823094292184E-2</v>
      </c>
      <c r="R919" s="23">
        <f t="shared" ca="1" si="184"/>
        <v>-4.3763380007374666</v>
      </c>
      <c r="S919" s="24">
        <f t="shared" ca="1" si="195"/>
        <v>0</v>
      </c>
    </row>
    <row r="920" spans="5:19" x14ac:dyDescent="0.3">
      <c r="E920" s="21">
        <f t="shared" si="189"/>
        <v>919</v>
      </c>
      <c r="F920" s="97">
        <v>44797</v>
      </c>
      <c r="G920" s="98">
        <v>78.296867370000001</v>
      </c>
      <c r="H920" s="25">
        <f t="shared" si="190"/>
        <v>77.016242980000001</v>
      </c>
      <c r="I920" s="7">
        <f t="shared" si="191"/>
        <v>1.2806243899999998</v>
      </c>
      <c r="J920" s="7">
        <f t="shared" si="192"/>
        <v>1.6399988282628717</v>
      </c>
      <c r="K920" s="7">
        <f t="shared" si="193"/>
        <v>1.2806243899999998</v>
      </c>
      <c r="L920" s="22">
        <f t="shared" si="194"/>
        <v>1.635601056614789E-2</v>
      </c>
      <c r="M920" s="7">
        <f t="shared" ca="1" si="183"/>
        <v>79.041419983333341</v>
      </c>
      <c r="N920" s="7">
        <f t="shared" ca="1" si="185"/>
        <v>-0.74455261333334022</v>
      </c>
      <c r="O920" s="7">
        <f t="shared" ca="1" si="186"/>
        <v>0.55435859402150645</v>
      </c>
      <c r="P920" s="7">
        <f t="shared" ca="1" si="187"/>
        <v>0.74455261333334022</v>
      </c>
      <c r="Q920" s="22">
        <f t="shared" ca="1" si="188"/>
        <v>9.5093538010260267E-3</v>
      </c>
      <c r="R920" s="23">
        <f t="shared" ca="1" si="184"/>
        <v>-0.76940949407080395</v>
      </c>
      <c r="S920" s="24">
        <f t="shared" ca="1" si="195"/>
        <v>0</v>
      </c>
    </row>
    <row r="921" spans="5:19" x14ac:dyDescent="0.3">
      <c r="E921" s="21">
        <f t="shared" si="189"/>
        <v>920</v>
      </c>
      <c r="F921" s="97">
        <v>44798</v>
      </c>
      <c r="G921" s="98">
        <v>79.140693659999997</v>
      </c>
      <c r="H921" s="25">
        <f t="shared" si="190"/>
        <v>78.296867370000001</v>
      </c>
      <c r="I921" s="7">
        <f t="shared" si="191"/>
        <v>0.84382628999999554</v>
      </c>
      <c r="J921" s="7">
        <f t="shared" si="192"/>
        <v>0.7120428076951566</v>
      </c>
      <c r="K921" s="7">
        <f t="shared" si="193"/>
        <v>0.84382628999999554</v>
      </c>
      <c r="L921" s="22">
        <f t="shared" si="194"/>
        <v>1.0662356506820585E-2</v>
      </c>
      <c r="M921" s="7">
        <f t="shared" ca="1" si="183"/>
        <v>77.764101663333335</v>
      </c>
      <c r="N921" s="7">
        <f t="shared" ca="1" si="185"/>
        <v>1.3765919966666615</v>
      </c>
      <c r="O921" s="7">
        <f t="shared" ca="1" si="186"/>
        <v>1.895005525286706</v>
      </c>
      <c r="P921" s="7">
        <f t="shared" ca="1" si="187"/>
        <v>1.3765919966666615</v>
      </c>
      <c r="Q921" s="22">
        <f t="shared" ca="1" si="188"/>
        <v>1.7394237187011555E-2</v>
      </c>
      <c r="R921" s="23">
        <f t="shared" ca="1" si="184"/>
        <v>1.3517351159291979</v>
      </c>
      <c r="S921" s="24">
        <f t="shared" ca="1" si="195"/>
        <v>1</v>
      </c>
    </row>
    <row r="922" spans="5:19" x14ac:dyDescent="0.3">
      <c r="E922" s="21">
        <f t="shared" si="189"/>
        <v>921</v>
      </c>
      <c r="F922" s="97">
        <v>44799</v>
      </c>
      <c r="G922" s="98">
        <v>74.375572199999993</v>
      </c>
      <c r="H922" s="25">
        <f t="shared" si="190"/>
        <v>79.140693659999997</v>
      </c>
      <c r="I922" s="7">
        <f t="shared" si="191"/>
        <v>-4.7651214600000031</v>
      </c>
      <c r="J922" s="7">
        <f t="shared" si="192"/>
        <v>22.706382528552563</v>
      </c>
      <c r="K922" s="7">
        <f t="shared" si="193"/>
        <v>4.7651214600000031</v>
      </c>
      <c r="L922" s="22">
        <f t="shared" si="194"/>
        <v>6.4068367059904166E-2</v>
      </c>
      <c r="M922" s="7">
        <f t="shared" ca="1" si="183"/>
        <v>78.151268003333328</v>
      </c>
      <c r="N922" s="7">
        <f t="shared" ca="1" si="185"/>
        <v>-3.7756958033333348</v>
      </c>
      <c r="O922" s="7">
        <f t="shared" ca="1" si="186"/>
        <v>14.255878799308956</v>
      </c>
      <c r="P922" s="7">
        <f t="shared" ca="1" si="187"/>
        <v>3.7756958033333348</v>
      </c>
      <c r="Q922" s="22">
        <f t="shared" ca="1" si="188"/>
        <v>5.0765267300132921E-2</v>
      </c>
      <c r="R922" s="23">
        <f t="shared" ca="1" si="184"/>
        <v>-3.8005526840707984</v>
      </c>
      <c r="S922" s="24">
        <f t="shared" ca="1" si="195"/>
        <v>1</v>
      </c>
    </row>
    <row r="923" spans="5:19" x14ac:dyDescent="0.3">
      <c r="E923" s="21">
        <f t="shared" si="189"/>
        <v>922</v>
      </c>
      <c r="F923" s="97">
        <v>44802</v>
      </c>
      <c r="G923" s="98">
        <v>73.958625789999999</v>
      </c>
      <c r="H923" s="25">
        <f t="shared" si="190"/>
        <v>74.375572199999993</v>
      </c>
      <c r="I923" s="7">
        <f t="shared" si="191"/>
        <v>-0.41694640999999422</v>
      </c>
      <c r="J923" s="7">
        <f t="shared" si="192"/>
        <v>0.17384430881188329</v>
      </c>
      <c r="K923" s="7">
        <f t="shared" si="193"/>
        <v>0.41694640999999422</v>
      </c>
      <c r="L923" s="22">
        <f t="shared" si="194"/>
        <v>5.6375629691103567E-3</v>
      </c>
      <c r="M923" s="7">
        <f t="shared" ca="1" si="183"/>
        <v>77.271044409999988</v>
      </c>
      <c r="N923" s="7">
        <f t="shared" ca="1" si="185"/>
        <v>-3.3124186199999883</v>
      </c>
      <c r="O923" s="7">
        <f t="shared" ca="1" si="186"/>
        <v>10.972117114122627</v>
      </c>
      <c r="P923" s="7">
        <f t="shared" ca="1" si="187"/>
        <v>3.3124186199999883</v>
      </c>
      <c r="Q923" s="22">
        <f t="shared" ca="1" si="188"/>
        <v>4.4787454940081683E-2</v>
      </c>
      <c r="R923" s="23">
        <f t="shared" ca="1" si="184"/>
        <v>-3.3372755007374519</v>
      </c>
      <c r="S923" s="24">
        <f t="shared" ca="1" si="195"/>
        <v>0</v>
      </c>
    </row>
    <row r="924" spans="5:19" x14ac:dyDescent="0.3">
      <c r="E924" s="21">
        <f t="shared" si="189"/>
        <v>923</v>
      </c>
      <c r="F924" s="97">
        <v>44803</v>
      </c>
      <c r="G924" s="98">
        <v>75.030776979999999</v>
      </c>
      <c r="H924" s="25">
        <f t="shared" si="190"/>
        <v>73.958625789999999</v>
      </c>
      <c r="I924" s="7">
        <f t="shared" si="191"/>
        <v>1.0721511899999996</v>
      </c>
      <c r="J924" s="7">
        <f t="shared" si="192"/>
        <v>1.1495081742184152</v>
      </c>
      <c r="K924" s="7">
        <f t="shared" si="193"/>
        <v>1.0721511899999996</v>
      </c>
      <c r="L924" s="22">
        <f t="shared" si="194"/>
        <v>1.4289485370593847E-2</v>
      </c>
      <c r="M924" s="7">
        <f t="shared" ca="1" si="183"/>
        <v>75.824963883333325</v>
      </c>
      <c r="N924" s="7">
        <f t="shared" ca="1" si="185"/>
        <v>-0.7941869033333262</v>
      </c>
      <c r="O924" s="7">
        <f t="shared" ca="1" si="186"/>
        <v>0.63073283742617803</v>
      </c>
      <c r="P924" s="7">
        <f t="shared" ca="1" si="187"/>
        <v>0.7941869033333262</v>
      </c>
      <c r="Q924" s="22">
        <f t="shared" ca="1" si="188"/>
        <v>1.0584815129197216E-2</v>
      </c>
      <c r="R924" s="23">
        <f t="shared" ca="1" si="184"/>
        <v>-0.81904378407078993</v>
      </c>
      <c r="S924" s="24">
        <f t="shared" ca="1" si="195"/>
        <v>0</v>
      </c>
    </row>
    <row r="925" spans="5:19" x14ac:dyDescent="0.3">
      <c r="E925" s="21">
        <f t="shared" si="189"/>
        <v>924</v>
      </c>
      <c r="F925" s="97">
        <v>44804</v>
      </c>
      <c r="G925" s="98">
        <v>73.640945430000002</v>
      </c>
      <c r="H925" s="25">
        <f t="shared" si="190"/>
        <v>75.030776979999999</v>
      </c>
      <c r="I925" s="7">
        <f t="shared" si="191"/>
        <v>-1.3898315499999967</v>
      </c>
      <c r="J925" s="7">
        <f t="shared" si="192"/>
        <v>1.9316317373753933</v>
      </c>
      <c r="K925" s="7">
        <f t="shared" si="193"/>
        <v>1.3898315499999967</v>
      </c>
      <c r="L925" s="22">
        <f t="shared" si="194"/>
        <v>1.8873081298516357E-2</v>
      </c>
      <c r="M925" s="7">
        <f t="shared" ca="1" si="183"/>
        <v>74.454991656666664</v>
      </c>
      <c r="N925" s="7">
        <f t="shared" ca="1" si="185"/>
        <v>-0.81404622666666171</v>
      </c>
      <c r="O925" s="7">
        <f t="shared" ca="1" si="186"/>
        <v>0.66267125915022995</v>
      </c>
      <c r="P925" s="7">
        <f t="shared" ca="1" si="187"/>
        <v>0.81404622666666171</v>
      </c>
      <c r="Q925" s="22">
        <f t="shared" ca="1" si="188"/>
        <v>1.1054260940205608E-2</v>
      </c>
      <c r="R925" s="23">
        <f t="shared" ca="1" si="184"/>
        <v>-0.83890310740412544</v>
      </c>
      <c r="S925" s="24">
        <f t="shared" ca="1" si="195"/>
        <v>0</v>
      </c>
    </row>
    <row r="926" spans="5:19" x14ac:dyDescent="0.3">
      <c r="E926" s="21">
        <f t="shared" si="189"/>
        <v>925</v>
      </c>
      <c r="F926" s="97">
        <v>44805</v>
      </c>
      <c r="G926" s="98">
        <v>72.856689450000005</v>
      </c>
      <c r="H926" s="25">
        <f t="shared" si="190"/>
        <v>73.640945430000002</v>
      </c>
      <c r="I926" s="7">
        <f t="shared" si="191"/>
        <v>-0.78425597999999752</v>
      </c>
      <c r="J926" s="7">
        <f t="shared" si="192"/>
        <v>0.61505744216575653</v>
      </c>
      <c r="K926" s="7">
        <f t="shared" si="193"/>
        <v>0.78425597999999752</v>
      </c>
      <c r="L926" s="22">
        <f t="shared" si="194"/>
        <v>1.0764364753880503E-2</v>
      </c>
      <c r="M926" s="7">
        <f t="shared" ca="1" si="183"/>
        <v>74.210116066666671</v>
      </c>
      <c r="N926" s="7">
        <f t="shared" ca="1" si="185"/>
        <v>-1.3534266166666669</v>
      </c>
      <c r="O926" s="7">
        <f t="shared" ca="1" si="186"/>
        <v>1.8317636067017808</v>
      </c>
      <c r="P926" s="7">
        <f t="shared" ca="1" si="187"/>
        <v>1.3534266166666669</v>
      </c>
      <c r="Q926" s="22">
        <f t="shared" ca="1" si="188"/>
        <v>1.8576559364469815E-2</v>
      </c>
      <c r="R926" s="23">
        <f t="shared" ca="1" si="184"/>
        <v>-1.3782834974041305</v>
      </c>
      <c r="S926" s="24">
        <f t="shared" ca="1" si="195"/>
        <v>0</v>
      </c>
    </row>
    <row r="927" spans="5:19" x14ac:dyDescent="0.3">
      <c r="E927" s="21">
        <f t="shared" si="189"/>
        <v>926</v>
      </c>
      <c r="F927" s="97">
        <v>44806</v>
      </c>
      <c r="G927" s="98">
        <v>71.893737790000003</v>
      </c>
      <c r="H927" s="25">
        <f t="shared" si="190"/>
        <v>72.856689450000005</v>
      </c>
      <c r="I927" s="7">
        <f t="shared" si="191"/>
        <v>-0.96295166000000165</v>
      </c>
      <c r="J927" s="7">
        <f t="shared" si="192"/>
        <v>0.92727589949675882</v>
      </c>
      <c r="K927" s="7">
        <f t="shared" si="193"/>
        <v>0.96295166000000165</v>
      </c>
      <c r="L927" s="22">
        <f t="shared" si="194"/>
        <v>1.3394096476285068E-2</v>
      </c>
      <c r="M927" s="7">
        <f t="shared" ca="1" si="183"/>
        <v>73.84280395333333</v>
      </c>
      <c r="N927" s="7">
        <f t="shared" ca="1" si="185"/>
        <v>-1.9490661633333275</v>
      </c>
      <c r="O927" s="7">
        <f t="shared" ca="1" si="186"/>
        <v>3.7988589090508973</v>
      </c>
      <c r="P927" s="7">
        <f t="shared" ca="1" si="187"/>
        <v>1.9490661633333275</v>
      </c>
      <c r="Q927" s="22">
        <f t="shared" ca="1" si="188"/>
        <v>2.7110374606290552E-2</v>
      </c>
      <c r="R927" s="23">
        <f t="shared" ca="1" si="184"/>
        <v>-1.9739230440707911</v>
      </c>
      <c r="S927" s="24">
        <f t="shared" ca="1" si="195"/>
        <v>0</v>
      </c>
    </row>
    <row r="928" spans="5:19" x14ac:dyDescent="0.3">
      <c r="E928" s="21">
        <f t="shared" si="189"/>
        <v>927</v>
      </c>
      <c r="F928" s="97">
        <v>44810</v>
      </c>
      <c r="G928" s="98">
        <v>70.583328249999994</v>
      </c>
      <c r="H928" s="25">
        <f t="shared" si="190"/>
        <v>71.893737790000003</v>
      </c>
      <c r="I928" s="7">
        <f t="shared" si="191"/>
        <v>-1.3104095400000091</v>
      </c>
      <c r="J928" s="7">
        <f t="shared" si="192"/>
        <v>1.7171731625230353</v>
      </c>
      <c r="K928" s="7">
        <f t="shared" si="193"/>
        <v>1.3104095400000091</v>
      </c>
      <c r="L928" s="22">
        <f t="shared" si="194"/>
        <v>1.8565425752645904E-2</v>
      </c>
      <c r="M928" s="7">
        <f t="shared" ca="1" si="183"/>
        <v>72.797124223333341</v>
      </c>
      <c r="N928" s="7">
        <f t="shared" ca="1" si="185"/>
        <v>-2.2137959733333474</v>
      </c>
      <c r="O928" s="7">
        <f t="shared" ca="1" si="186"/>
        <v>4.9008926115469436</v>
      </c>
      <c r="P928" s="7">
        <f t="shared" ca="1" si="187"/>
        <v>2.2137959733333474</v>
      </c>
      <c r="Q928" s="22">
        <f t="shared" ca="1" si="188"/>
        <v>3.1364289956578348E-2</v>
      </c>
      <c r="R928" s="23">
        <f t="shared" ca="1" si="184"/>
        <v>-2.238652854070811</v>
      </c>
      <c r="S928" s="24">
        <f t="shared" ca="1" si="195"/>
        <v>0</v>
      </c>
    </row>
    <row r="929" spans="5:19" x14ac:dyDescent="0.3">
      <c r="E929" s="21">
        <f t="shared" si="189"/>
        <v>928</v>
      </c>
      <c r="F929" s="97">
        <v>44811</v>
      </c>
      <c r="G929" s="98">
        <v>71.119407649999999</v>
      </c>
      <c r="H929" s="25">
        <f t="shared" si="190"/>
        <v>70.583328249999994</v>
      </c>
      <c r="I929" s="7">
        <f t="shared" si="191"/>
        <v>0.53607940000000553</v>
      </c>
      <c r="J929" s="7">
        <f t="shared" si="192"/>
        <v>0.28738112310436592</v>
      </c>
      <c r="K929" s="7">
        <f t="shared" si="193"/>
        <v>0.53607940000000553</v>
      </c>
      <c r="L929" s="22">
        <f t="shared" si="194"/>
        <v>7.5377371341197544E-3</v>
      </c>
      <c r="M929" s="7">
        <f t="shared" ca="1" si="183"/>
        <v>71.777918496666672</v>
      </c>
      <c r="N929" s="7">
        <f t="shared" ca="1" si="185"/>
        <v>-0.65851084666667248</v>
      </c>
      <c r="O929" s="7">
        <f t="shared" ca="1" si="186"/>
        <v>0.43363653517765782</v>
      </c>
      <c r="P929" s="7">
        <f t="shared" ca="1" si="187"/>
        <v>0.65851084666667248</v>
      </c>
      <c r="Q929" s="22">
        <f t="shared" ca="1" si="188"/>
        <v>9.2592285063368696E-3</v>
      </c>
      <c r="R929" s="23">
        <f t="shared" ca="1" si="184"/>
        <v>-0.6833677274041362</v>
      </c>
      <c r="S929" s="24">
        <f t="shared" ca="1" si="195"/>
        <v>0</v>
      </c>
    </row>
    <row r="930" spans="5:19" x14ac:dyDescent="0.3">
      <c r="E930" s="21">
        <f t="shared" si="189"/>
        <v>929</v>
      </c>
      <c r="F930" s="97">
        <v>44812</v>
      </c>
      <c r="G930" s="98">
        <v>70.364929200000006</v>
      </c>
      <c r="H930" s="25">
        <f t="shared" si="190"/>
        <v>71.119407649999999</v>
      </c>
      <c r="I930" s="7">
        <f t="shared" si="191"/>
        <v>-0.75447844999999347</v>
      </c>
      <c r="J930" s="7">
        <f t="shared" si="192"/>
        <v>0.56923773151439261</v>
      </c>
      <c r="K930" s="7">
        <f t="shared" si="193"/>
        <v>0.75447844999999347</v>
      </c>
      <c r="L930" s="22">
        <f t="shared" si="194"/>
        <v>1.0722364941994333E-2</v>
      </c>
      <c r="M930" s="7">
        <f t="shared" ca="1" si="183"/>
        <v>71.198824563333332</v>
      </c>
      <c r="N930" s="7">
        <f t="shared" ca="1" si="185"/>
        <v>-0.83389536333332615</v>
      </c>
      <c r="O930" s="7">
        <f t="shared" ca="1" si="186"/>
        <v>0.69538147698882002</v>
      </c>
      <c r="P930" s="7">
        <f t="shared" ca="1" si="187"/>
        <v>0.83389536333332615</v>
      </c>
      <c r="Q930" s="22">
        <f t="shared" ca="1" si="188"/>
        <v>1.185100834768304E-2</v>
      </c>
      <c r="R930" s="23">
        <f t="shared" ca="1" si="184"/>
        <v>-0.85875224407078987</v>
      </c>
      <c r="S930" s="24">
        <f t="shared" ca="1" si="195"/>
        <v>0</v>
      </c>
    </row>
    <row r="931" spans="5:19" x14ac:dyDescent="0.3">
      <c r="E931" s="21">
        <f t="shared" si="189"/>
        <v>930</v>
      </c>
      <c r="F931" s="97">
        <v>44813</v>
      </c>
      <c r="G931" s="98">
        <v>72.618431090000001</v>
      </c>
      <c r="H931" s="25">
        <f t="shared" si="190"/>
        <v>70.364929200000006</v>
      </c>
      <c r="I931" s="7">
        <f t="shared" si="191"/>
        <v>2.2535018899999955</v>
      </c>
      <c r="J931" s="7">
        <f t="shared" si="192"/>
        <v>5.0782707682335513</v>
      </c>
      <c r="K931" s="7">
        <f t="shared" si="193"/>
        <v>2.2535018899999955</v>
      </c>
      <c r="L931" s="22">
        <f t="shared" si="194"/>
        <v>3.1032092764536692E-2</v>
      </c>
      <c r="M931" s="7">
        <f t="shared" ca="1" si="183"/>
        <v>70.689221700000004</v>
      </c>
      <c r="N931" s="7">
        <f t="shared" ca="1" si="185"/>
        <v>1.9292093899999969</v>
      </c>
      <c r="O931" s="7">
        <f t="shared" ca="1" si="186"/>
        <v>3.7218488704641604</v>
      </c>
      <c r="P931" s="7">
        <f t="shared" ca="1" si="187"/>
        <v>1.9292093899999969</v>
      </c>
      <c r="Q931" s="22">
        <f t="shared" ca="1" si="188"/>
        <v>2.65663876379954E-2</v>
      </c>
      <c r="R931" s="23">
        <f t="shared" ca="1" si="184"/>
        <v>1.9043525092625333</v>
      </c>
      <c r="S931" s="24">
        <f t="shared" ca="1" si="195"/>
        <v>1</v>
      </c>
    </row>
    <row r="932" spans="5:19" x14ac:dyDescent="0.3">
      <c r="E932" s="21">
        <f t="shared" si="189"/>
        <v>931</v>
      </c>
      <c r="F932" s="97">
        <v>44816</v>
      </c>
      <c r="G932" s="98">
        <v>74.832229609999999</v>
      </c>
      <c r="H932" s="25">
        <f t="shared" si="190"/>
        <v>72.618431090000001</v>
      </c>
      <c r="I932" s="7">
        <f t="shared" si="191"/>
        <v>2.2137985199999974</v>
      </c>
      <c r="J932" s="7">
        <f t="shared" si="192"/>
        <v>4.900903887154179</v>
      </c>
      <c r="K932" s="7">
        <f t="shared" si="193"/>
        <v>2.2137985199999974</v>
      </c>
      <c r="L932" s="22">
        <f t="shared" si="194"/>
        <v>2.9583490048840703E-2</v>
      </c>
      <c r="M932" s="7">
        <f t="shared" ca="1" si="183"/>
        <v>71.36758931333334</v>
      </c>
      <c r="N932" s="7">
        <f t="shared" ca="1" si="185"/>
        <v>3.4646402966666585</v>
      </c>
      <c r="O932" s="7">
        <f t="shared" ca="1" si="186"/>
        <v>12.003732385286431</v>
      </c>
      <c r="P932" s="7">
        <f t="shared" ca="1" si="187"/>
        <v>3.4646402966666585</v>
      </c>
      <c r="Q932" s="22">
        <f t="shared" ca="1" si="188"/>
        <v>4.6298771461483632E-2</v>
      </c>
      <c r="R932" s="23">
        <f t="shared" ca="1" si="184"/>
        <v>3.4397834159291949</v>
      </c>
      <c r="S932" s="24">
        <f t="shared" ca="1" si="195"/>
        <v>0</v>
      </c>
    </row>
    <row r="933" spans="5:19" x14ac:dyDescent="0.3">
      <c r="E933" s="21">
        <f t="shared" si="189"/>
        <v>932</v>
      </c>
      <c r="F933" s="97">
        <v>44817</v>
      </c>
      <c r="G933" s="98">
        <v>70.513839719999993</v>
      </c>
      <c r="H933" s="25">
        <f t="shared" si="190"/>
        <v>74.832229609999999</v>
      </c>
      <c r="I933" s="7">
        <f t="shared" si="191"/>
        <v>-4.3183898900000059</v>
      </c>
      <c r="J933" s="7">
        <f t="shared" si="192"/>
        <v>18.648491242054263</v>
      </c>
      <c r="K933" s="7">
        <f t="shared" si="193"/>
        <v>4.3183898900000059</v>
      </c>
      <c r="L933" s="22">
        <f t="shared" si="194"/>
        <v>6.1241735057226951E-2</v>
      </c>
      <c r="M933" s="7">
        <f t="shared" ca="1" si="183"/>
        <v>72.605196633333335</v>
      </c>
      <c r="N933" s="7">
        <f t="shared" ca="1" si="185"/>
        <v>-2.0913569133333425</v>
      </c>
      <c r="O933" s="7">
        <f t="shared" ca="1" si="186"/>
        <v>4.3737737389471656</v>
      </c>
      <c r="P933" s="7">
        <f t="shared" ca="1" si="187"/>
        <v>2.0913569133333425</v>
      </c>
      <c r="Q933" s="22">
        <f t="shared" ca="1" si="188"/>
        <v>2.965881480341747E-2</v>
      </c>
      <c r="R933" s="23">
        <f t="shared" ca="1" si="184"/>
        <v>-2.1162137940708061</v>
      </c>
      <c r="S933" s="24">
        <f t="shared" ca="1" si="195"/>
        <v>1</v>
      </c>
    </row>
    <row r="934" spans="5:19" x14ac:dyDescent="0.3">
      <c r="E934" s="21">
        <f t="shared" si="189"/>
        <v>933</v>
      </c>
      <c r="F934" s="97">
        <v>44818</v>
      </c>
      <c r="G934" s="98">
        <v>70.603187559999995</v>
      </c>
      <c r="H934" s="25">
        <f t="shared" si="190"/>
        <v>70.513839719999993</v>
      </c>
      <c r="I934" s="7">
        <f t="shared" si="191"/>
        <v>8.9347840000002066E-2</v>
      </c>
      <c r="J934" s="7">
        <f t="shared" si="192"/>
        <v>7.9830365126659694E-3</v>
      </c>
      <c r="K934" s="7">
        <f t="shared" si="193"/>
        <v>8.9347840000002066E-2</v>
      </c>
      <c r="L934" s="22">
        <f t="shared" si="194"/>
        <v>1.2654930051716503E-3</v>
      </c>
      <c r="M934" s="7">
        <f t="shared" ca="1" si="183"/>
        <v>72.654833473333341</v>
      </c>
      <c r="N934" s="7">
        <f t="shared" ca="1" si="185"/>
        <v>-2.0516459133333456</v>
      </c>
      <c r="O934" s="7">
        <f t="shared" ca="1" si="186"/>
        <v>4.2092509536974179</v>
      </c>
      <c r="P934" s="7">
        <f t="shared" ca="1" si="187"/>
        <v>2.0516459133333456</v>
      </c>
      <c r="Q934" s="22">
        <f t="shared" ca="1" si="188"/>
        <v>2.9058828421731187E-2</v>
      </c>
      <c r="R934" s="23">
        <f t="shared" ca="1" si="184"/>
        <v>-2.0765027940708092</v>
      </c>
      <c r="S934" s="24">
        <f t="shared" ca="1" si="195"/>
        <v>0</v>
      </c>
    </row>
    <row r="935" spans="5:19" x14ac:dyDescent="0.3">
      <c r="E935" s="21">
        <f t="shared" si="189"/>
        <v>934</v>
      </c>
      <c r="F935" s="97">
        <v>44819</v>
      </c>
      <c r="G935" s="98">
        <v>67.545570369999993</v>
      </c>
      <c r="H935" s="25">
        <f t="shared" si="190"/>
        <v>70.603187559999995</v>
      </c>
      <c r="I935" s="7">
        <f t="shared" si="191"/>
        <v>-3.057617190000002</v>
      </c>
      <c r="J935" s="7">
        <f t="shared" si="192"/>
        <v>9.3490228805835081</v>
      </c>
      <c r="K935" s="7">
        <f t="shared" si="193"/>
        <v>3.057617190000002</v>
      </c>
      <c r="L935" s="22">
        <f t="shared" si="194"/>
        <v>4.5267471623246909E-2</v>
      </c>
      <c r="M935" s="7">
        <f t="shared" ca="1" si="183"/>
        <v>71.983085629999991</v>
      </c>
      <c r="N935" s="7">
        <f t="shared" ca="1" si="185"/>
        <v>-4.4375152599999979</v>
      </c>
      <c r="O935" s="7">
        <f t="shared" ca="1" si="186"/>
        <v>19.691541682732847</v>
      </c>
      <c r="P935" s="7">
        <f t="shared" ca="1" si="187"/>
        <v>4.4375152599999979</v>
      </c>
      <c r="Q935" s="22">
        <f t="shared" ca="1" si="188"/>
        <v>6.5696613940666296E-2</v>
      </c>
      <c r="R935" s="23">
        <f t="shared" ca="1" si="184"/>
        <v>-4.4623721407374619</v>
      </c>
      <c r="S935" s="24">
        <f t="shared" ca="1" si="195"/>
        <v>0</v>
      </c>
    </row>
    <row r="936" spans="5:19" x14ac:dyDescent="0.3">
      <c r="E936" s="21">
        <f t="shared" si="189"/>
        <v>935</v>
      </c>
      <c r="F936" s="97">
        <v>44820</v>
      </c>
      <c r="G936" s="98">
        <v>67.158401490000003</v>
      </c>
      <c r="H936" s="25">
        <f t="shared" si="190"/>
        <v>67.545570369999993</v>
      </c>
      <c r="I936" s="7">
        <f t="shared" si="191"/>
        <v>-0.38716887999999017</v>
      </c>
      <c r="J936" s="7">
        <f t="shared" si="192"/>
        <v>0.14989974164044678</v>
      </c>
      <c r="K936" s="7">
        <f t="shared" si="193"/>
        <v>0.38716887999999017</v>
      </c>
      <c r="L936" s="22">
        <f t="shared" si="194"/>
        <v>5.7650103547750497E-3</v>
      </c>
      <c r="M936" s="7">
        <f t="shared" ca="1" si="183"/>
        <v>69.554199216666674</v>
      </c>
      <c r="N936" s="7">
        <f t="shared" ca="1" si="185"/>
        <v>-2.3957977266666717</v>
      </c>
      <c r="O936" s="7">
        <f t="shared" ca="1" si="186"/>
        <v>5.7398467471011925</v>
      </c>
      <c r="P936" s="7">
        <f t="shared" ca="1" si="187"/>
        <v>2.3957977266666717</v>
      </c>
      <c r="Q936" s="22">
        <f t="shared" ca="1" si="188"/>
        <v>3.5673834896493326E-2</v>
      </c>
      <c r="R936" s="23">
        <f t="shared" ca="1" si="184"/>
        <v>-2.4206546074041353</v>
      </c>
      <c r="S936" s="24">
        <f t="shared" ca="1" si="195"/>
        <v>0</v>
      </c>
    </row>
    <row r="937" spans="5:19" x14ac:dyDescent="0.3">
      <c r="E937" s="21">
        <f t="shared" si="189"/>
        <v>936</v>
      </c>
      <c r="F937" s="97">
        <v>44823</v>
      </c>
      <c r="G937" s="98">
        <v>68.458885190000004</v>
      </c>
      <c r="H937" s="25">
        <f t="shared" si="190"/>
        <v>67.158401490000003</v>
      </c>
      <c r="I937" s="7">
        <f t="shared" si="191"/>
        <v>1.3004837000000009</v>
      </c>
      <c r="J937" s="7">
        <f t="shared" si="192"/>
        <v>1.6912578539656924</v>
      </c>
      <c r="K937" s="7">
        <f t="shared" si="193"/>
        <v>1.3004837000000009</v>
      </c>
      <c r="L937" s="22">
        <f t="shared" si="194"/>
        <v>1.8996565550120387E-2</v>
      </c>
      <c r="M937" s="7">
        <f t="shared" ca="1" si="183"/>
        <v>68.435719806666668</v>
      </c>
      <c r="N937" s="7">
        <f t="shared" ca="1" si="185"/>
        <v>2.3165383333335399E-2</v>
      </c>
      <c r="O937" s="7">
        <f t="shared" ca="1" si="186"/>
        <v>5.3663498498037344E-4</v>
      </c>
      <c r="P937" s="7">
        <f t="shared" ca="1" si="187"/>
        <v>2.3165383333335399E-2</v>
      </c>
      <c r="Q937" s="22">
        <f t="shared" ca="1" si="188"/>
        <v>3.3838388207816207E-4</v>
      </c>
      <c r="R937" s="23">
        <f t="shared" ca="1" si="184"/>
        <v>-1.6914974041283212E-3</v>
      </c>
      <c r="S937" s="24">
        <f t="shared" ca="1" si="195"/>
        <v>1</v>
      </c>
    </row>
    <row r="938" spans="5:19" x14ac:dyDescent="0.3">
      <c r="E938" s="21">
        <f t="shared" si="189"/>
        <v>937</v>
      </c>
      <c r="F938" s="97">
        <v>44824</v>
      </c>
      <c r="G938" s="98">
        <v>66.820869450000004</v>
      </c>
      <c r="H938" s="25">
        <f t="shared" si="190"/>
        <v>68.458885190000004</v>
      </c>
      <c r="I938" s="7">
        <f t="shared" si="191"/>
        <v>-1.6380157400000002</v>
      </c>
      <c r="J938" s="7">
        <f t="shared" si="192"/>
        <v>2.6830955644877483</v>
      </c>
      <c r="K938" s="7">
        <f t="shared" si="193"/>
        <v>1.6380157400000002</v>
      </c>
      <c r="L938" s="22">
        <f t="shared" si="194"/>
        <v>2.4513535269481593E-2</v>
      </c>
      <c r="M938" s="7">
        <f t="shared" ca="1" si="183"/>
        <v>67.720952350000005</v>
      </c>
      <c r="N938" s="7">
        <f t="shared" ca="1" si="185"/>
        <v>-0.90008290000000102</v>
      </c>
      <c r="O938" s="7">
        <f t="shared" ca="1" si="186"/>
        <v>0.81014922687241187</v>
      </c>
      <c r="P938" s="7">
        <f t="shared" ca="1" si="187"/>
        <v>0.90008290000000102</v>
      </c>
      <c r="Q938" s="22">
        <f t="shared" ca="1" si="188"/>
        <v>1.3470086627255056E-2</v>
      </c>
      <c r="R938" s="23">
        <f t="shared" ca="1" si="184"/>
        <v>-0.92493978073746475</v>
      </c>
      <c r="S938" s="24">
        <f t="shared" ca="1" si="195"/>
        <v>1</v>
      </c>
    </row>
    <row r="939" spans="5:19" x14ac:dyDescent="0.3">
      <c r="E939" s="21">
        <f t="shared" si="189"/>
        <v>938</v>
      </c>
      <c r="F939" s="97">
        <v>44825</v>
      </c>
      <c r="G939" s="98">
        <v>65.669303889999995</v>
      </c>
      <c r="H939" s="25">
        <f t="shared" si="190"/>
        <v>66.820869450000004</v>
      </c>
      <c r="I939" s="7">
        <f t="shared" si="191"/>
        <v>-1.1515655600000088</v>
      </c>
      <c r="J939" s="7">
        <f t="shared" si="192"/>
        <v>1.3261032389781338</v>
      </c>
      <c r="K939" s="7">
        <f t="shared" si="193"/>
        <v>1.1515655600000088</v>
      </c>
      <c r="L939" s="22">
        <f t="shared" si="194"/>
        <v>1.7535827118389285E-2</v>
      </c>
      <c r="M939" s="7">
        <f t="shared" ca="1" si="183"/>
        <v>67.47938537666667</v>
      </c>
      <c r="N939" s="7">
        <f t="shared" ca="1" si="185"/>
        <v>-1.8100814866666752</v>
      </c>
      <c r="O939" s="7">
        <f t="shared" ca="1" si="186"/>
        <v>3.2763949883734411</v>
      </c>
      <c r="P939" s="7">
        <f t="shared" ca="1" si="187"/>
        <v>1.8100814866666752</v>
      </c>
      <c r="Q939" s="22">
        <f t="shared" ca="1" si="188"/>
        <v>2.7563585715765615E-2</v>
      </c>
      <c r="R939" s="23">
        <f t="shared" ca="1" si="184"/>
        <v>-1.8349383674041388</v>
      </c>
      <c r="S939" s="24">
        <f t="shared" ca="1" si="195"/>
        <v>0</v>
      </c>
    </row>
    <row r="940" spans="5:19" x14ac:dyDescent="0.3">
      <c r="E940" s="21">
        <f t="shared" si="189"/>
        <v>939</v>
      </c>
      <c r="F940" s="97">
        <v>44826</v>
      </c>
      <c r="G940" s="98">
        <v>65.490615840000004</v>
      </c>
      <c r="H940" s="25">
        <f t="shared" si="190"/>
        <v>65.669303889999995</v>
      </c>
      <c r="I940" s="7">
        <f t="shared" si="191"/>
        <v>-0.17868804999999099</v>
      </c>
      <c r="J940" s="7">
        <f t="shared" si="192"/>
        <v>3.1929419212799279E-2</v>
      </c>
      <c r="K940" s="7">
        <f t="shared" si="193"/>
        <v>0.17868804999999099</v>
      </c>
      <c r="L940" s="22">
        <f t="shared" si="194"/>
        <v>2.7284527364430872E-3</v>
      </c>
      <c r="M940" s="7">
        <f t="shared" ca="1" si="183"/>
        <v>66.983019510000005</v>
      </c>
      <c r="N940" s="7">
        <f t="shared" ca="1" si="185"/>
        <v>-1.4924036700000016</v>
      </c>
      <c r="O940" s="7">
        <f t="shared" ca="1" si="186"/>
        <v>2.2272687142294738</v>
      </c>
      <c r="P940" s="7">
        <f t="shared" ca="1" si="187"/>
        <v>1.4924036700000016</v>
      </c>
      <c r="Q940" s="22">
        <f t="shared" ca="1" si="188"/>
        <v>2.2788053690716393E-2</v>
      </c>
      <c r="R940" s="23">
        <f t="shared" ca="1" si="184"/>
        <v>-1.5172605507374652</v>
      </c>
      <c r="S940" s="24">
        <f t="shared" ca="1" si="195"/>
        <v>0</v>
      </c>
    </row>
    <row r="941" spans="5:19" x14ac:dyDescent="0.3">
      <c r="E941" s="21">
        <f t="shared" si="189"/>
        <v>940</v>
      </c>
      <c r="F941" s="97">
        <v>44827</v>
      </c>
      <c r="G941" s="98">
        <v>62.949211120000001</v>
      </c>
      <c r="H941" s="25">
        <f t="shared" si="190"/>
        <v>65.490615840000004</v>
      </c>
      <c r="I941" s="7">
        <f t="shared" si="191"/>
        <v>-2.5414047200000027</v>
      </c>
      <c r="J941" s="7">
        <f t="shared" si="192"/>
        <v>6.4587379508382918</v>
      </c>
      <c r="K941" s="7">
        <f t="shared" si="193"/>
        <v>2.5414047200000027</v>
      </c>
      <c r="L941" s="22">
        <f t="shared" si="194"/>
        <v>4.0372304509985454E-2</v>
      </c>
      <c r="M941" s="7">
        <f t="shared" ca="1" si="183"/>
        <v>65.993596393333334</v>
      </c>
      <c r="N941" s="7">
        <f t="shared" ca="1" si="185"/>
        <v>-3.044385273333333</v>
      </c>
      <c r="O941" s="7">
        <f t="shared" ca="1" si="186"/>
        <v>9.2682816924888733</v>
      </c>
      <c r="P941" s="7">
        <f t="shared" ca="1" si="187"/>
        <v>3.044385273333333</v>
      </c>
      <c r="Q941" s="22">
        <f t="shared" ca="1" si="188"/>
        <v>4.8362564346196894E-2</v>
      </c>
      <c r="R941" s="23">
        <f t="shared" ca="1" si="184"/>
        <v>-3.0692421540707966</v>
      </c>
      <c r="S941" s="24">
        <f t="shared" ca="1" si="195"/>
        <v>0</v>
      </c>
    </row>
    <row r="942" spans="5:19" x14ac:dyDescent="0.3">
      <c r="E942" s="21">
        <f t="shared" si="189"/>
        <v>941</v>
      </c>
      <c r="F942" s="97">
        <v>44830</v>
      </c>
      <c r="G942" s="98">
        <v>61.301273350000002</v>
      </c>
      <c r="H942" s="25">
        <f t="shared" si="190"/>
        <v>62.949211120000001</v>
      </c>
      <c r="I942" s="7">
        <f t="shared" si="191"/>
        <v>-1.6479377699999986</v>
      </c>
      <c r="J942" s="7">
        <f t="shared" si="192"/>
        <v>2.7156988937925686</v>
      </c>
      <c r="K942" s="7">
        <f t="shared" si="193"/>
        <v>1.6479377699999986</v>
      </c>
      <c r="L942" s="22">
        <f t="shared" si="194"/>
        <v>2.6882602594420636E-2</v>
      </c>
      <c r="M942" s="7">
        <f t="shared" ca="1" si="183"/>
        <v>64.703043616666676</v>
      </c>
      <c r="N942" s="7">
        <f t="shared" ca="1" si="185"/>
        <v>-3.4017702666666736</v>
      </c>
      <c r="O942" s="7">
        <f t="shared" ca="1" si="186"/>
        <v>11.572040947177452</v>
      </c>
      <c r="P942" s="7">
        <f t="shared" ca="1" si="187"/>
        <v>3.4017702666666736</v>
      </c>
      <c r="Q942" s="22">
        <f t="shared" ca="1" si="188"/>
        <v>5.5492652611704246E-2</v>
      </c>
      <c r="R942" s="23">
        <f t="shared" ca="1" si="184"/>
        <v>-3.4266271474041372</v>
      </c>
      <c r="S942" s="24">
        <f t="shared" ca="1" si="195"/>
        <v>0</v>
      </c>
    </row>
    <row r="943" spans="5:19" x14ac:dyDescent="0.3">
      <c r="E943" s="21">
        <f t="shared" si="189"/>
        <v>942</v>
      </c>
      <c r="F943" s="97">
        <v>44831</v>
      </c>
      <c r="G943" s="98">
        <v>60.477306370000001</v>
      </c>
      <c r="H943" s="25">
        <f t="shared" si="190"/>
        <v>61.301273350000002</v>
      </c>
      <c r="I943" s="7">
        <f t="shared" si="191"/>
        <v>-0.82396698000000157</v>
      </c>
      <c r="J943" s="7">
        <f t="shared" si="192"/>
        <v>0.678921584130323</v>
      </c>
      <c r="K943" s="7">
        <f t="shared" si="193"/>
        <v>0.82396698000000157</v>
      </c>
      <c r="L943" s="22">
        <f t="shared" si="194"/>
        <v>1.3624399455871492E-2</v>
      </c>
      <c r="M943" s="7">
        <f t="shared" ca="1" si="183"/>
        <v>63.247033436666669</v>
      </c>
      <c r="N943" s="7">
        <f t="shared" ca="1" si="185"/>
        <v>-2.7697270666666682</v>
      </c>
      <c r="O943" s="7">
        <f t="shared" ca="1" si="186"/>
        <v>7.6713880238259469</v>
      </c>
      <c r="P943" s="7">
        <f t="shared" ca="1" si="187"/>
        <v>2.7697270666666682</v>
      </c>
      <c r="Q943" s="22">
        <f t="shared" ca="1" si="188"/>
        <v>4.5797791484321164E-2</v>
      </c>
      <c r="R943" s="23">
        <f t="shared" ca="1" si="184"/>
        <v>-2.7945839474041319</v>
      </c>
      <c r="S943" s="24">
        <f t="shared" ca="1" si="195"/>
        <v>0</v>
      </c>
    </row>
    <row r="944" spans="5:19" x14ac:dyDescent="0.3">
      <c r="E944" s="21">
        <f t="shared" si="189"/>
        <v>943</v>
      </c>
      <c r="F944" s="97">
        <v>44832</v>
      </c>
      <c r="G944" s="98">
        <v>63.495212549999998</v>
      </c>
      <c r="H944" s="25">
        <f t="shared" si="190"/>
        <v>60.477306370000001</v>
      </c>
      <c r="I944" s="7">
        <f t="shared" si="191"/>
        <v>3.0179061799999971</v>
      </c>
      <c r="J944" s="7">
        <f t="shared" si="192"/>
        <v>9.1077577112821757</v>
      </c>
      <c r="K944" s="7">
        <f t="shared" si="193"/>
        <v>3.0179061799999971</v>
      </c>
      <c r="L944" s="22">
        <f t="shared" si="194"/>
        <v>4.7529664974717799E-2</v>
      </c>
      <c r="M944" s="7">
        <f t="shared" ca="1" si="183"/>
        <v>61.575930280000001</v>
      </c>
      <c r="N944" s="7">
        <f t="shared" ca="1" si="185"/>
        <v>1.9192822699999965</v>
      </c>
      <c r="O944" s="7">
        <f t="shared" ca="1" si="186"/>
        <v>3.6836444319363397</v>
      </c>
      <c r="P944" s="7">
        <f t="shared" ca="1" si="187"/>
        <v>1.9192822699999965</v>
      </c>
      <c r="Q944" s="22">
        <f t="shared" ca="1" si="188"/>
        <v>3.0227196554206928E-2</v>
      </c>
      <c r="R944" s="23">
        <f t="shared" ca="1" si="184"/>
        <v>1.8944253892625329</v>
      </c>
      <c r="S944" s="24">
        <f t="shared" ca="1" si="195"/>
        <v>1</v>
      </c>
    </row>
    <row r="945" spans="5:19" x14ac:dyDescent="0.3">
      <c r="E945" s="21">
        <f t="shared" si="189"/>
        <v>944</v>
      </c>
      <c r="F945" s="97">
        <v>44833</v>
      </c>
      <c r="G945" s="98">
        <v>60.189414980000002</v>
      </c>
      <c r="H945" s="25">
        <f t="shared" si="190"/>
        <v>63.495212549999998</v>
      </c>
      <c r="I945" s="7">
        <f t="shared" si="191"/>
        <v>-3.3057975699999957</v>
      </c>
      <c r="J945" s="7">
        <f t="shared" si="192"/>
        <v>10.928297573817877</v>
      </c>
      <c r="K945" s="7">
        <f t="shared" si="193"/>
        <v>3.3057975699999957</v>
      </c>
      <c r="L945" s="22">
        <f t="shared" si="194"/>
        <v>5.4923238099231574E-2</v>
      </c>
      <c r="M945" s="7">
        <f t="shared" ca="1" si="183"/>
        <v>61.757930756666667</v>
      </c>
      <c r="N945" s="7">
        <f t="shared" ca="1" si="185"/>
        <v>-1.5685157766666649</v>
      </c>
      <c r="O945" s="7">
        <f t="shared" ca="1" si="186"/>
        <v>2.4602417416522311</v>
      </c>
      <c r="P945" s="7">
        <f t="shared" ca="1" si="187"/>
        <v>1.5685157766666649</v>
      </c>
      <c r="Q945" s="22">
        <f t="shared" ca="1" si="188"/>
        <v>2.6059661440269156E-2</v>
      </c>
      <c r="R945" s="23">
        <f t="shared" ca="1" si="184"/>
        <v>-1.5933726574041285</v>
      </c>
      <c r="S945" s="24">
        <f t="shared" ca="1" si="195"/>
        <v>1</v>
      </c>
    </row>
    <row r="946" spans="5:19" x14ac:dyDescent="0.3">
      <c r="E946" s="21">
        <f t="shared" si="189"/>
        <v>945</v>
      </c>
      <c r="F946" s="97">
        <v>44834</v>
      </c>
      <c r="G946" s="98">
        <v>56.99281311</v>
      </c>
      <c r="H946" s="25">
        <f t="shared" si="190"/>
        <v>60.189414980000002</v>
      </c>
      <c r="I946" s="7">
        <f t="shared" si="191"/>
        <v>-3.1966018700000021</v>
      </c>
      <c r="J946" s="7">
        <f t="shared" si="192"/>
        <v>10.218263515287511</v>
      </c>
      <c r="K946" s="7">
        <f t="shared" si="193"/>
        <v>3.1966018700000021</v>
      </c>
      <c r="L946" s="22">
        <f t="shared" si="194"/>
        <v>5.6087806436757974E-2</v>
      </c>
      <c r="M946" s="7">
        <f t="shared" ca="1" si="183"/>
        <v>61.3873113</v>
      </c>
      <c r="N946" s="7">
        <f t="shared" ca="1" si="185"/>
        <v>-4.3944981900000002</v>
      </c>
      <c r="O946" s="7">
        <f t="shared" ca="1" si="186"/>
        <v>19.311614341913277</v>
      </c>
      <c r="P946" s="7">
        <f t="shared" ca="1" si="187"/>
        <v>4.3944981900000002</v>
      </c>
      <c r="Q946" s="22">
        <f t="shared" ca="1" si="188"/>
        <v>7.710618146744784E-2</v>
      </c>
      <c r="R946" s="23">
        <f t="shared" ca="1" si="184"/>
        <v>-4.4193550707374643</v>
      </c>
      <c r="S946" s="24">
        <f t="shared" ca="1" si="195"/>
        <v>0</v>
      </c>
    </row>
    <row r="947" spans="5:19" x14ac:dyDescent="0.3">
      <c r="E947" s="21">
        <f t="shared" si="189"/>
        <v>946</v>
      </c>
      <c r="F947" s="97">
        <v>44837</v>
      </c>
      <c r="G947" s="98">
        <v>58.045112609999997</v>
      </c>
      <c r="H947" s="25">
        <f t="shared" si="190"/>
        <v>56.99281311</v>
      </c>
      <c r="I947" s="7">
        <f t="shared" si="191"/>
        <v>1.0522994999999966</v>
      </c>
      <c r="J947" s="7">
        <f t="shared" si="192"/>
        <v>1.1073342377002429</v>
      </c>
      <c r="K947" s="7">
        <f t="shared" si="193"/>
        <v>1.0522994999999966</v>
      </c>
      <c r="L947" s="22">
        <f t="shared" si="194"/>
        <v>1.8128994030389853E-2</v>
      </c>
      <c r="M947" s="7">
        <f t="shared" ca="1" si="183"/>
        <v>60.225813546666664</v>
      </c>
      <c r="N947" s="7">
        <f t="shared" ca="1" si="185"/>
        <v>-2.1807009366666676</v>
      </c>
      <c r="O947" s="7">
        <f t="shared" ca="1" si="186"/>
        <v>4.755456575178882</v>
      </c>
      <c r="P947" s="7">
        <f t="shared" ca="1" si="187"/>
        <v>2.1807009366666676</v>
      </c>
      <c r="Q947" s="22">
        <f t="shared" ca="1" si="188"/>
        <v>3.7569070652314955E-2</v>
      </c>
      <c r="R947" s="23">
        <f t="shared" ca="1" si="184"/>
        <v>-2.2055578174041313</v>
      </c>
      <c r="S947" s="24">
        <f t="shared" ca="1" si="195"/>
        <v>0</v>
      </c>
    </row>
    <row r="948" spans="5:19" x14ac:dyDescent="0.3">
      <c r="E948" s="21">
        <f t="shared" si="189"/>
        <v>947</v>
      </c>
      <c r="F948" s="97">
        <v>44838</v>
      </c>
      <c r="G948" s="98">
        <v>62.333717350000001</v>
      </c>
      <c r="H948" s="25">
        <f t="shared" si="190"/>
        <v>58.045112609999997</v>
      </c>
      <c r="I948" s="7">
        <f t="shared" si="191"/>
        <v>4.2886047400000038</v>
      </c>
      <c r="J948" s="7">
        <f t="shared" si="192"/>
        <v>18.392130615950499</v>
      </c>
      <c r="K948" s="7">
        <f t="shared" si="193"/>
        <v>4.2886047400000038</v>
      </c>
      <c r="L948" s="22">
        <f t="shared" si="194"/>
        <v>6.8800721701222325E-2</v>
      </c>
      <c r="M948" s="7">
        <f t="shared" ca="1" si="183"/>
        <v>58.409113566666662</v>
      </c>
      <c r="N948" s="7">
        <f t="shared" ca="1" si="185"/>
        <v>3.9246037833333389</v>
      </c>
      <c r="O948" s="7">
        <f t="shared" ca="1" si="186"/>
        <v>15.402514856154358</v>
      </c>
      <c r="P948" s="7">
        <f t="shared" ca="1" si="187"/>
        <v>3.9246037833333389</v>
      </c>
      <c r="Q948" s="22">
        <f t="shared" ca="1" si="188"/>
        <v>6.2961170136812628E-2</v>
      </c>
      <c r="R948" s="23">
        <f t="shared" ca="1" si="184"/>
        <v>3.8997469025958753</v>
      </c>
      <c r="S948" s="24">
        <f t="shared" ca="1" si="195"/>
        <v>1</v>
      </c>
    </row>
    <row r="949" spans="5:19" x14ac:dyDescent="0.3">
      <c r="E949" s="21">
        <f t="shared" si="189"/>
        <v>948</v>
      </c>
      <c r="F949" s="97">
        <v>44839</v>
      </c>
      <c r="G949" s="98">
        <v>60.219196320000002</v>
      </c>
      <c r="H949" s="25">
        <f t="shared" si="190"/>
        <v>62.333717350000001</v>
      </c>
      <c r="I949" s="7">
        <f t="shared" si="191"/>
        <v>-2.1145210299999988</v>
      </c>
      <c r="J949" s="7">
        <f t="shared" si="192"/>
        <v>4.4711991863122558</v>
      </c>
      <c r="K949" s="7">
        <f t="shared" si="193"/>
        <v>2.1145210299999988</v>
      </c>
      <c r="L949" s="22">
        <f t="shared" si="194"/>
        <v>3.5113737133979715E-2</v>
      </c>
      <c r="M949" s="7">
        <f t="shared" ca="1" si="183"/>
        <v>59.123881023333333</v>
      </c>
      <c r="N949" s="7">
        <f t="shared" ca="1" si="185"/>
        <v>1.0953152966666693</v>
      </c>
      <c r="O949" s="7">
        <f t="shared" ca="1" si="186"/>
        <v>1.1997155991119937</v>
      </c>
      <c r="P949" s="7">
        <f t="shared" ca="1" si="187"/>
        <v>1.0953152966666693</v>
      </c>
      <c r="Q949" s="22">
        <f t="shared" ca="1" si="188"/>
        <v>1.8188806287720134E-2</v>
      </c>
      <c r="R949" s="23">
        <f t="shared" ca="1" si="184"/>
        <v>1.0704584159292057</v>
      </c>
      <c r="S949" s="24">
        <f t="shared" ca="1" si="195"/>
        <v>0</v>
      </c>
    </row>
    <row r="950" spans="5:19" x14ac:dyDescent="0.3">
      <c r="E950" s="21">
        <f t="shared" si="189"/>
        <v>949</v>
      </c>
      <c r="F950" s="97">
        <v>44840</v>
      </c>
      <c r="G950" s="98">
        <v>58.432273860000002</v>
      </c>
      <c r="H950" s="25">
        <f t="shared" si="190"/>
        <v>60.219196320000002</v>
      </c>
      <c r="I950" s="7">
        <f t="shared" si="191"/>
        <v>-1.7869224599999995</v>
      </c>
      <c r="J950" s="7">
        <f t="shared" si="192"/>
        <v>3.1930918780524498</v>
      </c>
      <c r="K950" s="7">
        <f t="shared" si="193"/>
        <v>1.7869224599999995</v>
      </c>
      <c r="L950" s="22">
        <f t="shared" si="194"/>
        <v>3.0581087162230784E-2</v>
      </c>
      <c r="M950" s="7">
        <f t="shared" ca="1" si="183"/>
        <v>60.199342093333335</v>
      </c>
      <c r="N950" s="7">
        <f t="shared" ca="1" si="185"/>
        <v>-1.7670682333333332</v>
      </c>
      <c r="O950" s="7">
        <f t="shared" ca="1" si="186"/>
        <v>3.1225301412557873</v>
      </c>
      <c r="P950" s="7">
        <f t="shared" ca="1" si="187"/>
        <v>1.7670682333333332</v>
      </c>
      <c r="Q950" s="22">
        <f t="shared" ca="1" si="188"/>
        <v>3.0241305302735881E-2</v>
      </c>
      <c r="R950" s="23">
        <f t="shared" ca="1" si="184"/>
        <v>-1.7919251140707968</v>
      </c>
      <c r="S950" s="24">
        <f t="shared" ca="1" si="195"/>
        <v>1</v>
      </c>
    </row>
    <row r="951" spans="5:19" x14ac:dyDescent="0.3">
      <c r="E951" s="21">
        <f t="shared" si="189"/>
        <v>950</v>
      </c>
      <c r="F951" s="97">
        <v>44841</v>
      </c>
      <c r="G951" s="98">
        <v>55.761821750000003</v>
      </c>
      <c r="H951" s="25">
        <f t="shared" si="190"/>
        <v>58.432273860000002</v>
      </c>
      <c r="I951" s="7">
        <f t="shared" si="191"/>
        <v>-2.6704521099999994</v>
      </c>
      <c r="J951" s="7">
        <f t="shared" si="192"/>
        <v>7.1313144718034485</v>
      </c>
      <c r="K951" s="7">
        <f t="shared" si="193"/>
        <v>2.6704521099999994</v>
      </c>
      <c r="L951" s="22">
        <f t="shared" si="194"/>
        <v>4.789033116551647E-2</v>
      </c>
      <c r="M951" s="7">
        <f t="shared" ca="1" si="183"/>
        <v>60.32839584333334</v>
      </c>
      <c r="N951" s="7">
        <f t="shared" ca="1" si="185"/>
        <v>-4.5665740933333367</v>
      </c>
      <c r="O951" s="7">
        <f t="shared" ca="1" si="186"/>
        <v>20.853598949903187</v>
      </c>
      <c r="P951" s="7">
        <f t="shared" ca="1" si="187"/>
        <v>4.5665740933333367</v>
      </c>
      <c r="Q951" s="22">
        <f t="shared" ca="1" si="188"/>
        <v>8.1894277303329613E-2</v>
      </c>
      <c r="R951" s="23">
        <f t="shared" ca="1" si="184"/>
        <v>-4.5914309740708008</v>
      </c>
      <c r="S951" s="24">
        <f t="shared" ca="1" si="195"/>
        <v>0</v>
      </c>
    </row>
    <row r="952" spans="5:19" x14ac:dyDescent="0.3">
      <c r="E952" s="21">
        <f t="shared" si="189"/>
        <v>951</v>
      </c>
      <c r="F952" s="97">
        <v>44844</v>
      </c>
      <c r="G952" s="98">
        <v>55.19596481</v>
      </c>
      <c r="H952" s="25">
        <f t="shared" si="190"/>
        <v>55.761821750000003</v>
      </c>
      <c r="I952" s="7">
        <f t="shared" si="191"/>
        <v>-0.56585694000000331</v>
      </c>
      <c r="J952" s="7">
        <f t="shared" si="192"/>
        <v>0.32019407654616733</v>
      </c>
      <c r="K952" s="7">
        <f t="shared" si="193"/>
        <v>0.56585694000000331</v>
      </c>
      <c r="L952" s="22">
        <f t="shared" si="194"/>
        <v>1.0251780939926345E-2</v>
      </c>
      <c r="M952" s="7">
        <f t="shared" ca="1" si="183"/>
        <v>58.137763976666669</v>
      </c>
      <c r="N952" s="7">
        <f t="shared" ca="1" si="185"/>
        <v>-2.9417991666666694</v>
      </c>
      <c r="O952" s="7">
        <f t="shared" ca="1" si="186"/>
        <v>8.6541823370007105</v>
      </c>
      <c r="P952" s="7">
        <f t="shared" ca="1" si="187"/>
        <v>2.9417991666666694</v>
      </c>
      <c r="Q952" s="22">
        <f t="shared" ca="1" si="188"/>
        <v>5.3297359268801039E-2</v>
      </c>
      <c r="R952" s="23">
        <f t="shared" ca="1" si="184"/>
        <v>-2.966656047404133</v>
      </c>
      <c r="S952" s="24">
        <f t="shared" ca="1" si="195"/>
        <v>0</v>
      </c>
    </row>
    <row r="953" spans="5:19" x14ac:dyDescent="0.3">
      <c r="E953" s="21">
        <f t="shared" si="189"/>
        <v>952</v>
      </c>
      <c r="F953" s="97">
        <v>44845</v>
      </c>
      <c r="G953" s="98">
        <v>55.056983950000003</v>
      </c>
      <c r="H953" s="25">
        <f t="shared" si="190"/>
        <v>55.19596481</v>
      </c>
      <c r="I953" s="7">
        <f t="shared" si="191"/>
        <v>-0.13898085999999665</v>
      </c>
      <c r="J953" s="7">
        <f t="shared" si="192"/>
        <v>1.931567944633867E-2</v>
      </c>
      <c r="K953" s="7">
        <f t="shared" si="193"/>
        <v>0.13898085999999665</v>
      </c>
      <c r="L953" s="22">
        <f t="shared" si="194"/>
        <v>2.5243093614828612E-3</v>
      </c>
      <c r="M953" s="7">
        <f t="shared" ca="1" si="183"/>
        <v>56.463353473333335</v>
      </c>
      <c r="N953" s="7">
        <f t="shared" ca="1" si="185"/>
        <v>-1.406369523333332</v>
      </c>
      <c r="O953" s="7">
        <f t="shared" ca="1" si="186"/>
        <v>1.9778752361608234</v>
      </c>
      <c r="P953" s="7">
        <f t="shared" ca="1" si="187"/>
        <v>1.406369523333332</v>
      </c>
      <c r="Q953" s="22">
        <f t="shared" ca="1" si="188"/>
        <v>2.5543889665487787E-2</v>
      </c>
      <c r="R953" s="23">
        <f t="shared" ca="1" si="184"/>
        <v>-1.4312264040707956</v>
      </c>
      <c r="S953" s="24">
        <f t="shared" ca="1" si="195"/>
        <v>0</v>
      </c>
    </row>
    <row r="954" spans="5:19" x14ac:dyDescent="0.3">
      <c r="E954" s="21">
        <f t="shared" si="189"/>
        <v>953</v>
      </c>
      <c r="F954" s="97">
        <v>44846</v>
      </c>
      <c r="G954" s="98">
        <v>53.607593540000003</v>
      </c>
      <c r="H954" s="25">
        <f t="shared" si="190"/>
        <v>55.056983950000003</v>
      </c>
      <c r="I954" s="7">
        <f t="shared" si="191"/>
        <v>-1.4493904099999995</v>
      </c>
      <c r="J954" s="7">
        <f t="shared" si="192"/>
        <v>2.1007325605999667</v>
      </c>
      <c r="K954" s="7">
        <f t="shared" si="193"/>
        <v>1.4493904099999995</v>
      </c>
      <c r="L954" s="22">
        <f t="shared" si="194"/>
        <v>2.7037035507264804E-2</v>
      </c>
      <c r="M954" s="7">
        <f t="shared" ca="1" si="183"/>
        <v>55.338256836666666</v>
      </c>
      <c r="N954" s="7">
        <f t="shared" ca="1" si="185"/>
        <v>-1.7306632966666626</v>
      </c>
      <c r="O954" s="7">
        <f t="shared" ca="1" si="186"/>
        <v>2.9951954464291206</v>
      </c>
      <c r="P954" s="7">
        <f t="shared" ca="1" si="187"/>
        <v>1.7306632966666626</v>
      </c>
      <c r="Q954" s="22">
        <f t="shared" ca="1" si="188"/>
        <v>3.2283920660891183E-2</v>
      </c>
      <c r="R954" s="23">
        <f t="shared" ca="1" si="184"/>
        <v>-1.7555201774041262</v>
      </c>
      <c r="S954" s="24">
        <f t="shared" ca="1" si="195"/>
        <v>0</v>
      </c>
    </row>
    <row r="955" spans="5:19" x14ac:dyDescent="0.3">
      <c r="E955" s="21">
        <f t="shared" si="189"/>
        <v>954</v>
      </c>
      <c r="F955" s="97">
        <v>44847</v>
      </c>
      <c r="G955" s="98">
        <v>55.275382999999998</v>
      </c>
      <c r="H955" s="25">
        <f t="shared" si="190"/>
        <v>53.607593540000003</v>
      </c>
      <c r="I955" s="7">
        <f t="shared" si="191"/>
        <v>1.6677894599999945</v>
      </c>
      <c r="J955" s="7">
        <f t="shared" si="192"/>
        <v>2.7815216828870732</v>
      </c>
      <c r="K955" s="7">
        <f t="shared" si="193"/>
        <v>1.6677894599999945</v>
      </c>
      <c r="L955" s="22">
        <f t="shared" si="194"/>
        <v>3.0172372754070191E-2</v>
      </c>
      <c r="M955" s="7">
        <f t="shared" ca="1" si="183"/>
        <v>54.620180766666671</v>
      </c>
      <c r="N955" s="7">
        <f t="shared" ca="1" si="185"/>
        <v>0.65520223333332694</v>
      </c>
      <c r="O955" s="7">
        <f t="shared" ca="1" si="186"/>
        <v>0.42928996656497942</v>
      </c>
      <c r="P955" s="7">
        <f t="shared" ca="1" si="187"/>
        <v>0.65520223333332694</v>
      </c>
      <c r="Q955" s="22">
        <f t="shared" ca="1" si="188"/>
        <v>1.1853418244670091E-2</v>
      </c>
      <c r="R955" s="23">
        <f t="shared" ca="1" si="184"/>
        <v>0.63034535259586322</v>
      </c>
      <c r="S955" s="24">
        <f t="shared" ca="1" si="195"/>
        <v>1</v>
      </c>
    </row>
    <row r="956" spans="5:19" x14ac:dyDescent="0.3">
      <c r="E956" s="21">
        <f t="shared" si="189"/>
        <v>955</v>
      </c>
      <c r="F956" s="97">
        <v>44848</v>
      </c>
      <c r="G956" s="98">
        <v>54.640037540000002</v>
      </c>
      <c r="H956" s="25">
        <f t="shared" si="190"/>
        <v>55.275382999999998</v>
      </c>
      <c r="I956" s="7">
        <f t="shared" si="191"/>
        <v>-0.63534545999999636</v>
      </c>
      <c r="J956" s="7">
        <f t="shared" si="192"/>
        <v>0.40366385354260698</v>
      </c>
      <c r="K956" s="7">
        <f t="shared" si="193"/>
        <v>0.63534545999999636</v>
      </c>
      <c r="L956" s="22">
        <f t="shared" si="194"/>
        <v>1.1627837179556892E-2</v>
      </c>
      <c r="M956" s="7">
        <f t="shared" ca="1" si="183"/>
        <v>54.646653496666666</v>
      </c>
      <c r="N956" s="7">
        <f t="shared" ca="1" si="185"/>
        <v>-6.6159566666641467E-3</v>
      </c>
      <c r="O956" s="7">
        <f t="shared" ca="1" si="186"/>
        <v>4.3770882615177765E-5</v>
      </c>
      <c r="P956" s="7">
        <f t="shared" ca="1" si="187"/>
        <v>6.6159566666641467E-3</v>
      </c>
      <c r="Q956" s="22">
        <f t="shared" ca="1" si="188"/>
        <v>1.2108257908536105E-4</v>
      </c>
      <c r="R956" s="23">
        <f t="shared" ca="1" si="184"/>
        <v>-3.1472837404127867E-2</v>
      </c>
      <c r="S956" s="24">
        <f t="shared" ca="1" si="195"/>
        <v>1</v>
      </c>
    </row>
    <row r="957" spans="5:19" x14ac:dyDescent="0.3">
      <c r="E957" s="21">
        <f t="shared" si="189"/>
        <v>956</v>
      </c>
      <c r="F957" s="97">
        <v>44851</v>
      </c>
      <c r="G957" s="98">
        <v>57.588451390000003</v>
      </c>
      <c r="H957" s="25">
        <f t="shared" si="190"/>
        <v>54.640037540000002</v>
      </c>
      <c r="I957" s="7">
        <f t="shared" si="191"/>
        <v>2.9484138500000014</v>
      </c>
      <c r="J957" s="7">
        <f t="shared" si="192"/>
        <v>8.6931442308718303</v>
      </c>
      <c r="K957" s="7">
        <f t="shared" si="193"/>
        <v>2.9484138500000014</v>
      </c>
      <c r="L957" s="22">
        <f t="shared" si="194"/>
        <v>5.1198005482605863E-2</v>
      </c>
      <c r="M957" s="7">
        <f t="shared" ca="1" si="183"/>
        <v>54.507671359999996</v>
      </c>
      <c r="N957" s="7">
        <f t="shared" ca="1" si="185"/>
        <v>3.0807800300000068</v>
      </c>
      <c r="O957" s="7">
        <f t="shared" ca="1" si="186"/>
        <v>9.4912055932468427</v>
      </c>
      <c r="P957" s="7">
        <f t="shared" ca="1" si="187"/>
        <v>3.0807800300000068</v>
      </c>
      <c r="Q957" s="22">
        <f t="shared" ca="1" si="188"/>
        <v>5.3496490279559272E-2</v>
      </c>
      <c r="R957" s="23">
        <f t="shared" ca="1" si="184"/>
        <v>3.0559231492625432</v>
      </c>
      <c r="S957" s="24">
        <f t="shared" ca="1" si="195"/>
        <v>1</v>
      </c>
    </row>
    <row r="958" spans="5:19" x14ac:dyDescent="0.3">
      <c r="E958" s="21">
        <f t="shared" si="189"/>
        <v>957</v>
      </c>
      <c r="F958" s="97">
        <v>44852</v>
      </c>
      <c r="G958" s="98">
        <v>58.035182949999999</v>
      </c>
      <c r="H958" s="25">
        <f t="shared" si="190"/>
        <v>57.588451390000003</v>
      </c>
      <c r="I958" s="7">
        <f t="shared" si="191"/>
        <v>0.44673155999999636</v>
      </c>
      <c r="J958" s="7">
        <f t="shared" si="192"/>
        <v>0.19956908670003035</v>
      </c>
      <c r="K958" s="7">
        <f t="shared" si="193"/>
        <v>0.44673155999999636</v>
      </c>
      <c r="L958" s="22">
        <f t="shared" si="194"/>
        <v>7.6975988924662527E-3</v>
      </c>
      <c r="M958" s="7">
        <f t="shared" ca="1" si="183"/>
        <v>55.83462397666667</v>
      </c>
      <c r="N958" s="7">
        <f t="shared" ca="1" si="185"/>
        <v>2.2005589733333295</v>
      </c>
      <c r="O958" s="7">
        <f t="shared" ca="1" si="186"/>
        <v>4.8424597951178372</v>
      </c>
      <c r="P958" s="7">
        <f t="shared" ca="1" si="187"/>
        <v>2.2005589733333295</v>
      </c>
      <c r="Q958" s="22">
        <f t="shared" ca="1" si="188"/>
        <v>3.7917670996733363E-2</v>
      </c>
      <c r="R958" s="23">
        <f t="shared" ca="1" si="184"/>
        <v>2.1757020925958659</v>
      </c>
      <c r="S958" s="24">
        <f t="shared" ca="1" si="195"/>
        <v>0</v>
      </c>
    </row>
    <row r="959" spans="5:19" x14ac:dyDescent="0.3">
      <c r="E959" s="21">
        <f t="shared" si="189"/>
        <v>958</v>
      </c>
      <c r="F959" s="97">
        <v>44853</v>
      </c>
      <c r="G959" s="98">
        <v>56.000080109999999</v>
      </c>
      <c r="H959" s="25">
        <f t="shared" si="190"/>
        <v>58.035182949999999</v>
      </c>
      <c r="I959" s="7">
        <f t="shared" si="191"/>
        <v>-2.0351028400000004</v>
      </c>
      <c r="J959" s="7">
        <f t="shared" si="192"/>
        <v>4.1416435693760674</v>
      </c>
      <c r="K959" s="7">
        <f t="shared" si="193"/>
        <v>2.0351028400000004</v>
      </c>
      <c r="L959" s="22">
        <f t="shared" si="194"/>
        <v>3.6341070155658399E-2</v>
      </c>
      <c r="M959" s="7">
        <f t="shared" ca="1" si="183"/>
        <v>56.754557293333335</v>
      </c>
      <c r="N959" s="7">
        <f t="shared" ca="1" si="185"/>
        <v>-0.75447718333333569</v>
      </c>
      <c r="O959" s="7">
        <f t="shared" ca="1" si="186"/>
        <v>0.56923582017060381</v>
      </c>
      <c r="P959" s="7">
        <f t="shared" ca="1" si="187"/>
        <v>0.75447718333333569</v>
      </c>
      <c r="Q959" s="22">
        <f t="shared" ca="1" si="188"/>
        <v>1.3472787571934345E-2</v>
      </c>
      <c r="R959" s="23">
        <f t="shared" ca="1" si="184"/>
        <v>-0.77933406407079941</v>
      </c>
      <c r="S959" s="24">
        <f t="shared" ca="1" si="195"/>
        <v>1</v>
      </c>
    </row>
    <row r="960" spans="5:19" x14ac:dyDescent="0.3">
      <c r="E960" s="21">
        <f t="shared" si="189"/>
        <v>959</v>
      </c>
      <c r="F960" s="97">
        <v>44854</v>
      </c>
      <c r="G960" s="98">
        <v>53.548027040000001</v>
      </c>
      <c r="H960" s="25">
        <f t="shared" si="190"/>
        <v>56.000080109999999</v>
      </c>
      <c r="I960" s="7">
        <f t="shared" si="191"/>
        <v>-2.4520530699999981</v>
      </c>
      <c r="J960" s="7">
        <f t="shared" si="192"/>
        <v>6.0125642580964156</v>
      </c>
      <c r="K960" s="7">
        <f t="shared" si="193"/>
        <v>2.4520530699999981</v>
      </c>
      <c r="L960" s="22">
        <f t="shared" si="194"/>
        <v>4.5791660412965944E-2</v>
      </c>
      <c r="M960" s="7">
        <f t="shared" ca="1" si="183"/>
        <v>57.207904816666662</v>
      </c>
      <c r="N960" s="7">
        <f t="shared" ca="1" si="185"/>
        <v>-3.6598777766666615</v>
      </c>
      <c r="O960" s="7">
        <f t="shared" ca="1" si="186"/>
        <v>13.394705340138506</v>
      </c>
      <c r="P960" s="7">
        <f t="shared" ca="1" si="187"/>
        <v>3.6598777766666615</v>
      </c>
      <c r="Q960" s="22">
        <f t="shared" ca="1" si="188"/>
        <v>6.834757467222384E-2</v>
      </c>
      <c r="R960" s="23">
        <f t="shared" ca="1" si="184"/>
        <v>-3.6847346574041251</v>
      </c>
      <c r="S960" s="24">
        <f t="shared" ca="1" si="195"/>
        <v>0</v>
      </c>
    </row>
    <row r="961" spans="5:19" x14ac:dyDescent="0.3">
      <c r="E961" s="21">
        <f t="shared" si="189"/>
        <v>960</v>
      </c>
      <c r="F961" s="97">
        <v>44855</v>
      </c>
      <c r="G961" s="98">
        <v>51.373943330000003</v>
      </c>
      <c r="H961" s="25">
        <f t="shared" si="190"/>
        <v>53.548027040000001</v>
      </c>
      <c r="I961" s="7">
        <f t="shared" si="191"/>
        <v>-2.1740837099999979</v>
      </c>
      <c r="J961" s="7">
        <f t="shared" si="192"/>
        <v>4.7266399780873547</v>
      </c>
      <c r="K961" s="7">
        <f t="shared" si="193"/>
        <v>2.1740837099999979</v>
      </c>
      <c r="L961" s="22">
        <f t="shared" si="194"/>
        <v>4.2318801498938741E-2</v>
      </c>
      <c r="M961" s="7">
        <f t="shared" ca="1" si="183"/>
        <v>55.861096699999997</v>
      </c>
      <c r="N961" s="7">
        <f t="shared" ca="1" si="185"/>
        <v>-4.4871533699999944</v>
      </c>
      <c r="O961" s="7">
        <f t="shared" ca="1" si="186"/>
        <v>20.134545365902305</v>
      </c>
      <c r="P961" s="7">
        <f t="shared" ca="1" si="187"/>
        <v>4.4871533699999944</v>
      </c>
      <c r="Q961" s="22">
        <f t="shared" ca="1" si="188"/>
        <v>8.7342981269255701E-2</v>
      </c>
      <c r="R961" s="23">
        <f t="shared" ca="1" si="184"/>
        <v>-4.5120102507374584</v>
      </c>
      <c r="S961" s="24">
        <f t="shared" ca="1" si="195"/>
        <v>0</v>
      </c>
    </row>
    <row r="962" spans="5:19" x14ac:dyDescent="0.3">
      <c r="E962" s="21">
        <f t="shared" si="189"/>
        <v>961</v>
      </c>
      <c r="F962" s="97">
        <v>44858</v>
      </c>
      <c r="G962" s="98">
        <v>50.986778260000001</v>
      </c>
      <c r="H962" s="25">
        <f t="shared" si="190"/>
        <v>51.373943330000003</v>
      </c>
      <c r="I962" s="7">
        <f t="shared" si="191"/>
        <v>-0.38716507000000178</v>
      </c>
      <c r="J962" s="7">
        <f t="shared" si="192"/>
        <v>0.14989679142810627</v>
      </c>
      <c r="K962" s="7">
        <f t="shared" si="193"/>
        <v>0.38716507000000178</v>
      </c>
      <c r="L962" s="22">
        <f t="shared" si="194"/>
        <v>7.5934405587602975E-3</v>
      </c>
      <c r="M962" s="7">
        <f t="shared" ref="M962:M1025" ca="1" si="196">IF(E962&lt;=span,G962,AVERAGE(OFFSET(G962,-span,0,span,1)))</f>
        <v>53.640683493333334</v>
      </c>
      <c r="N962" s="7">
        <f t="shared" ca="1" si="185"/>
        <v>-2.6539052333333331</v>
      </c>
      <c r="O962" s="7">
        <f t="shared" ca="1" si="186"/>
        <v>7.0432129875140532</v>
      </c>
      <c r="P962" s="7">
        <f t="shared" ca="1" si="187"/>
        <v>2.6539052333333331</v>
      </c>
      <c r="Q962" s="22">
        <f t="shared" ca="1" si="188"/>
        <v>5.2050851689434297E-2</v>
      </c>
      <c r="R962" s="23">
        <f t="shared" ref="R962:R1025" ca="1" si="197">N962-AVERAGE(ErorrMA)</f>
        <v>-2.6787621140707967</v>
      </c>
      <c r="S962" s="24">
        <f t="shared" ca="1" si="195"/>
        <v>0</v>
      </c>
    </row>
    <row r="963" spans="5:19" x14ac:dyDescent="0.3">
      <c r="E963" s="21">
        <f t="shared" si="189"/>
        <v>962</v>
      </c>
      <c r="F963" s="97">
        <v>44859</v>
      </c>
      <c r="G963" s="98">
        <v>49.735935210000001</v>
      </c>
      <c r="H963" s="25">
        <f t="shared" si="190"/>
        <v>50.986778260000001</v>
      </c>
      <c r="I963" s="7">
        <f t="shared" si="191"/>
        <v>-1.2508430500000003</v>
      </c>
      <c r="J963" s="7">
        <f t="shared" si="192"/>
        <v>1.5646083357333032</v>
      </c>
      <c r="K963" s="7">
        <f t="shared" si="193"/>
        <v>1.2508430500000003</v>
      </c>
      <c r="L963" s="22">
        <f t="shared" si="194"/>
        <v>2.5149683920058338E-2</v>
      </c>
      <c r="M963" s="7">
        <f t="shared" ca="1" si="196"/>
        <v>51.969582876666664</v>
      </c>
      <c r="N963" s="7">
        <f t="shared" ref="N963:N1026" ca="1" si="198">G963-M963</f>
        <v>-2.2336476666666627</v>
      </c>
      <c r="O963" s="7">
        <f t="shared" ref="O963:O1026" ca="1" si="199">N963^2</f>
        <v>4.9891818988054268</v>
      </c>
      <c r="P963" s="7">
        <f t="shared" ref="P963:P1026" ca="1" si="200">ABS(N963)</f>
        <v>2.2336476666666627</v>
      </c>
      <c r="Q963" s="22">
        <f t="shared" ref="Q963:Q1026" ca="1" si="201">P963/G963</f>
        <v>4.4910137051520874E-2</v>
      </c>
      <c r="R963" s="23">
        <f t="shared" ca="1" si="197"/>
        <v>-2.2585045474041263</v>
      </c>
      <c r="S963" s="24">
        <f t="shared" ca="1" si="195"/>
        <v>0</v>
      </c>
    </row>
    <row r="964" spans="5:19" x14ac:dyDescent="0.3">
      <c r="E964" s="21">
        <f t="shared" ref="E964:E1027" si="202">E963+1</f>
        <v>963</v>
      </c>
      <c r="F964" s="97">
        <v>44860</v>
      </c>
      <c r="G964" s="98">
        <v>50.609539030000001</v>
      </c>
      <c r="H964" s="25">
        <f t="shared" ref="H964:H1027" si="203">G963</f>
        <v>49.735935210000001</v>
      </c>
      <c r="I964" s="7">
        <f t="shared" ref="I964:I1027" si="204">(G964-H964)</f>
        <v>0.87360381999999959</v>
      </c>
      <c r="J964" s="7">
        <f t="shared" ref="J964:J1027" si="205">I964^2</f>
        <v>0.76318363431859171</v>
      </c>
      <c r="K964" s="7">
        <f t="shared" ref="K964:K1027" si="206">ABS(I964)</f>
        <v>0.87360381999999959</v>
      </c>
      <c r="L964" s="22">
        <f t="shared" ref="L964:L1027" si="207">K964/G964</f>
        <v>1.7261643491400906E-2</v>
      </c>
      <c r="M964" s="7">
        <f t="shared" ca="1" si="196"/>
        <v>50.698885600000004</v>
      </c>
      <c r="N964" s="7">
        <f t="shared" ca="1" si="198"/>
        <v>-8.9346570000003567E-2</v>
      </c>
      <c r="O964" s="7">
        <f t="shared" ca="1" si="199"/>
        <v>7.9828095707655377E-3</v>
      </c>
      <c r="P964" s="7">
        <f t="shared" ca="1" si="200"/>
        <v>8.9346570000003567E-2</v>
      </c>
      <c r="Q964" s="22">
        <f t="shared" ca="1" si="201"/>
        <v>1.7654096779471016E-3</v>
      </c>
      <c r="R964" s="23">
        <f t="shared" ca="1" si="197"/>
        <v>-0.11420345073746729</v>
      </c>
      <c r="S964" s="24">
        <f t="shared" ref="S964:S1027" ca="1" si="208">IF(N963*N964&lt;0,1,0)</f>
        <v>0</v>
      </c>
    </row>
    <row r="965" spans="5:19" x14ac:dyDescent="0.3">
      <c r="E965" s="21">
        <f t="shared" si="202"/>
        <v>964</v>
      </c>
      <c r="F965" s="97">
        <v>44861</v>
      </c>
      <c r="G965" s="98">
        <v>49.041023250000002</v>
      </c>
      <c r="H965" s="25">
        <f t="shared" si="203"/>
        <v>50.609539030000001</v>
      </c>
      <c r="I965" s="7">
        <f t="shared" si="204"/>
        <v>-1.5685157799999985</v>
      </c>
      <c r="J965" s="7">
        <f t="shared" si="205"/>
        <v>2.4602417521090034</v>
      </c>
      <c r="K965" s="7">
        <f t="shared" si="206"/>
        <v>1.5685157799999985</v>
      </c>
      <c r="L965" s="22">
        <f t="shared" si="207"/>
        <v>3.1983749034029348E-2</v>
      </c>
      <c r="M965" s="7">
        <f t="shared" ca="1" si="196"/>
        <v>50.44408416666667</v>
      </c>
      <c r="N965" s="7">
        <f t="shared" ca="1" si="198"/>
        <v>-1.4030609166666679</v>
      </c>
      <c r="O965" s="7">
        <f t="shared" ca="1" si="199"/>
        <v>1.9685799358775105</v>
      </c>
      <c r="P965" s="7">
        <f t="shared" ca="1" si="200"/>
        <v>1.4030609166666679</v>
      </c>
      <c r="Q965" s="22">
        <f t="shared" ca="1" si="201"/>
        <v>2.8609943750850832E-2</v>
      </c>
      <c r="R965" s="23">
        <f t="shared" ca="1" si="197"/>
        <v>-1.4279177974041315</v>
      </c>
      <c r="S965" s="24">
        <f t="shared" ca="1" si="208"/>
        <v>0</v>
      </c>
    </row>
    <row r="966" spans="5:19" x14ac:dyDescent="0.3">
      <c r="E966" s="21">
        <f t="shared" si="202"/>
        <v>965</v>
      </c>
      <c r="F966" s="97">
        <v>44862</v>
      </c>
      <c r="G966" s="98">
        <v>49.636657710000001</v>
      </c>
      <c r="H966" s="25">
        <f t="shared" si="203"/>
        <v>49.041023250000002</v>
      </c>
      <c r="I966" s="7">
        <f t="shared" si="204"/>
        <v>0.59563445999999942</v>
      </c>
      <c r="J966" s="7">
        <f t="shared" si="205"/>
        <v>0.35478040993949089</v>
      </c>
      <c r="K966" s="7">
        <f t="shared" si="206"/>
        <v>0.59563445999999942</v>
      </c>
      <c r="L966" s="22">
        <f t="shared" si="207"/>
        <v>1.199989055427478E-2</v>
      </c>
      <c r="M966" s="7">
        <f t="shared" ca="1" si="196"/>
        <v>49.795499163333339</v>
      </c>
      <c r="N966" s="7">
        <f t="shared" ca="1" si="198"/>
        <v>-0.15884145333333777</v>
      </c>
      <c r="O966" s="7">
        <f t="shared" ca="1" si="199"/>
        <v>2.523060729704692E-2</v>
      </c>
      <c r="P966" s="7">
        <f t="shared" ca="1" si="200"/>
        <v>0.15884145333333777</v>
      </c>
      <c r="Q966" s="22">
        <f t="shared" ca="1" si="201"/>
        <v>3.200083580594044E-3</v>
      </c>
      <c r="R966" s="23">
        <f t="shared" ca="1" si="197"/>
        <v>-0.18369833407080149</v>
      </c>
      <c r="S966" s="24">
        <f t="shared" ca="1" si="208"/>
        <v>0</v>
      </c>
    </row>
    <row r="967" spans="5:19" x14ac:dyDescent="0.3">
      <c r="E967" s="21">
        <f t="shared" si="202"/>
        <v>966</v>
      </c>
      <c r="F967" s="97">
        <v>44865</v>
      </c>
      <c r="G967" s="98">
        <v>48.40567017</v>
      </c>
      <c r="H967" s="25">
        <f t="shared" si="203"/>
        <v>49.636657710000001</v>
      </c>
      <c r="I967" s="7">
        <f t="shared" si="204"/>
        <v>-1.230987540000001</v>
      </c>
      <c r="J967" s="7">
        <f t="shared" si="205"/>
        <v>1.515330323635254</v>
      </c>
      <c r="K967" s="7">
        <f t="shared" si="206"/>
        <v>1.230987540000001</v>
      </c>
      <c r="L967" s="22">
        <f t="shared" si="207"/>
        <v>2.5430647601340728E-2</v>
      </c>
      <c r="M967" s="7">
        <f t="shared" ca="1" si="196"/>
        <v>49.762406663333337</v>
      </c>
      <c r="N967" s="7">
        <f t="shared" ca="1" si="198"/>
        <v>-1.3567364933333366</v>
      </c>
      <c r="O967" s="7">
        <f t="shared" ca="1" si="199"/>
        <v>1.8407339123424389</v>
      </c>
      <c r="P967" s="7">
        <f t="shared" ca="1" si="200"/>
        <v>1.3567364933333366</v>
      </c>
      <c r="Q967" s="22">
        <f t="shared" ca="1" si="201"/>
        <v>2.8028462131987803E-2</v>
      </c>
      <c r="R967" s="23">
        <f t="shared" ca="1" si="197"/>
        <v>-1.3815933740708002</v>
      </c>
      <c r="S967" s="24">
        <f t="shared" ca="1" si="208"/>
        <v>0</v>
      </c>
    </row>
    <row r="968" spans="5:19" x14ac:dyDescent="0.3">
      <c r="E968" s="21">
        <f t="shared" si="202"/>
        <v>967</v>
      </c>
      <c r="F968" s="97">
        <v>44866</v>
      </c>
      <c r="G968" s="98">
        <v>48.594291689999999</v>
      </c>
      <c r="H968" s="25">
        <f t="shared" si="203"/>
        <v>48.40567017</v>
      </c>
      <c r="I968" s="7">
        <f t="shared" si="204"/>
        <v>0.1886215199999981</v>
      </c>
      <c r="J968" s="7">
        <f t="shared" si="205"/>
        <v>3.5578077807109684E-2</v>
      </c>
      <c r="K968" s="7">
        <f t="shared" si="206"/>
        <v>0.1886215199999981</v>
      </c>
      <c r="L968" s="22">
        <f t="shared" si="207"/>
        <v>3.8815571426224467E-3</v>
      </c>
      <c r="M968" s="7">
        <f t="shared" ca="1" si="196"/>
        <v>49.027783710000001</v>
      </c>
      <c r="N968" s="7">
        <f t="shared" ca="1" si="198"/>
        <v>-0.43349202000000275</v>
      </c>
      <c r="O968" s="7">
        <f t="shared" ca="1" si="199"/>
        <v>0.1879153314036828</v>
      </c>
      <c r="P968" s="7">
        <f t="shared" ca="1" si="200"/>
        <v>0.43349202000000275</v>
      </c>
      <c r="Q968" s="22">
        <f t="shared" ca="1" si="201"/>
        <v>8.9206366617173918E-3</v>
      </c>
      <c r="R968" s="23">
        <f t="shared" ca="1" si="197"/>
        <v>-0.45834890073746648</v>
      </c>
      <c r="S968" s="24">
        <f t="shared" ca="1" si="208"/>
        <v>0</v>
      </c>
    </row>
    <row r="969" spans="5:19" x14ac:dyDescent="0.3">
      <c r="E969" s="21">
        <f t="shared" si="202"/>
        <v>968</v>
      </c>
      <c r="F969" s="97">
        <v>44867</v>
      </c>
      <c r="G969" s="98">
        <v>46.777584079999997</v>
      </c>
      <c r="H969" s="25">
        <f t="shared" si="203"/>
        <v>48.594291689999999</v>
      </c>
      <c r="I969" s="7">
        <f t="shared" si="204"/>
        <v>-1.8167076100000017</v>
      </c>
      <c r="J969" s="7">
        <f t="shared" si="205"/>
        <v>3.3004265402319182</v>
      </c>
      <c r="K969" s="7">
        <f t="shared" si="206"/>
        <v>1.8167076100000017</v>
      </c>
      <c r="L969" s="22">
        <f t="shared" si="207"/>
        <v>3.8837140603350327E-2</v>
      </c>
      <c r="M969" s="7">
        <f t="shared" ca="1" si="196"/>
        <v>48.87887319</v>
      </c>
      <c r="N969" s="7">
        <f t="shared" ca="1" si="198"/>
        <v>-2.1012891100000033</v>
      </c>
      <c r="O969" s="7">
        <f t="shared" ca="1" si="199"/>
        <v>4.4154159238046056</v>
      </c>
      <c r="P969" s="7">
        <f t="shared" ca="1" si="200"/>
        <v>2.1012891100000033</v>
      </c>
      <c r="Q969" s="22">
        <f t="shared" ca="1" si="201"/>
        <v>4.4920855818597533E-2</v>
      </c>
      <c r="R969" s="23">
        <f t="shared" ca="1" si="197"/>
        <v>-2.1261459907374669</v>
      </c>
      <c r="S969" s="24">
        <f t="shared" ca="1" si="208"/>
        <v>0</v>
      </c>
    </row>
    <row r="970" spans="5:19" x14ac:dyDescent="0.3">
      <c r="E970" s="21">
        <f t="shared" si="202"/>
        <v>969</v>
      </c>
      <c r="F970" s="97">
        <v>44868</v>
      </c>
      <c r="G970" s="98">
        <v>45.169361109999997</v>
      </c>
      <c r="H970" s="25">
        <f t="shared" si="203"/>
        <v>46.777584079999997</v>
      </c>
      <c r="I970" s="7">
        <f t="shared" si="204"/>
        <v>-1.6082229699999999</v>
      </c>
      <c r="J970" s="7">
        <f t="shared" si="205"/>
        <v>2.5863811212356205</v>
      </c>
      <c r="K970" s="7">
        <f t="shared" si="206"/>
        <v>1.6082229699999999</v>
      </c>
      <c r="L970" s="22">
        <f t="shared" si="207"/>
        <v>3.5604288625724158E-2</v>
      </c>
      <c r="M970" s="7">
        <f t="shared" ca="1" si="196"/>
        <v>47.925848646666658</v>
      </c>
      <c r="N970" s="7">
        <f t="shared" ca="1" si="198"/>
        <v>-2.7564875366666612</v>
      </c>
      <c r="O970" s="7">
        <f t="shared" ca="1" si="199"/>
        <v>7.5982235397986377</v>
      </c>
      <c r="P970" s="7">
        <f t="shared" ca="1" si="200"/>
        <v>2.7564875366666612</v>
      </c>
      <c r="Q970" s="22">
        <f t="shared" ca="1" si="201"/>
        <v>6.1025603836942589E-2</v>
      </c>
      <c r="R970" s="23">
        <f t="shared" ca="1" si="197"/>
        <v>-2.7813444174041249</v>
      </c>
      <c r="S970" s="24">
        <f t="shared" ca="1" si="208"/>
        <v>0</v>
      </c>
    </row>
    <row r="971" spans="5:19" x14ac:dyDescent="0.3">
      <c r="E971" s="21">
        <f t="shared" si="202"/>
        <v>970</v>
      </c>
      <c r="F971" s="97">
        <v>44869</v>
      </c>
      <c r="G971" s="98">
        <v>56.486518859999997</v>
      </c>
      <c r="H971" s="25">
        <f t="shared" si="203"/>
        <v>45.169361109999997</v>
      </c>
      <c r="I971" s="7">
        <f t="shared" si="204"/>
        <v>11.31715775</v>
      </c>
      <c r="J971" s="7">
        <f t="shared" si="205"/>
        <v>128.07805953838505</v>
      </c>
      <c r="K971" s="7">
        <f t="shared" si="206"/>
        <v>11.31715775</v>
      </c>
      <c r="L971" s="22">
        <f t="shared" si="207"/>
        <v>0.20035148170573597</v>
      </c>
      <c r="M971" s="7">
        <f t="shared" ca="1" si="196"/>
        <v>46.847078959999997</v>
      </c>
      <c r="N971" s="7">
        <f t="shared" ca="1" si="198"/>
        <v>9.6394398999999993</v>
      </c>
      <c r="O971" s="7">
        <f t="shared" ca="1" si="199"/>
        <v>92.918801585711989</v>
      </c>
      <c r="P971" s="7">
        <f t="shared" ca="1" si="200"/>
        <v>9.6394398999999993</v>
      </c>
      <c r="Q971" s="22">
        <f t="shared" ca="1" si="201"/>
        <v>0.17065027363238719</v>
      </c>
      <c r="R971" s="23">
        <f t="shared" ca="1" si="197"/>
        <v>9.6145830192625361</v>
      </c>
      <c r="S971" s="24">
        <f t="shared" ca="1" si="208"/>
        <v>1</v>
      </c>
    </row>
    <row r="972" spans="5:19" x14ac:dyDescent="0.3">
      <c r="E972" s="21">
        <f t="shared" si="202"/>
        <v>971</v>
      </c>
      <c r="F972" s="97">
        <v>44872</v>
      </c>
      <c r="G972" s="98">
        <v>57.30056381</v>
      </c>
      <c r="H972" s="25">
        <f t="shared" si="203"/>
        <v>56.486518859999997</v>
      </c>
      <c r="I972" s="7">
        <f t="shared" si="204"/>
        <v>0.8140449500000031</v>
      </c>
      <c r="J972" s="7">
        <f t="shared" si="205"/>
        <v>0.6626691806205075</v>
      </c>
      <c r="K972" s="7">
        <f t="shared" si="206"/>
        <v>0.8140449500000031</v>
      </c>
      <c r="L972" s="22">
        <f t="shared" si="207"/>
        <v>1.4206578362810756E-2</v>
      </c>
      <c r="M972" s="7">
        <f t="shared" ca="1" si="196"/>
        <v>49.477821349999999</v>
      </c>
      <c r="N972" s="7">
        <f t="shared" ca="1" si="198"/>
        <v>7.8227424600000006</v>
      </c>
      <c r="O972" s="7">
        <f t="shared" ca="1" si="199"/>
        <v>61.195299595486858</v>
      </c>
      <c r="P972" s="7">
        <f t="shared" ca="1" si="200"/>
        <v>7.8227424600000006</v>
      </c>
      <c r="Q972" s="22">
        <f t="shared" ca="1" si="201"/>
        <v>0.13652121270462592</v>
      </c>
      <c r="R972" s="23">
        <f t="shared" ca="1" si="197"/>
        <v>7.7978855792625366</v>
      </c>
      <c r="S972" s="24">
        <f t="shared" ca="1" si="208"/>
        <v>0</v>
      </c>
    </row>
    <row r="973" spans="5:19" x14ac:dyDescent="0.3">
      <c r="E973" s="21">
        <f t="shared" si="202"/>
        <v>972</v>
      </c>
      <c r="F973" s="97">
        <v>44873</v>
      </c>
      <c r="G973" s="98">
        <v>60.000793459999997</v>
      </c>
      <c r="H973" s="25">
        <f t="shared" si="203"/>
        <v>57.30056381</v>
      </c>
      <c r="I973" s="7">
        <f t="shared" si="204"/>
        <v>2.7002296499999972</v>
      </c>
      <c r="J973" s="7">
        <f t="shared" si="205"/>
        <v>7.2912401627391068</v>
      </c>
      <c r="K973" s="7">
        <f t="shared" si="206"/>
        <v>2.7002296499999972</v>
      </c>
      <c r="L973" s="22">
        <f t="shared" si="207"/>
        <v>4.500323236225412E-2</v>
      </c>
      <c r="M973" s="7">
        <f t="shared" ca="1" si="196"/>
        <v>52.98548126</v>
      </c>
      <c r="N973" s="7">
        <f t="shared" ca="1" si="198"/>
        <v>7.0153121999999968</v>
      </c>
      <c r="O973" s="7">
        <f t="shared" ca="1" si="199"/>
        <v>49.214605263468798</v>
      </c>
      <c r="P973" s="7">
        <f t="shared" ca="1" si="200"/>
        <v>7.0153121999999968</v>
      </c>
      <c r="Q973" s="22">
        <f t="shared" ca="1" si="201"/>
        <v>0.11692032380666449</v>
      </c>
      <c r="R973" s="23">
        <f t="shared" ca="1" si="197"/>
        <v>6.9904553192625327</v>
      </c>
      <c r="S973" s="24">
        <f t="shared" ca="1" si="208"/>
        <v>0</v>
      </c>
    </row>
    <row r="974" spans="5:19" x14ac:dyDescent="0.3">
      <c r="E974" s="21">
        <f t="shared" si="202"/>
        <v>973</v>
      </c>
      <c r="F974" s="97">
        <v>44874</v>
      </c>
      <c r="G974" s="98">
        <v>61.321128850000001</v>
      </c>
      <c r="H974" s="25">
        <f t="shared" si="203"/>
        <v>60.000793459999997</v>
      </c>
      <c r="I974" s="7">
        <f t="shared" si="204"/>
        <v>1.3203353900000039</v>
      </c>
      <c r="J974" s="7">
        <f t="shared" si="205"/>
        <v>1.7432855420864624</v>
      </c>
      <c r="K974" s="7">
        <f t="shared" si="206"/>
        <v>1.3203353900000039</v>
      </c>
      <c r="L974" s="22">
        <f t="shared" si="207"/>
        <v>2.153149191414476E-2</v>
      </c>
      <c r="M974" s="7">
        <f t="shared" ca="1" si="196"/>
        <v>57.929292043333326</v>
      </c>
      <c r="N974" s="7">
        <f t="shared" ca="1" si="198"/>
        <v>3.3918368066666744</v>
      </c>
      <c r="O974" s="7">
        <f t="shared" ca="1" si="199"/>
        <v>11.504556923058784</v>
      </c>
      <c r="P974" s="7">
        <f t="shared" ca="1" si="200"/>
        <v>3.3918368066666744</v>
      </c>
      <c r="Q974" s="22">
        <f t="shared" ca="1" si="201"/>
        <v>5.5312693524667139E-2</v>
      </c>
      <c r="R974" s="23">
        <f t="shared" ca="1" si="197"/>
        <v>3.3669799259292108</v>
      </c>
      <c r="S974" s="24">
        <f t="shared" ca="1" si="208"/>
        <v>0</v>
      </c>
    </row>
    <row r="975" spans="5:19" x14ac:dyDescent="0.3">
      <c r="E975" s="21">
        <f t="shared" si="202"/>
        <v>974</v>
      </c>
      <c r="F975" s="97">
        <v>44875</v>
      </c>
      <c r="G975" s="98">
        <v>64.954536439999998</v>
      </c>
      <c r="H975" s="25">
        <f t="shared" si="203"/>
        <v>61.321128850000001</v>
      </c>
      <c r="I975" s="7">
        <f t="shared" si="204"/>
        <v>3.6334075899999974</v>
      </c>
      <c r="J975" s="7">
        <f t="shared" si="205"/>
        <v>13.201650715069588</v>
      </c>
      <c r="K975" s="7">
        <f t="shared" si="206"/>
        <v>3.6334075899999974</v>
      </c>
      <c r="L975" s="22">
        <f t="shared" si="207"/>
        <v>5.5937703340493541E-2</v>
      </c>
      <c r="M975" s="7">
        <f t="shared" ca="1" si="196"/>
        <v>59.540828706666666</v>
      </c>
      <c r="N975" s="7">
        <f t="shared" ca="1" si="198"/>
        <v>5.4137077333333323</v>
      </c>
      <c r="O975" s="7">
        <f t="shared" ca="1" si="199"/>
        <v>29.308231421953128</v>
      </c>
      <c r="P975" s="7">
        <f t="shared" ca="1" si="200"/>
        <v>5.4137077333333323</v>
      </c>
      <c r="Q975" s="22">
        <f t="shared" ca="1" si="201"/>
        <v>8.3346106831723735E-2</v>
      </c>
      <c r="R975" s="23">
        <f t="shared" ca="1" si="197"/>
        <v>5.3888508525958683</v>
      </c>
      <c r="S975" s="24">
        <f t="shared" ca="1" si="208"/>
        <v>0</v>
      </c>
    </row>
    <row r="976" spans="5:19" x14ac:dyDescent="0.3">
      <c r="E976" s="21">
        <f t="shared" si="202"/>
        <v>975</v>
      </c>
      <c r="F976" s="97">
        <v>44876</v>
      </c>
      <c r="G976" s="98">
        <v>70.275588990000003</v>
      </c>
      <c r="H976" s="25">
        <f t="shared" si="203"/>
        <v>64.954536439999998</v>
      </c>
      <c r="I976" s="7">
        <f t="shared" si="204"/>
        <v>5.3210525500000045</v>
      </c>
      <c r="J976" s="7">
        <f t="shared" si="205"/>
        <v>28.31360023986155</v>
      </c>
      <c r="K976" s="7">
        <f t="shared" si="206"/>
        <v>5.3210525500000045</v>
      </c>
      <c r="L976" s="22">
        <f t="shared" si="207"/>
        <v>7.5716939928560031E-2</v>
      </c>
      <c r="M976" s="7">
        <f t="shared" ca="1" si="196"/>
        <v>62.092152916666663</v>
      </c>
      <c r="N976" s="7">
        <f t="shared" ca="1" si="198"/>
        <v>8.1834360733333398</v>
      </c>
      <c r="O976" s="7">
        <f t="shared" ca="1" si="199"/>
        <v>66.968625966333391</v>
      </c>
      <c r="P976" s="7">
        <f t="shared" ca="1" si="200"/>
        <v>8.1834360733333398</v>
      </c>
      <c r="Q976" s="22">
        <f t="shared" ca="1" si="201"/>
        <v>0.11644777640352209</v>
      </c>
      <c r="R976" s="23">
        <f t="shared" ca="1" si="197"/>
        <v>8.1585791925958766</v>
      </c>
      <c r="S976" s="24">
        <f t="shared" ca="1" si="208"/>
        <v>0</v>
      </c>
    </row>
    <row r="977" spans="5:19" x14ac:dyDescent="0.3">
      <c r="E977" s="21">
        <f t="shared" si="202"/>
        <v>976</v>
      </c>
      <c r="F977" s="97">
        <v>44879</v>
      </c>
      <c r="G977" s="98">
        <v>67.505859380000004</v>
      </c>
      <c r="H977" s="25">
        <f t="shared" si="203"/>
        <v>70.275588990000003</v>
      </c>
      <c r="I977" s="7">
        <f t="shared" si="204"/>
        <v>-2.7697296099999988</v>
      </c>
      <c r="J977" s="7">
        <f t="shared" si="205"/>
        <v>7.6714021125107461</v>
      </c>
      <c r="K977" s="7">
        <f t="shared" si="206"/>
        <v>2.7697296099999988</v>
      </c>
      <c r="L977" s="22">
        <f t="shared" si="207"/>
        <v>4.1029469670311139E-2</v>
      </c>
      <c r="M977" s="7">
        <f t="shared" ca="1" si="196"/>
        <v>65.517084760000003</v>
      </c>
      <c r="N977" s="7">
        <f t="shared" ca="1" si="198"/>
        <v>1.9887746200000009</v>
      </c>
      <c r="O977" s="7">
        <f t="shared" ca="1" si="199"/>
        <v>3.9552244891561483</v>
      </c>
      <c r="P977" s="7">
        <f t="shared" ca="1" si="200"/>
        <v>1.9887746200000009</v>
      </c>
      <c r="Q977" s="22">
        <f t="shared" ca="1" si="201"/>
        <v>2.9460770342984718E-2</v>
      </c>
      <c r="R977" s="23">
        <f t="shared" ca="1" si="197"/>
        <v>1.9639177392625373</v>
      </c>
      <c r="S977" s="24">
        <f t="shared" ca="1" si="208"/>
        <v>0</v>
      </c>
    </row>
    <row r="978" spans="5:19" x14ac:dyDescent="0.3">
      <c r="E978" s="21">
        <f t="shared" si="202"/>
        <v>977</v>
      </c>
      <c r="F978" s="97">
        <v>44880</v>
      </c>
      <c r="G978" s="98">
        <v>67.257675169999999</v>
      </c>
      <c r="H978" s="25">
        <f t="shared" si="203"/>
        <v>67.505859380000004</v>
      </c>
      <c r="I978" s="7">
        <f t="shared" si="204"/>
        <v>-0.24818421000000512</v>
      </c>
      <c r="J978" s="7">
        <f t="shared" si="205"/>
        <v>6.1595402093326646E-2</v>
      </c>
      <c r="K978" s="7">
        <f t="shared" si="206"/>
        <v>0.24818421000000512</v>
      </c>
      <c r="L978" s="22">
        <f t="shared" si="207"/>
        <v>3.6900503826915896E-3</v>
      </c>
      <c r="M978" s="7">
        <f t="shared" ca="1" si="196"/>
        <v>67.57866160333333</v>
      </c>
      <c r="N978" s="7">
        <f t="shared" ca="1" si="198"/>
        <v>-0.32098643333333143</v>
      </c>
      <c r="O978" s="7">
        <f t="shared" ca="1" si="199"/>
        <v>0.10303229038405322</v>
      </c>
      <c r="P978" s="7">
        <f t="shared" ca="1" si="200"/>
        <v>0.32098643333333143</v>
      </c>
      <c r="Q978" s="22">
        <f t="shared" ca="1" si="201"/>
        <v>4.7724877870370707E-3</v>
      </c>
      <c r="R978" s="23">
        <f t="shared" ca="1" si="197"/>
        <v>-0.34584331407079516</v>
      </c>
      <c r="S978" s="24">
        <f t="shared" ca="1" si="208"/>
        <v>1</v>
      </c>
    </row>
    <row r="979" spans="5:19" x14ac:dyDescent="0.3">
      <c r="E979" s="21">
        <f t="shared" si="202"/>
        <v>978</v>
      </c>
      <c r="F979" s="97">
        <v>44881</v>
      </c>
      <c r="G979" s="98">
        <v>66.830795289999998</v>
      </c>
      <c r="H979" s="25">
        <f t="shared" si="203"/>
        <v>67.257675169999999</v>
      </c>
      <c r="I979" s="7">
        <f t="shared" si="204"/>
        <v>-0.42687988000000132</v>
      </c>
      <c r="J979" s="7">
        <f t="shared" si="205"/>
        <v>0.18222643194881552</v>
      </c>
      <c r="K979" s="7">
        <f t="shared" si="206"/>
        <v>0.42687988000000132</v>
      </c>
      <c r="L979" s="22">
        <f t="shared" si="207"/>
        <v>6.3874726935035601E-3</v>
      </c>
      <c r="M979" s="7">
        <f t="shared" ca="1" si="196"/>
        <v>68.346374513333345</v>
      </c>
      <c r="N979" s="7">
        <f t="shared" ca="1" si="198"/>
        <v>-1.5155792233333472</v>
      </c>
      <c r="O979" s="7">
        <f t="shared" ca="1" si="199"/>
        <v>2.2969803821997119</v>
      </c>
      <c r="P979" s="7">
        <f t="shared" ca="1" si="200"/>
        <v>1.5155792233333472</v>
      </c>
      <c r="Q979" s="22">
        <f t="shared" ca="1" si="201"/>
        <v>2.2677857068089176E-2</v>
      </c>
      <c r="R979" s="23">
        <f t="shared" ca="1" si="197"/>
        <v>-1.5404361040708108</v>
      </c>
      <c r="S979" s="24">
        <f t="shared" ca="1" si="208"/>
        <v>0</v>
      </c>
    </row>
    <row r="980" spans="5:19" x14ac:dyDescent="0.3">
      <c r="E980" s="21">
        <f t="shared" si="202"/>
        <v>979</v>
      </c>
      <c r="F980" s="97">
        <v>44882</v>
      </c>
      <c r="G980" s="98">
        <v>66.552833559999996</v>
      </c>
      <c r="H980" s="25">
        <f t="shared" si="203"/>
        <v>66.830795289999998</v>
      </c>
      <c r="I980" s="7">
        <f t="shared" si="204"/>
        <v>-0.27796173000000124</v>
      </c>
      <c r="J980" s="7">
        <f t="shared" si="205"/>
        <v>7.7262723344593595E-2</v>
      </c>
      <c r="K980" s="7">
        <f t="shared" si="206"/>
        <v>0.27796173000000124</v>
      </c>
      <c r="L980" s="22">
        <f t="shared" si="207"/>
        <v>4.1765574075731549E-3</v>
      </c>
      <c r="M980" s="7">
        <f t="shared" ca="1" si="196"/>
        <v>67.198109946666662</v>
      </c>
      <c r="N980" s="7">
        <f t="shared" ca="1" si="198"/>
        <v>-0.64527638666666576</v>
      </c>
      <c r="O980" s="7">
        <f t="shared" ca="1" si="199"/>
        <v>0.41638161518958833</v>
      </c>
      <c r="P980" s="7">
        <f t="shared" ca="1" si="200"/>
        <v>0.64527638666666576</v>
      </c>
      <c r="Q980" s="22">
        <f t="shared" ca="1" si="201"/>
        <v>9.695701176793978E-3</v>
      </c>
      <c r="R980" s="23">
        <f t="shared" ca="1" si="197"/>
        <v>-0.67013326740412948</v>
      </c>
      <c r="S980" s="24">
        <f t="shared" ca="1" si="208"/>
        <v>0</v>
      </c>
    </row>
    <row r="981" spans="5:19" x14ac:dyDescent="0.3">
      <c r="E981" s="21">
        <f t="shared" si="202"/>
        <v>980</v>
      </c>
      <c r="F981" s="97">
        <v>44883</v>
      </c>
      <c r="G981" s="98">
        <v>66.25501251</v>
      </c>
      <c r="H981" s="25">
        <f t="shared" si="203"/>
        <v>66.552833559999996</v>
      </c>
      <c r="I981" s="7">
        <f t="shared" si="204"/>
        <v>-0.29782104999999603</v>
      </c>
      <c r="J981" s="7">
        <f t="shared" si="205"/>
        <v>8.8697377823100138E-2</v>
      </c>
      <c r="K981" s="7">
        <f t="shared" si="206"/>
        <v>0.29782104999999603</v>
      </c>
      <c r="L981" s="22">
        <f t="shared" si="207"/>
        <v>4.4950719759511825E-3</v>
      </c>
      <c r="M981" s="7">
        <f t="shared" ca="1" si="196"/>
        <v>66.88043467333334</v>
      </c>
      <c r="N981" s="7">
        <f t="shared" ca="1" si="198"/>
        <v>-0.62542216333334011</v>
      </c>
      <c r="O981" s="7">
        <f t="shared" ca="1" si="199"/>
        <v>0.39115288238855517</v>
      </c>
      <c r="P981" s="7">
        <f t="shared" ca="1" si="200"/>
        <v>0.62542216333334011</v>
      </c>
      <c r="Q981" s="22">
        <f t="shared" ca="1" si="201"/>
        <v>9.4396203342191499E-3</v>
      </c>
      <c r="R981" s="23">
        <f t="shared" ca="1" si="197"/>
        <v>-0.65027904407080384</v>
      </c>
      <c r="S981" s="24">
        <f t="shared" ca="1" si="208"/>
        <v>0</v>
      </c>
    </row>
    <row r="982" spans="5:19" x14ac:dyDescent="0.3">
      <c r="E982" s="21">
        <f t="shared" si="202"/>
        <v>981</v>
      </c>
      <c r="F982" s="97">
        <v>44886</v>
      </c>
      <c r="G982" s="98">
        <v>63.247032169999997</v>
      </c>
      <c r="H982" s="25">
        <f t="shared" si="203"/>
        <v>66.25501251</v>
      </c>
      <c r="I982" s="7">
        <f t="shared" si="204"/>
        <v>-3.0079803400000031</v>
      </c>
      <c r="J982" s="7">
        <f t="shared" si="205"/>
        <v>9.0479457258265352</v>
      </c>
      <c r="K982" s="7">
        <f t="shared" si="206"/>
        <v>3.0079803400000031</v>
      </c>
      <c r="L982" s="22">
        <f t="shared" si="207"/>
        <v>4.7559233007407109E-2</v>
      </c>
      <c r="M982" s="7">
        <f t="shared" ca="1" si="196"/>
        <v>66.546213786666655</v>
      </c>
      <c r="N982" s="7">
        <f t="shared" ca="1" si="198"/>
        <v>-3.2991816166666581</v>
      </c>
      <c r="O982" s="7">
        <f t="shared" ca="1" si="199"/>
        <v>10.884599339751224</v>
      </c>
      <c r="P982" s="7">
        <f t="shared" ca="1" si="200"/>
        <v>3.2991816166666581</v>
      </c>
      <c r="Q982" s="22">
        <f t="shared" ca="1" si="201"/>
        <v>5.2163421799759337E-2</v>
      </c>
      <c r="R982" s="23">
        <f t="shared" ca="1" si="197"/>
        <v>-3.3240384974041217</v>
      </c>
      <c r="S982" s="24">
        <f t="shared" ca="1" si="208"/>
        <v>0</v>
      </c>
    </row>
    <row r="983" spans="5:19" x14ac:dyDescent="0.3">
      <c r="E983" s="21">
        <f t="shared" si="202"/>
        <v>982</v>
      </c>
      <c r="F983" s="97">
        <v>44887</v>
      </c>
      <c r="G983" s="98">
        <v>63.20732117</v>
      </c>
      <c r="H983" s="25">
        <f t="shared" si="203"/>
        <v>63.247032169999997</v>
      </c>
      <c r="I983" s="7">
        <f t="shared" si="204"/>
        <v>-3.9710999999996943E-2</v>
      </c>
      <c r="J983" s="7">
        <f t="shared" si="205"/>
        <v>1.5769635209997572E-3</v>
      </c>
      <c r="K983" s="7">
        <f t="shared" si="206"/>
        <v>3.9710999999996943E-2</v>
      </c>
      <c r="L983" s="22">
        <f t="shared" si="207"/>
        <v>6.2826582846616376E-4</v>
      </c>
      <c r="M983" s="7">
        <f t="shared" ca="1" si="196"/>
        <v>65.351626080000003</v>
      </c>
      <c r="N983" s="7">
        <f t="shared" ca="1" si="198"/>
        <v>-2.1443049100000025</v>
      </c>
      <c r="O983" s="7">
        <f t="shared" ca="1" si="199"/>
        <v>4.5980435470501186</v>
      </c>
      <c r="P983" s="7">
        <f t="shared" ca="1" si="200"/>
        <v>2.1443049100000025</v>
      </c>
      <c r="Q983" s="22">
        <f t="shared" ca="1" si="201"/>
        <v>3.3924945248553752E-2</v>
      </c>
      <c r="R983" s="23">
        <f t="shared" ca="1" si="197"/>
        <v>-2.1691617907374661</v>
      </c>
      <c r="S983" s="24">
        <f t="shared" ca="1" si="208"/>
        <v>0</v>
      </c>
    </row>
    <row r="984" spans="5:19" x14ac:dyDescent="0.3">
      <c r="E984" s="21">
        <f t="shared" si="202"/>
        <v>983</v>
      </c>
      <c r="F984" s="97">
        <v>44888</v>
      </c>
      <c r="G984" s="98">
        <v>64.219909670000007</v>
      </c>
      <c r="H984" s="25">
        <f t="shared" si="203"/>
        <v>63.20732117</v>
      </c>
      <c r="I984" s="7">
        <f t="shared" si="204"/>
        <v>1.0125885000000068</v>
      </c>
      <c r="J984" s="7">
        <f t="shared" si="205"/>
        <v>1.0253354703322637</v>
      </c>
      <c r="K984" s="7">
        <f t="shared" si="206"/>
        <v>1.0125885000000068</v>
      </c>
      <c r="L984" s="22">
        <f t="shared" si="207"/>
        <v>1.5767516728118852E-2</v>
      </c>
      <c r="M984" s="7">
        <f t="shared" ca="1" si="196"/>
        <v>64.236455283333328</v>
      </c>
      <c r="N984" s="7">
        <f t="shared" ca="1" si="198"/>
        <v>-1.654561333332083E-2</v>
      </c>
      <c r="O984" s="7">
        <f t="shared" ca="1" si="199"/>
        <v>2.7375732057576403E-4</v>
      </c>
      <c r="P984" s="7">
        <f t="shared" ca="1" si="200"/>
        <v>1.654561333332083E-2</v>
      </c>
      <c r="Q984" s="22">
        <f t="shared" ca="1" si="201"/>
        <v>2.5763993469224742E-4</v>
      </c>
      <c r="R984" s="23">
        <f t="shared" ca="1" si="197"/>
        <v>-4.140249407078455E-2</v>
      </c>
      <c r="S984" s="24">
        <f t="shared" ca="1" si="208"/>
        <v>0</v>
      </c>
    </row>
    <row r="985" spans="5:19" x14ac:dyDescent="0.3">
      <c r="E985" s="21">
        <f t="shared" si="202"/>
        <v>984</v>
      </c>
      <c r="F985" s="97">
        <v>44890</v>
      </c>
      <c r="G985" s="98">
        <v>63.892307279999997</v>
      </c>
      <c r="H985" s="25">
        <f t="shared" si="203"/>
        <v>64.219909670000007</v>
      </c>
      <c r="I985" s="7">
        <f t="shared" si="204"/>
        <v>-0.32760239000000979</v>
      </c>
      <c r="J985" s="7">
        <f t="shared" si="205"/>
        <v>0.10732332593371852</v>
      </c>
      <c r="K985" s="7">
        <f t="shared" si="206"/>
        <v>0.32760239000000979</v>
      </c>
      <c r="L985" s="22">
        <f t="shared" si="207"/>
        <v>5.1274152389634876E-3</v>
      </c>
      <c r="M985" s="7">
        <f t="shared" ca="1" si="196"/>
        <v>63.558087669999999</v>
      </c>
      <c r="N985" s="7">
        <f t="shared" ca="1" si="198"/>
        <v>0.33421960999999811</v>
      </c>
      <c r="O985" s="7">
        <f t="shared" ca="1" si="199"/>
        <v>0.11170274770855083</v>
      </c>
      <c r="P985" s="7">
        <f t="shared" ca="1" si="200"/>
        <v>0.33421960999999811</v>
      </c>
      <c r="Q985" s="22">
        <f t="shared" ca="1" si="201"/>
        <v>5.2309835757741964E-3</v>
      </c>
      <c r="R985" s="23">
        <f t="shared" ca="1" si="197"/>
        <v>0.30936272926253439</v>
      </c>
      <c r="S985" s="24">
        <f t="shared" ca="1" si="208"/>
        <v>1</v>
      </c>
    </row>
    <row r="986" spans="5:19" x14ac:dyDescent="0.3">
      <c r="E986" s="21">
        <f t="shared" si="202"/>
        <v>985</v>
      </c>
      <c r="F986" s="97">
        <v>44893</v>
      </c>
      <c r="G986" s="98">
        <v>61.886989589999999</v>
      </c>
      <c r="H986" s="25">
        <f t="shared" si="203"/>
        <v>63.892307279999997</v>
      </c>
      <c r="I986" s="7">
        <f t="shared" si="204"/>
        <v>-2.0053176899999983</v>
      </c>
      <c r="J986" s="7">
        <f t="shared" si="205"/>
        <v>4.0212990378269291</v>
      </c>
      <c r="K986" s="7">
        <f t="shared" si="206"/>
        <v>2.0053176899999983</v>
      </c>
      <c r="L986" s="22">
        <f t="shared" si="207"/>
        <v>3.2402896041400391E-2</v>
      </c>
      <c r="M986" s="7">
        <f t="shared" ca="1" si="196"/>
        <v>63.773179373333335</v>
      </c>
      <c r="N986" s="7">
        <f t="shared" ca="1" si="198"/>
        <v>-1.8861897833333359</v>
      </c>
      <c r="O986" s="7">
        <f t="shared" ca="1" si="199"/>
        <v>3.5577118987510565</v>
      </c>
      <c r="P986" s="7">
        <f t="shared" ca="1" si="200"/>
        <v>1.8861897833333359</v>
      </c>
      <c r="Q986" s="22">
        <f t="shared" ca="1" si="201"/>
        <v>3.0477969534942698E-2</v>
      </c>
      <c r="R986" s="23">
        <f t="shared" ca="1" si="197"/>
        <v>-1.9110466640707995</v>
      </c>
      <c r="S986" s="24">
        <f t="shared" ca="1" si="208"/>
        <v>1</v>
      </c>
    </row>
    <row r="987" spans="5:19" x14ac:dyDescent="0.3">
      <c r="E987" s="21">
        <f t="shared" si="202"/>
        <v>986</v>
      </c>
      <c r="F987" s="97">
        <v>44894</v>
      </c>
      <c r="G987" s="98">
        <v>62.135173799999997</v>
      </c>
      <c r="H987" s="25">
        <f t="shared" si="203"/>
        <v>61.886989589999999</v>
      </c>
      <c r="I987" s="7">
        <f t="shared" si="204"/>
        <v>0.24818420999999802</v>
      </c>
      <c r="J987" s="7">
        <f t="shared" si="205"/>
        <v>6.1595402093323114E-2</v>
      </c>
      <c r="K987" s="7">
        <f t="shared" si="206"/>
        <v>0.24818420999999802</v>
      </c>
      <c r="L987" s="22">
        <f t="shared" si="207"/>
        <v>3.9942627471977561E-3</v>
      </c>
      <c r="M987" s="7">
        <f t="shared" ca="1" si="196"/>
        <v>63.333068846666663</v>
      </c>
      <c r="N987" s="7">
        <f t="shared" ca="1" si="198"/>
        <v>-1.197895046666666</v>
      </c>
      <c r="O987" s="7">
        <f t="shared" ca="1" si="199"/>
        <v>1.4349525428285339</v>
      </c>
      <c r="P987" s="7">
        <f t="shared" ca="1" si="200"/>
        <v>1.197895046666666</v>
      </c>
      <c r="Q987" s="22">
        <f t="shared" ca="1" si="201"/>
        <v>1.9278855653038603E-2</v>
      </c>
      <c r="R987" s="23">
        <f t="shared" ca="1" si="197"/>
        <v>-1.2227519274041296</v>
      </c>
      <c r="S987" s="24">
        <f t="shared" ca="1" si="208"/>
        <v>0</v>
      </c>
    </row>
    <row r="988" spans="5:19" x14ac:dyDescent="0.3">
      <c r="E988" s="21">
        <f t="shared" si="202"/>
        <v>987</v>
      </c>
      <c r="F988" s="97">
        <v>44895</v>
      </c>
      <c r="G988" s="98">
        <v>64.041221620000002</v>
      </c>
      <c r="H988" s="25">
        <f t="shared" si="203"/>
        <v>62.135173799999997</v>
      </c>
      <c r="I988" s="7">
        <f t="shared" si="204"/>
        <v>1.9060478200000048</v>
      </c>
      <c r="J988" s="7">
        <f t="shared" si="205"/>
        <v>3.6330182921267706</v>
      </c>
      <c r="K988" s="7">
        <f t="shared" si="206"/>
        <v>1.9060478200000048</v>
      </c>
      <c r="L988" s="22">
        <f t="shared" si="207"/>
        <v>2.9762827313162123E-2</v>
      </c>
      <c r="M988" s="7">
        <f t="shared" ca="1" si="196"/>
        <v>62.638156889999998</v>
      </c>
      <c r="N988" s="7">
        <f t="shared" ca="1" si="198"/>
        <v>1.4030647300000041</v>
      </c>
      <c r="O988" s="7">
        <f t="shared" ca="1" si="199"/>
        <v>1.9685906365699843</v>
      </c>
      <c r="P988" s="7">
        <f t="shared" ca="1" si="200"/>
        <v>1.4030647300000041</v>
      </c>
      <c r="Q988" s="22">
        <f t="shared" ca="1" si="201"/>
        <v>2.1908775231136886E-2</v>
      </c>
      <c r="R988" s="23">
        <f t="shared" ca="1" si="197"/>
        <v>1.3782078492625405</v>
      </c>
      <c r="S988" s="24">
        <f t="shared" ca="1" si="208"/>
        <v>1</v>
      </c>
    </row>
    <row r="989" spans="5:19" x14ac:dyDescent="0.3">
      <c r="E989" s="21">
        <f t="shared" si="202"/>
        <v>988</v>
      </c>
      <c r="F989" s="97">
        <v>44896</v>
      </c>
      <c r="G989" s="98">
        <v>65.282135010000005</v>
      </c>
      <c r="H989" s="25">
        <f t="shared" si="203"/>
        <v>64.041221620000002</v>
      </c>
      <c r="I989" s="7">
        <f t="shared" si="204"/>
        <v>1.2409133900000029</v>
      </c>
      <c r="J989" s="7">
        <f t="shared" si="205"/>
        <v>1.5398660414812992</v>
      </c>
      <c r="K989" s="7">
        <f t="shared" si="206"/>
        <v>1.2409133900000029</v>
      </c>
      <c r="L989" s="22">
        <f t="shared" si="207"/>
        <v>1.9008468240352711E-2</v>
      </c>
      <c r="M989" s="7">
        <f t="shared" ca="1" si="196"/>
        <v>62.687795003333328</v>
      </c>
      <c r="N989" s="7">
        <f t="shared" ca="1" si="198"/>
        <v>2.5943400066666769</v>
      </c>
      <c r="O989" s="7">
        <f t="shared" ca="1" si="199"/>
        <v>6.7306000701912527</v>
      </c>
      <c r="P989" s="7">
        <f t="shared" ca="1" si="200"/>
        <v>2.5943400066666769</v>
      </c>
      <c r="Q989" s="22">
        <f t="shared" ca="1" si="201"/>
        <v>3.9740428315790721E-2</v>
      </c>
      <c r="R989" s="23">
        <f t="shared" ca="1" si="197"/>
        <v>2.5694831259292132</v>
      </c>
      <c r="S989" s="24">
        <f t="shared" ca="1" si="208"/>
        <v>0</v>
      </c>
    </row>
    <row r="990" spans="5:19" x14ac:dyDescent="0.3">
      <c r="E990" s="21">
        <f t="shared" si="202"/>
        <v>989</v>
      </c>
      <c r="F990" s="97">
        <v>44897</v>
      </c>
      <c r="G990" s="98">
        <v>65.053810119999994</v>
      </c>
      <c r="H990" s="25">
        <f t="shared" si="203"/>
        <v>65.282135010000005</v>
      </c>
      <c r="I990" s="7">
        <f t="shared" si="204"/>
        <v>-0.22832489000001033</v>
      </c>
      <c r="J990" s="7">
        <f t="shared" si="205"/>
        <v>5.2132255393516819E-2</v>
      </c>
      <c r="K990" s="7">
        <f t="shared" si="206"/>
        <v>0.22832489000001033</v>
      </c>
      <c r="L990" s="22">
        <f t="shared" si="207"/>
        <v>3.5097850468533073E-3</v>
      </c>
      <c r="M990" s="7">
        <f t="shared" ca="1" si="196"/>
        <v>63.819510143333332</v>
      </c>
      <c r="N990" s="7">
        <f t="shared" ca="1" si="198"/>
        <v>1.2342999766666622</v>
      </c>
      <c r="O990" s="7">
        <f t="shared" ca="1" si="199"/>
        <v>1.523496432399323</v>
      </c>
      <c r="P990" s="7">
        <f t="shared" ca="1" si="200"/>
        <v>1.2342999766666622</v>
      </c>
      <c r="Q990" s="22">
        <f t="shared" ca="1" si="201"/>
        <v>1.8973523217008192E-2</v>
      </c>
      <c r="R990" s="23">
        <f t="shared" ca="1" si="197"/>
        <v>1.2094430959291986</v>
      </c>
      <c r="S990" s="24">
        <f t="shared" ca="1" si="208"/>
        <v>0</v>
      </c>
    </row>
    <row r="991" spans="5:19" x14ac:dyDescent="0.3">
      <c r="E991" s="21">
        <f t="shared" si="202"/>
        <v>990</v>
      </c>
      <c r="F991" s="97">
        <v>44900</v>
      </c>
      <c r="G991" s="98">
        <v>63.68383789</v>
      </c>
      <c r="H991" s="25">
        <f t="shared" si="203"/>
        <v>65.053810119999994</v>
      </c>
      <c r="I991" s="7">
        <f t="shared" si="204"/>
        <v>-1.3699722299999948</v>
      </c>
      <c r="J991" s="7">
        <f t="shared" si="205"/>
        <v>1.8768239109711586</v>
      </c>
      <c r="K991" s="7">
        <f t="shared" si="206"/>
        <v>1.3699722299999948</v>
      </c>
      <c r="L991" s="22">
        <f t="shared" si="207"/>
        <v>2.1512086510337588E-2</v>
      </c>
      <c r="M991" s="7">
        <f t="shared" ca="1" si="196"/>
        <v>64.792388916666667</v>
      </c>
      <c r="N991" s="7">
        <f t="shared" ca="1" si="198"/>
        <v>-1.1085510266666674</v>
      </c>
      <c r="O991" s="7">
        <f t="shared" ca="1" si="199"/>
        <v>1.2288853787237224</v>
      </c>
      <c r="P991" s="7">
        <f t="shared" ca="1" si="200"/>
        <v>1.1085510266666674</v>
      </c>
      <c r="Q991" s="22">
        <f t="shared" ca="1" si="201"/>
        <v>1.7407101446703769E-2</v>
      </c>
      <c r="R991" s="23">
        <f t="shared" ca="1" si="197"/>
        <v>-1.133407907404131</v>
      </c>
      <c r="S991" s="24">
        <f t="shared" ca="1" si="208"/>
        <v>1</v>
      </c>
    </row>
    <row r="992" spans="5:19" x14ac:dyDescent="0.3">
      <c r="E992" s="21">
        <f t="shared" si="202"/>
        <v>991</v>
      </c>
      <c r="F992" s="97">
        <v>44901</v>
      </c>
      <c r="G992" s="98">
        <v>61.648731230000003</v>
      </c>
      <c r="H992" s="25">
        <f t="shared" si="203"/>
        <v>63.68383789</v>
      </c>
      <c r="I992" s="7">
        <f t="shared" si="204"/>
        <v>-2.0351066599999967</v>
      </c>
      <c r="J992" s="7">
        <f t="shared" si="205"/>
        <v>4.1416591175763422</v>
      </c>
      <c r="K992" s="7">
        <f t="shared" si="206"/>
        <v>2.0351066599999967</v>
      </c>
      <c r="L992" s="22">
        <f t="shared" si="207"/>
        <v>3.3011330799451337E-2</v>
      </c>
      <c r="M992" s="7">
        <f t="shared" ca="1" si="196"/>
        <v>64.673261006666664</v>
      </c>
      <c r="N992" s="7">
        <f t="shared" ca="1" si="198"/>
        <v>-3.024529776666661</v>
      </c>
      <c r="O992" s="7">
        <f t="shared" ca="1" si="199"/>
        <v>9.1477803699432823</v>
      </c>
      <c r="P992" s="7">
        <f t="shared" ca="1" si="200"/>
        <v>3.024529776666661</v>
      </c>
      <c r="Q992" s="22">
        <f t="shared" ca="1" si="201"/>
        <v>4.9060697865503516E-2</v>
      </c>
      <c r="R992" s="23">
        <f t="shared" ca="1" si="197"/>
        <v>-3.0493866574041246</v>
      </c>
      <c r="S992" s="24">
        <f t="shared" ca="1" si="208"/>
        <v>0</v>
      </c>
    </row>
    <row r="993" spans="5:19" x14ac:dyDescent="0.3">
      <c r="E993" s="21">
        <f t="shared" si="202"/>
        <v>992</v>
      </c>
      <c r="F993" s="97">
        <v>44902</v>
      </c>
      <c r="G993" s="98">
        <v>61.122581480000001</v>
      </c>
      <c r="H993" s="25">
        <f t="shared" si="203"/>
        <v>61.648731230000003</v>
      </c>
      <c r="I993" s="7">
        <f t="shared" si="204"/>
        <v>-0.52614975000000186</v>
      </c>
      <c r="J993" s="7">
        <f t="shared" si="205"/>
        <v>0.27683355942506443</v>
      </c>
      <c r="K993" s="7">
        <f t="shared" si="206"/>
        <v>0.52614975000000186</v>
      </c>
      <c r="L993" s="22">
        <f t="shared" si="207"/>
        <v>8.6081074663406348E-3</v>
      </c>
      <c r="M993" s="7">
        <f t="shared" ca="1" si="196"/>
        <v>63.46212641333333</v>
      </c>
      <c r="N993" s="7">
        <f t="shared" ca="1" si="198"/>
        <v>-2.3395449333333289</v>
      </c>
      <c r="O993" s="7">
        <f t="shared" ca="1" si="199"/>
        <v>5.4734704950856505</v>
      </c>
      <c r="P993" s="7">
        <f t="shared" ca="1" si="200"/>
        <v>2.3395449333333289</v>
      </c>
      <c r="Q993" s="22">
        <f t="shared" ca="1" si="201"/>
        <v>3.8276278204952031E-2</v>
      </c>
      <c r="R993" s="23">
        <f t="shared" ca="1" si="197"/>
        <v>-2.3644018140707925</v>
      </c>
      <c r="S993" s="24">
        <f t="shared" ca="1" si="208"/>
        <v>0</v>
      </c>
    </row>
    <row r="994" spans="5:19" x14ac:dyDescent="0.3">
      <c r="E994" s="21">
        <f t="shared" si="202"/>
        <v>993</v>
      </c>
      <c r="F994" s="97">
        <v>44903</v>
      </c>
      <c r="G994" s="98">
        <v>61.589168549999997</v>
      </c>
      <c r="H994" s="25">
        <f t="shared" si="203"/>
        <v>61.122581480000001</v>
      </c>
      <c r="I994" s="7">
        <f t="shared" si="204"/>
        <v>0.46658706999999566</v>
      </c>
      <c r="J994" s="7">
        <f t="shared" si="205"/>
        <v>0.21770349389118085</v>
      </c>
      <c r="K994" s="7">
        <f t="shared" si="206"/>
        <v>0.46658706999999566</v>
      </c>
      <c r="L994" s="22">
        <f t="shared" si="207"/>
        <v>7.5757975141555259E-3</v>
      </c>
      <c r="M994" s="7">
        <f t="shared" ca="1" si="196"/>
        <v>62.151716866666668</v>
      </c>
      <c r="N994" s="7">
        <f t="shared" ca="1" si="198"/>
        <v>-0.56254831666667116</v>
      </c>
      <c r="O994" s="7">
        <f t="shared" ca="1" si="199"/>
        <v>0.31646060858450531</v>
      </c>
      <c r="P994" s="7">
        <f t="shared" ca="1" si="200"/>
        <v>0.56254831666667116</v>
      </c>
      <c r="Q994" s="22">
        <f t="shared" ca="1" si="201"/>
        <v>9.1338839265215441E-3</v>
      </c>
      <c r="R994" s="23">
        <f t="shared" ca="1" si="197"/>
        <v>-0.58740519740413488</v>
      </c>
      <c r="S994" s="24">
        <f t="shared" ca="1" si="208"/>
        <v>0</v>
      </c>
    </row>
    <row r="995" spans="5:19" x14ac:dyDescent="0.3">
      <c r="E995" s="21">
        <f t="shared" si="202"/>
        <v>994</v>
      </c>
      <c r="F995" s="97">
        <v>44904</v>
      </c>
      <c r="G995" s="98">
        <v>61.668586730000001</v>
      </c>
      <c r="H995" s="25">
        <f t="shared" si="203"/>
        <v>61.589168549999997</v>
      </c>
      <c r="I995" s="7">
        <f t="shared" si="204"/>
        <v>7.9418180000004668E-2</v>
      </c>
      <c r="J995" s="7">
        <f t="shared" si="205"/>
        <v>6.3072473145131414E-3</v>
      </c>
      <c r="K995" s="7">
        <f t="shared" si="206"/>
        <v>7.9418180000004668E-2</v>
      </c>
      <c r="L995" s="22">
        <f t="shared" si="207"/>
        <v>1.2878222805350913E-3</v>
      </c>
      <c r="M995" s="7">
        <f t="shared" ca="1" si="196"/>
        <v>61.453493753333333</v>
      </c>
      <c r="N995" s="7">
        <f t="shared" ca="1" si="198"/>
        <v>0.21509297666666782</v>
      </c>
      <c r="O995" s="7">
        <f t="shared" ca="1" si="199"/>
        <v>4.6264988611327711E-2</v>
      </c>
      <c r="P995" s="7">
        <f t="shared" ca="1" si="200"/>
        <v>0.21509297666666782</v>
      </c>
      <c r="Q995" s="22">
        <f t="shared" ca="1" si="201"/>
        <v>3.4878856168440659E-3</v>
      </c>
      <c r="R995" s="23">
        <f t="shared" ca="1" si="197"/>
        <v>0.1902360959292041</v>
      </c>
      <c r="S995" s="24">
        <f t="shared" ca="1" si="208"/>
        <v>1</v>
      </c>
    </row>
    <row r="996" spans="5:19" x14ac:dyDescent="0.3">
      <c r="E996" s="21">
        <f t="shared" si="202"/>
        <v>995</v>
      </c>
      <c r="F996" s="97">
        <v>44907</v>
      </c>
      <c r="G996" s="98">
        <v>61.738075260000002</v>
      </c>
      <c r="H996" s="25">
        <f t="shared" si="203"/>
        <v>61.668586730000001</v>
      </c>
      <c r="I996" s="7">
        <f t="shared" si="204"/>
        <v>6.9488530000000992E-2</v>
      </c>
      <c r="J996" s="7">
        <f t="shared" si="205"/>
        <v>4.8286558015610374E-3</v>
      </c>
      <c r="K996" s="7">
        <f t="shared" si="206"/>
        <v>6.9488530000000992E-2</v>
      </c>
      <c r="L996" s="22">
        <f t="shared" si="207"/>
        <v>1.1255376800679514E-3</v>
      </c>
      <c r="M996" s="7">
        <f t="shared" ca="1" si="196"/>
        <v>61.460112253333328</v>
      </c>
      <c r="N996" s="7">
        <f t="shared" ca="1" si="198"/>
        <v>0.27796300666667406</v>
      </c>
      <c r="O996" s="7">
        <f t="shared" ca="1" si="199"/>
        <v>7.7263433075177496E-2</v>
      </c>
      <c r="P996" s="7">
        <f t="shared" ca="1" si="200"/>
        <v>0.27796300666667406</v>
      </c>
      <c r="Q996" s="22">
        <f t="shared" ca="1" si="201"/>
        <v>4.5022946616990805E-3</v>
      </c>
      <c r="R996" s="23">
        <f t="shared" ca="1" si="197"/>
        <v>0.25310612592921033</v>
      </c>
      <c r="S996" s="24">
        <f t="shared" ca="1" si="208"/>
        <v>0</v>
      </c>
    </row>
    <row r="997" spans="5:19" x14ac:dyDescent="0.3">
      <c r="E997" s="21">
        <f t="shared" si="202"/>
        <v>996</v>
      </c>
      <c r="F997" s="97">
        <v>44908</v>
      </c>
      <c r="G997" s="98">
        <v>64.964462280000006</v>
      </c>
      <c r="H997" s="25">
        <f t="shared" si="203"/>
        <v>61.738075260000002</v>
      </c>
      <c r="I997" s="7">
        <f t="shared" si="204"/>
        <v>3.2263870200000042</v>
      </c>
      <c r="J997" s="7">
        <f t="shared" si="205"/>
        <v>10.409573202824507</v>
      </c>
      <c r="K997" s="7">
        <f t="shared" si="206"/>
        <v>3.2263870200000042</v>
      </c>
      <c r="L997" s="22">
        <f t="shared" si="207"/>
        <v>4.9663876322013079E-2</v>
      </c>
      <c r="M997" s="7">
        <f t="shared" ca="1" si="196"/>
        <v>61.665276846666664</v>
      </c>
      <c r="N997" s="7">
        <f t="shared" ca="1" si="198"/>
        <v>3.2991854333333421</v>
      </c>
      <c r="O997" s="7">
        <f t="shared" ca="1" si="199"/>
        <v>10.884624523518912</v>
      </c>
      <c r="P997" s="7">
        <f t="shared" ca="1" si="200"/>
        <v>3.2991854333333421</v>
      </c>
      <c r="Q997" s="22">
        <f t="shared" ca="1" si="201"/>
        <v>5.0784464575627387E-2</v>
      </c>
      <c r="R997" s="23">
        <f t="shared" ca="1" si="197"/>
        <v>3.2743285525958785</v>
      </c>
      <c r="S997" s="24">
        <f t="shared" ca="1" si="208"/>
        <v>0</v>
      </c>
    </row>
    <row r="998" spans="5:19" x14ac:dyDescent="0.3">
      <c r="E998" s="21">
        <f t="shared" si="202"/>
        <v>997</v>
      </c>
      <c r="F998" s="97">
        <v>44909</v>
      </c>
      <c r="G998" s="98">
        <v>65.014099119999997</v>
      </c>
      <c r="H998" s="25">
        <f t="shared" si="203"/>
        <v>64.964462280000006</v>
      </c>
      <c r="I998" s="7">
        <f t="shared" si="204"/>
        <v>4.9636839999990912E-2</v>
      </c>
      <c r="J998" s="7">
        <f t="shared" si="205"/>
        <v>2.463815885184698E-3</v>
      </c>
      <c r="K998" s="7">
        <f t="shared" si="206"/>
        <v>4.9636839999990912E-2</v>
      </c>
      <c r="L998" s="22">
        <f t="shared" si="207"/>
        <v>7.6347808662815652E-4</v>
      </c>
      <c r="M998" s="7">
        <f t="shared" ca="1" si="196"/>
        <v>62.790374756666665</v>
      </c>
      <c r="N998" s="7">
        <f t="shared" ca="1" si="198"/>
        <v>2.2237243633333321</v>
      </c>
      <c r="O998" s="7">
        <f t="shared" ca="1" si="199"/>
        <v>4.9449500440822334</v>
      </c>
      <c r="P998" s="7">
        <f t="shared" ca="1" si="200"/>
        <v>2.2237243633333321</v>
      </c>
      <c r="Q998" s="22">
        <f t="shared" ca="1" si="201"/>
        <v>3.4203724937092263E-2</v>
      </c>
      <c r="R998" s="23">
        <f t="shared" ca="1" si="197"/>
        <v>2.1988674825958685</v>
      </c>
      <c r="S998" s="24">
        <f t="shared" ca="1" si="208"/>
        <v>0</v>
      </c>
    </row>
    <row r="999" spans="5:19" x14ac:dyDescent="0.3">
      <c r="E999" s="21">
        <f t="shared" si="202"/>
        <v>998</v>
      </c>
      <c r="F999" s="97">
        <v>44910</v>
      </c>
      <c r="G999" s="98">
        <v>62.313861850000002</v>
      </c>
      <c r="H999" s="25">
        <f t="shared" si="203"/>
        <v>65.014099119999997</v>
      </c>
      <c r="I999" s="7">
        <f t="shared" si="204"/>
        <v>-2.7002372699999952</v>
      </c>
      <c r="J999" s="7">
        <f t="shared" si="205"/>
        <v>7.2912813142970272</v>
      </c>
      <c r="K999" s="7">
        <f t="shared" si="206"/>
        <v>2.7002372699999952</v>
      </c>
      <c r="L999" s="22">
        <f t="shared" si="207"/>
        <v>4.3332850666516591E-2</v>
      </c>
      <c r="M999" s="7">
        <f t="shared" ca="1" si="196"/>
        <v>63.905545553333333</v>
      </c>
      <c r="N999" s="7">
        <f t="shared" ca="1" si="198"/>
        <v>-1.5916837033333309</v>
      </c>
      <c r="O999" s="7">
        <f t="shared" ca="1" si="199"/>
        <v>2.5334570114569068</v>
      </c>
      <c r="P999" s="7">
        <f t="shared" ca="1" si="200"/>
        <v>1.5916837033333309</v>
      </c>
      <c r="Q999" s="22">
        <f t="shared" ca="1" si="201"/>
        <v>2.554301171647462E-2</v>
      </c>
      <c r="R999" s="23">
        <f t="shared" ca="1" si="197"/>
        <v>-1.6165405840707945</v>
      </c>
      <c r="S999" s="24">
        <f t="shared" ca="1" si="208"/>
        <v>1</v>
      </c>
    </row>
    <row r="1000" spans="5:19" x14ac:dyDescent="0.3">
      <c r="E1000" s="21">
        <f t="shared" si="202"/>
        <v>999</v>
      </c>
      <c r="F1000" s="97">
        <v>44911</v>
      </c>
      <c r="G1000" s="98">
        <v>63.743396760000003</v>
      </c>
      <c r="H1000" s="25">
        <f t="shared" si="203"/>
        <v>62.313861850000002</v>
      </c>
      <c r="I1000" s="7">
        <f t="shared" si="204"/>
        <v>1.429534910000001</v>
      </c>
      <c r="J1000" s="7">
        <f t="shared" si="205"/>
        <v>2.0435700589087111</v>
      </c>
      <c r="K1000" s="7">
        <f t="shared" si="206"/>
        <v>1.429534910000001</v>
      </c>
      <c r="L1000" s="22">
        <f t="shared" si="207"/>
        <v>2.2426399951391621E-2</v>
      </c>
      <c r="M1000" s="7">
        <f t="shared" ca="1" si="196"/>
        <v>64.097474416666657</v>
      </c>
      <c r="N1000" s="7">
        <f t="shared" ca="1" si="198"/>
        <v>-0.3540776566666537</v>
      </c>
      <c r="O1000" s="7">
        <f t="shared" ca="1" si="199"/>
        <v>0.12537098695054869</v>
      </c>
      <c r="P1000" s="7">
        <f t="shared" ca="1" si="200"/>
        <v>0.3540776566666537</v>
      </c>
      <c r="Q1000" s="22">
        <f t="shared" ca="1" si="201"/>
        <v>5.5547346809864872E-3</v>
      </c>
      <c r="R1000" s="23">
        <f t="shared" ca="1" si="197"/>
        <v>-0.37893453740411742</v>
      </c>
      <c r="S1000" s="24">
        <f t="shared" ca="1" si="208"/>
        <v>0</v>
      </c>
    </row>
    <row r="1001" spans="5:19" x14ac:dyDescent="0.3">
      <c r="E1001" s="21">
        <f t="shared" si="202"/>
        <v>1000</v>
      </c>
      <c r="F1001" s="97">
        <v>44914</v>
      </c>
      <c r="G1001" s="98">
        <v>63.624267580000001</v>
      </c>
      <c r="H1001" s="25">
        <f t="shared" si="203"/>
        <v>63.743396760000003</v>
      </c>
      <c r="I1001" s="7">
        <f t="shared" si="204"/>
        <v>-0.11912918000000161</v>
      </c>
      <c r="J1001" s="7">
        <f t="shared" si="205"/>
        <v>1.4191761527472783E-2</v>
      </c>
      <c r="K1001" s="7">
        <f t="shared" si="206"/>
        <v>0.11912918000000161</v>
      </c>
      <c r="L1001" s="22">
        <f t="shared" si="207"/>
        <v>1.8723858761943426E-3</v>
      </c>
      <c r="M1001" s="7">
        <f t="shared" ca="1" si="196"/>
        <v>63.690452576666665</v>
      </c>
      <c r="N1001" s="7">
        <f t="shared" ca="1" si="198"/>
        <v>-6.6184996666663665E-2</v>
      </c>
      <c r="O1001" s="7">
        <f t="shared" ca="1" si="199"/>
        <v>4.3804537837662805E-3</v>
      </c>
      <c r="P1001" s="7">
        <f t="shared" ca="1" si="200"/>
        <v>6.6184996666663665E-2</v>
      </c>
      <c r="Q1001" s="22">
        <f t="shared" ca="1" si="201"/>
        <v>1.0402476788191526E-3</v>
      </c>
      <c r="R1001" s="23">
        <f t="shared" ca="1" si="197"/>
        <v>-9.1041877404127391E-2</v>
      </c>
      <c r="S1001" s="24">
        <f t="shared" ca="1" si="208"/>
        <v>0</v>
      </c>
    </row>
    <row r="1002" spans="5:19" x14ac:dyDescent="0.3">
      <c r="E1002" s="21">
        <f t="shared" si="202"/>
        <v>1001</v>
      </c>
      <c r="F1002" s="97">
        <v>44915</v>
      </c>
      <c r="G1002" s="98">
        <v>62.552116390000002</v>
      </c>
      <c r="H1002" s="25">
        <f t="shared" si="203"/>
        <v>63.624267580000001</v>
      </c>
      <c r="I1002" s="7">
        <f t="shared" si="204"/>
        <v>-1.0721511899999996</v>
      </c>
      <c r="J1002" s="7">
        <f t="shared" si="205"/>
        <v>1.1495081742184152</v>
      </c>
      <c r="K1002" s="7">
        <f t="shared" si="206"/>
        <v>1.0721511899999996</v>
      </c>
      <c r="L1002" s="22">
        <f t="shared" si="207"/>
        <v>1.7140126535693058E-2</v>
      </c>
      <c r="M1002" s="7">
        <f t="shared" ca="1" si="196"/>
        <v>63.227175396666667</v>
      </c>
      <c r="N1002" s="7">
        <f t="shared" ca="1" si="198"/>
        <v>-0.67505900666666463</v>
      </c>
      <c r="O1002" s="7">
        <f t="shared" ca="1" si="199"/>
        <v>0.45570466248178398</v>
      </c>
      <c r="P1002" s="7">
        <f t="shared" ca="1" si="200"/>
        <v>0.67505900666666463</v>
      </c>
      <c r="Q1002" s="22">
        <f t="shared" ca="1" si="201"/>
        <v>1.0791945111142299E-2</v>
      </c>
      <c r="R1002" s="23">
        <f t="shared" ca="1" si="197"/>
        <v>-0.69991588740412836</v>
      </c>
      <c r="S1002" s="24">
        <f t="shared" ca="1" si="208"/>
        <v>0</v>
      </c>
    </row>
    <row r="1003" spans="5:19" x14ac:dyDescent="0.3">
      <c r="E1003" s="21">
        <f t="shared" si="202"/>
        <v>1002</v>
      </c>
      <c r="F1003" s="97">
        <v>44916</v>
      </c>
      <c r="G1003" s="98">
        <v>66.215301510000003</v>
      </c>
      <c r="H1003" s="25">
        <f t="shared" si="203"/>
        <v>62.552116390000002</v>
      </c>
      <c r="I1003" s="7">
        <f t="shared" si="204"/>
        <v>3.6631851200000014</v>
      </c>
      <c r="J1003" s="7">
        <f t="shared" si="205"/>
        <v>13.418925223389424</v>
      </c>
      <c r="K1003" s="7">
        <f t="shared" si="206"/>
        <v>3.6631851200000014</v>
      </c>
      <c r="L1003" s="22">
        <f t="shared" si="207"/>
        <v>5.5322335418902802E-2</v>
      </c>
      <c r="M1003" s="7">
        <f t="shared" ca="1" si="196"/>
        <v>63.306593576666671</v>
      </c>
      <c r="N1003" s="7">
        <f t="shared" ca="1" si="198"/>
        <v>2.9087079333333321</v>
      </c>
      <c r="O1003" s="7">
        <f t="shared" ca="1" si="199"/>
        <v>8.4605818414362641</v>
      </c>
      <c r="P1003" s="7">
        <f t="shared" ca="1" si="200"/>
        <v>2.9087079333333321</v>
      </c>
      <c r="Q1003" s="22">
        <f t="shared" ca="1" si="201"/>
        <v>4.3928032750769119E-2</v>
      </c>
      <c r="R1003" s="23">
        <f t="shared" ca="1" si="197"/>
        <v>2.8838510525958685</v>
      </c>
      <c r="S1003" s="24">
        <f t="shared" ca="1" si="208"/>
        <v>1</v>
      </c>
    </row>
    <row r="1004" spans="5:19" x14ac:dyDescent="0.3">
      <c r="E1004" s="21">
        <f t="shared" si="202"/>
        <v>1003</v>
      </c>
      <c r="F1004" s="97">
        <v>44917</v>
      </c>
      <c r="G1004" s="98">
        <v>65.9174881</v>
      </c>
      <c r="H1004" s="25">
        <f t="shared" si="203"/>
        <v>66.215301510000003</v>
      </c>
      <c r="I1004" s="7">
        <f t="shared" si="204"/>
        <v>-0.29781341000000339</v>
      </c>
      <c r="J1004" s="7">
        <f t="shared" si="205"/>
        <v>8.8692827175830116E-2</v>
      </c>
      <c r="K1004" s="7">
        <f t="shared" si="206"/>
        <v>0.29781341000000339</v>
      </c>
      <c r="L1004" s="22">
        <f t="shared" si="207"/>
        <v>4.5179726743865929E-3</v>
      </c>
      <c r="M1004" s="7">
        <f t="shared" ca="1" si="196"/>
        <v>64.130561826666664</v>
      </c>
      <c r="N1004" s="7">
        <f t="shared" ca="1" si="198"/>
        <v>1.7869262733333358</v>
      </c>
      <c r="O1004" s="7">
        <f t="shared" ca="1" si="199"/>
        <v>3.1931055063289633</v>
      </c>
      <c r="P1004" s="7">
        <f t="shared" ca="1" si="200"/>
        <v>1.7869262733333358</v>
      </c>
      <c r="Q1004" s="22">
        <f t="shared" ca="1" si="201"/>
        <v>2.7108531056621615E-2</v>
      </c>
      <c r="R1004" s="23">
        <f t="shared" ca="1" si="197"/>
        <v>1.7620693925958721</v>
      </c>
      <c r="S1004" s="24">
        <f t="shared" ca="1" si="208"/>
        <v>0</v>
      </c>
    </row>
    <row r="1005" spans="5:19" x14ac:dyDescent="0.3">
      <c r="E1005" s="21">
        <f t="shared" si="202"/>
        <v>1004</v>
      </c>
      <c r="F1005" s="97">
        <v>44918</v>
      </c>
      <c r="G1005" s="98">
        <v>66.433708190000004</v>
      </c>
      <c r="H1005" s="25">
        <f t="shared" si="203"/>
        <v>65.9174881</v>
      </c>
      <c r="I1005" s="7">
        <f t="shared" si="204"/>
        <v>0.51622009000000446</v>
      </c>
      <c r="J1005" s="7">
        <f t="shared" si="205"/>
        <v>0.26648318131961268</v>
      </c>
      <c r="K1005" s="7">
        <f t="shared" si="206"/>
        <v>0.51622009000000446</v>
      </c>
      <c r="L1005" s="22">
        <f t="shared" si="207"/>
        <v>7.7704542477685891E-3</v>
      </c>
      <c r="M1005" s="7">
        <f t="shared" ca="1" si="196"/>
        <v>64.894968666666671</v>
      </c>
      <c r="N1005" s="7">
        <f t="shared" ca="1" si="198"/>
        <v>1.5387395233333336</v>
      </c>
      <c r="O1005" s="7">
        <f t="shared" ca="1" si="199"/>
        <v>2.3677193206680949</v>
      </c>
      <c r="P1005" s="7">
        <f t="shared" ca="1" si="200"/>
        <v>1.5387395233333336</v>
      </c>
      <c r="Q1005" s="22">
        <f t="shared" ca="1" si="201"/>
        <v>2.316202971739208E-2</v>
      </c>
      <c r="R1005" s="23">
        <f t="shared" ca="1" si="197"/>
        <v>1.51388264259587</v>
      </c>
      <c r="S1005" s="24">
        <f t="shared" ca="1" si="208"/>
        <v>0</v>
      </c>
    </row>
    <row r="1006" spans="5:19" x14ac:dyDescent="0.3">
      <c r="E1006" s="21">
        <f t="shared" si="202"/>
        <v>1005</v>
      </c>
      <c r="F1006" s="97">
        <v>44922</v>
      </c>
      <c r="G1006" s="98">
        <v>66.691818240000003</v>
      </c>
      <c r="H1006" s="25">
        <f t="shared" si="203"/>
        <v>66.433708190000004</v>
      </c>
      <c r="I1006" s="7">
        <f t="shared" si="204"/>
        <v>0.25811004999999909</v>
      </c>
      <c r="J1006" s="7">
        <f t="shared" si="205"/>
        <v>6.6620797911002033E-2</v>
      </c>
      <c r="K1006" s="7">
        <f t="shared" si="206"/>
        <v>0.25811004999999909</v>
      </c>
      <c r="L1006" s="22">
        <f t="shared" si="207"/>
        <v>3.8701906292486032E-3</v>
      </c>
      <c r="M1006" s="7">
        <f t="shared" ca="1" si="196"/>
        <v>66.188832599999998</v>
      </c>
      <c r="N1006" s="7">
        <f t="shared" ca="1" si="198"/>
        <v>0.50298564000000567</v>
      </c>
      <c r="O1006" s="7">
        <f t="shared" ca="1" si="199"/>
        <v>0.25299455404621529</v>
      </c>
      <c r="P1006" s="7">
        <f t="shared" ca="1" si="200"/>
        <v>0.50298564000000567</v>
      </c>
      <c r="Q1006" s="22">
        <f t="shared" ca="1" si="201"/>
        <v>7.5419392254375229E-3</v>
      </c>
      <c r="R1006" s="23">
        <f t="shared" ca="1" si="197"/>
        <v>0.47812875926254195</v>
      </c>
      <c r="S1006" s="24">
        <f t="shared" ca="1" si="208"/>
        <v>0</v>
      </c>
    </row>
    <row r="1007" spans="5:19" x14ac:dyDescent="0.3">
      <c r="E1007" s="21">
        <f t="shared" si="202"/>
        <v>1006</v>
      </c>
      <c r="F1007" s="97">
        <v>44923</v>
      </c>
      <c r="G1007" s="98">
        <v>65.947273249999995</v>
      </c>
      <c r="H1007" s="25">
        <f t="shared" si="203"/>
        <v>66.691818240000003</v>
      </c>
      <c r="I1007" s="7">
        <f t="shared" si="204"/>
        <v>-0.74454499000000851</v>
      </c>
      <c r="J1007" s="7">
        <f t="shared" si="205"/>
        <v>0.55434724213411279</v>
      </c>
      <c r="K1007" s="7">
        <f t="shared" si="206"/>
        <v>0.74454499000000851</v>
      </c>
      <c r="L1007" s="22">
        <f t="shared" si="207"/>
        <v>1.1290004170111894E-2</v>
      </c>
      <c r="M1007" s="7">
        <f t="shared" ca="1" si="196"/>
        <v>66.347671510000012</v>
      </c>
      <c r="N1007" s="7">
        <f t="shared" ca="1" si="198"/>
        <v>-0.4003982600000171</v>
      </c>
      <c r="O1007" s="7">
        <f t="shared" ca="1" si="199"/>
        <v>0.1603187666110413</v>
      </c>
      <c r="P1007" s="7">
        <f t="shared" ca="1" si="200"/>
        <v>0.4003982600000171</v>
      </c>
      <c r="Q1007" s="22">
        <f t="shared" ca="1" si="201"/>
        <v>6.0714907572015061E-3</v>
      </c>
      <c r="R1007" s="23">
        <f t="shared" ca="1" si="197"/>
        <v>-0.42525514073748083</v>
      </c>
      <c r="S1007" s="24">
        <f t="shared" ca="1" si="208"/>
        <v>1</v>
      </c>
    </row>
    <row r="1008" spans="5:19" x14ac:dyDescent="0.3">
      <c r="E1008" s="21">
        <f t="shared" si="202"/>
        <v>1007</v>
      </c>
      <c r="F1008" s="97">
        <v>44924</v>
      </c>
      <c r="G1008" s="98">
        <v>67.833465579999995</v>
      </c>
      <c r="H1008" s="25">
        <f t="shared" si="203"/>
        <v>65.947273249999995</v>
      </c>
      <c r="I1008" s="7">
        <f t="shared" si="204"/>
        <v>1.8861923300000001</v>
      </c>
      <c r="J1008" s="7">
        <f t="shared" si="205"/>
        <v>3.5577215057508291</v>
      </c>
      <c r="K1008" s="7">
        <f t="shared" si="206"/>
        <v>1.8861923300000001</v>
      </c>
      <c r="L1008" s="22">
        <f t="shared" si="207"/>
        <v>2.7806220924618728E-2</v>
      </c>
      <c r="M1008" s="7">
        <f t="shared" ca="1" si="196"/>
        <v>66.35759989333333</v>
      </c>
      <c r="N1008" s="7">
        <f t="shared" ca="1" si="198"/>
        <v>1.4758656866666655</v>
      </c>
      <c r="O1008" s="7">
        <f t="shared" ca="1" si="199"/>
        <v>2.178179525080068</v>
      </c>
      <c r="P1008" s="7">
        <f t="shared" ca="1" si="200"/>
        <v>1.4758656866666655</v>
      </c>
      <c r="Q1008" s="22">
        <f t="shared" ca="1" si="201"/>
        <v>2.1757191292638443E-2</v>
      </c>
      <c r="R1008" s="23">
        <f t="shared" ca="1" si="197"/>
        <v>1.4510088059292019</v>
      </c>
      <c r="S1008" s="24">
        <f t="shared" ca="1" si="208"/>
        <v>1</v>
      </c>
    </row>
    <row r="1009" spans="5:19" x14ac:dyDescent="0.3">
      <c r="E1009" s="21">
        <f t="shared" si="202"/>
        <v>1008</v>
      </c>
      <c r="F1009" s="97">
        <v>44925</v>
      </c>
      <c r="G1009" s="98">
        <v>67.247741700000006</v>
      </c>
      <c r="H1009" s="25">
        <f t="shared" si="203"/>
        <v>67.833465579999995</v>
      </c>
      <c r="I1009" s="7">
        <f t="shared" si="204"/>
        <v>-0.58572387999998909</v>
      </c>
      <c r="J1009" s="7">
        <f t="shared" si="205"/>
        <v>0.34307246360224164</v>
      </c>
      <c r="K1009" s="7">
        <f t="shared" si="206"/>
        <v>0.58572387999998909</v>
      </c>
      <c r="L1009" s="22">
        <f t="shared" si="207"/>
        <v>8.7099412588897245E-3</v>
      </c>
      <c r="M1009" s="7">
        <f t="shared" ca="1" si="196"/>
        <v>66.824185689999993</v>
      </c>
      <c r="N1009" s="7">
        <f t="shared" ca="1" si="198"/>
        <v>0.42355601000001286</v>
      </c>
      <c r="O1009" s="7">
        <f t="shared" ca="1" si="199"/>
        <v>0.17939969360713098</v>
      </c>
      <c r="P1009" s="7">
        <f t="shared" ca="1" si="200"/>
        <v>0.42355601000001286</v>
      </c>
      <c r="Q1009" s="22">
        <f t="shared" ca="1" si="201"/>
        <v>6.298442137872012E-3</v>
      </c>
      <c r="R1009" s="23">
        <f t="shared" ca="1" si="197"/>
        <v>0.39869912926254913</v>
      </c>
      <c r="S1009" s="24">
        <f t="shared" ca="1" si="208"/>
        <v>0</v>
      </c>
    </row>
    <row r="1010" spans="5:19" x14ac:dyDescent="0.3">
      <c r="E1010" s="21">
        <f t="shared" si="202"/>
        <v>1009</v>
      </c>
      <c r="F1010" s="97">
        <v>44929</v>
      </c>
      <c r="G1010" s="98">
        <v>69.233207699999994</v>
      </c>
      <c r="H1010" s="25">
        <f t="shared" si="203"/>
        <v>67.247741700000006</v>
      </c>
      <c r="I1010" s="7">
        <f t="shared" si="204"/>
        <v>1.9854659999999882</v>
      </c>
      <c r="J1010" s="7">
        <f t="shared" si="205"/>
        <v>3.9420752371559531</v>
      </c>
      <c r="K1010" s="7">
        <f t="shared" si="206"/>
        <v>1.9854659999999882</v>
      </c>
      <c r="L1010" s="22">
        <f t="shared" si="207"/>
        <v>2.867794322925743E-2</v>
      </c>
      <c r="M1010" s="7">
        <f t="shared" ca="1" si="196"/>
        <v>67.009493509999999</v>
      </c>
      <c r="N1010" s="7">
        <f t="shared" ca="1" si="198"/>
        <v>2.2237141899999955</v>
      </c>
      <c r="O1010" s="7">
        <f t="shared" ca="1" si="199"/>
        <v>4.944904798807336</v>
      </c>
      <c r="P1010" s="7">
        <f t="shared" ca="1" si="200"/>
        <v>2.2237141899999955</v>
      </c>
      <c r="Q1010" s="22">
        <f t="shared" ca="1" si="201"/>
        <v>3.2119184765145525E-2</v>
      </c>
      <c r="R1010" s="23">
        <f t="shared" ca="1" si="197"/>
        <v>2.1988573092625319</v>
      </c>
      <c r="S1010" s="24">
        <f t="shared" ca="1" si="208"/>
        <v>0</v>
      </c>
    </row>
    <row r="1011" spans="5:19" x14ac:dyDescent="0.3">
      <c r="E1011" s="21">
        <f t="shared" si="202"/>
        <v>1010</v>
      </c>
      <c r="F1011" s="97">
        <v>44930</v>
      </c>
      <c r="G1011" s="98">
        <v>72.955963130000001</v>
      </c>
      <c r="H1011" s="25">
        <f t="shared" si="203"/>
        <v>69.233207699999994</v>
      </c>
      <c r="I1011" s="7">
        <f t="shared" si="204"/>
        <v>3.7227554300000065</v>
      </c>
      <c r="J1011" s="7">
        <f t="shared" si="205"/>
        <v>13.858907991594533</v>
      </c>
      <c r="K1011" s="7">
        <f t="shared" si="206"/>
        <v>3.7227554300000065</v>
      </c>
      <c r="L1011" s="22">
        <f t="shared" si="207"/>
        <v>5.1027431758613621E-2</v>
      </c>
      <c r="M1011" s="7">
        <f t="shared" ca="1" si="196"/>
        <v>68.104804993333332</v>
      </c>
      <c r="N1011" s="7">
        <f t="shared" ca="1" si="198"/>
        <v>4.851158136666669</v>
      </c>
      <c r="O1011" s="7">
        <f t="shared" ca="1" si="199"/>
        <v>23.533735266947229</v>
      </c>
      <c r="P1011" s="7">
        <f t="shared" ca="1" si="200"/>
        <v>4.851158136666669</v>
      </c>
      <c r="Q1011" s="22">
        <f t="shared" ca="1" si="201"/>
        <v>6.6494333410723472E-2</v>
      </c>
      <c r="R1011" s="23">
        <f t="shared" ca="1" si="197"/>
        <v>4.8263012559292049</v>
      </c>
      <c r="S1011" s="24">
        <f t="shared" ca="1" si="208"/>
        <v>0</v>
      </c>
    </row>
    <row r="1012" spans="5:19" x14ac:dyDescent="0.3">
      <c r="E1012" s="21">
        <f t="shared" si="202"/>
        <v>1011</v>
      </c>
      <c r="F1012" s="97">
        <v>44931</v>
      </c>
      <c r="G1012" s="98">
        <v>72.459594730000006</v>
      </c>
      <c r="H1012" s="25">
        <f t="shared" si="203"/>
        <v>72.955963130000001</v>
      </c>
      <c r="I1012" s="7">
        <f t="shared" si="204"/>
        <v>-0.49636839999999438</v>
      </c>
      <c r="J1012" s="7">
        <f t="shared" si="205"/>
        <v>0.24638158851855443</v>
      </c>
      <c r="K1012" s="7">
        <f t="shared" si="206"/>
        <v>0.49636839999999438</v>
      </c>
      <c r="L1012" s="22">
        <f t="shared" si="207"/>
        <v>6.8502784462094977E-3</v>
      </c>
      <c r="M1012" s="7">
        <f t="shared" ca="1" si="196"/>
        <v>69.812304176666657</v>
      </c>
      <c r="N1012" s="7">
        <f t="shared" ca="1" si="198"/>
        <v>2.6472905533333488</v>
      </c>
      <c r="O1012" s="7">
        <f t="shared" ca="1" si="199"/>
        <v>7.008147273767988</v>
      </c>
      <c r="P1012" s="7">
        <f t="shared" ca="1" si="200"/>
        <v>2.6472905533333488</v>
      </c>
      <c r="Q1012" s="22">
        <f t="shared" ca="1" si="201"/>
        <v>3.6534713769759843E-2</v>
      </c>
      <c r="R1012" s="23">
        <f t="shared" ca="1" si="197"/>
        <v>2.6224336725958852</v>
      </c>
      <c r="S1012" s="24">
        <f t="shared" ca="1" si="208"/>
        <v>0</v>
      </c>
    </row>
    <row r="1013" spans="5:19" x14ac:dyDescent="0.3">
      <c r="E1013" s="21">
        <f t="shared" si="202"/>
        <v>1012</v>
      </c>
      <c r="F1013" s="97">
        <v>44932</v>
      </c>
      <c r="G1013" s="98">
        <v>74.782592769999994</v>
      </c>
      <c r="H1013" s="25">
        <f t="shared" si="203"/>
        <v>72.459594730000006</v>
      </c>
      <c r="I1013" s="7">
        <f t="shared" si="204"/>
        <v>2.3229980399999874</v>
      </c>
      <c r="J1013" s="7">
        <f t="shared" si="205"/>
        <v>5.3963198938437831</v>
      </c>
      <c r="K1013" s="7">
        <f t="shared" si="206"/>
        <v>2.3229980399999874</v>
      </c>
      <c r="L1013" s="22">
        <f t="shared" si="207"/>
        <v>3.106335249895064E-2</v>
      </c>
      <c r="M1013" s="7">
        <f t="shared" ca="1" si="196"/>
        <v>71.54958852</v>
      </c>
      <c r="N1013" s="7">
        <f t="shared" ca="1" si="198"/>
        <v>3.2330042499999934</v>
      </c>
      <c r="O1013" s="7">
        <f t="shared" ca="1" si="199"/>
        <v>10.45231648051802</v>
      </c>
      <c r="P1013" s="7">
        <f t="shared" ca="1" si="200"/>
        <v>3.2330042499999934</v>
      </c>
      <c r="Q1013" s="22">
        <f t="shared" ca="1" si="201"/>
        <v>4.3232042782246981E-2</v>
      </c>
      <c r="R1013" s="23">
        <f t="shared" ca="1" si="197"/>
        <v>3.2081473692625297</v>
      </c>
      <c r="S1013" s="24">
        <f t="shared" ca="1" si="208"/>
        <v>0</v>
      </c>
    </row>
    <row r="1014" spans="5:19" x14ac:dyDescent="0.3">
      <c r="E1014" s="21">
        <f t="shared" si="202"/>
        <v>1013</v>
      </c>
      <c r="F1014" s="97">
        <v>44935</v>
      </c>
      <c r="G1014" s="98">
        <v>75.179695129999999</v>
      </c>
      <c r="H1014" s="25">
        <f t="shared" si="203"/>
        <v>74.782592769999994</v>
      </c>
      <c r="I1014" s="7">
        <f t="shared" si="204"/>
        <v>0.39710236000000521</v>
      </c>
      <c r="J1014" s="7">
        <f t="shared" si="205"/>
        <v>0.15769028431757373</v>
      </c>
      <c r="K1014" s="7">
        <f t="shared" si="206"/>
        <v>0.39710236000000521</v>
      </c>
      <c r="L1014" s="22">
        <f t="shared" si="207"/>
        <v>5.2820427020000499E-3</v>
      </c>
      <c r="M1014" s="7">
        <f t="shared" ca="1" si="196"/>
        <v>73.399383543333329</v>
      </c>
      <c r="N1014" s="7">
        <f t="shared" ca="1" si="198"/>
        <v>1.7803115866666701</v>
      </c>
      <c r="O1014" s="7">
        <f t="shared" ca="1" si="199"/>
        <v>3.1695093456195966</v>
      </c>
      <c r="P1014" s="7">
        <f t="shared" ca="1" si="200"/>
        <v>1.7803115866666701</v>
      </c>
      <c r="Q1014" s="22">
        <f t="shared" ca="1" si="201"/>
        <v>2.3680750282216129E-2</v>
      </c>
      <c r="R1014" s="23">
        <f t="shared" ca="1" si="197"/>
        <v>1.7554547059292065</v>
      </c>
      <c r="S1014" s="24">
        <f t="shared" ca="1" si="208"/>
        <v>0</v>
      </c>
    </row>
    <row r="1015" spans="5:19" x14ac:dyDescent="0.3">
      <c r="E1015" s="21">
        <f t="shared" si="202"/>
        <v>1014</v>
      </c>
      <c r="F1015" s="97">
        <v>44936</v>
      </c>
      <c r="G1015" s="98">
        <v>75.120124820000001</v>
      </c>
      <c r="H1015" s="25">
        <f t="shared" si="203"/>
        <v>75.179695129999999</v>
      </c>
      <c r="I1015" s="7">
        <f t="shared" si="204"/>
        <v>-5.9570309999998017E-2</v>
      </c>
      <c r="J1015" s="7">
        <f t="shared" si="205"/>
        <v>3.5486218334958635E-3</v>
      </c>
      <c r="K1015" s="7">
        <f t="shared" si="206"/>
        <v>5.9570309999998017E-2</v>
      </c>
      <c r="L1015" s="22">
        <f t="shared" si="207"/>
        <v>7.9300067914873863E-4</v>
      </c>
      <c r="M1015" s="7">
        <f t="shared" ca="1" si="196"/>
        <v>74.140627543333338</v>
      </c>
      <c r="N1015" s="7">
        <f t="shared" ca="1" si="198"/>
        <v>0.9794972766666632</v>
      </c>
      <c r="O1015" s="7">
        <f t="shared" ca="1" si="199"/>
        <v>0.95941491499740972</v>
      </c>
      <c r="P1015" s="7">
        <f t="shared" ca="1" si="200"/>
        <v>0.9794972766666632</v>
      </c>
      <c r="Q1015" s="22">
        <f t="shared" ca="1" si="201"/>
        <v>1.3039079461245539E-2</v>
      </c>
      <c r="R1015" s="23">
        <f t="shared" ca="1" si="197"/>
        <v>0.95464039592919947</v>
      </c>
      <c r="S1015" s="24">
        <f t="shared" ca="1" si="208"/>
        <v>0</v>
      </c>
    </row>
    <row r="1016" spans="5:19" x14ac:dyDescent="0.3">
      <c r="E1016" s="21">
        <f t="shared" si="202"/>
        <v>1015</v>
      </c>
      <c r="F1016" s="97">
        <v>44937</v>
      </c>
      <c r="G1016" s="98">
        <v>77.55232239</v>
      </c>
      <c r="H1016" s="25">
        <f t="shared" si="203"/>
        <v>75.120124820000001</v>
      </c>
      <c r="I1016" s="7">
        <f t="shared" si="204"/>
        <v>2.4321975699999996</v>
      </c>
      <c r="J1016" s="7">
        <f t="shared" si="205"/>
        <v>5.9155850195139026</v>
      </c>
      <c r="K1016" s="7">
        <f t="shared" si="206"/>
        <v>2.4321975699999996</v>
      </c>
      <c r="L1016" s="22">
        <f t="shared" si="207"/>
        <v>3.1362021085181838E-2</v>
      </c>
      <c r="M1016" s="7">
        <f t="shared" ca="1" si="196"/>
        <v>75.027470906666665</v>
      </c>
      <c r="N1016" s="7">
        <f t="shared" ca="1" si="198"/>
        <v>2.524851483333336</v>
      </c>
      <c r="O1016" s="7">
        <f t="shared" ca="1" si="199"/>
        <v>6.3748750128905467</v>
      </c>
      <c r="P1016" s="7">
        <f t="shared" ca="1" si="200"/>
        <v>2.524851483333336</v>
      </c>
      <c r="Q1016" s="22">
        <f t="shared" ca="1" si="201"/>
        <v>3.2556748857064575E-2</v>
      </c>
      <c r="R1016" s="23">
        <f t="shared" ca="1" si="197"/>
        <v>2.4999946025958724</v>
      </c>
      <c r="S1016" s="24">
        <f t="shared" ca="1" si="208"/>
        <v>0</v>
      </c>
    </row>
    <row r="1017" spans="5:19" x14ac:dyDescent="0.3">
      <c r="E1017" s="21">
        <f t="shared" si="202"/>
        <v>1016</v>
      </c>
      <c r="F1017" s="97">
        <v>44938</v>
      </c>
      <c r="G1017" s="98">
        <v>79.23003387</v>
      </c>
      <c r="H1017" s="25">
        <f t="shared" si="203"/>
        <v>77.55232239</v>
      </c>
      <c r="I1017" s="7">
        <f t="shared" si="204"/>
        <v>1.6777114799999993</v>
      </c>
      <c r="J1017" s="7">
        <f t="shared" si="205"/>
        <v>2.8147158101237877</v>
      </c>
      <c r="K1017" s="7">
        <f t="shared" si="206"/>
        <v>1.6777114799999993</v>
      </c>
      <c r="L1017" s="22">
        <f t="shared" si="207"/>
        <v>2.1175195794473276E-2</v>
      </c>
      <c r="M1017" s="7">
        <f t="shared" ca="1" si="196"/>
        <v>75.950714113333333</v>
      </c>
      <c r="N1017" s="7">
        <f t="shared" ca="1" si="198"/>
        <v>3.2793197566666663</v>
      </c>
      <c r="O1017" s="7">
        <f t="shared" ca="1" si="199"/>
        <v>10.753938066464324</v>
      </c>
      <c r="P1017" s="7">
        <f t="shared" ca="1" si="200"/>
        <v>3.2793197566666663</v>
      </c>
      <c r="Q1017" s="22">
        <f t="shared" ca="1" si="201"/>
        <v>4.1389856806666875E-2</v>
      </c>
      <c r="R1017" s="23">
        <f t="shared" ca="1" si="197"/>
        <v>3.2544628759292027</v>
      </c>
      <c r="S1017" s="24">
        <f t="shared" ca="1" si="208"/>
        <v>0</v>
      </c>
    </row>
    <row r="1018" spans="5:19" x14ac:dyDescent="0.3">
      <c r="E1018" s="21">
        <f t="shared" si="202"/>
        <v>1017</v>
      </c>
      <c r="F1018" s="97">
        <v>44939</v>
      </c>
      <c r="G1018" s="98">
        <v>79.249893189999995</v>
      </c>
      <c r="H1018" s="25">
        <f t="shared" si="203"/>
        <v>79.23003387</v>
      </c>
      <c r="I1018" s="7">
        <f t="shared" si="204"/>
        <v>1.9859319999994796E-2</v>
      </c>
      <c r="J1018" s="7">
        <f t="shared" si="205"/>
        <v>3.9439259086219329E-4</v>
      </c>
      <c r="K1018" s="7">
        <f t="shared" si="206"/>
        <v>1.9859319999994796E-2</v>
      </c>
      <c r="L1018" s="22">
        <f t="shared" si="207"/>
        <v>2.5059112638022718E-4</v>
      </c>
      <c r="M1018" s="7">
        <f t="shared" ca="1" si="196"/>
        <v>77.300827026666667</v>
      </c>
      <c r="N1018" s="7">
        <f t="shared" ca="1" si="198"/>
        <v>1.9490661633333275</v>
      </c>
      <c r="O1018" s="7">
        <f t="shared" ca="1" si="199"/>
        <v>3.7988589090508973</v>
      </c>
      <c r="P1018" s="7">
        <f t="shared" ca="1" si="200"/>
        <v>1.9490661633333275</v>
      </c>
      <c r="Q1018" s="22">
        <f t="shared" ca="1" si="201"/>
        <v>2.4593927952186401E-2</v>
      </c>
      <c r="R1018" s="23">
        <f t="shared" ca="1" si="197"/>
        <v>1.9242092825958639</v>
      </c>
      <c r="S1018" s="24">
        <f t="shared" ca="1" si="208"/>
        <v>0</v>
      </c>
    </row>
    <row r="1019" spans="5:19" x14ac:dyDescent="0.3">
      <c r="E1019" s="21">
        <f t="shared" si="202"/>
        <v>1018</v>
      </c>
      <c r="F1019" s="97">
        <v>44943</v>
      </c>
      <c r="G1019" s="98">
        <v>80.838264469999999</v>
      </c>
      <c r="H1019" s="25">
        <f t="shared" si="203"/>
        <v>79.249893189999995</v>
      </c>
      <c r="I1019" s="7">
        <f t="shared" si="204"/>
        <v>1.588371280000004</v>
      </c>
      <c r="J1019" s="7">
        <f t="shared" si="205"/>
        <v>2.5229233231288513</v>
      </c>
      <c r="K1019" s="7">
        <f t="shared" si="206"/>
        <v>1.588371280000004</v>
      </c>
      <c r="L1019" s="22">
        <f t="shared" si="207"/>
        <v>1.9648755331572794E-2</v>
      </c>
      <c r="M1019" s="7">
        <f t="shared" ca="1" si="196"/>
        <v>78.677416483333332</v>
      </c>
      <c r="N1019" s="7">
        <f t="shared" ca="1" si="198"/>
        <v>2.160847986666667</v>
      </c>
      <c r="O1019" s="7">
        <f t="shared" ca="1" si="199"/>
        <v>4.6692640214813883</v>
      </c>
      <c r="P1019" s="7">
        <f t="shared" ca="1" si="200"/>
        <v>2.160847986666667</v>
      </c>
      <c r="Q1019" s="22">
        <f t="shared" ca="1" si="201"/>
        <v>2.6730509379856642E-2</v>
      </c>
      <c r="R1019" s="23">
        <f t="shared" ca="1" si="197"/>
        <v>2.1359911059292034</v>
      </c>
      <c r="S1019" s="24">
        <f t="shared" ca="1" si="208"/>
        <v>0</v>
      </c>
    </row>
    <row r="1020" spans="5:19" x14ac:dyDescent="0.3">
      <c r="E1020" s="21">
        <f t="shared" si="202"/>
        <v>1019</v>
      </c>
      <c r="F1020" s="97">
        <v>44944</v>
      </c>
      <c r="G1020" s="98">
        <v>79.567573550000006</v>
      </c>
      <c r="H1020" s="25">
        <f t="shared" si="203"/>
        <v>80.838264469999999</v>
      </c>
      <c r="I1020" s="7">
        <f t="shared" si="204"/>
        <v>-1.2706909199999927</v>
      </c>
      <c r="J1020" s="7">
        <f t="shared" si="205"/>
        <v>1.6146554141704279</v>
      </c>
      <c r="K1020" s="7">
        <f t="shared" si="206"/>
        <v>1.2706909199999927</v>
      </c>
      <c r="L1020" s="22">
        <f t="shared" si="207"/>
        <v>1.5969959410682476E-2</v>
      </c>
      <c r="M1020" s="7">
        <f t="shared" ca="1" si="196"/>
        <v>79.772730509999988</v>
      </c>
      <c r="N1020" s="7">
        <f t="shared" ca="1" si="198"/>
        <v>-0.20515695999998229</v>
      </c>
      <c r="O1020" s="7">
        <f t="shared" ca="1" si="199"/>
        <v>4.2089378236434334E-2</v>
      </c>
      <c r="P1020" s="7">
        <f t="shared" ca="1" si="200"/>
        <v>0.20515695999998229</v>
      </c>
      <c r="Q1020" s="22">
        <f t="shared" ca="1" si="201"/>
        <v>2.5783990996164075E-3</v>
      </c>
      <c r="R1020" s="23">
        <f t="shared" ca="1" si="197"/>
        <v>-0.23001384073744602</v>
      </c>
      <c r="S1020" s="24">
        <f t="shared" ca="1" si="208"/>
        <v>1</v>
      </c>
    </row>
    <row r="1021" spans="5:19" x14ac:dyDescent="0.3">
      <c r="E1021" s="21">
        <f t="shared" si="202"/>
        <v>1020</v>
      </c>
      <c r="F1021" s="97">
        <v>44945</v>
      </c>
      <c r="G1021" s="98">
        <v>77.879913329999994</v>
      </c>
      <c r="H1021" s="25">
        <f t="shared" si="203"/>
        <v>79.567573550000006</v>
      </c>
      <c r="I1021" s="7">
        <f t="shared" si="204"/>
        <v>-1.6876602200000121</v>
      </c>
      <c r="J1021" s="7">
        <f t="shared" si="205"/>
        <v>2.8481970181704894</v>
      </c>
      <c r="K1021" s="7">
        <f t="shared" si="206"/>
        <v>1.6876602200000121</v>
      </c>
      <c r="L1021" s="22">
        <f t="shared" si="207"/>
        <v>2.1670032076806529E-2</v>
      </c>
      <c r="M1021" s="7">
        <f t="shared" ca="1" si="196"/>
        <v>79.885243736666666</v>
      </c>
      <c r="N1021" s="7">
        <f t="shared" ca="1" si="198"/>
        <v>-2.0053304066666726</v>
      </c>
      <c r="O1021" s="7">
        <f t="shared" ca="1" si="199"/>
        <v>4.0213500399019226</v>
      </c>
      <c r="P1021" s="7">
        <f t="shared" ca="1" si="200"/>
        <v>2.0053304066666726</v>
      </c>
      <c r="Q1021" s="22">
        <f t="shared" ca="1" si="201"/>
        <v>2.5749006655535176E-2</v>
      </c>
      <c r="R1021" s="23">
        <f t="shared" ca="1" si="197"/>
        <v>-2.0301872874041362</v>
      </c>
      <c r="S1021" s="24">
        <f t="shared" ca="1" si="208"/>
        <v>0</v>
      </c>
    </row>
    <row r="1022" spans="5:19" x14ac:dyDescent="0.3">
      <c r="E1022" s="21">
        <f t="shared" si="202"/>
        <v>1021</v>
      </c>
      <c r="F1022" s="97">
        <v>44946</v>
      </c>
      <c r="G1022" s="98">
        <v>79.418655400000006</v>
      </c>
      <c r="H1022" s="25">
        <f t="shared" si="203"/>
        <v>77.879913329999994</v>
      </c>
      <c r="I1022" s="7">
        <f t="shared" si="204"/>
        <v>1.5387420700000121</v>
      </c>
      <c r="J1022" s="7">
        <f t="shared" si="205"/>
        <v>2.3677271579879222</v>
      </c>
      <c r="K1022" s="7">
        <f t="shared" si="206"/>
        <v>1.5387420700000121</v>
      </c>
      <c r="L1022" s="22">
        <f t="shared" si="207"/>
        <v>1.9375070784691376E-2</v>
      </c>
      <c r="M1022" s="7">
        <f t="shared" ca="1" si="196"/>
        <v>79.428583783333337</v>
      </c>
      <c r="N1022" s="7">
        <f t="shared" ca="1" si="198"/>
        <v>-9.9283833333316807E-3</v>
      </c>
      <c r="O1022" s="7">
        <f t="shared" ca="1" si="199"/>
        <v>9.8572795613578292E-5</v>
      </c>
      <c r="P1022" s="7">
        <f t="shared" ca="1" si="200"/>
        <v>9.9283833333316807E-3</v>
      </c>
      <c r="Q1022" s="22">
        <f t="shared" ca="1" si="201"/>
        <v>1.2501323880801537E-4</v>
      </c>
      <c r="R1022" s="23">
        <f t="shared" ca="1" si="197"/>
        <v>-3.4785264070795401E-2</v>
      </c>
      <c r="S1022" s="24">
        <f t="shared" ca="1" si="208"/>
        <v>0</v>
      </c>
    </row>
    <row r="1023" spans="5:19" x14ac:dyDescent="0.3">
      <c r="E1023" s="21">
        <f t="shared" si="202"/>
        <v>1022</v>
      </c>
      <c r="F1023" s="97">
        <v>44949</v>
      </c>
      <c r="G1023" s="98">
        <v>80.570236210000004</v>
      </c>
      <c r="H1023" s="25">
        <f t="shared" si="203"/>
        <v>79.418655400000006</v>
      </c>
      <c r="I1023" s="7">
        <f t="shared" si="204"/>
        <v>1.1515808099999987</v>
      </c>
      <c r="J1023" s="7">
        <f t="shared" si="205"/>
        <v>1.3261383619602531</v>
      </c>
      <c r="K1023" s="7">
        <f t="shared" si="206"/>
        <v>1.1515808099999987</v>
      </c>
      <c r="L1023" s="22">
        <f t="shared" si="207"/>
        <v>1.4292881145321377E-2</v>
      </c>
      <c r="M1023" s="7">
        <f t="shared" ca="1" si="196"/>
        <v>78.955380759999997</v>
      </c>
      <c r="N1023" s="7">
        <f t="shared" ca="1" si="198"/>
        <v>1.6148554500000074</v>
      </c>
      <c r="O1023" s="7">
        <f t="shared" ca="1" si="199"/>
        <v>2.6077581243947265</v>
      </c>
      <c r="P1023" s="7">
        <f t="shared" ca="1" si="200"/>
        <v>1.6148554500000074</v>
      </c>
      <c r="Q1023" s="22">
        <f t="shared" ca="1" si="201"/>
        <v>2.0042828790907515E-2</v>
      </c>
      <c r="R1023" s="23">
        <f t="shared" ca="1" si="197"/>
        <v>1.5899985692625438</v>
      </c>
      <c r="S1023" s="24">
        <f t="shared" ca="1" si="208"/>
        <v>1</v>
      </c>
    </row>
    <row r="1024" spans="5:19" x14ac:dyDescent="0.3">
      <c r="E1024" s="21">
        <f t="shared" si="202"/>
        <v>1023</v>
      </c>
      <c r="F1024" s="97">
        <v>44950</v>
      </c>
      <c r="G1024" s="98">
        <v>80.391532900000001</v>
      </c>
      <c r="H1024" s="25">
        <f t="shared" si="203"/>
        <v>80.570236210000004</v>
      </c>
      <c r="I1024" s="7">
        <f t="shared" si="204"/>
        <v>-0.17870331000000306</v>
      </c>
      <c r="J1024" s="7">
        <f t="shared" si="205"/>
        <v>3.193487300495719E-2</v>
      </c>
      <c r="K1024" s="7">
        <f t="shared" si="206"/>
        <v>0.17870331000000306</v>
      </c>
      <c r="L1024" s="22">
        <f t="shared" si="207"/>
        <v>2.2229120848123929E-3</v>
      </c>
      <c r="M1024" s="7">
        <f t="shared" ca="1" si="196"/>
        <v>79.289601646666668</v>
      </c>
      <c r="N1024" s="7">
        <f t="shared" ca="1" si="198"/>
        <v>1.1019312533333334</v>
      </c>
      <c r="O1024" s="7">
        <f t="shared" ca="1" si="199"/>
        <v>1.2142524870727711</v>
      </c>
      <c r="P1024" s="7">
        <f t="shared" ca="1" si="200"/>
        <v>1.1019312533333334</v>
      </c>
      <c r="Q1024" s="22">
        <f t="shared" ca="1" si="201"/>
        <v>1.3707056123734311E-2</v>
      </c>
      <c r="R1024" s="23">
        <f t="shared" ca="1" si="197"/>
        <v>1.0770743725958698</v>
      </c>
      <c r="S1024" s="24">
        <f t="shared" ca="1" si="208"/>
        <v>0</v>
      </c>
    </row>
    <row r="1025" spans="5:19" x14ac:dyDescent="0.3">
      <c r="E1025" s="21">
        <f t="shared" si="202"/>
        <v>1024</v>
      </c>
      <c r="F1025" s="97">
        <v>44951</v>
      </c>
      <c r="G1025" s="98">
        <v>79.42858124</v>
      </c>
      <c r="H1025" s="25">
        <f t="shared" si="203"/>
        <v>80.391532900000001</v>
      </c>
      <c r="I1025" s="7">
        <f t="shared" si="204"/>
        <v>-0.96295166000000165</v>
      </c>
      <c r="J1025" s="7">
        <f t="shared" si="205"/>
        <v>0.92727589949675882</v>
      </c>
      <c r="K1025" s="7">
        <f t="shared" si="206"/>
        <v>0.96295166000000165</v>
      </c>
      <c r="L1025" s="22">
        <f t="shared" si="207"/>
        <v>1.212349062474582E-2</v>
      </c>
      <c r="M1025" s="7">
        <f t="shared" ca="1" si="196"/>
        <v>80.126808170000004</v>
      </c>
      <c r="N1025" s="7">
        <f t="shared" ca="1" si="198"/>
        <v>-0.69822693000000413</v>
      </c>
      <c r="O1025" s="7">
        <f t="shared" ca="1" si="199"/>
        <v>0.48752084577723065</v>
      </c>
      <c r="P1025" s="7">
        <f t="shared" ca="1" si="200"/>
        <v>0.69822693000000413</v>
      </c>
      <c r="Q1025" s="22">
        <f t="shared" ca="1" si="201"/>
        <v>8.7906257306831909E-3</v>
      </c>
      <c r="R1025" s="23">
        <f t="shared" ca="1" si="197"/>
        <v>-0.72308381073746786</v>
      </c>
      <c r="S1025" s="24">
        <f t="shared" ca="1" si="208"/>
        <v>1</v>
      </c>
    </row>
    <row r="1026" spans="5:19" x14ac:dyDescent="0.3">
      <c r="E1026" s="21">
        <f t="shared" si="202"/>
        <v>1025</v>
      </c>
      <c r="F1026" s="97">
        <v>44952</v>
      </c>
      <c r="G1026" s="98">
        <v>79.051345830000002</v>
      </c>
      <c r="H1026" s="25">
        <f t="shared" si="203"/>
        <v>79.42858124</v>
      </c>
      <c r="I1026" s="7">
        <f t="shared" si="204"/>
        <v>-0.37723540999999727</v>
      </c>
      <c r="J1026" s="7">
        <f t="shared" si="205"/>
        <v>0.14230655455786603</v>
      </c>
      <c r="K1026" s="7">
        <f t="shared" si="206"/>
        <v>0.37723540999999727</v>
      </c>
      <c r="L1026" s="22">
        <f t="shared" si="207"/>
        <v>4.7720302044097062E-3</v>
      </c>
      <c r="M1026" s="7">
        <f t="shared" ref="M1026:M1089" ca="1" si="209">IF(E1026&lt;=span,G1026,AVERAGE(OFFSET(G1026,-span,0,span,1)))</f>
        <v>80.130116783333335</v>
      </c>
      <c r="N1026" s="7">
        <f t="shared" ca="1" si="198"/>
        <v>-1.0787709533333327</v>
      </c>
      <c r="O1026" s="7">
        <f t="shared" ca="1" si="199"/>
        <v>1.1637467697557076</v>
      </c>
      <c r="P1026" s="7">
        <f t="shared" ca="1" si="200"/>
        <v>1.0787709533333327</v>
      </c>
      <c r="Q1026" s="22">
        <f t="shared" ca="1" si="201"/>
        <v>1.3646459045153143E-2</v>
      </c>
      <c r="R1026" s="23">
        <f t="shared" ref="R1026:R1089" ca="1" si="210">N1026-AVERAGE(ErorrMA)</f>
        <v>-1.1036278340707963</v>
      </c>
      <c r="S1026" s="24">
        <f t="shared" ca="1" si="208"/>
        <v>0</v>
      </c>
    </row>
    <row r="1027" spans="5:19" x14ac:dyDescent="0.3">
      <c r="E1027" s="21">
        <f t="shared" si="202"/>
        <v>1026</v>
      </c>
      <c r="F1027" s="97">
        <v>44953</v>
      </c>
      <c r="G1027" s="98">
        <v>79.924949650000002</v>
      </c>
      <c r="H1027" s="25">
        <f t="shared" si="203"/>
        <v>79.051345830000002</v>
      </c>
      <c r="I1027" s="7">
        <f t="shared" si="204"/>
        <v>0.87360381999999959</v>
      </c>
      <c r="J1027" s="7">
        <f t="shared" si="205"/>
        <v>0.76318363431859171</v>
      </c>
      <c r="K1027" s="7">
        <f t="shared" si="206"/>
        <v>0.87360381999999959</v>
      </c>
      <c r="L1027" s="22">
        <f t="shared" si="207"/>
        <v>1.0930301787184167E-2</v>
      </c>
      <c r="M1027" s="7">
        <f t="shared" ca="1" si="209"/>
        <v>79.623819990000001</v>
      </c>
      <c r="N1027" s="7">
        <f t="shared" ref="N1027:N1090" ca="1" si="211">G1027-M1027</f>
        <v>0.30112966000000085</v>
      </c>
      <c r="O1027" s="7">
        <f t="shared" ref="O1027:O1090" ca="1" si="212">N1027^2</f>
        <v>9.067907213171611E-2</v>
      </c>
      <c r="P1027" s="7">
        <f t="shared" ref="P1027:P1090" ca="1" si="213">ABS(N1027)</f>
        <v>0.30112966000000085</v>
      </c>
      <c r="Q1027" s="22">
        <f t="shared" ref="Q1027:Q1090" ca="1" si="214">P1027/G1027</f>
        <v>3.7676552981100418E-3</v>
      </c>
      <c r="R1027" s="23">
        <f t="shared" ca="1" si="210"/>
        <v>0.27627277926253713</v>
      </c>
      <c r="S1027" s="24">
        <f t="shared" ca="1" si="208"/>
        <v>1</v>
      </c>
    </row>
    <row r="1028" spans="5:19" x14ac:dyDescent="0.3">
      <c r="E1028" s="21">
        <f t="shared" ref="E1028:E1091" si="215">E1027+1</f>
        <v>1027</v>
      </c>
      <c r="F1028" s="97">
        <v>44956</v>
      </c>
      <c r="G1028" s="98">
        <v>79.061271669999996</v>
      </c>
      <c r="H1028" s="25">
        <f t="shared" ref="H1028:H1091" si="216">G1027</f>
        <v>79.924949650000002</v>
      </c>
      <c r="I1028" s="7">
        <f t="shared" ref="I1028:I1091" si="217">(G1028-H1028)</f>
        <v>-0.86367798000000562</v>
      </c>
      <c r="J1028" s="7">
        <f t="shared" ref="J1028:J1091" si="218">I1028^2</f>
        <v>0.74593965313689015</v>
      </c>
      <c r="K1028" s="7">
        <f t="shared" ref="K1028:K1091" si="219">ABS(I1028)</f>
        <v>0.86367798000000562</v>
      </c>
      <c r="L1028" s="22">
        <f t="shared" ref="L1028:L1091" si="220">K1028/G1028</f>
        <v>1.0924159980691664E-2</v>
      </c>
      <c r="M1028" s="7">
        <f t="shared" ca="1" si="209"/>
        <v>79.468292239999997</v>
      </c>
      <c r="N1028" s="7">
        <f t="shared" ca="1" si="211"/>
        <v>-0.40702057000000025</v>
      </c>
      <c r="O1028" s="7">
        <f t="shared" ca="1" si="212"/>
        <v>0.16566574440312509</v>
      </c>
      <c r="P1028" s="7">
        <f t="shared" ca="1" si="213"/>
        <v>0.40702057000000025</v>
      </c>
      <c r="Q1028" s="22">
        <f t="shared" ca="1" si="214"/>
        <v>5.1481662437570588E-3</v>
      </c>
      <c r="R1028" s="23">
        <f t="shared" ca="1" si="210"/>
        <v>-0.43187745073746397</v>
      </c>
      <c r="S1028" s="24">
        <f t="shared" ref="S1028:S1091" ca="1" si="221">IF(N1027*N1028&lt;0,1,0)</f>
        <v>1</v>
      </c>
    </row>
    <row r="1029" spans="5:19" x14ac:dyDescent="0.3">
      <c r="E1029" s="21">
        <f t="shared" si="215"/>
        <v>1028</v>
      </c>
      <c r="F1029" s="97">
        <v>44957</v>
      </c>
      <c r="G1029" s="98">
        <v>79.468292239999997</v>
      </c>
      <c r="H1029" s="25">
        <f t="shared" si="216"/>
        <v>79.061271669999996</v>
      </c>
      <c r="I1029" s="7">
        <f t="shared" si="217"/>
        <v>0.40702057000000025</v>
      </c>
      <c r="J1029" s="7">
        <f t="shared" si="218"/>
        <v>0.16566574440312509</v>
      </c>
      <c r="K1029" s="7">
        <f t="shared" si="219"/>
        <v>0.40702057000000025</v>
      </c>
      <c r="L1029" s="22">
        <f t="shared" si="220"/>
        <v>5.1217983742593669E-3</v>
      </c>
      <c r="M1029" s="7">
        <f t="shared" ca="1" si="209"/>
        <v>79.345855716666662</v>
      </c>
      <c r="N1029" s="7">
        <f t="shared" ca="1" si="211"/>
        <v>0.12243652333333443</v>
      </c>
      <c r="O1029" s="7">
        <f t="shared" ca="1" si="212"/>
        <v>1.4990702245954148E-2</v>
      </c>
      <c r="P1029" s="7">
        <f t="shared" ca="1" si="213"/>
        <v>0.12243652333333443</v>
      </c>
      <c r="Q1029" s="22">
        <f t="shared" ca="1" si="214"/>
        <v>1.5406965455299741E-3</v>
      </c>
      <c r="R1029" s="23">
        <f t="shared" ca="1" si="210"/>
        <v>9.7579642595870708E-2</v>
      </c>
      <c r="S1029" s="24">
        <f t="shared" ca="1" si="221"/>
        <v>1</v>
      </c>
    </row>
    <row r="1030" spans="5:19" x14ac:dyDescent="0.3">
      <c r="E1030" s="21">
        <f t="shared" si="215"/>
        <v>1029</v>
      </c>
      <c r="F1030" s="97">
        <v>44958</v>
      </c>
      <c r="G1030" s="98">
        <v>81.275070189999994</v>
      </c>
      <c r="H1030" s="25">
        <f t="shared" si="216"/>
        <v>79.468292239999997</v>
      </c>
      <c r="I1030" s="7">
        <f t="shared" si="217"/>
        <v>1.8067779499999972</v>
      </c>
      <c r="J1030" s="7">
        <f t="shared" si="218"/>
        <v>3.2644465606061925</v>
      </c>
      <c r="K1030" s="7">
        <f t="shared" si="219"/>
        <v>1.8067779499999972</v>
      </c>
      <c r="L1030" s="22">
        <f t="shared" si="220"/>
        <v>2.2230407747126146E-2</v>
      </c>
      <c r="M1030" s="7">
        <f t="shared" ca="1" si="209"/>
        <v>79.484837853333332</v>
      </c>
      <c r="N1030" s="7">
        <f t="shared" ca="1" si="211"/>
        <v>1.7902323366666621</v>
      </c>
      <c r="O1030" s="7">
        <f t="shared" ca="1" si="212"/>
        <v>3.2049318192469771</v>
      </c>
      <c r="P1030" s="7">
        <f t="shared" ca="1" si="213"/>
        <v>1.7902323366666621</v>
      </c>
      <c r="Q1030" s="22">
        <f t="shared" ca="1" si="214"/>
        <v>2.2026832243658038E-2</v>
      </c>
      <c r="R1030" s="23">
        <f t="shared" ca="1" si="210"/>
        <v>1.7653754559291985</v>
      </c>
      <c r="S1030" s="24">
        <f t="shared" ca="1" si="221"/>
        <v>0</v>
      </c>
    </row>
    <row r="1031" spans="5:19" x14ac:dyDescent="0.3">
      <c r="E1031" s="21">
        <f t="shared" si="215"/>
        <v>1030</v>
      </c>
      <c r="F1031" s="97">
        <v>44959</v>
      </c>
      <c r="G1031" s="98">
        <v>85.285713200000004</v>
      </c>
      <c r="H1031" s="25">
        <f t="shared" si="216"/>
        <v>81.275070189999994</v>
      </c>
      <c r="I1031" s="7">
        <f t="shared" si="217"/>
        <v>4.0106430100000097</v>
      </c>
      <c r="J1031" s="7">
        <f t="shared" si="218"/>
        <v>16.085257353661937</v>
      </c>
      <c r="K1031" s="7">
        <f t="shared" si="219"/>
        <v>4.0106430100000097</v>
      </c>
      <c r="L1031" s="22">
        <f t="shared" si="220"/>
        <v>4.7025965540029156E-2</v>
      </c>
      <c r="M1031" s="7">
        <f t="shared" ca="1" si="209"/>
        <v>79.934878033333334</v>
      </c>
      <c r="N1031" s="7">
        <f t="shared" ca="1" si="211"/>
        <v>5.3508351666666698</v>
      </c>
      <c r="O1031" s="7">
        <f t="shared" ca="1" si="212"/>
        <v>28.631436980836728</v>
      </c>
      <c r="P1031" s="7">
        <f t="shared" ca="1" si="213"/>
        <v>5.3508351666666698</v>
      </c>
      <c r="Q1031" s="22">
        <f t="shared" ca="1" si="214"/>
        <v>6.2740111630639084E-2</v>
      </c>
      <c r="R1031" s="23">
        <f t="shared" ca="1" si="210"/>
        <v>5.3259782859292057</v>
      </c>
      <c r="S1031" s="24">
        <f t="shared" ca="1" si="221"/>
        <v>0</v>
      </c>
    </row>
    <row r="1032" spans="5:19" x14ac:dyDescent="0.3">
      <c r="E1032" s="21">
        <f t="shared" si="215"/>
        <v>1031</v>
      </c>
      <c r="F1032" s="97">
        <v>44960</v>
      </c>
      <c r="G1032" s="98">
        <v>86.060043329999999</v>
      </c>
      <c r="H1032" s="25">
        <f t="shared" si="216"/>
        <v>85.285713200000004</v>
      </c>
      <c r="I1032" s="7">
        <f t="shared" si="217"/>
        <v>0.77433012999999562</v>
      </c>
      <c r="J1032" s="7">
        <f t="shared" si="218"/>
        <v>0.59958715022581011</v>
      </c>
      <c r="K1032" s="7">
        <f t="shared" si="219"/>
        <v>0.77433012999999562</v>
      </c>
      <c r="L1032" s="22">
        <f t="shared" si="220"/>
        <v>8.9975568224013314E-3</v>
      </c>
      <c r="M1032" s="7">
        <f t="shared" ca="1" si="209"/>
        <v>82.009691876666665</v>
      </c>
      <c r="N1032" s="7">
        <f t="shared" ca="1" si="211"/>
        <v>4.0503514533333345</v>
      </c>
      <c r="O1032" s="7">
        <f t="shared" ca="1" si="212"/>
        <v>16.405346895519454</v>
      </c>
      <c r="P1032" s="7">
        <f t="shared" ca="1" si="213"/>
        <v>4.0503514533333345</v>
      </c>
      <c r="Q1032" s="22">
        <f t="shared" ca="1" si="214"/>
        <v>4.7064250686025474E-2</v>
      </c>
      <c r="R1032" s="23">
        <f t="shared" ca="1" si="210"/>
        <v>4.0254945725958704</v>
      </c>
      <c r="S1032" s="24">
        <f t="shared" ca="1" si="221"/>
        <v>0</v>
      </c>
    </row>
    <row r="1033" spans="5:19" x14ac:dyDescent="0.3">
      <c r="E1033" s="21">
        <f t="shared" si="215"/>
        <v>1032</v>
      </c>
      <c r="F1033" s="97">
        <v>44963</v>
      </c>
      <c r="G1033" s="98">
        <v>82.595397950000006</v>
      </c>
      <c r="H1033" s="25">
        <f t="shared" si="216"/>
        <v>86.060043329999999</v>
      </c>
      <c r="I1033" s="7">
        <f t="shared" si="217"/>
        <v>-3.4646453799999932</v>
      </c>
      <c r="J1033" s="7">
        <f t="shared" si="218"/>
        <v>12.003767609155297</v>
      </c>
      <c r="K1033" s="7">
        <f t="shared" si="219"/>
        <v>3.4646453799999932</v>
      </c>
      <c r="L1033" s="22">
        <f t="shared" si="220"/>
        <v>4.1947196405511027E-2</v>
      </c>
      <c r="M1033" s="7">
        <f t="shared" ca="1" si="209"/>
        <v>84.206942239999989</v>
      </c>
      <c r="N1033" s="7">
        <f t="shared" ca="1" si="211"/>
        <v>-1.6115442899999834</v>
      </c>
      <c r="O1033" s="7">
        <f t="shared" ca="1" si="212"/>
        <v>2.5970749986315509</v>
      </c>
      <c r="P1033" s="7">
        <f t="shared" ca="1" si="213"/>
        <v>1.6115442899999834</v>
      </c>
      <c r="Q1033" s="22">
        <f t="shared" ca="1" si="214"/>
        <v>1.951130849899832E-2</v>
      </c>
      <c r="R1033" s="23">
        <f t="shared" ca="1" si="210"/>
        <v>-1.6364011707374471</v>
      </c>
      <c r="S1033" s="24">
        <f t="shared" ca="1" si="221"/>
        <v>1</v>
      </c>
    </row>
    <row r="1034" spans="5:19" x14ac:dyDescent="0.3">
      <c r="E1034" s="21">
        <f t="shared" si="215"/>
        <v>1033</v>
      </c>
      <c r="F1034" s="97">
        <v>44964</v>
      </c>
      <c r="G1034" s="98">
        <v>82.178451539999998</v>
      </c>
      <c r="H1034" s="25">
        <f t="shared" si="216"/>
        <v>82.595397950000006</v>
      </c>
      <c r="I1034" s="7">
        <f t="shared" si="217"/>
        <v>-0.41694641000000843</v>
      </c>
      <c r="J1034" s="7">
        <f t="shared" si="218"/>
        <v>0.17384430881189514</v>
      </c>
      <c r="K1034" s="7">
        <f t="shared" si="219"/>
        <v>0.41694641000000843</v>
      </c>
      <c r="L1034" s="22">
        <f t="shared" si="220"/>
        <v>5.0736708003929912E-3</v>
      </c>
      <c r="M1034" s="7">
        <f t="shared" ca="1" si="209"/>
        <v>84.647051493333336</v>
      </c>
      <c r="N1034" s="7">
        <f t="shared" ca="1" si="211"/>
        <v>-2.4685999533333387</v>
      </c>
      <c r="O1034" s="7">
        <f t="shared" ca="1" si="212"/>
        <v>6.0939857295973621</v>
      </c>
      <c r="P1034" s="7">
        <f t="shared" ca="1" si="213"/>
        <v>2.4685999533333387</v>
      </c>
      <c r="Q1034" s="22">
        <f t="shared" ca="1" si="214"/>
        <v>3.0039504359993429E-2</v>
      </c>
      <c r="R1034" s="23">
        <f t="shared" ca="1" si="210"/>
        <v>-2.4934568340708023</v>
      </c>
      <c r="S1034" s="24">
        <f t="shared" ca="1" si="221"/>
        <v>0</v>
      </c>
    </row>
    <row r="1035" spans="5:19" x14ac:dyDescent="0.3">
      <c r="E1035" s="21">
        <f t="shared" si="215"/>
        <v>1034</v>
      </c>
      <c r="F1035" s="97">
        <v>44965</v>
      </c>
      <c r="G1035" s="98">
        <v>81.960052489999995</v>
      </c>
      <c r="H1035" s="25">
        <f t="shared" si="216"/>
        <v>82.178451539999998</v>
      </c>
      <c r="I1035" s="7">
        <f t="shared" si="217"/>
        <v>-0.21839905000000215</v>
      </c>
      <c r="J1035" s="7">
        <f t="shared" si="218"/>
        <v>4.7698145040903438E-2</v>
      </c>
      <c r="K1035" s="7">
        <f t="shared" si="219"/>
        <v>0.21839905000000215</v>
      </c>
      <c r="L1035" s="22">
        <f t="shared" si="220"/>
        <v>2.6647011972893643E-3</v>
      </c>
      <c r="M1035" s="7">
        <f t="shared" ca="1" si="209"/>
        <v>83.611297606666668</v>
      </c>
      <c r="N1035" s="7">
        <f t="shared" ca="1" si="211"/>
        <v>-1.6512451166666722</v>
      </c>
      <c r="O1035" s="7">
        <f t="shared" ca="1" si="212"/>
        <v>2.7266104353155316</v>
      </c>
      <c r="P1035" s="7">
        <f t="shared" ca="1" si="213"/>
        <v>1.6512451166666722</v>
      </c>
      <c r="Q1035" s="22">
        <f t="shared" ca="1" si="214"/>
        <v>2.0146950453309456E-2</v>
      </c>
      <c r="R1035" s="23">
        <f t="shared" ca="1" si="210"/>
        <v>-1.6761019974041358</v>
      </c>
      <c r="S1035" s="24">
        <f t="shared" ca="1" si="221"/>
        <v>0</v>
      </c>
    </row>
    <row r="1036" spans="5:19" x14ac:dyDescent="0.3">
      <c r="E1036" s="21">
        <f t="shared" si="215"/>
        <v>1035</v>
      </c>
      <c r="F1036" s="97">
        <v>44966</v>
      </c>
      <c r="G1036" s="98">
        <v>74.613830570000005</v>
      </c>
      <c r="H1036" s="25">
        <f t="shared" si="216"/>
        <v>81.960052489999995</v>
      </c>
      <c r="I1036" s="7">
        <f t="shared" si="217"/>
        <v>-7.3462219199999907</v>
      </c>
      <c r="J1036" s="7">
        <f t="shared" si="218"/>
        <v>53.966976497888353</v>
      </c>
      <c r="K1036" s="7">
        <f t="shared" si="219"/>
        <v>7.3462219199999907</v>
      </c>
      <c r="L1036" s="22">
        <f t="shared" si="220"/>
        <v>9.8456571172927929E-2</v>
      </c>
      <c r="M1036" s="7">
        <f t="shared" ca="1" si="209"/>
        <v>82.244633993333323</v>
      </c>
      <c r="N1036" s="7">
        <f t="shared" ca="1" si="211"/>
        <v>-7.6308034233333188</v>
      </c>
      <c r="O1036" s="7">
        <f t="shared" ca="1" si="212"/>
        <v>58.229160885555501</v>
      </c>
      <c r="P1036" s="7">
        <f t="shared" ca="1" si="213"/>
        <v>7.6308034233333188</v>
      </c>
      <c r="Q1036" s="22">
        <f t="shared" ca="1" si="214"/>
        <v>0.10227062952054679</v>
      </c>
      <c r="R1036" s="23">
        <f t="shared" ca="1" si="210"/>
        <v>-7.6556603040707829</v>
      </c>
      <c r="S1036" s="24">
        <f t="shared" ca="1" si="221"/>
        <v>0</v>
      </c>
    </row>
    <row r="1037" spans="5:19" x14ac:dyDescent="0.3">
      <c r="E1037" s="21">
        <f t="shared" si="215"/>
        <v>1036</v>
      </c>
      <c r="F1037" s="97">
        <v>44967</v>
      </c>
      <c r="G1037" s="98">
        <v>74.067825319999997</v>
      </c>
      <c r="H1037" s="25">
        <f t="shared" si="216"/>
        <v>74.613830570000005</v>
      </c>
      <c r="I1037" s="7">
        <f t="shared" si="217"/>
        <v>-0.54600525000000744</v>
      </c>
      <c r="J1037" s="7">
        <f t="shared" si="218"/>
        <v>0.29812173302757061</v>
      </c>
      <c r="K1037" s="7">
        <f t="shared" si="219"/>
        <v>0.54600525000000744</v>
      </c>
      <c r="L1037" s="22">
        <f t="shared" si="220"/>
        <v>7.3716927375829626E-3</v>
      </c>
      <c r="M1037" s="7">
        <f t="shared" ca="1" si="209"/>
        <v>79.584111533333328</v>
      </c>
      <c r="N1037" s="7">
        <f t="shared" ca="1" si="211"/>
        <v>-5.5162862133333306</v>
      </c>
      <c r="O1037" s="7">
        <f t="shared" ca="1" si="212"/>
        <v>30.429413587411375</v>
      </c>
      <c r="P1037" s="7">
        <f t="shared" ca="1" si="213"/>
        <v>5.5162862133333306</v>
      </c>
      <c r="Q1037" s="22">
        <f t="shared" ca="1" si="214"/>
        <v>7.447614655217652E-2</v>
      </c>
      <c r="R1037" s="23">
        <f t="shared" ca="1" si="210"/>
        <v>-5.5411430940707946</v>
      </c>
      <c r="S1037" s="24">
        <f t="shared" ca="1" si="221"/>
        <v>0</v>
      </c>
    </row>
    <row r="1038" spans="5:19" x14ac:dyDescent="0.3">
      <c r="E1038" s="21">
        <f t="shared" si="215"/>
        <v>1037</v>
      </c>
      <c r="F1038" s="97">
        <v>44970</v>
      </c>
      <c r="G1038" s="98">
        <v>74.703178410000007</v>
      </c>
      <c r="H1038" s="25">
        <f t="shared" si="216"/>
        <v>74.067825319999997</v>
      </c>
      <c r="I1038" s="7">
        <f t="shared" si="217"/>
        <v>0.6353530900000095</v>
      </c>
      <c r="J1038" s="7">
        <f t="shared" si="218"/>
        <v>0.40367354897256019</v>
      </c>
      <c r="K1038" s="7">
        <f t="shared" si="219"/>
        <v>0.6353530900000095</v>
      </c>
      <c r="L1038" s="22">
        <f t="shared" si="220"/>
        <v>8.5050342371370789E-3</v>
      </c>
      <c r="M1038" s="7">
        <f t="shared" ca="1" si="209"/>
        <v>76.880569460000004</v>
      </c>
      <c r="N1038" s="7">
        <f t="shared" ca="1" si="211"/>
        <v>-2.1773910499999971</v>
      </c>
      <c r="O1038" s="7">
        <f t="shared" ca="1" si="212"/>
        <v>4.7410317846200902</v>
      </c>
      <c r="P1038" s="7">
        <f t="shared" ca="1" si="213"/>
        <v>2.1773910499999971</v>
      </c>
      <c r="Q1038" s="22">
        <f t="shared" ca="1" si="214"/>
        <v>2.9147234379367781E-2</v>
      </c>
      <c r="R1038" s="23">
        <f t="shared" ca="1" si="210"/>
        <v>-2.2022479307374607</v>
      </c>
      <c r="S1038" s="24">
        <f t="shared" ca="1" si="221"/>
        <v>0</v>
      </c>
    </row>
    <row r="1039" spans="5:19" x14ac:dyDescent="0.3">
      <c r="E1039" s="21">
        <f t="shared" si="215"/>
        <v>1038</v>
      </c>
      <c r="F1039" s="97">
        <v>44971</v>
      </c>
      <c r="G1039" s="98">
        <v>74.534408569999997</v>
      </c>
      <c r="H1039" s="25">
        <f t="shared" si="216"/>
        <v>74.703178410000007</v>
      </c>
      <c r="I1039" s="7">
        <f t="shared" si="217"/>
        <v>-0.16876984000001016</v>
      </c>
      <c r="J1039" s="7">
        <f t="shared" si="218"/>
        <v>2.8483258893629029E-2</v>
      </c>
      <c r="K1039" s="7">
        <f t="shared" si="219"/>
        <v>0.16876984000001016</v>
      </c>
      <c r="L1039" s="22">
        <f t="shared" si="220"/>
        <v>2.2643211804854891E-3</v>
      </c>
      <c r="M1039" s="7">
        <f t="shared" ca="1" si="209"/>
        <v>74.461611433333346</v>
      </c>
      <c r="N1039" s="7">
        <f t="shared" ca="1" si="211"/>
        <v>7.2797136666650886E-2</v>
      </c>
      <c r="O1039" s="7">
        <f t="shared" ca="1" si="212"/>
        <v>5.2994231068630472E-3</v>
      </c>
      <c r="P1039" s="7">
        <f t="shared" ca="1" si="213"/>
        <v>7.2797136666650886E-2</v>
      </c>
      <c r="Q1039" s="22">
        <f t="shared" ca="1" si="214"/>
        <v>9.7669167923003595E-4</v>
      </c>
      <c r="R1039" s="23">
        <f t="shared" ca="1" si="210"/>
        <v>4.7940255929187166E-2</v>
      </c>
      <c r="S1039" s="24">
        <f t="shared" ca="1" si="221"/>
        <v>1</v>
      </c>
    </row>
    <row r="1040" spans="5:19" x14ac:dyDescent="0.3">
      <c r="E1040" s="21">
        <f t="shared" si="215"/>
        <v>1039</v>
      </c>
      <c r="F1040" s="97">
        <v>44972</v>
      </c>
      <c r="G1040" s="98">
        <v>75.060554499999995</v>
      </c>
      <c r="H1040" s="25">
        <f t="shared" si="216"/>
        <v>74.534408569999997</v>
      </c>
      <c r="I1040" s="7">
        <f t="shared" si="217"/>
        <v>0.52614592999999843</v>
      </c>
      <c r="J1040" s="7">
        <f t="shared" si="218"/>
        <v>0.27682953965556323</v>
      </c>
      <c r="K1040" s="7">
        <f t="shared" si="219"/>
        <v>0.52614592999999843</v>
      </c>
      <c r="L1040" s="22">
        <f t="shared" si="220"/>
        <v>7.0096195465755382E-3</v>
      </c>
      <c r="M1040" s="7">
        <f t="shared" ca="1" si="209"/>
        <v>74.435137433333338</v>
      </c>
      <c r="N1040" s="7">
        <f t="shared" ca="1" si="211"/>
        <v>0.62541706666665675</v>
      </c>
      <c r="O1040" s="7">
        <f t="shared" ca="1" si="212"/>
        <v>0.39114650727792538</v>
      </c>
      <c r="P1040" s="7">
        <f t="shared" ca="1" si="213"/>
        <v>0.62541706666665675</v>
      </c>
      <c r="Q1040" s="22">
        <f t="shared" ca="1" si="214"/>
        <v>8.3321668862259314E-3</v>
      </c>
      <c r="R1040" s="23">
        <f t="shared" ca="1" si="210"/>
        <v>0.60056018592919302</v>
      </c>
      <c r="S1040" s="24">
        <f t="shared" ca="1" si="221"/>
        <v>0</v>
      </c>
    </row>
    <row r="1041" spans="5:19" x14ac:dyDescent="0.3">
      <c r="E1041" s="21">
        <f t="shared" si="215"/>
        <v>1040</v>
      </c>
      <c r="F1041" s="97">
        <v>44973</v>
      </c>
      <c r="G1041" s="98">
        <v>76.509941100000006</v>
      </c>
      <c r="H1041" s="25">
        <f t="shared" si="216"/>
        <v>75.060554499999995</v>
      </c>
      <c r="I1041" s="7">
        <f t="shared" si="217"/>
        <v>1.4493866000000111</v>
      </c>
      <c r="J1041" s="7">
        <f t="shared" si="218"/>
        <v>2.100721516259592</v>
      </c>
      <c r="K1041" s="7">
        <f t="shared" si="219"/>
        <v>1.4493866000000111</v>
      </c>
      <c r="L1041" s="22">
        <f t="shared" si="220"/>
        <v>1.8943768341235998E-2</v>
      </c>
      <c r="M1041" s="7">
        <f t="shared" ca="1" si="209"/>
        <v>74.766047159999999</v>
      </c>
      <c r="N1041" s="7">
        <f t="shared" ca="1" si="211"/>
        <v>1.7438939400000066</v>
      </c>
      <c r="O1041" s="7">
        <f t="shared" ca="1" si="212"/>
        <v>3.0411660739687467</v>
      </c>
      <c r="P1041" s="7">
        <f t="shared" ca="1" si="213"/>
        <v>1.7438939400000066</v>
      </c>
      <c r="Q1041" s="22">
        <f t="shared" ca="1" si="214"/>
        <v>2.2793037282837571E-2</v>
      </c>
      <c r="R1041" s="23">
        <f t="shared" ca="1" si="210"/>
        <v>1.719037059262543</v>
      </c>
      <c r="S1041" s="24">
        <f t="shared" ca="1" si="221"/>
        <v>0</v>
      </c>
    </row>
    <row r="1042" spans="5:19" x14ac:dyDescent="0.3">
      <c r="E1042" s="21">
        <f t="shared" si="215"/>
        <v>1041</v>
      </c>
      <c r="F1042" s="97">
        <v>44974</v>
      </c>
      <c r="G1042" s="98">
        <v>76.490097050000003</v>
      </c>
      <c r="H1042" s="25">
        <f t="shared" si="216"/>
        <v>76.509941100000006</v>
      </c>
      <c r="I1042" s="7">
        <f t="shared" si="217"/>
        <v>-1.9844050000003222E-2</v>
      </c>
      <c r="J1042" s="7">
        <f t="shared" si="218"/>
        <v>3.9378632040262785E-4</v>
      </c>
      <c r="K1042" s="7">
        <f t="shared" si="219"/>
        <v>1.9844050000003222E-2</v>
      </c>
      <c r="L1042" s="22">
        <f t="shared" si="220"/>
        <v>2.5943293008285208E-4</v>
      </c>
      <c r="M1042" s="7">
        <f t="shared" ca="1" si="209"/>
        <v>75.368301389999999</v>
      </c>
      <c r="N1042" s="7">
        <f t="shared" ca="1" si="211"/>
        <v>1.1217956600000036</v>
      </c>
      <c r="O1042" s="7">
        <f t="shared" ca="1" si="212"/>
        <v>1.2584255027948437</v>
      </c>
      <c r="P1042" s="7">
        <f t="shared" ca="1" si="213"/>
        <v>1.1217956600000036</v>
      </c>
      <c r="Q1042" s="22">
        <f t="shared" ca="1" si="214"/>
        <v>1.4665894060334488E-2</v>
      </c>
      <c r="R1042" s="23">
        <f t="shared" ca="1" si="210"/>
        <v>1.09693877926254</v>
      </c>
      <c r="S1042" s="24">
        <f t="shared" ca="1" si="221"/>
        <v>0</v>
      </c>
    </row>
    <row r="1043" spans="5:19" x14ac:dyDescent="0.3">
      <c r="E1043" s="21">
        <f t="shared" si="215"/>
        <v>1042</v>
      </c>
      <c r="F1043" s="97">
        <v>44978</v>
      </c>
      <c r="G1043" s="98">
        <v>72.955963130000001</v>
      </c>
      <c r="H1043" s="25">
        <f t="shared" si="216"/>
        <v>76.490097050000003</v>
      </c>
      <c r="I1043" s="7">
        <f t="shared" si="217"/>
        <v>-3.5341339200000021</v>
      </c>
      <c r="J1043" s="7">
        <f t="shared" si="218"/>
        <v>12.490102564494581</v>
      </c>
      <c r="K1043" s="7">
        <f t="shared" si="219"/>
        <v>3.5341339200000021</v>
      </c>
      <c r="L1043" s="22">
        <f t="shared" si="220"/>
        <v>4.8442015818536174E-2</v>
      </c>
      <c r="M1043" s="7">
        <f t="shared" ca="1" si="209"/>
        <v>76.020197550000006</v>
      </c>
      <c r="N1043" s="7">
        <f t="shared" ca="1" si="211"/>
        <v>-3.0642344200000053</v>
      </c>
      <c r="O1043" s="7">
        <f t="shared" ca="1" si="212"/>
        <v>9.3895325807127694</v>
      </c>
      <c r="P1043" s="7">
        <f t="shared" ca="1" si="213"/>
        <v>3.0642344200000053</v>
      </c>
      <c r="Q1043" s="22">
        <f t="shared" ca="1" si="214"/>
        <v>4.2001150948276229E-2</v>
      </c>
      <c r="R1043" s="23">
        <f t="shared" ca="1" si="210"/>
        <v>-3.089091300737469</v>
      </c>
      <c r="S1043" s="24">
        <f t="shared" ca="1" si="221"/>
        <v>1</v>
      </c>
    </row>
    <row r="1044" spans="5:19" x14ac:dyDescent="0.3">
      <c r="E1044" s="21">
        <f t="shared" si="215"/>
        <v>1043</v>
      </c>
      <c r="F1044" s="97">
        <v>44979</v>
      </c>
      <c r="G1044" s="98">
        <v>73.690589900000006</v>
      </c>
      <c r="H1044" s="25">
        <f t="shared" si="216"/>
        <v>72.955963130000001</v>
      </c>
      <c r="I1044" s="7">
        <f t="shared" si="217"/>
        <v>0.73462677000000554</v>
      </c>
      <c r="J1044" s="7">
        <f t="shared" si="218"/>
        <v>0.53967649120064098</v>
      </c>
      <c r="K1044" s="7">
        <f t="shared" si="219"/>
        <v>0.73462677000000554</v>
      </c>
      <c r="L1044" s="22">
        <f t="shared" si="220"/>
        <v>9.9690716412626449E-3</v>
      </c>
      <c r="M1044" s="7">
        <f t="shared" ca="1" si="209"/>
        <v>75.318667093333332</v>
      </c>
      <c r="N1044" s="7">
        <f t="shared" ca="1" si="211"/>
        <v>-1.6280771933333256</v>
      </c>
      <c r="O1044" s="7">
        <f t="shared" ca="1" si="212"/>
        <v>2.6506353474521189</v>
      </c>
      <c r="P1044" s="7">
        <f t="shared" ca="1" si="213"/>
        <v>1.6280771933333256</v>
      </c>
      <c r="Q1044" s="22">
        <f t="shared" ca="1" si="214"/>
        <v>2.2093420551289756E-2</v>
      </c>
      <c r="R1044" s="23">
        <f t="shared" ca="1" si="210"/>
        <v>-1.6529340740707892</v>
      </c>
      <c r="S1044" s="24">
        <f t="shared" ca="1" si="221"/>
        <v>0</v>
      </c>
    </row>
    <row r="1045" spans="5:19" x14ac:dyDescent="0.3">
      <c r="E1045" s="21">
        <f t="shared" si="215"/>
        <v>1044</v>
      </c>
      <c r="F1045" s="97">
        <v>44980</v>
      </c>
      <c r="G1045" s="98">
        <v>74.008262630000004</v>
      </c>
      <c r="H1045" s="25">
        <f t="shared" si="216"/>
        <v>73.690589900000006</v>
      </c>
      <c r="I1045" s="7">
        <f t="shared" si="217"/>
        <v>0.31767272999999818</v>
      </c>
      <c r="J1045" s="7">
        <f t="shared" si="218"/>
        <v>0.10091596338565174</v>
      </c>
      <c r="K1045" s="7">
        <f t="shared" si="219"/>
        <v>0.31767272999999818</v>
      </c>
      <c r="L1045" s="22">
        <f t="shared" si="220"/>
        <v>4.2923954530345414E-3</v>
      </c>
      <c r="M1045" s="7">
        <f t="shared" ca="1" si="209"/>
        <v>74.378883360000017</v>
      </c>
      <c r="N1045" s="7">
        <f t="shared" ca="1" si="211"/>
        <v>-0.37062073000001305</v>
      </c>
      <c r="O1045" s="7">
        <f t="shared" ca="1" si="212"/>
        <v>0.13735972550574257</v>
      </c>
      <c r="P1045" s="7">
        <f t="shared" ca="1" si="213"/>
        <v>0.37062073000001305</v>
      </c>
      <c r="Q1045" s="22">
        <f t="shared" ca="1" si="214"/>
        <v>5.0078290832593891E-3</v>
      </c>
      <c r="R1045" s="23">
        <f t="shared" ca="1" si="210"/>
        <v>-0.39547761073747678</v>
      </c>
      <c r="S1045" s="24">
        <f t="shared" ca="1" si="221"/>
        <v>0</v>
      </c>
    </row>
    <row r="1046" spans="5:19" x14ac:dyDescent="0.3">
      <c r="E1046" s="21">
        <f t="shared" si="215"/>
        <v>1045</v>
      </c>
      <c r="F1046" s="97">
        <v>44981</v>
      </c>
      <c r="G1046" s="98">
        <v>71.734909060000007</v>
      </c>
      <c r="H1046" s="25">
        <f t="shared" si="216"/>
        <v>74.008262630000004</v>
      </c>
      <c r="I1046" s="7">
        <f t="shared" si="217"/>
        <v>-2.2733535699999976</v>
      </c>
      <c r="J1046" s="7">
        <f t="shared" si="218"/>
        <v>5.1681364542317336</v>
      </c>
      <c r="K1046" s="7">
        <f t="shared" si="219"/>
        <v>2.2733535699999976</v>
      </c>
      <c r="L1046" s="22">
        <f t="shared" si="220"/>
        <v>3.1691035784244675E-2</v>
      </c>
      <c r="M1046" s="7">
        <f t="shared" ca="1" si="209"/>
        <v>73.551605219999999</v>
      </c>
      <c r="N1046" s="7">
        <f t="shared" ca="1" si="211"/>
        <v>-1.8166961599999922</v>
      </c>
      <c r="O1046" s="7">
        <f t="shared" ca="1" si="212"/>
        <v>3.3003849377587176</v>
      </c>
      <c r="P1046" s="7">
        <f t="shared" ca="1" si="213"/>
        <v>1.8166961599999922</v>
      </c>
      <c r="Q1046" s="22">
        <f t="shared" ca="1" si="214"/>
        <v>2.53251336595476E-2</v>
      </c>
      <c r="R1046" s="23">
        <f t="shared" ca="1" si="210"/>
        <v>-1.8415530407374558</v>
      </c>
      <c r="S1046" s="24">
        <f t="shared" ca="1" si="221"/>
        <v>0</v>
      </c>
    </row>
    <row r="1047" spans="5:19" x14ac:dyDescent="0.3">
      <c r="E1047" s="21">
        <f t="shared" si="215"/>
        <v>1046</v>
      </c>
      <c r="F1047" s="97">
        <v>44984</v>
      </c>
      <c r="G1047" s="98">
        <v>73.224006650000007</v>
      </c>
      <c r="H1047" s="25">
        <f t="shared" si="216"/>
        <v>71.734909060000007</v>
      </c>
      <c r="I1047" s="7">
        <f t="shared" si="217"/>
        <v>1.4890975900000001</v>
      </c>
      <c r="J1047" s="7">
        <f t="shared" si="218"/>
        <v>2.2174116325438082</v>
      </c>
      <c r="K1047" s="7">
        <f t="shared" si="219"/>
        <v>1.4890975900000001</v>
      </c>
      <c r="L1047" s="22">
        <f t="shared" si="220"/>
        <v>2.0336193799359654E-2</v>
      </c>
      <c r="M1047" s="7">
        <f t="shared" ca="1" si="209"/>
        <v>73.144587196666677</v>
      </c>
      <c r="N1047" s="7">
        <f t="shared" ca="1" si="211"/>
        <v>7.941945333332967E-2</v>
      </c>
      <c r="O1047" s="7">
        <f t="shared" ca="1" si="212"/>
        <v>6.3074495677649294E-3</v>
      </c>
      <c r="P1047" s="7">
        <f t="shared" ca="1" si="213"/>
        <v>7.941945333332967E-2</v>
      </c>
      <c r="Q1047" s="22">
        <f t="shared" ca="1" si="214"/>
        <v>1.0846095012656571E-3</v>
      </c>
      <c r="R1047" s="23">
        <f t="shared" ca="1" si="210"/>
        <v>5.456257259586595E-2</v>
      </c>
      <c r="S1047" s="24">
        <f t="shared" ca="1" si="221"/>
        <v>1</v>
      </c>
    </row>
    <row r="1048" spans="5:19" x14ac:dyDescent="0.3">
      <c r="E1048" s="21">
        <f t="shared" si="215"/>
        <v>1047</v>
      </c>
      <c r="F1048" s="97">
        <v>44985</v>
      </c>
      <c r="G1048" s="98">
        <v>74.385498049999995</v>
      </c>
      <c r="H1048" s="25">
        <f t="shared" si="216"/>
        <v>73.224006650000007</v>
      </c>
      <c r="I1048" s="7">
        <f t="shared" si="217"/>
        <v>1.1614913999999885</v>
      </c>
      <c r="J1048" s="7">
        <f t="shared" si="218"/>
        <v>1.3490622722739334</v>
      </c>
      <c r="K1048" s="7">
        <f t="shared" si="219"/>
        <v>1.1614913999999885</v>
      </c>
      <c r="L1048" s="22">
        <f t="shared" si="220"/>
        <v>1.5614487103645717E-2</v>
      </c>
      <c r="M1048" s="7">
        <f t="shared" ca="1" si="209"/>
        <v>72.989059446666673</v>
      </c>
      <c r="N1048" s="7">
        <f t="shared" ca="1" si="211"/>
        <v>1.3964386033333227</v>
      </c>
      <c r="O1048" s="7">
        <f t="shared" ca="1" si="212"/>
        <v>1.950040772879521</v>
      </c>
      <c r="P1048" s="7">
        <f t="shared" ca="1" si="213"/>
        <v>1.3964386033333227</v>
      </c>
      <c r="Q1048" s="22">
        <f t="shared" ca="1" si="214"/>
        <v>1.8772995273819006E-2</v>
      </c>
      <c r="R1048" s="23">
        <f t="shared" ca="1" si="210"/>
        <v>1.3715817225958591</v>
      </c>
      <c r="S1048" s="24">
        <f t="shared" ca="1" si="221"/>
        <v>0</v>
      </c>
    </row>
    <row r="1049" spans="5:19" x14ac:dyDescent="0.3">
      <c r="E1049" s="21">
        <f t="shared" si="215"/>
        <v>1048</v>
      </c>
      <c r="F1049" s="97">
        <v>44986</v>
      </c>
      <c r="G1049" s="98">
        <v>74.693244930000006</v>
      </c>
      <c r="H1049" s="25">
        <f t="shared" si="216"/>
        <v>74.385498049999995</v>
      </c>
      <c r="I1049" s="7">
        <f t="shared" si="217"/>
        <v>0.30774688000001049</v>
      </c>
      <c r="J1049" s="7">
        <f t="shared" si="218"/>
        <v>9.4708142149740854E-2</v>
      </c>
      <c r="K1049" s="7">
        <f t="shared" si="219"/>
        <v>0.30774688000001049</v>
      </c>
      <c r="L1049" s="22">
        <f t="shared" si="220"/>
        <v>4.120143398354436E-3</v>
      </c>
      <c r="M1049" s="7">
        <f t="shared" ca="1" si="209"/>
        <v>73.114804586666665</v>
      </c>
      <c r="N1049" s="7">
        <f t="shared" ca="1" si="211"/>
        <v>1.5784403433333409</v>
      </c>
      <c r="O1049" s="7">
        <f t="shared" ca="1" si="212"/>
        <v>2.4914739174622751</v>
      </c>
      <c r="P1049" s="7">
        <f t="shared" ca="1" si="213"/>
        <v>1.5784403433333409</v>
      </c>
      <c r="Q1049" s="22">
        <f t="shared" ca="1" si="214"/>
        <v>2.1132303795511925E-2</v>
      </c>
      <c r="R1049" s="23">
        <f t="shared" ca="1" si="210"/>
        <v>1.5535834625958773</v>
      </c>
      <c r="S1049" s="24">
        <f t="shared" ca="1" si="221"/>
        <v>0</v>
      </c>
    </row>
    <row r="1050" spans="5:19" x14ac:dyDescent="0.3">
      <c r="E1050" s="21">
        <f t="shared" si="215"/>
        <v>1049</v>
      </c>
      <c r="F1050" s="97">
        <v>44987</v>
      </c>
      <c r="G1050" s="98">
        <v>75.854743959999993</v>
      </c>
      <c r="H1050" s="25">
        <f t="shared" si="216"/>
        <v>74.693244930000006</v>
      </c>
      <c r="I1050" s="7">
        <f t="shared" si="217"/>
        <v>1.1614990299999874</v>
      </c>
      <c r="J1050" s="7">
        <f t="shared" si="218"/>
        <v>1.3490799966909117</v>
      </c>
      <c r="K1050" s="7">
        <f t="shared" si="219"/>
        <v>1.1614990299999874</v>
      </c>
      <c r="L1050" s="22">
        <f t="shared" si="220"/>
        <v>1.5312147525176191E-2</v>
      </c>
      <c r="M1050" s="7">
        <f t="shared" ca="1" si="209"/>
        <v>74.100916543333327</v>
      </c>
      <c r="N1050" s="7">
        <f t="shared" ca="1" si="211"/>
        <v>1.7538274166666667</v>
      </c>
      <c r="O1050" s="7">
        <f t="shared" ca="1" si="212"/>
        <v>3.0759106074516738</v>
      </c>
      <c r="P1050" s="7">
        <f t="shared" ca="1" si="213"/>
        <v>1.7538274166666667</v>
      </c>
      <c r="Q1050" s="22">
        <f t="shared" ca="1" si="214"/>
        <v>2.3120866607782654E-2</v>
      </c>
      <c r="R1050" s="23">
        <f t="shared" ca="1" si="210"/>
        <v>1.7289705359292031</v>
      </c>
      <c r="S1050" s="24">
        <f t="shared" ca="1" si="221"/>
        <v>0</v>
      </c>
    </row>
    <row r="1051" spans="5:19" x14ac:dyDescent="0.3">
      <c r="E1051" s="21">
        <f t="shared" si="215"/>
        <v>1050</v>
      </c>
      <c r="F1051" s="97">
        <v>44988</v>
      </c>
      <c r="G1051" s="98">
        <v>77.482826230000001</v>
      </c>
      <c r="H1051" s="25">
        <f t="shared" si="216"/>
        <v>75.854743959999993</v>
      </c>
      <c r="I1051" s="7">
        <f t="shared" si="217"/>
        <v>1.6280822700000073</v>
      </c>
      <c r="J1051" s="7">
        <f t="shared" si="218"/>
        <v>2.6506518778883765</v>
      </c>
      <c r="K1051" s="7">
        <f t="shared" si="219"/>
        <v>1.6280822700000073</v>
      </c>
      <c r="L1051" s="22">
        <f t="shared" si="220"/>
        <v>2.10121693956698E-2</v>
      </c>
      <c r="M1051" s="7">
        <f t="shared" ca="1" si="209"/>
        <v>74.977828980000012</v>
      </c>
      <c r="N1051" s="7">
        <f t="shared" ca="1" si="211"/>
        <v>2.5049972499999882</v>
      </c>
      <c r="O1051" s="7">
        <f t="shared" ca="1" si="212"/>
        <v>6.2750112225075032</v>
      </c>
      <c r="P1051" s="7">
        <f t="shared" ca="1" si="213"/>
        <v>2.5049972499999882</v>
      </c>
      <c r="Q1051" s="22">
        <f t="shared" ca="1" si="214"/>
        <v>3.2329709328931228E-2</v>
      </c>
      <c r="R1051" s="23">
        <f t="shared" ca="1" si="210"/>
        <v>2.4801403692625246</v>
      </c>
      <c r="S1051" s="24">
        <f t="shared" ca="1" si="221"/>
        <v>0</v>
      </c>
    </row>
    <row r="1052" spans="5:19" x14ac:dyDescent="0.3">
      <c r="E1052" s="21">
        <f t="shared" si="215"/>
        <v>1051</v>
      </c>
      <c r="F1052" s="97">
        <v>44991</v>
      </c>
      <c r="G1052" s="98">
        <v>77.651596069999997</v>
      </c>
      <c r="H1052" s="25">
        <f t="shared" si="216"/>
        <v>77.482826230000001</v>
      </c>
      <c r="I1052" s="7">
        <f t="shared" si="217"/>
        <v>0.16876983999999595</v>
      </c>
      <c r="J1052" s="7">
        <f t="shared" si="218"/>
        <v>2.8483258893624235E-2</v>
      </c>
      <c r="K1052" s="7">
        <f t="shared" si="219"/>
        <v>0.16876983999999595</v>
      </c>
      <c r="L1052" s="22">
        <f t="shared" si="220"/>
        <v>2.1734239673303853E-3</v>
      </c>
      <c r="M1052" s="7">
        <f t="shared" ca="1" si="209"/>
        <v>76.010271706666671</v>
      </c>
      <c r="N1052" s="7">
        <f t="shared" ca="1" si="211"/>
        <v>1.6413243633333252</v>
      </c>
      <c r="O1052" s="7">
        <f t="shared" ca="1" si="212"/>
        <v>2.6939456656715453</v>
      </c>
      <c r="P1052" s="7">
        <f t="shared" ca="1" si="213"/>
        <v>1.6413243633333252</v>
      </c>
      <c r="Q1052" s="22">
        <f t="shared" ca="1" si="214"/>
        <v>2.1137033189295079E-2</v>
      </c>
      <c r="R1052" s="23">
        <f t="shared" ca="1" si="210"/>
        <v>1.6164674825958616</v>
      </c>
      <c r="S1052" s="24">
        <f t="shared" ca="1" si="221"/>
        <v>0</v>
      </c>
    </row>
    <row r="1053" spans="5:19" x14ac:dyDescent="0.3">
      <c r="E1053" s="21">
        <f t="shared" si="215"/>
        <v>1052</v>
      </c>
      <c r="F1053" s="97">
        <v>44992</v>
      </c>
      <c r="G1053" s="98">
        <v>75.477500919999997</v>
      </c>
      <c r="H1053" s="25">
        <f t="shared" si="216"/>
        <v>77.651596069999997</v>
      </c>
      <c r="I1053" s="7">
        <f t="shared" si="217"/>
        <v>-2.1740951499999994</v>
      </c>
      <c r="J1053" s="7">
        <f t="shared" si="218"/>
        <v>4.7266897212535204</v>
      </c>
      <c r="K1053" s="7">
        <f t="shared" si="219"/>
        <v>2.1740951499999994</v>
      </c>
      <c r="L1053" s="22">
        <f t="shared" si="220"/>
        <v>2.880454603689599E-2</v>
      </c>
      <c r="M1053" s="7">
        <f t="shared" ca="1" si="209"/>
        <v>76.996388753333335</v>
      </c>
      <c r="N1053" s="7">
        <f t="shared" ca="1" si="211"/>
        <v>-1.5188878333333378</v>
      </c>
      <c r="O1053" s="7">
        <f t="shared" ca="1" si="212"/>
        <v>2.307020250248041</v>
      </c>
      <c r="P1053" s="7">
        <f t="shared" ca="1" si="213"/>
        <v>1.5188878333333378</v>
      </c>
      <c r="Q1053" s="22">
        <f t="shared" ca="1" si="214"/>
        <v>2.0123716535649944E-2</v>
      </c>
      <c r="R1053" s="23">
        <f t="shared" ca="1" si="210"/>
        <v>-1.5437447140708014</v>
      </c>
      <c r="S1053" s="24">
        <f t="shared" ca="1" si="221"/>
        <v>1</v>
      </c>
    </row>
    <row r="1054" spans="5:19" x14ac:dyDescent="0.3">
      <c r="E1054" s="21">
        <f t="shared" si="215"/>
        <v>1053</v>
      </c>
      <c r="F1054" s="97">
        <v>44993</v>
      </c>
      <c r="G1054" s="98">
        <v>77.433189389999995</v>
      </c>
      <c r="H1054" s="25">
        <f t="shared" si="216"/>
        <v>75.477500919999997</v>
      </c>
      <c r="I1054" s="7">
        <f t="shared" si="217"/>
        <v>1.9556884699999983</v>
      </c>
      <c r="J1054" s="7">
        <f t="shared" si="218"/>
        <v>3.8247173916909345</v>
      </c>
      <c r="K1054" s="7">
        <f t="shared" si="219"/>
        <v>1.9556884699999983</v>
      </c>
      <c r="L1054" s="22">
        <f t="shared" si="220"/>
        <v>2.5256462834689374E-2</v>
      </c>
      <c r="M1054" s="7">
        <f t="shared" ca="1" si="209"/>
        <v>76.870641073333331</v>
      </c>
      <c r="N1054" s="7">
        <f t="shared" ca="1" si="211"/>
        <v>0.56254831666666405</v>
      </c>
      <c r="O1054" s="7">
        <f t="shared" ca="1" si="212"/>
        <v>0.31646060858449732</v>
      </c>
      <c r="P1054" s="7">
        <f t="shared" ca="1" si="213"/>
        <v>0.56254831666666405</v>
      </c>
      <c r="Q1054" s="22">
        <f t="shared" ca="1" si="214"/>
        <v>7.2649508705283109E-3</v>
      </c>
      <c r="R1054" s="23">
        <f t="shared" ca="1" si="210"/>
        <v>0.53769143592920032</v>
      </c>
      <c r="S1054" s="24">
        <f t="shared" ca="1" si="221"/>
        <v>1</v>
      </c>
    </row>
    <row r="1055" spans="5:19" x14ac:dyDescent="0.3">
      <c r="E1055" s="21">
        <f t="shared" si="215"/>
        <v>1054</v>
      </c>
      <c r="F1055" s="97">
        <v>44994</v>
      </c>
      <c r="G1055" s="98">
        <v>78.981849670000003</v>
      </c>
      <c r="H1055" s="25">
        <f t="shared" si="216"/>
        <v>77.433189389999995</v>
      </c>
      <c r="I1055" s="7">
        <f t="shared" si="217"/>
        <v>1.5486602800000071</v>
      </c>
      <c r="J1055" s="7">
        <f t="shared" si="218"/>
        <v>2.3983486628497004</v>
      </c>
      <c r="K1055" s="7">
        <f t="shared" si="219"/>
        <v>1.5486602800000071</v>
      </c>
      <c r="L1055" s="22">
        <f t="shared" si="220"/>
        <v>1.9607799595357425E-2</v>
      </c>
      <c r="M1055" s="7">
        <f t="shared" ca="1" si="209"/>
        <v>76.854095459999996</v>
      </c>
      <c r="N1055" s="7">
        <f t="shared" ca="1" si="211"/>
        <v>2.1277542100000062</v>
      </c>
      <c r="O1055" s="7">
        <f t="shared" ca="1" si="212"/>
        <v>4.5273379781727501</v>
      </c>
      <c r="P1055" s="7">
        <f t="shared" ca="1" si="213"/>
        <v>2.1277542100000062</v>
      </c>
      <c r="Q1055" s="22">
        <f t="shared" ca="1" si="214"/>
        <v>2.6939787038289632E-2</v>
      </c>
      <c r="R1055" s="23">
        <f t="shared" ca="1" si="210"/>
        <v>2.1028973292625426</v>
      </c>
      <c r="S1055" s="24">
        <f t="shared" ca="1" si="221"/>
        <v>0</v>
      </c>
    </row>
    <row r="1056" spans="5:19" x14ac:dyDescent="0.3">
      <c r="E1056" s="21">
        <f t="shared" si="215"/>
        <v>1055</v>
      </c>
      <c r="F1056" s="97">
        <v>44995</v>
      </c>
      <c r="G1056" s="98">
        <v>77.889846800000001</v>
      </c>
      <c r="H1056" s="25">
        <f t="shared" si="216"/>
        <v>78.981849670000003</v>
      </c>
      <c r="I1056" s="7">
        <f t="shared" si="217"/>
        <v>-1.0920028700000017</v>
      </c>
      <c r="J1056" s="7">
        <f t="shared" si="218"/>
        <v>1.1924702680882406</v>
      </c>
      <c r="K1056" s="7">
        <f t="shared" si="219"/>
        <v>1.0920028700000017</v>
      </c>
      <c r="L1056" s="22">
        <f t="shared" si="220"/>
        <v>1.4019835894708703E-2</v>
      </c>
      <c r="M1056" s="7">
        <f t="shared" ca="1" si="209"/>
        <v>77.297513326666675</v>
      </c>
      <c r="N1056" s="7">
        <f t="shared" ca="1" si="211"/>
        <v>0.59233347333332631</v>
      </c>
      <c r="O1056" s="7">
        <f t="shared" ca="1" si="212"/>
        <v>0.35085894363112241</v>
      </c>
      <c r="P1056" s="7">
        <f t="shared" ca="1" si="213"/>
        <v>0.59233347333332631</v>
      </c>
      <c r="Q1056" s="22">
        <f t="shared" ca="1" si="214"/>
        <v>7.6047584848161019E-3</v>
      </c>
      <c r="R1056" s="23">
        <f t="shared" ca="1" si="210"/>
        <v>0.56747659259586258</v>
      </c>
      <c r="S1056" s="24">
        <f t="shared" ca="1" si="221"/>
        <v>0</v>
      </c>
    </row>
    <row r="1057" spans="5:19" x14ac:dyDescent="0.3">
      <c r="E1057" s="21">
        <f t="shared" si="215"/>
        <v>1056</v>
      </c>
      <c r="F1057" s="97">
        <v>44998</v>
      </c>
      <c r="G1057" s="98">
        <v>77.681373600000001</v>
      </c>
      <c r="H1057" s="25">
        <f t="shared" si="216"/>
        <v>77.889846800000001</v>
      </c>
      <c r="I1057" s="7">
        <f t="shared" si="217"/>
        <v>-0.20847320000000025</v>
      </c>
      <c r="J1057" s="7">
        <f t="shared" si="218"/>
        <v>4.34610751182401E-2</v>
      </c>
      <c r="K1057" s="7">
        <f t="shared" si="219"/>
        <v>0.20847320000000025</v>
      </c>
      <c r="L1057" s="22">
        <f t="shared" si="220"/>
        <v>2.6836961080719131E-3</v>
      </c>
      <c r="M1057" s="7">
        <f t="shared" ca="1" si="209"/>
        <v>78.10162862</v>
      </c>
      <c r="N1057" s="7">
        <f t="shared" ca="1" si="211"/>
        <v>-0.42025501999999904</v>
      </c>
      <c r="O1057" s="7">
        <f t="shared" ca="1" si="212"/>
        <v>0.17661428183519959</v>
      </c>
      <c r="P1057" s="7">
        <f t="shared" ca="1" si="213"/>
        <v>0.42025501999999904</v>
      </c>
      <c r="Q1057" s="22">
        <f t="shared" ca="1" si="214"/>
        <v>5.4099844084116331E-3</v>
      </c>
      <c r="R1057" s="23">
        <f t="shared" ca="1" si="210"/>
        <v>-0.44511190073746276</v>
      </c>
      <c r="S1057" s="24">
        <f t="shared" ca="1" si="221"/>
        <v>1</v>
      </c>
    </row>
    <row r="1058" spans="5:19" x14ac:dyDescent="0.3">
      <c r="E1058" s="21">
        <f t="shared" si="215"/>
        <v>1057</v>
      </c>
      <c r="F1058" s="97">
        <v>44999</v>
      </c>
      <c r="G1058" s="98">
        <v>78.882575990000007</v>
      </c>
      <c r="H1058" s="25">
        <f t="shared" si="216"/>
        <v>77.681373600000001</v>
      </c>
      <c r="I1058" s="7">
        <f t="shared" si="217"/>
        <v>1.2012023900000059</v>
      </c>
      <c r="J1058" s="7">
        <f t="shared" si="218"/>
        <v>1.4428871817417264</v>
      </c>
      <c r="K1058" s="7">
        <f t="shared" si="219"/>
        <v>1.2012023900000059</v>
      </c>
      <c r="L1058" s="22">
        <f t="shared" si="220"/>
        <v>1.5227727732323081E-2</v>
      </c>
      <c r="M1058" s="7">
        <f t="shared" ca="1" si="209"/>
        <v>78.184356690000001</v>
      </c>
      <c r="N1058" s="7">
        <f t="shared" ca="1" si="211"/>
        <v>0.69821930000000521</v>
      </c>
      <c r="O1058" s="7">
        <f t="shared" ca="1" si="212"/>
        <v>0.48751019089249725</v>
      </c>
      <c r="P1058" s="7">
        <f t="shared" ca="1" si="213"/>
        <v>0.69821930000000521</v>
      </c>
      <c r="Q1058" s="22">
        <f t="shared" ca="1" si="214"/>
        <v>8.8513754937277773E-3</v>
      </c>
      <c r="R1058" s="23">
        <f t="shared" ca="1" si="210"/>
        <v>0.67336241926254148</v>
      </c>
      <c r="S1058" s="24">
        <f t="shared" ca="1" si="221"/>
        <v>1</v>
      </c>
    </row>
    <row r="1059" spans="5:19" x14ac:dyDescent="0.3">
      <c r="E1059" s="21">
        <f t="shared" si="215"/>
        <v>1058</v>
      </c>
      <c r="F1059" s="97">
        <v>45000</v>
      </c>
      <c r="G1059" s="98">
        <v>75.149902339999997</v>
      </c>
      <c r="H1059" s="25">
        <f t="shared" si="216"/>
        <v>78.882575990000007</v>
      </c>
      <c r="I1059" s="7">
        <f t="shared" si="217"/>
        <v>-3.7326736500000095</v>
      </c>
      <c r="J1059" s="7">
        <f t="shared" si="218"/>
        <v>13.932852577404393</v>
      </c>
      <c r="K1059" s="7">
        <f t="shared" si="219"/>
        <v>3.7326736500000095</v>
      </c>
      <c r="L1059" s="22">
        <f t="shared" si="220"/>
        <v>4.9669707262057494E-2</v>
      </c>
      <c r="M1059" s="7">
        <f t="shared" ca="1" si="209"/>
        <v>78.151265463333345</v>
      </c>
      <c r="N1059" s="7">
        <f t="shared" ca="1" si="211"/>
        <v>-3.0013631233333484</v>
      </c>
      <c r="O1059" s="7">
        <f t="shared" ca="1" si="212"/>
        <v>9.0081805981053122</v>
      </c>
      <c r="P1059" s="7">
        <f t="shared" ca="1" si="213"/>
        <v>3.0013631233333484</v>
      </c>
      <c r="Q1059" s="22">
        <f t="shared" ca="1" si="214"/>
        <v>3.9938350282270621E-2</v>
      </c>
      <c r="R1059" s="23">
        <f t="shared" ca="1" si="210"/>
        <v>-3.026220004070812</v>
      </c>
      <c r="S1059" s="24">
        <f t="shared" ca="1" si="221"/>
        <v>1</v>
      </c>
    </row>
    <row r="1060" spans="5:19" x14ac:dyDescent="0.3">
      <c r="E1060" s="21">
        <f t="shared" si="215"/>
        <v>1059</v>
      </c>
      <c r="F1060" s="97">
        <v>45001</v>
      </c>
      <c r="G1060" s="98">
        <v>75.467575069999995</v>
      </c>
      <c r="H1060" s="25">
        <f t="shared" si="216"/>
        <v>75.149902339999997</v>
      </c>
      <c r="I1060" s="7">
        <f t="shared" si="217"/>
        <v>0.31767272999999818</v>
      </c>
      <c r="J1060" s="7">
        <f t="shared" si="218"/>
        <v>0.10091596338565174</v>
      </c>
      <c r="K1060" s="7">
        <f t="shared" si="219"/>
        <v>0.31767272999999818</v>
      </c>
      <c r="L1060" s="22">
        <f t="shared" si="220"/>
        <v>4.2093936330316779E-3</v>
      </c>
      <c r="M1060" s="7">
        <f t="shared" ca="1" si="209"/>
        <v>77.23795064333332</v>
      </c>
      <c r="N1060" s="7">
        <f t="shared" ca="1" si="211"/>
        <v>-1.7703755733333253</v>
      </c>
      <c r="O1060" s="7">
        <f t="shared" ca="1" si="212"/>
        <v>3.1342296706553001</v>
      </c>
      <c r="P1060" s="7">
        <f t="shared" ca="1" si="213"/>
        <v>1.7703755733333253</v>
      </c>
      <c r="Q1060" s="22">
        <f t="shared" ca="1" si="214"/>
        <v>2.3458757906176426E-2</v>
      </c>
      <c r="R1060" s="23">
        <f t="shared" ca="1" si="210"/>
        <v>-1.7952324540707889</v>
      </c>
      <c r="S1060" s="24">
        <f t="shared" ca="1" si="221"/>
        <v>0</v>
      </c>
    </row>
    <row r="1061" spans="5:19" x14ac:dyDescent="0.3">
      <c r="E1061" s="21">
        <f t="shared" si="215"/>
        <v>1060</v>
      </c>
      <c r="F1061" s="97">
        <v>45002</v>
      </c>
      <c r="G1061" s="98">
        <v>74.703178410000007</v>
      </c>
      <c r="H1061" s="25">
        <f t="shared" si="216"/>
        <v>75.467575069999995</v>
      </c>
      <c r="I1061" s="7">
        <f t="shared" si="217"/>
        <v>-0.76439665999998851</v>
      </c>
      <c r="J1061" s="7">
        <f t="shared" si="218"/>
        <v>0.58430225381913803</v>
      </c>
      <c r="K1061" s="7">
        <f t="shared" si="219"/>
        <v>0.76439665999998851</v>
      </c>
      <c r="L1061" s="22">
        <f t="shared" si="220"/>
        <v>1.0232451634181926E-2</v>
      </c>
      <c r="M1061" s="7">
        <f t="shared" ca="1" si="209"/>
        <v>76.500017800000009</v>
      </c>
      <c r="N1061" s="7">
        <f t="shared" ca="1" si="211"/>
        <v>-1.7968393900000024</v>
      </c>
      <c r="O1061" s="7">
        <f t="shared" ca="1" si="212"/>
        <v>3.2286317934555808</v>
      </c>
      <c r="P1061" s="7">
        <f t="shared" ca="1" si="213"/>
        <v>1.7968393900000024</v>
      </c>
      <c r="Q1061" s="22">
        <f t="shared" ca="1" si="214"/>
        <v>2.4053051399476621E-2</v>
      </c>
      <c r="R1061" s="23">
        <f t="shared" ca="1" si="210"/>
        <v>-1.821696270737466</v>
      </c>
      <c r="S1061" s="24">
        <f t="shared" ca="1" si="221"/>
        <v>0</v>
      </c>
    </row>
    <row r="1062" spans="5:19" x14ac:dyDescent="0.3">
      <c r="E1062" s="21">
        <f t="shared" si="215"/>
        <v>1061</v>
      </c>
      <c r="F1062" s="97">
        <v>45005</v>
      </c>
      <c r="G1062" s="98">
        <v>75.596641539999993</v>
      </c>
      <c r="H1062" s="25">
        <f t="shared" si="216"/>
        <v>74.703178410000007</v>
      </c>
      <c r="I1062" s="7">
        <f t="shared" si="217"/>
        <v>0.89346312999998645</v>
      </c>
      <c r="J1062" s="7">
        <f t="shared" si="218"/>
        <v>0.79827636466937268</v>
      </c>
      <c r="K1062" s="7">
        <f t="shared" si="219"/>
        <v>0.89346312999998645</v>
      </c>
      <c r="L1062" s="22">
        <f t="shared" si="220"/>
        <v>1.1818820410523578E-2</v>
      </c>
      <c r="M1062" s="7">
        <f t="shared" ca="1" si="209"/>
        <v>75.106885273333333</v>
      </c>
      <c r="N1062" s="7">
        <f t="shared" ca="1" si="211"/>
        <v>0.48975626666666017</v>
      </c>
      <c r="O1062" s="7">
        <f t="shared" ca="1" si="212"/>
        <v>0.23986120073926476</v>
      </c>
      <c r="P1062" s="7">
        <f t="shared" ca="1" si="213"/>
        <v>0.48975626666666017</v>
      </c>
      <c r="Q1062" s="22">
        <f t="shared" ca="1" si="214"/>
        <v>6.4785452989669975E-3</v>
      </c>
      <c r="R1062" s="23">
        <f t="shared" ca="1" si="210"/>
        <v>0.46489938592919644</v>
      </c>
      <c r="S1062" s="24">
        <f t="shared" ca="1" si="221"/>
        <v>1</v>
      </c>
    </row>
    <row r="1063" spans="5:19" x14ac:dyDescent="0.3">
      <c r="E1063" s="21">
        <f t="shared" si="215"/>
        <v>1062</v>
      </c>
      <c r="F1063" s="97">
        <v>45006</v>
      </c>
      <c r="G1063" s="98">
        <v>75.904380799999998</v>
      </c>
      <c r="H1063" s="25">
        <f t="shared" si="216"/>
        <v>75.596641539999993</v>
      </c>
      <c r="I1063" s="7">
        <f t="shared" si="217"/>
        <v>0.30773926000000529</v>
      </c>
      <c r="J1063" s="7">
        <f t="shared" si="218"/>
        <v>9.470345214535085E-2</v>
      </c>
      <c r="K1063" s="7">
        <f t="shared" si="219"/>
        <v>0.30773926000000529</v>
      </c>
      <c r="L1063" s="22">
        <f t="shared" si="220"/>
        <v>4.0543016984864897E-3</v>
      </c>
      <c r="M1063" s="7">
        <f t="shared" ca="1" si="209"/>
        <v>75.255798339999998</v>
      </c>
      <c r="N1063" s="7">
        <f t="shared" ca="1" si="211"/>
        <v>0.64858246000000008</v>
      </c>
      <c r="O1063" s="7">
        <f t="shared" ca="1" si="212"/>
        <v>0.42065920741965168</v>
      </c>
      <c r="P1063" s="7">
        <f t="shared" ca="1" si="213"/>
        <v>0.64858246000000008</v>
      </c>
      <c r="Q1063" s="22">
        <f t="shared" ca="1" si="214"/>
        <v>8.5447302667410741E-3</v>
      </c>
      <c r="R1063" s="23">
        <f t="shared" ca="1" si="210"/>
        <v>0.62372557926253636</v>
      </c>
      <c r="S1063" s="24">
        <f t="shared" ca="1" si="221"/>
        <v>0</v>
      </c>
    </row>
    <row r="1064" spans="5:19" x14ac:dyDescent="0.3">
      <c r="E1064" s="21">
        <f t="shared" si="215"/>
        <v>1063</v>
      </c>
      <c r="F1064" s="97">
        <v>45007</v>
      </c>
      <c r="G1064" s="98">
        <v>74.464920039999996</v>
      </c>
      <c r="H1064" s="25">
        <f t="shared" si="216"/>
        <v>75.904380799999998</v>
      </c>
      <c r="I1064" s="7">
        <f t="shared" si="217"/>
        <v>-1.4394607600000029</v>
      </c>
      <c r="J1064" s="7">
        <f t="shared" si="218"/>
        <v>2.072047279579786</v>
      </c>
      <c r="K1064" s="7">
        <f t="shared" si="219"/>
        <v>1.4394607600000029</v>
      </c>
      <c r="L1064" s="22">
        <f t="shared" si="220"/>
        <v>1.9330723234870513E-2</v>
      </c>
      <c r="M1064" s="7">
        <f t="shared" ca="1" si="209"/>
        <v>75.401400249999995</v>
      </c>
      <c r="N1064" s="7">
        <f t="shared" ca="1" si="211"/>
        <v>-0.93648020999999915</v>
      </c>
      <c r="O1064" s="7">
        <f t="shared" ca="1" si="212"/>
        <v>0.87699518372164253</v>
      </c>
      <c r="P1064" s="7">
        <f t="shared" ca="1" si="213"/>
        <v>0.93648020999999915</v>
      </c>
      <c r="Q1064" s="22">
        <f t="shared" ca="1" si="214"/>
        <v>1.2576125905956175E-2</v>
      </c>
      <c r="R1064" s="23">
        <f t="shared" ca="1" si="210"/>
        <v>-0.96133709073746287</v>
      </c>
      <c r="S1064" s="24">
        <f t="shared" ca="1" si="221"/>
        <v>1</v>
      </c>
    </row>
    <row r="1065" spans="5:19" x14ac:dyDescent="0.3">
      <c r="E1065" s="21">
        <f t="shared" si="215"/>
        <v>1064</v>
      </c>
      <c r="F1065" s="97">
        <v>45008</v>
      </c>
      <c r="G1065" s="98">
        <v>75.815040589999995</v>
      </c>
      <c r="H1065" s="25">
        <f t="shared" si="216"/>
        <v>74.464920039999996</v>
      </c>
      <c r="I1065" s="7">
        <f t="shared" si="217"/>
        <v>1.3501205499999998</v>
      </c>
      <c r="J1065" s="7">
        <f t="shared" si="218"/>
        <v>1.8228254995323019</v>
      </c>
      <c r="K1065" s="7">
        <f t="shared" si="219"/>
        <v>1.3501205499999998</v>
      </c>
      <c r="L1065" s="22">
        <f t="shared" si="220"/>
        <v>1.7808083191583501E-2</v>
      </c>
      <c r="M1065" s="7">
        <f t="shared" ca="1" si="209"/>
        <v>75.321980793333339</v>
      </c>
      <c r="N1065" s="7">
        <f t="shared" ca="1" si="211"/>
        <v>0.49305979666665678</v>
      </c>
      <c r="O1065" s="7">
        <f t="shared" ca="1" si="212"/>
        <v>0.24310796308896493</v>
      </c>
      <c r="P1065" s="7">
        <f t="shared" ca="1" si="213"/>
        <v>0.49305979666665678</v>
      </c>
      <c r="Q1065" s="22">
        <f t="shared" ca="1" si="214"/>
        <v>6.5034562117175908E-3</v>
      </c>
      <c r="R1065" s="23">
        <f t="shared" ca="1" si="210"/>
        <v>0.46820291592919305</v>
      </c>
      <c r="S1065" s="24">
        <f t="shared" ca="1" si="221"/>
        <v>1</v>
      </c>
    </row>
    <row r="1066" spans="5:19" x14ac:dyDescent="0.3">
      <c r="E1066" s="21">
        <f t="shared" si="215"/>
        <v>1065</v>
      </c>
      <c r="F1066" s="97">
        <v>45009</v>
      </c>
      <c r="G1066" s="98">
        <v>75.556922909999997</v>
      </c>
      <c r="H1066" s="25">
        <f t="shared" si="216"/>
        <v>75.815040589999995</v>
      </c>
      <c r="I1066" s="7">
        <f t="shared" si="217"/>
        <v>-0.25811767999999802</v>
      </c>
      <c r="J1066" s="7">
        <f t="shared" si="218"/>
        <v>6.662473672858138E-2</v>
      </c>
      <c r="K1066" s="7">
        <f t="shared" si="219"/>
        <v>0.25811767999999802</v>
      </c>
      <c r="L1066" s="22">
        <f t="shared" si="220"/>
        <v>3.4162015876090688E-3</v>
      </c>
      <c r="M1066" s="7">
        <f t="shared" ca="1" si="209"/>
        <v>75.394780476666668</v>
      </c>
      <c r="N1066" s="7">
        <f t="shared" ca="1" si="211"/>
        <v>0.16214243333332945</v>
      </c>
      <c r="O1066" s="7">
        <f t="shared" ca="1" si="212"/>
        <v>2.6290168687253184E-2</v>
      </c>
      <c r="P1066" s="7">
        <f t="shared" ca="1" si="213"/>
        <v>0.16214243333332945</v>
      </c>
      <c r="Q1066" s="22">
        <f t="shared" ca="1" si="214"/>
        <v>2.1459639578820093E-3</v>
      </c>
      <c r="R1066" s="23">
        <f t="shared" ca="1" si="210"/>
        <v>0.13728555259586572</v>
      </c>
      <c r="S1066" s="24">
        <f t="shared" ca="1" si="221"/>
        <v>0</v>
      </c>
    </row>
    <row r="1067" spans="5:19" x14ac:dyDescent="0.3">
      <c r="E1067" s="21">
        <f t="shared" si="215"/>
        <v>1066</v>
      </c>
      <c r="F1067" s="97">
        <v>45012</v>
      </c>
      <c r="G1067" s="98">
        <v>75.626419069999997</v>
      </c>
      <c r="H1067" s="25">
        <f t="shared" si="216"/>
        <v>75.556922909999997</v>
      </c>
      <c r="I1067" s="7">
        <f t="shared" si="217"/>
        <v>6.9496159999999918E-2</v>
      </c>
      <c r="J1067" s="7">
        <f t="shared" si="218"/>
        <v>4.8297162547455887E-3</v>
      </c>
      <c r="K1067" s="7">
        <f t="shared" si="219"/>
        <v>6.9496159999999918E-2</v>
      </c>
      <c r="L1067" s="22">
        <f t="shared" si="220"/>
        <v>9.1894024409213532E-4</v>
      </c>
      <c r="M1067" s="7">
        <f t="shared" ca="1" si="209"/>
        <v>75.278961179999996</v>
      </c>
      <c r="N1067" s="7">
        <f t="shared" ca="1" si="211"/>
        <v>0.34745789000000116</v>
      </c>
      <c r="O1067" s="7">
        <f t="shared" ca="1" si="212"/>
        <v>0.12072698532325291</v>
      </c>
      <c r="P1067" s="7">
        <f t="shared" ca="1" si="213"/>
        <v>0.34745789000000116</v>
      </c>
      <c r="Q1067" s="22">
        <f t="shared" ca="1" si="214"/>
        <v>4.5943982839964075E-3</v>
      </c>
      <c r="R1067" s="23">
        <f t="shared" ca="1" si="210"/>
        <v>0.32260100926253743</v>
      </c>
      <c r="S1067" s="24">
        <f t="shared" ca="1" si="221"/>
        <v>0</v>
      </c>
    </row>
    <row r="1068" spans="5:19" x14ac:dyDescent="0.3">
      <c r="E1068" s="21">
        <f t="shared" si="215"/>
        <v>1067</v>
      </c>
      <c r="F1068" s="97">
        <v>45013</v>
      </c>
      <c r="G1068" s="98">
        <v>75.934158330000002</v>
      </c>
      <c r="H1068" s="25">
        <f t="shared" si="216"/>
        <v>75.626419069999997</v>
      </c>
      <c r="I1068" s="7">
        <f t="shared" si="217"/>
        <v>0.30773926000000529</v>
      </c>
      <c r="J1068" s="7">
        <f t="shared" si="218"/>
        <v>9.470345214535085E-2</v>
      </c>
      <c r="K1068" s="7">
        <f t="shared" si="219"/>
        <v>0.30773926000000529</v>
      </c>
      <c r="L1068" s="22">
        <f t="shared" si="220"/>
        <v>4.0527118067551415E-3</v>
      </c>
      <c r="M1068" s="7">
        <f t="shared" ca="1" si="209"/>
        <v>75.66612752333333</v>
      </c>
      <c r="N1068" s="7">
        <f t="shared" ca="1" si="211"/>
        <v>0.26803080666667256</v>
      </c>
      <c r="O1068" s="7">
        <f t="shared" ca="1" si="212"/>
        <v>7.1840513322387209E-2</v>
      </c>
      <c r="P1068" s="7">
        <f t="shared" ca="1" si="213"/>
        <v>0.26803080666667256</v>
      </c>
      <c r="Q1068" s="22">
        <f t="shared" ca="1" si="214"/>
        <v>3.5297791212993423E-3</v>
      </c>
      <c r="R1068" s="23">
        <f t="shared" ca="1" si="210"/>
        <v>0.24317392592920883</v>
      </c>
      <c r="S1068" s="24">
        <f t="shared" ca="1" si="221"/>
        <v>0</v>
      </c>
    </row>
    <row r="1069" spans="5:19" x14ac:dyDescent="0.3">
      <c r="E1069" s="21">
        <f t="shared" si="215"/>
        <v>1068</v>
      </c>
      <c r="F1069" s="97">
        <v>45014</v>
      </c>
      <c r="G1069" s="98">
        <v>78.902435299999993</v>
      </c>
      <c r="H1069" s="25">
        <f t="shared" si="216"/>
        <v>75.934158330000002</v>
      </c>
      <c r="I1069" s="7">
        <f t="shared" si="217"/>
        <v>2.9682769699999909</v>
      </c>
      <c r="J1069" s="7">
        <f t="shared" si="218"/>
        <v>8.8106681706323275</v>
      </c>
      <c r="K1069" s="7">
        <f t="shared" si="219"/>
        <v>2.9682769699999909</v>
      </c>
      <c r="L1069" s="22">
        <f t="shared" si="220"/>
        <v>3.7619586248689475E-2</v>
      </c>
      <c r="M1069" s="7">
        <f t="shared" ca="1" si="209"/>
        <v>75.705833436666666</v>
      </c>
      <c r="N1069" s="7">
        <f t="shared" ca="1" si="211"/>
        <v>3.1966018633333277</v>
      </c>
      <c r="O1069" s="7">
        <f t="shared" ca="1" si="212"/>
        <v>10.218263472666102</v>
      </c>
      <c r="P1069" s="7">
        <f t="shared" ca="1" si="213"/>
        <v>3.1966018633333277</v>
      </c>
      <c r="Q1069" s="22">
        <f t="shared" ca="1" si="214"/>
        <v>4.0513348557358511E-2</v>
      </c>
      <c r="R1069" s="23">
        <f t="shared" ca="1" si="210"/>
        <v>3.1717449825958641</v>
      </c>
      <c r="S1069" s="24">
        <f t="shared" ca="1" si="221"/>
        <v>0</v>
      </c>
    </row>
    <row r="1070" spans="5:19" x14ac:dyDescent="0.3">
      <c r="E1070" s="21">
        <f t="shared" si="215"/>
        <v>1069</v>
      </c>
      <c r="F1070" s="97">
        <v>45015</v>
      </c>
      <c r="G1070" s="98">
        <v>83.955451969999999</v>
      </c>
      <c r="H1070" s="25">
        <f t="shared" si="216"/>
        <v>78.902435299999993</v>
      </c>
      <c r="I1070" s="7">
        <f t="shared" si="217"/>
        <v>5.0530166700000052</v>
      </c>
      <c r="J1070" s="7">
        <f t="shared" si="218"/>
        <v>25.532977467297943</v>
      </c>
      <c r="K1070" s="7">
        <f t="shared" si="219"/>
        <v>5.0530166700000052</v>
      </c>
      <c r="L1070" s="22">
        <f t="shared" si="220"/>
        <v>6.0186879487059537E-2</v>
      </c>
      <c r="M1070" s="7">
        <f t="shared" ca="1" si="209"/>
        <v>76.821004233333326</v>
      </c>
      <c r="N1070" s="7">
        <f t="shared" ca="1" si="211"/>
        <v>7.1344477366666723</v>
      </c>
      <c r="O1070" s="7">
        <f t="shared" ca="1" si="212"/>
        <v>50.900344507228205</v>
      </c>
      <c r="P1070" s="7">
        <f t="shared" ca="1" si="213"/>
        <v>7.1344477366666723</v>
      </c>
      <c r="Q1070" s="22">
        <f t="shared" ca="1" si="214"/>
        <v>8.4978968837140456E-2</v>
      </c>
      <c r="R1070" s="23">
        <f t="shared" ca="1" si="210"/>
        <v>7.1095908559292083</v>
      </c>
      <c r="S1070" s="24">
        <f t="shared" ca="1" si="221"/>
        <v>0</v>
      </c>
    </row>
    <row r="1071" spans="5:19" x14ac:dyDescent="0.3">
      <c r="E1071" s="21">
        <f t="shared" si="215"/>
        <v>1070</v>
      </c>
      <c r="F1071" s="97">
        <v>45016</v>
      </c>
      <c r="G1071" s="98">
        <v>87.668266299999999</v>
      </c>
      <c r="H1071" s="25">
        <f t="shared" si="216"/>
        <v>83.955451969999999</v>
      </c>
      <c r="I1071" s="7">
        <f t="shared" si="217"/>
        <v>3.7128143300000005</v>
      </c>
      <c r="J1071" s="7">
        <f t="shared" si="218"/>
        <v>13.784990249053353</v>
      </c>
      <c r="K1071" s="7">
        <f t="shared" si="219"/>
        <v>3.7128143300000005</v>
      </c>
      <c r="L1071" s="22">
        <f t="shared" si="220"/>
        <v>4.2350721494762815E-2</v>
      </c>
      <c r="M1071" s="7">
        <f t="shared" ca="1" si="209"/>
        <v>79.597348533333331</v>
      </c>
      <c r="N1071" s="7">
        <f t="shared" ca="1" si="211"/>
        <v>8.0709177666666676</v>
      </c>
      <c r="O1071" s="7">
        <f t="shared" ca="1" si="212"/>
        <v>65.139713596295664</v>
      </c>
      <c r="P1071" s="7">
        <f t="shared" ca="1" si="213"/>
        <v>8.0709177666666676</v>
      </c>
      <c r="Q1071" s="22">
        <f t="shared" ca="1" si="214"/>
        <v>9.2062020926113236E-2</v>
      </c>
      <c r="R1071" s="23">
        <f t="shared" ca="1" si="210"/>
        <v>8.0460608859292044</v>
      </c>
      <c r="S1071" s="24">
        <f t="shared" ca="1" si="221"/>
        <v>0</v>
      </c>
    </row>
    <row r="1072" spans="5:19" x14ac:dyDescent="0.3">
      <c r="E1072" s="21">
        <f t="shared" si="215"/>
        <v>1071</v>
      </c>
      <c r="F1072" s="97">
        <v>45019</v>
      </c>
      <c r="G1072" s="98">
        <v>88.541877749999998</v>
      </c>
      <c r="H1072" s="25">
        <f t="shared" si="216"/>
        <v>87.668266299999999</v>
      </c>
      <c r="I1072" s="7">
        <f t="shared" si="217"/>
        <v>0.87361144999999851</v>
      </c>
      <c r="J1072" s="7">
        <f t="shared" si="218"/>
        <v>0.76319696557109995</v>
      </c>
      <c r="K1072" s="7">
        <f t="shared" si="219"/>
        <v>0.87361144999999851</v>
      </c>
      <c r="L1072" s="22">
        <f t="shared" si="220"/>
        <v>9.8666469720312486E-3</v>
      </c>
      <c r="M1072" s="7">
        <f t="shared" ca="1" si="209"/>
        <v>83.508717856666664</v>
      </c>
      <c r="N1072" s="7">
        <f t="shared" ca="1" si="211"/>
        <v>5.0331598933333339</v>
      </c>
      <c r="O1072" s="7">
        <f t="shared" ca="1" si="212"/>
        <v>25.332698511859217</v>
      </c>
      <c r="P1072" s="7">
        <f t="shared" ca="1" si="213"/>
        <v>5.0331598933333339</v>
      </c>
      <c r="Q1072" s="22">
        <f t="shared" ca="1" si="214"/>
        <v>5.6844964453369458E-2</v>
      </c>
      <c r="R1072" s="23">
        <f t="shared" ca="1" si="210"/>
        <v>5.0083030125958699</v>
      </c>
      <c r="S1072" s="24">
        <f t="shared" ca="1" si="221"/>
        <v>0</v>
      </c>
    </row>
    <row r="1073" spans="5:19" x14ac:dyDescent="0.3">
      <c r="E1073" s="21">
        <f t="shared" si="215"/>
        <v>1072</v>
      </c>
      <c r="F1073" s="97">
        <v>45020</v>
      </c>
      <c r="G1073" s="98">
        <v>88.889335630000005</v>
      </c>
      <c r="H1073" s="25">
        <f t="shared" si="216"/>
        <v>88.541877749999998</v>
      </c>
      <c r="I1073" s="7">
        <f t="shared" si="217"/>
        <v>0.34745788000000744</v>
      </c>
      <c r="J1073" s="7">
        <f t="shared" si="218"/>
        <v>0.12072697837409957</v>
      </c>
      <c r="K1073" s="7">
        <f t="shared" si="219"/>
        <v>0.34745788000000744</v>
      </c>
      <c r="L1073" s="22">
        <f t="shared" si="220"/>
        <v>3.9088815045968343E-3</v>
      </c>
      <c r="M1073" s="7">
        <f t="shared" ca="1" si="209"/>
        <v>86.721865339999979</v>
      </c>
      <c r="N1073" s="7">
        <f t="shared" ca="1" si="211"/>
        <v>2.1674702900000256</v>
      </c>
      <c r="O1073" s="7">
        <f t="shared" ca="1" si="212"/>
        <v>4.6979274580327948</v>
      </c>
      <c r="P1073" s="7">
        <f t="shared" ca="1" si="213"/>
        <v>2.1674702900000256</v>
      </c>
      <c r="Q1073" s="22">
        <f t="shared" ca="1" si="214"/>
        <v>2.4383918212889735E-2</v>
      </c>
      <c r="R1073" s="23">
        <f t="shared" ca="1" si="210"/>
        <v>2.1426134092625619</v>
      </c>
      <c r="S1073" s="24">
        <f t="shared" ca="1" si="221"/>
        <v>0</v>
      </c>
    </row>
    <row r="1074" spans="5:19" x14ac:dyDescent="0.3">
      <c r="E1074" s="21">
        <f t="shared" si="215"/>
        <v>1073</v>
      </c>
      <c r="F1074" s="97">
        <v>45021</v>
      </c>
      <c r="G1074" s="98">
        <v>88.919113159999995</v>
      </c>
      <c r="H1074" s="25">
        <f t="shared" si="216"/>
        <v>88.889335630000005</v>
      </c>
      <c r="I1074" s="7">
        <f t="shared" si="217"/>
        <v>2.9777529999989838E-2</v>
      </c>
      <c r="J1074" s="7">
        <f t="shared" si="218"/>
        <v>8.8670129290029478E-4</v>
      </c>
      <c r="K1074" s="7">
        <f t="shared" si="219"/>
        <v>2.9777529999989838E-2</v>
      </c>
      <c r="L1074" s="22">
        <f t="shared" si="220"/>
        <v>3.3488334444371374E-4</v>
      </c>
      <c r="M1074" s="7">
        <f t="shared" ca="1" si="209"/>
        <v>88.366493226666663</v>
      </c>
      <c r="N1074" s="7">
        <f t="shared" ca="1" si="211"/>
        <v>0.55261993333333237</v>
      </c>
      <c r="O1074" s="7">
        <f t="shared" ca="1" si="212"/>
        <v>0.30538879071733671</v>
      </c>
      <c r="P1074" s="7">
        <f t="shared" ca="1" si="213"/>
        <v>0.55261993333333237</v>
      </c>
      <c r="Q1074" s="22">
        <f t="shared" ca="1" si="214"/>
        <v>6.2148610539890861E-3</v>
      </c>
      <c r="R1074" s="23">
        <f t="shared" ca="1" si="210"/>
        <v>0.52776305259586864</v>
      </c>
      <c r="S1074" s="24">
        <f t="shared" ca="1" si="221"/>
        <v>0</v>
      </c>
    </row>
    <row r="1075" spans="5:19" x14ac:dyDescent="0.3">
      <c r="E1075" s="21">
        <f t="shared" si="215"/>
        <v>1074</v>
      </c>
      <c r="F1075" s="97">
        <v>45022</v>
      </c>
      <c r="G1075" s="98">
        <v>89.127586359999995</v>
      </c>
      <c r="H1075" s="25">
        <f t="shared" si="216"/>
        <v>88.919113159999995</v>
      </c>
      <c r="I1075" s="7">
        <f t="shared" si="217"/>
        <v>0.20847320000000025</v>
      </c>
      <c r="J1075" s="7">
        <f t="shared" si="218"/>
        <v>4.34610751182401E-2</v>
      </c>
      <c r="K1075" s="7">
        <f t="shared" si="219"/>
        <v>0.20847320000000025</v>
      </c>
      <c r="L1075" s="22">
        <f t="shared" si="220"/>
        <v>2.3390423606664832E-3</v>
      </c>
      <c r="M1075" s="7">
        <f t="shared" ca="1" si="209"/>
        <v>88.783442179999994</v>
      </c>
      <c r="N1075" s="7">
        <f t="shared" ca="1" si="211"/>
        <v>0.34414418000000069</v>
      </c>
      <c r="O1075" s="7">
        <f t="shared" ca="1" si="212"/>
        <v>0.11843521662787287</v>
      </c>
      <c r="P1075" s="7">
        <f t="shared" ca="1" si="213"/>
        <v>0.34414418000000069</v>
      </c>
      <c r="Q1075" s="22">
        <f t="shared" ca="1" si="214"/>
        <v>3.8612532219816829E-3</v>
      </c>
      <c r="R1075" s="23">
        <f t="shared" ca="1" si="210"/>
        <v>0.31928729926253696</v>
      </c>
      <c r="S1075" s="24">
        <f t="shared" ca="1" si="221"/>
        <v>0</v>
      </c>
    </row>
    <row r="1076" spans="5:19" x14ac:dyDescent="0.3">
      <c r="E1076" s="21">
        <f t="shared" si="215"/>
        <v>1075</v>
      </c>
      <c r="F1076" s="97">
        <v>45026</v>
      </c>
      <c r="G1076" s="98">
        <v>89.345993039999996</v>
      </c>
      <c r="H1076" s="25">
        <f t="shared" si="216"/>
        <v>89.127586359999995</v>
      </c>
      <c r="I1076" s="7">
        <f t="shared" si="217"/>
        <v>0.21840668000000107</v>
      </c>
      <c r="J1076" s="7">
        <f t="shared" si="218"/>
        <v>4.7701477868622867E-2</v>
      </c>
      <c r="K1076" s="7">
        <f t="shared" si="219"/>
        <v>0.21840668000000107</v>
      </c>
      <c r="L1076" s="22">
        <f t="shared" si="220"/>
        <v>2.4445044771310661E-3</v>
      </c>
      <c r="M1076" s="7">
        <f t="shared" ca="1" si="209"/>
        <v>88.978678383333332</v>
      </c>
      <c r="N1076" s="7">
        <f t="shared" ca="1" si="211"/>
        <v>0.36731465666666452</v>
      </c>
      <c r="O1076" s="7">
        <f t="shared" ca="1" si="212"/>
        <v>0.13492005700214962</v>
      </c>
      <c r="P1076" s="7">
        <f t="shared" ca="1" si="213"/>
        <v>0.36731465666666452</v>
      </c>
      <c r="Q1076" s="22">
        <f t="shared" ca="1" si="214"/>
        <v>4.1111486275855549E-3</v>
      </c>
      <c r="R1076" s="23">
        <f t="shared" ca="1" si="210"/>
        <v>0.34245777592920079</v>
      </c>
      <c r="S1076" s="24">
        <f t="shared" ca="1" si="221"/>
        <v>0</v>
      </c>
    </row>
    <row r="1077" spans="5:19" x14ac:dyDescent="0.3">
      <c r="E1077" s="21">
        <f t="shared" si="215"/>
        <v>1076</v>
      </c>
      <c r="F1077" s="97">
        <v>45027</v>
      </c>
      <c r="G1077" s="98">
        <v>89.882064819999997</v>
      </c>
      <c r="H1077" s="25">
        <f t="shared" si="216"/>
        <v>89.345993039999996</v>
      </c>
      <c r="I1077" s="7">
        <f t="shared" si="217"/>
        <v>0.53607178000000033</v>
      </c>
      <c r="J1077" s="7">
        <f t="shared" si="218"/>
        <v>0.28737295331236873</v>
      </c>
      <c r="K1077" s="7">
        <f t="shared" si="219"/>
        <v>0.53607178000000033</v>
      </c>
      <c r="L1077" s="22">
        <f t="shared" si="220"/>
        <v>5.9641685031774768E-3</v>
      </c>
      <c r="M1077" s="7">
        <f t="shared" ca="1" si="209"/>
        <v>89.130897520000005</v>
      </c>
      <c r="N1077" s="7">
        <f t="shared" ca="1" si="211"/>
        <v>0.75116729999999166</v>
      </c>
      <c r="O1077" s="7">
        <f t="shared" ca="1" si="212"/>
        <v>0.56425231258927744</v>
      </c>
      <c r="P1077" s="7">
        <f t="shared" ca="1" si="213"/>
        <v>0.75116729999999166</v>
      </c>
      <c r="Q1077" s="22">
        <f t="shared" ca="1" si="214"/>
        <v>8.3572546036219525E-3</v>
      </c>
      <c r="R1077" s="23">
        <f t="shared" ca="1" si="210"/>
        <v>0.72631041926252793</v>
      </c>
      <c r="S1077" s="24">
        <f t="shared" ca="1" si="221"/>
        <v>0</v>
      </c>
    </row>
    <row r="1078" spans="5:19" x14ac:dyDescent="0.3">
      <c r="E1078" s="21">
        <f t="shared" si="215"/>
        <v>1077</v>
      </c>
      <c r="F1078" s="97">
        <v>45028</v>
      </c>
      <c r="G1078" s="98">
        <v>88.730491639999997</v>
      </c>
      <c r="H1078" s="25">
        <f t="shared" si="216"/>
        <v>89.882064819999997</v>
      </c>
      <c r="I1078" s="7">
        <f t="shared" si="217"/>
        <v>-1.1515731799999998</v>
      </c>
      <c r="J1078" s="7">
        <f t="shared" si="218"/>
        <v>1.3261207888953119</v>
      </c>
      <c r="K1078" s="7">
        <f t="shared" si="219"/>
        <v>1.1515731799999998</v>
      </c>
      <c r="L1078" s="22">
        <f t="shared" si="220"/>
        <v>1.2978325248914397E-2</v>
      </c>
      <c r="M1078" s="7">
        <f t="shared" ca="1" si="209"/>
        <v>89.451881406666658</v>
      </c>
      <c r="N1078" s="7">
        <f t="shared" ca="1" si="211"/>
        <v>-0.7213897666666611</v>
      </c>
      <c r="O1078" s="7">
        <f t="shared" ca="1" si="212"/>
        <v>0.5204031954513797</v>
      </c>
      <c r="P1078" s="7">
        <f t="shared" ca="1" si="213"/>
        <v>0.7213897666666611</v>
      </c>
      <c r="Q1078" s="22">
        <f t="shared" ca="1" si="214"/>
        <v>8.1301225016706235E-3</v>
      </c>
      <c r="R1078" s="23">
        <f t="shared" ca="1" si="210"/>
        <v>-0.74624664740412483</v>
      </c>
      <c r="S1078" s="24">
        <f t="shared" ca="1" si="221"/>
        <v>1</v>
      </c>
    </row>
    <row r="1079" spans="5:19" x14ac:dyDescent="0.3">
      <c r="E1079" s="21">
        <f t="shared" si="215"/>
        <v>1078</v>
      </c>
      <c r="F1079" s="97">
        <v>45029</v>
      </c>
      <c r="G1079" s="98">
        <v>89.623947139999999</v>
      </c>
      <c r="H1079" s="25">
        <f t="shared" si="216"/>
        <v>88.730491639999997</v>
      </c>
      <c r="I1079" s="7">
        <f t="shared" si="217"/>
        <v>0.89345550000000173</v>
      </c>
      <c r="J1079" s="7">
        <f t="shared" si="218"/>
        <v>0.79826273048025309</v>
      </c>
      <c r="K1079" s="7">
        <f t="shared" si="219"/>
        <v>0.89345550000000173</v>
      </c>
      <c r="L1079" s="22">
        <f t="shared" si="220"/>
        <v>9.9689371926941633E-3</v>
      </c>
      <c r="M1079" s="7">
        <f t="shared" ca="1" si="209"/>
        <v>89.319516500000006</v>
      </c>
      <c r="N1079" s="7">
        <f t="shared" ca="1" si="211"/>
        <v>0.30443063999999254</v>
      </c>
      <c r="O1079" s="7">
        <f t="shared" ca="1" si="212"/>
        <v>9.2678014570805059E-2</v>
      </c>
      <c r="P1079" s="7">
        <f t="shared" ca="1" si="213"/>
        <v>0.30443063999999254</v>
      </c>
      <c r="Q1079" s="22">
        <f t="shared" ca="1" si="214"/>
        <v>3.3967555515541708E-3</v>
      </c>
      <c r="R1079" s="23">
        <f t="shared" ca="1" si="210"/>
        <v>0.27957375926252881</v>
      </c>
      <c r="S1079" s="24">
        <f t="shared" ca="1" si="221"/>
        <v>1</v>
      </c>
    </row>
    <row r="1080" spans="5:19" x14ac:dyDescent="0.3">
      <c r="E1080" s="21">
        <f t="shared" si="215"/>
        <v>1079</v>
      </c>
      <c r="F1080" s="97">
        <v>45030</v>
      </c>
      <c r="G1080" s="98">
        <v>90.467773440000002</v>
      </c>
      <c r="H1080" s="25">
        <f t="shared" si="216"/>
        <v>89.623947139999999</v>
      </c>
      <c r="I1080" s="7">
        <f t="shared" si="217"/>
        <v>0.84382630000000347</v>
      </c>
      <c r="J1080" s="7">
        <f t="shared" si="218"/>
        <v>0.71204282457169588</v>
      </c>
      <c r="K1080" s="7">
        <f t="shared" si="219"/>
        <v>0.84382630000000347</v>
      </c>
      <c r="L1080" s="22">
        <f t="shared" si="220"/>
        <v>9.3273689393897335E-3</v>
      </c>
      <c r="M1080" s="7">
        <f t="shared" ca="1" si="209"/>
        <v>89.412167866666664</v>
      </c>
      <c r="N1080" s="7">
        <f t="shared" ca="1" si="211"/>
        <v>1.055605573333338</v>
      </c>
      <c r="O1080" s="7">
        <f t="shared" ca="1" si="212"/>
        <v>1.1143031264524053</v>
      </c>
      <c r="P1080" s="7">
        <f t="shared" ca="1" si="213"/>
        <v>1.055605573333338</v>
      </c>
      <c r="Q1080" s="22">
        <f t="shared" ca="1" si="214"/>
        <v>1.1668305001818535E-2</v>
      </c>
      <c r="R1080" s="23">
        <f t="shared" ca="1" si="210"/>
        <v>1.0307486925958744</v>
      </c>
      <c r="S1080" s="24">
        <f t="shared" ca="1" si="221"/>
        <v>0</v>
      </c>
    </row>
    <row r="1081" spans="5:19" x14ac:dyDescent="0.3">
      <c r="E1081" s="21">
        <f t="shared" si="215"/>
        <v>1080</v>
      </c>
      <c r="F1081" s="97">
        <v>45033</v>
      </c>
      <c r="G1081" s="98">
        <v>88.343330379999998</v>
      </c>
      <c r="H1081" s="25">
        <f t="shared" si="216"/>
        <v>90.467773440000002</v>
      </c>
      <c r="I1081" s="7">
        <f t="shared" si="217"/>
        <v>-2.1244430600000044</v>
      </c>
      <c r="J1081" s="7">
        <f t="shared" si="218"/>
        <v>4.5132583151821821</v>
      </c>
      <c r="K1081" s="7">
        <f t="shared" si="219"/>
        <v>2.1244430600000044</v>
      </c>
      <c r="L1081" s="22">
        <f t="shared" si="220"/>
        <v>2.4047577229225174E-2</v>
      </c>
      <c r="M1081" s="7">
        <f t="shared" ca="1" si="209"/>
        <v>89.607404073333328</v>
      </c>
      <c r="N1081" s="7">
        <f t="shared" ca="1" si="211"/>
        <v>-1.2640736933333301</v>
      </c>
      <c r="O1081" s="7">
        <f t="shared" ca="1" si="212"/>
        <v>1.5978823021773658</v>
      </c>
      <c r="P1081" s="7">
        <f t="shared" ca="1" si="213"/>
        <v>1.2640736933333301</v>
      </c>
      <c r="Q1081" s="22">
        <f t="shared" ca="1" si="214"/>
        <v>1.4308648857769382E-2</v>
      </c>
      <c r="R1081" s="23">
        <f t="shared" ca="1" si="210"/>
        <v>-1.2889305740707937</v>
      </c>
      <c r="S1081" s="24">
        <f t="shared" ca="1" si="221"/>
        <v>1</v>
      </c>
    </row>
    <row r="1082" spans="5:19" x14ac:dyDescent="0.3">
      <c r="E1082" s="21">
        <f t="shared" si="215"/>
        <v>1081</v>
      </c>
      <c r="F1082" s="97">
        <v>45034</v>
      </c>
      <c r="G1082" s="98">
        <v>88.978675839999994</v>
      </c>
      <c r="H1082" s="25">
        <f t="shared" si="216"/>
        <v>88.343330379999998</v>
      </c>
      <c r="I1082" s="7">
        <f t="shared" si="217"/>
        <v>0.63534545999999636</v>
      </c>
      <c r="J1082" s="7">
        <f t="shared" si="218"/>
        <v>0.40366385354260698</v>
      </c>
      <c r="K1082" s="7">
        <f t="shared" si="219"/>
        <v>0.63534545999999636</v>
      </c>
      <c r="L1082" s="22">
        <f t="shared" si="220"/>
        <v>7.1404238600096077E-3</v>
      </c>
      <c r="M1082" s="7">
        <f t="shared" ca="1" si="209"/>
        <v>89.478350320000004</v>
      </c>
      <c r="N1082" s="7">
        <f t="shared" ca="1" si="211"/>
        <v>-0.49967448000001013</v>
      </c>
      <c r="O1082" s="7">
        <f t="shared" ca="1" si="212"/>
        <v>0.24967458596328052</v>
      </c>
      <c r="P1082" s="7">
        <f t="shared" ca="1" si="213"/>
        <v>0.49967448000001013</v>
      </c>
      <c r="Q1082" s="22">
        <f t="shared" ca="1" si="214"/>
        <v>5.615665498310142E-3</v>
      </c>
      <c r="R1082" s="23">
        <f t="shared" ca="1" si="210"/>
        <v>-0.52453136073747386</v>
      </c>
      <c r="S1082" s="24">
        <f t="shared" ca="1" si="221"/>
        <v>0</v>
      </c>
    </row>
    <row r="1083" spans="5:19" x14ac:dyDescent="0.3">
      <c r="E1083" s="21">
        <f t="shared" si="215"/>
        <v>1082</v>
      </c>
      <c r="F1083" s="97">
        <v>45035</v>
      </c>
      <c r="G1083" s="98">
        <v>88.383033749999996</v>
      </c>
      <c r="H1083" s="25">
        <f t="shared" si="216"/>
        <v>88.978675839999994</v>
      </c>
      <c r="I1083" s="7">
        <f t="shared" si="217"/>
        <v>-0.59564208999999835</v>
      </c>
      <c r="J1083" s="7">
        <f t="shared" si="218"/>
        <v>0.35478949937956611</v>
      </c>
      <c r="K1083" s="7">
        <f t="shared" si="219"/>
        <v>0.59564208999999835</v>
      </c>
      <c r="L1083" s="22">
        <f t="shared" si="220"/>
        <v>6.7393261435767177E-3</v>
      </c>
      <c r="M1083" s="7">
        <f t="shared" ca="1" si="209"/>
        <v>89.263259886666674</v>
      </c>
      <c r="N1083" s="7">
        <f t="shared" ca="1" si="211"/>
        <v>-0.88022613666667837</v>
      </c>
      <c r="O1083" s="7">
        <f t="shared" ca="1" si="212"/>
        <v>0.7747980516711459</v>
      </c>
      <c r="P1083" s="7">
        <f t="shared" ca="1" si="213"/>
        <v>0.88022613666667837</v>
      </c>
      <c r="Q1083" s="22">
        <f t="shared" ca="1" si="214"/>
        <v>9.9592206707509456E-3</v>
      </c>
      <c r="R1083" s="23">
        <f t="shared" ca="1" si="210"/>
        <v>-0.9050830174041421</v>
      </c>
      <c r="S1083" s="24">
        <f t="shared" ca="1" si="221"/>
        <v>0</v>
      </c>
    </row>
    <row r="1084" spans="5:19" x14ac:dyDescent="0.3">
      <c r="E1084" s="21">
        <f t="shared" si="215"/>
        <v>1083</v>
      </c>
      <c r="F1084" s="97">
        <v>45036</v>
      </c>
      <c r="G1084" s="98">
        <v>87.856887819999997</v>
      </c>
      <c r="H1084" s="25">
        <f t="shared" si="216"/>
        <v>88.383033749999996</v>
      </c>
      <c r="I1084" s="7">
        <f t="shared" si="217"/>
        <v>-0.52614592999999843</v>
      </c>
      <c r="J1084" s="7">
        <f t="shared" si="218"/>
        <v>0.27682953965556323</v>
      </c>
      <c r="K1084" s="7">
        <f t="shared" si="219"/>
        <v>0.52614592999999843</v>
      </c>
      <c r="L1084" s="22">
        <f t="shared" si="220"/>
        <v>5.988670246070622E-3</v>
      </c>
      <c r="M1084" s="7">
        <f t="shared" ca="1" si="209"/>
        <v>88.568346656666662</v>
      </c>
      <c r="N1084" s="7">
        <f t="shared" ca="1" si="211"/>
        <v>-0.71145883666666521</v>
      </c>
      <c r="O1084" s="7">
        <f t="shared" ca="1" si="212"/>
        <v>0.50617367627108456</v>
      </c>
      <c r="P1084" s="7">
        <f t="shared" ca="1" si="213"/>
        <v>0.71145883666666521</v>
      </c>
      <c r="Q1084" s="22">
        <f t="shared" ca="1" si="214"/>
        <v>8.0979289651631238E-3</v>
      </c>
      <c r="R1084" s="23">
        <f t="shared" ca="1" si="210"/>
        <v>-0.73631571740412893</v>
      </c>
      <c r="S1084" s="24">
        <f t="shared" ca="1" si="221"/>
        <v>0</v>
      </c>
    </row>
    <row r="1085" spans="5:19" x14ac:dyDescent="0.3">
      <c r="E1085" s="21">
        <f t="shared" si="215"/>
        <v>1084</v>
      </c>
      <c r="F1085" s="97">
        <v>45037</v>
      </c>
      <c r="G1085" s="98">
        <v>89.24671936</v>
      </c>
      <c r="H1085" s="25">
        <f t="shared" si="216"/>
        <v>87.856887819999997</v>
      </c>
      <c r="I1085" s="7">
        <f t="shared" si="217"/>
        <v>1.389831540000003</v>
      </c>
      <c r="J1085" s="7">
        <f t="shared" si="218"/>
        <v>1.9316317095787798</v>
      </c>
      <c r="K1085" s="7">
        <f t="shared" si="219"/>
        <v>1.389831540000003</v>
      </c>
      <c r="L1085" s="22">
        <f t="shared" si="220"/>
        <v>1.5572914612062699E-2</v>
      </c>
      <c r="M1085" s="7">
        <f t="shared" ca="1" si="209"/>
        <v>88.406199136666658</v>
      </c>
      <c r="N1085" s="7">
        <f t="shared" ca="1" si="211"/>
        <v>0.84052022333334264</v>
      </c>
      <c r="O1085" s="7">
        <f t="shared" ca="1" si="212"/>
        <v>0.7064742458323322</v>
      </c>
      <c r="P1085" s="7">
        <f t="shared" ca="1" si="213"/>
        <v>0.84052022333334264</v>
      </c>
      <c r="Q1085" s="22">
        <f t="shared" ca="1" si="214"/>
        <v>9.4179397221637283E-3</v>
      </c>
      <c r="R1085" s="23">
        <f t="shared" ca="1" si="210"/>
        <v>0.81566334259587892</v>
      </c>
      <c r="S1085" s="24">
        <f t="shared" ca="1" si="221"/>
        <v>1</v>
      </c>
    </row>
    <row r="1086" spans="5:19" x14ac:dyDescent="0.3">
      <c r="E1086" s="21">
        <f t="shared" si="215"/>
        <v>1085</v>
      </c>
      <c r="F1086" s="97">
        <v>45040</v>
      </c>
      <c r="G1086" s="98">
        <v>88.472389219999997</v>
      </c>
      <c r="H1086" s="25">
        <f t="shared" si="216"/>
        <v>89.24671936</v>
      </c>
      <c r="I1086" s="7">
        <f t="shared" si="217"/>
        <v>-0.77433014000000355</v>
      </c>
      <c r="J1086" s="7">
        <f t="shared" si="218"/>
        <v>0.5995871657124251</v>
      </c>
      <c r="K1086" s="7">
        <f t="shared" si="219"/>
        <v>0.77433014000000355</v>
      </c>
      <c r="L1086" s="22">
        <f t="shared" si="220"/>
        <v>8.7522236804808608E-3</v>
      </c>
      <c r="M1086" s="7">
        <f t="shared" ca="1" si="209"/>
        <v>88.49554697666666</v>
      </c>
      <c r="N1086" s="7">
        <f t="shared" ca="1" si="211"/>
        <v>-2.3157756666662976E-2</v>
      </c>
      <c r="O1086" s="7">
        <f t="shared" ca="1" si="212"/>
        <v>5.362816938323735E-4</v>
      </c>
      <c r="P1086" s="7">
        <f t="shared" ca="1" si="213"/>
        <v>2.3157756666662976E-2</v>
      </c>
      <c r="Q1086" s="22">
        <f t="shared" ca="1" si="214"/>
        <v>2.6175122963027151E-4</v>
      </c>
      <c r="R1086" s="23">
        <f t="shared" ca="1" si="210"/>
        <v>-4.8014637404126696E-2</v>
      </c>
      <c r="S1086" s="24">
        <f t="shared" ca="1" si="221"/>
        <v>1</v>
      </c>
    </row>
    <row r="1087" spans="5:19" x14ac:dyDescent="0.3">
      <c r="E1087" s="21">
        <f t="shared" si="215"/>
        <v>1086</v>
      </c>
      <c r="F1087" s="97">
        <v>45041</v>
      </c>
      <c r="G1087" s="98">
        <v>86.506774899999996</v>
      </c>
      <c r="H1087" s="25">
        <f t="shared" si="216"/>
        <v>88.472389219999997</v>
      </c>
      <c r="I1087" s="7">
        <f t="shared" si="217"/>
        <v>-1.9656143200000002</v>
      </c>
      <c r="J1087" s="7">
        <f t="shared" si="218"/>
        <v>3.8636396549890635</v>
      </c>
      <c r="K1087" s="7">
        <f t="shared" si="219"/>
        <v>1.9656143200000002</v>
      </c>
      <c r="L1087" s="22">
        <f t="shared" si="220"/>
        <v>2.2722085319585764E-2</v>
      </c>
      <c r="M1087" s="7">
        <f t="shared" ca="1" si="209"/>
        <v>88.525332133333336</v>
      </c>
      <c r="N1087" s="7">
        <f t="shared" ca="1" si="211"/>
        <v>-2.0185572333333397</v>
      </c>
      <c r="O1087" s="7">
        <f t="shared" ca="1" si="212"/>
        <v>4.0745733042423469</v>
      </c>
      <c r="P1087" s="7">
        <f t="shared" ca="1" si="213"/>
        <v>2.0185572333333397</v>
      </c>
      <c r="Q1087" s="22">
        <f t="shared" ca="1" si="214"/>
        <v>2.3334094187036209E-2</v>
      </c>
      <c r="R1087" s="23">
        <f t="shared" ca="1" si="210"/>
        <v>-2.0434141140708033</v>
      </c>
      <c r="S1087" s="24">
        <f t="shared" ca="1" si="221"/>
        <v>0</v>
      </c>
    </row>
    <row r="1088" spans="5:19" x14ac:dyDescent="0.3">
      <c r="E1088" s="21">
        <f t="shared" si="215"/>
        <v>1087</v>
      </c>
      <c r="F1088" s="97">
        <v>45042</v>
      </c>
      <c r="G1088" s="98">
        <v>86.596122739999998</v>
      </c>
      <c r="H1088" s="25">
        <f t="shared" si="216"/>
        <v>86.506774899999996</v>
      </c>
      <c r="I1088" s="7">
        <f t="shared" si="217"/>
        <v>8.9347840000002066E-2</v>
      </c>
      <c r="J1088" s="7">
        <f t="shared" si="218"/>
        <v>7.9830365126659694E-3</v>
      </c>
      <c r="K1088" s="7">
        <f t="shared" si="219"/>
        <v>8.9347840000002066E-2</v>
      </c>
      <c r="L1088" s="22">
        <f t="shared" si="220"/>
        <v>1.0317764487939483E-3</v>
      </c>
      <c r="M1088" s="7">
        <f t="shared" ca="1" si="209"/>
        <v>88.075294493333331</v>
      </c>
      <c r="N1088" s="7">
        <f t="shared" ca="1" si="211"/>
        <v>-1.4791717533333326</v>
      </c>
      <c r="O1088" s="7">
        <f t="shared" ca="1" si="212"/>
        <v>2.1879490758592053</v>
      </c>
      <c r="P1088" s="7">
        <f t="shared" ca="1" si="213"/>
        <v>1.4791717533333326</v>
      </c>
      <c r="Q1088" s="22">
        <f t="shared" ca="1" si="214"/>
        <v>1.7081269998363124E-2</v>
      </c>
      <c r="R1088" s="23">
        <f t="shared" ca="1" si="210"/>
        <v>-1.5040286340707962</v>
      </c>
      <c r="S1088" s="24">
        <f t="shared" ca="1" si="221"/>
        <v>0</v>
      </c>
    </row>
    <row r="1089" spans="5:19" x14ac:dyDescent="0.3">
      <c r="E1089" s="21">
        <f t="shared" si="215"/>
        <v>1088</v>
      </c>
      <c r="F1089" s="97">
        <v>45043</v>
      </c>
      <c r="G1089" s="98">
        <v>86.983283999999998</v>
      </c>
      <c r="H1089" s="25">
        <f t="shared" si="216"/>
        <v>86.596122739999998</v>
      </c>
      <c r="I1089" s="7">
        <f t="shared" si="217"/>
        <v>0.38716125999999917</v>
      </c>
      <c r="J1089" s="7">
        <f t="shared" si="218"/>
        <v>0.14989384124478697</v>
      </c>
      <c r="K1089" s="7">
        <f t="shared" si="219"/>
        <v>0.38716125999999917</v>
      </c>
      <c r="L1089" s="22">
        <f t="shared" si="220"/>
        <v>4.4509846282648879E-3</v>
      </c>
      <c r="M1089" s="7">
        <f t="shared" ca="1" si="209"/>
        <v>87.191762286666673</v>
      </c>
      <c r="N1089" s="7">
        <f t="shared" ca="1" si="211"/>
        <v>-0.20847828666667567</v>
      </c>
      <c r="O1089" s="7">
        <f t="shared" ca="1" si="212"/>
        <v>4.3463196011472596E-2</v>
      </c>
      <c r="P1089" s="7">
        <f t="shared" ca="1" si="213"/>
        <v>0.20847828666667567</v>
      </c>
      <c r="Q1089" s="22">
        <f t="shared" ca="1" si="214"/>
        <v>2.3967626546116112E-3</v>
      </c>
      <c r="R1089" s="23">
        <f t="shared" ca="1" si="210"/>
        <v>-0.2333351674041394</v>
      </c>
      <c r="S1089" s="24">
        <f t="shared" ca="1" si="221"/>
        <v>0</v>
      </c>
    </row>
    <row r="1090" spans="5:19" x14ac:dyDescent="0.3">
      <c r="E1090" s="21">
        <f t="shared" si="215"/>
        <v>1089</v>
      </c>
      <c r="F1090" s="97">
        <v>45044</v>
      </c>
      <c r="G1090" s="98">
        <v>87.082557679999994</v>
      </c>
      <c r="H1090" s="25">
        <f t="shared" si="216"/>
        <v>86.983283999999998</v>
      </c>
      <c r="I1090" s="7">
        <f t="shared" si="217"/>
        <v>9.9273679999996034E-2</v>
      </c>
      <c r="J1090" s="7">
        <f t="shared" si="218"/>
        <v>9.8552635407416125E-3</v>
      </c>
      <c r="K1090" s="7">
        <f t="shared" si="219"/>
        <v>9.9273679999996034E-2</v>
      </c>
      <c r="L1090" s="22">
        <f t="shared" si="220"/>
        <v>1.1399949960679203E-3</v>
      </c>
      <c r="M1090" s="7">
        <f t="shared" ref="M1090:M1153" ca="1" si="222">IF(E1090&lt;=span,G1090,AVERAGE(OFFSET(G1090,-span,0,span,1)))</f>
        <v>86.695393879999983</v>
      </c>
      <c r="N1090" s="7">
        <f t="shared" ca="1" si="211"/>
        <v>0.38716380000001038</v>
      </c>
      <c r="O1090" s="7">
        <f t="shared" ca="1" si="212"/>
        <v>0.14989580803044805</v>
      </c>
      <c r="P1090" s="7">
        <f t="shared" ca="1" si="213"/>
        <v>0.38716380000001038</v>
      </c>
      <c r="Q1090" s="22">
        <f t="shared" ca="1" si="214"/>
        <v>4.4459396957851321E-3</v>
      </c>
      <c r="R1090" s="23">
        <f t="shared" ref="R1090:R1153" ca="1" si="223">N1090-AVERAGE(ErorrMA)</f>
        <v>0.36230691926254666</v>
      </c>
      <c r="S1090" s="24">
        <f t="shared" ca="1" si="221"/>
        <v>1</v>
      </c>
    </row>
    <row r="1091" spans="5:19" x14ac:dyDescent="0.3">
      <c r="E1091" s="21">
        <f t="shared" si="215"/>
        <v>1090</v>
      </c>
      <c r="F1091" s="97">
        <v>45047</v>
      </c>
      <c r="G1091" s="98">
        <v>87.022994999999995</v>
      </c>
      <c r="H1091" s="25">
        <f t="shared" si="216"/>
        <v>87.082557679999994</v>
      </c>
      <c r="I1091" s="7">
        <f t="shared" si="217"/>
        <v>-5.9562679999999091E-2</v>
      </c>
      <c r="J1091" s="7">
        <f t="shared" si="218"/>
        <v>3.5477128487822916E-3</v>
      </c>
      <c r="K1091" s="7">
        <f t="shared" si="219"/>
        <v>5.9562679999999091E-2</v>
      </c>
      <c r="L1091" s="22">
        <f t="shared" si="220"/>
        <v>6.8444759916616398E-4</v>
      </c>
      <c r="M1091" s="7">
        <f t="shared" ca="1" si="222"/>
        <v>86.88732147333333</v>
      </c>
      <c r="N1091" s="7">
        <f t="shared" ref="N1091:N1154" ca="1" si="224">G1091-M1091</f>
        <v>0.13567352666666466</v>
      </c>
      <c r="O1091" s="7">
        <f t="shared" ref="O1091:O1154" ca="1" si="225">N1091^2</f>
        <v>1.8407305838170164E-2</v>
      </c>
      <c r="P1091" s="7">
        <f t="shared" ref="P1091:P1154" ca="1" si="226">ABS(N1091)</f>
        <v>0.13567352666666466</v>
      </c>
      <c r="Q1091" s="22">
        <f t="shared" ref="Q1091:Q1154" ca="1" si="227">P1091/G1091</f>
        <v>1.5590537497205729E-3</v>
      </c>
      <c r="R1091" s="23">
        <f t="shared" ca="1" si="223"/>
        <v>0.11081664592920093</v>
      </c>
      <c r="S1091" s="24">
        <f t="shared" ca="1" si="221"/>
        <v>0</v>
      </c>
    </row>
    <row r="1092" spans="5:19" x14ac:dyDescent="0.3">
      <c r="E1092" s="21">
        <f t="shared" ref="E1092:E1155" si="228">E1091+1</f>
        <v>1091</v>
      </c>
      <c r="F1092" s="97">
        <v>45048</v>
      </c>
      <c r="G1092" s="98">
        <v>87.062698359999999</v>
      </c>
      <c r="H1092" s="25">
        <f t="shared" ref="H1092:H1155" si="229">G1091</f>
        <v>87.022994999999995</v>
      </c>
      <c r="I1092" s="7">
        <f t="shared" ref="I1092:I1155" si="230">(G1092-H1092)</f>
        <v>3.9703360000004295E-2</v>
      </c>
      <c r="J1092" s="7">
        <f t="shared" ref="J1092:J1155" si="231">I1092^2</f>
        <v>1.576356795289941E-3</v>
      </c>
      <c r="K1092" s="7">
        <f t="shared" ref="K1092:K1155" si="232">ABS(I1092)</f>
        <v>3.9703360000004295E-2</v>
      </c>
      <c r="L1092" s="22">
        <f t="shared" ref="L1092:L1155" si="233">K1092/G1092</f>
        <v>4.5603181095803903E-4</v>
      </c>
      <c r="M1092" s="7">
        <f t="shared" ca="1" si="222"/>
        <v>87.029612226666657</v>
      </c>
      <c r="N1092" s="7">
        <f t="shared" ca="1" si="224"/>
        <v>3.308613333334165E-2</v>
      </c>
      <c r="O1092" s="7">
        <f t="shared" ca="1" si="225"/>
        <v>1.0946922189516615E-3</v>
      </c>
      <c r="P1092" s="7">
        <f t="shared" ca="1" si="226"/>
        <v>3.308613333334165E-2</v>
      </c>
      <c r="Q1092" s="22">
        <f t="shared" ca="1" si="227"/>
        <v>3.8002650913175363E-4</v>
      </c>
      <c r="R1092" s="23">
        <f t="shared" ca="1" si="223"/>
        <v>8.2292525958779297E-3</v>
      </c>
      <c r="S1092" s="24">
        <f t="shared" ref="S1092:S1155" ca="1" si="234">IF(N1091*N1092&lt;0,1,0)</f>
        <v>0</v>
      </c>
    </row>
    <row r="1093" spans="5:19" x14ac:dyDescent="0.3">
      <c r="E1093" s="21">
        <f t="shared" si="228"/>
        <v>1092</v>
      </c>
      <c r="F1093" s="97">
        <v>45049</v>
      </c>
      <c r="G1093" s="98">
        <v>85.653015139999994</v>
      </c>
      <c r="H1093" s="25">
        <f t="shared" si="229"/>
        <v>87.062698359999999</v>
      </c>
      <c r="I1093" s="7">
        <f t="shared" si="230"/>
        <v>-1.4096832200000051</v>
      </c>
      <c r="J1093" s="7">
        <f t="shared" si="231"/>
        <v>1.9872067807495828</v>
      </c>
      <c r="K1093" s="7">
        <f t="shared" si="232"/>
        <v>1.4096832200000051</v>
      </c>
      <c r="L1093" s="22">
        <f t="shared" si="233"/>
        <v>1.6458068845514377E-2</v>
      </c>
      <c r="M1093" s="7">
        <f t="shared" ca="1" si="222"/>
        <v>87.056083679999986</v>
      </c>
      <c r="N1093" s="7">
        <f t="shared" ca="1" si="224"/>
        <v>-1.4030685399999925</v>
      </c>
      <c r="O1093" s="7">
        <f t="shared" ca="1" si="225"/>
        <v>1.9686013279377106</v>
      </c>
      <c r="P1093" s="7">
        <f t="shared" ca="1" si="226"/>
        <v>1.4030685399999925</v>
      </c>
      <c r="Q1093" s="22">
        <f t="shared" ca="1" si="227"/>
        <v>1.6380842375562317E-2</v>
      </c>
      <c r="R1093" s="23">
        <f t="shared" ca="1" si="223"/>
        <v>-1.4279254207374561</v>
      </c>
      <c r="S1093" s="24">
        <f t="shared" ca="1" si="234"/>
        <v>1</v>
      </c>
    </row>
    <row r="1094" spans="5:19" x14ac:dyDescent="0.3">
      <c r="E1094" s="21">
        <f t="shared" si="228"/>
        <v>1093</v>
      </c>
      <c r="F1094" s="97">
        <v>45050</v>
      </c>
      <c r="G1094" s="98">
        <v>86.377723689999996</v>
      </c>
      <c r="H1094" s="25">
        <f t="shared" si="229"/>
        <v>85.653015139999994</v>
      </c>
      <c r="I1094" s="7">
        <f t="shared" si="230"/>
        <v>0.72470855000000256</v>
      </c>
      <c r="J1094" s="7">
        <f t="shared" si="231"/>
        <v>0.52520248244310619</v>
      </c>
      <c r="K1094" s="7">
        <f t="shared" si="232"/>
        <v>0.72470855000000256</v>
      </c>
      <c r="L1094" s="22">
        <f t="shared" si="233"/>
        <v>8.3899936122523982E-3</v>
      </c>
      <c r="M1094" s="7">
        <f t="shared" ca="1" si="222"/>
        <v>86.579569499999991</v>
      </c>
      <c r="N1094" s="7">
        <f t="shared" ca="1" si="224"/>
        <v>-0.20184580999999469</v>
      </c>
      <c r="O1094" s="7">
        <f t="shared" ca="1" si="225"/>
        <v>4.0741731014553952E-2</v>
      </c>
      <c r="P1094" s="7">
        <f t="shared" ca="1" si="226"/>
        <v>0.20184580999999469</v>
      </c>
      <c r="Q1094" s="22">
        <f t="shared" ca="1" si="227"/>
        <v>2.3367808432229213E-3</v>
      </c>
      <c r="R1094" s="23">
        <f t="shared" ca="1" si="223"/>
        <v>-0.22670269073745841</v>
      </c>
      <c r="S1094" s="24">
        <f t="shared" ca="1" si="234"/>
        <v>0</v>
      </c>
    </row>
    <row r="1095" spans="5:19" x14ac:dyDescent="0.3">
      <c r="E1095" s="21">
        <f t="shared" si="228"/>
        <v>1094</v>
      </c>
      <c r="F1095" s="97">
        <v>45051</v>
      </c>
      <c r="G1095" s="98">
        <v>93.515464780000002</v>
      </c>
      <c r="H1095" s="25">
        <f t="shared" si="229"/>
        <v>86.377723689999996</v>
      </c>
      <c r="I1095" s="7">
        <f t="shared" si="230"/>
        <v>7.1377410900000058</v>
      </c>
      <c r="J1095" s="7">
        <f t="shared" si="231"/>
        <v>50.94734786787447</v>
      </c>
      <c r="K1095" s="7">
        <f t="shared" si="232"/>
        <v>7.1377410900000058</v>
      </c>
      <c r="L1095" s="22">
        <f t="shared" si="233"/>
        <v>7.6326852534946102E-2</v>
      </c>
      <c r="M1095" s="7">
        <f t="shared" ca="1" si="222"/>
        <v>86.36447906333332</v>
      </c>
      <c r="N1095" s="7">
        <f t="shared" ca="1" si="224"/>
        <v>7.1509857166666819</v>
      </c>
      <c r="O1095" s="7">
        <f t="shared" ca="1" si="225"/>
        <v>51.136596719970896</v>
      </c>
      <c r="P1095" s="7">
        <f t="shared" ca="1" si="226"/>
        <v>7.1509857166666819</v>
      </c>
      <c r="Q1095" s="22">
        <f t="shared" ca="1" si="227"/>
        <v>7.6468482870611268E-2</v>
      </c>
      <c r="R1095" s="23">
        <f t="shared" ca="1" si="223"/>
        <v>7.1261288359292179</v>
      </c>
      <c r="S1095" s="24">
        <f t="shared" ca="1" si="234"/>
        <v>1</v>
      </c>
    </row>
    <row r="1096" spans="5:19" x14ac:dyDescent="0.3">
      <c r="E1096" s="21">
        <f t="shared" si="228"/>
        <v>1095</v>
      </c>
      <c r="F1096" s="97">
        <v>45054</v>
      </c>
      <c r="G1096" s="98">
        <v>93.048881530000003</v>
      </c>
      <c r="H1096" s="25">
        <f t="shared" si="229"/>
        <v>93.515464780000002</v>
      </c>
      <c r="I1096" s="7">
        <f t="shared" si="230"/>
        <v>-0.46658324999999934</v>
      </c>
      <c r="J1096" s="7">
        <f t="shared" si="231"/>
        <v>0.21769992918056189</v>
      </c>
      <c r="K1096" s="7">
        <f t="shared" si="232"/>
        <v>0.46658324999999934</v>
      </c>
      <c r="L1096" s="22">
        <f t="shared" si="233"/>
        <v>5.0143885915444096E-3</v>
      </c>
      <c r="M1096" s="7">
        <f t="shared" ca="1" si="222"/>
        <v>88.51540120333334</v>
      </c>
      <c r="N1096" s="7">
        <f t="shared" ca="1" si="224"/>
        <v>4.5334803266666626</v>
      </c>
      <c r="O1096" s="7">
        <f t="shared" ca="1" si="225"/>
        <v>20.55244387227367</v>
      </c>
      <c r="P1096" s="7">
        <f t="shared" ca="1" si="226"/>
        <v>4.5334803266666626</v>
      </c>
      <c r="Q1096" s="22">
        <f t="shared" ca="1" si="227"/>
        <v>4.8721491888164367E-2</v>
      </c>
      <c r="R1096" s="23">
        <f t="shared" ca="1" si="223"/>
        <v>4.5086234459291985</v>
      </c>
      <c r="S1096" s="24">
        <f t="shared" ca="1" si="234"/>
        <v>0</v>
      </c>
    </row>
    <row r="1097" spans="5:19" x14ac:dyDescent="0.3">
      <c r="E1097" s="21">
        <f t="shared" si="228"/>
        <v>1096</v>
      </c>
      <c r="F1097" s="97">
        <v>45055</v>
      </c>
      <c r="G1097" s="98">
        <v>89.981338500000007</v>
      </c>
      <c r="H1097" s="25">
        <f t="shared" si="229"/>
        <v>93.048881530000003</v>
      </c>
      <c r="I1097" s="7">
        <f t="shared" si="230"/>
        <v>-3.067543029999996</v>
      </c>
      <c r="J1097" s="7">
        <f t="shared" si="231"/>
        <v>9.4098202409015563</v>
      </c>
      <c r="K1097" s="7">
        <f t="shared" si="232"/>
        <v>3.067543029999996</v>
      </c>
      <c r="L1097" s="22">
        <f t="shared" si="233"/>
        <v>3.4090880188451474E-2</v>
      </c>
      <c r="M1097" s="7">
        <f t="shared" ca="1" si="222"/>
        <v>90.980689999999996</v>
      </c>
      <c r="N1097" s="7">
        <f t="shared" ca="1" si="224"/>
        <v>-0.99935149999998885</v>
      </c>
      <c r="O1097" s="7">
        <f t="shared" ca="1" si="225"/>
        <v>0.99870342055222772</v>
      </c>
      <c r="P1097" s="7">
        <f t="shared" ca="1" si="226"/>
        <v>0.99935149999998885</v>
      </c>
      <c r="Q1097" s="22">
        <f t="shared" ca="1" si="227"/>
        <v>1.110620842787295E-2</v>
      </c>
      <c r="R1097" s="23">
        <f t="shared" ca="1" si="223"/>
        <v>-1.0242083807374525</v>
      </c>
      <c r="S1097" s="24">
        <f t="shared" ca="1" si="234"/>
        <v>1</v>
      </c>
    </row>
    <row r="1098" spans="5:19" x14ac:dyDescent="0.3">
      <c r="E1098" s="21">
        <f t="shared" si="228"/>
        <v>1097</v>
      </c>
      <c r="F1098" s="97">
        <v>45056</v>
      </c>
      <c r="G1098" s="98">
        <v>89.316207890000001</v>
      </c>
      <c r="H1098" s="25">
        <f t="shared" si="229"/>
        <v>89.981338500000007</v>
      </c>
      <c r="I1098" s="7">
        <f t="shared" si="230"/>
        <v>-0.66513061000000562</v>
      </c>
      <c r="J1098" s="7">
        <f t="shared" si="231"/>
        <v>0.44239872835897959</v>
      </c>
      <c r="K1098" s="7">
        <f t="shared" si="232"/>
        <v>0.66513061000000562</v>
      </c>
      <c r="L1098" s="22">
        <f t="shared" si="233"/>
        <v>7.4469194977373728E-3</v>
      </c>
      <c r="M1098" s="7">
        <f t="shared" ca="1" si="222"/>
        <v>92.181894936666666</v>
      </c>
      <c r="N1098" s="7">
        <f t="shared" ca="1" si="224"/>
        <v>-2.8656870466666646</v>
      </c>
      <c r="O1098" s="7">
        <f t="shared" ca="1" si="225"/>
        <v>8.2121622494331099</v>
      </c>
      <c r="P1098" s="7">
        <f t="shared" ca="1" si="226"/>
        <v>2.8656870466666646</v>
      </c>
      <c r="Q1098" s="22">
        <f t="shared" ca="1" si="227"/>
        <v>3.2084737074775785E-2</v>
      </c>
      <c r="R1098" s="23">
        <f t="shared" ca="1" si="223"/>
        <v>-2.8905439274041282</v>
      </c>
      <c r="S1098" s="24">
        <f t="shared" ca="1" si="234"/>
        <v>0</v>
      </c>
    </row>
    <row r="1099" spans="5:19" x14ac:dyDescent="0.3">
      <c r="E1099" s="21">
        <f t="shared" si="228"/>
        <v>1098</v>
      </c>
      <c r="F1099" s="97">
        <v>45057</v>
      </c>
      <c r="G1099" s="98">
        <v>90.576972960000006</v>
      </c>
      <c r="H1099" s="25">
        <f t="shared" si="229"/>
        <v>89.316207890000001</v>
      </c>
      <c r="I1099" s="7">
        <f t="shared" si="230"/>
        <v>1.260765070000005</v>
      </c>
      <c r="J1099" s="7">
        <f t="shared" si="231"/>
        <v>1.5895285617321175</v>
      </c>
      <c r="K1099" s="7">
        <f t="shared" si="232"/>
        <v>1.260765070000005</v>
      </c>
      <c r="L1099" s="22">
        <f t="shared" si="233"/>
        <v>1.3919266992470323E-2</v>
      </c>
      <c r="M1099" s="7">
        <f t="shared" ca="1" si="222"/>
        <v>90.782142640000004</v>
      </c>
      <c r="N1099" s="7">
        <f t="shared" ca="1" si="224"/>
        <v>-0.20516967999999736</v>
      </c>
      <c r="O1099" s="7">
        <f t="shared" ca="1" si="225"/>
        <v>4.2094597591301318E-2</v>
      </c>
      <c r="P1099" s="7">
        <f t="shared" ca="1" si="226"/>
        <v>0.20516967999999736</v>
      </c>
      <c r="Q1099" s="22">
        <f t="shared" ca="1" si="227"/>
        <v>2.2651417164338558E-3</v>
      </c>
      <c r="R1099" s="23">
        <f t="shared" ca="1" si="223"/>
        <v>-0.23002656073746108</v>
      </c>
      <c r="S1099" s="24">
        <f t="shared" ca="1" si="234"/>
        <v>0</v>
      </c>
    </row>
    <row r="1100" spans="5:19" x14ac:dyDescent="0.3">
      <c r="E1100" s="21">
        <f t="shared" si="228"/>
        <v>1099</v>
      </c>
      <c r="F1100" s="97">
        <v>45058</v>
      </c>
      <c r="G1100" s="98">
        <v>89.316825870000002</v>
      </c>
      <c r="H1100" s="25">
        <f t="shared" si="229"/>
        <v>90.576972960000006</v>
      </c>
      <c r="I1100" s="7">
        <f t="shared" si="230"/>
        <v>-1.2601470900000038</v>
      </c>
      <c r="J1100" s="7">
        <f t="shared" si="231"/>
        <v>1.5879706884354776</v>
      </c>
      <c r="K1100" s="7">
        <f t="shared" si="232"/>
        <v>1.2601470900000038</v>
      </c>
      <c r="L1100" s="22">
        <f t="shared" si="233"/>
        <v>1.4108731224216799E-2</v>
      </c>
      <c r="M1100" s="7">
        <f t="shared" ca="1" si="222"/>
        <v>89.958173116666671</v>
      </c>
      <c r="N1100" s="7">
        <f t="shared" ca="1" si="224"/>
        <v>-0.64134724666666898</v>
      </c>
      <c r="O1100" s="7">
        <f t="shared" ca="1" si="225"/>
        <v>0.41132629080691713</v>
      </c>
      <c r="P1100" s="7">
        <f t="shared" ca="1" si="226"/>
        <v>0.64134724666666898</v>
      </c>
      <c r="Q1100" s="22">
        <f t="shared" ca="1" si="227"/>
        <v>7.1805870889337835E-3</v>
      </c>
      <c r="R1100" s="23">
        <f t="shared" ca="1" si="223"/>
        <v>-0.66620412740413271</v>
      </c>
      <c r="S1100" s="24">
        <f t="shared" ca="1" si="234"/>
        <v>0</v>
      </c>
    </row>
    <row r="1101" spans="5:19" x14ac:dyDescent="0.3">
      <c r="E1101" s="21">
        <f t="shared" si="228"/>
        <v>1100</v>
      </c>
      <c r="F1101" s="97">
        <v>45061</v>
      </c>
      <c r="G1101" s="98">
        <v>90.513175959999998</v>
      </c>
      <c r="H1101" s="25">
        <f t="shared" si="229"/>
        <v>89.316825870000002</v>
      </c>
      <c r="I1101" s="7">
        <f t="shared" si="230"/>
        <v>1.1963500899999957</v>
      </c>
      <c r="J1101" s="7">
        <f t="shared" si="231"/>
        <v>1.4312535378429978</v>
      </c>
      <c r="K1101" s="7">
        <f t="shared" si="232"/>
        <v>1.1963500899999957</v>
      </c>
      <c r="L1101" s="22">
        <f t="shared" si="233"/>
        <v>1.3217413678299083E-2</v>
      </c>
      <c r="M1101" s="7">
        <f t="shared" ca="1" si="222"/>
        <v>89.736668906666679</v>
      </c>
      <c r="N1101" s="7">
        <f t="shared" ca="1" si="224"/>
        <v>0.77650705333331871</v>
      </c>
      <c r="O1101" s="7">
        <f t="shared" ca="1" si="225"/>
        <v>0.60296320387639346</v>
      </c>
      <c r="P1101" s="7">
        <f t="shared" ca="1" si="226"/>
        <v>0.77650705333331871</v>
      </c>
      <c r="Q1101" s="22">
        <f t="shared" ca="1" si="227"/>
        <v>8.5789394206703812E-3</v>
      </c>
      <c r="R1101" s="23">
        <f t="shared" ca="1" si="223"/>
        <v>0.75165017259585498</v>
      </c>
      <c r="S1101" s="24">
        <f t="shared" ca="1" si="234"/>
        <v>1</v>
      </c>
    </row>
    <row r="1102" spans="5:19" x14ac:dyDescent="0.3">
      <c r="E1102" s="21">
        <f t="shared" si="228"/>
        <v>1101</v>
      </c>
      <c r="F1102" s="97">
        <v>45062</v>
      </c>
      <c r="G1102" s="98">
        <v>87.871253969999998</v>
      </c>
      <c r="H1102" s="25">
        <f t="shared" si="229"/>
        <v>90.513175959999998</v>
      </c>
      <c r="I1102" s="7">
        <f t="shared" si="230"/>
        <v>-2.6419219900000002</v>
      </c>
      <c r="J1102" s="7">
        <f t="shared" si="231"/>
        <v>6.9797518012455608</v>
      </c>
      <c r="K1102" s="7">
        <f t="shared" si="232"/>
        <v>2.6419219900000002</v>
      </c>
      <c r="L1102" s="22">
        <f t="shared" si="233"/>
        <v>3.0065827795082736E-2</v>
      </c>
      <c r="M1102" s="7">
        <f t="shared" ca="1" si="222"/>
        <v>90.135658263333326</v>
      </c>
      <c r="N1102" s="7">
        <f t="shared" ca="1" si="224"/>
        <v>-2.2644042933333282</v>
      </c>
      <c r="O1102" s="7">
        <f t="shared" ca="1" si="225"/>
        <v>5.1275268036664094</v>
      </c>
      <c r="P1102" s="7">
        <f t="shared" ca="1" si="226"/>
        <v>2.2644042933333282</v>
      </c>
      <c r="Q1102" s="22">
        <f t="shared" ca="1" si="227"/>
        <v>2.5769568442785797E-2</v>
      </c>
      <c r="R1102" s="23">
        <f t="shared" ca="1" si="223"/>
        <v>-2.2892611740707918</v>
      </c>
      <c r="S1102" s="24">
        <f t="shared" ca="1" si="234"/>
        <v>1</v>
      </c>
    </row>
    <row r="1103" spans="5:19" x14ac:dyDescent="0.3">
      <c r="E1103" s="21">
        <f t="shared" si="228"/>
        <v>1102</v>
      </c>
      <c r="F1103" s="97">
        <v>45063</v>
      </c>
      <c r="G1103" s="98">
        <v>88.449485780000003</v>
      </c>
      <c r="H1103" s="25">
        <f t="shared" si="229"/>
        <v>87.871253969999998</v>
      </c>
      <c r="I1103" s="7">
        <f t="shared" si="230"/>
        <v>0.57823181000000545</v>
      </c>
      <c r="J1103" s="7">
        <f t="shared" si="231"/>
        <v>0.33435202609588238</v>
      </c>
      <c r="K1103" s="7">
        <f t="shared" si="232"/>
        <v>0.57823181000000545</v>
      </c>
      <c r="L1103" s="22">
        <f t="shared" si="233"/>
        <v>6.5374242133893097E-3</v>
      </c>
      <c r="M1103" s="7">
        <f t="shared" ca="1" si="222"/>
        <v>89.233751933333338</v>
      </c>
      <c r="N1103" s="7">
        <f t="shared" ca="1" si="224"/>
        <v>-0.78426615333333416</v>
      </c>
      <c r="O1103" s="7">
        <f t="shared" ca="1" si="225"/>
        <v>0.61507339926426485</v>
      </c>
      <c r="P1103" s="7">
        <f t="shared" ca="1" si="226"/>
        <v>0.78426615333333416</v>
      </c>
      <c r="Q1103" s="22">
        <f t="shared" ca="1" si="227"/>
        <v>8.8668254701224115E-3</v>
      </c>
      <c r="R1103" s="23">
        <f t="shared" ca="1" si="223"/>
        <v>-0.80912303407079789</v>
      </c>
      <c r="S1103" s="24">
        <f t="shared" ca="1" si="234"/>
        <v>0</v>
      </c>
    </row>
    <row r="1104" spans="5:19" x14ac:dyDescent="0.3">
      <c r="E1104" s="21">
        <f t="shared" si="228"/>
        <v>1103</v>
      </c>
      <c r="F1104" s="97">
        <v>45064</v>
      </c>
      <c r="G1104" s="98">
        <v>88.618965149999994</v>
      </c>
      <c r="H1104" s="25">
        <f t="shared" si="229"/>
        <v>88.449485780000003</v>
      </c>
      <c r="I1104" s="7">
        <f t="shared" si="230"/>
        <v>0.16947936999999058</v>
      </c>
      <c r="J1104" s="7">
        <f t="shared" si="231"/>
        <v>2.8723256855593706E-2</v>
      </c>
      <c r="K1104" s="7">
        <f t="shared" si="232"/>
        <v>0.16947936999999058</v>
      </c>
      <c r="L1104" s="22">
        <f t="shared" si="233"/>
        <v>1.9124503396436986E-3</v>
      </c>
      <c r="M1104" s="7">
        <f t="shared" ca="1" si="222"/>
        <v>88.944638570000009</v>
      </c>
      <c r="N1104" s="7">
        <f t="shared" ca="1" si="224"/>
        <v>-0.32567342000001531</v>
      </c>
      <c r="O1104" s="7">
        <f t="shared" ca="1" si="225"/>
        <v>0.10606317649450638</v>
      </c>
      <c r="P1104" s="7">
        <f t="shared" ca="1" si="226"/>
        <v>0.32567342000001531</v>
      </c>
      <c r="Q1104" s="22">
        <f t="shared" ca="1" si="227"/>
        <v>3.6749855908243512E-3</v>
      </c>
      <c r="R1104" s="23">
        <f t="shared" ca="1" si="223"/>
        <v>-0.35053030073747904</v>
      </c>
      <c r="S1104" s="24">
        <f t="shared" ca="1" si="234"/>
        <v>0</v>
      </c>
    </row>
    <row r="1105" spans="5:19" x14ac:dyDescent="0.3">
      <c r="E1105" s="21">
        <f t="shared" si="228"/>
        <v>1104</v>
      </c>
      <c r="F1105" s="97">
        <v>45065</v>
      </c>
      <c r="G1105" s="98">
        <v>85.787628170000005</v>
      </c>
      <c r="H1105" s="25">
        <f t="shared" si="229"/>
        <v>88.618965149999994</v>
      </c>
      <c r="I1105" s="7">
        <f t="shared" si="230"/>
        <v>-2.831336979999989</v>
      </c>
      <c r="J1105" s="7">
        <f t="shared" si="231"/>
        <v>8.0164690943154575</v>
      </c>
      <c r="K1105" s="7">
        <f t="shared" si="232"/>
        <v>2.831336979999989</v>
      </c>
      <c r="L1105" s="22">
        <f t="shared" si="233"/>
        <v>3.300402447762403E-2</v>
      </c>
      <c r="M1105" s="7">
        <f t="shared" ca="1" si="222"/>
        <v>88.313234966666656</v>
      </c>
      <c r="N1105" s="7">
        <f t="shared" ca="1" si="224"/>
        <v>-2.5256067966666507</v>
      </c>
      <c r="O1105" s="7">
        <f t="shared" ca="1" si="225"/>
        <v>6.3786896913687805</v>
      </c>
      <c r="P1105" s="7">
        <f t="shared" ca="1" si="226"/>
        <v>2.5256067966666507</v>
      </c>
      <c r="Q1105" s="22">
        <f t="shared" ca="1" si="227"/>
        <v>2.9440221749245855E-2</v>
      </c>
      <c r="R1105" s="23">
        <f t="shared" ca="1" si="223"/>
        <v>-2.5504636774041143</v>
      </c>
      <c r="S1105" s="24">
        <f t="shared" ca="1" si="234"/>
        <v>0</v>
      </c>
    </row>
    <row r="1106" spans="5:19" x14ac:dyDescent="0.3">
      <c r="E1106" s="21">
        <f t="shared" si="228"/>
        <v>1105</v>
      </c>
      <c r="F1106" s="97">
        <v>45068</v>
      </c>
      <c r="G1106" s="98">
        <v>87.392723079999996</v>
      </c>
      <c r="H1106" s="25">
        <f t="shared" si="229"/>
        <v>85.787628170000005</v>
      </c>
      <c r="I1106" s="7">
        <f t="shared" si="230"/>
        <v>1.6050949099999912</v>
      </c>
      <c r="J1106" s="7">
        <f t="shared" si="231"/>
        <v>2.5763296701078797</v>
      </c>
      <c r="K1106" s="7">
        <f t="shared" si="232"/>
        <v>1.6050949099999912</v>
      </c>
      <c r="L1106" s="22">
        <f t="shared" si="233"/>
        <v>1.8366459510944344E-2</v>
      </c>
      <c r="M1106" s="7">
        <f t="shared" ca="1" si="222"/>
        <v>87.618693033333329</v>
      </c>
      <c r="N1106" s="7">
        <f t="shared" ca="1" si="224"/>
        <v>-0.22596995333333325</v>
      </c>
      <c r="O1106" s="7">
        <f t="shared" ca="1" si="225"/>
        <v>5.1062419809468809E-2</v>
      </c>
      <c r="P1106" s="7">
        <f t="shared" ca="1" si="226"/>
        <v>0.22596995333333325</v>
      </c>
      <c r="Q1106" s="22">
        <f t="shared" ca="1" si="227"/>
        <v>2.585683857527572E-3</v>
      </c>
      <c r="R1106" s="23">
        <f t="shared" ca="1" si="223"/>
        <v>-0.25082683407079698</v>
      </c>
      <c r="S1106" s="24">
        <f t="shared" ca="1" si="234"/>
        <v>0</v>
      </c>
    </row>
    <row r="1107" spans="5:19" x14ac:dyDescent="0.3">
      <c r="E1107" s="21">
        <f t="shared" si="228"/>
        <v>1106</v>
      </c>
      <c r="F1107" s="97">
        <v>45069</v>
      </c>
      <c r="G1107" s="98">
        <v>85.069824220000001</v>
      </c>
      <c r="H1107" s="25">
        <f t="shared" si="229"/>
        <v>87.392723079999996</v>
      </c>
      <c r="I1107" s="7">
        <f t="shared" si="230"/>
        <v>-2.3228988599999951</v>
      </c>
      <c r="J1107" s="7">
        <f t="shared" si="231"/>
        <v>5.3958591137892773</v>
      </c>
      <c r="K1107" s="7">
        <f t="shared" si="232"/>
        <v>2.3228988599999951</v>
      </c>
      <c r="L1107" s="22">
        <f t="shared" si="233"/>
        <v>2.7305791228540936E-2</v>
      </c>
      <c r="M1107" s="7">
        <f t="shared" ca="1" si="222"/>
        <v>87.266438800000003</v>
      </c>
      <c r="N1107" s="7">
        <f t="shared" ca="1" si="224"/>
        <v>-2.1966145800000021</v>
      </c>
      <c r="O1107" s="7">
        <f t="shared" ca="1" si="225"/>
        <v>4.8251156130685855</v>
      </c>
      <c r="P1107" s="7">
        <f t="shared" ca="1" si="226"/>
        <v>2.1966145800000021</v>
      </c>
      <c r="Q1107" s="22">
        <f t="shared" ca="1" si="227"/>
        <v>2.5821313258145604E-2</v>
      </c>
      <c r="R1107" s="23">
        <f t="shared" ca="1" si="223"/>
        <v>-2.2214714607374657</v>
      </c>
      <c r="S1107" s="24">
        <f t="shared" ca="1" si="234"/>
        <v>0</v>
      </c>
    </row>
    <row r="1108" spans="5:19" x14ac:dyDescent="0.3">
      <c r="E1108" s="21">
        <f t="shared" si="228"/>
        <v>1107</v>
      </c>
      <c r="F1108" s="97">
        <v>45070</v>
      </c>
      <c r="G1108" s="98">
        <v>82.407966610000003</v>
      </c>
      <c r="H1108" s="25">
        <f t="shared" si="229"/>
        <v>85.069824220000001</v>
      </c>
      <c r="I1108" s="7">
        <f t="shared" si="230"/>
        <v>-2.6618576099999984</v>
      </c>
      <c r="J1108" s="7">
        <f t="shared" si="231"/>
        <v>7.0854859359149041</v>
      </c>
      <c r="K1108" s="7">
        <f t="shared" si="232"/>
        <v>2.6618576099999984</v>
      </c>
      <c r="L1108" s="22">
        <f t="shared" si="233"/>
        <v>3.2300974280768002E-2</v>
      </c>
      <c r="M1108" s="7">
        <f t="shared" ca="1" si="222"/>
        <v>86.083391823333329</v>
      </c>
      <c r="N1108" s="7">
        <f t="shared" ca="1" si="224"/>
        <v>-3.6754252133333267</v>
      </c>
      <c r="O1108" s="7">
        <f t="shared" ca="1" si="225"/>
        <v>13.50875049880633</v>
      </c>
      <c r="P1108" s="7">
        <f t="shared" ca="1" si="226"/>
        <v>3.6754252133333267</v>
      </c>
      <c r="Q1108" s="22">
        <f t="shared" ca="1" si="227"/>
        <v>4.460036285966705E-2</v>
      </c>
      <c r="R1108" s="23">
        <f t="shared" ca="1" si="223"/>
        <v>-3.7002820940707903</v>
      </c>
      <c r="S1108" s="24">
        <f t="shared" ca="1" si="234"/>
        <v>0</v>
      </c>
    </row>
    <row r="1109" spans="5:19" x14ac:dyDescent="0.3">
      <c r="E1109" s="21">
        <f t="shared" si="228"/>
        <v>1108</v>
      </c>
      <c r="F1109" s="97">
        <v>45071</v>
      </c>
      <c r="G1109" s="98">
        <v>82.97622681</v>
      </c>
      <c r="H1109" s="25">
        <f t="shared" si="229"/>
        <v>82.407966610000003</v>
      </c>
      <c r="I1109" s="7">
        <f t="shared" si="230"/>
        <v>0.56826019999999744</v>
      </c>
      <c r="J1109" s="7">
        <f t="shared" si="231"/>
        <v>0.32291965490403707</v>
      </c>
      <c r="K1109" s="7">
        <f t="shared" si="232"/>
        <v>0.56826019999999744</v>
      </c>
      <c r="L1109" s="22">
        <f t="shared" si="233"/>
        <v>6.8484699997410914E-3</v>
      </c>
      <c r="M1109" s="7">
        <f t="shared" ca="1" si="222"/>
        <v>84.956837969999995</v>
      </c>
      <c r="N1109" s="7">
        <f t="shared" ca="1" si="224"/>
        <v>-1.9806111599999952</v>
      </c>
      <c r="O1109" s="7">
        <f t="shared" ca="1" si="225"/>
        <v>3.9228205671165264</v>
      </c>
      <c r="P1109" s="7">
        <f t="shared" ca="1" si="226"/>
        <v>1.9806111599999952</v>
      </c>
      <c r="Q1109" s="22">
        <f t="shared" ca="1" si="227"/>
        <v>2.38696218922466E-2</v>
      </c>
      <c r="R1109" s="23">
        <f t="shared" ca="1" si="223"/>
        <v>-2.0054680407374588</v>
      </c>
      <c r="S1109" s="24">
        <f t="shared" ca="1" si="234"/>
        <v>0</v>
      </c>
    </row>
    <row r="1110" spans="5:19" x14ac:dyDescent="0.3">
      <c r="E1110" s="21">
        <f t="shared" si="228"/>
        <v>1109</v>
      </c>
      <c r="F1110" s="97">
        <v>45072</v>
      </c>
      <c r="G1110" s="98">
        <v>83.155677800000007</v>
      </c>
      <c r="H1110" s="25">
        <f t="shared" si="229"/>
        <v>82.97622681</v>
      </c>
      <c r="I1110" s="7">
        <f t="shared" si="230"/>
        <v>0.17945099000000653</v>
      </c>
      <c r="J1110" s="7">
        <f t="shared" si="231"/>
        <v>3.2202657811982442E-2</v>
      </c>
      <c r="K1110" s="7">
        <f t="shared" si="232"/>
        <v>0.17945099000000653</v>
      </c>
      <c r="L1110" s="22">
        <f t="shared" si="233"/>
        <v>2.1580124742847867E-3</v>
      </c>
      <c r="M1110" s="7">
        <f t="shared" ca="1" si="222"/>
        <v>83.484672546666673</v>
      </c>
      <c r="N1110" s="7">
        <f t="shared" ca="1" si="224"/>
        <v>-0.32899474666666606</v>
      </c>
      <c r="O1110" s="7">
        <f t="shared" ca="1" si="225"/>
        <v>0.10823754333426377</v>
      </c>
      <c r="P1110" s="7">
        <f t="shared" ca="1" si="226"/>
        <v>0.32899474666666606</v>
      </c>
      <c r="Q1110" s="22">
        <f t="shared" ca="1" si="227"/>
        <v>3.9563714152861616E-3</v>
      </c>
      <c r="R1110" s="23">
        <f t="shared" ca="1" si="223"/>
        <v>-0.35385162740412979</v>
      </c>
      <c r="S1110" s="24">
        <f t="shared" ca="1" si="234"/>
        <v>0</v>
      </c>
    </row>
    <row r="1111" spans="5:19" x14ac:dyDescent="0.3">
      <c r="E1111" s="21">
        <f t="shared" si="228"/>
        <v>1110</v>
      </c>
      <c r="F1111" s="97">
        <v>45076</v>
      </c>
      <c r="G1111" s="98">
        <v>82.97622681</v>
      </c>
      <c r="H1111" s="25">
        <f t="shared" si="229"/>
        <v>83.155677800000007</v>
      </c>
      <c r="I1111" s="7">
        <f t="shared" si="230"/>
        <v>-0.17945099000000653</v>
      </c>
      <c r="J1111" s="7">
        <f t="shared" si="231"/>
        <v>3.2202657811982442E-2</v>
      </c>
      <c r="K1111" s="7">
        <f t="shared" si="232"/>
        <v>0.17945099000000653</v>
      </c>
      <c r="L1111" s="22">
        <f t="shared" si="233"/>
        <v>2.1626795637612645E-3</v>
      </c>
      <c r="M1111" s="7">
        <f t="shared" ca="1" si="222"/>
        <v>82.846623739999998</v>
      </c>
      <c r="N1111" s="7">
        <f t="shared" ca="1" si="224"/>
        <v>0.12960307000000171</v>
      </c>
      <c r="O1111" s="7">
        <f t="shared" ca="1" si="225"/>
        <v>1.6796955753425342E-2</v>
      </c>
      <c r="P1111" s="7">
        <f t="shared" ca="1" si="226"/>
        <v>0.12960307000000171</v>
      </c>
      <c r="Q1111" s="22">
        <f t="shared" ca="1" si="227"/>
        <v>1.5619301453266661E-3</v>
      </c>
      <c r="R1111" s="23">
        <f t="shared" ca="1" si="223"/>
        <v>0.10474618926253798</v>
      </c>
      <c r="S1111" s="24">
        <f t="shared" ca="1" si="234"/>
        <v>1</v>
      </c>
    </row>
    <row r="1112" spans="5:19" x14ac:dyDescent="0.3">
      <c r="E1112" s="21">
        <f t="shared" si="228"/>
        <v>1111</v>
      </c>
      <c r="F1112" s="97">
        <v>45077</v>
      </c>
      <c r="G1112" s="98">
        <v>81.201652530000004</v>
      </c>
      <c r="H1112" s="25">
        <f t="shared" si="229"/>
        <v>82.97622681</v>
      </c>
      <c r="I1112" s="7">
        <f t="shared" si="230"/>
        <v>-1.774574279999996</v>
      </c>
      <c r="J1112" s="7">
        <f t="shared" si="231"/>
        <v>3.1491138752375041</v>
      </c>
      <c r="K1112" s="7">
        <f t="shared" si="232"/>
        <v>1.774574279999996</v>
      </c>
      <c r="L1112" s="22">
        <f t="shared" si="233"/>
        <v>2.1853918297344729E-2</v>
      </c>
      <c r="M1112" s="7">
        <f t="shared" ca="1" si="222"/>
        <v>83.036043806666669</v>
      </c>
      <c r="N1112" s="7">
        <f t="shared" ca="1" si="224"/>
        <v>-1.8343912766666648</v>
      </c>
      <c r="O1112" s="7">
        <f t="shared" ca="1" si="225"/>
        <v>3.3649913559107563</v>
      </c>
      <c r="P1112" s="7">
        <f t="shared" ca="1" si="226"/>
        <v>1.8343912766666648</v>
      </c>
      <c r="Q1112" s="22">
        <f t="shared" ca="1" si="227"/>
        <v>2.2590565826095074E-2</v>
      </c>
      <c r="R1112" s="23">
        <f t="shared" ca="1" si="223"/>
        <v>-1.8592481574041284</v>
      </c>
      <c r="S1112" s="24">
        <f t="shared" ca="1" si="234"/>
        <v>1</v>
      </c>
    </row>
    <row r="1113" spans="5:19" x14ac:dyDescent="0.3">
      <c r="E1113" s="21">
        <f t="shared" si="228"/>
        <v>1112</v>
      </c>
      <c r="F1113" s="97">
        <v>45078</v>
      </c>
      <c r="G1113" s="98">
        <v>81.231567380000001</v>
      </c>
      <c r="H1113" s="25">
        <f t="shared" si="229"/>
        <v>81.201652530000004</v>
      </c>
      <c r="I1113" s="7">
        <f t="shared" si="230"/>
        <v>2.9914849999997273E-2</v>
      </c>
      <c r="J1113" s="7">
        <f t="shared" si="231"/>
        <v>8.948982505223368E-4</v>
      </c>
      <c r="K1113" s="7">
        <f t="shared" si="232"/>
        <v>2.9914849999997273E-2</v>
      </c>
      <c r="L1113" s="22">
        <f t="shared" si="233"/>
        <v>3.6826631523747503E-4</v>
      </c>
      <c r="M1113" s="7">
        <f t="shared" ca="1" si="222"/>
        <v>82.444519046666656</v>
      </c>
      <c r="N1113" s="7">
        <f t="shared" ca="1" si="224"/>
        <v>-1.2129516666666547</v>
      </c>
      <c r="O1113" s="7">
        <f t="shared" ca="1" si="225"/>
        <v>1.4712517456694154</v>
      </c>
      <c r="P1113" s="7">
        <f t="shared" ca="1" si="226"/>
        <v>1.2129516666666547</v>
      </c>
      <c r="Q1113" s="22">
        <f t="shared" ca="1" si="227"/>
        <v>1.4932023421294897E-2</v>
      </c>
      <c r="R1113" s="23">
        <f t="shared" ca="1" si="223"/>
        <v>-1.2378085474041183</v>
      </c>
      <c r="S1113" s="24">
        <f t="shared" ca="1" si="234"/>
        <v>0</v>
      </c>
    </row>
    <row r="1114" spans="5:19" x14ac:dyDescent="0.3">
      <c r="E1114" s="21">
        <f t="shared" si="228"/>
        <v>1113</v>
      </c>
      <c r="F1114" s="97">
        <v>45079</v>
      </c>
      <c r="G1114" s="98">
        <v>85.528419490000005</v>
      </c>
      <c r="H1114" s="25">
        <f t="shared" si="229"/>
        <v>81.231567380000001</v>
      </c>
      <c r="I1114" s="7">
        <f t="shared" si="230"/>
        <v>4.2968521100000032</v>
      </c>
      <c r="J1114" s="7">
        <f t="shared" si="231"/>
        <v>18.462938055211481</v>
      </c>
      <c r="K1114" s="7">
        <f t="shared" si="232"/>
        <v>4.2968521100000032</v>
      </c>
      <c r="L1114" s="22">
        <f t="shared" si="233"/>
        <v>5.023888124698004E-2</v>
      </c>
      <c r="M1114" s="7">
        <f t="shared" ca="1" si="222"/>
        <v>81.803148906666664</v>
      </c>
      <c r="N1114" s="7">
        <f t="shared" ca="1" si="224"/>
        <v>3.7252705833333408</v>
      </c>
      <c r="O1114" s="7">
        <f t="shared" ca="1" si="225"/>
        <v>13.87764091904873</v>
      </c>
      <c r="P1114" s="7">
        <f t="shared" ca="1" si="226"/>
        <v>3.7252705833333408</v>
      </c>
      <c r="Q1114" s="22">
        <f t="shared" ca="1" si="227"/>
        <v>4.3555938547056867E-2</v>
      </c>
      <c r="R1114" s="23">
        <f t="shared" ca="1" si="223"/>
        <v>3.7004137025958772</v>
      </c>
      <c r="S1114" s="24">
        <f t="shared" ca="1" si="234"/>
        <v>1</v>
      </c>
    </row>
    <row r="1115" spans="5:19" x14ac:dyDescent="0.3">
      <c r="E1115" s="21">
        <f t="shared" si="228"/>
        <v>1114</v>
      </c>
      <c r="F1115" s="97">
        <v>45082</v>
      </c>
      <c r="G1115" s="98">
        <v>84.780708309999994</v>
      </c>
      <c r="H1115" s="25">
        <f t="shared" si="229"/>
        <v>85.528419490000005</v>
      </c>
      <c r="I1115" s="7">
        <f t="shared" si="230"/>
        <v>-0.74771118000001024</v>
      </c>
      <c r="J1115" s="7">
        <f t="shared" si="231"/>
        <v>0.55907200869700768</v>
      </c>
      <c r="K1115" s="7">
        <f t="shared" si="232"/>
        <v>0.74771118000001024</v>
      </c>
      <c r="L1115" s="22">
        <f t="shared" si="233"/>
        <v>8.8193551918204095E-3</v>
      </c>
      <c r="M1115" s="7">
        <f t="shared" ca="1" si="222"/>
        <v>82.653879799999999</v>
      </c>
      <c r="N1115" s="7">
        <f t="shared" ca="1" si="224"/>
        <v>2.1268285099999957</v>
      </c>
      <c r="O1115" s="7">
        <f t="shared" ca="1" si="225"/>
        <v>4.5233995109488019</v>
      </c>
      <c r="P1115" s="7">
        <f t="shared" ca="1" si="226"/>
        <v>2.1268285099999957</v>
      </c>
      <c r="Q1115" s="22">
        <f t="shared" ca="1" si="227"/>
        <v>2.5086231908127778E-2</v>
      </c>
      <c r="R1115" s="23">
        <f t="shared" ca="1" si="223"/>
        <v>2.1019716292625321</v>
      </c>
      <c r="S1115" s="24">
        <f t="shared" ca="1" si="234"/>
        <v>0</v>
      </c>
    </row>
    <row r="1116" spans="5:19" x14ac:dyDescent="0.3">
      <c r="E1116" s="21">
        <f t="shared" si="228"/>
        <v>1115</v>
      </c>
      <c r="F1116" s="97">
        <v>45083</v>
      </c>
      <c r="G1116" s="98">
        <v>85.498512270000006</v>
      </c>
      <c r="H1116" s="25">
        <f t="shared" si="229"/>
        <v>84.780708309999994</v>
      </c>
      <c r="I1116" s="7">
        <f t="shared" si="230"/>
        <v>0.7178039600000119</v>
      </c>
      <c r="J1116" s="7">
        <f t="shared" si="231"/>
        <v>0.51524252499169865</v>
      </c>
      <c r="K1116" s="7">
        <f t="shared" si="232"/>
        <v>0.7178039600000119</v>
      </c>
      <c r="L1116" s="22">
        <f t="shared" si="233"/>
        <v>8.3955140381065697E-3</v>
      </c>
      <c r="M1116" s="7">
        <f t="shared" ca="1" si="222"/>
        <v>83.846898393333333</v>
      </c>
      <c r="N1116" s="7">
        <f t="shared" ca="1" si="224"/>
        <v>1.6516138766666728</v>
      </c>
      <c r="O1116" s="7">
        <f t="shared" ca="1" si="225"/>
        <v>2.7278283975979156</v>
      </c>
      <c r="P1116" s="7">
        <f t="shared" ca="1" si="226"/>
        <v>1.6516138766666728</v>
      </c>
      <c r="Q1116" s="22">
        <f t="shared" ca="1" si="227"/>
        <v>1.9317457495060957E-2</v>
      </c>
      <c r="R1116" s="23">
        <f t="shared" ca="1" si="223"/>
        <v>1.6267569959292092</v>
      </c>
      <c r="S1116" s="24">
        <f t="shared" ca="1" si="234"/>
        <v>0</v>
      </c>
    </row>
    <row r="1117" spans="5:19" x14ac:dyDescent="0.3">
      <c r="E1117" s="21">
        <f t="shared" si="228"/>
        <v>1116</v>
      </c>
      <c r="F1117" s="97">
        <v>45084</v>
      </c>
      <c r="G1117" s="98">
        <v>84.930252080000002</v>
      </c>
      <c r="H1117" s="25">
        <f t="shared" si="229"/>
        <v>85.498512270000006</v>
      </c>
      <c r="I1117" s="7">
        <f t="shared" si="230"/>
        <v>-0.56826019000000372</v>
      </c>
      <c r="J1117" s="7">
        <f t="shared" si="231"/>
        <v>0.32291964353884034</v>
      </c>
      <c r="K1117" s="7">
        <f t="shared" si="232"/>
        <v>0.56826019000000372</v>
      </c>
      <c r="L1117" s="22">
        <f t="shared" si="233"/>
        <v>6.6909043136329253E-3</v>
      </c>
      <c r="M1117" s="7">
        <f t="shared" ca="1" si="222"/>
        <v>85.269213356666668</v>
      </c>
      <c r="N1117" s="7">
        <f t="shared" ca="1" si="224"/>
        <v>-0.33896127666666587</v>
      </c>
      <c r="O1117" s="7">
        <f t="shared" ca="1" si="225"/>
        <v>0.114894747079496</v>
      </c>
      <c r="P1117" s="7">
        <f t="shared" ca="1" si="226"/>
        <v>0.33896127666666587</v>
      </c>
      <c r="Q1117" s="22">
        <f t="shared" ca="1" si="227"/>
        <v>3.9910546403109873E-3</v>
      </c>
      <c r="R1117" s="23">
        <f t="shared" ca="1" si="223"/>
        <v>-0.36381815740412959</v>
      </c>
      <c r="S1117" s="24">
        <f t="shared" ca="1" si="234"/>
        <v>1</v>
      </c>
    </row>
    <row r="1118" spans="5:19" x14ac:dyDescent="0.3">
      <c r="E1118" s="21">
        <f t="shared" si="228"/>
        <v>1117</v>
      </c>
      <c r="F1118" s="97">
        <v>45085</v>
      </c>
      <c r="G1118" s="98">
        <v>85.578262330000001</v>
      </c>
      <c r="H1118" s="25">
        <f t="shared" si="229"/>
        <v>84.930252080000002</v>
      </c>
      <c r="I1118" s="7">
        <f t="shared" si="230"/>
        <v>0.64801024999999868</v>
      </c>
      <c r="J1118" s="7">
        <f t="shared" si="231"/>
        <v>0.4199172841050608</v>
      </c>
      <c r="K1118" s="7">
        <f t="shared" si="232"/>
        <v>0.64801024999999868</v>
      </c>
      <c r="L1118" s="22">
        <f t="shared" si="233"/>
        <v>7.5721361050916612E-3</v>
      </c>
      <c r="M1118" s="7">
        <f t="shared" ca="1" si="222"/>
        <v>85.069824220000001</v>
      </c>
      <c r="N1118" s="7">
        <f t="shared" ca="1" si="224"/>
        <v>0.50843811000000017</v>
      </c>
      <c r="O1118" s="7">
        <f t="shared" ca="1" si="225"/>
        <v>0.25850931170037228</v>
      </c>
      <c r="P1118" s="7">
        <f t="shared" ca="1" si="226"/>
        <v>0.50843811000000017</v>
      </c>
      <c r="Q1118" s="22">
        <f t="shared" ca="1" si="227"/>
        <v>5.9412062848320296E-3</v>
      </c>
      <c r="R1118" s="23">
        <f t="shared" ca="1" si="223"/>
        <v>0.48358122926253644</v>
      </c>
      <c r="S1118" s="24">
        <f t="shared" ca="1" si="234"/>
        <v>1</v>
      </c>
    </row>
    <row r="1119" spans="5:19" x14ac:dyDescent="0.3">
      <c r="E1119" s="21">
        <f t="shared" si="228"/>
        <v>1118</v>
      </c>
      <c r="F1119" s="97">
        <v>45086</v>
      </c>
      <c r="G1119" s="98">
        <v>85.927200319999997</v>
      </c>
      <c r="H1119" s="25">
        <f t="shared" si="229"/>
        <v>85.578262330000001</v>
      </c>
      <c r="I1119" s="7">
        <f t="shared" si="230"/>
        <v>0.34893798999999603</v>
      </c>
      <c r="J1119" s="7">
        <f t="shared" si="231"/>
        <v>0.12175772086523733</v>
      </c>
      <c r="K1119" s="7">
        <f t="shared" si="232"/>
        <v>0.34893798999999603</v>
      </c>
      <c r="L1119" s="22">
        <f t="shared" si="233"/>
        <v>4.0608560351148657E-3</v>
      </c>
      <c r="M1119" s="7">
        <f t="shared" ca="1" si="222"/>
        <v>85.335675559999984</v>
      </c>
      <c r="N1119" s="7">
        <f t="shared" ca="1" si="224"/>
        <v>0.59152476000001286</v>
      </c>
      <c r="O1119" s="7">
        <f t="shared" ca="1" si="225"/>
        <v>0.3499015416930728</v>
      </c>
      <c r="P1119" s="7">
        <f t="shared" ca="1" si="226"/>
        <v>0.59152476000001286</v>
      </c>
      <c r="Q1119" s="22">
        <f t="shared" ca="1" si="227"/>
        <v>6.8840222629985119E-3</v>
      </c>
      <c r="R1119" s="23">
        <f t="shared" ca="1" si="223"/>
        <v>0.56666787926254913</v>
      </c>
      <c r="S1119" s="24">
        <f t="shared" ca="1" si="234"/>
        <v>0</v>
      </c>
    </row>
    <row r="1120" spans="5:19" x14ac:dyDescent="0.3">
      <c r="E1120" s="21">
        <f t="shared" si="228"/>
        <v>1119</v>
      </c>
      <c r="F1120" s="97">
        <v>45089</v>
      </c>
      <c r="G1120" s="98">
        <v>91.171157840000006</v>
      </c>
      <c r="H1120" s="25">
        <f t="shared" si="229"/>
        <v>85.927200319999997</v>
      </c>
      <c r="I1120" s="7">
        <f t="shared" si="230"/>
        <v>5.2439575200000093</v>
      </c>
      <c r="J1120" s="7">
        <f t="shared" si="231"/>
        <v>27.499090471564646</v>
      </c>
      <c r="K1120" s="7">
        <f t="shared" si="232"/>
        <v>5.2439575200000093</v>
      </c>
      <c r="L1120" s="22">
        <f t="shared" si="233"/>
        <v>5.7517724291741963E-2</v>
      </c>
      <c r="M1120" s="7">
        <f t="shared" ca="1" si="222"/>
        <v>85.478571576666653</v>
      </c>
      <c r="N1120" s="7">
        <f t="shared" ca="1" si="224"/>
        <v>5.6925862633333537</v>
      </c>
      <c r="O1120" s="7">
        <f t="shared" ca="1" si="225"/>
        <v>32.405538365491594</v>
      </c>
      <c r="P1120" s="7">
        <f t="shared" ca="1" si="226"/>
        <v>5.6925862633333537</v>
      </c>
      <c r="Q1120" s="22">
        <f t="shared" ca="1" si="227"/>
        <v>6.2438455298807392E-2</v>
      </c>
      <c r="R1120" s="23">
        <f t="shared" ca="1" si="223"/>
        <v>5.6677293825958897</v>
      </c>
      <c r="S1120" s="24">
        <f t="shared" ca="1" si="234"/>
        <v>0</v>
      </c>
    </row>
    <row r="1121" spans="5:19" x14ac:dyDescent="0.3">
      <c r="E1121" s="21">
        <f t="shared" si="228"/>
        <v>1120</v>
      </c>
      <c r="F1121" s="97">
        <v>45090</v>
      </c>
      <c r="G1121" s="98">
        <v>93.224884029999998</v>
      </c>
      <c r="H1121" s="25">
        <f t="shared" si="229"/>
        <v>91.171157840000006</v>
      </c>
      <c r="I1121" s="7">
        <f t="shared" si="230"/>
        <v>2.0537261899999919</v>
      </c>
      <c r="J1121" s="7">
        <f t="shared" si="231"/>
        <v>4.2177912634918826</v>
      </c>
      <c r="K1121" s="7">
        <f t="shared" si="232"/>
        <v>2.0537261899999919</v>
      </c>
      <c r="L1121" s="22">
        <f t="shared" si="233"/>
        <v>2.202980686293048E-2</v>
      </c>
      <c r="M1121" s="7">
        <f t="shared" ca="1" si="222"/>
        <v>87.558873496666664</v>
      </c>
      <c r="N1121" s="7">
        <f t="shared" ca="1" si="224"/>
        <v>5.6660105333333348</v>
      </c>
      <c r="O1121" s="7">
        <f t="shared" ca="1" si="225"/>
        <v>32.103675363844303</v>
      </c>
      <c r="P1121" s="7">
        <f t="shared" ca="1" si="226"/>
        <v>5.6660105333333348</v>
      </c>
      <c r="Q1121" s="22">
        <f t="shared" ca="1" si="227"/>
        <v>6.0777876983038118E-2</v>
      </c>
      <c r="R1121" s="23">
        <f t="shared" ca="1" si="223"/>
        <v>5.6411536525958708</v>
      </c>
      <c r="S1121" s="24">
        <f t="shared" ca="1" si="234"/>
        <v>0</v>
      </c>
    </row>
    <row r="1122" spans="5:19" x14ac:dyDescent="0.3">
      <c r="E1122" s="21">
        <f t="shared" si="228"/>
        <v>1121</v>
      </c>
      <c r="F1122" s="97">
        <v>45091</v>
      </c>
      <c r="G1122" s="98">
        <v>94.281646730000006</v>
      </c>
      <c r="H1122" s="25">
        <f t="shared" si="229"/>
        <v>93.224884029999998</v>
      </c>
      <c r="I1122" s="7">
        <f t="shared" si="230"/>
        <v>1.0567627000000073</v>
      </c>
      <c r="J1122" s="7">
        <f t="shared" si="231"/>
        <v>1.1167474041113055</v>
      </c>
      <c r="K1122" s="7">
        <f t="shared" si="232"/>
        <v>1.0567627000000073</v>
      </c>
      <c r="L1122" s="22">
        <f t="shared" si="233"/>
        <v>1.1208572788575934E-2</v>
      </c>
      <c r="M1122" s="7">
        <f t="shared" ca="1" si="222"/>
        <v>90.107747396666653</v>
      </c>
      <c r="N1122" s="7">
        <f t="shared" ca="1" si="224"/>
        <v>4.1738993333333525</v>
      </c>
      <c r="O1122" s="7">
        <f t="shared" ca="1" si="225"/>
        <v>17.421435644800603</v>
      </c>
      <c r="P1122" s="7">
        <f t="shared" ca="1" si="226"/>
        <v>4.1738993333333525</v>
      </c>
      <c r="Q1122" s="22">
        <f t="shared" ca="1" si="227"/>
        <v>4.4270539156856241E-2</v>
      </c>
      <c r="R1122" s="23">
        <f t="shared" ca="1" si="223"/>
        <v>4.1490424525958884</v>
      </c>
      <c r="S1122" s="24">
        <f t="shared" ca="1" si="234"/>
        <v>0</v>
      </c>
    </row>
    <row r="1123" spans="5:19" x14ac:dyDescent="0.3">
      <c r="E1123" s="21">
        <f t="shared" si="228"/>
        <v>1122</v>
      </c>
      <c r="F1123" s="97">
        <v>45092</v>
      </c>
      <c r="G1123" s="98">
        <v>95.517868039999996</v>
      </c>
      <c r="H1123" s="25">
        <f t="shared" si="229"/>
        <v>94.281646730000006</v>
      </c>
      <c r="I1123" s="7">
        <f t="shared" si="230"/>
        <v>1.2362213099999906</v>
      </c>
      <c r="J1123" s="7">
        <f t="shared" si="231"/>
        <v>1.5282431272980928</v>
      </c>
      <c r="K1123" s="7">
        <f t="shared" si="232"/>
        <v>1.2362213099999906</v>
      </c>
      <c r="L1123" s="22">
        <f t="shared" si="233"/>
        <v>1.2942304255391238E-2</v>
      </c>
      <c r="M1123" s="7">
        <f t="shared" ca="1" si="222"/>
        <v>92.892562866666665</v>
      </c>
      <c r="N1123" s="7">
        <f t="shared" ca="1" si="224"/>
        <v>2.6253051733333308</v>
      </c>
      <c r="O1123" s="7">
        <f t="shared" ca="1" si="225"/>
        <v>6.8922272531307502</v>
      </c>
      <c r="P1123" s="7">
        <f t="shared" ca="1" si="226"/>
        <v>2.6253051733333308</v>
      </c>
      <c r="Q1123" s="22">
        <f t="shared" ca="1" si="227"/>
        <v>2.7484964093146765E-2</v>
      </c>
      <c r="R1123" s="23">
        <f t="shared" ca="1" si="223"/>
        <v>2.6004482925958672</v>
      </c>
      <c r="S1123" s="24">
        <f t="shared" ca="1" si="234"/>
        <v>0</v>
      </c>
    </row>
    <row r="1124" spans="5:19" x14ac:dyDescent="0.3">
      <c r="E1124" s="21">
        <f t="shared" si="228"/>
        <v>1123</v>
      </c>
      <c r="F1124" s="97">
        <v>45093</v>
      </c>
      <c r="G1124" s="98">
        <v>94.889785770000003</v>
      </c>
      <c r="H1124" s="25">
        <f t="shared" si="229"/>
        <v>95.517868039999996</v>
      </c>
      <c r="I1124" s="7">
        <f t="shared" si="230"/>
        <v>-0.62808226999999306</v>
      </c>
      <c r="J1124" s="7">
        <f t="shared" si="231"/>
        <v>0.39448733788834417</v>
      </c>
      <c r="K1124" s="7">
        <f t="shared" si="232"/>
        <v>0.62808226999999306</v>
      </c>
      <c r="L1124" s="22">
        <f t="shared" si="233"/>
        <v>6.6190714301155602E-3</v>
      </c>
      <c r="M1124" s="7">
        <f t="shared" ca="1" si="222"/>
        <v>94.341466266666657</v>
      </c>
      <c r="N1124" s="7">
        <f t="shared" ca="1" si="224"/>
        <v>0.54831950333334589</v>
      </c>
      <c r="O1124" s="7">
        <f t="shared" ca="1" si="225"/>
        <v>0.30065427773572712</v>
      </c>
      <c r="P1124" s="7">
        <f t="shared" ca="1" si="226"/>
        <v>0.54831950333334589</v>
      </c>
      <c r="Q1124" s="22">
        <f t="shared" ca="1" si="227"/>
        <v>5.7784881574334899E-3</v>
      </c>
      <c r="R1124" s="23">
        <f t="shared" ca="1" si="223"/>
        <v>0.52346262259588217</v>
      </c>
      <c r="S1124" s="24">
        <f t="shared" ca="1" si="234"/>
        <v>0</v>
      </c>
    </row>
    <row r="1125" spans="5:19" x14ac:dyDescent="0.3">
      <c r="E1125" s="21">
        <f t="shared" si="228"/>
        <v>1124</v>
      </c>
      <c r="F1125" s="97">
        <v>45097</v>
      </c>
      <c r="G1125" s="98">
        <v>93.89283752</v>
      </c>
      <c r="H1125" s="25">
        <f t="shared" si="229"/>
        <v>94.889785770000003</v>
      </c>
      <c r="I1125" s="7">
        <f t="shared" si="230"/>
        <v>-0.99694825000000264</v>
      </c>
      <c r="J1125" s="7">
        <f t="shared" si="231"/>
        <v>0.99390581317806781</v>
      </c>
      <c r="K1125" s="7">
        <f t="shared" si="232"/>
        <v>0.99694825000000264</v>
      </c>
      <c r="L1125" s="22">
        <f t="shared" si="233"/>
        <v>1.0617937175321215E-2</v>
      </c>
      <c r="M1125" s="7">
        <f t="shared" ca="1" si="222"/>
        <v>94.896433513333321</v>
      </c>
      <c r="N1125" s="7">
        <f t="shared" ca="1" si="224"/>
        <v>-1.0035959933333203</v>
      </c>
      <c r="O1125" s="7">
        <f t="shared" ca="1" si="225"/>
        <v>1.0072049178346938</v>
      </c>
      <c r="P1125" s="7">
        <f t="shared" ca="1" si="226"/>
        <v>1.0035959933333203</v>
      </c>
      <c r="Q1125" s="22">
        <f t="shared" ca="1" si="227"/>
        <v>1.0688738564531565E-2</v>
      </c>
      <c r="R1125" s="23">
        <f t="shared" ca="1" si="223"/>
        <v>-1.0284528740707839</v>
      </c>
      <c r="S1125" s="24">
        <f t="shared" ca="1" si="234"/>
        <v>1</v>
      </c>
    </row>
    <row r="1126" spans="5:19" x14ac:dyDescent="0.3">
      <c r="E1126" s="21">
        <f t="shared" si="228"/>
        <v>1125</v>
      </c>
      <c r="F1126" s="97">
        <v>45098</v>
      </c>
      <c r="G1126" s="98">
        <v>97.083076480000003</v>
      </c>
      <c r="H1126" s="25">
        <f t="shared" si="229"/>
        <v>93.89283752</v>
      </c>
      <c r="I1126" s="7">
        <f t="shared" si="230"/>
        <v>3.1902389600000021</v>
      </c>
      <c r="J1126" s="7">
        <f t="shared" si="231"/>
        <v>10.177624621901895</v>
      </c>
      <c r="K1126" s="7">
        <f t="shared" si="232"/>
        <v>3.1902389600000021</v>
      </c>
      <c r="L1126" s="22">
        <f t="shared" si="233"/>
        <v>3.2860917429385544E-2</v>
      </c>
      <c r="M1126" s="7">
        <f t="shared" ca="1" si="222"/>
        <v>94.766830443333333</v>
      </c>
      <c r="N1126" s="7">
        <f t="shared" ca="1" si="224"/>
        <v>2.3162460366666693</v>
      </c>
      <c r="O1126" s="7">
        <f t="shared" ca="1" si="225"/>
        <v>5.3649957023740535</v>
      </c>
      <c r="P1126" s="7">
        <f t="shared" ca="1" si="226"/>
        <v>2.3162460366666693</v>
      </c>
      <c r="Q1126" s="22">
        <f t="shared" ca="1" si="227"/>
        <v>2.3858391396814015E-2</v>
      </c>
      <c r="R1126" s="23">
        <f t="shared" ca="1" si="223"/>
        <v>2.2913891559292057</v>
      </c>
      <c r="S1126" s="24">
        <f t="shared" ca="1" si="234"/>
        <v>1</v>
      </c>
    </row>
    <row r="1127" spans="5:19" x14ac:dyDescent="0.3">
      <c r="E1127" s="21">
        <f t="shared" si="228"/>
        <v>1126</v>
      </c>
      <c r="F1127" s="97">
        <v>45099</v>
      </c>
      <c r="G1127" s="98">
        <v>99.057044980000001</v>
      </c>
      <c r="H1127" s="25">
        <f t="shared" si="229"/>
        <v>97.083076480000003</v>
      </c>
      <c r="I1127" s="7">
        <f t="shared" si="230"/>
        <v>1.973968499999998</v>
      </c>
      <c r="J1127" s="7">
        <f t="shared" si="231"/>
        <v>3.8965516389922423</v>
      </c>
      <c r="K1127" s="7">
        <f t="shared" si="232"/>
        <v>1.973968499999998</v>
      </c>
      <c r="L1127" s="22">
        <f t="shared" si="233"/>
        <v>1.9927593240829562E-2</v>
      </c>
      <c r="M1127" s="7">
        <f t="shared" ca="1" si="222"/>
        <v>95.288566590000002</v>
      </c>
      <c r="N1127" s="7">
        <f t="shared" ca="1" si="224"/>
        <v>3.7684783899999985</v>
      </c>
      <c r="O1127" s="7">
        <f t="shared" ca="1" si="225"/>
        <v>14.20142937589698</v>
      </c>
      <c r="P1127" s="7">
        <f t="shared" ca="1" si="226"/>
        <v>3.7684783899999985</v>
      </c>
      <c r="Q1127" s="22">
        <f t="shared" ca="1" si="227"/>
        <v>3.8043517154795689E-2</v>
      </c>
      <c r="R1127" s="23">
        <f t="shared" ca="1" si="223"/>
        <v>3.7436215092625349</v>
      </c>
      <c r="S1127" s="24">
        <f t="shared" ca="1" si="234"/>
        <v>0</v>
      </c>
    </row>
    <row r="1128" spans="5:19" x14ac:dyDescent="0.3">
      <c r="E1128" s="21">
        <f t="shared" si="228"/>
        <v>1127</v>
      </c>
      <c r="F1128" s="97">
        <v>45100</v>
      </c>
      <c r="G1128" s="98">
        <v>96.265579220000006</v>
      </c>
      <c r="H1128" s="25">
        <f t="shared" si="229"/>
        <v>99.057044980000001</v>
      </c>
      <c r="I1128" s="7">
        <f t="shared" si="230"/>
        <v>-2.7914657599999941</v>
      </c>
      <c r="J1128" s="7">
        <f t="shared" si="231"/>
        <v>7.7922810892523451</v>
      </c>
      <c r="K1128" s="7">
        <f t="shared" si="232"/>
        <v>2.7914657599999941</v>
      </c>
      <c r="L1128" s="22">
        <f t="shared" si="233"/>
        <v>2.8997548060460253E-2</v>
      </c>
      <c r="M1128" s="7">
        <f t="shared" ca="1" si="222"/>
        <v>96.677652993333325</v>
      </c>
      <c r="N1128" s="7">
        <f t="shared" ca="1" si="224"/>
        <v>-0.41207377333331863</v>
      </c>
      <c r="O1128" s="7">
        <f t="shared" ca="1" si="225"/>
        <v>0.16980479466915926</v>
      </c>
      <c r="P1128" s="7">
        <f t="shared" ca="1" si="226"/>
        <v>0.41207377333331863</v>
      </c>
      <c r="Q1128" s="22">
        <f t="shared" ca="1" si="227"/>
        <v>4.2805930912396851E-3</v>
      </c>
      <c r="R1128" s="23">
        <f t="shared" ca="1" si="223"/>
        <v>-0.43693065407078235</v>
      </c>
      <c r="S1128" s="24">
        <f t="shared" ca="1" si="234"/>
        <v>1</v>
      </c>
    </row>
    <row r="1129" spans="5:19" x14ac:dyDescent="0.3">
      <c r="E1129" s="21">
        <f t="shared" si="228"/>
        <v>1128</v>
      </c>
      <c r="F1129" s="97">
        <v>45103</v>
      </c>
      <c r="G1129" s="98">
        <v>96.30545807</v>
      </c>
      <c r="H1129" s="25">
        <f t="shared" si="229"/>
        <v>96.265579220000006</v>
      </c>
      <c r="I1129" s="7">
        <f t="shared" si="230"/>
        <v>3.9878849999993804E-2</v>
      </c>
      <c r="J1129" s="7">
        <f t="shared" si="231"/>
        <v>1.5903226773220059E-3</v>
      </c>
      <c r="K1129" s="7">
        <f t="shared" si="232"/>
        <v>3.9878849999993804E-2</v>
      </c>
      <c r="L1129" s="22">
        <f t="shared" si="233"/>
        <v>4.1408712236234529E-4</v>
      </c>
      <c r="M1129" s="7">
        <f t="shared" ca="1" si="222"/>
        <v>97.468566893333332</v>
      </c>
      <c r="N1129" s="7">
        <f t="shared" ca="1" si="224"/>
        <v>-1.1631088233333315</v>
      </c>
      <c r="O1129" s="7">
        <f t="shared" ca="1" si="225"/>
        <v>1.3528221349158471</v>
      </c>
      <c r="P1129" s="7">
        <f t="shared" ca="1" si="226"/>
        <v>1.1631088233333315</v>
      </c>
      <c r="Q1129" s="22">
        <f t="shared" ca="1" si="227"/>
        <v>1.2077288729450011E-2</v>
      </c>
      <c r="R1129" s="23">
        <f t="shared" ca="1" si="223"/>
        <v>-1.1879657040707952</v>
      </c>
      <c r="S1129" s="24">
        <f t="shared" ca="1" si="234"/>
        <v>0</v>
      </c>
    </row>
    <row r="1130" spans="5:19" x14ac:dyDescent="0.3">
      <c r="E1130" s="21">
        <f t="shared" si="228"/>
        <v>1129</v>
      </c>
      <c r="F1130" s="97">
        <v>45104</v>
      </c>
      <c r="G1130" s="98">
        <v>95.358360289999993</v>
      </c>
      <c r="H1130" s="25">
        <f t="shared" si="229"/>
        <v>96.30545807</v>
      </c>
      <c r="I1130" s="7">
        <f t="shared" si="230"/>
        <v>-0.94709778000000711</v>
      </c>
      <c r="J1130" s="7">
        <f t="shared" si="231"/>
        <v>0.89699420488094184</v>
      </c>
      <c r="K1130" s="7">
        <f t="shared" si="232"/>
        <v>0.94709778000000711</v>
      </c>
      <c r="L1130" s="22">
        <f t="shared" si="233"/>
        <v>9.9319847480570309E-3</v>
      </c>
      <c r="M1130" s="7">
        <f t="shared" ca="1" si="222"/>
        <v>97.209360756666669</v>
      </c>
      <c r="N1130" s="7">
        <f t="shared" ca="1" si="224"/>
        <v>-1.8510004666666759</v>
      </c>
      <c r="O1130" s="7">
        <f t="shared" ca="1" si="225"/>
        <v>3.426202727600252</v>
      </c>
      <c r="P1130" s="7">
        <f t="shared" ca="1" si="226"/>
        <v>1.8510004666666759</v>
      </c>
      <c r="Q1130" s="22">
        <f t="shared" ca="1" si="227"/>
        <v>1.941099302711884E-2</v>
      </c>
      <c r="R1130" s="23">
        <f t="shared" ca="1" si="223"/>
        <v>-1.8758573474041396</v>
      </c>
      <c r="S1130" s="24">
        <f t="shared" ca="1" si="234"/>
        <v>0</v>
      </c>
    </row>
    <row r="1131" spans="5:19" x14ac:dyDescent="0.3">
      <c r="E1131" s="21">
        <f t="shared" si="228"/>
        <v>1130</v>
      </c>
      <c r="F1131" s="97">
        <v>45105</v>
      </c>
      <c r="G1131" s="98">
        <v>93.862930300000002</v>
      </c>
      <c r="H1131" s="25">
        <f t="shared" si="229"/>
        <v>95.358360289999993</v>
      </c>
      <c r="I1131" s="7">
        <f t="shared" si="230"/>
        <v>-1.495429989999991</v>
      </c>
      <c r="J1131" s="7">
        <f t="shared" si="231"/>
        <v>2.2363108549913733</v>
      </c>
      <c r="K1131" s="7">
        <f t="shared" si="232"/>
        <v>1.495429989999991</v>
      </c>
      <c r="L1131" s="22">
        <f t="shared" si="233"/>
        <v>1.5932061626675969E-2</v>
      </c>
      <c r="M1131" s="7">
        <f t="shared" ca="1" si="222"/>
        <v>95.976465860000005</v>
      </c>
      <c r="N1131" s="7">
        <f t="shared" ca="1" si="224"/>
        <v>-2.1135355600000025</v>
      </c>
      <c r="O1131" s="7">
        <f t="shared" ca="1" si="225"/>
        <v>4.4670325633845245</v>
      </c>
      <c r="P1131" s="7">
        <f t="shared" ca="1" si="226"/>
        <v>2.1135355600000025</v>
      </c>
      <c r="Q1131" s="22">
        <f t="shared" ca="1" si="227"/>
        <v>2.2517255249168398E-2</v>
      </c>
      <c r="R1131" s="23">
        <f t="shared" ca="1" si="223"/>
        <v>-2.1383924407374661</v>
      </c>
      <c r="S1131" s="24">
        <f t="shared" ca="1" si="234"/>
        <v>0</v>
      </c>
    </row>
    <row r="1132" spans="5:19" x14ac:dyDescent="0.3">
      <c r="E1132" s="21">
        <f t="shared" si="228"/>
        <v>1131</v>
      </c>
      <c r="F1132" s="97">
        <v>45106</v>
      </c>
      <c r="G1132" s="98">
        <v>94.092224119999997</v>
      </c>
      <c r="H1132" s="25">
        <f t="shared" si="229"/>
        <v>93.862930300000002</v>
      </c>
      <c r="I1132" s="7">
        <f t="shared" si="230"/>
        <v>0.22929381999999521</v>
      </c>
      <c r="J1132" s="7">
        <f t="shared" si="231"/>
        <v>5.2575655890190205E-2</v>
      </c>
      <c r="K1132" s="7">
        <f t="shared" si="232"/>
        <v>0.22929381999999521</v>
      </c>
      <c r="L1132" s="22">
        <f t="shared" si="233"/>
        <v>2.4369050911961293E-3</v>
      </c>
      <c r="M1132" s="7">
        <f t="shared" ca="1" si="222"/>
        <v>95.175582886666675</v>
      </c>
      <c r="N1132" s="7">
        <f t="shared" ca="1" si="224"/>
        <v>-1.0833587666666773</v>
      </c>
      <c r="O1132" s="7">
        <f t="shared" ca="1" si="225"/>
        <v>1.1736662173135441</v>
      </c>
      <c r="P1132" s="7">
        <f t="shared" ca="1" si="226"/>
        <v>1.0833587666666773</v>
      </c>
      <c r="Q1132" s="22">
        <f t="shared" ca="1" si="227"/>
        <v>1.1513796987995753E-2</v>
      </c>
      <c r="R1132" s="23">
        <f t="shared" ca="1" si="223"/>
        <v>-1.1082156474041409</v>
      </c>
      <c r="S1132" s="24">
        <f t="shared" ca="1" si="234"/>
        <v>0</v>
      </c>
    </row>
    <row r="1133" spans="5:19" x14ac:dyDescent="0.3">
      <c r="E1133" s="21">
        <f t="shared" si="228"/>
        <v>1132</v>
      </c>
      <c r="F1133" s="97">
        <v>45107</v>
      </c>
      <c r="G1133" s="98">
        <v>97.043197629999995</v>
      </c>
      <c r="H1133" s="25">
        <f t="shared" si="229"/>
        <v>94.092224119999997</v>
      </c>
      <c r="I1133" s="7">
        <f t="shared" si="230"/>
        <v>2.9509735099999972</v>
      </c>
      <c r="J1133" s="7">
        <f t="shared" si="231"/>
        <v>8.7082446567217033</v>
      </c>
      <c r="K1133" s="7">
        <f t="shared" si="232"/>
        <v>2.9509735099999972</v>
      </c>
      <c r="L1133" s="22">
        <f t="shared" si="233"/>
        <v>3.04088651453065E-2</v>
      </c>
      <c r="M1133" s="7">
        <f t="shared" ca="1" si="222"/>
        <v>94.437838236666664</v>
      </c>
      <c r="N1133" s="7">
        <f t="shared" ca="1" si="224"/>
        <v>2.6053593933333303</v>
      </c>
      <c r="O1133" s="7">
        <f t="shared" ca="1" si="225"/>
        <v>6.7878975684302194</v>
      </c>
      <c r="P1133" s="7">
        <f t="shared" ca="1" si="226"/>
        <v>2.6053593933333303</v>
      </c>
      <c r="Q1133" s="22">
        <f t="shared" ca="1" si="227"/>
        <v>2.6847419056273018E-2</v>
      </c>
      <c r="R1133" s="23">
        <f t="shared" ca="1" si="223"/>
        <v>2.5805025125958667</v>
      </c>
      <c r="S1133" s="24">
        <f t="shared" ca="1" si="234"/>
        <v>1</v>
      </c>
    </row>
    <row r="1134" spans="5:19" x14ac:dyDescent="0.3">
      <c r="E1134" s="21">
        <f t="shared" si="228"/>
        <v>1133</v>
      </c>
      <c r="F1134" s="97">
        <v>45110</v>
      </c>
      <c r="G1134" s="98">
        <v>96.514816280000005</v>
      </c>
      <c r="H1134" s="25">
        <f t="shared" si="229"/>
        <v>97.043197629999995</v>
      </c>
      <c r="I1134" s="7">
        <f t="shared" si="230"/>
        <v>-0.52838134999998942</v>
      </c>
      <c r="J1134" s="7">
        <f t="shared" si="231"/>
        <v>0.27918685102781132</v>
      </c>
      <c r="K1134" s="7">
        <f t="shared" si="232"/>
        <v>0.52838134999998942</v>
      </c>
      <c r="L1134" s="22">
        <f t="shared" si="233"/>
        <v>5.4746138506558155E-3</v>
      </c>
      <c r="M1134" s="7">
        <f t="shared" ca="1" si="222"/>
        <v>94.999450683333336</v>
      </c>
      <c r="N1134" s="7">
        <f t="shared" ca="1" si="224"/>
        <v>1.515365596666669</v>
      </c>
      <c r="O1134" s="7">
        <f t="shared" ca="1" si="225"/>
        <v>2.29633289156093</v>
      </c>
      <c r="P1134" s="7">
        <f t="shared" ca="1" si="226"/>
        <v>1.515365596666669</v>
      </c>
      <c r="Q1134" s="22">
        <f t="shared" ca="1" si="227"/>
        <v>1.5700859775461089E-2</v>
      </c>
      <c r="R1134" s="23">
        <f t="shared" ca="1" si="223"/>
        <v>1.4905087159292054</v>
      </c>
      <c r="S1134" s="24">
        <f t="shared" ca="1" si="234"/>
        <v>0</v>
      </c>
    </row>
    <row r="1135" spans="5:19" x14ac:dyDescent="0.3">
      <c r="E1135" s="21">
        <f t="shared" si="228"/>
        <v>1134</v>
      </c>
      <c r="F1135" s="97">
        <v>45112</v>
      </c>
      <c r="G1135" s="98">
        <v>94.550819399999995</v>
      </c>
      <c r="H1135" s="25">
        <f t="shared" si="229"/>
        <v>96.514816280000005</v>
      </c>
      <c r="I1135" s="7">
        <f t="shared" si="230"/>
        <v>-1.9639968800000105</v>
      </c>
      <c r="J1135" s="7">
        <f t="shared" si="231"/>
        <v>3.8572837446497754</v>
      </c>
      <c r="K1135" s="7">
        <f t="shared" si="232"/>
        <v>1.9639968800000105</v>
      </c>
      <c r="L1135" s="22">
        <f t="shared" si="233"/>
        <v>2.0771865251545462E-2</v>
      </c>
      <c r="M1135" s="7">
        <f t="shared" ca="1" si="222"/>
        <v>95.883412676666651</v>
      </c>
      <c r="N1135" s="7">
        <f t="shared" ca="1" si="224"/>
        <v>-1.3325932766666568</v>
      </c>
      <c r="O1135" s="7">
        <f t="shared" ca="1" si="225"/>
        <v>1.7758048410171769</v>
      </c>
      <c r="P1135" s="7">
        <f t="shared" ca="1" si="226"/>
        <v>1.3325932766666568</v>
      </c>
      <c r="Q1135" s="22">
        <f t="shared" ca="1" si="227"/>
        <v>1.40939368386548E-2</v>
      </c>
      <c r="R1135" s="23">
        <f t="shared" ca="1" si="223"/>
        <v>-1.3574501574041204</v>
      </c>
      <c r="S1135" s="24">
        <f t="shared" ca="1" si="234"/>
        <v>1</v>
      </c>
    </row>
    <row r="1136" spans="5:19" x14ac:dyDescent="0.3">
      <c r="E1136" s="21">
        <f t="shared" si="228"/>
        <v>1135</v>
      </c>
      <c r="F1136" s="97">
        <v>45113</v>
      </c>
      <c r="G1136" s="98">
        <v>89.815307619999999</v>
      </c>
      <c r="H1136" s="25">
        <f t="shared" si="229"/>
        <v>94.550819399999995</v>
      </c>
      <c r="I1136" s="7">
        <f t="shared" si="230"/>
        <v>-4.735511779999996</v>
      </c>
      <c r="J1136" s="7">
        <f t="shared" si="231"/>
        <v>22.425071818518731</v>
      </c>
      <c r="K1136" s="7">
        <f t="shared" si="232"/>
        <v>4.735511779999996</v>
      </c>
      <c r="L1136" s="22">
        <f t="shared" si="233"/>
        <v>5.272499650099173E-2</v>
      </c>
      <c r="M1136" s="7">
        <f t="shared" ca="1" si="222"/>
        <v>96.036277770000012</v>
      </c>
      <c r="N1136" s="7">
        <f t="shared" ca="1" si="224"/>
        <v>-6.2209701500000136</v>
      </c>
      <c r="O1136" s="7">
        <f t="shared" ca="1" si="225"/>
        <v>38.700469607191195</v>
      </c>
      <c r="P1136" s="7">
        <f t="shared" ca="1" si="226"/>
        <v>6.2209701500000136</v>
      </c>
      <c r="Q1136" s="22">
        <f t="shared" ca="1" si="227"/>
        <v>6.9264029872506197E-2</v>
      </c>
      <c r="R1136" s="23">
        <f t="shared" ca="1" si="223"/>
        <v>-6.2458270307374777</v>
      </c>
      <c r="S1136" s="24">
        <f t="shared" ca="1" si="234"/>
        <v>0</v>
      </c>
    </row>
    <row r="1137" spans="5:19" x14ac:dyDescent="0.3">
      <c r="E1137" s="21">
        <f t="shared" si="228"/>
        <v>1136</v>
      </c>
      <c r="F1137" s="97">
        <v>45114</v>
      </c>
      <c r="G1137" s="98">
        <v>91.14125061</v>
      </c>
      <c r="H1137" s="25">
        <f t="shared" si="229"/>
        <v>89.815307619999999</v>
      </c>
      <c r="I1137" s="7">
        <f t="shared" si="230"/>
        <v>1.3259429900000015</v>
      </c>
      <c r="J1137" s="7">
        <f t="shared" si="231"/>
        <v>1.7581248127301441</v>
      </c>
      <c r="K1137" s="7">
        <f t="shared" si="232"/>
        <v>1.3259429900000015</v>
      </c>
      <c r="L1137" s="22">
        <f t="shared" si="233"/>
        <v>1.4548220274854548E-2</v>
      </c>
      <c r="M1137" s="7">
        <f t="shared" ca="1" si="222"/>
        <v>93.626981100000009</v>
      </c>
      <c r="N1137" s="7">
        <f t="shared" ca="1" si="224"/>
        <v>-2.4857304900000088</v>
      </c>
      <c r="O1137" s="7">
        <f t="shared" ca="1" si="225"/>
        <v>6.1788560689156835</v>
      </c>
      <c r="P1137" s="7">
        <f t="shared" ca="1" si="226"/>
        <v>2.4857304900000088</v>
      </c>
      <c r="Q1137" s="22">
        <f t="shared" ca="1" si="227"/>
        <v>2.7273385798013999E-2</v>
      </c>
      <c r="R1137" s="23">
        <f t="shared" ca="1" si="223"/>
        <v>-2.5105873707374724</v>
      </c>
      <c r="S1137" s="24">
        <f t="shared" ca="1" si="234"/>
        <v>0</v>
      </c>
    </row>
    <row r="1138" spans="5:19" x14ac:dyDescent="0.3">
      <c r="E1138" s="21">
        <f t="shared" si="228"/>
        <v>1137</v>
      </c>
      <c r="F1138" s="97">
        <v>45117</v>
      </c>
      <c r="G1138" s="98">
        <v>91.918869020000002</v>
      </c>
      <c r="H1138" s="25">
        <f t="shared" si="229"/>
        <v>91.14125061</v>
      </c>
      <c r="I1138" s="7">
        <f t="shared" si="230"/>
        <v>0.77761841000000231</v>
      </c>
      <c r="J1138" s="7">
        <f t="shared" si="231"/>
        <v>0.60469039157093174</v>
      </c>
      <c r="K1138" s="7">
        <f t="shared" si="232"/>
        <v>0.77761841000000231</v>
      </c>
      <c r="L1138" s="22">
        <f t="shared" si="233"/>
        <v>8.459834398428092E-3</v>
      </c>
      <c r="M1138" s="7">
        <f t="shared" ca="1" si="222"/>
        <v>91.835792543333341</v>
      </c>
      <c r="N1138" s="7">
        <f t="shared" ca="1" si="224"/>
        <v>8.3076476666661847E-2</v>
      </c>
      <c r="O1138" s="7">
        <f t="shared" ca="1" si="225"/>
        <v>6.9017009753464106E-3</v>
      </c>
      <c r="P1138" s="7">
        <f t="shared" ca="1" si="226"/>
        <v>8.3076476666661847E-2</v>
      </c>
      <c r="Q1138" s="22">
        <f t="shared" ca="1" si="227"/>
        <v>9.038022067981037E-4</v>
      </c>
      <c r="R1138" s="23">
        <f t="shared" ca="1" si="223"/>
        <v>5.8219595929198127E-2</v>
      </c>
      <c r="S1138" s="24">
        <f t="shared" ca="1" si="234"/>
        <v>1</v>
      </c>
    </row>
    <row r="1139" spans="5:19" x14ac:dyDescent="0.3">
      <c r="E1139" s="21">
        <f t="shared" si="228"/>
        <v>1138</v>
      </c>
      <c r="F1139" s="97">
        <v>45118</v>
      </c>
      <c r="G1139" s="98">
        <v>94.431190490000006</v>
      </c>
      <c r="H1139" s="25">
        <f t="shared" si="229"/>
        <v>91.918869020000002</v>
      </c>
      <c r="I1139" s="7">
        <f t="shared" si="230"/>
        <v>2.5123214700000034</v>
      </c>
      <c r="J1139" s="7">
        <f t="shared" si="231"/>
        <v>6.3117591686229781</v>
      </c>
      <c r="K1139" s="7">
        <f t="shared" si="232"/>
        <v>2.5123214700000034</v>
      </c>
      <c r="L1139" s="22">
        <f t="shared" si="233"/>
        <v>2.6604784467543604E-2</v>
      </c>
      <c r="M1139" s="7">
        <f t="shared" ca="1" si="222"/>
        <v>90.958475749999991</v>
      </c>
      <c r="N1139" s="7">
        <f t="shared" ca="1" si="224"/>
        <v>3.4727147400000149</v>
      </c>
      <c r="O1139" s="7">
        <f t="shared" ca="1" si="225"/>
        <v>12.05974766541337</v>
      </c>
      <c r="P1139" s="7">
        <f t="shared" ca="1" si="226"/>
        <v>3.4727147400000149</v>
      </c>
      <c r="Q1139" s="22">
        <f t="shared" ca="1" si="227"/>
        <v>3.6775081643895674E-2</v>
      </c>
      <c r="R1139" s="23">
        <f t="shared" ca="1" si="223"/>
        <v>3.4478578592625513</v>
      </c>
      <c r="S1139" s="24">
        <f t="shared" ca="1" si="234"/>
        <v>0</v>
      </c>
    </row>
    <row r="1140" spans="5:19" x14ac:dyDescent="0.3">
      <c r="E1140" s="21">
        <f t="shared" si="228"/>
        <v>1139</v>
      </c>
      <c r="F1140" s="97">
        <v>45119</v>
      </c>
      <c r="G1140" s="98">
        <v>96.514816280000005</v>
      </c>
      <c r="H1140" s="25">
        <f t="shared" si="229"/>
        <v>94.431190490000006</v>
      </c>
      <c r="I1140" s="7">
        <f t="shared" si="230"/>
        <v>2.0836257899999993</v>
      </c>
      <c r="J1140" s="7">
        <f t="shared" si="231"/>
        <v>4.3414964327531207</v>
      </c>
      <c r="K1140" s="7">
        <f t="shared" si="232"/>
        <v>2.0836257899999993</v>
      </c>
      <c r="L1140" s="22">
        <f t="shared" si="233"/>
        <v>2.1588662449039675E-2</v>
      </c>
      <c r="M1140" s="7">
        <f t="shared" ca="1" si="222"/>
        <v>92.497103373333331</v>
      </c>
      <c r="N1140" s="7">
        <f t="shared" ca="1" si="224"/>
        <v>4.0177129066666737</v>
      </c>
      <c r="O1140" s="7">
        <f t="shared" ca="1" si="225"/>
        <v>16.14201700039597</v>
      </c>
      <c r="P1140" s="7">
        <f t="shared" ca="1" si="226"/>
        <v>4.0177129066666737</v>
      </c>
      <c r="Q1140" s="22">
        <f t="shared" ca="1" si="227"/>
        <v>4.1627939227598491E-2</v>
      </c>
      <c r="R1140" s="23">
        <f t="shared" ca="1" si="223"/>
        <v>3.9928560259292101</v>
      </c>
      <c r="S1140" s="24">
        <f t="shared" ca="1" si="234"/>
        <v>0</v>
      </c>
    </row>
    <row r="1141" spans="5:19" x14ac:dyDescent="0.3">
      <c r="E1141" s="21">
        <f t="shared" si="228"/>
        <v>1140</v>
      </c>
      <c r="F1141" s="97">
        <v>45120</v>
      </c>
      <c r="G1141" s="98">
        <v>97.392135620000005</v>
      </c>
      <c r="H1141" s="25">
        <f t="shared" si="229"/>
        <v>96.514816280000005</v>
      </c>
      <c r="I1141" s="7">
        <f t="shared" si="230"/>
        <v>0.87731933999999967</v>
      </c>
      <c r="J1141" s="7">
        <f t="shared" si="231"/>
        <v>0.76968922433803499</v>
      </c>
      <c r="K1141" s="7">
        <f t="shared" si="232"/>
        <v>0.87731933999999967</v>
      </c>
      <c r="L1141" s="22">
        <f t="shared" si="233"/>
        <v>9.0081127640847976E-3</v>
      </c>
      <c r="M1141" s="7">
        <f t="shared" ca="1" si="222"/>
        <v>94.28829193</v>
      </c>
      <c r="N1141" s="7">
        <f t="shared" ca="1" si="224"/>
        <v>3.103843690000005</v>
      </c>
      <c r="O1141" s="7">
        <f t="shared" ca="1" si="225"/>
        <v>9.6338456519528481</v>
      </c>
      <c r="P1141" s="7">
        <f t="shared" ca="1" si="226"/>
        <v>3.103843690000005</v>
      </c>
      <c r="Q1141" s="22">
        <f t="shared" ca="1" si="227"/>
        <v>3.1869551583820224E-2</v>
      </c>
      <c r="R1141" s="23">
        <f t="shared" ca="1" si="223"/>
        <v>3.0789868092625414</v>
      </c>
      <c r="S1141" s="24">
        <f t="shared" ca="1" si="234"/>
        <v>0</v>
      </c>
    </row>
    <row r="1142" spans="5:19" x14ac:dyDescent="0.3">
      <c r="E1142" s="21">
        <f t="shared" si="228"/>
        <v>1141</v>
      </c>
      <c r="F1142" s="97">
        <v>45121</v>
      </c>
      <c r="G1142" s="98">
        <v>96.714210510000001</v>
      </c>
      <c r="H1142" s="25">
        <f t="shared" si="229"/>
        <v>97.392135620000005</v>
      </c>
      <c r="I1142" s="7">
        <f t="shared" si="230"/>
        <v>-0.67792511000000388</v>
      </c>
      <c r="J1142" s="7">
        <f t="shared" si="231"/>
        <v>0.45958245476851739</v>
      </c>
      <c r="K1142" s="7">
        <f t="shared" si="232"/>
        <v>0.67792511000000388</v>
      </c>
      <c r="L1142" s="22">
        <f t="shared" si="233"/>
        <v>7.0095708420212788E-3</v>
      </c>
      <c r="M1142" s="7">
        <f t="shared" ca="1" si="222"/>
        <v>96.112714130000015</v>
      </c>
      <c r="N1142" s="7">
        <f t="shared" ca="1" si="224"/>
        <v>0.60149637999998617</v>
      </c>
      <c r="O1142" s="7">
        <f t="shared" ca="1" si="225"/>
        <v>0.36179789515308775</v>
      </c>
      <c r="P1142" s="7">
        <f t="shared" ca="1" si="226"/>
        <v>0.60149637999998617</v>
      </c>
      <c r="Q1142" s="22">
        <f t="shared" ca="1" si="227"/>
        <v>6.2193174801110848E-3</v>
      </c>
      <c r="R1142" s="23">
        <f t="shared" ca="1" si="223"/>
        <v>0.57663949926252245</v>
      </c>
      <c r="S1142" s="24">
        <f t="shared" ca="1" si="234"/>
        <v>0</v>
      </c>
    </row>
    <row r="1143" spans="5:19" x14ac:dyDescent="0.3">
      <c r="E1143" s="21">
        <f t="shared" si="228"/>
        <v>1142</v>
      </c>
      <c r="F1143" s="97">
        <v>45124</v>
      </c>
      <c r="G1143" s="98">
        <v>96.903625489999996</v>
      </c>
      <c r="H1143" s="25">
        <f t="shared" si="229"/>
        <v>96.714210510000001</v>
      </c>
      <c r="I1143" s="7">
        <f t="shared" si="230"/>
        <v>0.18941497999999513</v>
      </c>
      <c r="J1143" s="7">
        <f t="shared" si="231"/>
        <v>3.5878034648398553E-2</v>
      </c>
      <c r="K1143" s="7">
        <f t="shared" si="232"/>
        <v>0.18941497999999513</v>
      </c>
      <c r="L1143" s="22">
        <f t="shared" si="233"/>
        <v>1.9546738219772992E-3</v>
      </c>
      <c r="M1143" s="7">
        <f t="shared" ca="1" si="222"/>
        <v>96.873720803333342</v>
      </c>
      <c r="N1143" s="7">
        <f t="shared" ca="1" si="224"/>
        <v>2.9904686666654356E-2</v>
      </c>
      <c r="O1143" s="7">
        <f t="shared" ca="1" si="225"/>
        <v>8.9429028463077485E-4</v>
      </c>
      <c r="P1143" s="7">
        <f t="shared" ca="1" si="226"/>
        <v>2.9904686666654356E-2</v>
      </c>
      <c r="Q1143" s="22">
        <f t="shared" ca="1" si="227"/>
        <v>3.0860235120656432E-4</v>
      </c>
      <c r="R1143" s="23">
        <f t="shared" ca="1" si="223"/>
        <v>5.0478059291906366E-3</v>
      </c>
      <c r="S1143" s="24">
        <f t="shared" ca="1" si="234"/>
        <v>0</v>
      </c>
    </row>
    <row r="1144" spans="5:19" x14ac:dyDescent="0.3">
      <c r="E1144" s="21">
        <f t="shared" si="228"/>
        <v>1143</v>
      </c>
      <c r="F1144" s="97">
        <v>45125</v>
      </c>
      <c r="G1144" s="98">
        <v>97.053169249999996</v>
      </c>
      <c r="H1144" s="25">
        <f t="shared" si="229"/>
        <v>96.903625489999996</v>
      </c>
      <c r="I1144" s="7">
        <f t="shared" si="230"/>
        <v>0.14954376000000025</v>
      </c>
      <c r="J1144" s="7">
        <f t="shared" si="231"/>
        <v>2.2363336154937675E-2</v>
      </c>
      <c r="K1144" s="7">
        <f t="shared" si="232"/>
        <v>0.14954376000000025</v>
      </c>
      <c r="L1144" s="22">
        <f t="shared" si="233"/>
        <v>1.540843654623883E-3</v>
      </c>
      <c r="M1144" s="7">
        <f t="shared" ca="1" si="222"/>
        <v>97.003323873333329</v>
      </c>
      <c r="N1144" s="7">
        <f t="shared" ca="1" si="224"/>
        <v>4.9845376666667107E-2</v>
      </c>
      <c r="O1144" s="7">
        <f t="shared" ca="1" si="225"/>
        <v>2.4845615750419218E-3</v>
      </c>
      <c r="P1144" s="7">
        <f t="shared" ca="1" si="226"/>
        <v>4.9845376666667107E-2</v>
      </c>
      <c r="Q1144" s="22">
        <f t="shared" ca="1" si="227"/>
        <v>5.1358834597425688E-4</v>
      </c>
      <c r="R1144" s="23">
        <f t="shared" ca="1" si="223"/>
        <v>2.4988495929203387E-2</v>
      </c>
      <c r="S1144" s="24">
        <f t="shared" ca="1" si="234"/>
        <v>0</v>
      </c>
    </row>
    <row r="1145" spans="5:19" x14ac:dyDescent="0.3">
      <c r="E1145" s="21">
        <f t="shared" si="228"/>
        <v>1144</v>
      </c>
      <c r="F1145" s="97">
        <v>45126</v>
      </c>
      <c r="G1145" s="98">
        <v>96.285522459999996</v>
      </c>
      <c r="H1145" s="25">
        <f t="shared" si="229"/>
        <v>97.053169249999996</v>
      </c>
      <c r="I1145" s="7">
        <f t="shared" si="230"/>
        <v>-0.76764679000000058</v>
      </c>
      <c r="J1145" s="7">
        <f t="shared" si="231"/>
        <v>0.58928159419730497</v>
      </c>
      <c r="K1145" s="7">
        <f t="shared" si="232"/>
        <v>0.76764679000000058</v>
      </c>
      <c r="L1145" s="22">
        <f t="shared" si="233"/>
        <v>7.9726086579517182E-3</v>
      </c>
      <c r="M1145" s="7">
        <f t="shared" ca="1" si="222"/>
        <v>96.890335083333341</v>
      </c>
      <c r="N1145" s="7">
        <f t="shared" ca="1" si="224"/>
        <v>-0.60481262333334485</v>
      </c>
      <c r="O1145" s="7">
        <f t="shared" ca="1" si="225"/>
        <v>0.36579830934336249</v>
      </c>
      <c r="P1145" s="7">
        <f t="shared" ca="1" si="226"/>
        <v>0.60481262333334485</v>
      </c>
      <c r="Q1145" s="22">
        <f t="shared" ca="1" si="227"/>
        <v>6.2814492551006599E-3</v>
      </c>
      <c r="R1145" s="23">
        <f t="shared" ca="1" si="223"/>
        <v>-0.62966950407080857</v>
      </c>
      <c r="S1145" s="24">
        <f t="shared" ca="1" si="234"/>
        <v>1</v>
      </c>
    </row>
    <row r="1146" spans="5:19" x14ac:dyDescent="0.3">
      <c r="E1146" s="21">
        <f t="shared" si="228"/>
        <v>1145</v>
      </c>
      <c r="F1146" s="97">
        <v>45127</v>
      </c>
      <c r="G1146" s="98">
        <v>94.520912170000003</v>
      </c>
      <c r="H1146" s="25">
        <f t="shared" si="229"/>
        <v>96.285522459999996</v>
      </c>
      <c r="I1146" s="7">
        <f t="shared" si="230"/>
        <v>-1.7646102899999931</v>
      </c>
      <c r="J1146" s="7">
        <f t="shared" si="231"/>
        <v>3.1138494755738599</v>
      </c>
      <c r="K1146" s="7">
        <f t="shared" si="232"/>
        <v>1.7646102899999931</v>
      </c>
      <c r="L1146" s="22">
        <f t="shared" si="233"/>
        <v>1.8668993447992378E-2</v>
      </c>
      <c r="M1146" s="7">
        <f t="shared" ca="1" si="222"/>
        <v>96.747439066666672</v>
      </c>
      <c r="N1146" s="7">
        <f t="shared" ca="1" si="224"/>
        <v>-2.2265268966666696</v>
      </c>
      <c r="O1146" s="7">
        <f t="shared" ca="1" si="225"/>
        <v>4.9574220215801104</v>
      </c>
      <c r="P1146" s="7">
        <f t="shared" ca="1" si="226"/>
        <v>2.2265268966666696</v>
      </c>
      <c r="Q1146" s="22">
        <f t="shared" ca="1" si="227"/>
        <v>2.3555918426413018E-2</v>
      </c>
      <c r="R1146" s="23">
        <f t="shared" ca="1" si="223"/>
        <v>-2.2513837774041332</v>
      </c>
      <c r="S1146" s="24">
        <f t="shared" ca="1" si="234"/>
        <v>0</v>
      </c>
    </row>
    <row r="1147" spans="5:19" x14ac:dyDescent="0.3">
      <c r="E1147" s="21">
        <f t="shared" si="228"/>
        <v>1146</v>
      </c>
      <c r="F1147" s="97">
        <v>45128</v>
      </c>
      <c r="G1147" s="98">
        <v>95.6474762</v>
      </c>
      <c r="H1147" s="25">
        <f t="shared" si="229"/>
        <v>94.520912170000003</v>
      </c>
      <c r="I1147" s="7">
        <f t="shared" si="230"/>
        <v>1.1265640299999973</v>
      </c>
      <c r="J1147" s="7">
        <f t="shared" si="231"/>
        <v>1.2691465136898348</v>
      </c>
      <c r="K1147" s="7">
        <f t="shared" si="232"/>
        <v>1.1265640299999973</v>
      </c>
      <c r="L1147" s="22">
        <f t="shared" si="233"/>
        <v>1.1778293319986182E-2</v>
      </c>
      <c r="M1147" s="7">
        <f t="shared" ca="1" si="222"/>
        <v>95.953201293333336</v>
      </c>
      <c r="N1147" s="7">
        <f t="shared" ca="1" si="224"/>
        <v>-0.30572509333333642</v>
      </c>
      <c r="O1147" s="7">
        <f t="shared" ca="1" si="225"/>
        <v>9.3467832693677269E-2</v>
      </c>
      <c r="P1147" s="7">
        <f t="shared" ca="1" si="226"/>
        <v>0.30572509333333642</v>
      </c>
      <c r="Q1147" s="22">
        <f t="shared" ca="1" si="227"/>
        <v>3.1963738666147515E-3</v>
      </c>
      <c r="R1147" s="23">
        <f t="shared" ca="1" si="223"/>
        <v>-0.33058197407080014</v>
      </c>
      <c r="S1147" s="24">
        <f t="shared" ca="1" si="234"/>
        <v>0</v>
      </c>
    </row>
    <row r="1148" spans="5:19" x14ac:dyDescent="0.3">
      <c r="E1148" s="21">
        <f t="shared" si="228"/>
        <v>1147</v>
      </c>
      <c r="F1148" s="97">
        <v>45131</v>
      </c>
      <c r="G1148" s="98">
        <v>97.99031067</v>
      </c>
      <c r="H1148" s="25">
        <f t="shared" si="229"/>
        <v>95.6474762</v>
      </c>
      <c r="I1148" s="7">
        <f t="shared" si="230"/>
        <v>2.3428344699999997</v>
      </c>
      <c r="J1148" s="7">
        <f t="shared" si="231"/>
        <v>5.4888733538201793</v>
      </c>
      <c r="K1148" s="7">
        <f t="shared" si="232"/>
        <v>2.3428344699999997</v>
      </c>
      <c r="L1148" s="22">
        <f t="shared" si="233"/>
        <v>2.3908838067570947E-2</v>
      </c>
      <c r="M1148" s="7">
        <f t="shared" ca="1" si="222"/>
        <v>95.484636943333342</v>
      </c>
      <c r="N1148" s="7">
        <f t="shared" ca="1" si="224"/>
        <v>2.5056737266666573</v>
      </c>
      <c r="O1148" s="7">
        <f t="shared" ca="1" si="225"/>
        <v>6.2784008245075746</v>
      </c>
      <c r="P1148" s="7">
        <f t="shared" ca="1" si="226"/>
        <v>2.5056737266666573</v>
      </c>
      <c r="Q1148" s="22">
        <f t="shared" ca="1" si="227"/>
        <v>2.5570627437900104E-2</v>
      </c>
      <c r="R1148" s="23">
        <f t="shared" ca="1" si="223"/>
        <v>2.4808168459291937</v>
      </c>
      <c r="S1148" s="24">
        <f t="shared" ca="1" si="234"/>
        <v>1</v>
      </c>
    </row>
    <row r="1149" spans="5:19" x14ac:dyDescent="0.3">
      <c r="E1149" s="21">
        <f t="shared" si="228"/>
        <v>1148</v>
      </c>
      <c r="F1149" s="97">
        <v>45132</v>
      </c>
      <c r="G1149" s="98">
        <v>99.455825809999993</v>
      </c>
      <c r="H1149" s="25">
        <f t="shared" si="229"/>
        <v>97.99031067</v>
      </c>
      <c r="I1149" s="7">
        <f t="shared" si="230"/>
        <v>1.4655151399999937</v>
      </c>
      <c r="J1149" s="7">
        <f t="shared" si="231"/>
        <v>2.1477346255692011</v>
      </c>
      <c r="K1149" s="7">
        <f t="shared" si="232"/>
        <v>1.4655151399999937</v>
      </c>
      <c r="L1149" s="22">
        <f t="shared" si="233"/>
        <v>1.473533730240909E-2</v>
      </c>
      <c r="M1149" s="7">
        <f t="shared" ca="1" si="222"/>
        <v>96.052899679999996</v>
      </c>
      <c r="N1149" s="7">
        <f t="shared" ca="1" si="224"/>
        <v>3.4029261299999973</v>
      </c>
      <c r="O1149" s="7">
        <f t="shared" ca="1" si="225"/>
        <v>11.579906246236758</v>
      </c>
      <c r="P1149" s="7">
        <f t="shared" ca="1" si="226"/>
        <v>3.4029261299999973</v>
      </c>
      <c r="Q1149" s="22">
        <f t="shared" ca="1" si="227"/>
        <v>3.4215452964021772E-2</v>
      </c>
      <c r="R1149" s="23">
        <f t="shared" ca="1" si="223"/>
        <v>3.3780692492625337</v>
      </c>
      <c r="S1149" s="24">
        <f t="shared" ca="1" si="234"/>
        <v>0</v>
      </c>
    </row>
    <row r="1150" spans="5:19" x14ac:dyDescent="0.3">
      <c r="E1150" s="21">
        <f t="shared" si="228"/>
        <v>1149</v>
      </c>
      <c r="F1150" s="97">
        <v>45133</v>
      </c>
      <c r="G1150" s="98">
        <v>98.349212649999998</v>
      </c>
      <c r="H1150" s="25">
        <f t="shared" si="229"/>
        <v>99.455825809999993</v>
      </c>
      <c r="I1150" s="7">
        <f t="shared" si="230"/>
        <v>-1.1066131599999949</v>
      </c>
      <c r="J1150" s="7">
        <f t="shared" si="231"/>
        <v>1.2245926858851743</v>
      </c>
      <c r="K1150" s="7">
        <f t="shared" si="232"/>
        <v>1.1066131599999949</v>
      </c>
      <c r="L1150" s="22">
        <f t="shared" si="233"/>
        <v>1.1251876148090291E-2</v>
      </c>
      <c r="M1150" s="7">
        <f t="shared" ca="1" si="222"/>
        <v>97.697870893333331</v>
      </c>
      <c r="N1150" s="7">
        <f t="shared" ca="1" si="224"/>
        <v>0.65134175666666749</v>
      </c>
      <c r="O1150" s="7">
        <f t="shared" ca="1" si="225"/>
        <v>0.42424608397762031</v>
      </c>
      <c r="P1150" s="7">
        <f t="shared" ca="1" si="226"/>
        <v>0.65134175666666749</v>
      </c>
      <c r="Q1150" s="22">
        <f t="shared" ca="1" si="227"/>
        <v>6.6227450034056527E-3</v>
      </c>
      <c r="R1150" s="23">
        <f t="shared" ca="1" si="223"/>
        <v>0.62648487592920377</v>
      </c>
      <c r="S1150" s="24">
        <f t="shared" ca="1" si="234"/>
        <v>0</v>
      </c>
    </row>
    <row r="1151" spans="5:19" x14ac:dyDescent="0.3">
      <c r="E1151" s="21">
        <f t="shared" si="228"/>
        <v>1150</v>
      </c>
      <c r="F1151" s="97">
        <v>45134</v>
      </c>
      <c r="G1151" s="98">
        <v>98.817779540000004</v>
      </c>
      <c r="H1151" s="25">
        <f t="shared" si="229"/>
        <v>98.349212649999998</v>
      </c>
      <c r="I1151" s="7">
        <f t="shared" si="230"/>
        <v>0.46856689000000529</v>
      </c>
      <c r="J1151" s="7">
        <f t="shared" si="231"/>
        <v>0.21955493040427707</v>
      </c>
      <c r="K1151" s="7">
        <f t="shared" si="232"/>
        <v>0.46856689000000529</v>
      </c>
      <c r="L1151" s="22">
        <f t="shared" si="233"/>
        <v>4.741726561568166E-3</v>
      </c>
      <c r="M1151" s="7">
        <f t="shared" ca="1" si="222"/>
        <v>98.598449709999997</v>
      </c>
      <c r="N1151" s="7">
        <f t="shared" ca="1" si="224"/>
        <v>0.21932983000000661</v>
      </c>
      <c r="O1151" s="7">
        <f t="shared" ca="1" si="225"/>
        <v>4.8105574327831802E-2</v>
      </c>
      <c r="P1151" s="7">
        <f t="shared" ca="1" si="226"/>
        <v>0.21932983000000661</v>
      </c>
      <c r="Q1151" s="22">
        <f t="shared" ca="1" si="227"/>
        <v>2.219538133936971E-3</v>
      </c>
      <c r="R1151" s="23">
        <f t="shared" ca="1" si="223"/>
        <v>0.19447294926254288</v>
      </c>
      <c r="S1151" s="24">
        <f t="shared" ca="1" si="234"/>
        <v>0</v>
      </c>
    </row>
    <row r="1152" spans="5:19" x14ac:dyDescent="0.3">
      <c r="E1152" s="21">
        <f t="shared" si="228"/>
        <v>1151</v>
      </c>
      <c r="F1152" s="97">
        <v>45135</v>
      </c>
      <c r="G1152" s="98">
        <v>101.519516</v>
      </c>
      <c r="H1152" s="25">
        <f t="shared" si="229"/>
        <v>98.817779540000004</v>
      </c>
      <c r="I1152" s="7">
        <f t="shared" si="230"/>
        <v>2.7017364599999922</v>
      </c>
      <c r="J1152" s="7">
        <f t="shared" si="231"/>
        <v>7.2993798992932897</v>
      </c>
      <c r="K1152" s="7">
        <f t="shared" si="232"/>
        <v>2.7017364599999922</v>
      </c>
      <c r="L1152" s="22">
        <f t="shared" si="233"/>
        <v>2.6612976169035244E-2</v>
      </c>
      <c r="M1152" s="7">
        <f t="shared" ca="1" si="222"/>
        <v>98.87427266666667</v>
      </c>
      <c r="N1152" s="7">
        <f t="shared" ca="1" si="224"/>
        <v>2.6452433333333261</v>
      </c>
      <c r="O1152" s="7">
        <f t="shared" ca="1" si="225"/>
        <v>6.9973122925444056</v>
      </c>
      <c r="P1152" s="7">
        <f t="shared" ca="1" si="226"/>
        <v>2.6452433333333261</v>
      </c>
      <c r="Q1152" s="22">
        <f t="shared" ca="1" si="227"/>
        <v>2.6056500637112238E-2</v>
      </c>
      <c r="R1152" s="23">
        <f t="shared" ca="1" si="223"/>
        <v>2.6203864525958624</v>
      </c>
      <c r="S1152" s="24">
        <f t="shared" ca="1" si="234"/>
        <v>0</v>
      </c>
    </row>
    <row r="1153" spans="5:19" x14ac:dyDescent="0.3">
      <c r="E1153" s="21">
        <f t="shared" si="228"/>
        <v>1152</v>
      </c>
      <c r="F1153" s="97">
        <v>45138</v>
      </c>
      <c r="G1153" s="98">
        <v>100.911377</v>
      </c>
      <c r="H1153" s="25">
        <f t="shared" si="229"/>
        <v>101.519516</v>
      </c>
      <c r="I1153" s="7">
        <f t="shared" si="230"/>
        <v>-0.60813899999999421</v>
      </c>
      <c r="J1153" s="7">
        <f t="shared" si="231"/>
        <v>0.36983304332099298</v>
      </c>
      <c r="K1153" s="7">
        <f t="shared" si="232"/>
        <v>0.60813899999999421</v>
      </c>
      <c r="L1153" s="22">
        <f t="shared" si="233"/>
        <v>6.0264661733829498E-3</v>
      </c>
      <c r="M1153" s="7">
        <f t="shared" ca="1" si="222"/>
        <v>99.562169396666661</v>
      </c>
      <c r="N1153" s="7">
        <f t="shared" ca="1" si="224"/>
        <v>1.3492076033333404</v>
      </c>
      <c r="O1153" s="7">
        <f t="shared" ca="1" si="225"/>
        <v>1.8203611568924964</v>
      </c>
      <c r="P1153" s="7">
        <f t="shared" ca="1" si="226"/>
        <v>1.3492076033333404</v>
      </c>
      <c r="Q1153" s="22">
        <f t="shared" ca="1" si="227"/>
        <v>1.33702228970014E-2</v>
      </c>
      <c r="R1153" s="23">
        <f t="shared" ca="1" si="223"/>
        <v>1.3243507225958768</v>
      </c>
      <c r="S1153" s="24">
        <f t="shared" ca="1" si="234"/>
        <v>0</v>
      </c>
    </row>
    <row r="1154" spans="5:19" x14ac:dyDescent="0.3">
      <c r="E1154" s="21">
        <f t="shared" si="228"/>
        <v>1153</v>
      </c>
      <c r="F1154" s="97">
        <v>45139</v>
      </c>
      <c r="G1154" s="98">
        <v>99.874542239999997</v>
      </c>
      <c r="H1154" s="25">
        <f t="shared" si="229"/>
        <v>100.911377</v>
      </c>
      <c r="I1154" s="7">
        <f t="shared" si="230"/>
        <v>-1.036834760000005</v>
      </c>
      <c r="J1154" s="7">
        <f t="shared" si="231"/>
        <v>1.075026319544268</v>
      </c>
      <c r="K1154" s="7">
        <f t="shared" si="232"/>
        <v>1.036834760000005</v>
      </c>
      <c r="L1154" s="22">
        <f t="shared" si="233"/>
        <v>1.0381371836563473E-2</v>
      </c>
      <c r="M1154" s="7">
        <f t="shared" ref="M1154:M1217" ca="1" si="235">IF(E1154&lt;=span,G1154,AVERAGE(OFFSET(G1154,-span,0,span,1)))</f>
        <v>100.41622418000001</v>
      </c>
      <c r="N1154" s="7">
        <f t="shared" ca="1" si="224"/>
        <v>-0.5416819400000179</v>
      </c>
      <c r="O1154" s="7">
        <f t="shared" ca="1" si="225"/>
        <v>0.29341932412218302</v>
      </c>
      <c r="P1154" s="7">
        <f t="shared" ca="1" si="226"/>
        <v>0.5416819400000179</v>
      </c>
      <c r="Q1154" s="22">
        <f t="shared" ca="1" si="227"/>
        <v>5.4236237568763843E-3</v>
      </c>
      <c r="R1154" s="23">
        <f t="shared" ref="R1154:R1217" ca="1" si="236">N1154-AVERAGE(ErorrMA)</f>
        <v>-0.56653882073748163</v>
      </c>
      <c r="S1154" s="24">
        <f t="shared" ca="1" si="234"/>
        <v>1</v>
      </c>
    </row>
    <row r="1155" spans="5:19" x14ac:dyDescent="0.3">
      <c r="E1155" s="21">
        <f t="shared" si="228"/>
        <v>1154</v>
      </c>
      <c r="F1155" s="97">
        <v>45140</v>
      </c>
      <c r="G1155" s="98">
        <v>97.571586609999997</v>
      </c>
      <c r="H1155" s="25">
        <f t="shared" si="229"/>
        <v>99.874542239999997</v>
      </c>
      <c r="I1155" s="7">
        <f t="shared" si="230"/>
        <v>-2.3029556299999996</v>
      </c>
      <c r="J1155" s="7">
        <f t="shared" si="231"/>
        <v>5.3036046337486953</v>
      </c>
      <c r="K1155" s="7">
        <f t="shared" si="232"/>
        <v>2.3029556299999996</v>
      </c>
      <c r="L1155" s="22">
        <f t="shared" si="233"/>
        <v>2.3602728109824264E-2</v>
      </c>
      <c r="M1155" s="7">
        <f t="shared" ca="1" si="235"/>
        <v>100.76847841333334</v>
      </c>
      <c r="N1155" s="7">
        <f t="shared" ref="N1155:N1218" ca="1" si="237">G1155-M1155</f>
        <v>-3.1968918033333438</v>
      </c>
      <c r="O1155" s="7">
        <f t="shared" ref="O1155:O1218" ca="1" si="238">N1155^2</f>
        <v>10.220117202219919</v>
      </c>
      <c r="P1155" s="7">
        <f t="shared" ref="P1155:P1218" ca="1" si="239">ABS(N1155)</f>
        <v>3.1968918033333438</v>
      </c>
      <c r="Q1155" s="22">
        <f t="shared" ref="Q1155:Q1218" ca="1" si="240">P1155/G1155</f>
        <v>3.2764577418542232E-2</v>
      </c>
      <c r="R1155" s="23">
        <f t="shared" ca="1" si="236"/>
        <v>-3.2217486840708074</v>
      </c>
      <c r="S1155" s="24">
        <f t="shared" ca="1" si="234"/>
        <v>0</v>
      </c>
    </row>
    <row r="1156" spans="5:19" x14ac:dyDescent="0.3">
      <c r="E1156" s="21">
        <f t="shared" ref="E1156:E1219" si="241">E1155+1</f>
        <v>1155</v>
      </c>
      <c r="F1156" s="97">
        <v>45141</v>
      </c>
      <c r="G1156" s="98">
        <v>98.109947199999993</v>
      </c>
      <c r="H1156" s="25">
        <f t="shared" ref="H1156:H1219" si="242">G1155</f>
        <v>97.571586609999997</v>
      </c>
      <c r="I1156" s="7">
        <f t="shared" ref="I1156:I1219" si="243">(G1156-H1156)</f>
        <v>0.53836058999999636</v>
      </c>
      <c r="J1156" s="7">
        <f t="shared" ref="J1156:J1219" si="244">I1156^2</f>
        <v>0.2898321248651442</v>
      </c>
      <c r="K1156" s="7">
        <f t="shared" ref="K1156:K1219" si="245">ABS(I1156)</f>
        <v>0.53836058999999636</v>
      </c>
      <c r="L1156" s="22">
        <f t="shared" ref="L1156:L1219" si="246">K1156/G1156</f>
        <v>5.4873191288395311E-3</v>
      </c>
      <c r="M1156" s="7">
        <f t="shared" ca="1" si="235"/>
        <v>99.452501949999998</v>
      </c>
      <c r="N1156" s="7">
        <f t="shared" ca="1" si="237"/>
        <v>-1.342554750000005</v>
      </c>
      <c r="O1156" s="7">
        <f t="shared" ca="1" si="238"/>
        <v>1.8024532567475759</v>
      </c>
      <c r="P1156" s="7">
        <f t="shared" ca="1" si="239"/>
        <v>1.342554750000005</v>
      </c>
      <c r="Q1156" s="22">
        <f t="shared" ca="1" si="240"/>
        <v>1.3684185837580444E-2</v>
      </c>
      <c r="R1156" s="23">
        <f t="shared" ca="1" si="236"/>
        <v>-1.3674116307374686</v>
      </c>
      <c r="S1156" s="24">
        <f t="shared" ref="S1156:S1219" ca="1" si="247">IF(N1155*N1156&lt;0,1,0)</f>
        <v>0</v>
      </c>
    </row>
    <row r="1157" spans="5:19" x14ac:dyDescent="0.3">
      <c r="E1157" s="21">
        <f t="shared" si="241"/>
        <v>1156</v>
      </c>
      <c r="F1157" s="97">
        <v>45142</v>
      </c>
      <c r="G1157" s="98">
        <v>98.568542480000005</v>
      </c>
      <c r="H1157" s="25">
        <f t="shared" si="242"/>
        <v>98.109947199999993</v>
      </c>
      <c r="I1157" s="7">
        <f t="shared" si="243"/>
        <v>0.45859528000001148</v>
      </c>
      <c r="J1157" s="7">
        <f t="shared" si="244"/>
        <v>0.21030963083828894</v>
      </c>
      <c r="K1157" s="7">
        <f t="shared" si="245"/>
        <v>0.45859528000001148</v>
      </c>
      <c r="L1157" s="22">
        <f t="shared" si="246"/>
        <v>4.6525521070077958E-3</v>
      </c>
      <c r="M1157" s="7">
        <f t="shared" ca="1" si="235"/>
        <v>98.518692016666662</v>
      </c>
      <c r="N1157" s="7">
        <f t="shared" ca="1" si="237"/>
        <v>4.9850463333342532E-2</v>
      </c>
      <c r="O1157" s="7">
        <f t="shared" ca="1" si="238"/>
        <v>2.4850686945489284E-3</v>
      </c>
      <c r="P1157" s="7">
        <f t="shared" ca="1" si="239"/>
        <v>4.9850463333342532E-2</v>
      </c>
      <c r="Q1157" s="22">
        <f t="shared" ca="1" si="240"/>
        <v>5.0574414594247873E-4</v>
      </c>
      <c r="R1157" s="23">
        <f t="shared" ca="1" si="236"/>
        <v>2.4993582595878812E-2</v>
      </c>
      <c r="S1157" s="24">
        <f t="shared" ca="1" si="247"/>
        <v>1</v>
      </c>
    </row>
    <row r="1158" spans="5:19" x14ac:dyDescent="0.3">
      <c r="E1158" s="21">
        <f t="shared" si="241"/>
        <v>1157</v>
      </c>
      <c r="F1158" s="97">
        <v>45145</v>
      </c>
      <c r="G1158" s="98">
        <v>98.728050229999994</v>
      </c>
      <c r="H1158" s="25">
        <f t="shared" si="242"/>
        <v>98.568542480000005</v>
      </c>
      <c r="I1158" s="7">
        <f t="shared" si="243"/>
        <v>0.15950774999998885</v>
      </c>
      <c r="J1158" s="7">
        <f t="shared" si="244"/>
        <v>2.5442722310058941E-2</v>
      </c>
      <c r="K1158" s="7">
        <f t="shared" si="245"/>
        <v>0.15950774999998885</v>
      </c>
      <c r="L1158" s="22">
        <f t="shared" si="246"/>
        <v>1.6156274698871753E-3</v>
      </c>
      <c r="M1158" s="7">
        <f t="shared" ca="1" si="235"/>
        <v>98.083358763333322</v>
      </c>
      <c r="N1158" s="7">
        <f t="shared" ca="1" si="237"/>
        <v>0.64469146666667143</v>
      </c>
      <c r="O1158" s="7">
        <f t="shared" ca="1" si="238"/>
        <v>0.41562708719282393</v>
      </c>
      <c r="P1158" s="7">
        <f t="shared" ca="1" si="239"/>
        <v>0.64469146666667143</v>
      </c>
      <c r="Q1158" s="22">
        <f t="shared" ca="1" si="240"/>
        <v>6.5299726386247653E-3</v>
      </c>
      <c r="R1158" s="23">
        <f t="shared" ca="1" si="236"/>
        <v>0.6198345859292077</v>
      </c>
      <c r="S1158" s="24">
        <f t="shared" ca="1" si="247"/>
        <v>0</v>
      </c>
    </row>
    <row r="1159" spans="5:19" x14ac:dyDescent="0.3">
      <c r="E1159" s="21">
        <f t="shared" si="241"/>
        <v>1158</v>
      </c>
      <c r="F1159" s="97">
        <v>45146</v>
      </c>
      <c r="G1159" s="98">
        <v>96.405151369999999</v>
      </c>
      <c r="H1159" s="25">
        <f t="shared" si="242"/>
        <v>98.728050229999994</v>
      </c>
      <c r="I1159" s="7">
        <f t="shared" si="243"/>
        <v>-2.3228988599999951</v>
      </c>
      <c r="J1159" s="7">
        <f t="shared" si="244"/>
        <v>5.3958591137892773</v>
      </c>
      <c r="K1159" s="7">
        <f t="shared" si="245"/>
        <v>2.3228988599999951</v>
      </c>
      <c r="L1159" s="22">
        <f t="shared" si="246"/>
        <v>2.4095173618728951E-2</v>
      </c>
      <c r="M1159" s="7">
        <f t="shared" ca="1" si="235"/>
        <v>98.468846636666669</v>
      </c>
      <c r="N1159" s="7">
        <f t="shared" ca="1" si="237"/>
        <v>-2.0636952666666701</v>
      </c>
      <c r="O1159" s="7">
        <f t="shared" ca="1" si="238"/>
        <v>4.2588381536624187</v>
      </c>
      <c r="P1159" s="7">
        <f t="shared" ca="1" si="239"/>
        <v>2.0636952666666701</v>
      </c>
      <c r="Q1159" s="22">
        <f t="shared" ca="1" si="240"/>
        <v>2.1406483339736392E-2</v>
      </c>
      <c r="R1159" s="23">
        <f t="shared" ca="1" si="236"/>
        <v>-2.0885521474041338</v>
      </c>
      <c r="S1159" s="24">
        <f t="shared" ca="1" si="247"/>
        <v>1</v>
      </c>
    </row>
    <row r="1160" spans="5:19" x14ac:dyDescent="0.3">
      <c r="E1160" s="21">
        <f t="shared" si="241"/>
        <v>1159</v>
      </c>
      <c r="F1160" s="97">
        <v>45147</v>
      </c>
      <c r="G1160" s="98">
        <v>97.023262020000004</v>
      </c>
      <c r="H1160" s="25">
        <f t="shared" si="242"/>
        <v>96.405151369999999</v>
      </c>
      <c r="I1160" s="7">
        <f t="shared" si="243"/>
        <v>0.61811065000000553</v>
      </c>
      <c r="J1160" s="7">
        <f t="shared" si="244"/>
        <v>0.38206077564342933</v>
      </c>
      <c r="K1160" s="7">
        <f t="shared" si="245"/>
        <v>0.61811065000000553</v>
      </c>
      <c r="L1160" s="22">
        <f t="shared" si="246"/>
        <v>6.3707469438884726E-3</v>
      </c>
      <c r="M1160" s="7">
        <f t="shared" ca="1" si="235"/>
        <v>97.900581360000004</v>
      </c>
      <c r="N1160" s="7">
        <f t="shared" ca="1" si="237"/>
        <v>-0.87731933999999967</v>
      </c>
      <c r="O1160" s="7">
        <f t="shared" ca="1" si="238"/>
        <v>0.76968922433803499</v>
      </c>
      <c r="P1160" s="7">
        <f t="shared" ca="1" si="239"/>
        <v>0.87731933999999967</v>
      </c>
      <c r="Q1160" s="22">
        <f t="shared" ca="1" si="240"/>
        <v>9.0423607878608783E-3</v>
      </c>
      <c r="R1160" s="23">
        <f t="shared" ca="1" si="236"/>
        <v>-0.9021762207374634</v>
      </c>
      <c r="S1160" s="24">
        <f t="shared" ca="1" si="247"/>
        <v>0</v>
      </c>
    </row>
    <row r="1161" spans="5:19" x14ac:dyDescent="0.3">
      <c r="E1161" s="21">
        <f t="shared" si="241"/>
        <v>1160</v>
      </c>
      <c r="F1161" s="97">
        <v>45148</v>
      </c>
      <c r="G1161" s="98">
        <v>99.695091250000004</v>
      </c>
      <c r="H1161" s="25">
        <f t="shared" si="242"/>
        <v>97.023262020000004</v>
      </c>
      <c r="I1161" s="7">
        <f t="shared" si="243"/>
        <v>2.6718292300000002</v>
      </c>
      <c r="J1161" s="7">
        <f t="shared" si="244"/>
        <v>7.1386714342823936</v>
      </c>
      <c r="K1161" s="7">
        <f t="shared" si="245"/>
        <v>2.6718292300000002</v>
      </c>
      <c r="L1161" s="22">
        <f t="shared" si="246"/>
        <v>2.680000786899325E-2</v>
      </c>
      <c r="M1161" s="7">
        <f t="shared" ca="1" si="235"/>
        <v>97.385487873333332</v>
      </c>
      <c r="N1161" s="7">
        <f t="shared" ca="1" si="237"/>
        <v>2.3096033766666721</v>
      </c>
      <c r="O1161" s="7">
        <f t="shared" ca="1" si="238"/>
        <v>5.3342677575100943</v>
      </c>
      <c r="P1161" s="7">
        <f t="shared" ca="1" si="239"/>
        <v>2.3096033766666721</v>
      </c>
      <c r="Q1161" s="22">
        <f t="shared" ca="1" si="240"/>
        <v>2.316667097354878E-2</v>
      </c>
      <c r="R1161" s="23">
        <f t="shared" ca="1" si="236"/>
        <v>2.2847464959292085</v>
      </c>
      <c r="S1161" s="24">
        <f t="shared" ca="1" si="247"/>
        <v>1</v>
      </c>
    </row>
    <row r="1162" spans="5:19" x14ac:dyDescent="0.3">
      <c r="E1162" s="21">
        <f t="shared" si="241"/>
        <v>1161</v>
      </c>
      <c r="F1162" s="97">
        <v>45149</v>
      </c>
      <c r="G1162" s="98">
        <v>97.162834169999996</v>
      </c>
      <c r="H1162" s="25">
        <f t="shared" si="242"/>
        <v>99.695091250000004</v>
      </c>
      <c r="I1162" s="7">
        <f t="shared" si="243"/>
        <v>-2.5322570800000079</v>
      </c>
      <c r="J1162" s="7">
        <f t="shared" si="244"/>
        <v>6.4123259192101667</v>
      </c>
      <c r="K1162" s="7">
        <f t="shared" si="245"/>
        <v>2.5322570800000079</v>
      </c>
      <c r="L1162" s="22">
        <f t="shared" si="246"/>
        <v>2.6061992753005428E-2</v>
      </c>
      <c r="M1162" s="7">
        <f t="shared" ca="1" si="235"/>
        <v>97.707834880000007</v>
      </c>
      <c r="N1162" s="7">
        <f t="shared" ca="1" si="237"/>
        <v>-0.54500071000001071</v>
      </c>
      <c r="O1162" s="7">
        <f t="shared" ca="1" si="238"/>
        <v>0.29702577390051577</v>
      </c>
      <c r="P1162" s="7">
        <f t="shared" ca="1" si="239"/>
        <v>0.54500071000001071</v>
      </c>
      <c r="Q1162" s="22">
        <f t="shared" ca="1" si="240"/>
        <v>5.6091479283782069E-3</v>
      </c>
      <c r="R1162" s="23">
        <f t="shared" ca="1" si="236"/>
        <v>-0.56985759073747444</v>
      </c>
      <c r="S1162" s="24">
        <f t="shared" ca="1" si="247"/>
        <v>1</v>
      </c>
    </row>
    <row r="1163" spans="5:19" x14ac:dyDescent="0.3">
      <c r="E1163" s="21">
        <f t="shared" si="241"/>
        <v>1162</v>
      </c>
      <c r="F1163" s="97">
        <v>45152</v>
      </c>
      <c r="G1163" s="98">
        <v>97.063140869999998</v>
      </c>
      <c r="H1163" s="25">
        <f t="shared" si="242"/>
        <v>97.162834169999996</v>
      </c>
      <c r="I1163" s="7">
        <f t="shared" si="243"/>
        <v>-9.969329999999843E-2</v>
      </c>
      <c r="J1163" s="7">
        <f t="shared" si="244"/>
        <v>9.9387540648896867E-3</v>
      </c>
      <c r="K1163" s="7">
        <f t="shared" si="245"/>
        <v>9.969329999999843E-2</v>
      </c>
      <c r="L1163" s="22">
        <f t="shared" si="246"/>
        <v>1.0270974038798218E-3</v>
      </c>
      <c r="M1163" s="7">
        <f t="shared" ca="1" si="235"/>
        <v>97.960395813333335</v>
      </c>
      <c r="N1163" s="7">
        <f t="shared" ca="1" si="237"/>
        <v>-0.897254943333337</v>
      </c>
      <c r="O1163" s="7">
        <f t="shared" ca="1" si="238"/>
        <v>0.80506643333610983</v>
      </c>
      <c r="P1163" s="7">
        <f t="shared" ca="1" si="239"/>
        <v>0.897254943333337</v>
      </c>
      <c r="Q1163" s="22">
        <f t="shared" ca="1" si="240"/>
        <v>9.2440336804581816E-3</v>
      </c>
      <c r="R1163" s="23">
        <f t="shared" ca="1" si="236"/>
        <v>-0.92211182407080072</v>
      </c>
      <c r="S1163" s="24">
        <f t="shared" ca="1" si="247"/>
        <v>0</v>
      </c>
    </row>
    <row r="1164" spans="5:19" x14ac:dyDescent="0.3">
      <c r="E1164" s="21">
        <f t="shared" si="241"/>
        <v>1163</v>
      </c>
      <c r="F1164" s="97">
        <v>45153</v>
      </c>
      <c r="G1164" s="98">
        <v>97.501800540000005</v>
      </c>
      <c r="H1164" s="25">
        <f t="shared" si="242"/>
        <v>97.063140869999998</v>
      </c>
      <c r="I1164" s="7">
        <f t="shared" si="243"/>
        <v>0.43865967000000694</v>
      </c>
      <c r="J1164" s="7">
        <f t="shared" si="244"/>
        <v>0.19242230608451499</v>
      </c>
      <c r="K1164" s="7">
        <f t="shared" si="245"/>
        <v>0.43865967000000694</v>
      </c>
      <c r="L1164" s="22">
        <f t="shared" si="246"/>
        <v>4.4989904552587964E-3</v>
      </c>
      <c r="M1164" s="7">
        <f t="shared" ca="1" si="235"/>
        <v>97.973688763333328</v>
      </c>
      <c r="N1164" s="7">
        <f t="shared" ca="1" si="237"/>
        <v>-0.47188822333332325</v>
      </c>
      <c r="O1164" s="7">
        <f t="shared" ca="1" si="238"/>
        <v>0.22267849532068038</v>
      </c>
      <c r="P1164" s="7">
        <f t="shared" ca="1" si="239"/>
        <v>0.47188822333332325</v>
      </c>
      <c r="Q1164" s="22">
        <f t="shared" ca="1" si="240"/>
        <v>4.8397898369039001E-3</v>
      </c>
      <c r="R1164" s="23">
        <f t="shared" ca="1" si="236"/>
        <v>-0.49674510407078698</v>
      </c>
      <c r="S1164" s="24">
        <f t="shared" ca="1" si="247"/>
        <v>0</v>
      </c>
    </row>
    <row r="1165" spans="5:19" x14ac:dyDescent="0.3">
      <c r="E1165" s="21">
        <f t="shared" si="241"/>
        <v>1164</v>
      </c>
      <c r="F1165" s="97">
        <v>45154</v>
      </c>
      <c r="G1165" s="98">
        <v>99.685119630000003</v>
      </c>
      <c r="H1165" s="25">
        <f t="shared" si="242"/>
        <v>97.501800540000005</v>
      </c>
      <c r="I1165" s="7">
        <f t="shared" si="243"/>
        <v>2.1833190899999977</v>
      </c>
      <c r="J1165" s="7">
        <f t="shared" si="244"/>
        <v>4.7668822487584182</v>
      </c>
      <c r="K1165" s="7">
        <f t="shared" si="245"/>
        <v>2.1833190899999977</v>
      </c>
      <c r="L1165" s="22">
        <f t="shared" si="246"/>
        <v>2.1902156491398071E-2</v>
      </c>
      <c r="M1165" s="7">
        <f t="shared" ca="1" si="235"/>
        <v>97.24259185999999</v>
      </c>
      <c r="N1165" s="7">
        <f t="shared" ca="1" si="237"/>
        <v>2.4425277700000123</v>
      </c>
      <c r="O1165" s="7">
        <f t="shared" ca="1" si="238"/>
        <v>5.9659419072212332</v>
      </c>
      <c r="P1165" s="7">
        <f t="shared" ca="1" si="239"/>
        <v>2.4425277700000123</v>
      </c>
      <c r="Q1165" s="22">
        <f t="shared" ca="1" si="240"/>
        <v>2.4502431045535299E-2</v>
      </c>
      <c r="R1165" s="23">
        <f t="shared" ca="1" si="236"/>
        <v>2.4176708892625487</v>
      </c>
      <c r="S1165" s="24">
        <f t="shared" ca="1" si="247"/>
        <v>1</v>
      </c>
    </row>
    <row r="1166" spans="5:19" x14ac:dyDescent="0.3">
      <c r="E1166" s="21">
        <f t="shared" si="241"/>
        <v>1165</v>
      </c>
      <c r="F1166" s="97">
        <v>45155</v>
      </c>
      <c r="G1166" s="98">
        <v>99.724998470000003</v>
      </c>
      <c r="H1166" s="25">
        <f t="shared" si="242"/>
        <v>99.685119630000003</v>
      </c>
      <c r="I1166" s="7">
        <f t="shared" si="243"/>
        <v>3.9878840000000082E-2</v>
      </c>
      <c r="J1166" s="7">
        <f t="shared" si="244"/>
        <v>1.5903218797456065E-3</v>
      </c>
      <c r="K1166" s="7">
        <f t="shared" si="245"/>
        <v>3.9878840000000082E-2</v>
      </c>
      <c r="L1166" s="22">
        <f t="shared" si="246"/>
        <v>3.9988809838885809E-4</v>
      </c>
      <c r="M1166" s="7">
        <f t="shared" ca="1" si="235"/>
        <v>98.083353680000002</v>
      </c>
      <c r="N1166" s="7">
        <f t="shared" ca="1" si="237"/>
        <v>1.6416447900000009</v>
      </c>
      <c r="O1166" s="7">
        <f t="shared" ca="1" si="238"/>
        <v>2.6949976165341467</v>
      </c>
      <c r="P1166" s="7">
        <f t="shared" ca="1" si="239"/>
        <v>1.6416447900000009</v>
      </c>
      <c r="Q1166" s="22">
        <f t="shared" ca="1" si="240"/>
        <v>1.6461717876023355E-2</v>
      </c>
      <c r="R1166" s="23">
        <f t="shared" ca="1" si="236"/>
        <v>1.6167879092625372</v>
      </c>
      <c r="S1166" s="24">
        <f t="shared" ca="1" si="247"/>
        <v>0</v>
      </c>
    </row>
    <row r="1167" spans="5:19" x14ac:dyDescent="0.3">
      <c r="E1167" s="21">
        <f t="shared" si="241"/>
        <v>1166</v>
      </c>
      <c r="F1167" s="97">
        <v>45156</v>
      </c>
      <c r="G1167" s="98">
        <v>99.655212399999996</v>
      </c>
      <c r="H1167" s="25">
        <f t="shared" si="242"/>
        <v>99.724998470000003</v>
      </c>
      <c r="I1167" s="7">
        <f t="shared" si="243"/>
        <v>-6.9786070000006362E-2</v>
      </c>
      <c r="J1167" s="7">
        <f t="shared" si="244"/>
        <v>4.870095566045788E-3</v>
      </c>
      <c r="K1167" s="7">
        <f t="shared" si="245"/>
        <v>6.9786070000006362E-2</v>
      </c>
      <c r="L1167" s="22">
        <f t="shared" si="246"/>
        <v>7.0027516192425838E-4</v>
      </c>
      <c r="M1167" s="7">
        <f t="shared" ca="1" si="235"/>
        <v>98.970639546666675</v>
      </c>
      <c r="N1167" s="7">
        <f t="shared" ca="1" si="237"/>
        <v>0.68457285333332152</v>
      </c>
      <c r="O1167" s="7">
        <f t="shared" ca="1" si="238"/>
        <v>0.46863999152092534</v>
      </c>
      <c r="P1167" s="7">
        <f t="shared" ca="1" si="239"/>
        <v>0.68457285333332152</v>
      </c>
      <c r="Q1167" s="22">
        <f t="shared" ca="1" si="240"/>
        <v>6.869413418994645E-3</v>
      </c>
      <c r="R1167" s="23">
        <f t="shared" ca="1" si="236"/>
        <v>0.65971597259585779</v>
      </c>
      <c r="S1167" s="24">
        <f t="shared" ca="1" si="247"/>
        <v>0</v>
      </c>
    </row>
    <row r="1168" spans="5:19" x14ac:dyDescent="0.3">
      <c r="E1168" s="21">
        <f t="shared" si="241"/>
        <v>1167</v>
      </c>
      <c r="F1168" s="97">
        <v>45159</v>
      </c>
      <c r="G1168" s="98">
        <v>100.4328308</v>
      </c>
      <c r="H1168" s="25">
        <f t="shared" si="242"/>
        <v>99.655212399999996</v>
      </c>
      <c r="I1168" s="7">
        <f t="shared" si="243"/>
        <v>0.77761840000000859</v>
      </c>
      <c r="J1168" s="7">
        <f t="shared" si="244"/>
        <v>0.60469037601857334</v>
      </c>
      <c r="K1168" s="7">
        <f t="shared" si="245"/>
        <v>0.77761840000000859</v>
      </c>
      <c r="L1168" s="22">
        <f t="shared" si="246"/>
        <v>7.7426713337249535E-3</v>
      </c>
      <c r="M1168" s="7">
        <f t="shared" ca="1" si="235"/>
        <v>99.688443500000005</v>
      </c>
      <c r="N1168" s="7">
        <f t="shared" ca="1" si="237"/>
        <v>0.74438729999999964</v>
      </c>
      <c r="O1168" s="7">
        <f t="shared" ca="1" si="238"/>
        <v>0.55411245240128948</v>
      </c>
      <c r="P1168" s="7">
        <f t="shared" ca="1" si="239"/>
        <v>0.74438729999999964</v>
      </c>
      <c r="Q1168" s="22">
        <f t="shared" ca="1" si="240"/>
        <v>7.4117924793174264E-3</v>
      </c>
      <c r="R1168" s="23">
        <f t="shared" ca="1" si="236"/>
        <v>0.71953041926253591</v>
      </c>
      <c r="S1168" s="24">
        <f t="shared" ca="1" si="247"/>
        <v>0</v>
      </c>
    </row>
    <row r="1169" spans="5:19" x14ac:dyDescent="0.3">
      <c r="E1169" s="21">
        <f t="shared" si="241"/>
        <v>1168</v>
      </c>
      <c r="F1169" s="97">
        <v>45160</v>
      </c>
      <c r="G1169" s="98">
        <v>99.535575870000002</v>
      </c>
      <c r="H1169" s="25">
        <f t="shared" si="242"/>
        <v>100.4328308</v>
      </c>
      <c r="I1169" s="7">
        <f t="shared" si="243"/>
        <v>-0.89725493000000256</v>
      </c>
      <c r="J1169" s="7">
        <f t="shared" si="244"/>
        <v>0.80506640940930951</v>
      </c>
      <c r="K1169" s="7">
        <f t="shared" si="245"/>
        <v>0.89725493000000256</v>
      </c>
      <c r="L1169" s="22">
        <f t="shared" si="246"/>
        <v>9.0144144157248505E-3</v>
      </c>
      <c r="M1169" s="7">
        <f t="shared" ca="1" si="235"/>
        <v>99.937680556666649</v>
      </c>
      <c r="N1169" s="7">
        <f t="shared" ca="1" si="237"/>
        <v>-0.40210468666664667</v>
      </c>
      <c r="O1169" s="7">
        <f t="shared" ca="1" si="238"/>
        <v>0.16168817903928209</v>
      </c>
      <c r="P1169" s="7">
        <f t="shared" ca="1" si="239"/>
        <v>0.40210468666664667</v>
      </c>
      <c r="Q1169" s="22">
        <f t="shared" ca="1" si="240"/>
        <v>4.0398087131361133E-3</v>
      </c>
      <c r="R1169" s="23">
        <f t="shared" ca="1" si="236"/>
        <v>-0.4269615674041104</v>
      </c>
      <c r="S1169" s="24">
        <f t="shared" ca="1" si="247"/>
        <v>1</v>
      </c>
    </row>
    <row r="1170" spans="5:19" x14ac:dyDescent="0.3">
      <c r="E1170" s="21">
        <f t="shared" si="241"/>
        <v>1169</v>
      </c>
      <c r="F1170" s="97">
        <v>45161</v>
      </c>
      <c r="G1170" s="98">
        <v>96.614517210000002</v>
      </c>
      <c r="H1170" s="25">
        <f t="shared" si="242"/>
        <v>99.535575870000002</v>
      </c>
      <c r="I1170" s="7">
        <f t="shared" si="243"/>
        <v>-2.9210586599999999</v>
      </c>
      <c r="J1170" s="7">
        <f t="shared" si="244"/>
        <v>8.5325836951609944</v>
      </c>
      <c r="K1170" s="7">
        <f t="shared" si="245"/>
        <v>2.9210586599999999</v>
      </c>
      <c r="L1170" s="22">
        <f t="shared" si="246"/>
        <v>3.0234158844377666E-2</v>
      </c>
      <c r="M1170" s="7">
        <f t="shared" ca="1" si="235"/>
        <v>99.874539690000006</v>
      </c>
      <c r="N1170" s="7">
        <f t="shared" ca="1" si="237"/>
        <v>-3.2600224800000035</v>
      </c>
      <c r="O1170" s="7">
        <f t="shared" ca="1" si="238"/>
        <v>10.627746570105373</v>
      </c>
      <c r="P1170" s="7">
        <f t="shared" ca="1" si="239"/>
        <v>3.2600224800000035</v>
      </c>
      <c r="Q1170" s="22">
        <f t="shared" ca="1" si="240"/>
        <v>3.3742573829914843E-2</v>
      </c>
      <c r="R1170" s="23">
        <f t="shared" ca="1" si="236"/>
        <v>-3.2848793607374671</v>
      </c>
      <c r="S1170" s="24">
        <f t="shared" ca="1" si="247"/>
        <v>0</v>
      </c>
    </row>
    <row r="1171" spans="5:19" x14ac:dyDescent="0.3">
      <c r="E1171" s="21">
        <f t="shared" si="241"/>
        <v>1170</v>
      </c>
      <c r="F1171" s="97">
        <v>45162</v>
      </c>
      <c r="G1171" s="98">
        <v>95.009429929999996</v>
      </c>
      <c r="H1171" s="25">
        <f t="shared" si="242"/>
        <v>96.614517210000002</v>
      </c>
      <c r="I1171" s="7">
        <f t="shared" si="243"/>
        <v>-1.6050872800000064</v>
      </c>
      <c r="J1171" s="7">
        <f t="shared" si="244"/>
        <v>2.5763051764178191</v>
      </c>
      <c r="K1171" s="7">
        <f t="shared" si="245"/>
        <v>1.6050872800000064</v>
      </c>
      <c r="L1171" s="22">
        <f t="shared" si="246"/>
        <v>1.6893978641726249E-2</v>
      </c>
      <c r="M1171" s="7">
        <f t="shared" ca="1" si="235"/>
        <v>98.860974626666675</v>
      </c>
      <c r="N1171" s="7">
        <f t="shared" ca="1" si="237"/>
        <v>-3.8515446966666786</v>
      </c>
      <c r="O1171" s="7">
        <f t="shared" ca="1" si="238"/>
        <v>14.834396550421218</v>
      </c>
      <c r="P1171" s="7">
        <f t="shared" ca="1" si="239"/>
        <v>3.8515446966666786</v>
      </c>
      <c r="Q1171" s="22">
        <f t="shared" ca="1" si="240"/>
        <v>4.0538551799588499E-2</v>
      </c>
      <c r="R1171" s="23">
        <f t="shared" ca="1" si="236"/>
        <v>-3.8764015774041423</v>
      </c>
      <c r="S1171" s="24">
        <f t="shared" ca="1" si="247"/>
        <v>0</v>
      </c>
    </row>
    <row r="1172" spans="5:19" x14ac:dyDescent="0.3">
      <c r="E1172" s="21">
        <f t="shared" si="241"/>
        <v>1171</v>
      </c>
      <c r="F1172" s="97">
        <v>45163</v>
      </c>
      <c r="G1172" s="98">
        <v>95.228752139999997</v>
      </c>
      <c r="H1172" s="25">
        <f t="shared" si="242"/>
        <v>95.009429929999996</v>
      </c>
      <c r="I1172" s="7">
        <f t="shared" si="243"/>
        <v>0.21932221000000141</v>
      </c>
      <c r="J1172" s="7">
        <f t="shared" si="244"/>
        <v>4.8102231799284717E-2</v>
      </c>
      <c r="K1172" s="7">
        <f t="shared" si="245"/>
        <v>0.21932221000000141</v>
      </c>
      <c r="L1172" s="22">
        <f t="shared" si="246"/>
        <v>2.3031091458340872E-3</v>
      </c>
      <c r="M1172" s="7">
        <f t="shared" ca="1" si="235"/>
        <v>97.053174336666657</v>
      </c>
      <c r="N1172" s="7">
        <f t="shared" ca="1" si="237"/>
        <v>-1.8244221966666601</v>
      </c>
      <c r="O1172" s="7">
        <f t="shared" ca="1" si="238"/>
        <v>3.3285163516900012</v>
      </c>
      <c r="P1172" s="7">
        <f t="shared" ca="1" si="239"/>
        <v>1.8244221966666601</v>
      </c>
      <c r="Q1172" s="22">
        <f t="shared" ca="1" si="240"/>
        <v>1.9158312543931022E-2</v>
      </c>
      <c r="R1172" s="23">
        <f t="shared" ca="1" si="236"/>
        <v>-1.8492790774041237</v>
      </c>
      <c r="S1172" s="24">
        <f t="shared" ca="1" si="247"/>
        <v>0</v>
      </c>
    </row>
    <row r="1173" spans="5:19" x14ac:dyDescent="0.3">
      <c r="E1173" s="21">
        <f t="shared" si="241"/>
        <v>1172</v>
      </c>
      <c r="F1173" s="97">
        <v>45166</v>
      </c>
      <c r="G1173" s="98">
        <v>96.026313779999995</v>
      </c>
      <c r="H1173" s="25">
        <f t="shared" si="242"/>
        <v>95.228752139999997</v>
      </c>
      <c r="I1173" s="7">
        <f t="shared" si="243"/>
        <v>0.79756163999999785</v>
      </c>
      <c r="J1173" s="7">
        <f t="shared" si="244"/>
        <v>0.63610456959948614</v>
      </c>
      <c r="K1173" s="7">
        <f t="shared" si="245"/>
        <v>0.79756163999999785</v>
      </c>
      <c r="L1173" s="22">
        <f t="shared" si="246"/>
        <v>8.3056571538010146E-3</v>
      </c>
      <c r="M1173" s="7">
        <f t="shared" ca="1" si="235"/>
        <v>95.617566426666656</v>
      </c>
      <c r="N1173" s="7">
        <f t="shared" ca="1" si="237"/>
        <v>0.40874735333333945</v>
      </c>
      <c r="O1173" s="7">
        <f t="shared" ca="1" si="238"/>
        <v>0.16707439885700984</v>
      </c>
      <c r="P1173" s="7">
        <f t="shared" ca="1" si="239"/>
        <v>0.40874735333333945</v>
      </c>
      <c r="Q1173" s="22">
        <f t="shared" ca="1" si="240"/>
        <v>4.2566181835303543E-3</v>
      </c>
      <c r="R1173" s="23">
        <f t="shared" ca="1" si="236"/>
        <v>0.38389047259587572</v>
      </c>
      <c r="S1173" s="24">
        <f t="shared" ca="1" si="247"/>
        <v>1</v>
      </c>
    </row>
    <row r="1174" spans="5:19" x14ac:dyDescent="0.3">
      <c r="E1174" s="21">
        <f t="shared" si="241"/>
        <v>1173</v>
      </c>
      <c r="F1174" s="97">
        <v>45167</v>
      </c>
      <c r="G1174" s="98">
        <v>98.658264160000002</v>
      </c>
      <c r="H1174" s="25">
        <f t="shared" si="242"/>
        <v>96.026313779999995</v>
      </c>
      <c r="I1174" s="7">
        <f t="shared" si="243"/>
        <v>2.6319503800000064</v>
      </c>
      <c r="J1174" s="7">
        <f t="shared" si="244"/>
        <v>6.9271628027821777</v>
      </c>
      <c r="K1174" s="7">
        <f t="shared" si="245"/>
        <v>2.6319503800000064</v>
      </c>
      <c r="L1174" s="22">
        <f t="shared" si="246"/>
        <v>2.6677444635875767E-2</v>
      </c>
      <c r="M1174" s="7">
        <f t="shared" ca="1" si="235"/>
        <v>95.421498616666668</v>
      </c>
      <c r="N1174" s="7">
        <f t="shared" ca="1" si="237"/>
        <v>3.236765543333334</v>
      </c>
      <c r="O1174" s="7">
        <f t="shared" ca="1" si="238"/>
        <v>10.476651182509933</v>
      </c>
      <c r="P1174" s="7">
        <f t="shared" ca="1" si="239"/>
        <v>3.236765543333334</v>
      </c>
      <c r="Q1174" s="22">
        <f t="shared" ca="1" si="240"/>
        <v>3.2807850116682351E-2</v>
      </c>
      <c r="R1174" s="23">
        <f t="shared" ca="1" si="236"/>
        <v>3.2119086625958704</v>
      </c>
      <c r="S1174" s="24">
        <f t="shared" ca="1" si="247"/>
        <v>0</v>
      </c>
    </row>
    <row r="1175" spans="5:19" x14ac:dyDescent="0.3">
      <c r="E1175" s="21">
        <f t="shared" si="241"/>
        <v>1174</v>
      </c>
      <c r="F1175" s="97">
        <v>45168</v>
      </c>
      <c r="G1175" s="98">
        <v>99.804756159999997</v>
      </c>
      <c r="H1175" s="25">
        <f t="shared" si="242"/>
        <v>98.658264160000002</v>
      </c>
      <c r="I1175" s="7">
        <f t="shared" si="243"/>
        <v>1.146491999999995</v>
      </c>
      <c r="J1175" s="7">
        <f t="shared" si="244"/>
        <v>1.3144439060639885</v>
      </c>
      <c r="K1175" s="7">
        <f t="shared" si="245"/>
        <v>1.146491999999995</v>
      </c>
      <c r="L1175" s="22">
        <f t="shared" si="246"/>
        <v>1.1487348340013168E-2</v>
      </c>
      <c r="M1175" s="7">
        <f t="shared" ca="1" si="235"/>
        <v>96.637776693333322</v>
      </c>
      <c r="N1175" s="7">
        <f t="shared" ca="1" si="237"/>
        <v>3.1669794666666746</v>
      </c>
      <c r="O1175" s="7">
        <f t="shared" ca="1" si="238"/>
        <v>10.029758942288336</v>
      </c>
      <c r="P1175" s="7">
        <f t="shared" ca="1" si="239"/>
        <v>3.1669794666666746</v>
      </c>
      <c r="Q1175" s="22">
        <f t="shared" ca="1" si="240"/>
        <v>3.173174895181944E-2</v>
      </c>
      <c r="R1175" s="23">
        <f t="shared" ca="1" si="236"/>
        <v>3.142122585929211</v>
      </c>
      <c r="S1175" s="24">
        <f t="shared" ca="1" si="247"/>
        <v>0</v>
      </c>
    </row>
    <row r="1176" spans="5:19" x14ac:dyDescent="0.3">
      <c r="E1176" s="21">
        <f t="shared" si="241"/>
        <v>1175</v>
      </c>
      <c r="F1176" s="97">
        <v>45169</v>
      </c>
      <c r="G1176" s="98">
        <v>99.864570619999995</v>
      </c>
      <c r="H1176" s="25">
        <f t="shared" si="242"/>
        <v>99.804756159999997</v>
      </c>
      <c r="I1176" s="7">
        <f t="shared" si="243"/>
        <v>5.9814459999998348E-2</v>
      </c>
      <c r="J1176" s="7">
        <f t="shared" si="244"/>
        <v>3.5777696250914024E-3</v>
      </c>
      <c r="K1176" s="7">
        <f t="shared" si="245"/>
        <v>5.9814459999998348E-2</v>
      </c>
      <c r="L1176" s="22">
        <f t="shared" si="246"/>
        <v>5.9895576207503597E-4</v>
      </c>
      <c r="M1176" s="7">
        <f t="shared" ca="1" si="235"/>
        <v>98.163111366666669</v>
      </c>
      <c r="N1176" s="7">
        <f t="shared" ca="1" si="237"/>
        <v>1.7014592533333257</v>
      </c>
      <c r="O1176" s="7">
        <f t="shared" ca="1" si="238"/>
        <v>2.8949635907535982</v>
      </c>
      <c r="P1176" s="7">
        <f t="shared" ca="1" si="239"/>
        <v>1.7014592533333257</v>
      </c>
      <c r="Q1176" s="22">
        <f t="shared" ca="1" si="240"/>
        <v>1.7037666539494161E-2</v>
      </c>
      <c r="R1176" s="23">
        <f t="shared" ca="1" si="236"/>
        <v>1.6766023725958621</v>
      </c>
      <c r="S1176" s="24">
        <f t="shared" ca="1" si="247"/>
        <v>0</v>
      </c>
    </row>
    <row r="1177" spans="5:19" x14ac:dyDescent="0.3">
      <c r="E1177" s="21">
        <f t="shared" si="241"/>
        <v>1176</v>
      </c>
      <c r="F1177" s="97">
        <v>45170</v>
      </c>
      <c r="G1177" s="98">
        <v>99.495704649999993</v>
      </c>
      <c r="H1177" s="25">
        <f t="shared" si="242"/>
        <v>99.864570619999995</v>
      </c>
      <c r="I1177" s="7">
        <f t="shared" si="243"/>
        <v>-0.36886597000000165</v>
      </c>
      <c r="J1177" s="7">
        <f t="shared" si="244"/>
        <v>0.13606210382404213</v>
      </c>
      <c r="K1177" s="7">
        <f t="shared" si="245"/>
        <v>0.36886597000000165</v>
      </c>
      <c r="L1177" s="22">
        <f t="shared" si="246"/>
        <v>3.7073557225166271E-3</v>
      </c>
      <c r="M1177" s="7">
        <f t="shared" ca="1" si="235"/>
        <v>99.442530313333336</v>
      </c>
      <c r="N1177" s="7">
        <f t="shared" ca="1" si="237"/>
        <v>5.3174336666657496E-2</v>
      </c>
      <c r="O1177" s="7">
        <f t="shared" ca="1" si="238"/>
        <v>2.827510079939036E-3</v>
      </c>
      <c r="P1177" s="7">
        <f t="shared" ca="1" si="239"/>
        <v>5.3174336666657496E-2</v>
      </c>
      <c r="Q1177" s="22">
        <f t="shared" ca="1" si="240"/>
        <v>5.344385152475776E-4</v>
      </c>
      <c r="R1177" s="23">
        <f t="shared" ca="1" si="236"/>
        <v>2.8317455929193776E-2</v>
      </c>
      <c r="S1177" s="24">
        <f t="shared" ca="1" si="247"/>
        <v>0</v>
      </c>
    </row>
    <row r="1178" spans="5:19" x14ac:dyDescent="0.3">
      <c r="E1178" s="21">
        <f t="shared" si="241"/>
        <v>1177</v>
      </c>
      <c r="F1178" s="97">
        <v>45174</v>
      </c>
      <c r="G1178" s="98">
        <v>97.671279909999996</v>
      </c>
      <c r="H1178" s="25">
        <f t="shared" si="242"/>
        <v>99.495704649999993</v>
      </c>
      <c r="I1178" s="7">
        <f t="shared" si="243"/>
        <v>-1.8244247399999978</v>
      </c>
      <c r="J1178" s="7">
        <f t="shared" si="244"/>
        <v>3.3285256319240593</v>
      </c>
      <c r="K1178" s="7">
        <f t="shared" si="245"/>
        <v>1.8244247399999978</v>
      </c>
      <c r="L1178" s="22">
        <f t="shared" si="246"/>
        <v>1.8679234486136856E-2</v>
      </c>
      <c r="M1178" s="7">
        <f t="shared" ca="1" si="235"/>
        <v>99.721677143333338</v>
      </c>
      <c r="N1178" s="7">
        <f t="shared" ca="1" si="237"/>
        <v>-2.0503972333333422</v>
      </c>
      <c r="O1178" s="7">
        <f t="shared" ca="1" si="238"/>
        <v>4.2041288144610238</v>
      </c>
      <c r="P1178" s="7">
        <f t="shared" ca="1" si="239"/>
        <v>2.0503972333333422</v>
      </c>
      <c r="Q1178" s="22">
        <f t="shared" ca="1" si="240"/>
        <v>2.0992836739957721E-2</v>
      </c>
      <c r="R1178" s="23">
        <f t="shared" ca="1" si="236"/>
        <v>-2.0752541140708058</v>
      </c>
      <c r="S1178" s="24">
        <f t="shared" ca="1" si="247"/>
        <v>1</v>
      </c>
    </row>
    <row r="1179" spans="5:19" x14ac:dyDescent="0.3">
      <c r="E1179" s="21">
        <f t="shared" si="241"/>
        <v>1178</v>
      </c>
      <c r="F1179" s="97">
        <v>45175</v>
      </c>
      <c r="G1179" s="98">
        <v>97.382164000000003</v>
      </c>
      <c r="H1179" s="25">
        <f t="shared" si="242"/>
        <v>97.671279909999996</v>
      </c>
      <c r="I1179" s="7">
        <f t="shared" si="243"/>
        <v>-0.28911590999999248</v>
      </c>
      <c r="J1179" s="7">
        <f t="shared" si="244"/>
        <v>8.358800941512376E-2</v>
      </c>
      <c r="K1179" s="7">
        <f t="shared" si="245"/>
        <v>0.28911590999999248</v>
      </c>
      <c r="L1179" s="22">
        <f t="shared" si="246"/>
        <v>2.9688794962493591E-3</v>
      </c>
      <c r="M1179" s="7">
        <f t="shared" ca="1" si="235"/>
        <v>99.010518393333328</v>
      </c>
      <c r="N1179" s="7">
        <f t="shared" ca="1" si="237"/>
        <v>-1.6283543933333249</v>
      </c>
      <c r="O1179" s="7">
        <f t="shared" ca="1" si="238"/>
        <v>2.6515380302879406</v>
      </c>
      <c r="P1179" s="7">
        <f t="shared" ca="1" si="239"/>
        <v>1.6283543933333249</v>
      </c>
      <c r="Q1179" s="22">
        <f t="shared" ca="1" si="240"/>
        <v>1.6721279610641276E-2</v>
      </c>
      <c r="R1179" s="23">
        <f t="shared" ca="1" si="236"/>
        <v>-1.6532112740707885</v>
      </c>
      <c r="S1179" s="24">
        <f t="shared" ca="1" si="247"/>
        <v>0</v>
      </c>
    </row>
    <row r="1180" spans="5:19" x14ac:dyDescent="0.3">
      <c r="E1180" s="21">
        <f t="shared" si="241"/>
        <v>1179</v>
      </c>
      <c r="F1180" s="97">
        <v>45176</v>
      </c>
      <c r="G1180" s="98">
        <v>94.042381289999994</v>
      </c>
      <c r="H1180" s="25">
        <f t="shared" si="242"/>
        <v>97.382164000000003</v>
      </c>
      <c r="I1180" s="7">
        <f t="shared" si="243"/>
        <v>-3.3397827100000086</v>
      </c>
      <c r="J1180" s="7">
        <f t="shared" si="244"/>
        <v>11.154148550015002</v>
      </c>
      <c r="K1180" s="7">
        <f t="shared" si="245"/>
        <v>3.3397827100000086</v>
      </c>
      <c r="L1180" s="22">
        <f t="shared" si="246"/>
        <v>3.5513591470010389E-2</v>
      </c>
      <c r="M1180" s="7">
        <f t="shared" ca="1" si="235"/>
        <v>98.183049519999997</v>
      </c>
      <c r="N1180" s="7">
        <f t="shared" ca="1" si="237"/>
        <v>-4.1406682300000028</v>
      </c>
      <c r="O1180" s="7">
        <f t="shared" ca="1" si="238"/>
        <v>17.145133390931356</v>
      </c>
      <c r="P1180" s="7">
        <f t="shared" ca="1" si="239"/>
        <v>4.1406682300000028</v>
      </c>
      <c r="Q1180" s="22">
        <f t="shared" ca="1" si="240"/>
        <v>4.4029810530120013E-2</v>
      </c>
      <c r="R1180" s="23">
        <f t="shared" ca="1" si="236"/>
        <v>-4.1655251107374669</v>
      </c>
      <c r="S1180" s="24">
        <f t="shared" ca="1" si="247"/>
        <v>0</v>
      </c>
    </row>
    <row r="1181" spans="5:19" x14ac:dyDescent="0.3">
      <c r="E1181" s="21">
        <f t="shared" si="241"/>
        <v>1180</v>
      </c>
      <c r="F1181" s="97">
        <v>45177</v>
      </c>
      <c r="G1181" s="98">
        <v>93.813079830000007</v>
      </c>
      <c r="H1181" s="25">
        <f t="shared" si="242"/>
        <v>94.042381289999994</v>
      </c>
      <c r="I1181" s="7">
        <f t="shared" si="243"/>
        <v>-0.22930145999998786</v>
      </c>
      <c r="J1181" s="7">
        <f t="shared" si="244"/>
        <v>5.2579159558126032E-2</v>
      </c>
      <c r="K1181" s="7">
        <f t="shared" si="245"/>
        <v>0.22930145999998786</v>
      </c>
      <c r="L1181" s="22">
        <f t="shared" si="246"/>
        <v>2.4442376309946143E-3</v>
      </c>
      <c r="M1181" s="7">
        <f t="shared" ca="1" si="235"/>
        <v>96.365275066666655</v>
      </c>
      <c r="N1181" s="7">
        <f t="shared" ca="1" si="237"/>
        <v>-2.5521952366666483</v>
      </c>
      <c r="O1181" s="7">
        <f t="shared" ca="1" si="238"/>
        <v>6.5137005260639285</v>
      </c>
      <c r="P1181" s="7">
        <f t="shared" ca="1" si="239"/>
        <v>2.5521952366666483</v>
      </c>
      <c r="Q1181" s="22">
        <f t="shared" ca="1" si="240"/>
        <v>2.7205110857585285E-2</v>
      </c>
      <c r="R1181" s="23">
        <f t="shared" ca="1" si="236"/>
        <v>-2.5770521174041119</v>
      </c>
      <c r="S1181" s="24">
        <f t="shared" ca="1" si="247"/>
        <v>0</v>
      </c>
    </row>
    <row r="1182" spans="5:19" x14ac:dyDescent="0.3">
      <c r="E1182" s="21">
        <f t="shared" si="241"/>
        <v>1181</v>
      </c>
      <c r="F1182" s="97">
        <v>45180</v>
      </c>
      <c r="G1182" s="98">
        <v>95.557746890000004</v>
      </c>
      <c r="H1182" s="25">
        <f t="shared" si="242"/>
        <v>93.813079830000007</v>
      </c>
      <c r="I1182" s="7">
        <f t="shared" si="243"/>
        <v>1.7446670599999976</v>
      </c>
      <c r="J1182" s="7">
        <f t="shared" si="244"/>
        <v>3.0438631502490354</v>
      </c>
      <c r="K1182" s="7">
        <f t="shared" si="245"/>
        <v>1.7446670599999976</v>
      </c>
      <c r="L1182" s="22">
        <f t="shared" si="246"/>
        <v>1.8257724954611448E-2</v>
      </c>
      <c r="M1182" s="7">
        <f t="shared" ca="1" si="235"/>
        <v>95.079208373333344</v>
      </c>
      <c r="N1182" s="7">
        <f t="shared" ca="1" si="237"/>
        <v>0.47853851666666003</v>
      </c>
      <c r="O1182" s="7">
        <f t="shared" ca="1" si="238"/>
        <v>0.22899911193352726</v>
      </c>
      <c r="P1182" s="7">
        <f t="shared" ca="1" si="239"/>
        <v>0.47853851666666003</v>
      </c>
      <c r="Q1182" s="22">
        <f t="shared" ca="1" si="240"/>
        <v>5.0078463781437115E-3</v>
      </c>
      <c r="R1182" s="23">
        <f t="shared" ca="1" si="236"/>
        <v>0.4536816359291963</v>
      </c>
      <c r="S1182" s="24">
        <f t="shared" ca="1" si="247"/>
        <v>1</v>
      </c>
    </row>
    <row r="1183" spans="5:19" x14ac:dyDescent="0.3">
      <c r="E1183" s="21">
        <f t="shared" si="241"/>
        <v>1182</v>
      </c>
      <c r="F1183" s="97">
        <v>45181</v>
      </c>
      <c r="G1183" s="98">
        <v>93.214912409999997</v>
      </c>
      <c r="H1183" s="25">
        <f t="shared" si="242"/>
        <v>95.557746890000004</v>
      </c>
      <c r="I1183" s="7">
        <f t="shared" si="243"/>
        <v>-2.3428344800000076</v>
      </c>
      <c r="J1183" s="7">
        <f t="shared" si="244"/>
        <v>5.4888734006769058</v>
      </c>
      <c r="K1183" s="7">
        <f t="shared" si="245"/>
        <v>2.3428344800000076</v>
      </c>
      <c r="L1183" s="22">
        <f t="shared" si="246"/>
        <v>2.5133687512306997E-2</v>
      </c>
      <c r="M1183" s="7">
        <f t="shared" ca="1" si="235"/>
        <v>94.471069336666673</v>
      </c>
      <c r="N1183" s="7">
        <f t="shared" ca="1" si="237"/>
        <v>-1.2561569266666766</v>
      </c>
      <c r="O1183" s="7">
        <f t="shared" ca="1" si="238"/>
        <v>1.5779302244126703</v>
      </c>
      <c r="P1183" s="7">
        <f t="shared" ca="1" si="239"/>
        <v>1.2561569266666766</v>
      </c>
      <c r="Q1183" s="22">
        <f t="shared" ca="1" si="240"/>
        <v>1.3475922405436037E-2</v>
      </c>
      <c r="R1183" s="23">
        <f t="shared" ca="1" si="236"/>
        <v>-1.2810138074041402</v>
      </c>
      <c r="S1183" s="24">
        <f t="shared" ca="1" si="247"/>
        <v>1</v>
      </c>
    </row>
    <row r="1184" spans="5:19" x14ac:dyDescent="0.3">
      <c r="E1184" s="21">
        <f t="shared" si="241"/>
        <v>1183</v>
      </c>
      <c r="F1184" s="97">
        <v>45182</v>
      </c>
      <c r="G1184" s="98">
        <v>91.230979919999996</v>
      </c>
      <c r="H1184" s="25">
        <f t="shared" si="242"/>
        <v>93.214912409999997</v>
      </c>
      <c r="I1184" s="7">
        <f t="shared" si="243"/>
        <v>-1.9839324900000008</v>
      </c>
      <c r="J1184" s="7">
        <f t="shared" si="244"/>
        <v>3.9359881248776034</v>
      </c>
      <c r="K1184" s="7">
        <f t="shared" si="245"/>
        <v>1.9839324900000008</v>
      </c>
      <c r="L1184" s="22">
        <f t="shared" si="246"/>
        <v>2.1746258691287781E-2</v>
      </c>
      <c r="M1184" s="7">
        <f t="shared" ca="1" si="235"/>
        <v>94.195246376666674</v>
      </c>
      <c r="N1184" s="7">
        <f t="shared" ca="1" si="237"/>
        <v>-2.9642664566666781</v>
      </c>
      <c r="O1184" s="7">
        <f t="shared" ca="1" si="238"/>
        <v>8.7868756261192225</v>
      </c>
      <c r="P1184" s="7">
        <f t="shared" ca="1" si="239"/>
        <v>2.9642664566666781</v>
      </c>
      <c r="Q1184" s="22">
        <f t="shared" ca="1" si="240"/>
        <v>3.2491884437348247E-2</v>
      </c>
      <c r="R1184" s="23">
        <f t="shared" ca="1" si="236"/>
        <v>-2.9891233374041417</v>
      </c>
      <c r="S1184" s="24">
        <f t="shared" ca="1" si="247"/>
        <v>0</v>
      </c>
    </row>
    <row r="1185" spans="5:19" x14ac:dyDescent="0.3">
      <c r="E1185" s="21">
        <f t="shared" si="241"/>
        <v>1184</v>
      </c>
      <c r="F1185" s="97">
        <v>45183</v>
      </c>
      <c r="G1185" s="98">
        <v>90.862106319999995</v>
      </c>
      <c r="H1185" s="25">
        <f t="shared" si="242"/>
        <v>91.230979919999996</v>
      </c>
      <c r="I1185" s="7">
        <f t="shared" si="243"/>
        <v>-0.36887360000000058</v>
      </c>
      <c r="J1185" s="7">
        <f t="shared" si="244"/>
        <v>0.13606773277696044</v>
      </c>
      <c r="K1185" s="7">
        <f t="shared" si="245"/>
        <v>0.36887360000000058</v>
      </c>
      <c r="L1185" s="22">
        <f t="shared" si="246"/>
        <v>4.0597077807209767E-3</v>
      </c>
      <c r="M1185" s="7">
        <f t="shared" ca="1" si="235"/>
        <v>93.334546406666661</v>
      </c>
      <c r="N1185" s="7">
        <f t="shared" ca="1" si="237"/>
        <v>-2.4724400866666656</v>
      </c>
      <c r="O1185" s="7">
        <f t="shared" ca="1" si="238"/>
        <v>6.1129599821562692</v>
      </c>
      <c r="P1185" s="7">
        <f t="shared" ca="1" si="239"/>
        <v>2.4724400866666656</v>
      </c>
      <c r="Q1185" s="22">
        <f t="shared" ca="1" si="240"/>
        <v>2.7210904378104292E-2</v>
      </c>
      <c r="R1185" s="23">
        <f t="shared" ca="1" si="236"/>
        <v>-2.4972969674041292</v>
      </c>
      <c r="S1185" s="24">
        <f t="shared" ca="1" si="247"/>
        <v>0</v>
      </c>
    </row>
    <row r="1186" spans="5:19" x14ac:dyDescent="0.3">
      <c r="E1186" s="21">
        <f t="shared" si="241"/>
        <v>1185</v>
      </c>
      <c r="F1186" s="97">
        <v>45184</v>
      </c>
      <c r="G1186" s="98">
        <v>92.307685849999999</v>
      </c>
      <c r="H1186" s="25">
        <f t="shared" si="242"/>
        <v>90.862106319999995</v>
      </c>
      <c r="I1186" s="7">
        <f t="shared" si="243"/>
        <v>1.4455795300000034</v>
      </c>
      <c r="J1186" s="7">
        <f t="shared" si="244"/>
        <v>2.0897001775550308</v>
      </c>
      <c r="K1186" s="7">
        <f t="shared" si="245"/>
        <v>1.4455795300000034</v>
      </c>
      <c r="L1186" s="22">
        <f t="shared" si="246"/>
        <v>1.5660446003912074E-2</v>
      </c>
      <c r="M1186" s="7">
        <f t="shared" ca="1" si="235"/>
        <v>91.769332883333334</v>
      </c>
      <c r="N1186" s="7">
        <f t="shared" ca="1" si="237"/>
        <v>0.53835296666666466</v>
      </c>
      <c r="O1186" s="7">
        <f t="shared" ca="1" si="238"/>
        <v>0.28982391671879892</v>
      </c>
      <c r="P1186" s="7">
        <f t="shared" ca="1" si="239"/>
        <v>0.53835296666666466</v>
      </c>
      <c r="Q1186" s="22">
        <f t="shared" ca="1" si="240"/>
        <v>5.832157546896889E-3</v>
      </c>
      <c r="R1186" s="23">
        <f t="shared" ca="1" si="236"/>
        <v>0.51349608592920093</v>
      </c>
      <c r="S1186" s="24">
        <f t="shared" ca="1" si="247"/>
        <v>1</v>
      </c>
    </row>
    <row r="1187" spans="5:19" x14ac:dyDescent="0.3">
      <c r="E1187" s="21">
        <f t="shared" si="241"/>
        <v>1186</v>
      </c>
      <c r="F1187" s="97">
        <v>45187</v>
      </c>
      <c r="G1187" s="98">
        <v>90.164245609999995</v>
      </c>
      <c r="H1187" s="25">
        <f t="shared" si="242"/>
        <v>92.307685849999999</v>
      </c>
      <c r="I1187" s="7">
        <f t="shared" si="243"/>
        <v>-2.1434402400000039</v>
      </c>
      <c r="J1187" s="7">
        <f t="shared" si="244"/>
        <v>4.5943360624512746</v>
      </c>
      <c r="K1187" s="7">
        <f t="shared" si="245"/>
        <v>2.1434402400000039</v>
      </c>
      <c r="L1187" s="22">
        <f t="shared" si="246"/>
        <v>2.3772618796937817E-2</v>
      </c>
      <c r="M1187" s="7">
        <f t="shared" ca="1" si="235"/>
        <v>91.466924029999987</v>
      </c>
      <c r="N1187" s="7">
        <f t="shared" ca="1" si="237"/>
        <v>-1.3026784199999923</v>
      </c>
      <c r="O1187" s="7">
        <f t="shared" ca="1" si="238"/>
        <v>1.6969710659336765</v>
      </c>
      <c r="P1187" s="7">
        <f t="shared" ca="1" si="239"/>
        <v>1.3026784199999923</v>
      </c>
      <c r="Q1187" s="22">
        <f t="shared" ca="1" si="240"/>
        <v>1.4447838066927874E-2</v>
      </c>
      <c r="R1187" s="23">
        <f t="shared" ca="1" si="236"/>
        <v>-1.327535300737456</v>
      </c>
      <c r="S1187" s="24">
        <f t="shared" ca="1" si="247"/>
        <v>1</v>
      </c>
    </row>
    <row r="1188" spans="5:19" x14ac:dyDescent="0.3">
      <c r="E1188" s="21">
        <f t="shared" si="241"/>
        <v>1187</v>
      </c>
      <c r="F1188" s="97">
        <v>45188</v>
      </c>
      <c r="G1188" s="98">
        <v>88.399635309999994</v>
      </c>
      <c r="H1188" s="25">
        <f t="shared" si="242"/>
        <v>90.164245609999995</v>
      </c>
      <c r="I1188" s="7">
        <f t="shared" si="243"/>
        <v>-1.7646103000000011</v>
      </c>
      <c r="J1188" s="7">
        <f t="shared" si="244"/>
        <v>3.113849510866094</v>
      </c>
      <c r="K1188" s="7">
        <f t="shared" si="245"/>
        <v>1.7646103000000011</v>
      </c>
      <c r="L1188" s="22">
        <f t="shared" si="246"/>
        <v>1.9961737328574519E-2</v>
      </c>
      <c r="M1188" s="7">
        <f t="shared" ca="1" si="235"/>
        <v>91.111345926666672</v>
      </c>
      <c r="N1188" s="7">
        <f t="shared" ca="1" si="237"/>
        <v>-2.7117106166666787</v>
      </c>
      <c r="O1188" s="7">
        <f t="shared" ca="1" si="238"/>
        <v>7.3533744685427784</v>
      </c>
      <c r="P1188" s="7">
        <f t="shared" ca="1" si="239"/>
        <v>2.7117106166666787</v>
      </c>
      <c r="Q1188" s="22">
        <f t="shared" ca="1" si="240"/>
        <v>3.0675586015227858E-2</v>
      </c>
      <c r="R1188" s="23">
        <f t="shared" ca="1" si="236"/>
        <v>-2.7365674974041423</v>
      </c>
      <c r="S1188" s="24">
        <f t="shared" ca="1" si="247"/>
        <v>0</v>
      </c>
    </row>
    <row r="1189" spans="5:19" x14ac:dyDescent="0.3">
      <c r="E1189" s="21">
        <f t="shared" si="241"/>
        <v>1188</v>
      </c>
      <c r="F1189" s="97">
        <v>45189</v>
      </c>
      <c r="G1189" s="98">
        <v>88.150398249999995</v>
      </c>
      <c r="H1189" s="25">
        <f t="shared" si="242"/>
        <v>88.399635309999994</v>
      </c>
      <c r="I1189" s="7">
        <f t="shared" si="243"/>
        <v>-0.24923705999999868</v>
      </c>
      <c r="J1189" s="7">
        <f t="shared" si="244"/>
        <v>6.2119112077442938E-2</v>
      </c>
      <c r="K1189" s="7">
        <f t="shared" si="245"/>
        <v>0.24923705999999868</v>
      </c>
      <c r="L1189" s="22">
        <f t="shared" si="246"/>
        <v>2.8274070786741875E-3</v>
      </c>
      <c r="M1189" s="7">
        <f t="shared" ca="1" si="235"/>
        <v>90.290522256666677</v>
      </c>
      <c r="N1189" s="7">
        <f t="shared" ca="1" si="237"/>
        <v>-2.1401240066666816</v>
      </c>
      <c r="O1189" s="7">
        <f t="shared" ca="1" si="238"/>
        <v>4.5801307639110505</v>
      </c>
      <c r="P1189" s="7">
        <f t="shared" ca="1" si="239"/>
        <v>2.1401240066666816</v>
      </c>
      <c r="Q1189" s="22">
        <f t="shared" ca="1" si="240"/>
        <v>2.427809799108516E-2</v>
      </c>
      <c r="R1189" s="23">
        <f t="shared" ca="1" si="236"/>
        <v>-2.1649808874041452</v>
      </c>
      <c r="S1189" s="24">
        <f t="shared" ca="1" si="247"/>
        <v>0</v>
      </c>
    </row>
    <row r="1190" spans="5:19" x14ac:dyDescent="0.3">
      <c r="E1190" s="21">
        <f t="shared" si="241"/>
        <v>1189</v>
      </c>
      <c r="F1190" s="97">
        <v>45190</v>
      </c>
      <c r="G1190" s="98">
        <v>85.787628170000005</v>
      </c>
      <c r="H1190" s="25">
        <f t="shared" si="242"/>
        <v>88.150398249999995</v>
      </c>
      <c r="I1190" s="7">
        <f t="shared" si="243"/>
        <v>-2.36277007999999</v>
      </c>
      <c r="J1190" s="7">
        <f t="shared" si="244"/>
        <v>5.5826824509431594</v>
      </c>
      <c r="K1190" s="7">
        <f t="shared" si="245"/>
        <v>2.36277007999999</v>
      </c>
      <c r="L1190" s="22">
        <f t="shared" si="246"/>
        <v>2.7542084218925317E-2</v>
      </c>
      <c r="M1190" s="7">
        <f t="shared" ca="1" si="235"/>
        <v>88.904759723333314</v>
      </c>
      <c r="N1190" s="7">
        <f t="shared" ca="1" si="237"/>
        <v>-3.1171315533333086</v>
      </c>
      <c r="O1190" s="7">
        <f t="shared" ca="1" si="238"/>
        <v>9.7165091207861245</v>
      </c>
      <c r="P1190" s="7">
        <f t="shared" ca="1" si="239"/>
        <v>3.1171315533333086</v>
      </c>
      <c r="Q1190" s="22">
        <f t="shared" ca="1" si="240"/>
        <v>3.6335443930869411E-2</v>
      </c>
      <c r="R1190" s="23">
        <f t="shared" ca="1" si="236"/>
        <v>-3.1419884340707722</v>
      </c>
      <c r="S1190" s="24">
        <f t="shared" ca="1" si="247"/>
        <v>0</v>
      </c>
    </row>
    <row r="1191" spans="5:19" x14ac:dyDescent="0.3">
      <c r="E1191" s="21">
        <f t="shared" si="241"/>
        <v>1190</v>
      </c>
      <c r="F1191" s="97">
        <v>45191</v>
      </c>
      <c r="G1191" s="98">
        <v>86.325973509999997</v>
      </c>
      <c r="H1191" s="25">
        <f t="shared" si="242"/>
        <v>85.787628170000005</v>
      </c>
      <c r="I1191" s="7">
        <f t="shared" si="243"/>
        <v>0.53834533999999223</v>
      </c>
      <c r="J1191" s="7">
        <f t="shared" si="244"/>
        <v>0.28981570509970722</v>
      </c>
      <c r="K1191" s="7">
        <f t="shared" si="245"/>
        <v>0.53834533999999223</v>
      </c>
      <c r="L1191" s="22">
        <f t="shared" si="246"/>
        <v>6.2361919375010623E-3</v>
      </c>
      <c r="M1191" s="7">
        <f t="shared" ca="1" si="235"/>
        <v>87.445887243333331</v>
      </c>
      <c r="N1191" s="7">
        <f t="shared" ca="1" si="237"/>
        <v>-1.119913733333334</v>
      </c>
      <c r="O1191" s="7">
        <f t="shared" ca="1" si="238"/>
        <v>1.2542067701086059</v>
      </c>
      <c r="P1191" s="7">
        <f t="shared" ca="1" si="239"/>
        <v>1.119913733333334</v>
      </c>
      <c r="Q1191" s="22">
        <f t="shared" ca="1" si="240"/>
        <v>1.297307968619205E-2</v>
      </c>
      <c r="R1191" s="23">
        <f t="shared" ca="1" si="236"/>
        <v>-1.1447706140707976</v>
      </c>
      <c r="S1191" s="24">
        <f t="shared" ca="1" si="247"/>
        <v>0</v>
      </c>
    </row>
    <row r="1192" spans="5:19" x14ac:dyDescent="0.3">
      <c r="E1192" s="21">
        <f t="shared" si="241"/>
        <v>1191</v>
      </c>
      <c r="F1192" s="97">
        <v>45194</v>
      </c>
      <c r="G1192" s="98">
        <v>85.338996890000004</v>
      </c>
      <c r="H1192" s="25">
        <f t="shared" si="242"/>
        <v>86.325973509999997</v>
      </c>
      <c r="I1192" s="7">
        <f t="shared" si="243"/>
        <v>-0.98697661999999298</v>
      </c>
      <c r="J1192" s="7">
        <f t="shared" si="244"/>
        <v>0.97412284842661057</v>
      </c>
      <c r="K1192" s="7">
        <f t="shared" si="245"/>
        <v>0.98697661999999298</v>
      </c>
      <c r="L1192" s="22">
        <f t="shared" si="246"/>
        <v>1.1565364674630322E-2</v>
      </c>
      <c r="M1192" s="7">
        <f t="shared" ca="1" si="235"/>
        <v>86.754666643333337</v>
      </c>
      <c r="N1192" s="7">
        <f t="shared" ca="1" si="237"/>
        <v>-1.4156697533333329</v>
      </c>
      <c r="O1192" s="7">
        <f t="shared" ca="1" si="238"/>
        <v>2.0041208505028596</v>
      </c>
      <c r="P1192" s="7">
        <f t="shared" ca="1" si="239"/>
        <v>1.4156697533333329</v>
      </c>
      <c r="Q1192" s="22">
        <f t="shared" ca="1" si="240"/>
        <v>1.658877892785755E-2</v>
      </c>
      <c r="R1192" s="23">
        <f t="shared" ca="1" si="236"/>
        <v>-1.4405266340707965</v>
      </c>
      <c r="S1192" s="24">
        <f t="shared" ca="1" si="247"/>
        <v>0</v>
      </c>
    </row>
    <row r="1193" spans="5:19" x14ac:dyDescent="0.3">
      <c r="E1193" s="21">
        <f t="shared" si="241"/>
        <v>1192</v>
      </c>
      <c r="F1193" s="97">
        <v>45195</v>
      </c>
      <c r="G1193" s="98">
        <v>83.753852839999993</v>
      </c>
      <c r="H1193" s="25">
        <f t="shared" si="242"/>
        <v>85.338996890000004</v>
      </c>
      <c r="I1193" s="7">
        <f t="shared" si="243"/>
        <v>-1.5851440500000109</v>
      </c>
      <c r="J1193" s="7">
        <f t="shared" si="244"/>
        <v>2.5126816592504371</v>
      </c>
      <c r="K1193" s="7">
        <f t="shared" si="245"/>
        <v>1.5851440500000109</v>
      </c>
      <c r="L1193" s="22">
        <f t="shared" si="246"/>
        <v>1.8926222451260917E-2</v>
      </c>
      <c r="M1193" s="7">
        <f t="shared" ca="1" si="235"/>
        <v>85.817532856666659</v>
      </c>
      <c r="N1193" s="7">
        <f t="shared" ca="1" si="237"/>
        <v>-2.063680016666666</v>
      </c>
      <c r="O1193" s="7">
        <f t="shared" ca="1" si="238"/>
        <v>4.2587752111893309</v>
      </c>
      <c r="P1193" s="7">
        <f t="shared" ca="1" si="239"/>
        <v>2.063680016666666</v>
      </c>
      <c r="Q1193" s="22">
        <f t="shared" ca="1" si="240"/>
        <v>2.4639821891048255E-2</v>
      </c>
      <c r="R1193" s="23">
        <f t="shared" ca="1" si="236"/>
        <v>-2.0885368974041296</v>
      </c>
      <c r="S1193" s="24">
        <f t="shared" ca="1" si="247"/>
        <v>0</v>
      </c>
    </row>
    <row r="1194" spans="5:19" x14ac:dyDescent="0.3">
      <c r="E1194" s="21">
        <f t="shared" si="241"/>
        <v>1193</v>
      </c>
      <c r="F1194" s="97">
        <v>45196</v>
      </c>
      <c r="G1194" s="98">
        <v>82.90644073</v>
      </c>
      <c r="H1194" s="25">
        <f t="shared" si="242"/>
        <v>83.753852839999993</v>
      </c>
      <c r="I1194" s="7">
        <f t="shared" si="243"/>
        <v>-0.84741210999999339</v>
      </c>
      <c r="J1194" s="7">
        <f t="shared" si="244"/>
        <v>0.71810728417464087</v>
      </c>
      <c r="K1194" s="7">
        <f t="shared" si="245"/>
        <v>0.84741210999999339</v>
      </c>
      <c r="L1194" s="22">
        <f t="shared" si="246"/>
        <v>1.0221306119747029E-2</v>
      </c>
      <c r="M1194" s="7">
        <f t="shared" ca="1" si="235"/>
        <v>85.13960774666667</v>
      </c>
      <c r="N1194" s="7">
        <f t="shared" ca="1" si="237"/>
        <v>-2.2331670166666697</v>
      </c>
      <c r="O1194" s="7">
        <f t="shared" ca="1" si="238"/>
        <v>4.9870349243279142</v>
      </c>
      <c r="P1194" s="7">
        <f t="shared" ca="1" si="239"/>
        <v>2.2331670166666697</v>
      </c>
      <c r="Q1194" s="22">
        <f t="shared" ca="1" si="240"/>
        <v>2.6935989496152498E-2</v>
      </c>
      <c r="R1194" s="23">
        <f t="shared" ca="1" si="236"/>
        <v>-2.2580238974041333</v>
      </c>
      <c r="S1194" s="24">
        <f t="shared" ca="1" si="247"/>
        <v>0</v>
      </c>
    </row>
    <row r="1195" spans="5:19" x14ac:dyDescent="0.3">
      <c r="E1195" s="21">
        <f t="shared" si="241"/>
        <v>1194</v>
      </c>
      <c r="F1195" s="97">
        <v>45197</v>
      </c>
      <c r="G1195" s="98">
        <v>82.487716669999998</v>
      </c>
      <c r="H1195" s="25">
        <f t="shared" si="242"/>
        <v>82.90644073</v>
      </c>
      <c r="I1195" s="7">
        <f t="shared" si="243"/>
        <v>-0.4187240600000024</v>
      </c>
      <c r="J1195" s="7">
        <f t="shared" si="244"/>
        <v>0.1753298384228856</v>
      </c>
      <c r="K1195" s="7">
        <f t="shared" si="245"/>
        <v>0.4187240600000024</v>
      </c>
      <c r="L1195" s="22">
        <f t="shared" si="246"/>
        <v>5.0761989409301754E-3</v>
      </c>
      <c r="M1195" s="7">
        <f t="shared" ca="1" si="235"/>
        <v>83.999763486666666</v>
      </c>
      <c r="N1195" s="7">
        <f t="shared" ca="1" si="237"/>
        <v>-1.5120468166666683</v>
      </c>
      <c r="O1195" s="7">
        <f t="shared" ca="1" si="238"/>
        <v>2.2862855757918052</v>
      </c>
      <c r="P1195" s="7">
        <f t="shared" ca="1" si="239"/>
        <v>1.5120468166666683</v>
      </c>
      <c r="Q1195" s="22">
        <f t="shared" ca="1" si="240"/>
        <v>1.8330569419393147E-2</v>
      </c>
      <c r="R1195" s="23">
        <f t="shared" ca="1" si="236"/>
        <v>-1.5369036974041319</v>
      </c>
      <c r="S1195" s="24">
        <f t="shared" ca="1" si="247"/>
        <v>0</v>
      </c>
    </row>
    <row r="1196" spans="5:19" x14ac:dyDescent="0.3">
      <c r="E1196" s="21">
        <f t="shared" si="241"/>
        <v>1195</v>
      </c>
      <c r="F1196" s="97">
        <v>45198</v>
      </c>
      <c r="G1196" s="98">
        <v>87.492416379999995</v>
      </c>
      <c r="H1196" s="25">
        <f t="shared" si="242"/>
        <v>82.487716669999998</v>
      </c>
      <c r="I1196" s="7">
        <f t="shared" si="243"/>
        <v>5.004699709999997</v>
      </c>
      <c r="J1196" s="7">
        <f t="shared" si="244"/>
        <v>25.047019187274053</v>
      </c>
      <c r="K1196" s="7">
        <f t="shared" si="245"/>
        <v>5.004699709999997</v>
      </c>
      <c r="L1196" s="22">
        <f t="shared" si="246"/>
        <v>5.7201525767255276E-2</v>
      </c>
      <c r="M1196" s="7">
        <f t="shared" ca="1" si="235"/>
        <v>83.049336746666668</v>
      </c>
      <c r="N1196" s="7">
        <f t="shared" ca="1" si="237"/>
        <v>4.4430796333333262</v>
      </c>
      <c r="O1196" s="7">
        <f t="shared" ca="1" si="238"/>
        <v>19.740956628141404</v>
      </c>
      <c r="P1196" s="7">
        <f t="shared" ca="1" si="239"/>
        <v>4.4430796333333262</v>
      </c>
      <c r="Q1196" s="22">
        <f t="shared" ca="1" si="240"/>
        <v>5.0782454264790146E-2</v>
      </c>
      <c r="R1196" s="23">
        <f t="shared" ca="1" si="236"/>
        <v>4.4182227525958622</v>
      </c>
      <c r="S1196" s="24">
        <f t="shared" ca="1" si="247"/>
        <v>1</v>
      </c>
    </row>
    <row r="1197" spans="5:19" x14ac:dyDescent="0.3">
      <c r="E1197" s="21">
        <f t="shared" si="241"/>
        <v>1196</v>
      </c>
      <c r="F1197" s="97">
        <v>45201</v>
      </c>
      <c r="G1197" s="98">
        <v>85.697898859999995</v>
      </c>
      <c r="H1197" s="25">
        <f t="shared" si="242"/>
        <v>87.492416379999995</v>
      </c>
      <c r="I1197" s="7">
        <f t="shared" si="243"/>
        <v>-1.7945175199999994</v>
      </c>
      <c r="J1197" s="7">
        <f t="shared" si="244"/>
        <v>3.2202931295869481</v>
      </c>
      <c r="K1197" s="7">
        <f t="shared" si="245"/>
        <v>1.7945175199999994</v>
      </c>
      <c r="L1197" s="22">
        <f t="shared" si="246"/>
        <v>2.0940041049683205E-2</v>
      </c>
      <c r="M1197" s="7">
        <f t="shared" ca="1" si="235"/>
        <v>84.295524593333326</v>
      </c>
      <c r="N1197" s="7">
        <f t="shared" ca="1" si="237"/>
        <v>1.4023742666666692</v>
      </c>
      <c r="O1197" s="7">
        <f t="shared" ca="1" si="238"/>
        <v>1.9666535838088781</v>
      </c>
      <c r="P1197" s="7">
        <f t="shared" ca="1" si="239"/>
        <v>1.4023742666666692</v>
      </c>
      <c r="Q1197" s="22">
        <f t="shared" ca="1" si="240"/>
        <v>1.6364161610982458E-2</v>
      </c>
      <c r="R1197" s="23">
        <f t="shared" ca="1" si="236"/>
        <v>1.3775173859292056</v>
      </c>
      <c r="S1197" s="24">
        <f t="shared" ca="1" si="247"/>
        <v>0</v>
      </c>
    </row>
    <row r="1198" spans="5:19" x14ac:dyDescent="0.3">
      <c r="E1198" s="21">
        <f t="shared" si="241"/>
        <v>1197</v>
      </c>
      <c r="F1198" s="97">
        <v>45202</v>
      </c>
      <c r="G1198" s="98">
        <v>83.773788449999998</v>
      </c>
      <c r="H1198" s="25">
        <f t="shared" si="242"/>
        <v>85.697898859999995</v>
      </c>
      <c r="I1198" s="7">
        <f t="shared" si="243"/>
        <v>-1.9241104099999973</v>
      </c>
      <c r="J1198" s="7">
        <f t="shared" si="244"/>
        <v>3.7022008698703575</v>
      </c>
      <c r="K1198" s="7">
        <f t="shared" si="245"/>
        <v>1.9241104099999973</v>
      </c>
      <c r="L1198" s="22">
        <f t="shared" si="246"/>
        <v>2.2967928818790305E-2</v>
      </c>
      <c r="M1198" s="7">
        <f t="shared" ca="1" si="235"/>
        <v>85.226010636666672</v>
      </c>
      <c r="N1198" s="7">
        <f t="shared" ca="1" si="237"/>
        <v>-1.452222186666674</v>
      </c>
      <c r="O1198" s="7">
        <f t="shared" ca="1" si="238"/>
        <v>2.1089492794469362</v>
      </c>
      <c r="P1198" s="7">
        <f t="shared" ca="1" si="239"/>
        <v>1.452222186666674</v>
      </c>
      <c r="Q1198" s="22">
        <f t="shared" ca="1" si="240"/>
        <v>1.7335042541778162E-2</v>
      </c>
      <c r="R1198" s="23">
        <f t="shared" ca="1" si="236"/>
        <v>-1.4770790674041376</v>
      </c>
      <c r="S1198" s="24">
        <f t="shared" ca="1" si="247"/>
        <v>1</v>
      </c>
    </row>
    <row r="1199" spans="5:19" x14ac:dyDescent="0.3">
      <c r="E1199" s="21">
        <f t="shared" si="241"/>
        <v>1198</v>
      </c>
      <c r="F1199" s="97">
        <v>45203</v>
      </c>
      <c r="G1199" s="98">
        <v>85.448661799999996</v>
      </c>
      <c r="H1199" s="25">
        <f t="shared" si="242"/>
        <v>83.773788449999998</v>
      </c>
      <c r="I1199" s="7">
        <f t="shared" si="243"/>
        <v>1.6748733499999986</v>
      </c>
      <c r="J1199" s="7">
        <f t="shared" si="244"/>
        <v>2.805200738540218</v>
      </c>
      <c r="K1199" s="7">
        <f t="shared" si="245"/>
        <v>1.6748733499999986</v>
      </c>
      <c r="L1199" s="22">
        <f t="shared" si="246"/>
        <v>1.9600931304461913E-2</v>
      </c>
      <c r="M1199" s="7">
        <f t="shared" ca="1" si="235"/>
        <v>85.654701230000001</v>
      </c>
      <c r="N1199" s="7">
        <f t="shared" ca="1" si="237"/>
        <v>-0.20603943000000413</v>
      </c>
      <c r="O1199" s="7">
        <f t="shared" ca="1" si="238"/>
        <v>4.2452246714726603E-2</v>
      </c>
      <c r="P1199" s="7">
        <f t="shared" ca="1" si="239"/>
        <v>0.20603943000000413</v>
      </c>
      <c r="Q1199" s="22">
        <f t="shared" ca="1" si="240"/>
        <v>2.4112657314898306E-3</v>
      </c>
      <c r="R1199" s="23">
        <f t="shared" ca="1" si="236"/>
        <v>-0.23089631073746786</v>
      </c>
      <c r="S1199" s="24">
        <f t="shared" ca="1" si="247"/>
        <v>0</v>
      </c>
    </row>
    <row r="1200" spans="5:19" x14ac:dyDescent="0.3">
      <c r="E1200" s="21">
        <f t="shared" si="241"/>
        <v>1199</v>
      </c>
      <c r="F1200" s="97">
        <v>45204</v>
      </c>
      <c r="G1200" s="98">
        <v>82.497688289999999</v>
      </c>
      <c r="H1200" s="25">
        <f t="shared" si="242"/>
        <v>85.448661799999996</v>
      </c>
      <c r="I1200" s="7">
        <f t="shared" si="243"/>
        <v>-2.9509735099999972</v>
      </c>
      <c r="J1200" s="7">
        <f t="shared" si="244"/>
        <v>8.7082446567217033</v>
      </c>
      <c r="K1200" s="7">
        <f t="shared" si="245"/>
        <v>2.9509735099999972</v>
      </c>
      <c r="L1200" s="22">
        <f t="shared" si="246"/>
        <v>3.5770378190799569E-2</v>
      </c>
      <c r="M1200" s="7">
        <f t="shared" ca="1" si="235"/>
        <v>84.97344970333333</v>
      </c>
      <c r="N1200" s="7">
        <f t="shared" ca="1" si="237"/>
        <v>-2.4757614133333306</v>
      </c>
      <c r="O1200" s="7">
        <f t="shared" ca="1" si="238"/>
        <v>6.1293945757502506</v>
      </c>
      <c r="P1200" s="7">
        <f t="shared" ca="1" si="239"/>
        <v>2.4757614133333306</v>
      </c>
      <c r="Q1200" s="22">
        <f t="shared" ca="1" si="240"/>
        <v>3.0010070156516511E-2</v>
      </c>
      <c r="R1200" s="23">
        <f t="shared" ca="1" si="236"/>
        <v>-2.5006182940707942</v>
      </c>
      <c r="S1200" s="24">
        <f t="shared" ca="1" si="247"/>
        <v>0</v>
      </c>
    </row>
    <row r="1201" spans="5:19" x14ac:dyDescent="0.3">
      <c r="E1201" s="21">
        <f t="shared" si="241"/>
        <v>1200</v>
      </c>
      <c r="F1201" s="97">
        <v>45205</v>
      </c>
      <c r="G1201" s="98">
        <v>84.292205809999999</v>
      </c>
      <c r="H1201" s="25">
        <f t="shared" si="242"/>
        <v>82.497688289999999</v>
      </c>
      <c r="I1201" s="7">
        <f t="shared" si="243"/>
        <v>1.7945175199999994</v>
      </c>
      <c r="J1201" s="7">
        <f t="shared" si="244"/>
        <v>3.2202931295869481</v>
      </c>
      <c r="K1201" s="7">
        <f t="shared" si="245"/>
        <v>1.7945175199999994</v>
      </c>
      <c r="L1201" s="22">
        <f t="shared" si="246"/>
        <v>2.1289246173542501E-2</v>
      </c>
      <c r="M1201" s="7">
        <f t="shared" ca="1" si="235"/>
        <v>83.906712846666665</v>
      </c>
      <c r="N1201" s="7">
        <f t="shared" ca="1" si="237"/>
        <v>0.38549296333333416</v>
      </c>
      <c r="O1201" s="7">
        <f t="shared" ca="1" si="238"/>
        <v>0.14860482477951531</v>
      </c>
      <c r="P1201" s="7">
        <f t="shared" ca="1" si="239"/>
        <v>0.38549296333333416</v>
      </c>
      <c r="Q1201" s="22">
        <f t="shared" ca="1" si="240"/>
        <v>4.573293101407974E-3</v>
      </c>
      <c r="R1201" s="23">
        <f t="shared" ca="1" si="236"/>
        <v>0.36063608259587043</v>
      </c>
      <c r="S1201" s="24">
        <f t="shared" ca="1" si="247"/>
        <v>1</v>
      </c>
    </row>
    <row r="1202" spans="5:19" x14ac:dyDescent="0.3">
      <c r="E1202" s="21">
        <f t="shared" si="241"/>
        <v>1201</v>
      </c>
      <c r="F1202" s="97">
        <v>45208</v>
      </c>
      <c r="G1202" s="98">
        <v>88.180305480000001</v>
      </c>
      <c r="H1202" s="25">
        <f t="shared" si="242"/>
        <v>84.292205809999999</v>
      </c>
      <c r="I1202" s="7">
        <f t="shared" si="243"/>
        <v>3.8880996700000026</v>
      </c>
      <c r="J1202" s="7">
        <f t="shared" si="244"/>
        <v>15.117319043854129</v>
      </c>
      <c r="K1202" s="7">
        <f t="shared" si="245"/>
        <v>3.8880996700000026</v>
      </c>
      <c r="L1202" s="22">
        <f t="shared" si="246"/>
        <v>4.4092608307893133E-2</v>
      </c>
      <c r="M1202" s="7">
        <f t="shared" ca="1" si="235"/>
        <v>84.079518633333336</v>
      </c>
      <c r="N1202" s="7">
        <f t="shared" ca="1" si="237"/>
        <v>4.100786846666665</v>
      </c>
      <c r="O1202" s="7">
        <f t="shared" ca="1" si="238"/>
        <v>16.816452761794331</v>
      </c>
      <c r="P1202" s="7">
        <f t="shared" ca="1" si="239"/>
        <v>4.100786846666665</v>
      </c>
      <c r="Q1202" s="22">
        <f t="shared" ca="1" si="240"/>
        <v>4.6504566119888936E-2</v>
      </c>
      <c r="R1202" s="23">
        <f t="shared" ca="1" si="236"/>
        <v>4.075929965929201</v>
      </c>
      <c r="S1202" s="24">
        <f t="shared" ca="1" si="247"/>
        <v>0</v>
      </c>
    </row>
    <row r="1203" spans="5:19" x14ac:dyDescent="0.3">
      <c r="E1203" s="21">
        <f t="shared" si="241"/>
        <v>1202</v>
      </c>
      <c r="F1203" s="97">
        <v>45209</v>
      </c>
      <c r="G1203" s="98">
        <v>89.446441649999997</v>
      </c>
      <c r="H1203" s="25">
        <f t="shared" si="242"/>
        <v>88.180305480000001</v>
      </c>
      <c r="I1203" s="7">
        <f t="shared" si="243"/>
        <v>1.2661361699999958</v>
      </c>
      <c r="J1203" s="7">
        <f t="shared" si="244"/>
        <v>1.6031008009822583</v>
      </c>
      <c r="K1203" s="7">
        <f t="shared" si="245"/>
        <v>1.2661361699999958</v>
      </c>
      <c r="L1203" s="22">
        <f t="shared" si="246"/>
        <v>1.4155243592074138E-2</v>
      </c>
      <c r="M1203" s="7">
        <f t="shared" ca="1" si="235"/>
        <v>84.990066526666666</v>
      </c>
      <c r="N1203" s="7">
        <f t="shared" ca="1" si="237"/>
        <v>4.4563751233333306</v>
      </c>
      <c r="O1203" s="7">
        <f t="shared" ca="1" si="238"/>
        <v>19.859279239864158</v>
      </c>
      <c r="P1203" s="7">
        <f t="shared" ca="1" si="239"/>
        <v>4.4563751233333306</v>
      </c>
      <c r="Q1203" s="22">
        <f t="shared" ca="1" si="240"/>
        <v>4.9821714996454873E-2</v>
      </c>
      <c r="R1203" s="23">
        <f t="shared" ca="1" si="236"/>
        <v>4.4315182425958666</v>
      </c>
      <c r="S1203" s="24">
        <f t="shared" ca="1" si="247"/>
        <v>0</v>
      </c>
    </row>
    <row r="1204" spans="5:19" x14ac:dyDescent="0.3">
      <c r="E1204" s="21">
        <f t="shared" si="241"/>
        <v>1203</v>
      </c>
      <c r="F1204" s="97">
        <v>45210</v>
      </c>
      <c r="G1204" s="98">
        <v>89.75549316</v>
      </c>
      <c r="H1204" s="25">
        <f t="shared" si="242"/>
        <v>89.446441649999997</v>
      </c>
      <c r="I1204" s="7">
        <f t="shared" si="243"/>
        <v>0.3090515100000033</v>
      </c>
      <c r="J1204" s="7">
        <f t="shared" si="244"/>
        <v>9.5512835833282142E-2</v>
      </c>
      <c r="K1204" s="7">
        <f t="shared" si="245"/>
        <v>0.3090515100000033</v>
      </c>
      <c r="L1204" s="22">
        <f t="shared" si="246"/>
        <v>3.4432601183426365E-3</v>
      </c>
      <c r="M1204" s="7">
        <f t="shared" ca="1" si="235"/>
        <v>87.30631764666667</v>
      </c>
      <c r="N1204" s="7">
        <f t="shared" ca="1" si="237"/>
        <v>2.4491755133333299</v>
      </c>
      <c r="O1204" s="7">
        <f t="shared" ca="1" si="238"/>
        <v>5.9984606951115804</v>
      </c>
      <c r="P1204" s="7">
        <f t="shared" ca="1" si="239"/>
        <v>2.4491755133333299</v>
      </c>
      <c r="Q1204" s="22">
        <f t="shared" ca="1" si="240"/>
        <v>2.7287193542208932E-2</v>
      </c>
      <c r="R1204" s="23">
        <f t="shared" ca="1" si="236"/>
        <v>2.4243186325958663</v>
      </c>
      <c r="S1204" s="24">
        <f t="shared" ca="1" si="247"/>
        <v>0</v>
      </c>
    </row>
    <row r="1205" spans="5:19" x14ac:dyDescent="0.3">
      <c r="E1205" s="21">
        <f t="shared" si="241"/>
        <v>1204</v>
      </c>
      <c r="F1205" s="97">
        <v>45211</v>
      </c>
      <c r="G1205" s="98">
        <v>88.768508909999994</v>
      </c>
      <c r="H1205" s="25">
        <f t="shared" si="242"/>
        <v>89.75549316</v>
      </c>
      <c r="I1205" s="7">
        <f t="shared" si="243"/>
        <v>-0.98698425000000611</v>
      </c>
      <c r="J1205" s="7">
        <f t="shared" si="244"/>
        <v>0.97413790974807457</v>
      </c>
      <c r="K1205" s="7">
        <f t="shared" si="245"/>
        <v>0.98698425000000611</v>
      </c>
      <c r="L1205" s="22">
        <f t="shared" si="246"/>
        <v>1.1118630493170533E-2</v>
      </c>
      <c r="M1205" s="7">
        <f t="shared" ca="1" si="235"/>
        <v>89.127413430000004</v>
      </c>
      <c r="N1205" s="7">
        <f t="shared" ca="1" si="237"/>
        <v>-0.35890452000001005</v>
      </c>
      <c r="O1205" s="7">
        <f t="shared" ca="1" si="238"/>
        <v>0.1288124544764376</v>
      </c>
      <c r="P1205" s="7">
        <f t="shared" ca="1" si="239"/>
        <v>0.35890452000001005</v>
      </c>
      <c r="Q1205" s="22">
        <f t="shared" ca="1" si="240"/>
        <v>4.0431513878856941E-3</v>
      </c>
      <c r="R1205" s="23">
        <f t="shared" ca="1" si="236"/>
        <v>-0.38376140073747378</v>
      </c>
      <c r="S1205" s="24">
        <f t="shared" ca="1" si="247"/>
        <v>1</v>
      </c>
    </row>
    <row r="1206" spans="5:19" x14ac:dyDescent="0.3">
      <c r="E1206" s="21">
        <f t="shared" si="241"/>
        <v>1205</v>
      </c>
      <c r="F1206" s="97">
        <v>45212</v>
      </c>
      <c r="G1206" s="98">
        <v>87.641960139999995</v>
      </c>
      <c r="H1206" s="25">
        <f t="shared" si="242"/>
        <v>88.768508909999994</v>
      </c>
      <c r="I1206" s="7">
        <f t="shared" si="243"/>
        <v>-1.1265487699999994</v>
      </c>
      <c r="J1206" s="7">
        <f t="shared" si="244"/>
        <v>1.2691121311885116</v>
      </c>
      <c r="K1206" s="7">
        <f t="shared" si="245"/>
        <v>1.1265487699999994</v>
      </c>
      <c r="L1206" s="22">
        <f t="shared" si="246"/>
        <v>1.2853988753793743E-2</v>
      </c>
      <c r="M1206" s="7">
        <f t="shared" ca="1" si="235"/>
        <v>89.323481239999992</v>
      </c>
      <c r="N1206" s="7">
        <f t="shared" ca="1" si="237"/>
        <v>-1.6815210999999977</v>
      </c>
      <c r="O1206" s="7">
        <f t="shared" ca="1" si="238"/>
        <v>2.8275132097452023</v>
      </c>
      <c r="P1206" s="7">
        <f t="shared" ca="1" si="239"/>
        <v>1.6815210999999977</v>
      </c>
      <c r="Q1206" s="22">
        <f t="shared" ca="1" si="240"/>
        <v>1.9186256187263748E-2</v>
      </c>
      <c r="R1206" s="23">
        <f t="shared" ca="1" si="236"/>
        <v>-1.7063779807374613</v>
      </c>
      <c r="S1206" s="24">
        <f t="shared" ca="1" si="247"/>
        <v>0</v>
      </c>
    </row>
    <row r="1207" spans="5:19" x14ac:dyDescent="0.3">
      <c r="E1207" s="21">
        <f t="shared" si="241"/>
        <v>1206</v>
      </c>
      <c r="F1207" s="97">
        <v>45215</v>
      </c>
      <c r="G1207" s="98">
        <v>89.915008540000002</v>
      </c>
      <c r="H1207" s="25">
        <f t="shared" si="242"/>
        <v>87.641960139999995</v>
      </c>
      <c r="I1207" s="7">
        <f t="shared" si="243"/>
        <v>2.2730484000000075</v>
      </c>
      <c r="J1207" s="7">
        <f t="shared" si="244"/>
        <v>5.1667490287425943</v>
      </c>
      <c r="K1207" s="7">
        <f t="shared" si="245"/>
        <v>2.2730484000000075</v>
      </c>
      <c r="L1207" s="22">
        <f t="shared" si="246"/>
        <v>2.5279966458422887E-2</v>
      </c>
      <c r="M1207" s="7">
        <f t="shared" ca="1" si="235"/>
        <v>88.72198740333333</v>
      </c>
      <c r="N1207" s="7">
        <f t="shared" ca="1" si="237"/>
        <v>1.1930211366666725</v>
      </c>
      <c r="O1207" s="7">
        <f t="shared" ca="1" si="238"/>
        <v>1.4232994325334394</v>
      </c>
      <c r="P1207" s="7">
        <f t="shared" ca="1" si="239"/>
        <v>1.1930211366666725</v>
      </c>
      <c r="Q1207" s="22">
        <f t="shared" ca="1" si="240"/>
        <v>1.3268320339823354E-2</v>
      </c>
      <c r="R1207" s="23">
        <f t="shared" ca="1" si="236"/>
        <v>1.1681642559292089</v>
      </c>
      <c r="S1207" s="24">
        <f t="shared" ca="1" si="247"/>
        <v>1</v>
      </c>
    </row>
    <row r="1208" spans="5:19" x14ac:dyDescent="0.3">
      <c r="E1208" s="21">
        <f t="shared" si="241"/>
        <v>1207</v>
      </c>
      <c r="F1208" s="97">
        <v>45216</v>
      </c>
      <c r="G1208" s="98">
        <v>94.321525570000006</v>
      </c>
      <c r="H1208" s="25">
        <f t="shared" si="242"/>
        <v>89.915008540000002</v>
      </c>
      <c r="I1208" s="7">
        <f t="shared" si="243"/>
        <v>4.4065170300000034</v>
      </c>
      <c r="J1208" s="7">
        <f t="shared" si="244"/>
        <v>19.417392335680052</v>
      </c>
      <c r="K1208" s="7">
        <f t="shared" si="245"/>
        <v>4.4065170300000034</v>
      </c>
      <c r="L1208" s="22">
        <f t="shared" si="246"/>
        <v>4.6718042391391774E-2</v>
      </c>
      <c r="M1208" s="7">
        <f t="shared" ca="1" si="235"/>
        <v>88.775159196666664</v>
      </c>
      <c r="N1208" s="7">
        <f t="shared" ca="1" si="237"/>
        <v>5.5463663733333419</v>
      </c>
      <c r="O1208" s="7">
        <f t="shared" ca="1" si="238"/>
        <v>30.762179947242849</v>
      </c>
      <c r="P1208" s="7">
        <f t="shared" ca="1" si="239"/>
        <v>5.5463663733333419</v>
      </c>
      <c r="Q1208" s="22">
        <f t="shared" ca="1" si="240"/>
        <v>5.8802763630208123E-2</v>
      </c>
      <c r="R1208" s="23">
        <f t="shared" ca="1" si="236"/>
        <v>5.5215094925958779</v>
      </c>
      <c r="S1208" s="24">
        <f t="shared" ca="1" si="247"/>
        <v>0</v>
      </c>
    </row>
    <row r="1209" spans="5:19" x14ac:dyDescent="0.3">
      <c r="E1209" s="21">
        <f t="shared" si="241"/>
        <v>1208</v>
      </c>
      <c r="F1209" s="97">
        <v>45217</v>
      </c>
      <c r="G1209" s="98">
        <v>92.31765747</v>
      </c>
      <c r="H1209" s="25">
        <f t="shared" si="242"/>
        <v>94.321525570000006</v>
      </c>
      <c r="I1209" s="7">
        <f t="shared" si="243"/>
        <v>-2.0038681000000054</v>
      </c>
      <c r="J1209" s="7">
        <f t="shared" si="244"/>
        <v>4.0154873621976312</v>
      </c>
      <c r="K1209" s="7">
        <f t="shared" si="245"/>
        <v>2.0038681000000054</v>
      </c>
      <c r="L1209" s="22">
        <f t="shared" si="246"/>
        <v>2.1706227767436498E-2</v>
      </c>
      <c r="M1209" s="7">
        <f t="shared" ca="1" si="235"/>
        <v>90.626164750000001</v>
      </c>
      <c r="N1209" s="7">
        <f t="shared" ca="1" si="237"/>
        <v>1.6914927199999994</v>
      </c>
      <c r="O1209" s="7">
        <f t="shared" ca="1" si="238"/>
        <v>2.8611476218129965</v>
      </c>
      <c r="P1209" s="7">
        <f t="shared" ca="1" si="239"/>
        <v>1.6914927199999994</v>
      </c>
      <c r="Q1209" s="22">
        <f t="shared" ca="1" si="240"/>
        <v>1.8322526441376344E-2</v>
      </c>
      <c r="R1209" s="23">
        <f t="shared" ca="1" si="236"/>
        <v>1.6666358392625358</v>
      </c>
      <c r="S1209" s="24">
        <f t="shared" ca="1" si="247"/>
        <v>0</v>
      </c>
    </row>
    <row r="1210" spans="5:19" x14ac:dyDescent="0.3">
      <c r="E1210" s="21">
        <f t="shared" si="241"/>
        <v>1209</v>
      </c>
      <c r="F1210" s="97">
        <v>45218</v>
      </c>
      <c r="G1210" s="98">
        <v>91.061492920000006</v>
      </c>
      <c r="H1210" s="25">
        <f t="shared" si="242"/>
        <v>92.31765747</v>
      </c>
      <c r="I1210" s="7">
        <f t="shared" si="243"/>
        <v>-1.2561645499999941</v>
      </c>
      <c r="J1210" s="7">
        <f t="shared" si="244"/>
        <v>1.5779493766766877</v>
      </c>
      <c r="K1210" s="7">
        <f t="shared" si="245"/>
        <v>1.2561645499999941</v>
      </c>
      <c r="L1210" s="22">
        <f t="shared" si="246"/>
        <v>1.3794684336040577E-2</v>
      </c>
      <c r="M1210" s="7">
        <f t="shared" ca="1" si="235"/>
        <v>92.184730526666669</v>
      </c>
      <c r="N1210" s="7">
        <f t="shared" ca="1" si="237"/>
        <v>-1.1232376066666632</v>
      </c>
      <c r="O1210" s="7">
        <f t="shared" ca="1" si="238"/>
        <v>1.2616627210302536</v>
      </c>
      <c r="P1210" s="7">
        <f t="shared" ca="1" si="239"/>
        <v>1.1232376066666632</v>
      </c>
      <c r="Q1210" s="22">
        <f t="shared" ca="1" si="240"/>
        <v>1.2334935115257312E-2</v>
      </c>
      <c r="R1210" s="23">
        <f t="shared" ca="1" si="236"/>
        <v>-1.1480944874041268</v>
      </c>
      <c r="S1210" s="24">
        <f t="shared" ca="1" si="247"/>
        <v>1</v>
      </c>
    </row>
    <row r="1211" spans="5:19" x14ac:dyDescent="0.3">
      <c r="E1211" s="21">
        <f t="shared" si="241"/>
        <v>1210</v>
      </c>
      <c r="F1211" s="97">
        <v>45219</v>
      </c>
      <c r="G1211" s="98">
        <v>89.595985409999997</v>
      </c>
      <c r="H1211" s="25">
        <f t="shared" si="242"/>
        <v>91.061492920000006</v>
      </c>
      <c r="I1211" s="7">
        <f t="shared" si="243"/>
        <v>-1.465507510000009</v>
      </c>
      <c r="J1211" s="7">
        <f t="shared" si="244"/>
        <v>2.1477122618664266</v>
      </c>
      <c r="K1211" s="7">
        <f t="shared" si="245"/>
        <v>1.465507510000009</v>
      </c>
      <c r="L1211" s="22">
        <f t="shared" si="246"/>
        <v>1.6356843482369252E-2</v>
      </c>
      <c r="M1211" s="7">
        <f t="shared" ca="1" si="235"/>
        <v>92.566891986666676</v>
      </c>
      <c r="N1211" s="7">
        <f t="shared" ca="1" si="237"/>
        <v>-2.9709065766666782</v>
      </c>
      <c r="O1211" s="7">
        <f t="shared" ca="1" si="238"/>
        <v>8.8262858872813208</v>
      </c>
      <c r="P1211" s="7">
        <f t="shared" ca="1" si="239"/>
        <v>2.9709065766666782</v>
      </c>
      <c r="Q1211" s="22">
        <f t="shared" ca="1" si="240"/>
        <v>3.3158925180313818E-2</v>
      </c>
      <c r="R1211" s="23">
        <f t="shared" ca="1" si="236"/>
        <v>-2.9957634574041418</v>
      </c>
      <c r="S1211" s="24">
        <f t="shared" ca="1" si="247"/>
        <v>0</v>
      </c>
    </row>
    <row r="1212" spans="5:19" x14ac:dyDescent="0.3">
      <c r="E1212" s="21">
        <f t="shared" si="241"/>
        <v>1211</v>
      </c>
      <c r="F1212" s="97">
        <v>45222</v>
      </c>
      <c r="G1212" s="98">
        <v>89.316825870000002</v>
      </c>
      <c r="H1212" s="25">
        <f t="shared" si="242"/>
        <v>89.595985409999997</v>
      </c>
      <c r="I1212" s="7">
        <f t="shared" si="243"/>
        <v>-0.27915953999999488</v>
      </c>
      <c r="J1212" s="7">
        <f t="shared" si="244"/>
        <v>7.7930048773008742E-2</v>
      </c>
      <c r="K1212" s="7">
        <f t="shared" si="245"/>
        <v>0.27915953999999488</v>
      </c>
      <c r="L1212" s="22">
        <f t="shared" si="246"/>
        <v>3.1254977691024264E-3</v>
      </c>
      <c r="M1212" s="7">
        <f t="shared" ca="1" si="235"/>
        <v>90.99171193333332</v>
      </c>
      <c r="N1212" s="7">
        <f t="shared" ca="1" si="237"/>
        <v>-1.674886063333318</v>
      </c>
      <c r="O1212" s="7">
        <f t="shared" ca="1" si="238"/>
        <v>2.8052433251481794</v>
      </c>
      <c r="P1212" s="7">
        <f t="shared" ca="1" si="239"/>
        <v>1.674886063333318</v>
      </c>
      <c r="Q1212" s="22">
        <f t="shared" ca="1" si="240"/>
        <v>1.875218971362801E-2</v>
      </c>
      <c r="R1212" s="23">
        <f t="shared" ca="1" si="236"/>
        <v>-1.6997429440707816</v>
      </c>
      <c r="S1212" s="24">
        <f t="shared" ca="1" si="247"/>
        <v>0</v>
      </c>
    </row>
    <row r="1213" spans="5:19" x14ac:dyDescent="0.3">
      <c r="E1213" s="21">
        <f t="shared" si="241"/>
        <v>1212</v>
      </c>
      <c r="F1213" s="97">
        <v>45223</v>
      </c>
      <c r="G1213" s="98">
        <v>90.911956790000005</v>
      </c>
      <c r="H1213" s="25">
        <f t="shared" si="242"/>
        <v>89.316825870000002</v>
      </c>
      <c r="I1213" s="7">
        <f t="shared" si="243"/>
        <v>1.5951309200000026</v>
      </c>
      <c r="J1213" s="7">
        <f t="shared" si="244"/>
        <v>2.5444426519400545</v>
      </c>
      <c r="K1213" s="7">
        <f t="shared" si="245"/>
        <v>1.5951309200000026</v>
      </c>
      <c r="L1213" s="22">
        <f t="shared" si="246"/>
        <v>1.7545886991351851E-2</v>
      </c>
      <c r="M1213" s="7">
        <f t="shared" ca="1" si="235"/>
        <v>89.991434733333335</v>
      </c>
      <c r="N1213" s="7">
        <f t="shared" ca="1" si="237"/>
        <v>0.92052205666666964</v>
      </c>
      <c r="O1213" s="7">
        <f t="shared" ca="1" si="238"/>
        <v>0.84736085680983531</v>
      </c>
      <c r="P1213" s="7">
        <f t="shared" ca="1" si="239"/>
        <v>0.92052205666666964</v>
      </c>
      <c r="Q1213" s="22">
        <f t="shared" ca="1" si="240"/>
        <v>1.0125423422498853E-2</v>
      </c>
      <c r="R1213" s="23">
        <f t="shared" ca="1" si="236"/>
        <v>0.89566517592920591</v>
      </c>
      <c r="S1213" s="24">
        <f t="shared" ca="1" si="247"/>
        <v>1</v>
      </c>
    </row>
    <row r="1214" spans="5:19" x14ac:dyDescent="0.3">
      <c r="E1214" s="21">
        <f t="shared" si="241"/>
        <v>1213</v>
      </c>
      <c r="F1214" s="97">
        <v>45224</v>
      </c>
      <c r="G1214" s="98">
        <v>89.645828249999994</v>
      </c>
      <c r="H1214" s="25">
        <f t="shared" si="242"/>
        <v>90.911956790000005</v>
      </c>
      <c r="I1214" s="7">
        <f t="shared" si="243"/>
        <v>-1.2661285400000111</v>
      </c>
      <c r="J1214" s="7">
        <f t="shared" si="244"/>
        <v>1.6030814798025597</v>
      </c>
      <c r="K1214" s="7">
        <f t="shared" si="245"/>
        <v>1.2661285400000111</v>
      </c>
      <c r="L1214" s="22">
        <f t="shared" si="246"/>
        <v>1.4123674963090223E-2</v>
      </c>
      <c r="M1214" s="7">
        <f t="shared" ca="1" si="235"/>
        <v>89.941589356666668</v>
      </c>
      <c r="N1214" s="7">
        <f t="shared" ca="1" si="237"/>
        <v>-0.29576110666667432</v>
      </c>
      <c r="O1214" s="7">
        <f t="shared" ca="1" si="238"/>
        <v>8.7474632216695908E-2</v>
      </c>
      <c r="P1214" s="7">
        <f t="shared" ca="1" si="239"/>
        <v>0.29576110666667432</v>
      </c>
      <c r="Q1214" s="22">
        <f t="shared" ca="1" si="240"/>
        <v>3.2992177376271197E-3</v>
      </c>
      <c r="R1214" s="23">
        <f t="shared" ca="1" si="236"/>
        <v>-0.32061798740413805</v>
      </c>
      <c r="S1214" s="24">
        <f t="shared" ca="1" si="247"/>
        <v>1</v>
      </c>
    </row>
    <row r="1215" spans="5:19" x14ac:dyDescent="0.3">
      <c r="E1215" s="21">
        <f t="shared" si="241"/>
        <v>1214</v>
      </c>
      <c r="F1215" s="97">
        <v>45225</v>
      </c>
      <c r="G1215" s="98">
        <v>87.293022160000007</v>
      </c>
      <c r="H1215" s="25">
        <f t="shared" si="242"/>
        <v>89.645828249999994</v>
      </c>
      <c r="I1215" s="7">
        <f t="shared" si="243"/>
        <v>-2.3528060899999872</v>
      </c>
      <c r="J1215" s="7">
        <f t="shared" si="244"/>
        <v>5.5356964971410276</v>
      </c>
      <c r="K1215" s="7">
        <f t="shared" si="245"/>
        <v>2.3528060899999872</v>
      </c>
      <c r="L1215" s="22">
        <f t="shared" si="246"/>
        <v>2.6952968654098287E-2</v>
      </c>
      <c r="M1215" s="7">
        <f t="shared" ca="1" si="235"/>
        <v>89.958203636666667</v>
      </c>
      <c r="N1215" s="7">
        <f t="shared" ca="1" si="237"/>
        <v>-2.6651814766666604</v>
      </c>
      <c r="O1215" s="7">
        <f t="shared" ca="1" si="238"/>
        <v>7.1031923035670808</v>
      </c>
      <c r="P1215" s="7">
        <f t="shared" ca="1" si="239"/>
        <v>2.6651814766666604</v>
      </c>
      <c r="Q1215" s="22">
        <f t="shared" ca="1" si="240"/>
        <v>3.0531437802458369E-2</v>
      </c>
      <c r="R1215" s="23">
        <f t="shared" ca="1" si="236"/>
        <v>-2.690038357404124</v>
      </c>
      <c r="S1215" s="24">
        <f t="shared" ca="1" si="247"/>
        <v>0</v>
      </c>
    </row>
    <row r="1216" spans="5:19" x14ac:dyDescent="0.3">
      <c r="E1216" s="21">
        <f t="shared" si="241"/>
        <v>1215</v>
      </c>
      <c r="F1216" s="97">
        <v>45226</v>
      </c>
      <c r="G1216" s="98">
        <v>87.26311493</v>
      </c>
      <c r="H1216" s="25">
        <f t="shared" si="242"/>
        <v>87.293022160000007</v>
      </c>
      <c r="I1216" s="7">
        <f t="shared" si="243"/>
        <v>-2.990723000000628E-2</v>
      </c>
      <c r="J1216" s="7">
        <f t="shared" si="244"/>
        <v>8.9444240627327561E-4</v>
      </c>
      <c r="K1216" s="7">
        <f t="shared" si="245"/>
        <v>2.990723000000628E-2</v>
      </c>
      <c r="L1216" s="22">
        <f t="shared" si="246"/>
        <v>3.427247586107488E-4</v>
      </c>
      <c r="M1216" s="7">
        <f t="shared" ca="1" si="235"/>
        <v>89.283602400000007</v>
      </c>
      <c r="N1216" s="7">
        <f t="shared" ca="1" si="237"/>
        <v>-2.0204874700000062</v>
      </c>
      <c r="O1216" s="7">
        <f t="shared" ca="1" si="238"/>
        <v>4.0823696164270258</v>
      </c>
      <c r="P1216" s="7">
        <f t="shared" ca="1" si="239"/>
        <v>2.0204874700000062</v>
      </c>
      <c r="Q1216" s="22">
        <f t="shared" ca="1" si="240"/>
        <v>2.3153969138286937E-2</v>
      </c>
      <c r="R1216" s="23">
        <f t="shared" ca="1" si="236"/>
        <v>-2.0453443507374698</v>
      </c>
      <c r="S1216" s="24">
        <f t="shared" ca="1" si="247"/>
        <v>0</v>
      </c>
    </row>
    <row r="1217" spans="5:19" x14ac:dyDescent="0.3">
      <c r="E1217" s="21">
        <f t="shared" si="241"/>
        <v>1216</v>
      </c>
      <c r="F1217" s="97">
        <v>45229</v>
      </c>
      <c r="G1217" s="98">
        <v>88.489364620000003</v>
      </c>
      <c r="H1217" s="25">
        <f t="shared" si="242"/>
        <v>87.26311493</v>
      </c>
      <c r="I1217" s="7">
        <f t="shared" si="243"/>
        <v>1.2262496900000031</v>
      </c>
      <c r="J1217" s="7">
        <f t="shared" si="244"/>
        <v>1.5036883022251035</v>
      </c>
      <c r="K1217" s="7">
        <f t="shared" si="245"/>
        <v>1.2262496900000031</v>
      </c>
      <c r="L1217" s="22">
        <f t="shared" si="246"/>
        <v>1.38575940200937E-2</v>
      </c>
      <c r="M1217" s="7">
        <f t="shared" ca="1" si="235"/>
        <v>88.06732178</v>
      </c>
      <c r="N1217" s="7">
        <f t="shared" ca="1" si="237"/>
        <v>0.42204284000000314</v>
      </c>
      <c r="O1217" s="7">
        <f t="shared" ca="1" si="238"/>
        <v>0.17812015879526824</v>
      </c>
      <c r="P1217" s="7">
        <f t="shared" ca="1" si="239"/>
        <v>0.42204284000000314</v>
      </c>
      <c r="Q1217" s="22">
        <f t="shared" ca="1" si="240"/>
        <v>4.769418808829539E-3</v>
      </c>
      <c r="R1217" s="23">
        <f t="shared" ca="1" si="236"/>
        <v>0.39718595926253941</v>
      </c>
      <c r="S1217" s="24">
        <f t="shared" ca="1" si="247"/>
        <v>1</v>
      </c>
    </row>
    <row r="1218" spans="5:19" x14ac:dyDescent="0.3">
      <c r="E1218" s="21">
        <f t="shared" si="241"/>
        <v>1217</v>
      </c>
      <c r="F1218" s="97">
        <v>45230</v>
      </c>
      <c r="G1218" s="98">
        <v>88.439514160000002</v>
      </c>
      <c r="H1218" s="25">
        <f t="shared" si="242"/>
        <v>88.489364620000003</v>
      </c>
      <c r="I1218" s="7">
        <f t="shared" si="243"/>
        <v>-4.9850460000001817E-2</v>
      </c>
      <c r="J1218" s="7">
        <f t="shared" si="244"/>
        <v>2.485068362211781E-3</v>
      </c>
      <c r="K1218" s="7">
        <f t="shared" si="245"/>
        <v>4.9850460000001817E-2</v>
      </c>
      <c r="L1218" s="22">
        <f t="shared" si="246"/>
        <v>5.6366727557791705E-4</v>
      </c>
      <c r="M1218" s="7">
        <f t="shared" ref="M1218:M1281" ca="1" si="248">IF(E1218&lt;=span,G1218,AVERAGE(OFFSET(G1218,-span,0,span,1)))</f>
        <v>87.681833903333327</v>
      </c>
      <c r="N1218" s="7">
        <f t="shared" ca="1" si="237"/>
        <v>0.75768025666667427</v>
      </c>
      <c r="O1218" s="7">
        <f t="shared" ca="1" si="238"/>
        <v>0.57407937134247744</v>
      </c>
      <c r="P1218" s="7">
        <f t="shared" ca="1" si="239"/>
        <v>0.75768025666667427</v>
      </c>
      <c r="Q1218" s="22">
        <f t="shared" ca="1" si="240"/>
        <v>8.567214144753442E-3</v>
      </c>
      <c r="R1218" s="23">
        <f t="shared" ref="R1218:R1281" ca="1" si="249">N1218-AVERAGE(ErorrMA)</f>
        <v>0.73282337592921054</v>
      </c>
      <c r="S1218" s="24">
        <f t="shared" ca="1" si="247"/>
        <v>0</v>
      </c>
    </row>
    <row r="1219" spans="5:19" x14ac:dyDescent="0.3">
      <c r="E1219" s="21">
        <f t="shared" si="241"/>
        <v>1218</v>
      </c>
      <c r="F1219" s="97">
        <v>45231</v>
      </c>
      <c r="G1219" s="98">
        <v>88.68875122</v>
      </c>
      <c r="H1219" s="25">
        <f t="shared" si="242"/>
        <v>88.439514160000002</v>
      </c>
      <c r="I1219" s="7">
        <f t="shared" si="243"/>
        <v>0.24923705999999868</v>
      </c>
      <c r="J1219" s="7">
        <f t="shared" si="244"/>
        <v>6.2119112077442938E-2</v>
      </c>
      <c r="K1219" s="7">
        <f t="shared" si="245"/>
        <v>0.24923705999999868</v>
      </c>
      <c r="L1219" s="22">
        <f t="shared" si="246"/>
        <v>2.8102443271722805E-3</v>
      </c>
      <c r="M1219" s="7">
        <f t="shared" ca="1" si="248"/>
        <v>88.063997903333345</v>
      </c>
      <c r="N1219" s="7">
        <f t="shared" ref="N1219:N1282" ca="1" si="250">G1219-M1219</f>
        <v>0.62475331666665568</v>
      </c>
      <c r="O1219" s="7">
        <f t="shared" ref="O1219:O1282" ca="1" si="251">N1219^2</f>
        <v>0.39031670668598656</v>
      </c>
      <c r="P1219" s="7">
        <f t="shared" ref="P1219:P1282" ca="1" si="252">ABS(N1219)</f>
        <v>0.62475331666665568</v>
      </c>
      <c r="Q1219" s="22">
        <f t="shared" ref="Q1219:Q1282" ca="1" si="253">P1219/G1219</f>
        <v>7.0443354774147385E-3</v>
      </c>
      <c r="R1219" s="23">
        <f t="shared" ca="1" si="249"/>
        <v>0.59989643592919195</v>
      </c>
      <c r="S1219" s="24">
        <f t="shared" ca="1" si="247"/>
        <v>0</v>
      </c>
    </row>
    <row r="1220" spans="5:19" x14ac:dyDescent="0.3">
      <c r="E1220" s="21">
        <f t="shared" ref="E1220:E1283" si="254">E1219+1</f>
        <v>1219</v>
      </c>
      <c r="F1220" s="97">
        <v>45232</v>
      </c>
      <c r="G1220" s="98">
        <v>91.011650090000003</v>
      </c>
      <c r="H1220" s="25">
        <f t="shared" ref="H1220:H1283" si="255">G1219</f>
        <v>88.68875122</v>
      </c>
      <c r="I1220" s="7">
        <f t="shared" ref="I1220:I1283" si="256">(G1220-H1220)</f>
        <v>2.3228988700000031</v>
      </c>
      <c r="J1220" s="7">
        <f t="shared" ref="J1220:J1283" si="257">I1220^2</f>
        <v>5.3958591602472907</v>
      </c>
      <c r="K1220" s="7">
        <f t="shared" ref="K1220:K1283" si="258">ABS(I1220)</f>
        <v>2.3228988700000031</v>
      </c>
      <c r="L1220" s="22">
        <f t="shared" ref="L1220:L1283" si="259">K1220/G1220</f>
        <v>2.5523093666612182E-2</v>
      </c>
      <c r="M1220" s="7">
        <f t="shared" ca="1" si="248"/>
        <v>88.539209999999983</v>
      </c>
      <c r="N1220" s="7">
        <f t="shared" ca="1" si="250"/>
        <v>2.4724400900000205</v>
      </c>
      <c r="O1220" s="7">
        <f t="shared" ca="1" si="251"/>
        <v>6.1129599986393099</v>
      </c>
      <c r="P1220" s="7">
        <f t="shared" ca="1" si="252"/>
        <v>2.4724400900000205</v>
      </c>
      <c r="Q1220" s="22">
        <f t="shared" ca="1" si="253"/>
        <v>2.7166193421996668E-2</v>
      </c>
      <c r="R1220" s="23">
        <f t="shared" ca="1" si="249"/>
        <v>2.4475832092625569</v>
      </c>
      <c r="S1220" s="24">
        <f t="shared" ref="S1220:S1283" ca="1" si="260">IF(N1219*N1220&lt;0,1,0)</f>
        <v>0</v>
      </c>
    </row>
    <row r="1221" spans="5:19" x14ac:dyDescent="0.3">
      <c r="E1221" s="21">
        <f t="shared" si="254"/>
        <v>1220</v>
      </c>
      <c r="F1221" s="97">
        <v>45233</v>
      </c>
      <c r="G1221" s="98">
        <v>91.03158569</v>
      </c>
      <c r="H1221" s="25">
        <f t="shared" si="255"/>
        <v>91.011650090000003</v>
      </c>
      <c r="I1221" s="7">
        <f t="shared" si="256"/>
        <v>1.9935599999996612E-2</v>
      </c>
      <c r="J1221" s="7">
        <f t="shared" si="257"/>
        <v>3.9742814735986489E-4</v>
      </c>
      <c r="K1221" s="7">
        <f t="shared" si="258"/>
        <v>1.9935599999996612E-2</v>
      </c>
      <c r="L1221" s="22">
        <f t="shared" si="259"/>
        <v>2.1899651476890155E-4</v>
      </c>
      <c r="M1221" s="7">
        <f t="shared" ca="1" si="248"/>
        <v>89.379971823333335</v>
      </c>
      <c r="N1221" s="7">
        <f t="shared" ca="1" si="250"/>
        <v>1.6516138666666649</v>
      </c>
      <c r="O1221" s="7">
        <f t="shared" ca="1" si="251"/>
        <v>2.7278283645656121</v>
      </c>
      <c r="P1221" s="7">
        <f t="shared" ca="1" si="252"/>
        <v>1.6516138666666649</v>
      </c>
      <c r="Q1221" s="22">
        <f t="shared" ca="1" si="253"/>
        <v>1.8143305470818553E-2</v>
      </c>
      <c r="R1221" s="23">
        <f t="shared" ca="1" si="249"/>
        <v>1.6267569859292013</v>
      </c>
      <c r="S1221" s="24">
        <f t="shared" ca="1" si="260"/>
        <v>0</v>
      </c>
    </row>
    <row r="1222" spans="5:19" x14ac:dyDescent="0.3">
      <c r="E1222" s="21">
        <f t="shared" si="254"/>
        <v>1221</v>
      </c>
      <c r="F1222" s="97">
        <v>45236</v>
      </c>
      <c r="G1222" s="98">
        <v>91.90890503</v>
      </c>
      <c r="H1222" s="25">
        <f t="shared" si="255"/>
        <v>91.03158569</v>
      </c>
      <c r="I1222" s="7">
        <f t="shared" si="256"/>
        <v>0.87731933999999967</v>
      </c>
      <c r="J1222" s="7">
        <f t="shared" si="257"/>
        <v>0.76968922433803499</v>
      </c>
      <c r="K1222" s="7">
        <f t="shared" si="258"/>
        <v>0.87731933999999967</v>
      </c>
      <c r="L1222" s="22">
        <f t="shared" si="259"/>
        <v>9.5455314119304736E-3</v>
      </c>
      <c r="M1222" s="7">
        <f t="shared" ca="1" si="248"/>
        <v>90.243995666666663</v>
      </c>
      <c r="N1222" s="7">
        <f t="shared" ca="1" si="250"/>
        <v>1.6649093633333365</v>
      </c>
      <c r="O1222" s="7">
        <f t="shared" ca="1" si="251"/>
        <v>2.7719231881150157</v>
      </c>
      <c r="P1222" s="7">
        <f t="shared" ca="1" si="252"/>
        <v>1.6649093633333365</v>
      </c>
      <c r="Q1222" s="22">
        <f t="shared" ca="1" si="253"/>
        <v>1.8114777483094736E-2</v>
      </c>
      <c r="R1222" s="23">
        <f t="shared" ca="1" si="249"/>
        <v>1.6400524825958729</v>
      </c>
      <c r="S1222" s="24">
        <f t="shared" ca="1" si="260"/>
        <v>0</v>
      </c>
    </row>
    <row r="1223" spans="5:19" x14ac:dyDescent="0.3">
      <c r="E1223" s="21">
        <f t="shared" si="254"/>
        <v>1222</v>
      </c>
      <c r="F1223" s="97">
        <v>45237</v>
      </c>
      <c r="G1223" s="98">
        <v>92.108291629999997</v>
      </c>
      <c r="H1223" s="25">
        <f t="shared" si="255"/>
        <v>91.90890503</v>
      </c>
      <c r="I1223" s="7">
        <f t="shared" si="256"/>
        <v>0.19938659999999686</v>
      </c>
      <c r="J1223" s="7">
        <f t="shared" si="257"/>
        <v>3.9755016259558747E-2</v>
      </c>
      <c r="K1223" s="7">
        <f t="shared" si="258"/>
        <v>0.19938659999999686</v>
      </c>
      <c r="L1223" s="22">
        <f t="shared" si="259"/>
        <v>2.1646976235422432E-3</v>
      </c>
      <c r="M1223" s="7">
        <f t="shared" ca="1" si="248"/>
        <v>91.317380270000001</v>
      </c>
      <c r="N1223" s="7">
        <f t="shared" ca="1" si="250"/>
        <v>0.79091135999999551</v>
      </c>
      <c r="O1223" s="7">
        <f t="shared" ca="1" si="251"/>
        <v>0.62554077937704256</v>
      </c>
      <c r="P1223" s="7">
        <f t="shared" ca="1" si="252"/>
        <v>0.79091135999999551</v>
      </c>
      <c r="Q1223" s="22">
        <f t="shared" ca="1" si="253"/>
        <v>8.586755285583789E-3</v>
      </c>
      <c r="R1223" s="23">
        <f t="shared" ca="1" si="249"/>
        <v>0.76605447926253178</v>
      </c>
      <c r="S1223" s="24">
        <f t="shared" ca="1" si="260"/>
        <v>0</v>
      </c>
    </row>
    <row r="1224" spans="5:19" x14ac:dyDescent="0.3">
      <c r="E1224" s="21">
        <f t="shared" si="254"/>
        <v>1223</v>
      </c>
      <c r="F1224" s="97">
        <v>45238</v>
      </c>
      <c r="G1224" s="98">
        <v>90.772384639999999</v>
      </c>
      <c r="H1224" s="25">
        <f t="shared" si="255"/>
        <v>92.108291629999997</v>
      </c>
      <c r="I1224" s="7">
        <f t="shared" si="256"/>
        <v>-1.335906989999998</v>
      </c>
      <c r="J1224" s="7">
        <f t="shared" si="257"/>
        <v>1.7846474859308548</v>
      </c>
      <c r="K1224" s="7">
        <f t="shared" si="258"/>
        <v>1.335906989999998</v>
      </c>
      <c r="L1224" s="22">
        <f t="shared" si="259"/>
        <v>1.4717108020221754E-2</v>
      </c>
      <c r="M1224" s="7">
        <f t="shared" ca="1" si="248"/>
        <v>91.682927450000008</v>
      </c>
      <c r="N1224" s="7">
        <f t="shared" ca="1" si="250"/>
        <v>-0.91054281000000969</v>
      </c>
      <c r="O1224" s="7">
        <f t="shared" ca="1" si="251"/>
        <v>0.82908820884271373</v>
      </c>
      <c r="P1224" s="7">
        <f t="shared" ca="1" si="252"/>
        <v>0.91054281000000969</v>
      </c>
      <c r="Q1224" s="22">
        <f t="shared" ca="1" si="253"/>
        <v>1.0031055299595682E-2</v>
      </c>
      <c r="R1224" s="23">
        <f t="shared" ca="1" si="249"/>
        <v>-0.93539969073747342</v>
      </c>
      <c r="S1224" s="24">
        <f t="shared" ca="1" si="260"/>
        <v>1</v>
      </c>
    </row>
    <row r="1225" spans="5:19" x14ac:dyDescent="0.3">
      <c r="E1225" s="21">
        <f t="shared" si="254"/>
        <v>1224</v>
      </c>
      <c r="F1225" s="97">
        <v>45239</v>
      </c>
      <c r="G1225" s="98">
        <v>91.779296880000004</v>
      </c>
      <c r="H1225" s="25">
        <f t="shared" si="255"/>
        <v>90.772384639999999</v>
      </c>
      <c r="I1225" s="7">
        <f t="shared" si="256"/>
        <v>1.0069122400000055</v>
      </c>
      <c r="J1225" s="7">
        <f t="shared" si="257"/>
        <v>1.0138722590618285</v>
      </c>
      <c r="K1225" s="7">
        <f t="shared" si="258"/>
        <v>1.0069122400000055</v>
      </c>
      <c r="L1225" s="22">
        <f t="shared" si="259"/>
        <v>1.0971017149069331E-2</v>
      </c>
      <c r="M1225" s="7">
        <f t="shared" ca="1" si="248"/>
        <v>91.596527100000003</v>
      </c>
      <c r="N1225" s="7">
        <f t="shared" ca="1" si="250"/>
        <v>0.18276978000000099</v>
      </c>
      <c r="O1225" s="7">
        <f t="shared" ca="1" si="251"/>
        <v>3.3404792481248766E-2</v>
      </c>
      <c r="P1225" s="7">
        <f t="shared" ca="1" si="252"/>
        <v>0.18276978000000099</v>
      </c>
      <c r="Q1225" s="22">
        <f t="shared" ca="1" si="253"/>
        <v>1.9914053192079868E-3</v>
      </c>
      <c r="R1225" s="23">
        <f t="shared" ca="1" si="249"/>
        <v>0.15791289926253727</v>
      </c>
      <c r="S1225" s="24">
        <f t="shared" ca="1" si="260"/>
        <v>1</v>
      </c>
    </row>
    <row r="1226" spans="5:19" x14ac:dyDescent="0.3">
      <c r="E1226" s="21">
        <f t="shared" si="254"/>
        <v>1225</v>
      </c>
      <c r="F1226" s="97">
        <v>45240</v>
      </c>
      <c r="G1226" s="98">
        <v>91.918869020000002</v>
      </c>
      <c r="H1226" s="25">
        <f t="shared" si="255"/>
        <v>91.779296880000004</v>
      </c>
      <c r="I1226" s="7">
        <f t="shared" si="256"/>
        <v>0.13957213999999851</v>
      </c>
      <c r="J1226" s="7">
        <f t="shared" si="257"/>
        <v>1.9480382264179186E-2</v>
      </c>
      <c r="K1226" s="7">
        <f t="shared" si="258"/>
        <v>0.13957213999999851</v>
      </c>
      <c r="L1226" s="22">
        <f t="shared" si="259"/>
        <v>1.5184275164398504E-3</v>
      </c>
      <c r="M1226" s="7">
        <f t="shared" ca="1" si="248"/>
        <v>91.553324383333333</v>
      </c>
      <c r="N1226" s="7">
        <f t="shared" ca="1" si="250"/>
        <v>0.36554463666666948</v>
      </c>
      <c r="O1226" s="7">
        <f t="shared" ca="1" si="251"/>
        <v>0.13362288139576739</v>
      </c>
      <c r="P1226" s="7">
        <f t="shared" ca="1" si="252"/>
        <v>0.36554463666666948</v>
      </c>
      <c r="Q1226" s="22">
        <f t="shared" ca="1" si="253"/>
        <v>3.9768182590141869E-3</v>
      </c>
      <c r="R1226" s="23">
        <f t="shared" ca="1" si="249"/>
        <v>0.34068775592920575</v>
      </c>
      <c r="S1226" s="24">
        <f t="shared" ca="1" si="260"/>
        <v>0</v>
      </c>
    </row>
    <row r="1227" spans="5:19" x14ac:dyDescent="0.3">
      <c r="E1227" s="21">
        <f t="shared" si="254"/>
        <v>1226</v>
      </c>
      <c r="F1227" s="97">
        <v>45243</v>
      </c>
      <c r="G1227" s="98">
        <v>90.882049559999999</v>
      </c>
      <c r="H1227" s="25">
        <f t="shared" si="255"/>
        <v>91.918869020000002</v>
      </c>
      <c r="I1227" s="7">
        <f t="shared" si="256"/>
        <v>-1.0368194600000038</v>
      </c>
      <c r="J1227" s="7">
        <f t="shared" si="257"/>
        <v>1.0749945926346995</v>
      </c>
      <c r="K1227" s="7">
        <f t="shared" si="258"/>
        <v>1.0368194600000038</v>
      </c>
      <c r="L1227" s="22">
        <f t="shared" si="259"/>
        <v>1.1408407546041305E-2</v>
      </c>
      <c r="M1227" s="7">
        <f t="shared" ca="1" si="248"/>
        <v>91.490183513333321</v>
      </c>
      <c r="N1227" s="7">
        <f t="shared" ca="1" si="250"/>
        <v>-0.6081339533333221</v>
      </c>
      <c r="O1227" s="7">
        <f t="shared" ca="1" si="251"/>
        <v>0.36982690519681516</v>
      </c>
      <c r="P1227" s="7">
        <f t="shared" ca="1" si="252"/>
        <v>0.6081339533333221</v>
      </c>
      <c r="Q1227" s="22">
        <f t="shared" ca="1" si="253"/>
        <v>6.6914638949887931E-3</v>
      </c>
      <c r="R1227" s="23">
        <f t="shared" ca="1" si="249"/>
        <v>-0.63299083407078582</v>
      </c>
      <c r="S1227" s="24">
        <f t="shared" ca="1" si="260"/>
        <v>1</v>
      </c>
    </row>
    <row r="1228" spans="5:19" x14ac:dyDescent="0.3">
      <c r="E1228" s="21">
        <f t="shared" si="254"/>
        <v>1227</v>
      </c>
      <c r="F1228" s="97">
        <v>45244</v>
      </c>
      <c r="G1228" s="98">
        <v>97.142898560000006</v>
      </c>
      <c r="H1228" s="25">
        <f t="shared" si="255"/>
        <v>90.882049559999999</v>
      </c>
      <c r="I1228" s="7">
        <f t="shared" si="256"/>
        <v>6.2608490000000074</v>
      </c>
      <c r="J1228" s="7">
        <f t="shared" si="257"/>
        <v>39.198230200801092</v>
      </c>
      <c r="K1228" s="7">
        <f t="shared" si="258"/>
        <v>6.2608490000000074</v>
      </c>
      <c r="L1228" s="22">
        <f t="shared" si="259"/>
        <v>6.4449888698071056E-2</v>
      </c>
      <c r="M1228" s="7">
        <f t="shared" ca="1" si="248"/>
        <v>91.526738486666659</v>
      </c>
      <c r="N1228" s="7">
        <f t="shared" ca="1" si="250"/>
        <v>5.6161600733333472</v>
      </c>
      <c r="O1228" s="7">
        <f t="shared" ca="1" si="251"/>
        <v>31.541253969303629</v>
      </c>
      <c r="P1228" s="7">
        <f t="shared" ca="1" si="252"/>
        <v>5.6161600733333472</v>
      </c>
      <c r="Q1228" s="22">
        <f t="shared" ca="1" si="253"/>
        <v>5.7813387870700027E-2</v>
      </c>
      <c r="R1228" s="23">
        <f t="shared" ca="1" si="249"/>
        <v>5.5913031925958832</v>
      </c>
      <c r="S1228" s="24">
        <f t="shared" ca="1" si="260"/>
        <v>1</v>
      </c>
    </row>
    <row r="1229" spans="5:19" x14ac:dyDescent="0.3">
      <c r="E1229" s="21">
        <f t="shared" si="254"/>
        <v>1228</v>
      </c>
      <c r="F1229" s="97">
        <v>45245</v>
      </c>
      <c r="G1229" s="98">
        <v>96.754089359999995</v>
      </c>
      <c r="H1229" s="25">
        <f t="shared" si="255"/>
        <v>97.142898560000006</v>
      </c>
      <c r="I1229" s="7">
        <f t="shared" si="256"/>
        <v>-0.3888092000000114</v>
      </c>
      <c r="J1229" s="7">
        <f t="shared" si="257"/>
        <v>0.15117259400464886</v>
      </c>
      <c r="K1229" s="7">
        <f t="shared" si="258"/>
        <v>0.3888092000000114</v>
      </c>
      <c r="L1229" s="22">
        <f t="shared" si="259"/>
        <v>4.0185298892467551E-3</v>
      </c>
      <c r="M1229" s="7">
        <f t="shared" ca="1" si="248"/>
        <v>93.314605713333336</v>
      </c>
      <c r="N1229" s="7">
        <f t="shared" ca="1" si="250"/>
        <v>3.439483646666659</v>
      </c>
      <c r="O1229" s="7">
        <f t="shared" ca="1" si="251"/>
        <v>11.830047755687378</v>
      </c>
      <c r="P1229" s="7">
        <f t="shared" ca="1" si="252"/>
        <v>3.439483646666659</v>
      </c>
      <c r="Q1229" s="22">
        <f t="shared" ca="1" si="253"/>
        <v>3.5548716022421767E-2</v>
      </c>
      <c r="R1229" s="23">
        <f t="shared" ca="1" si="249"/>
        <v>3.4146267659291953</v>
      </c>
      <c r="S1229" s="24">
        <f t="shared" ca="1" si="260"/>
        <v>0</v>
      </c>
    </row>
    <row r="1230" spans="5:19" x14ac:dyDescent="0.3">
      <c r="E1230" s="21">
        <f t="shared" si="254"/>
        <v>1229</v>
      </c>
      <c r="F1230" s="97">
        <v>45246</v>
      </c>
      <c r="G1230" s="98">
        <v>95.697319030000003</v>
      </c>
      <c r="H1230" s="25">
        <f t="shared" si="255"/>
        <v>96.754089359999995</v>
      </c>
      <c r="I1230" s="7">
        <f t="shared" si="256"/>
        <v>-1.056770329999992</v>
      </c>
      <c r="J1230" s="7">
        <f t="shared" si="257"/>
        <v>1.1167635303682919</v>
      </c>
      <c r="K1230" s="7">
        <f t="shared" si="258"/>
        <v>1.056770329999992</v>
      </c>
      <c r="L1230" s="22">
        <f t="shared" si="259"/>
        <v>1.104284154155569E-2</v>
      </c>
      <c r="M1230" s="7">
        <f t="shared" ca="1" si="248"/>
        <v>94.926345826666662</v>
      </c>
      <c r="N1230" s="7">
        <f t="shared" ca="1" si="250"/>
        <v>0.77097320333334096</v>
      </c>
      <c r="O1230" s="7">
        <f t="shared" ca="1" si="251"/>
        <v>0.5943996802580731</v>
      </c>
      <c r="P1230" s="7">
        <f t="shared" ca="1" si="252"/>
        <v>0.77097320333334096</v>
      </c>
      <c r="Q1230" s="22">
        <f t="shared" ca="1" si="253"/>
        <v>8.0563720190703538E-3</v>
      </c>
      <c r="R1230" s="23">
        <f t="shared" ca="1" si="249"/>
        <v>0.74611632259587723</v>
      </c>
      <c r="S1230" s="24">
        <f t="shared" ca="1" si="260"/>
        <v>0</v>
      </c>
    </row>
    <row r="1231" spans="5:19" x14ac:dyDescent="0.3">
      <c r="E1231" s="21">
        <f t="shared" si="254"/>
        <v>1230</v>
      </c>
      <c r="F1231" s="97">
        <v>45247</v>
      </c>
      <c r="G1231" s="98">
        <v>97.850738530000001</v>
      </c>
      <c r="H1231" s="25">
        <f t="shared" si="255"/>
        <v>95.697319030000003</v>
      </c>
      <c r="I1231" s="7">
        <f t="shared" si="256"/>
        <v>2.1534194999999983</v>
      </c>
      <c r="J1231" s="7">
        <f t="shared" si="257"/>
        <v>4.6372155429802424</v>
      </c>
      <c r="K1231" s="7">
        <f t="shared" si="258"/>
        <v>2.1534194999999983</v>
      </c>
      <c r="L1231" s="22">
        <f t="shared" si="259"/>
        <v>2.2007186990620237E-2</v>
      </c>
      <c r="M1231" s="7">
        <f t="shared" ca="1" si="248"/>
        <v>96.531435650000006</v>
      </c>
      <c r="N1231" s="7">
        <f t="shared" ca="1" si="250"/>
        <v>1.3193028799999951</v>
      </c>
      <c r="O1231" s="7">
        <f t="shared" ca="1" si="251"/>
        <v>1.7405600891762814</v>
      </c>
      <c r="P1231" s="7">
        <f t="shared" ca="1" si="252"/>
        <v>1.3193028799999951</v>
      </c>
      <c r="Q1231" s="22">
        <f t="shared" ca="1" si="253"/>
        <v>1.3482809632504825E-2</v>
      </c>
      <c r="R1231" s="23">
        <f t="shared" ca="1" si="249"/>
        <v>1.2944459992625315</v>
      </c>
      <c r="S1231" s="24">
        <f t="shared" ca="1" si="260"/>
        <v>0</v>
      </c>
    </row>
    <row r="1232" spans="5:19" x14ac:dyDescent="0.3">
      <c r="E1232" s="21">
        <f t="shared" si="254"/>
        <v>1231</v>
      </c>
      <c r="F1232" s="97">
        <v>45250</v>
      </c>
      <c r="G1232" s="98">
        <v>99.326217650000004</v>
      </c>
      <c r="H1232" s="25">
        <f t="shared" si="255"/>
        <v>97.850738530000001</v>
      </c>
      <c r="I1232" s="7">
        <f t="shared" si="256"/>
        <v>1.4754791200000028</v>
      </c>
      <c r="J1232" s="7">
        <f t="shared" si="257"/>
        <v>2.1770386335559828</v>
      </c>
      <c r="K1232" s="7">
        <f t="shared" si="258"/>
        <v>1.4754791200000028</v>
      </c>
      <c r="L1232" s="22">
        <f t="shared" si="259"/>
        <v>1.4854880764706162E-2</v>
      </c>
      <c r="M1232" s="7">
        <f t="shared" ca="1" si="248"/>
        <v>96.767382306666661</v>
      </c>
      <c r="N1232" s="7">
        <f t="shared" ca="1" si="250"/>
        <v>2.5588353433333424</v>
      </c>
      <c r="O1232" s="7">
        <f t="shared" ca="1" si="251"/>
        <v>6.5476383142918646</v>
      </c>
      <c r="P1232" s="7">
        <f t="shared" ca="1" si="252"/>
        <v>2.5588353433333424</v>
      </c>
      <c r="Q1232" s="22">
        <f t="shared" ca="1" si="253"/>
        <v>2.5761932789487855E-2</v>
      </c>
      <c r="R1232" s="23">
        <f t="shared" ca="1" si="249"/>
        <v>2.5339784625958788</v>
      </c>
      <c r="S1232" s="24">
        <f t="shared" ca="1" si="260"/>
        <v>0</v>
      </c>
    </row>
    <row r="1233" spans="5:19" x14ac:dyDescent="0.3">
      <c r="E1233" s="21">
        <f t="shared" si="254"/>
        <v>1232</v>
      </c>
      <c r="F1233" s="97">
        <v>45251</v>
      </c>
      <c r="G1233" s="98">
        <v>100.6820755</v>
      </c>
      <c r="H1233" s="25">
        <f t="shared" si="255"/>
        <v>99.326217650000004</v>
      </c>
      <c r="I1233" s="7">
        <f t="shared" si="256"/>
        <v>1.3558578499999925</v>
      </c>
      <c r="J1233" s="7">
        <f t="shared" si="257"/>
        <v>1.8383505094066022</v>
      </c>
      <c r="K1233" s="7">
        <f t="shared" si="258"/>
        <v>1.3558578499999925</v>
      </c>
      <c r="L1233" s="22">
        <f t="shared" si="259"/>
        <v>1.3466725266306141E-2</v>
      </c>
      <c r="M1233" s="7">
        <f t="shared" ca="1" si="248"/>
        <v>97.624758403333331</v>
      </c>
      <c r="N1233" s="7">
        <f t="shared" ca="1" si="250"/>
        <v>3.0573170966666652</v>
      </c>
      <c r="O1233" s="7">
        <f t="shared" ca="1" si="251"/>
        <v>9.3471878295702862</v>
      </c>
      <c r="P1233" s="7">
        <f t="shared" ca="1" si="252"/>
        <v>3.0573170966666652</v>
      </c>
      <c r="Q1233" s="22">
        <f t="shared" ca="1" si="253"/>
        <v>3.0366051568599867E-2</v>
      </c>
      <c r="R1233" s="23">
        <f t="shared" ca="1" si="249"/>
        <v>3.0324602159292016</v>
      </c>
      <c r="S1233" s="24">
        <f t="shared" ca="1" si="260"/>
        <v>0</v>
      </c>
    </row>
    <row r="1234" spans="5:19" x14ac:dyDescent="0.3">
      <c r="E1234" s="21">
        <f t="shared" si="254"/>
        <v>1233</v>
      </c>
      <c r="F1234" s="97">
        <v>45252</v>
      </c>
      <c r="G1234" s="98">
        <v>101.6889954</v>
      </c>
      <c r="H1234" s="25">
        <f t="shared" si="255"/>
        <v>100.6820755</v>
      </c>
      <c r="I1234" s="7">
        <f t="shared" si="256"/>
        <v>1.0069198999999998</v>
      </c>
      <c r="J1234" s="7">
        <f t="shared" si="257"/>
        <v>1.0138876850160095</v>
      </c>
      <c r="K1234" s="7">
        <f t="shared" si="258"/>
        <v>1.0069198999999998</v>
      </c>
      <c r="L1234" s="22">
        <f t="shared" si="259"/>
        <v>9.9019554283058617E-3</v>
      </c>
      <c r="M1234" s="7">
        <f t="shared" ca="1" si="248"/>
        <v>99.286343893333324</v>
      </c>
      <c r="N1234" s="7">
        <f t="shared" ca="1" si="250"/>
        <v>2.4026515066666718</v>
      </c>
      <c r="O1234" s="7">
        <f t="shared" ca="1" si="251"/>
        <v>5.7727342624876279</v>
      </c>
      <c r="P1234" s="7">
        <f t="shared" ca="1" si="252"/>
        <v>2.4026515066666718</v>
      </c>
      <c r="Q1234" s="22">
        <f t="shared" ca="1" si="253"/>
        <v>2.3627448547561047E-2</v>
      </c>
      <c r="R1234" s="23">
        <f t="shared" ca="1" si="249"/>
        <v>2.3777946259292082</v>
      </c>
      <c r="S1234" s="24">
        <f t="shared" ca="1" si="260"/>
        <v>0</v>
      </c>
    </row>
    <row r="1235" spans="5:19" x14ac:dyDescent="0.3">
      <c r="E1235" s="21">
        <f t="shared" si="254"/>
        <v>1234</v>
      </c>
      <c r="F1235" s="97">
        <v>45254</v>
      </c>
      <c r="G1235" s="98">
        <v>100.78176879999999</v>
      </c>
      <c r="H1235" s="25">
        <f t="shared" si="255"/>
        <v>101.6889954</v>
      </c>
      <c r="I1235" s="7">
        <f t="shared" si="256"/>
        <v>-0.90722660000000133</v>
      </c>
      <c r="J1235" s="7">
        <f t="shared" si="257"/>
        <v>0.82306010374756244</v>
      </c>
      <c r="K1235" s="7">
        <f t="shared" si="258"/>
        <v>0.90722660000000133</v>
      </c>
      <c r="L1235" s="22">
        <f t="shared" si="259"/>
        <v>9.0018920168029575E-3</v>
      </c>
      <c r="M1235" s="7">
        <f t="shared" ca="1" si="248"/>
        <v>100.56576285</v>
      </c>
      <c r="N1235" s="7">
        <f t="shared" ca="1" si="250"/>
        <v>0.21600594999999601</v>
      </c>
      <c r="O1235" s="7">
        <f t="shared" ca="1" si="251"/>
        <v>4.6658570435400774E-2</v>
      </c>
      <c r="P1235" s="7">
        <f t="shared" ca="1" si="252"/>
        <v>0.21600594999999601</v>
      </c>
      <c r="Q1235" s="22">
        <f t="shared" ca="1" si="253"/>
        <v>2.1433038194502894E-3</v>
      </c>
      <c r="R1235" s="23">
        <f t="shared" ca="1" si="249"/>
        <v>0.19114906926253228</v>
      </c>
      <c r="S1235" s="24">
        <f t="shared" ca="1" si="260"/>
        <v>0</v>
      </c>
    </row>
    <row r="1236" spans="5:19" x14ac:dyDescent="0.3">
      <c r="E1236" s="21">
        <f t="shared" si="254"/>
        <v>1235</v>
      </c>
      <c r="F1236" s="97">
        <v>45257</v>
      </c>
      <c r="G1236" s="98">
        <v>101.160614</v>
      </c>
      <c r="H1236" s="25">
        <f t="shared" si="255"/>
        <v>100.78176879999999</v>
      </c>
      <c r="I1236" s="7">
        <f t="shared" si="256"/>
        <v>0.37884520000000066</v>
      </c>
      <c r="J1236" s="7">
        <f t="shared" si="257"/>
        <v>0.14352368556304049</v>
      </c>
      <c r="K1236" s="7">
        <f t="shared" si="258"/>
        <v>0.37884520000000066</v>
      </c>
      <c r="L1236" s="22">
        <f t="shared" si="259"/>
        <v>3.7449871547833892E-3</v>
      </c>
      <c r="M1236" s="7">
        <f t="shared" ca="1" si="248"/>
        <v>101.05094656666667</v>
      </c>
      <c r="N1236" s="7">
        <f t="shared" ca="1" si="250"/>
        <v>0.10966743333332829</v>
      </c>
      <c r="O1236" s="7">
        <f t="shared" ca="1" si="251"/>
        <v>1.2026945933920005E-2</v>
      </c>
      <c r="P1236" s="7">
        <f t="shared" ca="1" si="252"/>
        <v>0.10966743333332829</v>
      </c>
      <c r="Q1236" s="22">
        <f t="shared" ca="1" si="253"/>
        <v>1.0840922074012748E-3</v>
      </c>
      <c r="R1236" s="23">
        <f t="shared" ca="1" si="249"/>
        <v>8.4810552595864563E-2</v>
      </c>
      <c r="S1236" s="24">
        <f t="shared" ca="1" si="260"/>
        <v>0</v>
      </c>
    </row>
    <row r="1237" spans="5:19" x14ac:dyDescent="0.3">
      <c r="E1237" s="21">
        <f t="shared" si="254"/>
        <v>1236</v>
      </c>
      <c r="F1237" s="97">
        <v>45258</v>
      </c>
      <c r="G1237" s="98">
        <v>102.137619</v>
      </c>
      <c r="H1237" s="25">
        <f t="shared" si="255"/>
        <v>101.160614</v>
      </c>
      <c r="I1237" s="7">
        <f t="shared" si="256"/>
        <v>0.97700500000000545</v>
      </c>
      <c r="J1237" s="7">
        <f t="shared" si="257"/>
        <v>0.95453877002501064</v>
      </c>
      <c r="K1237" s="7">
        <f t="shared" si="258"/>
        <v>0.97700500000000545</v>
      </c>
      <c r="L1237" s="22">
        <f t="shared" si="259"/>
        <v>9.5655744628235888E-3</v>
      </c>
      <c r="M1237" s="7">
        <f t="shared" ca="1" si="248"/>
        <v>101.21045939999999</v>
      </c>
      <c r="N1237" s="7">
        <f t="shared" ca="1" si="250"/>
        <v>0.92715960000001019</v>
      </c>
      <c r="O1237" s="7">
        <f t="shared" ca="1" si="251"/>
        <v>0.85962492387217893</v>
      </c>
      <c r="P1237" s="7">
        <f t="shared" ca="1" si="252"/>
        <v>0.92715960000001019</v>
      </c>
      <c r="Q1237" s="22">
        <f t="shared" ca="1" si="253"/>
        <v>9.0775525127525271E-3</v>
      </c>
      <c r="R1237" s="23">
        <f t="shared" ca="1" si="249"/>
        <v>0.90230271926254646</v>
      </c>
      <c r="S1237" s="24">
        <f t="shared" ca="1" si="260"/>
        <v>0</v>
      </c>
    </row>
    <row r="1238" spans="5:19" x14ac:dyDescent="0.3">
      <c r="E1238" s="21">
        <f t="shared" si="254"/>
        <v>1237</v>
      </c>
      <c r="F1238" s="97">
        <v>45259</v>
      </c>
      <c r="G1238" s="98">
        <v>105.2879868</v>
      </c>
      <c r="H1238" s="25">
        <f t="shared" si="255"/>
        <v>102.137619</v>
      </c>
      <c r="I1238" s="7">
        <f t="shared" si="256"/>
        <v>3.1503677999999979</v>
      </c>
      <c r="J1238" s="7">
        <f t="shared" si="257"/>
        <v>9.9248172752768262</v>
      </c>
      <c r="K1238" s="7">
        <f t="shared" si="258"/>
        <v>3.1503677999999979</v>
      </c>
      <c r="L1238" s="22">
        <f t="shared" si="259"/>
        <v>2.992143639315932E-2</v>
      </c>
      <c r="M1238" s="7">
        <f t="shared" ca="1" si="248"/>
        <v>101.36000059999999</v>
      </c>
      <c r="N1238" s="7">
        <f t="shared" ca="1" si="250"/>
        <v>3.9279862000000065</v>
      </c>
      <c r="O1238" s="7">
        <f t="shared" ca="1" si="251"/>
        <v>15.429075587390491</v>
      </c>
      <c r="P1238" s="7">
        <f t="shared" ca="1" si="252"/>
        <v>3.9279862000000065</v>
      </c>
      <c r="Q1238" s="22">
        <f t="shared" ca="1" si="253"/>
        <v>3.7307069109996573E-2</v>
      </c>
      <c r="R1238" s="23">
        <f t="shared" ca="1" si="249"/>
        <v>3.9031293192625429</v>
      </c>
      <c r="S1238" s="24">
        <f t="shared" ca="1" si="260"/>
        <v>0</v>
      </c>
    </row>
    <row r="1239" spans="5:19" x14ac:dyDescent="0.3">
      <c r="E1239" s="21">
        <f t="shared" si="254"/>
        <v>1238</v>
      </c>
      <c r="F1239" s="97">
        <v>45260</v>
      </c>
      <c r="G1239" s="98">
        <v>104.5502472</v>
      </c>
      <c r="H1239" s="25">
        <f t="shared" si="255"/>
        <v>105.2879868</v>
      </c>
      <c r="I1239" s="7">
        <f t="shared" si="256"/>
        <v>-0.73773959999999761</v>
      </c>
      <c r="J1239" s="7">
        <f t="shared" si="257"/>
        <v>0.54425971740815648</v>
      </c>
      <c r="K1239" s="7">
        <f t="shared" si="258"/>
        <v>0.73773959999999761</v>
      </c>
      <c r="L1239" s="22">
        <f t="shared" si="259"/>
        <v>7.0563161710056445E-3</v>
      </c>
      <c r="M1239" s="7">
        <f t="shared" ca="1" si="248"/>
        <v>102.86207326666666</v>
      </c>
      <c r="N1239" s="7">
        <f t="shared" ca="1" si="250"/>
        <v>1.6881739333333456</v>
      </c>
      <c r="O1239" s="7">
        <f t="shared" ca="1" si="251"/>
        <v>2.8499312291861791</v>
      </c>
      <c r="P1239" s="7">
        <f t="shared" ca="1" si="252"/>
        <v>1.6881739333333456</v>
      </c>
      <c r="Q1239" s="22">
        <f t="shared" ca="1" si="253"/>
        <v>1.6147010442777276E-2</v>
      </c>
      <c r="R1239" s="23">
        <f t="shared" ca="1" si="249"/>
        <v>1.663317052595882</v>
      </c>
      <c r="S1239" s="24">
        <f t="shared" ca="1" si="260"/>
        <v>0</v>
      </c>
    </row>
    <row r="1240" spans="5:19" x14ac:dyDescent="0.3">
      <c r="E1240" s="21">
        <f t="shared" si="254"/>
        <v>1239</v>
      </c>
      <c r="F1240" s="97">
        <v>45261</v>
      </c>
      <c r="G1240" s="98">
        <v>105.53722380000001</v>
      </c>
      <c r="H1240" s="25">
        <f t="shared" si="255"/>
        <v>104.5502472</v>
      </c>
      <c r="I1240" s="7">
        <f t="shared" si="256"/>
        <v>0.98697660000000553</v>
      </c>
      <c r="J1240" s="7">
        <f t="shared" si="257"/>
        <v>0.97412280894757097</v>
      </c>
      <c r="K1240" s="7">
        <f t="shared" si="258"/>
        <v>0.98697660000000553</v>
      </c>
      <c r="L1240" s="22">
        <f t="shared" si="259"/>
        <v>9.3519287741583128E-3</v>
      </c>
      <c r="M1240" s="7">
        <f t="shared" ca="1" si="248"/>
        <v>103.99195100000001</v>
      </c>
      <c r="N1240" s="7">
        <f t="shared" ca="1" si="250"/>
        <v>1.5452727999999922</v>
      </c>
      <c r="O1240" s="7">
        <f t="shared" ca="1" si="251"/>
        <v>2.3878680264198158</v>
      </c>
      <c r="P1240" s="7">
        <f t="shared" ca="1" si="252"/>
        <v>1.5452727999999922</v>
      </c>
      <c r="Q1240" s="22">
        <f t="shared" ca="1" si="253"/>
        <v>1.4641969386350222E-2</v>
      </c>
      <c r="R1240" s="23">
        <f t="shared" ca="1" si="249"/>
        <v>1.5204159192625286</v>
      </c>
      <c r="S1240" s="24">
        <f t="shared" ca="1" si="260"/>
        <v>0</v>
      </c>
    </row>
    <row r="1241" spans="5:19" x14ac:dyDescent="0.3">
      <c r="E1241" s="21">
        <f t="shared" si="254"/>
        <v>1240</v>
      </c>
      <c r="F1241" s="97">
        <v>45264</v>
      </c>
      <c r="G1241" s="98">
        <v>105.2680435</v>
      </c>
      <c r="H1241" s="25">
        <f t="shared" si="255"/>
        <v>105.53722380000001</v>
      </c>
      <c r="I1241" s="7">
        <f t="shared" si="256"/>
        <v>-0.26918030000000215</v>
      </c>
      <c r="J1241" s="7">
        <f t="shared" si="257"/>
        <v>7.2458033908091163E-2</v>
      </c>
      <c r="K1241" s="7">
        <f t="shared" si="258"/>
        <v>0.26918030000000215</v>
      </c>
      <c r="L1241" s="22">
        <f t="shared" si="259"/>
        <v>2.557094166949176E-3</v>
      </c>
      <c r="M1241" s="7">
        <f t="shared" ca="1" si="248"/>
        <v>105.12515259999999</v>
      </c>
      <c r="N1241" s="7">
        <f t="shared" ca="1" si="250"/>
        <v>0.14289090000001181</v>
      </c>
      <c r="O1241" s="7">
        <f t="shared" ca="1" si="251"/>
        <v>2.0417809302813377E-2</v>
      </c>
      <c r="P1241" s="7">
        <f t="shared" ca="1" si="252"/>
        <v>0.14289090000001181</v>
      </c>
      <c r="Q1241" s="22">
        <f t="shared" ca="1" si="253"/>
        <v>1.3574005486290985E-3</v>
      </c>
      <c r="R1241" s="23">
        <f t="shared" ca="1" si="249"/>
        <v>0.11803401926254808</v>
      </c>
      <c r="S1241" s="24">
        <f t="shared" ca="1" si="260"/>
        <v>0</v>
      </c>
    </row>
    <row r="1242" spans="5:19" x14ac:dyDescent="0.3">
      <c r="E1242" s="21">
        <f t="shared" si="254"/>
        <v>1241</v>
      </c>
      <c r="F1242" s="97">
        <v>45265</v>
      </c>
      <c r="G1242" s="98">
        <v>105.0886002</v>
      </c>
      <c r="H1242" s="25">
        <f t="shared" si="255"/>
        <v>105.2680435</v>
      </c>
      <c r="I1242" s="7">
        <f t="shared" si="256"/>
        <v>-0.17944330000000264</v>
      </c>
      <c r="J1242" s="7">
        <f t="shared" si="257"/>
        <v>3.2199897914890946E-2</v>
      </c>
      <c r="K1242" s="7">
        <f t="shared" si="258"/>
        <v>0.17944330000000264</v>
      </c>
      <c r="L1242" s="22">
        <f t="shared" si="259"/>
        <v>1.7075429652549758E-3</v>
      </c>
      <c r="M1242" s="7">
        <f t="shared" ca="1" si="248"/>
        <v>105.11850483333335</v>
      </c>
      <c r="N1242" s="7">
        <f t="shared" ca="1" si="250"/>
        <v>-2.9904633333345032E-2</v>
      </c>
      <c r="O1242" s="7">
        <f t="shared" ca="1" si="251"/>
        <v>8.9428709480181084E-4</v>
      </c>
      <c r="P1242" s="7">
        <f t="shared" ca="1" si="252"/>
        <v>2.9904633333345032E-2</v>
      </c>
      <c r="Q1242" s="22">
        <f t="shared" ca="1" si="253"/>
        <v>2.8456591177760337E-4</v>
      </c>
      <c r="R1242" s="23">
        <f t="shared" ca="1" si="249"/>
        <v>-5.4761514070808752E-2</v>
      </c>
      <c r="S1242" s="24">
        <f t="shared" ca="1" si="260"/>
        <v>1</v>
      </c>
    </row>
    <row r="1243" spans="5:19" x14ac:dyDescent="0.3">
      <c r="E1243" s="21">
        <f t="shared" si="254"/>
        <v>1242</v>
      </c>
      <c r="F1243" s="97">
        <v>45266</v>
      </c>
      <c r="G1243" s="98">
        <v>105.43753049999999</v>
      </c>
      <c r="H1243" s="25">
        <f t="shared" si="255"/>
        <v>105.0886002</v>
      </c>
      <c r="I1243" s="7">
        <f t="shared" si="256"/>
        <v>0.34893029999999214</v>
      </c>
      <c r="J1243" s="7">
        <f t="shared" si="257"/>
        <v>0.12175235425808452</v>
      </c>
      <c r="K1243" s="7">
        <f t="shared" si="258"/>
        <v>0.34893029999999214</v>
      </c>
      <c r="L1243" s="22">
        <f t="shared" si="259"/>
        <v>3.3093557706190034E-3</v>
      </c>
      <c r="M1243" s="7">
        <f t="shared" ca="1" si="248"/>
        <v>105.29795583333335</v>
      </c>
      <c r="N1243" s="7">
        <f t="shared" ca="1" si="250"/>
        <v>0.13957466666664686</v>
      </c>
      <c r="O1243" s="7">
        <f t="shared" ca="1" si="251"/>
        <v>1.9481087575105582E-2</v>
      </c>
      <c r="P1243" s="7">
        <f t="shared" ca="1" si="252"/>
        <v>0.13957466666664686</v>
      </c>
      <c r="Q1243" s="22">
        <f t="shared" ca="1" si="253"/>
        <v>1.323766461569838E-3</v>
      </c>
      <c r="R1243" s="23">
        <f t="shared" ca="1" si="249"/>
        <v>0.11471778592918314</v>
      </c>
      <c r="S1243" s="24">
        <f t="shared" ca="1" si="260"/>
        <v>1</v>
      </c>
    </row>
    <row r="1244" spans="5:19" x14ac:dyDescent="0.3">
      <c r="E1244" s="21">
        <f t="shared" si="254"/>
        <v>1243</v>
      </c>
      <c r="F1244" s="97">
        <v>45267</v>
      </c>
      <c r="G1244" s="98">
        <v>103.0548172</v>
      </c>
      <c r="H1244" s="25">
        <f t="shared" si="255"/>
        <v>105.43753049999999</v>
      </c>
      <c r="I1244" s="7">
        <f t="shared" si="256"/>
        <v>-2.3827132999999918</v>
      </c>
      <c r="J1244" s="7">
        <f t="shared" si="257"/>
        <v>5.6773226699968511</v>
      </c>
      <c r="K1244" s="7">
        <f t="shared" si="258"/>
        <v>2.3827132999999918</v>
      </c>
      <c r="L1244" s="22">
        <f t="shared" si="259"/>
        <v>2.3120833792522527E-2</v>
      </c>
      <c r="M1244" s="7">
        <f t="shared" ca="1" si="248"/>
        <v>105.26472473333332</v>
      </c>
      <c r="N1244" s="7">
        <f t="shared" ca="1" si="250"/>
        <v>-2.2099075333333218</v>
      </c>
      <c r="O1244" s="7">
        <f t="shared" ca="1" si="251"/>
        <v>4.8836913058833664</v>
      </c>
      <c r="P1244" s="7">
        <f t="shared" ca="1" si="252"/>
        <v>2.2099075333333218</v>
      </c>
      <c r="Q1244" s="22">
        <f t="shared" ca="1" si="253"/>
        <v>2.144400032309525E-2</v>
      </c>
      <c r="R1244" s="23">
        <f t="shared" ca="1" si="249"/>
        <v>-2.2347644140707854</v>
      </c>
      <c r="S1244" s="24">
        <f t="shared" ca="1" si="260"/>
        <v>1</v>
      </c>
    </row>
    <row r="1245" spans="5:19" x14ac:dyDescent="0.3">
      <c r="E1245" s="21">
        <f t="shared" si="254"/>
        <v>1244</v>
      </c>
      <c r="F1245" s="97">
        <v>45268</v>
      </c>
      <c r="G1245" s="98">
        <v>103.7925644</v>
      </c>
      <c r="H1245" s="25">
        <f t="shared" si="255"/>
        <v>103.0548172</v>
      </c>
      <c r="I1245" s="7">
        <f t="shared" si="256"/>
        <v>0.73774720000000116</v>
      </c>
      <c r="J1245" s="7">
        <f t="shared" si="257"/>
        <v>0.54427093110784175</v>
      </c>
      <c r="K1245" s="7">
        <f t="shared" si="258"/>
        <v>0.73774720000000116</v>
      </c>
      <c r="L1245" s="22">
        <f t="shared" si="259"/>
        <v>7.1079003035019062E-3</v>
      </c>
      <c r="M1245" s="7">
        <f t="shared" ca="1" si="248"/>
        <v>104.52698263333333</v>
      </c>
      <c r="N1245" s="7">
        <f t="shared" ca="1" si="250"/>
        <v>-0.73441823333332934</v>
      </c>
      <c r="O1245" s="7">
        <f t="shared" ca="1" si="251"/>
        <v>0.53937014145244855</v>
      </c>
      <c r="P1245" s="7">
        <f t="shared" ca="1" si="252"/>
        <v>0.73441823333332934</v>
      </c>
      <c r="Q1245" s="22">
        <f t="shared" ca="1" si="253"/>
        <v>7.0758270361545219E-3</v>
      </c>
      <c r="R1245" s="23">
        <f t="shared" ca="1" si="249"/>
        <v>-0.75927511407079307</v>
      </c>
      <c r="S1245" s="24">
        <f t="shared" ca="1" si="260"/>
        <v>0</v>
      </c>
    </row>
    <row r="1246" spans="5:19" x14ac:dyDescent="0.3">
      <c r="E1246" s="21">
        <f t="shared" si="254"/>
        <v>1245</v>
      </c>
      <c r="F1246" s="97">
        <v>45271</v>
      </c>
      <c r="G1246" s="98">
        <v>104.4306107</v>
      </c>
      <c r="H1246" s="25">
        <f t="shared" si="255"/>
        <v>103.7925644</v>
      </c>
      <c r="I1246" s="7">
        <f t="shared" si="256"/>
        <v>0.63804629999999918</v>
      </c>
      <c r="J1246" s="7">
        <f t="shared" si="257"/>
        <v>0.40710308094368897</v>
      </c>
      <c r="K1246" s="7">
        <f t="shared" si="258"/>
        <v>0.63804629999999918</v>
      </c>
      <c r="L1246" s="22">
        <f t="shared" si="259"/>
        <v>6.1097631788530676E-3</v>
      </c>
      <c r="M1246" s="7">
        <f t="shared" ca="1" si="248"/>
        <v>104.09497069999999</v>
      </c>
      <c r="N1246" s="7">
        <f t="shared" ca="1" si="250"/>
        <v>0.33564000000001215</v>
      </c>
      <c r="O1246" s="7">
        <f t="shared" ca="1" si="251"/>
        <v>0.11265420960000816</v>
      </c>
      <c r="P1246" s="7">
        <f t="shared" ca="1" si="252"/>
        <v>0.33564000000001215</v>
      </c>
      <c r="Q1246" s="22">
        <f t="shared" ca="1" si="253"/>
        <v>3.2140001648004548E-3</v>
      </c>
      <c r="R1246" s="23">
        <f t="shared" ca="1" si="249"/>
        <v>0.31078311926254842</v>
      </c>
      <c r="S1246" s="24">
        <f t="shared" ca="1" si="260"/>
        <v>1</v>
      </c>
    </row>
    <row r="1247" spans="5:19" x14ac:dyDescent="0.3">
      <c r="E1247" s="21">
        <f t="shared" si="254"/>
        <v>1246</v>
      </c>
      <c r="F1247" s="97">
        <v>45272</v>
      </c>
      <c r="G1247" s="98">
        <v>104.350853</v>
      </c>
      <c r="H1247" s="25">
        <f t="shared" si="255"/>
        <v>104.4306107</v>
      </c>
      <c r="I1247" s="7">
        <f t="shared" si="256"/>
        <v>-7.9757700000001819E-2</v>
      </c>
      <c r="J1247" s="7">
        <f t="shared" si="257"/>
        <v>6.36129070929029E-3</v>
      </c>
      <c r="K1247" s="7">
        <f t="shared" si="258"/>
        <v>7.9757700000001819E-2</v>
      </c>
      <c r="L1247" s="22">
        <f t="shared" si="259"/>
        <v>7.64322453597977E-4</v>
      </c>
      <c r="M1247" s="7">
        <f t="shared" ca="1" si="248"/>
        <v>103.75933076666666</v>
      </c>
      <c r="N1247" s="7">
        <f t="shared" ca="1" si="250"/>
        <v>0.59152223333333609</v>
      </c>
      <c r="O1247" s="7">
        <f t="shared" ca="1" si="251"/>
        <v>0.34989855252765772</v>
      </c>
      <c r="P1247" s="7">
        <f t="shared" ca="1" si="252"/>
        <v>0.59152223333333609</v>
      </c>
      <c r="Q1247" s="22">
        <f t="shared" ca="1" si="253"/>
        <v>5.6685903021160364E-3</v>
      </c>
      <c r="R1247" s="23">
        <f t="shared" ca="1" si="249"/>
        <v>0.56666535259587236</v>
      </c>
      <c r="S1247" s="24">
        <f t="shared" ca="1" si="260"/>
        <v>0</v>
      </c>
    </row>
    <row r="1248" spans="5:19" x14ac:dyDescent="0.3">
      <c r="E1248" s="21">
        <f t="shared" si="254"/>
        <v>1247</v>
      </c>
      <c r="F1248" s="97">
        <v>45273</v>
      </c>
      <c r="G1248" s="98">
        <v>106.07557679999999</v>
      </c>
      <c r="H1248" s="25">
        <f t="shared" si="255"/>
        <v>104.350853</v>
      </c>
      <c r="I1248" s="7">
        <f t="shared" si="256"/>
        <v>1.7247237999999925</v>
      </c>
      <c r="J1248" s="7">
        <f t="shared" si="257"/>
        <v>2.9746721862864143</v>
      </c>
      <c r="K1248" s="7">
        <f t="shared" si="258"/>
        <v>1.7247237999999925</v>
      </c>
      <c r="L1248" s="22">
        <f t="shared" si="259"/>
        <v>1.6259386486786397E-2</v>
      </c>
      <c r="M1248" s="7">
        <f t="shared" ca="1" si="248"/>
        <v>104.19134269999999</v>
      </c>
      <c r="N1248" s="7">
        <f t="shared" ca="1" si="250"/>
        <v>1.8842341000000005</v>
      </c>
      <c r="O1248" s="7">
        <f t="shared" ca="1" si="251"/>
        <v>3.5503381436028119</v>
      </c>
      <c r="P1248" s="7">
        <f t="shared" ca="1" si="252"/>
        <v>1.8842341000000005</v>
      </c>
      <c r="Q1248" s="22">
        <f t="shared" ca="1" si="253"/>
        <v>1.776312848670742E-2</v>
      </c>
      <c r="R1248" s="23">
        <f t="shared" ca="1" si="249"/>
        <v>1.8593772192625369</v>
      </c>
      <c r="S1248" s="24">
        <f t="shared" ca="1" si="260"/>
        <v>0</v>
      </c>
    </row>
    <row r="1249" spans="5:19" x14ac:dyDescent="0.3">
      <c r="E1249" s="21">
        <f t="shared" si="254"/>
        <v>1248</v>
      </c>
      <c r="F1249" s="97">
        <v>45274</v>
      </c>
      <c r="G1249" s="98">
        <v>108.209053</v>
      </c>
      <c r="H1249" s="25">
        <f t="shared" si="255"/>
        <v>106.07557679999999</v>
      </c>
      <c r="I1249" s="7">
        <f t="shared" si="256"/>
        <v>2.133476200000004</v>
      </c>
      <c r="J1249" s="7">
        <f t="shared" si="257"/>
        <v>4.5517206959664573</v>
      </c>
      <c r="K1249" s="7">
        <f t="shared" si="258"/>
        <v>2.133476200000004</v>
      </c>
      <c r="L1249" s="22">
        <f t="shared" si="259"/>
        <v>1.9716244998466109E-2</v>
      </c>
      <c r="M1249" s="7">
        <f t="shared" ca="1" si="248"/>
        <v>104.95234683333335</v>
      </c>
      <c r="N1249" s="7">
        <f t="shared" ca="1" si="250"/>
        <v>3.2567061666666461</v>
      </c>
      <c r="O1249" s="7">
        <f t="shared" ca="1" si="251"/>
        <v>10.606135056004561</v>
      </c>
      <c r="P1249" s="7">
        <f t="shared" ca="1" si="252"/>
        <v>3.2567061666666461</v>
      </c>
      <c r="Q1249" s="22">
        <f t="shared" ca="1" si="253"/>
        <v>3.0096429793786721E-2</v>
      </c>
      <c r="R1249" s="23">
        <f t="shared" ca="1" si="249"/>
        <v>3.2318492859291825</v>
      </c>
      <c r="S1249" s="24">
        <f t="shared" ca="1" si="260"/>
        <v>0</v>
      </c>
    </row>
    <row r="1250" spans="5:19" x14ac:dyDescent="0.3">
      <c r="E1250" s="21">
        <f t="shared" si="254"/>
        <v>1249</v>
      </c>
      <c r="F1250" s="97">
        <v>45275</v>
      </c>
      <c r="G1250" s="98">
        <v>104.0916519</v>
      </c>
      <c r="H1250" s="25">
        <f t="shared" si="255"/>
        <v>108.209053</v>
      </c>
      <c r="I1250" s="7">
        <f t="shared" si="256"/>
        <v>-4.117401099999995</v>
      </c>
      <c r="J1250" s="7">
        <f t="shared" si="257"/>
        <v>16.95299181828117</v>
      </c>
      <c r="K1250" s="7">
        <f t="shared" si="258"/>
        <v>4.117401099999995</v>
      </c>
      <c r="L1250" s="22">
        <f t="shared" si="259"/>
        <v>3.9555536153423221E-2</v>
      </c>
      <c r="M1250" s="7">
        <f t="shared" ca="1" si="248"/>
        <v>106.21182759999999</v>
      </c>
      <c r="N1250" s="7">
        <f t="shared" ca="1" si="250"/>
        <v>-2.1201756999999901</v>
      </c>
      <c r="O1250" s="7">
        <f t="shared" ca="1" si="251"/>
        <v>4.4951449988704484</v>
      </c>
      <c r="P1250" s="7">
        <f t="shared" ca="1" si="252"/>
        <v>2.1201756999999901</v>
      </c>
      <c r="Q1250" s="22">
        <f t="shared" ca="1" si="253"/>
        <v>2.0368354822890365E-2</v>
      </c>
      <c r="R1250" s="23">
        <f t="shared" ca="1" si="249"/>
        <v>-2.1450325807374537</v>
      </c>
      <c r="S1250" s="24">
        <f t="shared" ca="1" si="260"/>
        <v>1</v>
      </c>
    </row>
    <row r="1251" spans="5:19" x14ac:dyDescent="0.3">
      <c r="E1251" s="21">
        <f t="shared" si="254"/>
        <v>1250</v>
      </c>
      <c r="F1251" s="97">
        <v>45278</v>
      </c>
      <c r="G1251" s="98">
        <v>104.9191132</v>
      </c>
      <c r="H1251" s="25">
        <f t="shared" si="255"/>
        <v>104.0916519</v>
      </c>
      <c r="I1251" s="7">
        <f t="shared" si="256"/>
        <v>0.82746129999999596</v>
      </c>
      <c r="J1251" s="7">
        <f t="shared" si="257"/>
        <v>0.6846922029976833</v>
      </c>
      <c r="K1251" s="7">
        <f t="shared" si="258"/>
        <v>0.82746129999999596</v>
      </c>
      <c r="L1251" s="22">
        <f t="shared" si="259"/>
        <v>7.8866593012720584E-3</v>
      </c>
      <c r="M1251" s="7">
        <f t="shared" ca="1" si="248"/>
        <v>106.12542723333333</v>
      </c>
      <c r="N1251" s="7">
        <f t="shared" ca="1" si="250"/>
        <v>-1.206314033333328</v>
      </c>
      <c r="O1251" s="7">
        <f t="shared" ca="1" si="251"/>
        <v>1.4551935470169215</v>
      </c>
      <c r="P1251" s="7">
        <f t="shared" ca="1" si="252"/>
        <v>1.206314033333328</v>
      </c>
      <c r="Q1251" s="22">
        <f t="shared" ca="1" si="253"/>
        <v>1.1497562231905407E-2</v>
      </c>
      <c r="R1251" s="23">
        <f t="shared" ca="1" si="249"/>
        <v>-1.2311709140707916</v>
      </c>
      <c r="S1251" s="24">
        <f t="shared" ca="1" si="260"/>
        <v>0</v>
      </c>
    </row>
    <row r="1252" spans="5:19" x14ac:dyDescent="0.3">
      <c r="E1252" s="21">
        <f t="shared" si="254"/>
        <v>1251</v>
      </c>
      <c r="F1252" s="97">
        <v>45279</v>
      </c>
      <c r="G1252" s="98">
        <v>105.82633970000001</v>
      </c>
      <c r="H1252" s="25">
        <f t="shared" si="255"/>
        <v>104.9191132</v>
      </c>
      <c r="I1252" s="7">
        <f t="shared" si="256"/>
        <v>0.90722650000000726</v>
      </c>
      <c r="J1252" s="7">
        <f t="shared" si="257"/>
        <v>0.82305992230226321</v>
      </c>
      <c r="K1252" s="7">
        <f t="shared" si="258"/>
        <v>0.90722650000000726</v>
      </c>
      <c r="L1252" s="22">
        <f t="shared" si="259"/>
        <v>8.5727854007975977E-3</v>
      </c>
      <c r="M1252" s="7">
        <f t="shared" ca="1" si="248"/>
        <v>105.73993936666666</v>
      </c>
      <c r="N1252" s="7">
        <f t="shared" ca="1" si="250"/>
        <v>8.6400333333344292E-2</v>
      </c>
      <c r="O1252" s="7">
        <f t="shared" ca="1" si="251"/>
        <v>7.4650176001130044E-3</v>
      </c>
      <c r="P1252" s="7">
        <f t="shared" ca="1" si="252"/>
        <v>8.6400333333344292E-2</v>
      </c>
      <c r="Q1252" s="22">
        <f t="shared" ca="1" si="253"/>
        <v>8.1643505367637965E-4</v>
      </c>
      <c r="R1252" s="23">
        <f t="shared" ca="1" si="249"/>
        <v>6.1543452595880573E-2</v>
      </c>
      <c r="S1252" s="24">
        <f t="shared" ca="1" si="260"/>
        <v>1</v>
      </c>
    </row>
    <row r="1253" spans="5:19" x14ac:dyDescent="0.3">
      <c r="E1253" s="21">
        <f t="shared" si="254"/>
        <v>1252</v>
      </c>
      <c r="F1253" s="97">
        <v>45280</v>
      </c>
      <c r="G1253" s="98">
        <v>106.0157547</v>
      </c>
      <c r="H1253" s="25">
        <f t="shared" si="255"/>
        <v>105.82633970000001</v>
      </c>
      <c r="I1253" s="7">
        <f t="shared" si="256"/>
        <v>0.18941499999999678</v>
      </c>
      <c r="J1253" s="7">
        <f t="shared" si="257"/>
        <v>3.5878042224998782E-2</v>
      </c>
      <c r="K1253" s="7">
        <f t="shared" si="258"/>
        <v>0.18941499999999678</v>
      </c>
      <c r="L1253" s="22">
        <f t="shared" si="259"/>
        <v>1.7866684110866098E-3</v>
      </c>
      <c r="M1253" s="7">
        <f t="shared" ca="1" si="248"/>
        <v>104.94570160000001</v>
      </c>
      <c r="N1253" s="7">
        <f t="shared" ca="1" si="250"/>
        <v>1.0700530999999955</v>
      </c>
      <c r="O1253" s="7">
        <f t="shared" ca="1" si="251"/>
        <v>1.1450136368196004</v>
      </c>
      <c r="P1253" s="7">
        <f t="shared" ca="1" si="252"/>
        <v>1.0700530999999955</v>
      </c>
      <c r="Q1253" s="22">
        <f t="shared" ca="1" si="253"/>
        <v>1.0093340400471587E-2</v>
      </c>
      <c r="R1253" s="23">
        <f t="shared" ca="1" si="249"/>
        <v>1.0451962192625319</v>
      </c>
      <c r="S1253" s="24">
        <f t="shared" ca="1" si="260"/>
        <v>0</v>
      </c>
    </row>
    <row r="1254" spans="5:19" x14ac:dyDescent="0.3">
      <c r="E1254" s="21">
        <f t="shared" si="254"/>
        <v>1253</v>
      </c>
      <c r="F1254" s="97">
        <v>45281</v>
      </c>
      <c r="G1254" s="98">
        <v>107.0825043</v>
      </c>
      <c r="H1254" s="25">
        <f t="shared" si="255"/>
        <v>106.0157547</v>
      </c>
      <c r="I1254" s="7">
        <f t="shared" si="256"/>
        <v>1.0667495999999943</v>
      </c>
      <c r="J1254" s="7">
        <f t="shared" si="257"/>
        <v>1.1379547091001478</v>
      </c>
      <c r="K1254" s="7">
        <f t="shared" si="258"/>
        <v>1.0667495999999943</v>
      </c>
      <c r="L1254" s="22">
        <f t="shared" si="259"/>
        <v>9.9619410936768165E-3</v>
      </c>
      <c r="M1254" s="7">
        <f t="shared" ca="1" si="248"/>
        <v>105.58706920000002</v>
      </c>
      <c r="N1254" s="7">
        <f t="shared" ca="1" si="250"/>
        <v>1.4954350999999804</v>
      </c>
      <c r="O1254" s="7">
        <f t="shared" ca="1" si="251"/>
        <v>2.2363261383119513</v>
      </c>
      <c r="P1254" s="7">
        <f t="shared" ca="1" si="252"/>
        <v>1.4954350999999804</v>
      </c>
      <c r="Q1254" s="22">
        <f t="shared" ca="1" si="253"/>
        <v>1.3965260803113104E-2</v>
      </c>
      <c r="R1254" s="23">
        <f t="shared" ca="1" si="249"/>
        <v>1.4705782192625168</v>
      </c>
      <c r="S1254" s="24">
        <f t="shared" ca="1" si="260"/>
        <v>0</v>
      </c>
    </row>
    <row r="1255" spans="5:19" x14ac:dyDescent="0.3">
      <c r="E1255" s="21">
        <f t="shared" si="254"/>
        <v>1254</v>
      </c>
      <c r="F1255" s="97">
        <v>45282</v>
      </c>
      <c r="G1255" s="98">
        <v>101.1406708</v>
      </c>
      <c r="H1255" s="25">
        <f t="shared" si="255"/>
        <v>107.0825043</v>
      </c>
      <c r="I1255" s="7">
        <f t="shared" si="256"/>
        <v>-5.9418335000000013</v>
      </c>
      <c r="J1255" s="7">
        <f t="shared" si="257"/>
        <v>35.305385341722264</v>
      </c>
      <c r="K1255" s="7">
        <f t="shared" si="258"/>
        <v>5.9418335000000013</v>
      </c>
      <c r="L1255" s="22">
        <f t="shared" si="259"/>
        <v>5.8748211308086377E-2</v>
      </c>
      <c r="M1255" s="7">
        <f t="shared" ca="1" si="248"/>
        <v>106.30819956666666</v>
      </c>
      <c r="N1255" s="7">
        <f t="shared" ca="1" si="250"/>
        <v>-5.1675287666666634</v>
      </c>
      <c r="O1255" s="7">
        <f t="shared" ca="1" si="251"/>
        <v>26.703353554327489</v>
      </c>
      <c r="P1255" s="7">
        <f t="shared" ca="1" si="252"/>
        <v>5.1675287666666634</v>
      </c>
      <c r="Q1255" s="22">
        <f t="shared" ca="1" si="253"/>
        <v>5.109249054601548E-2</v>
      </c>
      <c r="R1255" s="23">
        <f t="shared" ca="1" si="249"/>
        <v>-5.1923856474041274</v>
      </c>
      <c r="S1255" s="24">
        <f t="shared" ca="1" si="260"/>
        <v>1</v>
      </c>
    </row>
    <row r="1256" spans="5:19" x14ac:dyDescent="0.3">
      <c r="E1256" s="21">
        <f t="shared" si="254"/>
        <v>1255</v>
      </c>
      <c r="F1256" s="97">
        <v>45286</v>
      </c>
      <c r="G1256" s="98">
        <v>102.2373199</v>
      </c>
      <c r="H1256" s="25">
        <f t="shared" si="255"/>
        <v>101.1406708</v>
      </c>
      <c r="I1256" s="7">
        <f t="shared" si="256"/>
        <v>1.0966491000000076</v>
      </c>
      <c r="J1256" s="7">
        <f t="shared" si="257"/>
        <v>1.2026392485308266</v>
      </c>
      <c r="K1256" s="7">
        <f t="shared" si="258"/>
        <v>1.0966491000000076</v>
      </c>
      <c r="L1256" s="22">
        <f t="shared" si="259"/>
        <v>1.0726504774114364E-2</v>
      </c>
      <c r="M1256" s="7">
        <f t="shared" ca="1" si="248"/>
        <v>104.74630993333334</v>
      </c>
      <c r="N1256" s="7">
        <f t="shared" ca="1" si="250"/>
        <v>-2.5089900333333333</v>
      </c>
      <c r="O1256" s="7">
        <f t="shared" ca="1" si="251"/>
        <v>6.2950309873660011</v>
      </c>
      <c r="P1256" s="7">
        <f t="shared" ca="1" si="252"/>
        <v>2.5089900333333333</v>
      </c>
      <c r="Q1256" s="22">
        <f t="shared" ca="1" si="253"/>
        <v>2.4540843165562414E-2</v>
      </c>
      <c r="R1256" s="23">
        <f t="shared" ca="1" si="249"/>
        <v>-2.5338469140707969</v>
      </c>
      <c r="S1256" s="24">
        <f t="shared" ca="1" si="260"/>
        <v>0</v>
      </c>
    </row>
    <row r="1257" spans="5:19" x14ac:dyDescent="0.3">
      <c r="E1257" s="21">
        <f t="shared" si="254"/>
        <v>1256</v>
      </c>
      <c r="F1257" s="97">
        <v>45287</v>
      </c>
      <c r="G1257" s="98">
        <v>102.8753662</v>
      </c>
      <c r="H1257" s="25">
        <f t="shared" si="255"/>
        <v>102.2373199</v>
      </c>
      <c r="I1257" s="7">
        <f t="shared" si="256"/>
        <v>0.63804629999999918</v>
      </c>
      <c r="J1257" s="7">
        <f t="shared" si="257"/>
        <v>0.40710308094368897</v>
      </c>
      <c r="K1257" s="7">
        <f t="shared" si="258"/>
        <v>0.63804629999999918</v>
      </c>
      <c r="L1257" s="22">
        <f t="shared" si="259"/>
        <v>6.2021290768440457E-3</v>
      </c>
      <c r="M1257" s="7">
        <f t="shared" ca="1" si="248"/>
        <v>103.48683166666666</v>
      </c>
      <c r="N1257" s="7">
        <f t="shared" ca="1" si="250"/>
        <v>-0.61146546666665813</v>
      </c>
      <c r="O1257" s="7">
        <f t="shared" ca="1" si="251"/>
        <v>0.37389001692587398</v>
      </c>
      <c r="P1257" s="7">
        <f t="shared" ca="1" si="252"/>
        <v>0.61146546666665813</v>
      </c>
      <c r="Q1257" s="22">
        <f t="shared" ca="1" si="253"/>
        <v>5.9437500856901748E-3</v>
      </c>
      <c r="R1257" s="23">
        <f t="shared" ca="1" si="249"/>
        <v>-0.63632234740412186</v>
      </c>
      <c r="S1257" s="24">
        <f t="shared" ca="1" si="260"/>
        <v>0</v>
      </c>
    </row>
    <row r="1258" spans="5:19" x14ac:dyDescent="0.3">
      <c r="E1258" s="21">
        <f t="shared" si="254"/>
        <v>1257</v>
      </c>
      <c r="F1258" s="97">
        <v>45288</v>
      </c>
      <c r="G1258" s="98">
        <v>101.5893021</v>
      </c>
      <c r="H1258" s="25">
        <f t="shared" si="255"/>
        <v>102.8753662</v>
      </c>
      <c r="I1258" s="7">
        <f t="shared" si="256"/>
        <v>-1.2860641000000044</v>
      </c>
      <c r="J1258" s="7">
        <f t="shared" si="257"/>
        <v>1.6539608693088212</v>
      </c>
      <c r="K1258" s="7">
        <f t="shared" si="258"/>
        <v>1.2860641000000044</v>
      </c>
      <c r="L1258" s="22">
        <f t="shared" si="259"/>
        <v>1.2659444187676967E-2</v>
      </c>
      <c r="M1258" s="7">
        <f t="shared" ca="1" si="248"/>
        <v>102.0844523</v>
      </c>
      <c r="N1258" s="7">
        <f t="shared" ca="1" si="250"/>
        <v>-0.49515019999999765</v>
      </c>
      <c r="O1258" s="7">
        <f t="shared" ca="1" si="251"/>
        <v>0.24517372056003767</v>
      </c>
      <c r="P1258" s="7">
        <f t="shared" ca="1" si="252"/>
        <v>0.49515019999999765</v>
      </c>
      <c r="Q1258" s="22">
        <f t="shared" ca="1" si="253"/>
        <v>4.8740387990124567E-3</v>
      </c>
      <c r="R1258" s="23">
        <f t="shared" ca="1" si="249"/>
        <v>-0.52000708073746138</v>
      </c>
      <c r="S1258" s="24">
        <f t="shared" ca="1" si="260"/>
        <v>0</v>
      </c>
    </row>
    <row r="1259" spans="5:19" x14ac:dyDescent="0.3">
      <c r="E1259" s="21">
        <f t="shared" si="254"/>
        <v>1258</v>
      </c>
      <c r="F1259" s="97">
        <v>45289</v>
      </c>
      <c r="G1259" s="98">
        <v>101.340065</v>
      </c>
      <c r="H1259" s="25">
        <f t="shared" si="255"/>
        <v>101.5893021</v>
      </c>
      <c r="I1259" s="7">
        <f t="shared" si="256"/>
        <v>-0.24923710000000199</v>
      </c>
      <c r="J1259" s="7">
        <f t="shared" si="257"/>
        <v>6.2119132016410991E-2</v>
      </c>
      <c r="K1259" s="7">
        <f t="shared" si="258"/>
        <v>0.24923710000000199</v>
      </c>
      <c r="L1259" s="22">
        <f t="shared" si="259"/>
        <v>2.4594132636485085E-3</v>
      </c>
      <c r="M1259" s="7">
        <f t="shared" ca="1" si="248"/>
        <v>102.23399606666668</v>
      </c>
      <c r="N1259" s="7">
        <f t="shared" ca="1" si="250"/>
        <v>-0.89393106666668132</v>
      </c>
      <c r="O1259" s="7">
        <f t="shared" ca="1" si="251"/>
        <v>0.79911275195183062</v>
      </c>
      <c r="P1259" s="7">
        <f t="shared" ca="1" si="252"/>
        <v>0.89393106666668132</v>
      </c>
      <c r="Q1259" s="22">
        <f t="shared" ca="1" si="253"/>
        <v>8.8211021639534315E-3</v>
      </c>
      <c r="R1259" s="23">
        <f t="shared" ca="1" si="249"/>
        <v>-0.91878794740414504</v>
      </c>
      <c r="S1259" s="24">
        <f t="shared" ca="1" si="260"/>
        <v>0</v>
      </c>
    </row>
    <row r="1260" spans="5:19" x14ac:dyDescent="0.3">
      <c r="E1260" s="21">
        <f t="shared" si="254"/>
        <v>1259</v>
      </c>
      <c r="F1260" s="97">
        <v>45293</v>
      </c>
      <c r="G1260" s="98">
        <v>99.246467589999995</v>
      </c>
      <c r="H1260" s="25">
        <f t="shared" si="255"/>
        <v>101.340065</v>
      </c>
      <c r="I1260" s="7">
        <f t="shared" si="256"/>
        <v>-2.093597410000001</v>
      </c>
      <c r="J1260" s="7">
        <f t="shared" si="257"/>
        <v>4.3831501151587124</v>
      </c>
      <c r="K1260" s="7">
        <f t="shared" si="258"/>
        <v>2.093597410000001</v>
      </c>
      <c r="L1260" s="22">
        <f t="shared" si="259"/>
        <v>2.1094931243789177E-2</v>
      </c>
      <c r="M1260" s="7">
        <f t="shared" ca="1" si="248"/>
        <v>101.93491110000001</v>
      </c>
      <c r="N1260" s="7">
        <f t="shared" ca="1" si="250"/>
        <v>-2.6884435100000132</v>
      </c>
      <c r="O1260" s="7">
        <f t="shared" ca="1" si="251"/>
        <v>7.2277285064611911</v>
      </c>
      <c r="P1260" s="7">
        <f t="shared" ca="1" si="252"/>
        <v>2.6884435100000132</v>
      </c>
      <c r="Q1260" s="22">
        <f t="shared" ca="1" si="253"/>
        <v>2.7088556149991366E-2</v>
      </c>
      <c r="R1260" s="23">
        <f t="shared" ca="1" si="249"/>
        <v>-2.7133003907374769</v>
      </c>
      <c r="S1260" s="24">
        <f t="shared" ca="1" si="260"/>
        <v>0</v>
      </c>
    </row>
    <row r="1261" spans="5:19" x14ac:dyDescent="0.3">
      <c r="E1261" s="21">
        <f t="shared" si="254"/>
        <v>1260</v>
      </c>
      <c r="F1261" s="97">
        <v>45294</v>
      </c>
      <c r="G1261" s="98">
        <v>97.412071229999995</v>
      </c>
      <c r="H1261" s="25">
        <f t="shared" si="255"/>
        <v>99.246467589999995</v>
      </c>
      <c r="I1261" s="7">
        <f t="shared" si="256"/>
        <v>-1.8343963599999995</v>
      </c>
      <c r="J1261" s="7">
        <f t="shared" si="257"/>
        <v>3.3650100055812477</v>
      </c>
      <c r="K1261" s="7">
        <f t="shared" si="258"/>
        <v>1.8343963599999995</v>
      </c>
      <c r="L1261" s="22">
        <f t="shared" si="259"/>
        <v>1.8831304342855001E-2</v>
      </c>
      <c r="M1261" s="7">
        <f t="shared" ca="1" si="248"/>
        <v>100.72527823</v>
      </c>
      <c r="N1261" s="7">
        <f t="shared" ca="1" si="250"/>
        <v>-3.3132070000000056</v>
      </c>
      <c r="O1261" s="7">
        <f t="shared" ca="1" si="251"/>
        <v>10.977340624849036</v>
      </c>
      <c r="P1261" s="7">
        <f t="shared" ca="1" si="252"/>
        <v>3.3132070000000056</v>
      </c>
      <c r="Q1261" s="22">
        <f t="shared" ca="1" si="253"/>
        <v>3.4012283674547693E-2</v>
      </c>
      <c r="R1261" s="23">
        <f t="shared" ca="1" si="249"/>
        <v>-3.3380638807374692</v>
      </c>
      <c r="S1261" s="24">
        <f t="shared" ca="1" si="260"/>
        <v>0</v>
      </c>
    </row>
    <row r="1262" spans="5:19" x14ac:dyDescent="0.3">
      <c r="E1262" s="21">
        <f t="shared" si="254"/>
        <v>1261</v>
      </c>
      <c r="F1262" s="97">
        <v>45295</v>
      </c>
      <c r="G1262" s="98">
        <v>94.461097719999998</v>
      </c>
      <c r="H1262" s="25">
        <f t="shared" si="255"/>
        <v>97.412071229999995</v>
      </c>
      <c r="I1262" s="7">
        <f t="shared" si="256"/>
        <v>-2.9509735099999972</v>
      </c>
      <c r="J1262" s="7">
        <f t="shared" si="257"/>
        <v>8.7082446567217033</v>
      </c>
      <c r="K1262" s="7">
        <f t="shared" si="258"/>
        <v>2.9509735099999972</v>
      </c>
      <c r="L1262" s="22">
        <f t="shared" si="259"/>
        <v>3.1240093342417251E-2</v>
      </c>
      <c r="M1262" s="7">
        <f t="shared" ca="1" si="248"/>
        <v>99.332867939999986</v>
      </c>
      <c r="N1262" s="7">
        <f t="shared" ca="1" si="250"/>
        <v>-4.8717702199999877</v>
      </c>
      <c r="O1262" s="7">
        <f t="shared" ca="1" si="251"/>
        <v>23.734145076478729</v>
      </c>
      <c r="P1262" s="7">
        <f t="shared" ca="1" si="252"/>
        <v>4.8717702199999877</v>
      </c>
      <c r="Q1262" s="22">
        <f t="shared" ca="1" si="253"/>
        <v>5.1574355344046578E-2</v>
      </c>
      <c r="R1262" s="23">
        <f t="shared" ca="1" si="249"/>
        <v>-4.8966271007374518</v>
      </c>
      <c r="S1262" s="24">
        <f t="shared" ca="1" si="260"/>
        <v>0</v>
      </c>
    </row>
    <row r="1263" spans="5:19" x14ac:dyDescent="0.3">
      <c r="E1263" s="21">
        <f t="shared" si="254"/>
        <v>1262</v>
      </c>
      <c r="F1263" s="97">
        <v>45296</v>
      </c>
      <c r="G1263" s="98">
        <v>94.550819399999995</v>
      </c>
      <c r="H1263" s="25">
        <f t="shared" si="255"/>
        <v>94.461097719999998</v>
      </c>
      <c r="I1263" s="7">
        <f t="shared" si="256"/>
        <v>8.9721679999996695E-2</v>
      </c>
      <c r="J1263" s="7">
        <f t="shared" si="257"/>
        <v>8.0499798620218069E-3</v>
      </c>
      <c r="K1263" s="7">
        <f t="shared" si="258"/>
        <v>8.9721679999996695E-2</v>
      </c>
      <c r="L1263" s="22">
        <f t="shared" si="259"/>
        <v>9.4892546219432024E-4</v>
      </c>
      <c r="M1263" s="7">
        <f t="shared" ca="1" si="248"/>
        <v>97.039878846666667</v>
      </c>
      <c r="N1263" s="7">
        <f t="shared" ca="1" si="250"/>
        <v>-2.4890594466666727</v>
      </c>
      <c r="O1263" s="7">
        <f t="shared" ca="1" si="251"/>
        <v>6.1954169290406025</v>
      </c>
      <c r="P1263" s="7">
        <f t="shared" ca="1" si="252"/>
        <v>2.4890594466666727</v>
      </c>
      <c r="Q1263" s="22">
        <f t="shared" ca="1" si="253"/>
        <v>2.6325096519117769E-2</v>
      </c>
      <c r="R1263" s="23">
        <f t="shared" ca="1" si="249"/>
        <v>-2.5139163274041363</v>
      </c>
      <c r="S1263" s="24">
        <f t="shared" ca="1" si="260"/>
        <v>0</v>
      </c>
    </row>
    <row r="1264" spans="5:19" x14ac:dyDescent="0.3">
      <c r="E1264" s="21">
        <f t="shared" si="254"/>
        <v>1263</v>
      </c>
      <c r="F1264" s="97">
        <v>45299</v>
      </c>
      <c r="G1264" s="98">
        <v>96.933540339999993</v>
      </c>
      <c r="H1264" s="25">
        <f t="shared" si="255"/>
        <v>94.550819399999995</v>
      </c>
      <c r="I1264" s="7">
        <f t="shared" si="256"/>
        <v>2.3827209399999987</v>
      </c>
      <c r="J1264" s="7">
        <f t="shared" si="257"/>
        <v>5.6773590779144776</v>
      </c>
      <c r="K1264" s="7">
        <f t="shared" si="258"/>
        <v>2.3827209399999987</v>
      </c>
      <c r="L1264" s="22">
        <f t="shared" si="259"/>
        <v>2.4580975085016676E-2</v>
      </c>
      <c r="M1264" s="7">
        <f t="shared" ca="1" si="248"/>
        <v>95.474662783333315</v>
      </c>
      <c r="N1264" s="7">
        <f t="shared" ca="1" si="250"/>
        <v>1.4588775566666783</v>
      </c>
      <c r="O1264" s="7">
        <f t="shared" ca="1" si="251"/>
        <v>2.1283237253457372</v>
      </c>
      <c r="P1264" s="7">
        <f t="shared" ca="1" si="252"/>
        <v>1.4588775566666783</v>
      </c>
      <c r="Q1264" s="22">
        <f t="shared" ca="1" si="253"/>
        <v>1.5050286531881339E-2</v>
      </c>
      <c r="R1264" s="23">
        <f t="shared" ca="1" si="249"/>
        <v>1.4340206759292147</v>
      </c>
      <c r="S1264" s="24">
        <f t="shared" ca="1" si="260"/>
        <v>1</v>
      </c>
    </row>
    <row r="1265" spans="5:19" x14ac:dyDescent="0.3">
      <c r="E1265" s="21">
        <f t="shared" si="254"/>
        <v>1264</v>
      </c>
      <c r="F1265" s="97">
        <v>45300</v>
      </c>
      <c r="G1265" s="98">
        <v>96.883689880000006</v>
      </c>
      <c r="H1265" s="25">
        <f t="shared" si="255"/>
        <v>96.933540339999993</v>
      </c>
      <c r="I1265" s="7">
        <f t="shared" si="256"/>
        <v>-4.9850459999987606E-2</v>
      </c>
      <c r="J1265" s="7">
        <f t="shared" si="257"/>
        <v>2.4850683622103641E-3</v>
      </c>
      <c r="K1265" s="7">
        <f t="shared" si="258"/>
        <v>4.9850459999987606E-2</v>
      </c>
      <c r="L1265" s="22">
        <f t="shared" si="259"/>
        <v>5.1453923835613935E-4</v>
      </c>
      <c r="M1265" s="7">
        <f t="shared" ca="1" si="248"/>
        <v>95.315152486666662</v>
      </c>
      <c r="N1265" s="7">
        <f t="shared" ca="1" si="250"/>
        <v>1.5685373933333437</v>
      </c>
      <c r="O1265" s="7">
        <f t="shared" ca="1" si="251"/>
        <v>2.4603095542849607</v>
      </c>
      <c r="P1265" s="7">
        <f t="shared" ca="1" si="252"/>
        <v>1.5685373933333437</v>
      </c>
      <c r="Q1265" s="22">
        <f t="shared" ca="1" si="253"/>
        <v>1.618990147130164E-2</v>
      </c>
      <c r="R1265" s="23">
        <f t="shared" ca="1" si="249"/>
        <v>1.5436805125958801</v>
      </c>
      <c r="S1265" s="24">
        <f t="shared" ca="1" si="260"/>
        <v>0</v>
      </c>
    </row>
    <row r="1266" spans="5:19" x14ac:dyDescent="0.3">
      <c r="E1266" s="21">
        <f t="shared" si="254"/>
        <v>1265</v>
      </c>
      <c r="F1266" s="97">
        <v>45301</v>
      </c>
      <c r="G1266" s="98">
        <v>98.159790040000004</v>
      </c>
      <c r="H1266" s="25">
        <f t="shared" si="255"/>
        <v>96.883689880000006</v>
      </c>
      <c r="I1266" s="7">
        <f t="shared" si="256"/>
        <v>1.2761001599999986</v>
      </c>
      <c r="J1266" s="7">
        <f t="shared" si="257"/>
        <v>1.628431618352022</v>
      </c>
      <c r="K1266" s="7">
        <f t="shared" si="258"/>
        <v>1.2761001599999986</v>
      </c>
      <c r="L1266" s="22">
        <f t="shared" si="259"/>
        <v>1.3000233185910332E-2</v>
      </c>
      <c r="M1266" s="7">
        <f t="shared" ca="1" si="248"/>
        <v>96.122683206666679</v>
      </c>
      <c r="N1266" s="7">
        <f t="shared" ca="1" si="250"/>
        <v>2.0371068333333255</v>
      </c>
      <c r="O1266" s="7">
        <f t="shared" ca="1" si="251"/>
        <v>4.1498042504133297</v>
      </c>
      <c r="P1266" s="7">
        <f t="shared" ca="1" si="252"/>
        <v>2.0371068333333255</v>
      </c>
      <c r="Q1266" s="22">
        <f t="shared" ca="1" si="253"/>
        <v>2.0752966489671655E-2</v>
      </c>
      <c r="R1266" s="23">
        <f t="shared" ca="1" si="249"/>
        <v>2.0122499525958619</v>
      </c>
      <c r="S1266" s="24">
        <f t="shared" ca="1" si="260"/>
        <v>0</v>
      </c>
    </row>
    <row r="1267" spans="5:19" x14ac:dyDescent="0.3">
      <c r="E1267" s="21">
        <f t="shared" si="254"/>
        <v>1266</v>
      </c>
      <c r="F1267" s="97">
        <v>45302</v>
      </c>
      <c r="G1267" s="98">
        <v>97.741065980000002</v>
      </c>
      <c r="H1267" s="25">
        <f t="shared" si="255"/>
        <v>98.159790040000004</v>
      </c>
      <c r="I1267" s="7">
        <f t="shared" si="256"/>
        <v>-0.4187240600000024</v>
      </c>
      <c r="J1267" s="7">
        <f t="shared" si="257"/>
        <v>0.1753298384228856</v>
      </c>
      <c r="K1267" s="7">
        <f t="shared" si="258"/>
        <v>0.4187240600000024</v>
      </c>
      <c r="L1267" s="22">
        <f t="shared" si="259"/>
        <v>4.2840136415709098E-3</v>
      </c>
      <c r="M1267" s="7">
        <f t="shared" ca="1" si="248"/>
        <v>97.325673420000001</v>
      </c>
      <c r="N1267" s="7">
        <f t="shared" ca="1" si="250"/>
        <v>0.4153925600000008</v>
      </c>
      <c r="O1267" s="7">
        <f t="shared" ca="1" si="251"/>
        <v>0.17255097890335427</v>
      </c>
      <c r="P1267" s="7">
        <f t="shared" ca="1" si="252"/>
        <v>0.4153925600000008</v>
      </c>
      <c r="Q1267" s="22">
        <f t="shared" ca="1" si="253"/>
        <v>4.249928684888697E-3</v>
      </c>
      <c r="R1267" s="23">
        <f t="shared" ca="1" si="249"/>
        <v>0.39053567926253707</v>
      </c>
      <c r="S1267" s="24">
        <f t="shared" ca="1" si="260"/>
        <v>0</v>
      </c>
    </row>
    <row r="1268" spans="5:19" x14ac:dyDescent="0.3">
      <c r="E1268" s="21">
        <f t="shared" si="254"/>
        <v>1267</v>
      </c>
      <c r="F1268" s="97">
        <v>45303</v>
      </c>
      <c r="G1268" s="98">
        <v>97.083076480000003</v>
      </c>
      <c r="H1268" s="25">
        <f t="shared" si="255"/>
        <v>97.741065980000002</v>
      </c>
      <c r="I1268" s="7">
        <f t="shared" si="256"/>
        <v>-0.65798949999999934</v>
      </c>
      <c r="J1268" s="7">
        <f t="shared" si="257"/>
        <v>0.4329501821102491</v>
      </c>
      <c r="K1268" s="7">
        <f t="shared" si="258"/>
        <v>0.65798949999999934</v>
      </c>
      <c r="L1268" s="22">
        <f t="shared" si="259"/>
        <v>6.7775921803997548E-3</v>
      </c>
      <c r="M1268" s="7">
        <f t="shared" ca="1" si="248"/>
        <v>97.594848633333342</v>
      </c>
      <c r="N1268" s="7">
        <f t="shared" ca="1" si="250"/>
        <v>-0.51177215333333947</v>
      </c>
      <c r="O1268" s="7">
        <f t="shared" ca="1" si="251"/>
        <v>0.26191073692744316</v>
      </c>
      <c r="P1268" s="7">
        <f t="shared" ca="1" si="252"/>
        <v>0.51177215333333947</v>
      </c>
      <c r="Q1268" s="22">
        <f t="shared" ca="1" si="253"/>
        <v>5.2714867708046845E-3</v>
      </c>
      <c r="R1268" s="23">
        <f t="shared" ca="1" si="249"/>
        <v>-0.5366290340708032</v>
      </c>
      <c r="S1268" s="24">
        <f t="shared" ca="1" si="260"/>
        <v>1</v>
      </c>
    </row>
    <row r="1269" spans="5:19" x14ac:dyDescent="0.3">
      <c r="E1269" s="21">
        <f t="shared" si="254"/>
        <v>1268</v>
      </c>
      <c r="F1269" s="97">
        <v>45307</v>
      </c>
      <c r="G1269" s="98">
        <v>92.955703740000004</v>
      </c>
      <c r="H1269" s="25">
        <f t="shared" si="255"/>
        <v>97.083076480000003</v>
      </c>
      <c r="I1269" s="7">
        <f t="shared" si="256"/>
        <v>-4.1273727399999984</v>
      </c>
      <c r="J1269" s="7">
        <f t="shared" si="257"/>
        <v>17.035205734895094</v>
      </c>
      <c r="K1269" s="7">
        <f t="shared" si="258"/>
        <v>4.1273727399999984</v>
      </c>
      <c r="L1269" s="22">
        <f t="shared" si="259"/>
        <v>4.4401500649646937E-2</v>
      </c>
      <c r="M1269" s="7">
        <f t="shared" ca="1" si="248"/>
        <v>97.661310833333332</v>
      </c>
      <c r="N1269" s="7">
        <f t="shared" ca="1" si="250"/>
        <v>-4.7056070933333274</v>
      </c>
      <c r="O1269" s="7">
        <f t="shared" ca="1" si="251"/>
        <v>22.142738116828927</v>
      </c>
      <c r="P1269" s="7">
        <f t="shared" ca="1" si="252"/>
        <v>4.7056070933333274</v>
      </c>
      <c r="Q1269" s="22">
        <f t="shared" ca="1" si="253"/>
        <v>5.0622037207044945E-2</v>
      </c>
      <c r="R1269" s="23">
        <f t="shared" ca="1" si="249"/>
        <v>-4.7304639740707914</v>
      </c>
      <c r="S1269" s="24">
        <f t="shared" ca="1" si="260"/>
        <v>0</v>
      </c>
    </row>
    <row r="1270" spans="5:19" x14ac:dyDescent="0.3">
      <c r="E1270" s="21">
        <f t="shared" si="254"/>
        <v>1269</v>
      </c>
      <c r="F1270" s="97">
        <v>45308</v>
      </c>
      <c r="G1270" s="98">
        <v>89.635864260000005</v>
      </c>
      <c r="H1270" s="25">
        <f t="shared" si="255"/>
        <v>92.955703740000004</v>
      </c>
      <c r="I1270" s="7">
        <f t="shared" si="256"/>
        <v>-3.3198394799999988</v>
      </c>
      <c r="J1270" s="7">
        <f t="shared" si="257"/>
        <v>11.021334172966663</v>
      </c>
      <c r="K1270" s="7">
        <f t="shared" si="258"/>
        <v>3.3198394799999988</v>
      </c>
      <c r="L1270" s="22">
        <f t="shared" si="259"/>
        <v>3.7036955100587757E-2</v>
      </c>
      <c r="M1270" s="7">
        <f t="shared" ca="1" si="248"/>
        <v>95.926615400000003</v>
      </c>
      <c r="N1270" s="7">
        <f t="shared" ca="1" si="250"/>
        <v>-6.2907511399999976</v>
      </c>
      <c r="O1270" s="7">
        <f t="shared" ca="1" si="251"/>
        <v>39.573549905411269</v>
      </c>
      <c r="P1270" s="7">
        <f t="shared" ca="1" si="252"/>
        <v>6.2907511399999976</v>
      </c>
      <c r="Q1270" s="22">
        <f t="shared" ca="1" si="253"/>
        <v>7.018118464003302E-2</v>
      </c>
      <c r="R1270" s="23">
        <f t="shared" ca="1" si="249"/>
        <v>-6.3156080207374616</v>
      </c>
      <c r="S1270" s="24">
        <f t="shared" ca="1" si="260"/>
        <v>0</v>
      </c>
    </row>
    <row r="1271" spans="5:19" x14ac:dyDescent="0.3">
      <c r="E1271" s="21">
        <f t="shared" si="254"/>
        <v>1270</v>
      </c>
      <c r="F1271" s="97">
        <v>45309</v>
      </c>
      <c r="G1271" s="98">
        <v>89.536163329999994</v>
      </c>
      <c r="H1271" s="25">
        <f t="shared" si="255"/>
        <v>89.635864260000005</v>
      </c>
      <c r="I1271" s="7">
        <f t="shared" si="256"/>
        <v>-9.9700930000011567E-2</v>
      </c>
      <c r="J1271" s="7">
        <f t="shared" si="257"/>
        <v>9.9402754428672066E-3</v>
      </c>
      <c r="K1271" s="7">
        <f t="shared" si="258"/>
        <v>9.9700930000011567E-2</v>
      </c>
      <c r="L1271" s="22">
        <f t="shared" si="259"/>
        <v>1.113526940310673E-3</v>
      </c>
      <c r="M1271" s="7">
        <f t="shared" ca="1" si="248"/>
        <v>93.224881493333328</v>
      </c>
      <c r="N1271" s="7">
        <f t="shared" ca="1" si="250"/>
        <v>-3.6887181633333341</v>
      </c>
      <c r="O1271" s="7">
        <f t="shared" ca="1" si="251"/>
        <v>13.606641688505245</v>
      </c>
      <c r="P1271" s="7">
        <f t="shared" ca="1" si="252"/>
        <v>3.6887181633333341</v>
      </c>
      <c r="Q1271" s="22">
        <f t="shared" ca="1" si="253"/>
        <v>4.1198081603496542E-2</v>
      </c>
      <c r="R1271" s="23">
        <f t="shared" ca="1" si="249"/>
        <v>-3.7135750440707977</v>
      </c>
      <c r="S1271" s="24">
        <f t="shared" ca="1" si="260"/>
        <v>0</v>
      </c>
    </row>
    <row r="1272" spans="5:19" x14ac:dyDescent="0.3">
      <c r="E1272" s="21">
        <f t="shared" si="254"/>
        <v>1271</v>
      </c>
      <c r="F1272" s="97">
        <v>45310</v>
      </c>
      <c r="G1272" s="98">
        <v>89.895065310000007</v>
      </c>
      <c r="H1272" s="25">
        <f t="shared" si="255"/>
        <v>89.536163329999994</v>
      </c>
      <c r="I1272" s="7">
        <f t="shared" si="256"/>
        <v>0.35890198000001305</v>
      </c>
      <c r="J1272" s="7">
        <f t="shared" si="257"/>
        <v>0.12881063124792977</v>
      </c>
      <c r="K1272" s="7">
        <f t="shared" si="258"/>
        <v>0.35890198000001305</v>
      </c>
      <c r="L1272" s="22">
        <f t="shared" si="259"/>
        <v>3.9924547444551272E-3</v>
      </c>
      <c r="M1272" s="7">
        <f t="shared" ca="1" si="248"/>
        <v>90.709243776666654</v>
      </c>
      <c r="N1272" s="7">
        <f t="shared" ca="1" si="250"/>
        <v>-0.81417846666664673</v>
      </c>
      <c r="O1272" s="7">
        <f t="shared" ca="1" si="251"/>
        <v>0.66288657558365194</v>
      </c>
      <c r="P1272" s="7">
        <f t="shared" ca="1" si="252"/>
        <v>0.81417846666664673</v>
      </c>
      <c r="Q1272" s="22">
        <f t="shared" ca="1" si="253"/>
        <v>9.0569873202603571E-3</v>
      </c>
      <c r="R1272" s="23">
        <f t="shared" ca="1" si="249"/>
        <v>-0.83903534740411045</v>
      </c>
      <c r="S1272" s="24">
        <f t="shared" ca="1" si="260"/>
        <v>0</v>
      </c>
    </row>
    <row r="1273" spans="5:19" x14ac:dyDescent="0.3">
      <c r="E1273" s="21">
        <f t="shared" si="254"/>
        <v>1272</v>
      </c>
      <c r="F1273" s="97">
        <v>45313</v>
      </c>
      <c r="G1273" s="98">
        <v>90.154273989999993</v>
      </c>
      <c r="H1273" s="25">
        <f t="shared" si="255"/>
        <v>89.895065310000007</v>
      </c>
      <c r="I1273" s="7">
        <f t="shared" si="256"/>
        <v>0.2592086799999862</v>
      </c>
      <c r="J1273" s="7">
        <f t="shared" si="257"/>
        <v>6.7189139787335248E-2</v>
      </c>
      <c r="K1273" s="7">
        <f t="shared" si="258"/>
        <v>0.2592086799999862</v>
      </c>
      <c r="L1273" s="22">
        <f t="shared" si="259"/>
        <v>2.8751679596325948E-3</v>
      </c>
      <c r="M1273" s="7">
        <f t="shared" ca="1" si="248"/>
        <v>89.689030966666678</v>
      </c>
      <c r="N1273" s="7">
        <f t="shared" ca="1" si="250"/>
        <v>0.46524302333331491</v>
      </c>
      <c r="O1273" s="7">
        <f t="shared" ca="1" si="251"/>
        <v>0.21645107076032341</v>
      </c>
      <c r="P1273" s="7">
        <f t="shared" ca="1" si="252"/>
        <v>0.46524302333331491</v>
      </c>
      <c r="Q1273" s="22">
        <f t="shared" ca="1" si="253"/>
        <v>5.1605209907732178E-3</v>
      </c>
      <c r="R1273" s="23">
        <f t="shared" ca="1" si="249"/>
        <v>0.44038614259585118</v>
      </c>
      <c r="S1273" s="24">
        <f t="shared" ca="1" si="260"/>
        <v>1</v>
      </c>
    </row>
    <row r="1274" spans="5:19" x14ac:dyDescent="0.3">
      <c r="E1274" s="21">
        <f t="shared" si="254"/>
        <v>1273</v>
      </c>
      <c r="F1274" s="97">
        <v>45314</v>
      </c>
      <c r="G1274" s="98">
        <v>90.513175959999998</v>
      </c>
      <c r="H1274" s="25">
        <f t="shared" si="255"/>
        <v>90.154273989999993</v>
      </c>
      <c r="I1274" s="7">
        <f t="shared" si="256"/>
        <v>0.35890197000000512</v>
      </c>
      <c r="J1274" s="7">
        <f t="shared" si="257"/>
        <v>0.12881062406988458</v>
      </c>
      <c r="K1274" s="7">
        <f t="shared" si="258"/>
        <v>0.35890197000000512</v>
      </c>
      <c r="L1274" s="22">
        <f t="shared" si="259"/>
        <v>3.9651903294014648E-3</v>
      </c>
      <c r="M1274" s="7">
        <f t="shared" ca="1" si="248"/>
        <v>89.861834209999998</v>
      </c>
      <c r="N1274" s="7">
        <f t="shared" ca="1" si="250"/>
        <v>0.65134175000000027</v>
      </c>
      <c r="O1274" s="7">
        <f t="shared" ca="1" si="251"/>
        <v>0.42424607529306285</v>
      </c>
      <c r="P1274" s="7">
        <f t="shared" ca="1" si="252"/>
        <v>0.65134175000000027</v>
      </c>
      <c r="Q1274" s="22">
        <f t="shared" ca="1" si="253"/>
        <v>7.1960987236581357E-3</v>
      </c>
      <c r="R1274" s="23">
        <f t="shared" ca="1" si="249"/>
        <v>0.62648486926253655</v>
      </c>
      <c r="S1274" s="24">
        <f t="shared" ca="1" si="260"/>
        <v>0</v>
      </c>
    </row>
    <row r="1275" spans="5:19" x14ac:dyDescent="0.3">
      <c r="E1275" s="21">
        <f t="shared" si="254"/>
        <v>1274</v>
      </c>
      <c r="F1275" s="97">
        <v>45315</v>
      </c>
      <c r="G1275" s="98">
        <v>89.725585940000002</v>
      </c>
      <c r="H1275" s="25">
        <f t="shared" si="255"/>
        <v>90.513175959999998</v>
      </c>
      <c r="I1275" s="7">
        <f t="shared" si="256"/>
        <v>-0.78759001999999612</v>
      </c>
      <c r="J1275" s="7">
        <f t="shared" si="257"/>
        <v>0.62029803960359431</v>
      </c>
      <c r="K1275" s="7">
        <f t="shared" si="258"/>
        <v>0.78759001999999612</v>
      </c>
      <c r="L1275" s="22">
        <f t="shared" si="259"/>
        <v>8.7777640206959696E-3</v>
      </c>
      <c r="M1275" s="7">
        <f t="shared" ca="1" si="248"/>
        <v>90.187505086666661</v>
      </c>
      <c r="N1275" s="7">
        <f t="shared" ca="1" si="250"/>
        <v>-0.46191914666665923</v>
      </c>
      <c r="O1275" s="7">
        <f t="shared" ca="1" si="251"/>
        <v>0.21336929805725463</v>
      </c>
      <c r="P1275" s="7">
        <f t="shared" ca="1" si="252"/>
        <v>0.46191914666665923</v>
      </c>
      <c r="Q1275" s="22">
        <f t="shared" ca="1" si="253"/>
        <v>5.1481318492090661E-3</v>
      </c>
      <c r="R1275" s="23">
        <f t="shared" ca="1" si="249"/>
        <v>-0.48677602740412296</v>
      </c>
      <c r="S1275" s="24">
        <f t="shared" ca="1" si="260"/>
        <v>1</v>
      </c>
    </row>
    <row r="1276" spans="5:19" x14ac:dyDescent="0.3">
      <c r="E1276" s="21">
        <f t="shared" si="254"/>
        <v>1275</v>
      </c>
      <c r="F1276" s="97">
        <v>45316</v>
      </c>
      <c r="G1276" s="98">
        <v>94.810028079999995</v>
      </c>
      <c r="H1276" s="25">
        <f t="shared" si="255"/>
        <v>89.725585940000002</v>
      </c>
      <c r="I1276" s="7">
        <f t="shared" si="256"/>
        <v>5.0844421399999931</v>
      </c>
      <c r="J1276" s="7">
        <f t="shared" si="257"/>
        <v>25.851551875007708</v>
      </c>
      <c r="K1276" s="7">
        <f t="shared" si="258"/>
        <v>5.0844421399999931</v>
      </c>
      <c r="L1276" s="22">
        <f t="shared" si="259"/>
        <v>5.3627683093921019E-2</v>
      </c>
      <c r="M1276" s="7">
        <f t="shared" ca="1" si="248"/>
        <v>90.131011963333322</v>
      </c>
      <c r="N1276" s="7">
        <f t="shared" ca="1" si="250"/>
        <v>4.6790161166666735</v>
      </c>
      <c r="O1276" s="7">
        <f t="shared" ca="1" si="251"/>
        <v>21.893191820026477</v>
      </c>
      <c r="P1276" s="7">
        <f t="shared" ca="1" si="252"/>
        <v>4.6790161166666735</v>
      </c>
      <c r="Q1276" s="22">
        <f t="shared" ca="1" si="253"/>
        <v>4.9351489620048997E-2</v>
      </c>
      <c r="R1276" s="23">
        <f t="shared" ca="1" si="249"/>
        <v>4.6541592359292094</v>
      </c>
      <c r="S1276" s="24">
        <f t="shared" ca="1" si="260"/>
        <v>1</v>
      </c>
    </row>
    <row r="1277" spans="5:19" x14ac:dyDescent="0.3">
      <c r="E1277" s="21">
        <f t="shared" si="254"/>
        <v>1276</v>
      </c>
      <c r="F1277" s="97">
        <v>45317</v>
      </c>
      <c r="G1277" s="98">
        <v>95.886741639999997</v>
      </c>
      <c r="H1277" s="25">
        <f t="shared" si="255"/>
        <v>94.810028079999995</v>
      </c>
      <c r="I1277" s="7">
        <f t="shared" si="256"/>
        <v>1.0767135600000017</v>
      </c>
      <c r="J1277" s="7">
        <f t="shared" si="257"/>
        <v>1.1593120902878773</v>
      </c>
      <c r="K1277" s="7">
        <f t="shared" si="258"/>
        <v>1.0767135600000017</v>
      </c>
      <c r="L1277" s="22">
        <f t="shared" si="259"/>
        <v>1.122901395526033E-2</v>
      </c>
      <c r="M1277" s="7">
        <f t="shared" ca="1" si="248"/>
        <v>91.682929993333332</v>
      </c>
      <c r="N1277" s="7">
        <f t="shared" ca="1" si="250"/>
        <v>4.2038116466666651</v>
      </c>
      <c r="O1277" s="7">
        <f t="shared" ca="1" si="251"/>
        <v>17.672032360650299</v>
      </c>
      <c r="P1277" s="7">
        <f t="shared" ca="1" si="252"/>
        <v>4.2038116466666651</v>
      </c>
      <c r="Q1277" s="22">
        <f t="shared" ca="1" si="253"/>
        <v>4.384142765482197E-2</v>
      </c>
      <c r="R1277" s="23">
        <f t="shared" ca="1" si="249"/>
        <v>4.178954765929201</v>
      </c>
      <c r="S1277" s="24">
        <f t="shared" ca="1" si="260"/>
        <v>0</v>
      </c>
    </row>
    <row r="1278" spans="5:19" x14ac:dyDescent="0.3">
      <c r="E1278" s="21">
        <f t="shared" si="254"/>
        <v>1277</v>
      </c>
      <c r="F1278" s="97">
        <v>45320</v>
      </c>
      <c r="G1278" s="98">
        <v>96.395187379999996</v>
      </c>
      <c r="H1278" s="25">
        <f t="shared" si="255"/>
        <v>95.886741639999997</v>
      </c>
      <c r="I1278" s="7">
        <f t="shared" si="256"/>
        <v>0.50844573999999909</v>
      </c>
      <c r="J1278" s="7">
        <f t="shared" si="257"/>
        <v>0.25851707052414669</v>
      </c>
      <c r="K1278" s="7">
        <f t="shared" si="258"/>
        <v>0.50844573999999909</v>
      </c>
      <c r="L1278" s="22">
        <f t="shared" si="259"/>
        <v>5.274596728523929E-3</v>
      </c>
      <c r="M1278" s="7">
        <f t="shared" ca="1" si="248"/>
        <v>93.474118553333327</v>
      </c>
      <c r="N1278" s="7">
        <f t="shared" ca="1" si="250"/>
        <v>2.9210688266666693</v>
      </c>
      <c r="O1278" s="7">
        <f t="shared" ca="1" si="251"/>
        <v>8.5326430901237931</v>
      </c>
      <c r="P1278" s="7">
        <f t="shared" ca="1" si="252"/>
        <v>2.9210688266666693</v>
      </c>
      <c r="Q1278" s="22">
        <f t="shared" ca="1" si="253"/>
        <v>3.0303056678042523E-2</v>
      </c>
      <c r="R1278" s="23">
        <f t="shared" ca="1" si="249"/>
        <v>2.8962119459292057</v>
      </c>
      <c r="S1278" s="24">
        <f t="shared" ca="1" si="260"/>
        <v>0</v>
      </c>
    </row>
    <row r="1279" spans="5:19" x14ac:dyDescent="0.3">
      <c r="E1279" s="21">
        <f t="shared" si="254"/>
        <v>1278</v>
      </c>
      <c r="F1279" s="97">
        <v>45321</v>
      </c>
      <c r="G1279" s="98">
        <v>96.96344757</v>
      </c>
      <c r="H1279" s="25">
        <f t="shared" si="255"/>
        <v>96.395187379999996</v>
      </c>
      <c r="I1279" s="7">
        <f t="shared" si="256"/>
        <v>0.56826019000000372</v>
      </c>
      <c r="J1279" s="7">
        <f t="shared" si="257"/>
        <v>0.32291964353884034</v>
      </c>
      <c r="K1279" s="7">
        <f t="shared" si="258"/>
        <v>0.56826019000000372</v>
      </c>
      <c r="L1279" s="22">
        <f t="shared" si="259"/>
        <v>5.8605609045590552E-3</v>
      </c>
      <c r="M1279" s="7">
        <f t="shared" ca="1" si="248"/>
        <v>95.697319033333329</v>
      </c>
      <c r="N1279" s="7">
        <f t="shared" ca="1" si="250"/>
        <v>1.2661285366666704</v>
      </c>
      <c r="O1279" s="7">
        <f t="shared" ca="1" si="251"/>
        <v>1.6030814713616841</v>
      </c>
      <c r="P1279" s="7">
        <f t="shared" ca="1" si="252"/>
        <v>1.2661285366666704</v>
      </c>
      <c r="Q1279" s="22">
        <f t="shared" ca="1" si="253"/>
        <v>1.3057792069043594E-2</v>
      </c>
      <c r="R1279" s="23">
        <f t="shared" ca="1" si="249"/>
        <v>1.2412716559292067</v>
      </c>
      <c r="S1279" s="24">
        <f t="shared" ca="1" si="260"/>
        <v>0</v>
      </c>
    </row>
    <row r="1280" spans="5:19" x14ac:dyDescent="0.3">
      <c r="E1280" s="21">
        <f t="shared" si="254"/>
        <v>1279</v>
      </c>
      <c r="F1280" s="97">
        <v>45322</v>
      </c>
      <c r="G1280" s="98">
        <v>87.851318359999993</v>
      </c>
      <c r="H1280" s="25">
        <f t="shared" si="255"/>
        <v>96.96344757</v>
      </c>
      <c r="I1280" s="7">
        <f t="shared" si="256"/>
        <v>-9.1121292100000062</v>
      </c>
      <c r="J1280" s="7">
        <f t="shared" si="257"/>
        <v>83.030898739735335</v>
      </c>
      <c r="K1280" s="7">
        <f t="shared" si="258"/>
        <v>9.1121292100000062</v>
      </c>
      <c r="L1280" s="22">
        <f t="shared" si="259"/>
        <v>0.10372216809154788</v>
      </c>
      <c r="M1280" s="7">
        <f t="shared" ca="1" si="248"/>
        <v>96.415125529999997</v>
      </c>
      <c r="N1280" s="7">
        <f t="shared" ca="1" si="250"/>
        <v>-8.563807170000004</v>
      </c>
      <c r="O1280" s="7">
        <f t="shared" ca="1" si="251"/>
        <v>73.338793244943474</v>
      </c>
      <c r="P1280" s="7">
        <f t="shared" ca="1" si="252"/>
        <v>8.563807170000004</v>
      </c>
      <c r="Q1280" s="22">
        <f t="shared" ca="1" si="253"/>
        <v>9.7480690442310225E-2</v>
      </c>
      <c r="R1280" s="23">
        <f t="shared" ca="1" si="249"/>
        <v>-8.5886640507374672</v>
      </c>
      <c r="S1280" s="24">
        <f t="shared" ca="1" si="260"/>
        <v>1</v>
      </c>
    </row>
    <row r="1281" spans="5:19" x14ac:dyDescent="0.3">
      <c r="E1281" s="21">
        <f t="shared" si="254"/>
        <v>1280</v>
      </c>
      <c r="F1281" s="97">
        <v>45323</v>
      </c>
      <c r="G1281" s="98">
        <v>94.500976559999998</v>
      </c>
      <c r="H1281" s="25">
        <f t="shared" si="255"/>
        <v>87.851318359999993</v>
      </c>
      <c r="I1281" s="7">
        <f t="shared" si="256"/>
        <v>6.6496582000000046</v>
      </c>
      <c r="J1281" s="7">
        <f t="shared" si="257"/>
        <v>44.217954176827298</v>
      </c>
      <c r="K1281" s="7">
        <f t="shared" si="258"/>
        <v>6.6496582000000046</v>
      </c>
      <c r="L1281" s="22">
        <f t="shared" si="259"/>
        <v>7.0366026278871771E-2</v>
      </c>
      <c r="M1281" s="7">
        <f t="shared" ca="1" si="248"/>
        <v>93.73665110333333</v>
      </c>
      <c r="N1281" s="7">
        <f t="shared" ca="1" si="250"/>
        <v>0.7643254566666684</v>
      </c>
      <c r="O1281" s="7">
        <f t="shared" ca="1" si="251"/>
        <v>0.5841934037087112</v>
      </c>
      <c r="P1281" s="7">
        <f t="shared" ca="1" si="252"/>
        <v>0.7643254566666684</v>
      </c>
      <c r="Q1281" s="22">
        <f t="shared" ca="1" si="253"/>
        <v>8.0880164892411181E-3</v>
      </c>
      <c r="R1281" s="23">
        <f t="shared" ca="1" si="249"/>
        <v>0.73946857592920467</v>
      </c>
      <c r="S1281" s="24">
        <f t="shared" ca="1" si="260"/>
        <v>1</v>
      </c>
    </row>
    <row r="1282" spans="5:19" x14ac:dyDescent="0.3">
      <c r="E1282" s="21">
        <f t="shared" si="254"/>
        <v>1281</v>
      </c>
      <c r="F1282" s="97">
        <v>45324</v>
      </c>
      <c r="G1282" s="98">
        <v>95.029365540000001</v>
      </c>
      <c r="H1282" s="25">
        <f t="shared" si="255"/>
        <v>94.500976559999998</v>
      </c>
      <c r="I1282" s="7">
        <f t="shared" si="256"/>
        <v>0.52838898000000256</v>
      </c>
      <c r="J1282" s="7">
        <f t="shared" si="257"/>
        <v>0.27919491418544312</v>
      </c>
      <c r="K1282" s="7">
        <f t="shared" si="258"/>
        <v>0.52838898000000256</v>
      </c>
      <c r="L1282" s="22">
        <f t="shared" si="259"/>
        <v>5.5602705226690348E-3</v>
      </c>
      <c r="M1282" s="7">
        <f t="shared" ref="M1282:M1345" ca="1" si="261">IF(E1282&lt;=span,G1282,AVERAGE(OFFSET(G1282,-span,0,span,1)))</f>
        <v>93.105247496666664</v>
      </c>
      <c r="N1282" s="7">
        <f t="shared" ca="1" si="250"/>
        <v>1.9241180433333369</v>
      </c>
      <c r="O1282" s="7">
        <f t="shared" ca="1" si="251"/>
        <v>3.702230244680909</v>
      </c>
      <c r="P1282" s="7">
        <f t="shared" ca="1" si="252"/>
        <v>1.9241180433333369</v>
      </c>
      <c r="Q1282" s="22">
        <f t="shared" ca="1" si="253"/>
        <v>2.024761538077861E-2</v>
      </c>
      <c r="R1282" s="23">
        <f t="shared" ref="R1282:R1345" ca="1" si="262">N1282-AVERAGE(ErorrMA)</f>
        <v>1.8992611625958733</v>
      </c>
      <c r="S1282" s="24">
        <f t="shared" ca="1" si="260"/>
        <v>0</v>
      </c>
    </row>
    <row r="1283" spans="5:19" x14ac:dyDescent="0.3">
      <c r="E1283" s="21">
        <f t="shared" si="254"/>
        <v>1282</v>
      </c>
      <c r="F1283" s="97">
        <v>45327</v>
      </c>
      <c r="G1283" s="98">
        <v>94.271675110000004</v>
      </c>
      <c r="H1283" s="25">
        <f t="shared" si="255"/>
        <v>95.029365540000001</v>
      </c>
      <c r="I1283" s="7">
        <f t="shared" si="256"/>
        <v>-0.7576904299999967</v>
      </c>
      <c r="J1283" s="7">
        <f t="shared" si="257"/>
        <v>0.57409478771357991</v>
      </c>
      <c r="K1283" s="7">
        <f t="shared" si="258"/>
        <v>0.7576904299999967</v>
      </c>
      <c r="L1283" s="22">
        <f t="shared" si="259"/>
        <v>8.0373073790817109E-3</v>
      </c>
      <c r="M1283" s="7">
        <f t="shared" ca="1" si="261"/>
        <v>92.460553486666655</v>
      </c>
      <c r="N1283" s="7">
        <f t="shared" ref="N1283:N1346" ca="1" si="263">G1283-M1283</f>
        <v>1.8111216233333494</v>
      </c>
      <c r="O1283" s="7">
        <f t="shared" ref="O1283:O1346" ca="1" si="264">N1283^2</f>
        <v>3.2801615345056265</v>
      </c>
      <c r="P1283" s="7">
        <f t="shared" ref="P1283:P1346" ca="1" si="265">ABS(N1283)</f>
        <v>1.8111216233333494</v>
      </c>
      <c r="Q1283" s="22">
        <f t="shared" ref="Q1283:Q1346" ca="1" si="266">P1283/G1283</f>
        <v>1.9211726334766612E-2</v>
      </c>
      <c r="R1283" s="23">
        <f t="shared" ca="1" si="262"/>
        <v>1.7862647425958857</v>
      </c>
      <c r="S1283" s="24">
        <f t="shared" ca="1" si="260"/>
        <v>0</v>
      </c>
    </row>
    <row r="1284" spans="5:19" x14ac:dyDescent="0.3">
      <c r="E1284" s="21">
        <f t="shared" ref="E1284:E1347" si="267">E1283+1</f>
        <v>1283</v>
      </c>
      <c r="F1284" s="97">
        <v>45328</v>
      </c>
      <c r="G1284" s="98">
        <v>94.181953429999993</v>
      </c>
      <c r="H1284" s="25">
        <f t="shared" ref="H1284:H1347" si="268">G1283</f>
        <v>94.271675110000004</v>
      </c>
      <c r="I1284" s="7">
        <f t="shared" ref="I1284:I1347" si="269">(G1284-H1284)</f>
        <v>-8.9721680000010906E-2</v>
      </c>
      <c r="J1284" s="7">
        <f t="shared" ref="J1284:J1347" si="270">I1284^2</f>
        <v>8.0499798620243569E-3</v>
      </c>
      <c r="K1284" s="7">
        <f t="shared" ref="K1284:K1347" si="271">ABS(I1284)</f>
        <v>8.9721680000010906E-2</v>
      </c>
      <c r="L1284" s="22">
        <f t="shared" ref="L1284:L1347" si="272">K1284/G1284</f>
        <v>9.5264195243832835E-4</v>
      </c>
      <c r="M1284" s="7">
        <f t="shared" ca="1" si="261"/>
        <v>94.60067240333332</v>
      </c>
      <c r="N1284" s="7">
        <f t="shared" ca="1" si="263"/>
        <v>-0.41871897333332697</v>
      </c>
      <c r="O1284" s="7">
        <f t="shared" ca="1" si="264"/>
        <v>0.17532557862931539</v>
      </c>
      <c r="P1284" s="7">
        <f t="shared" ca="1" si="265"/>
        <v>0.41871897333332697</v>
      </c>
      <c r="Q1284" s="22">
        <f t="shared" ca="1" si="266"/>
        <v>4.4458514405791832E-3</v>
      </c>
      <c r="R1284" s="23">
        <f t="shared" ca="1" si="262"/>
        <v>-0.4435758540707907</v>
      </c>
      <c r="S1284" s="24">
        <f t="shared" ref="S1284:S1347" ca="1" si="273">IF(N1283*N1284&lt;0,1,0)</f>
        <v>1</v>
      </c>
    </row>
    <row r="1285" spans="5:19" x14ac:dyDescent="0.3">
      <c r="E1285" s="21">
        <f t="shared" si="267"/>
        <v>1284</v>
      </c>
      <c r="F1285" s="97">
        <v>45329</v>
      </c>
      <c r="G1285" s="98">
        <v>94.321525570000006</v>
      </c>
      <c r="H1285" s="25">
        <f t="shared" si="268"/>
        <v>94.181953429999993</v>
      </c>
      <c r="I1285" s="7">
        <f t="shared" si="269"/>
        <v>0.13957214000001272</v>
      </c>
      <c r="J1285" s="7">
        <f t="shared" si="270"/>
        <v>1.9480382264183152E-2</v>
      </c>
      <c r="K1285" s="7">
        <f t="shared" si="271"/>
        <v>0.13957214000001272</v>
      </c>
      <c r="L1285" s="22">
        <f t="shared" si="272"/>
        <v>1.4797485426211677E-3</v>
      </c>
      <c r="M1285" s="7">
        <f t="shared" ca="1" si="261"/>
        <v>94.494331360000004</v>
      </c>
      <c r="N1285" s="7">
        <f t="shared" ca="1" si="263"/>
        <v>-0.17280578999999818</v>
      </c>
      <c r="O1285" s="7">
        <f t="shared" ca="1" si="264"/>
        <v>2.9861841057523472E-2</v>
      </c>
      <c r="P1285" s="7">
        <f t="shared" ca="1" si="265"/>
        <v>0.17280578999999818</v>
      </c>
      <c r="Q1285" s="22">
        <f t="shared" ca="1" si="266"/>
        <v>1.8320928224570719E-3</v>
      </c>
      <c r="R1285" s="23">
        <f t="shared" ca="1" si="262"/>
        <v>-0.19766267073746191</v>
      </c>
      <c r="S1285" s="24">
        <f t="shared" ca="1" si="273"/>
        <v>0</v>
      </c>
    </row>
    <row r="1286" spans="5:19" x14ac:dyDescent="0.3">
      <c r="E1286" s="21">
        <f t="shared" si="267"/>
        <v>1285</v>
      </c>
      <c r="F1286" s="97">
        <v>45330</v>
      </c>
      <c r="G1286" s="98">
        <v>93.424270629999995</v>
      </c>
      <c r="H1286" s="25">
        <f t="shared" si="268"/>
        <v>94.321525570000006</v>
      </c>
      <c r="I1286" s="7">
        <f t="shared" si="269"/>
        <v>-0.89725494000001049</v>
      </c>
      <c r="J1286" s="7">
        <f t="shared" si="270"/>
        <v>0.80506642735442246</v>
      </c>
      <c r="K1286" s="7">
        <f t="shared" si="271"/>
        <v>0.89725494000001049</v>
      </c>
      <c r="L1286" s="22">
        <f t="shared" si="272"/>
        <v>9.6040882519010853E-3</v>
      </c>
      <c r="M1286" s="7">
        <f t="shared" ca="1" si="261"/>
        <v>94.258384703333334</v>
      </c>
      <c r="N1286" s="7">
        <f t="shared" ca="1" si="263"/>
        <v>-0.83411407333333898</v>
      </c>
      <c r="O1286" s="7">
        <f t="shared" ca="1" si="264"/>
        <v>0.6957462873327348</v>
      </c>
      <c r="P1286" s="7">
        <f t="shared" ca="1" si="265"/>
        <v>0.83411407333333898</v>
      </c>
      <c r="Q1286" s="22">
        <f t="shared" ca="1" si="266"/>
        <v>8.9282374666513255E-3</v>
      </c>
      <c r="R1286" s="23">
        <f t="shared" ca="1" si="262"/>
        <v>-0.85897095407080271</v>
      </c>
      <c r="S1286" s="24">
        <f t="shared" ca="1" si="273"/>
        <v>0</v>
      </c>
    </row>
    <row r="1287" spans="5:19" x14ac:dyDescent="0.3">
      <c r="E1287" s="21">
        <f t="shared" si="267"/>
        <v>1286</v>
      </c>
      <c r="F1287" s="97">
        <v>45331</v>
      </c>
      <c r="G1287" s="98">
        <v>92.696502690000003</v>
      </c>
      <c r="H1287" s="25">
        <f t="shared" si="268"/>
        <v>93.424270629999995</v>
      </c>
      <c r="I1287" s="7">
        <f t="shared" si="269"/>
        <v>-0.72776793999999256</v>
      </c>
      <c r="J1287" s="7">
        <f t="shared" si="270"/>
        <v>0.52964617449183282</v>
      </c>
      <c r="K1287" s="7">
        <f t="shared" si="271"/>
        <v>0.72776793999999256</v>
      </c>
      <c r="L1287" s="22">
        <f t="shared" si="272"/>
        <v>7.8510830385244233E-3</v>
      </c>
      <c r="M1287" s="7">
        <f t="shared" ca="1" si="261"/>
        <v>93.975916543333327</v>
      </c>
      <c r="N1287" s="7">
        <f t="shared" ca="1" si="263"/>
        <v>-1.2794138533333239</v>
      </c>
      <c r="O1287" s="7">
        <f t="shared" ca="1" si="264"/>
        <v>1.636899808101224</v>
      </c>
      <c r="P1287" s="7">
        <f t="shared" ca="1" si="265"/>
        <v>1.2794138533333239</v>
      </c>
      <c r="Q1287" s="22">
        <f t="shared" ca="1" si="266"/>
        <v>1.3802180408164911E-2</v>
      </c>
      <c r="R1287" s="23">
        <f t="shared" ca="1" si="262"/>
        <v>-1.3042707340707875</v>
      </c>
      <c r="S1287" s="24">
        <f t="shared" ca="1" si="273"/>
        <v>0</v>
      </c>
    </row>
    <row r="1288" spans="5:19" x14ac:dyDescent="0.3">
      <c r="E1288" s="21">
        <f t="shared" si="267"/>
        <v>1287</v>
      </c>
      <c r="F1288" s="97">
        <v>45334</v>
      </c>
      <c r="G1288" s="98">
        <v>93.254791260000005</v>
      </c>
      <c r="H1288" s="25">
        <f t="shared" si="268"/>
        <v>92.696502690000003</v>
      </c>
      <c r="I1288" s="7">
        <f t="shared" si="269"/>
        <v>0.55828857000000198</v>
      </c>
      <c r="J1288" s="7">
        <f t="shared" si="270"/>
        <v>0.31168612739264712</v>
      </c>
      <c r="K1288" s="7">
        <f t="shared" si="271"/>
        <v>0.55828857000000198</v>
      </c>
      <c r="L1288" s="22">
        <f t="shared" si="272"/>
        <v>5.9867011920434164E-3</v>
      </c>
      <c r="M1288" s="7">
        <f t="shared" ca="1" si="261"/>
        <v>93.480766296666673</v>
      </c>
      <c r="N1288" s="7">
        <f t="shared" ca="1" si="263"/>
        <v>-0.22597503666666796</v>
      </c>
      <c r="O1288" s="7">
        <f t="shared" ca="1" si="264"/>
        <v>5.1064717196501928E-2</v>
      </c>
      <c r="P1288" s="7">
        <f t="shared" ca="1" si="265"/>
        <v>0.22597503666666796</v>
      </c>
      <c r="Q1288" s="22">
        <f t="shared" ca="1" si="266"/>
        <v>2.4232002840115299E-3</v>
      </c>
      <c r="R1288" s="23">
        <f t="shared" ca="1" si="262"/>
        <v>-0.25083191740413169</v>
      </c>
      <c r="S1288" s="24">
        <f t="shared" ca="1" si="273"/>
        <v>0</v>
      </c>
    </row>
    <row r="1289" spans="5:19" x14ac:dyDescent="0.3">
      <c r="E1289" s="21">
        <f t="shared" si="267"/>
        <v>1288</v>
      </c>
      <c r="F1289" s="97">
        <v>45335</v>
      </c>
      <c r="G1289" s="98">
        <v>90.582962039999998</v>
      </c>
      <c r="H1289" s="25">
        <f t="shared" si="268"/>
        <v>93.254791260000005</v>
      </c>
      <c r="I1289" s="7">
        <f t="shared" si="269"/>
        <v>-2.6718292200000064</v>
      </c>
      <c r="J1289" s="7">
        <f t="shared" si="270"/>
        <v>7.1386713808458424</v>
      </c>
      <c r="K1289" s="7">
        <f t="shared" si="271"/>
        <v>2.6718292200000064</v>
      </c>
      <c r="L1289" s="22">
        <f t="shared" si="272"/>
        <v>2.9495935657526513E-2</v>
      </c>
      <c r="M1289" s="7">
        <f t="shared" ca="1" si="261"/>
        <v>93.125188193333329</v>
      </c>
      <c r="N1289" s="7">
        <f t="shared" ca="1" si="263"/>
        <v>-2.5422261533333312</v>
      </c>
      <c r="O1289" s="7">
        <f t="shared" ca="1" si="264"/>
        <v>6.4629138146919862</v>
      </c>
      <c r="P1289" s="7">
        <f t="shared" ca="1" si="265"/>
        <v>2.5422261533333312</v>
      </c>
      <c r="Q1289" s="22">
        <f t="shared" ca="1" si="266"/>
        <v>2.8065169167362011E-2</v>
      </c>
      <c r="R1289" s="23">
        <f t="shared" ca="1" si="262"/>
        <v>-2.5670830340707949</v>
      </c>
      <c r="S1289" s="24">
        <f t="shared" ca="1" si="273"/>
        <v>0</v>
      </c>
    </row>
    <row r="1290" spans="5:19" x14ac:dyDescent="0.3">
      <c r="E1290" s="21">
        <f t="shared" si="267"/>
        <v>1289</v>
      </c>
      <c r="F1290" s="97">
        <v>45336</v>
      </c>
      <c r="G1290" s="98">
        <v>93.713386540000002</v>
      </c>
      <c r="H1290" s="25">
        <f t="shared" si="268"/>
        <v>90.582962039999998</v>
      </c>
      <c r="I1290" s="7">
        <f t="shared" si="269"/>
        <v>3.1304245000000037</v>
      </c>
      <c r="J1290" s="7">
        <f t="shared" si="270"/>
        <v>9.799557550200273</v>
      </c>
      <c r="K1290" s="7">
        <f t="shared" si="271"/>
        <v>3.1304245000000037</v>
      </c>
      <c r="L1290" s="22">
        <f t="shared" si="272"/>
        <v>3.3404240478107514E-2</v>
      </c>
      <c r="M1290" s="7">
        <f t="shared" ca="1" si="261"/>
        <v>92.178085330000002</v>
      </c>
      <c r="N1290" s="7">
        <f t="shared" ca="1" si="263"/>
        <v>1.5353012100000001</v>
      </c>
      <c r="O1290" s="7">
        <f t="shared" ca="1" si="264"/>
        <v>2.3571498054274644</v>
      </c>
      <c r="P1290" s="7">
        <f t="shared" ca="1" si="265"/>
        <v>1.5353012100000001</v>
      </c>
      <c r="Q1290" s="22">
        <f t="shared" ca="1" si="266"/>
        <v>1.6382944493684284E-2</v>
      </c>
      <c r="R1290" s="23">
        <f t="shared" ca="1" si="262"/>
        <v>1.5104443292625365</v>
      </c>
      <c r="S1290" s="24">
        <f t="shared" ca="1" si="273"/>
        <v>1</v>
      </c>
    </row>
    <row r="1291" spans="5:19" x14ac:dyDescent="0.3">
      <c r="E1291" s="21">
        <f t="shared" si="267"/>
        <v>1290</v>
      </c>
      <c r="F1291" s="97">
        <v>45337</v>
      </c>
      <c r="G1291" s="98">
        <v>93.89283752</v>
      </c>
      <c r="H1291" s="25">
        <f t="shared" si="268"/>
        <v>93.713386540000002</v>
      </c>
      <c r="I1291" s="7">
        <f t="shared" si="269"/>
        <v>0.17945097999999859</v>
      </c>
      <c r="J1291" s="7">
        <f t="shared" si="270"/>
        <v>3.2202654222959898E-2</v>
      </c>
      <c r="K1291" s="7">
        <f t="shared" si="271"/>
        <v>0.17945097999999859</v>
      </c>
      <c r="L1291" s="22">
        <f t="shared" si="272"/>
        <v>1.9112318334374967E-3</v>
      </c>
      <c r="M1291" s="7">
        <f t="shared" ca="1" si="261"/>
        <v>92.517046613333335</v>
      </c>
      <c r="N1291" s="7">
        <f t="shared" ca="1" si="263"/>
        <v>1.3757909066666656</v>
      </c>
      <c r="O1291" s="7">
        <f t="shared" ca="1" si="264"/>
        <v>1.8928006188666857</v>
      </c>
      <c r="P1291" s="7">
        <f t="shared" ca="1" si="265"/>
        <v>1.3757909066666656</v>
      </c>
      <c r="Q1291" s="22">
        <f t="shared" ca="1" si="266"/>
        <v>1.4652778028713958E-2</v>
      </c>
      <c r="R1291" s="23">
        <f t="shared" ca="1" si="262"/>
        <v>1.350934025929202</v>
      </c>
      <c r="S1291" s="24">
        <f t="shared" ca="1" si="273"/>
        <v>0</v>
      </c>
    </row>
    <row r="1292" spans="5:19" x14ac:dyDescent="0.3">
      <c r="E1292" s="21">
        <f t="shared" si="267"/>
        <v>1291</v>
      </c>
      <c r="F1292" s="97">
        <v>45338</v>
      </c>
      <c r="G1292" s="98">
        <v>94.491004939999996</v>
      </c>
      <c r="H1292" s="25">
        <f t="shared" si="268"/>
        <v>93.89283752</v>
      </c>
      <c r="I1292" s="7">
        <f t="shared" si="269"/>
        <v>0.59816741999999579</v>
      </c>
      <c r="J1292" s="7">
        <f t="shared" si="270"/>
        <v>0.35780426234945134</v>
      </c>
      <c r="K1292" s="7">
        <f t="shared" si="271"/>
        <v>0.59816741999999579</v>
      </c>
      <c r="L1292" s="22">
        <f t="shared" si="272"/>
        <v>6.3304165341433374E-3</v>
      </c>
      <c r="M1292" s="7">
        <f t="shared" ca="1" si="261"/>
        <v>92.72972870000001</v>
      </c>
      <c r="N1292" s="7">
        <f t="shared" ca="1" si="263"/>
        <v>1.7612762399999866</v>
      </c>
      <c r="O1292" s="7">
        <f t="shared" ca="1" si="264"/>
        <v>3.1020939935884906</v>
      </c>
      <c r="P1292" s="7">
        <f t="shared" ca="1" si="265"/>
        <v>1.7612762399999866</v>
      </c>
      <c r="Q1292" s="22">
        <f t="shared" ca="1" si="266"/>
        <v>1.8639618036852965E-2</v>
      </c>
      <c r="R1292" s="23">
        <f t="shared" ca="1" si="262"/>
        <v>1.736419359262523</v>
      </c>
      <c r="S1292" s="24">
        <f t="shared" ca="1" si="273"/>
        <v>0</v>
      </c>
    </row>
    <row r="1293" spans="5:19" x14ac:dyDescent="0.3">
      <c r="E1293" s="21">
        <f t="shared" si="267"/>
        <v>1292</v>
      </c>
      <c r="F1293" s="97">
        <v>45342</v>
      </c>
      <c r="G1293" s="98">
        <v>97.481857300000001</v>
      </c>
      <c r="H1293" s="25">
        <f t="shared" si="268"/>
        <v>94.491004939999996</v>
      </c>
      <c r="I1293" s="7">
        <f t="shared" si="269"/>
        <v>2.9908523600000052</v>
      </c>
      <c r="J1293" s="7">
        <f t="shared" si="270"/>
        <v>8.9451978393176006</v>
      </c>
      <c r="K1293" s="7">
        <f t="shared" si="271"/>
        <v>2.9908523600000052</v>
      </c>
      <c r="L1293" s="22">
        <f t="shared" si="272"/>
        <v>3.0681117931469749E-2</v>
      </c>
      <c r="M1293" s="7">
        <f t="shared" ca="1" si="261"/>
        <v>94.032409666666652</v>
      </c>
      <c r="N1293" s="7">
        <f t="shared" ca="1" si="263"/>
        <v>3.4494476333333495</v>
      </c>
      <c r="O1293" s="7">
        <f t="shared" ca="1" si="264"/>
        <v>11.898688975109046</v>
      </c>
      <c r="P1293" s="7">
        <f t="shared" ca="1" si="265"/>
        <v>3.4494476333333495</v>
      </c>
      <c r="Q1293" s="22">
        <f t="shared" ca="1" si="266"/>
        <v>3.5385534589453801E-2</v>
      </c>
      <c r="R1293" s="23">
        <f t="shared" ca="1" si="262"/>
        <v>3.4245907525958859</v>
      </c>
      <c r="S1293" s="24">
        <f t="shared" ca="1" si="273"/>
        <v>0</v>
      </c>
    </row>
    <row r="1294" spans="5:19" x14ac:dyDescent="0.3">
      <c r="E1294" s="21">
        <f t="shared" si="267"/>
        <v>1293</v>
      </c>
      <c r="F1294" s="97">
        <v>45343</v>
      </c>
      <c r="G1294" s="98">
        <v>97.900581360000004</v>
      </c>
      <c r="H1294" s="25">
        <f t="shared" si="268"/>
        <v>97.481857300000001</v>
      </c>
      <c r="I1294" s="7">
        <f t="shared" si="269"/>
        <v>0.4187240600000024</v>
      </c>
      <c r="J1294" s="7">
        <f t="shared" si="270"/>
        <v>0.1753298384228856</v>
      </c>
      <c r="K1294" s="7">
        <f t="shared" si="271"/>
        <v>0.4187240600000024</v>
      </c>
      <c r="L1294" s="22">
        <f t="shared" si="272"/>
        <v>4.277033437220054E-3</v>
      </c>
      <c r="M1294" s="7">
        <f t="shared" ca="1" si="261"/>
        <v>95.288566586666661</v>
      </c>
      <c r="N1294" s="7">
        <f t="shared" ca="1" si="263"/>
        <v>2.6120147733333425</v>
      </c>
      <c r="O1294" s="7">
        <f t="shared" ca="1" si="264"/>
        <v>6.8226211761116327</v>
      </c>
      <c r="P1294" s="7">
        <f t="shared" ca="1" si="265"/>
        <v>2.6120147733333425</v>
      </c>
      <c r="Q1294" s="22">
        <f t="shared" ca="1" si="266"/>
        <v>2.6680278472795194E-2</v>
      </c>
      <c r="R1294" s="23">
        <f t="shared" ca="1" si="262"/>
        <v>2.5871578925958789</v>
      </c>
      <c r="S1294" s="24">
        <f t="shared" ca="1" si="273"/>
        <v>0</v>
      </c>
    </row>
    <row r="1295" spans="5:19" x14ac:dyDescent="0.3">
      <c r="E1295" s="21">
        <f t="shared" si="267"/>
        <v>1294</v>
      </c>
      <c r="F1295" s="97">
        <v>45344</v>
      </c>
      <c r="G1295" s="98">
        <v>101.80863189999999</v>
      </c>
      <c r="H1295" s="25">
        <f t="shared" si="268"/>
        <v>97.900581360000004</v>
      </c>
      <c r="I1295" s="7">
        <f t="shared" si="269"/>
        <v>3.9080505399999907</v>
      </c>
      <c r="J1295" s="7">
        <f t="shared" si="270"/>
        <v>15.272859023194219</v>
      </c>
      <c r="K1295" s="7">
        <f t="shared" si="271"/>
        <v>3.9080505399999907</v>
      </c>
      <c r="L1295" s="22">
        <f t="shared" si="272"/>
        <v>3.8386239624932934E-2</v>
      </c>
      <c r="M1295" s="7">
        <f t="shared" ca="1" si="261"/>
        <v>96.624481199999991</v>
      </c>
      <c r="N1295" s="7">
        <f t="shared" ca="1" si="263"/>
        <v>5.1841507000000036</v>
      </c>
      <c r="O1295" s="7">
        <f t="shared" ca="1" si="264"/>
        <v>26.875418480310525</v>
      </c>
      <c r="P1295" s="7">
        <f t="shared" ca="1" si="265"/>
        <v>5.1841507000000036</v>
      </c>
      <c r="Q1295" s="22">
        <f t="shared" ca="1" si="266"/>
        <v>5.0920541836688836E-2</v>
      </c>
      <c r="R1295" s="23">
        <f t="shared" ca="1" si="262"/>
        <v>5.1592938192625395</v>
      </c>
      <c r="S1295" s="24">
        <f t="shared" ca="1" si="273"/>
        <v>0</v>
      </c>
    </row>
    <row r="1296" spans="5:19" x14ac:dyDescent="0.3">
      <c r="E1296" s="21">
        <f t="shared" si="267"/>
        <v>1295</v>
      </c>
      <c r="F1296" s="97">
        <v>45345</v>
      </c>
      <c r="G1296" s="98">
        <v>101.6690598</v>
      </c>
      <c r="H1296" s="25">
        <f t="shared" si="268"/>
        <v>101.80863189999999</v>
      </c>
      <c r="I1296" s="7">
        <f t="shared" si="269"/>
        <v>-0.1395720999999952</v>
      </c>
      <c r="J1296" s="7">
        <f t="shared" si="270"/>
        <v>1.9480371098408659E-2</v>
      </c>
      <c r="K1296" s="7">
        <f t="shared" si="271"/>
        <v>0.1395720999999952</v>
      </c>
      <c r="L1296" s="22">
        <f t="shared" si="272"/>
        <v>1.3728080133184747E-3</v>
      </c>
      <c r="M1296" s="7">
        <f t="shared" ca="1" si="261"/>
        <v>99.063690186666648</v>
      </c>
      <c r="N1296" s="7">
        <f t="shared" ca="1" si="263"/>
        <v>2.6053696133333517</v>
      </c>
      <c r="O1296" s="7">
        <f t="shared" ca="1" si="264"/>
        <v>6.7879508220807789</v>
      </c>
      <c r="P1296" s="7">
        <f t="shared" ca="1" si="265"/>
        <v>2.6053696133333517</v>
      </c>
      <c r="Q1296" s="22">
        <f t="shared" ca="1" si="266"/>
        <v>2.5625983150218447E-2</v>
      </c>
      <c r="R1296" s="23">
        <f t="shared" ca="1" si="262"/>
        <v>2.5805127325958881</v>
      </c>
      <c r="S1296" s="24">
        <f t="shared" ca="1" si="273"/>
        <v>0</v>
      </c>
    </row>
    <row r="1297" spans="5:19" x14ac:dyDescent="0.3">
      <c r="E1297" s="21">
        <f t="shared" si="267"/>
        <v>1296</v>
      </c>
      <c r="F1297" s="97">
        <v>45348</v>
      </c>
      <c r="G1297" s="98">
        <v>101.8684464</v>
      </c>
      <c r="H1297" s="25">
        <f t="shared" si="268"/>
        <v>101.6690598</v>
      </c>
      <c r="I1297" s="7">
        <f t="shared" si="269"/>
        <v>0.19938659999999686</v>
      </c>
      <c r="J1297" s="7">
        <f t="shared" si="270"/>
        <v>3.9755016259558747E-2</v>
      </c>
      <c r="K1297" s="7">
        <f t="shared" si="271"/>
        <v>0.19938659999999686</v>
      </c>
      <c r="L1297" s="22">
        <f t="shared" si="272"/>
        <v>1.9572949921811793E-3</v>
      </c>
      <c r="M1297" s="7">
        <f t="shared" ca="1" si="261"/>
        <v>100.45942435333335</v>
      </c>
      <c r="N1297" s="7">
        <f t="shared" ca="1" si="263"/>
        <v>1.4090220466666494</v>
      </c>
      <c r="O1297" s="7">
        <f t="shared" ca="1" si="264"/>
        <v>1.9853431279926737</v>
      </c>
      <c r="P1297" s="7">
        <f t="shared" ca="1" si="265"/>
        <v>1.4090220466666494</v>
      </c>
      <c r="Q1297" s="22">
        <f t="shared" ca="1" si="266"/>
        <v>1.3831781051552873E-2</v>
      </c>
      <c r="R1297" s="23">
        <f t="shared" ca="1" si="262"/>
        <v>1.3841651659291858</v>
      </c>
      <c r="S1297" s="24">
        <f t="shared" ca="1" si="273"/>
        <v>0</v>
      </c>
    </row>
    <row r="1298" spans="5:19" x14ac:dyDescent="0.3">
      <c r="E1298" s="21">
        <f t="shared" si="267"/>
        <v>1297</v>
      </c>
      <c r="F1298" s="97">
        <v>45349</v>
      </c>
      <c r="G1298" s="98">
        <v>101.91829679999999</v>
      </c>
      <c r="H1298" s="25">
        <f t="shared" si="268"/>
        <v>101.8684464</v>
      </c>
      <c r="I1298" s="7">
        <f t="shared" si="269"/>
        <v>4.9850399999996853E-2</v>
      </c>
      <c r="J1298" s="7">
        <f t="shared" si="270"/>
        <v>2.4850623801596864E-3</v>
      </c>
      <c r="K1298" s="7">
        <f t="shared" si="271"/>
        <v>4.9850399999996853E-2</v>
      </c>
      <c r="L1298" s="22">
        <f t="shared" si="272"/>
        <v>4.891212036031283E-4</v>
      </c>
      <c r="M1298" s="7">
        <f t="shared" ca="1" si="261"/>
        <v>101.78204603333332</v>
      </c>
      <c r="N1298" s="7">
        <f t="shared" ca="1" si="263"/>
        <v>0.13625076666667724</v>
      </c>
      <c r="O1298" s="7">
        <f t="shared" ca="1" si="264"/>
        <v>1.8564271417257326E-2</v>
      </c>
      <c r="P1298" s="7">
        <f t="shared" ca="1" si="265"/>
        <v>0.13625076666667724</v>
      </c>
      <c r="Q1298" s="22">
        <f t="shared" ca="1" si="266"/>
        <v>1.3368626727941675E-3</v>
      </c>
      <c r="R1298" s="23">
        <f t="shared" ca="1" si="262"/>
        <v>0.11139388592921351</v>
      </c>
      <c r="S1298" s="24">
        <f t="shared" ca="1" si="273"/>
        <v>0</v>
      </c>
    </row>
    <row r="1299" spans="5:19" x14ac:dyDescent="0.3">
      <c r="E1299" s="21">
        <f t="shared" si="267"/>
        <v>1298</v>
      </c>
      <c r="F1299" s="97">
        <v>45350</v>
      </c>
      <c r="G1299" s="98">
        <v>102.36692050000001</v>
      </c>
      <c r="H1299" s="25">
        <f t="shared" si="268"/>
        <v>101.91829679999999</v>
      </c>
      <c r="I1299" s="7">
        <f t="shared" si="269"/>
        <v>0.44862370000001306</v>
      </c>
      <c r="J1299" s="7">
        <f t="shared" si="270"/>
        <v>0.20126322420170173</v>
      </c>
      <c r="K1299" s="7">
        <f t="shared" si="271"/>
        <v>0.44862370000001306</v>
      </c>
      <c r="L1299" s="22">
        <f t="shared" si="272"/>
        <v>4.3825065539605931E-3</v>
      </c>
      <c r="M1299" s="7">
        <f t="shared" ca="1" si="261"/>
        <v>101.818601</v>
      </c>
      <c r="N1299" s="7">
        <f t="shared" ca="1" si="263"/>
        <v>0.54831950000000518</v>
      </c>
      <c r="O1299" s="7">
        <f t="shared" ca="1" si="264"/>
        <v>0.30065427408025569</v>
      </c>
      <c r="P1299" s="7">
        <f t="shared" ca="1" si="265"/>
        <v>0.54831950000000518</v>
      </c>
      <c r="Q1299" s="22">
        <f t="shared" ca="1" si="266"/>
        <v>5.3564129635022594E-3</v>
      </c>
      <c r="R1299" s="23">
        <f t="shared" ca="1" si="262"/>
        <v>0.52346261926254145</v>
      </c>
      <c r="S1299" s="24">
        <f t="shared" ca="1" si="273"/>
        <v>0</v>
      </c>
    </row>
    <row r="1300" spans="5:19" x14ac:dyDescent="0.3">
      <c r="E1300" s="21">
        <f t="shared" si="267"/>
        <v>1299</v>
      </c>
      <c r="F1300" s="97">
        <v>45351</v>
      </c>
      <c r="G1300" s="98">
        <v>101.0210419</v>
      </c>
      <c r="H1300" s="25">
        <f t="shared" si="268"/>
        <v>102.36692050000001</v>
      </c>
      <c r="I1300" s="7">
        <f t="shared" si="269"/>
        <v>-1.345878600000006</v>
      </c>
      <c r="J1300" s="7">
        <f t="shared" si="270"/>
        <v>1.8113892059379761</v>
      </c>
      <c r="K1300" s="7">
        <f t="shared" si="271"/>
        <v>1.345878600000006</v>
      </c>
      <c r="L1300" s="22">
        <f t="shared" si="272"/>
        <v>1.3322755088313992E-2</v>
      </c>
      <c r="M1300" s="7">
        <f t="shared" ca="1" si="261"/>
        <v>102.05122123333332</v>
      </c>
      <c r="N1300" s="7">
        <f t="shared" ca="1" si="263"/>
        <v>-1.0301793333333222</v>
      </c>
      <c r="O1300" s="7">
        <f t="shared" ca="1" si="264"/>
        <v>1.0612694588270883</v>
      </c>
      <c r="P1300" s="7">
        <f t="shared" ca="1" si="265"/>
        <v>1.0301793333333222</v>
      </c>
      <c r="Q1300" s="22">
        <f t="shared" ca="1" si="266"/>
        <v>1.0197670841220282E-2</v>
      </c>
      <c r="R1300" s="23">
        <f t="shared" ca="1" si="262"/>
        <v>-1.0550362140707858</v>
      </c>
      <c r="S1300" s="24">
        <f t="shared" ca="1" si="273"/>
        <v>1</v>
      </c>
    </row>
    <row r="1301" spans="5:19" x14ac:dyDescent="0.3">
      <c r="E1301" s="21">
        <f t="shared" si="267"/>
        <v>1300</v>
      </c>
      <c r="F1301" s="97">
        <v>45352</v>
      </c>
      <c r="G1301" s="98">
        <v>101.1107635</v>
      </c>
      <c r="H1301" s="25">
        <f t="shared" si="268"/>
        <v>101.0210419</v>
      </c>
      <c r="I1301" s="7">
        <f t="shared" si="269"/>
        <v>8.9721600000004287E-2</v>
      </c>
      <c r="J1301" s="7">
        <f t="shared" si="270"/>
        <v>8.04996550656077E-3</v>
      </c>
      <c r="K1301" s="7">
        <f t="shared" si="271"/>
        <v>8.9721600000004287E-2</v>
      </c>
      <c r="L1301" s="22">
        <f t="shared" si="272"/>
        <v>8.8735953418059472E-4</v>
      </c>
      <c r="M1301" s="7">
        <f t="shared" ca="1" si="261"/>
        <v>101.76875306666666</v>
      </c>
      <c r="N1301" s="7">
        <f t="shared" ca="1" si="263"/>
        <v>-0.65798956666665731</v>
      </c>
      <c r="O1301" s="7">
        <f t="shared" ca="1" si="264"/>
        <v>0.43295026984217544</v>
      </c>
      <c r="P1301" s="7">
        <f t="shared" ca="1" si="265"/>
        <v>0.65798956666665731</v>
      </c>
      <c r="Q1301" s="22">
        <f t="shared" ca="1" si="266"/>
        <v>6.507611493475245E-3</v>
      </c>
      <c r="R1301" s="23">
        <f t="shared" ca="1" si="262"/>
        <v>-0.68284644740412104</v>
      </c>
      <c r="S1301" s="24">
        <f t="shared" ca="1" si="273"/>
        <v>0</v>
      </c>
    </row>
    <row r="1302" spans="5:19" x14ac:dyDescent="0.3">
      <c r="E1302" s="21">
        <f t="shared" si="267"/>
        <v>1301</v>
      </c>
      <c r="F1302" s="97">
        <v>45355</v>
      </c>
      <c r="G1302" s="98">
        <v>99.605369569999993</v>
      </c>
      <c r="H1302" s="25">
        <f t="shared" si="268"/>
        <v>101.1107635</v>
      </c>
      <c r="I1302" s="7">
        <f t="shared" si="269"/>
        <v>-1.505393930000011</v>
      </c>
      <c r="J1302" s="7">
        <f t="shared" si="270"/>
        <v>2.2662108844808779</v>
      </c>
      <c r="K1302" s="7">
        <f t="shared" si="271"/>
        <v>1.505393930000011</v>
      </c>
      <c r="L1302" s="22">
        <f t="shared" si="272"/>
        <v>1.511358209400609E-2</v>
      </c>
      <c r="M1302" s="7">
        <f t="shared" ca="1" si="261"/>
        <v>101.4995753</v>
      </c>
      <c r="N1302" s="7">
        <f t="shared" ca="1" si="263"/>
        <v>-1.8942057300000101</v>
      </c>
      <c r="O1302" s="7">
        <f t="shared" ca="1" si="264"/>
        <v>3.5880153475648715</v>
      </c>
      <c r="P1302" s="7">
        <f t="shared" ca="1" si="265"/>
        <v>1.8942057300000101</v>
      </c>
      <c r="Q1302" s="22">
        <f t="shared" ca="1" si="266"/>
        <v>1.9017104581583958E-2</v>
      </c>
      <c r="R1302" s="23">
        <f t="shared" ca="1" si="262"/>
        <v>-1.9190626107374738</v>
      </c>
      <c r="S1302" s="24">
        <f t="shared" ca="1" si="273"/>
        <v>0</v>
      </c>
    </row>
    <row r="1303" spans="5:19" x14ac:dyDescent="0.3">
      <c r="E1303" s="21">
        <f t="shared" si="267"/>
        <v>1302</v>
      </c>
      <c r="F1303" s="97">
        <v>45356</v>
      </c>
      <c r="G1303" s="98">
        <v>99.804756159999997</v>
      </c>
      <c r="H1303" s="25">
        <f t="shared" si="268"/>
        <v>99.605369569999993</v>
      </c>
      <c r="I1303" s="7">
        <f t="shared" si="269"/>
        <v>0.19938659000000314</v>
      </c>
      <c r="J1303" s="7">
        <f t="shared" si="270"/>
        <v>3.975501227182935E-2</v>
      </c>
      <c r="K1303" s="7">
        <f t="shared" si="271"/>
        <v>0.19938659000000314</v>
      </c>
      <c r="L1303" s="22">
        <f t="shared" si="272"/>
        <v>1.997766415864596E-3</v>
      </c>
      <c r="M1303" s="7">
        <f t="shared" ca="1" si="261"/>
        <v>100.57905832333334</v>
      </c>
      <c r="N1303" s="7">
        <f t="shared" ca="1" si="263"/>
        <v>-0.77430216333334556</v>
      </c>
      <c r="O1303" s="7">
        <f t="shared" ca="1" si="264"/>
        <v>0.5995438401426989</v>
      </c>
      <c r="P1303" s="7">
        <f t="shared" ca="1" si="265"/>
        <v>0.77430216333334556</v>
      </c>
      <c r="Q1303" s="22">
        <f t="shared" ca="1" si="266"/>
        <v>7.7581689803644079E-3</v>
      </c>
      <c r="R1303" s="23">
        <f t="shared" ca="1" si="262"/>
        <v>-0.79915904407080929</v>
      </c>
      <c r="S1303" s="24">
        <f t="shared" ca="1" si="273"/>
        <v>0</v>
      </c>
    </row>
    <row r="1304" spans="5:19" x14ac:dyDescent="0.3">
      <c r="E1304" s="21">
        <f t="shared" si="267"/>
        <v>1303</v>
      </c>
      <c r="F1304" s="97">
        <v>45357</v>
      </c>
      <c r="G1304" s="98">
        <v>101.0609207</v>
      </c>
      <c r="H1304" s="25">
        <f t="shared" si="268"/>
        <v>99.804756159999997</v>
      </c>
      <c r="I1304" s="7">
        <f t="shared" si="269"/>
        <v>1.2561645400000003</v>
      </c>
      <c r="J1304" s="7">
        <f t="shared" si="270"/>
        <v>1.5779493515534124</v>
      </c>
      <c r="K1304" s="7">
        <f t="shared" si="271"/>
        <v>1.2561645400000003</v>
      </c>
      <c r="L1304" s="22">
        <f t="shared" si="272"/>
        <v>1.2429775340449678E-2</v>
      </c>
      <c r="M1304" s="7">
        <f t="shared" ca="1" si="261"/>
        <v>100.17362974333334</v>
      </c>
      <c r="N1304" s="7">
        <f t="shared" ca="1" si="263"/>
        <v>0.88729095666666069</v>
      </c>
      <c r="O1304" s="7">
        <f t="shared" ca="1" si="264"/>
        <v>0.78728524178243797</v>
      </c>
      <c r="P1304" s="7">
        <f t="shared" ca="1" si="265"/>
        <v>0.88729095666666069</v>
      </c>
      <c r="Q1304" s="22">
        <f t="shared" ca="1" si="266"/>
        <v>8.7797632410315136E-3</v>
      </c>
      <c r="R1304" s="23">
        <f t="shared" ca="1" si="262"/>
        <v>0.86243407592919696</v>
      </c>
      <c r="S1304" s="24">
        <f t="shared" ca="1" si="273"/>
        <v>1</v>
      </c>
    </row>
    <row r="1305" spans="5:19" x14ac:dyDescent="0.3">
      <c r="E1305" s="21">
        <f t="shared" si="267"/>
        <v>1304</v>
      </c>
      <c r="F1305" s="97">
        <v>45358</v>
      </c>
      <c r="G1305" s="98">
        <v>102.8155441</v>
      </c>
      <c r="H1305" s="25">
        <f t="shared" si="268"/>
        <v>101.0609207</v>
      </c>
      <c r="I1305" s="7">
        <f t="shared" si="269"/>
        <v>1.7546233999999998</v>
      </c>
      <c r="J1305" s="7">
        <f t="shared" si="270"/>
        <v>3.0787032758275594</v>
      </c>
      <c r="K1305" s="7">
        <f t="shared" si="271"/>
        <v>1.7546233999999998</v>
      </c>
      <c r="L1305" s="22">
        <f t="shared" si="272"/>
        <v>1.7065740548855395E-2</v>
      </c>
      <c r="M1305" s="7">
        <f t="shared" ca="1" si="261"/>
        <v>100.15701547666667</v>
      </c>
      <c r="N1305" s="7">
        <f t="shared" ca="1" si="263"/>
        <v>2.658528623333325</v>
      </c>
      <c r="O1305" s="7">
        <f t="shared" ca="1" si="264"/>
        <v>7.0677744410825838</v>
      </c>
      <c r="P1305" s="7">
        <f t="shared" ca="1" si="265"/>
        <v>2.658528623333325</v>
      </c>
      <c r="Q1305" s="22">
        <f t="shared" ca="1" si="266"/>
        <v>2.5857263574344348E-2</v>
      </c>
      <c r="R1305" s="23">
        <f t="shared" ca="1" si="262"/>
        <v>2.6336717425958613</v>
      </c>
      <c r="S1305" s="24">
        <f t="shared" ca="1" si="273"/>
        <v>0</v>
      </c>
    </row>
    <row r="1306" spans="5:19" x14ac:dyDescent="0.3">
      <c r="E1306" s="21">
        <f t="shared" si="267"/>
        <v>1305</v>
      </c>
      <c r="F1306" s="97">
        <v>45359</v>
      </c>
      <c r="G1306" s="98">
        <v>102.6460648</v>
      </c>
      <c r="H1306" s="25">
        <f t="shared" si="268"/>
        <v>102.8155441</v>
      </c>
      <c r="I1306" s="7">
        <f t="shared" si="269"/>
        <v>-0.16947929999999189</v>
      </c>
      <c r="J1306" s="7">
        <f t="shared" si="270"/>
        <v>2.8723233128487253E-2</v>
      </c>
      <c r="K1306" s="7">
        <f t="shared" si="271"/>
        <v>0.16947929999999189</v>
      </c>
      <c r="L1306" s="22">
        <f t="shared" si="272"/>
        <v>1.6511037255077692E-3</v>
      </c>
      <c r="M1306" s="7">
        <f t="shared" ca="1" si="261"/>
        <v>101.22707365333333</v>
      </c>
      <c r="N1306" s="7">
        <f t="shared" ca="1" si="263"/>
        <v>1.41899114666667</v>
      </c>
      <c r="O1306" s="7">
        <f t="shared" ca="1" si="264"/>
        <v>2.0135358743183911</v>
      </c>
      <c r="P1306" s="7">
        <f t="shared" ca="1" si="265"/>
        <v>1.41899114666667</v>
      </c>
      <c r="Q1306" s="22">
        <f t="shared" ca="1" si="266"/>
        <v>1.3824116388986691E-2</v>
      </c>
      <c r="R1306" s="23">
        <f t="shared" ca="1" si="262"/>
        <v>1.3941342659292064</v>
      </c>
      <c r="S1306" s="24">
        <f t="shared" ca="1" si="273"/>
        <v>0</v>
      </c>
    </row>
    <row r="1307" spans="5:19" x14ac:dyDescent="0.3">
      <c r="E1307" s="21">
        <f t="shared" si="267"/>
        <v>1306</v>
      </c>
      <c r="F1307" s="97">
        <v>45362</v>
      </c>
      <c r="G1307" s="98">
        <v>103.0647812</v>
      </c>
      <c r="H1307" s="25">
        <f t="shared" si="268"/>
        <v>102.6460648</v>
      </c>
      <c r="I1307" s="7">
        <f t="shared" si="269"/>
        <v>0.41871639999999388</v>
      </c>
      <c r="J1307" s="7">
        <f t="shared" si="270"/>
        <v>0.17532342362895487</v>
      </c>
      <c r="K1307" s="7">
        <f t="shared" si="271"/>
        <v>0.41871639999999388</v>
      </c>
      <c r="L1307" s="22">
        <f t="shared" si="272"/>
        <v>4.0626525872835585E-3</v>
      </c>
      <c r="M1307" s="7">
        <f t="shared" ca="1" si="261"/>
        <v>102.17417653333332</v>
      </c>
      <c r="N1307" s="7">
        <f t="shared" ca="1" si="263"/>
        <v>0.89060466666667537</v>
      </c>
      <c r="O1307" s="7">
        <f t="shared" ca="1" si="264"/>
        <v>0.79317667228845989</v>
      </c>
      <c r="P1307" s="7">
        <f t="shared" ca="1" si="265"/>
        <v>0.89060466666667537</v>
      </c>
      <c r="Q1307" s="22">
        <f t="shared" ca="1" si="266"/>
        <v>8.64121241317568E-3</v>
      </c>
      <c r="R1307" s="23">
        <f t="shared" ca="1" si="262"/>
        <v>0.86574778592921164</v>
      </c>
      <c r="S1307" s="24">
        <f t="shared" ca="1" si="273"/>
        <v>0</v>
      </c>
    </row>
    <row r="1308" spans="5:19" x14ac:dyDescent="0.3">
      <c r="E1308" s="21">
        <f t="shared" si="267"/>
        <v>1307</v>
      </c>
      <c r="F1308" s="97">
        <v>45363</v>
      </c>
      <c r="G1308" s="98">
        <v>105.0287781</v>
      </c>
      <c r="H1308" s="25">
        <f t="shared" si="268"/>
        <v>103.0647812</v>
      </c>
      <c r="I1308" s="7">
        <f t="shared" si="269"/>
        <v>1.9639968999999979</v>
      </c>
      <c r="J1308" s="7">
        <f t="shared" si="270"/>
        <v>3.8572838232096021</v>
      </c>
      <c r="K1308" s="7">
        <f t="shared" si="271"/>
        <v>1.9639968999999979</v>
      </c>
      <c r="L1308" s="22">
        <f t="shared" si="272"/>
        <v>1.8699607246025821E-2</v>
      </c>
      <c r="M1308" s="7">
        <f t="shared" ca="1" si="261"/>
        <v>102.84213003333332</v>
      </c>
      <c r="N1308" s="7">
        <f t="shared" ca="1" si="263"/>
        <v>2.1866480666666774</v>
      </c>
      <c r="O1308" s="7">
        <f t="shared" ca="1" si="264"/>
        <v>4.7814297674571185</v>
      </c>
      <c r="P1308" s="7">
        <f t="shared" ca="1" si="265"/>
        <v>2.1866480666666774</v>
      </c>
      <c r="Q1308" s="22">
        <f t="shared" ca="1" si="266"/>
        <v>2.0819513529755876E-2</v>
      </c>
      <c r="R1308" s="23">
        <f t="shared" ca="1" si="262"/>
        <v>2.1617911859292138</v>
      </c>
      <c r="S1308" s="24">
        <f t="shared" ca="1" si="273"/>
        <v>0</v>
      </c>
    </row>
    <row r="1309" spans="5:19" x14ac:dyDescent="0.3">
      <c r="E1309" s="21">
        <f t="shared" si="267"/>
        <v>1308</v>
      </c>
      <c r="F1309" s="97">
        <v>45364</v>
      </c>
      <c r="G1309" s="98">
        <v>109.1860657</v>
      </c>
      <c r="H1309" s="25">
        <f t="shared" si="268"/>
        <v>105.0287781</v>
      </c>
      <c r="I1309" s="7">
        <f t="shared" si="269"/>
        <v>4.1572876000000036</v>
      </c>
      <c r="J1309" s="7">
        <f t="shared" si="270"/>
        <v>17.283040189113791</v>
      </c>
      <c r="K1309" s="7">
        <f t="shared" si="271"/>
        <v>4.1572876000000036</v>
      </c>
      <c r="L1309" s="22">
        <f t="shared" si="272"/>
        <v>3.8075257802791258E-2</v>
      </c>
      <c r="M1309" s="7">
        <f t="shared" ca="1" si="261"/>
        <v>103.5798747</v>
      </c>
      <c r="N1309" s="7">
        <f t="shared" ca="1" si="263"/>
        <v>5.6061909999999955</v>
      </c>
      <c r="O1309" s="7">
        <f t="shared" ca="1" si="264"/>
        <v>31.429377528480948</v>
      </c>
      <c r="P1309" s="7">
        <f t="shared" ca="1" si="265"/>
        <v>5.6061909999999955</v>
      </c>
      <c r="Q1309" s="22">
        <f t="shared" ca="1" si="266"/>
        <v>5.1345297259849848E-2</v>
      </c>
      <c r="R1309" s="23">
        <f t="shared" ca="1" si="262"/>
        <v>5.5813341192625314</v>
      </c>
      <c r="S1309" s="24">
        <f t="shared" ca="1" si="273"/>
        <v>0</v>
      </c>
    </row>
    <row r="1310" spans="5:19" x14ac:dyDescent="0.3">
      <c r="E1310" s="21">
        <f t="shared" si="267"/>
        <v>1309</v>
      </c>
      <c r="F1310" s="97">
        <v>45365</v>
      </c>
      <c r="G1310" s="98">
        <v>111.8379517</v>
      </c>
      <c r="H1310" s="25">
        <f t="shared" si="268"/>
        <v>109.1860657</v>
      </c>
      <c r="I1310" s="7">
        <f t="shared" si="269"/>
        <v>2.6518860000000046</v>
      </c>
      <c r="J1310" s="7">
        <f t="shared" si="270"/>
        <v>7.0324993569960244</v>
      </c>
      <c r="K1310" s="7">
        <f t="shared" si="271"/>
        <v>2.6518860000000046</v>
      </c>
      <c r="L1310" s="22">
        <f t="shared" si="272"/>
        <v>2.3711861310850568E-2</v>
      </c>
      <c r="M1310" s="7">
        <f t="shared" ca="1" si="261"/>
        <v>105.75987500000001</v>
      </c>
      <c r="N1310" s="7">
        <f t="shared" ca="1" si="263"/>
        <v>6.0780766999999969</v>
      </c>
      <c r="O1310" s="7">
        <f t="shared" ca="1" si="264"/>
        <v>36.943016371082855</v>
      </c>
      <c r="P1310" s="7">
        <f t="shared" ca="1" si="265"/>
        <v>6.0780766999999969</v>
      </c>
      <c r="Q1310" s="22">
        <f t="shared" ca="1" si="266"/>
        <v>5.4347174707778528E-2</v>
      </c>
      <c r="R1310" s="23">
        <f t="shared" ca="1" si="262"/>
        <v>6.0532198192625328</v>
      </c>
      <c r="S1310" s="24">
        <f t="shared" ca="1" si="273"/>
        <v>0</v>
      </c>
    </row>
    <row r="1311" spans="5:19" x14ac:dyDescent="0.3">
      <c r="E1311" s="21">
        <f t="shared" si="267"/>
        <v>1310</v>
      </c>
      <c r="F1311" s="97">
        <v>45366</v>
      </c>
      <c r="G1311" s="98">
        <v>111.3095703</v>
      </c>
      <c r="H1311" s="25">
        <f t="shared" si="268"/>
        <v>111.8379517</v>
      </c>
      <c r="I1311" s="7">
        <f t="shared" si="269"/>
        <v>-0.52838140000000067</v>
      </c>
      <c r="J1311" s="7">
        <f t="shared" si="270"/>
        <v>0.27918690386596068</v>
      </c>
      <c r="K1311" s="7">
        <f t="shared" si="271"/>
        <v>0.52838140000000067</v>
      </c>
      <c r="L1311" s="22">
        <f t="shared" si="272"/>
        <v>4.7469539103952556E-3</v>
      </c>
      <c r="M1311" s="7">
        <f t="shared" ca="1" si="261"/>
        <v>108.68426516666666</v>
      </c>
      <c r="N1311" s="7">
        <f t="shared" ca="1" si="263"/>
        <v>2.6253051333333417</v>
      </c>
      <c r="O1311" s="7">
        <f t="shared" ca="1" si="264"/>
        <v>6.892227043106395</v>
      </c>
      <c r="P1311" s="7">
        <f t="shared" ca="1" si="265"/>
        <v>2.6253051333333417</v>
      </c>
      <c r="Q1311" s="22">
        <f t="shared" ca="1" si="266"/>
        <v>2.3585619154378692E-2</v>
      </c>
      <c r="R1311" s="23">
        <f t="shared" ca="1" si="262"/>
        <v>2.6004482525958781</v>
      </c>
      <c r="S1311" s="24">
        <f t="shared" ca="1" si="273"/>
        <v>0</v>
      </c>
    </row>
    <row r="1312" spans="5:19" x14ac:dyDescent="0.3">
      <c r="E1312" s="21">
        <f t="shared" si="267"/>
        <v>1311</v>
      </c>
      <c r="F1312" s="97">
        <v>45369</v>
      </c>
      <c r="G1312" s="98">
        <v>108.4283829</v>
      </c>
      <c r="H1312" s="25">
        <f t="shared" si="268"/>
        <v>111.3095703</v>
      </c>
      <c r="I1312" s="7">
        <f t="shared" si="269"/>
        <v>-2.8811874000000017</v>
      </c>
      <c r="J1312" s="7">
        <f t="shared" si="270"/>
        <v>8.3012408339187704</v>
      </c>
      <c r="K1312" s="7">
        <f t="shared" si="271"/>
        <v>2.8811874000000017</v>
      </c>
      <c r="L1312" s="22">
        <f t="shared" si="272"/>
        <v>2.6572262012403411E-2</v>
      </c>
      <c r="M1312" s="7">
        <f t="shared" ca="1" si="261"/>
        <v>110.77786256666667</v>
      </c>
      <c r="N1312" s="7">
        <f t="shared" ca="1" si="263"/>
        <v>-2.3494796666666673</v>
      </c>
      <c r="O1312" s="7">
        <f t="shared" ca="1" si="264"/>
        <v>5.5200547040801142</v>
      </c>
      <c r="P1312" s="7">
        <f t="shared" ca="1" si="265"/>
        <v>2.3494796666666673</v>
      </c>
      <c r="Q1312" s="22">
        <f t="shared" ca="1" si="266"/>
        <v>2.166849309957446E-2</v>
      </c>
      <c r="R1312" s="23">
        <f t="shared" ca="1" si="262"/>
        <v>-2.3743365474041309</v>
      </c>
      <c r="S1312" s="24">
        <f t="shared" ca="1" si="273"/>
        <v>1</v>
      </c>
    </row>
    <row r="1313" spans="5:19" x14ac:dyDescent="0.3">
      <c r="E1313" s="21">
        <f t="shared" si="267"/>
        <v>1312</v>
      </c>
      <c r="F1313" s="97">
        <v>45370</v>
      </c>
      <c r="G1313" s="98">
        <v>108.8271637</v>
      </c>
      <c r="H1313" s="25">
        <f t="shared" si="268"/>
        <v>108.4283829</v>
      </c>
      <c r="I1313" s="7">
        <f t="shared" si="269"/>
        <v>0.39878079999999727</v>
      </c>
      <c r="J1313" s="7">
        <f t="shared" si="270"/>
        <v>0.15902612644863781</v>
      </c>
      <c r="K1313" s="7">
        <f t="shared" si="271"/>
        <v>0.39878079999999727</v>
      </c>
      <c r="L1313" s="22">
        <f t="shared" si="272"/>
        <v>3.6643498409946822E-3</v>
      </c>
      <c r="M1313" s="7">
        <f t="shared" ca="1" si="261"/>
        <v>110.52530163333334</v>
      </c>
      <c r="N1313" s="7">
        <f t="shared" ca="1" si="263"/>
        <v>-1.6981379333333422</v>
      </c>
      <c r="O1313" s="7">
        <f t="shared" ca="1" si="264"/>
        <v>2.8836724406256344</v>
      </c>
      <c r="P1313" s="7">
        <f t="shared" ca="1" si="265"/>
        <v>1.6981379333333422</v>
      </c>
      <c r="Q1313" s="22">
        <f t="shared" ca="1" si="266"/>
        <v>1.5603989625370915E-2</v>
      </c>
      <c r="R1313" s="23">
        <f t="shared" ca="1" si="262"/>
        <v>-1.7229948140708058</v>
      </c>
      <c r="S1313" s="24">
        <f t="shared" ca="1" si="273"/>
        <v>0</v>
      </c>
    </row>
    <row r="1314" spans="5:19" x14ac:dyDescent="0.3">
      <c r="E1314" s="21">
        <f t="shared" si="267"/>
        <v>1313</v>
      </c>
      <c r="F1314" s="97">
        <v>45371</v>
      </c>
      <c r="G1314" s="98">
        <v>109.7543259</v>
      </c>
      <c r="H1314" s="25">
        <f t="shared" si="268"/>
        <v>108.8271637</v>
      </c>
      <c r="I1314" s="7">
        <f t="shared" si="269"/>
        <v>0.92716219999999794</v>
      </c>
      <c r="J1314" s="7">
        <f t="shared" si="270"/>
        <v>0.85962974510883616</v>
      </c>
      <c r="K1314" s="7">
        <f t="shared" si="271"/>
        <v>0.92716219999999794</v>
      </c>
      <c r="L1314" s="22">
        <f t="shared" si="272"/>
        <v>8.4476141819208057E-3</v>
      </c>
      <c r="M1314" s="7">
        <f t="shared" ca="1" si="261"/>
        <v>109.52170563333334</v>
      </c>
      <c r="N1314" s="7">
        <f t="shared" ca="1" si="263"/>
        <v>0.23262026666665747</v>
      </c>
      <c r="O1314" s="7">
        <f t="shared" ca="1" si="264"/>
        <v>5.4112188464066832E-2</v>
      </c>
      <c r="P1314" s="7">
        <f t="shared" ca="1" si="265"/>
        <v>0.23262026666665747</v>
      </c>
      <c r="Q1314" s="22">
        <f t="shared" ca="1" si="266"/>
        <v>2.1194633082490416E-3</v>
      </c>
      <c r="R1314" s="23">
        <f t="shared" ca="1" si="262"/>
        <v>0.20776338592919374</v>
      </c>
      <c r="S1314" s="24">
        <f t="shared" ca="1" si="273"/>
        <v>1</v>
      </c>
    </row>
    <row r="1315" spans="5:19" x14ac:dyDescent="0.3">
      <c r="E1315" s="21">
        <f t="shared" si="267"/>
        <v>1314</v>
      </c>
      <c r="F1315" s="97">
        <v>45372</v>
      </c>
      <c r="G1315" s="98">
        <v>107.2619476</v>
      </c>
      <c r="H1315" s="25">
        <f t="shared" si="268"/>
        <v>109.7543259</v>
      </c>
      <c r="I1315" s="7">
        <f t="shared" si="269"/>
        <v>-2.4923782999999986</v>
      </c>
      <c r="J1315" s="7">
        <f t="shared" si="270"/>
        <v>6.2119495903108835</v>
      </c>
      <c r="K1315" s="7">
        <f t="shared" si="271"/>
        <v>2.4923782999999986</v>
      </c>
      <c r="L1315" s="22">
        <f t="shared" si="272"/>
        <v>2.323636998737471E-2</v>
      </c>
      <c r="M1315" s="7">
        <f t="shared" ca="1" si="261"/>
        <v>109.00329083333334</v>
      </c>
      <c r="N1315" s="7">
        <f t="shared" ca="1" si="263"/>
        <v>-1.741343233333339</v>
      </c>
      <c r="O1315" s="7">
        <f t="shared" ca="1" si="264"/>
        <v>3.0322762562758072</v>
      </c>
      <c r="P1315" s="7">
        <f t="shared" ca="1" si="265"/>
        <v>1.741343233333339</v>
      </c>
      <c r="Q1315" s="22">
        <f t="shared" ca="1" si="266"/>
        <v>1.6234492029057086E-2</v>
      </c>
      <c r="R1315" s="23">
        <f t="shared" ca="1" si="262"/>
        <v>-1.7662001140708026</v>
      </c>
      <c r="S1315" s="24">
        <f t="shared" ca="1" si="273"/>
        <v>1</v>
      </c>
    </row>
    <row r="1316" spans="5:19" x14ac:dyDescent="0.3">
      <c r="E1316" s="21">
        <f t="shared" si="267"/>
        <v>1315</v>
      </c>
      <c r="F1316" s="97">
        <v>45373</v>
      </c>
      <c r="G1316" s="98">
        <v>107.780365</v>
      </c>
      <c r="H1316" s="25">
        <f t="shared" si="268"/>
        <v>107.2619476</v>
      </c>
      <c r="I1316" s="7">
        <f t="shared" si="269"/>
        <v>0.51841740000000414</v>
      </c>
      <c r="J1316" s="7">
        <f t="shared" si="270"/>
        <v>0.2687566006227643</v>
      </c>
      <c r="K1316" s="7">
        <f t="shared" si="271"/>
        <v>0.51841740000000414</v>
      </c>
      <c r="L1316" s="22">
        <f t="shared" si="272"/>
        <v>4.809942887092692E-3</v>
      </c>
      <c r="M1316" s="7">
        <f t="shared" ca="1" si="261"/>
        <v>108.61447906666666</v>
      </c>
      <c r="N1316" s="7">
        <f t="shared" ca="1" si="263"/>
        <v>-0.83411406666665755</v>
      </c>
      <c r="O1316" s="7">
        <f t="shared" ca="1" si="264"/>
        <v>0.69574627621118923</v>
      </c>
      <c r="P1316" s="7">
        <f t="shared" ca="1" si="265"/>
        <v>0.83411406666665755</v>
      </c>
      <c r="Q1316" s="22">
        <f t="shared" ca="1" si="266"/>
        <v>7.7390169041147479E-3</v>
      </c>
      <c r="R1316" s="23">
        <f t="shared" ca="1" si="262"/>
        <v>-0.85897094740412128</v>
      </c>
      <c r="S1316" s="24">
        <f t="shared" ca="1" si="273"/>
        <v>0</v>
      </c>
    </row>
    <row r="1317" spans="5:19" x14ac:dyDescent="0.3">
      <c r="E1317" s="21">
        <f t="shared" si="267"/>
        <v>1316</v>
      </c>
      <c r="F1317" s="97">
        <v>45376</v>
      </c>
      <c r="G1317" s="98">
        <v>109.9537201</v>
      </c>
      <c r="H1317" s="25">
        <f t="shared" si="268"/>
        <v>107.780365</v>
      </c>
      <c r="I1317" s="7">
        <f t="shared" si="269"/>
        <v>2.1733550999999949</v>
      </c>
      <c r="J1317" s="7">
        <f t="shared" si="270"/>
        <v>4.7234723906959877</v>
      </c>
      <c r="K1317" s="7">
        <f t="shared" si="271"/>
        <v>2.1733550999999949</v>
      </c>
      <c r="L1317" s="22">
        <f t="shared" si="272"/>
        <v>1.9766089751428018E-2</v>
      </c>
      <c r="M1317" s="7">
        <f t="shared" ca="1" si="261"/>
        <v>108.26554616666668</v>
      </c>
      <c r="N1317" s="7">
        <f t="shared" ca="1" si="263"/>
        <v>1.6881739333333172</v>
      </c>
      <c r="O1317" s="7">
        <f t="shared" ca="1" si="264"/>
        <v>2.8499312291860832</v>
      </c>
      <c r="P1317" s="7">
        <f t="shared" ca="1" si="265"/>
        <v>1.6881739333333172</v>
      </c>
      <c r="Q1317" s="22">
        <f t="shared" ca="1" si="266"/>
        <v>1.5353495377855044E-2</v>
      </c>
      <c r="R1317" s="23">
        <f t="shared" ca="1" si="262"/>
        <v>1.6633170525958536</v>
      </c>
      <c r="S1317" s="24">
        <f t="shared" ca="1" si="273"/>
        <v>1</v>
      </c>
    </row>
    <row r="1318" spans="5:19" x14ac:dyDescent="0.3">
      <c r="E1318" s="21">
        <f t="shared" si="267"/>
        <v>1317</v>
      </c>
      <c r="F1318" s="97">
        <v>45377</v>
      </c>
      <c r="G1318" s="98">
        <v>110.1132278</v>
      </c>
      <c r="H1318" s="25">
        <f t="shared" si="268"/>
        <v>109.9537201</v>
      </c>
      <c r="I1318" s="7">
        <f t="shared" si="269"/>
        <v>0.15950770000000603</v>
      </c>
      <c r="J1318" s="7">
        <f t="shared" si="270"/>
        <v>2.5442706359291922E-2</v>
      </c>
      <c r="K1318" s="7">
        <f t="shared" si="271"/>
        <v>0.15950770000000603</v>
      </c>
      <c r="L1318" s="22">
        <f t="shared" si="272"/>
        <v>1.4485789145126306E-3</v>
      </c>
      <c r="M1318" s="7">
        <f t="shared" ca="1" si="261"/>
        <v>108.3320109</v>
      </c>
      <c r="N1318" s="7">
        <f t="shared" ca="1" si="263"/>
        <v>1.781216900000004</v>
      </c>
      <c r="O1318" s="7">
        <f t="shared" ca="1" si="264"/>
        <v>3.172733644845624</v>
      </c>
      <c r="P1318" s="7">
        <f t="shared" ca="1" si="265"/>
        <v>1.781216900000004</v>
      </c>
      <c r="Q1318" s="22">
        <f t="shared" ca="1" si="266"/>
        <v>1.6176230009670136E-2</v>
      </c>
      <c r="R1318" s="23">
        <f t="shared" ca="1" si="262"/>
        <v>1.7563600192625404</v>
      </c>
      <c r="S1318" s="24">
        <f t="shared" ca="1" si="273"/>
        <v>0</v>
      </c>
    </row>
    <row r="1319" spans="5:19" x14ac:dyDescent="0.3">
      <c r="E1319" s="21">
        <f t="shared" si="267"/>
        <v>1318</v>
      </c>
      <c r="F1319" s="97">
        <v>45378</v>
      </c>
      <c r="G1319" s="98">
        <v>110.85097500000001</v>
      </c>
      <c r="H1319" s="25">
        <f t="shared" si="268"/>
        <v>110.1132278</v>
      </c>
      <c r="I1319" s="7">
        <f t="shared" si="269"/>
        <v>0.73774720000000116</v>
      </c>
      <c r="J1319" s="7">
        <f t="shared" si="270"/>
        <v>0.54427093110784175</v>
      </c>
      <c r="K1319" s="7">
        <f t="shared" si="271"/>
        <v>0.73774720000000116</v>
      </c>
      <c r="L1319" s="22">
        <f t="shared" si="272"/>
        <v>6.6553063696553061E-3</v>
      </c>
      <c r="M1319" s="7">
        <f t="shared" ca="1" si="261"/>
        <v>109.28243763333334</v>
      </c>
      <c r="N1319" s="7">
        <f t="shared" ca="1" si="263"/>
        <v>1.5685373666666607</v>
      </c>
      <c r="O1319" s="7">
        <f t="shared" ca="1" si="264"/>
        <v>2.4603094706295821</v>
      </c>
      <c r="P1319" s="7">
        <f t="shared" ca="1" si="265"/>
        <v>1.5685373666666607</v>
      </c>
      <c r="Q1319" s="22">
        <f t="shared" ca="1" si="266"/>
        <v>1.4149964550755288E-2</v>
      </c>
      <c r="R1319" s="23">
        <f t="shared" ca="1" si="262"/>
        <v>1.543680485929197</v>
      </c>
      <c r="S1319" s="24">
        <f t="shared" ca="1" si="273"/>
        <v>0</v>
      </c>
    </row>
    <row r="1320" spans="5:19" x14ac:dyDescent="0.3">
      <c r="E1320" s="21">
        <f t="shared" si="267"/>
        <v>1319</v>
      </c>
      <c r="F1320" s="97">
        <v>45379</v>
      </c>
      <c r="G1320" s="98">
        <v>111.73825840000001</v>
      </c>
      <c r="H1320" s="25">
        <f t="shared" si="268"/>
        <v>110.85097500000001</v>
      </c>
      <c r="I1320" s="7">
        <f t="shared" si="269"/>
        <v>0.88728340000000117</v>
      </c>
      <c r="J1320" s="7">
        <f t="shared" si="270"/>
        <v>0.78727183191556205</v>
      </c>
      <c r="K1320" s="7">
        <f t="shared" si="271"/>
        <v>0.88728340000000117</v>
      </c>
      <c r="L1320" s="22">
        <f t="shared" si="272"/>
        <v>7.9407305313790449E-3</v>
      </c>
      <c r="M1320" s="7">
        <f t="shared" ca="1" si="261"/>
        <v>110.3059743</v>
      </c>
      <c r="N1320" s="7">
        <f t="shared" ca="1" si="263"/>
        <v>1.4322841000000039</v>
      </c>
      <c r="O1320" s="7">
        <f t="shared" ca="1" si="264"/>
        <v>2.0514377431128215</v>
      </c>
      <c r="P1320" s="7">
        <f t="shared" ca="1" si="265"/>
        <v>1.4322841000000039</v>
      </c>
      <c r="Q1320" s="22">
        <f t="shared" ca="1" si="266"/>
        <v>1.2818206767396725E-2</v>
      </c>
      <c r="R1320" s="23">
        <f t="shared" ca="1" si="262"/>
        <v>1.4074272192625403</v>
      </c>
      <c r="S1320" s="24">
        <f t="shared" ca="1" si="273"/>
        <v>0</v>
      </c>
    </row>
    <row r="1321" spans="5:19" x14ac:dyDescent="0.3">
      <c r="E1321" s="21">
        <f t="shared" si="267"/>
        <v>1320</v>
      </c>
      <c r="F1321" s="97">
        <v>45383</v>
      </c>
      <c r="G1321" s="98">
        <v>111.38932800000001</v>
      </c>
      <c r="H1321" s="25">
        <f t="shared" si="268"/>
        <v>111.73825840000001</v>
      </c>
      <c r="I1321" s="7">
        <f t="shared" si="269"/>
        <v>-0.34893040000000042</v>
      </c>
      <c r="J1321" s="7">
        <f t="shared" si="270"/>
        <v>0.1217524240441603</v>
      </c>
      <c r="K1321" s="7">
        <f t="shared" si="271"/>
        <v>0.34893040000000042</v>
      </c>
      <c r="L1321" s="22">
        <f t="shared" si="272"/>
        <v>3.132529895503099E-3</v>
      </c>
      <c r="M1321" s="7">
        <f t="shared" ca="1" si="261"/>
        <v>110.9008204</v>
      </c>
      <c r="N1321" s="7">
        <f t="shared" ca="1" si="263"/>
        <v>0.48850760000000548</v>
      </c>
      <c r="O1321" s="7">
        <f t="shared" ca="1" si="264"/>
        <v>0.23863967525776536</v>
      </c>
      <c r="P1321" s="7">
        <f t="shared" ca="1" si="265"/>
        <v>0.48850760000000548</v>
      </c>
      <c r="Q1321" s="22">
        <f t="shared" ca="1" si="266"/>
        <v>4.3855871004088061E-3</v>
      </c>
      <c r="R1321" s="23">
        <f t="shared" ca="1" si="262"/>
        <v>0.46365071926254176</v>
      </c>
      <c r="S1321" s="24">
        <f t="shared" ca="1" si="273"/>
        <v>0</v>
      </c>
    </row>
    <row r="1322" spans="5:19" x14ac:dyDescent="0.3">
      <c r="E1322" s="21">
        <f t="shared" si="267"/>
        <v>1321</v>
      </c>
      <c r="F1322" s="97">
        <v>45384</v>
      </c>
      <c r="G1322" s="98">
        <v>108.567955</v>
      </c>
      <c r="H1322" s="25">
        <f t="shared" si="268"/>
        <v>111.38932800000001</v>
      </c>
      <c r="I1322" s="7">
        <f t="shared" si="269"/>
        <v>-2.8213730000000083</v>
      </c>
      <c r="J1322" s="7">
        <f t="shared" si="270"/>
        <v>7.9601456051290471</v>
      </c>
      <c r="K1322" s="7">
        <f t="shared" si="271"/>
        <v>2.8213730000000083</v>
      </c>
      <c r="L1322" s="22">
        <f t="shared" si="272"/>
        <v>2.5987161681363606E-2</v>
      </c>
      <c r="M1322" s="7">
        <f t="shared" ca="1" si="261"/>
        <v>111.32618713333333</v>
      </c>
      <c r="N1322" s="7">
        <f t="shared" ca="1" si="263"/>
        <v>-2.7582321333333368</v>
      </c>
      <c r="O1322" s="7">
        <f t="shared" ca="1" si="264"/>
        <v>7.6078445013525702</v>
      </c>
      <c r="P1322" s="7">
        <f t="shared" ca="1" si="265"/>
        <v>2.7582321333333368</v>
      </c>
      <c r="Q1322" s="22">
        <f t="shared" ca="1" si="266"/>
        <v>2.5405582460619591E-2</v>
      </c>
      <c r="R1322" s="23">
        <f t="shared" ca="1" si="262"/>
        <v>-2.7830890140708004</v>
      </c>
      <c r="S1322" s="24">
        <f t="shared" ca="1" si="273"/>
        <v>1</v>
      </c>
    </row>
    <row r="1323" spans="5:19" x14ac:dyDescent="0.3">
      <c r="E1323" s="21">
        <f t="shared" si="267"/>
        <v>1322</v>
      </c>
      <c r="F1323" s="97">
        <v>45385</v>
      </c>
      <c r="G1323" s="98">
        <v>108.4184113</v>
      </c>
      <c r="H1323" s="25">
        <f t="shared" si="268"/>
        <v>108.567955</v>
      </c>
      <c r="I1323" s="7">
        <f t="shared" si="269"/>
        <v>-0.14954369999999528</v>
      </c>
      <c r="J1323" s="7">
        <f t="shared" si="270"/>
        <v>2.2363318209688589E-2</v>
      </c>
      <c r="K1323" s="7">
        <f t="shared" si="271"/>
        <v>0.14954369999999528</v>
      </c>
      <c r="L1323" s="22">
        <f t="shared" si="272"/>
        <v>1.3793201561144374E-3</v>
      </c>
      <c r="M1323" s="7">
        <f t="shared" ca="1" si="261"/>
        <v>110.56518046666667</v>
      </c>
      <c r="N1323" s="7">
        <f t="shared" ca="1" si="263"/>
        <v>-2.1467691666666724</v>
      </c>
      <c r="O1323" s="7">
        <f t="shared" ca="1" si="264"/>
        <v>4.6086178549507189</v>
      </c>
      <c r="P1323" s="7">
        <f t="shared" ca="1" si="265"/>
        <v>2.1467691666666724</v>
      </c>
      <c r="Q1323" s="22">
        <f t="shared" ca="1" si="266"/>
        <v>1.9800780521736647E-2</v>
      </c>
      <c r="R1323" s="23">
        <f t="shared" ca="1" si="262"/>
        <v>-2.171626047404136</v>
      </c>
      <c r="S1323" s="24">
        <f t="shared" ca="1" si="273"/>
        <v>0</v>
      </c>
    </row>
    <row r="1324" spans="5:19" x14ac:dyDescent="0.3">
      <c r="E1324" s="21">
        <f t="shared" si="267"/>
        <v>1323</v>
      </c>
      <c r="F1324" s="97">
        <v>45386</v>
      </c>
      <c r="G1324" s="98">
        <v>107.9897232</v>
      </c>
      <c r="H1324" s="25">
        <f t="shared" si="268"/>
        <v>108.4184113</v>
      </c>
      <c r="I1324" s="7">
        <f t="shared" si="269"/>
        <v>-0.42868810000000224</v>
      </c>
      <c r="J1324" s="7">
        <f t="shared" si="270"/>
        <v>0.18377348708161192</v>
      </c>
      <c r="K1324" s="7">
        <f t="shared" si="271"/>
        <v>0.42868810000000224</v>
      </c>
      <c r="L1324" s="22">
        <f t="shared" si="272"/>
        <v>3.9697119994099792E-3</v>
      </c>
      <c r="M1324" s="7">
        <f t="shared" ca="1" si="261"/>
        <v>109.45856476666667</v>
      </c>
      <c r="N1324" s="7">
        <f t="shared" ca="1" si="263"/>
        <v>-1.4688415666666685</v>
      </c>
      <c r="O1324" s="7">
        <f t="shared" ca="1" si="264"/>
        <v>2.1574955479677933</v>
      </c>
      <c r="P1324" s="7">
        <f t="shared" ca="1" si="265"/>
        <v>1.4688415666666685</v>
      </c>
      <c r="Q1324" s="22">
        <f t="shared" ca="1" si="266"/>
        <v>1.3601679151879412E-2</v>
      </c>
      <c r="R1324" s="23">
        <f t="shared" ca="1" si="262"/>
        <v>-1.4936984474041322</v>
      </c>
      <c r="S1324" s="24">
        <f t="shared" ca="1" si="273"/>
        <v>0</v>
      </c>
    </row>
    <row r="1325" spans="5:19" x14ac:dyDescent="0.3">
      <c r="E1325" s="21">
        <f t="shared" si="267"/>
        <v>1324</v>
      </c>
      <c r="F1325" s="97">
        <v>45387</v>
      </c>
      <c r="G1325" s="98">
        <v>108.87700649999999</v>
      </c>
      <c r="H1325" s="25">
        <f t="shared" si="268"/>
        <v>107.9897232</v>
      </c>
      <c r="I1325" s="7">
        <f t="shared" si="269"/>
        <v>0.88728329999999289</v>
      </c>
      <c r="J1325" s="7">
        <f t="shared" si="270"/>
        <v>0.78727165445887737</v>
      </c>
      <c r="K1325" s="7">
        <f t="shared" si="271"/>
        <v>0.88728329999999289</v>
      </c>
      <c r="L1325" s="22">
        <f t="shared" si="272"/>
        <v>8.149409398025588E-3</v>
      </c>
      <c r="M1325" s="7">
        <f t="shared" ca="1" si="261"/>
        <v>108.32536316666666</v>
      </c>
      <c r="N1325" s="7">
        <f t="shared" ca="1" si="263"/>
        <v>0.55164333333333104</v>
      </c>
      <c r="O1325" s="7">
        <f t="shared" ca="1" si="264"/>
        <v>0.3043103672111086</v>
      </c>
      <c r="P1325" s="7">
        <f t="shared" ca="1" si="265"/>
        <v>0.55164333333333104</v>
      </c>
      <c r="Q1325" s="22">
        <f t="shared" ca="1" si="266"/>
        <v>5.0666651395612269E-3</v>
      </c>
      <c r="R1325" s="23">
        <f t="shared" ca="1" si="262"/>
        <v>0.52678645259586732</v>
      </c>
      <c r="S1325" s="24">
        <f t="shared" ca="1" si="273"/>
        <v>1</v>
      </c>
    </row>
    <row r="1326" spans="5:19" x14ac:dyDescent="0.3">
      <c r="E1326" s="21">
        <f t="shared" si="267"/>
        <v>1325</v>
      </c>
      <c r="F1326" s="97">
        <v>45390</v>
      </c>
      <c r="G1326" s="98">
        <v>110.502037</v>
      </c>
      <c r="H1326" s="25">
        <f t="shared" si="268"/>
        <v>108.87700649999999</v>
      </c>
      <c r="I1326" s="7">
        <f t="shared" si="269"/>
        <v>1.6250305000000083</v>
      </c>
      <c r="J1326" s="7">
        <f t="shared" si="270"/>
        <v>2.6407241259302769</v>
      </c>
      <c r="K1326" s="7">
        <f t="shared" si="271"/>
        <v>1.6250305000000083</v>
      </c>
      <c r="L1326" s="22">
        <f t="shared" si="272"/>
        <v>1.4705887276992081E-2</v>
      </c>
      <c r="M1326" s="7">
        <f t="shared" ca="1" si="261"/>
        <v>108.42838033333334</v>
      </c>
      <c r="N1326" s="7">
        <f t="shared" ca="1" si="263"/>
        <v>2.0736566666666647</v>
      </c>
      <c r="O1326" s="7">
        <f t="shared" ca="1" si="264"/>
        <v>4.3000519712111034</v>
      </c>
      <c r="P1326" s="7">
        <f t="shared" ca="1" si="265"/>
        <v>2.0736566666666647</v>
      </c>
      <c r="Q1326" s="22">
        <f t="shared" ca="1" si="266"/>
        <v>1.8765777744591847E-2</v>
      </c>
      <c r="R1326" s="23">
        <f t="shared" ca="1" si="262"/>
        <v>2.0487997859292011</v>
      </c>
      <c r="S1326" s="24">
        <f t="shared" ca="1" si="273"/>
        <v>0</v>
      </c>
    </row>
    <row r="1327" spans="5:19" x14ac:dyDescent="0.3">
      <c r="E1327" s="21">
        <f t="shared" si="267"/>
        <v>1326</v>
      </c>
      <c r="F1327" s="97">
        <v>45391</v>
      </c>
      <c r="G1327" s="98">
        <v>108.9966431</v>
      </c>
      <c r="H1327" s="25">
        <f t="shared" si="268"/>
        <v>110.502037</v>
      </c>
      <c r="I1327" s="7">
        <f t="shared" si="269"/>
        <v>-1.5053939000000014</v>
      </c>
      <c r="J1327" s="7">
        <f t="shared" si="270"/>
        <v>2.2662107941572143</v>
      </c>
      <c r="K1327" s="7">
        <f t="shared" si="271"/>
        <v>1.5053939000000014</v>
      </c>
      <c r="L1327" s="22">
        <f t="shared" si="272"/>
        <v>1.3811378563455974E-2</v>
      </c>
      <c r="M1327" s="7">
        <f t="shared" ca="1" si="261"/>
        <v>109.12292223333334</v>
      </c>
      <c r="N1327" s="7">
        <f t="shared" ca="1" si="263"/>
        <v>-0.12627913333334106</v>
      </c>
      <c r="O1327" s="7">
        <f t="shared" ca="1" si="264"/>
        <v>1.5946419515419731E-2</v>
      </c>
      <c r="P1327" s="7">
        <f t="shared" ca="1" si="265"/>
        <v>0.12627913333334106</v>
      </c>
      <c r="Q1327" s="22">
        <f t="shared" ca="1" si="266"/>
        <v>1.1585598394758367E-3</v>
      </c>
      <c r="R1327" s="23">
        <f t="shared" ca="1" si="262"/>
        <v>-0.15113601407080479</v>
      </c>
      <c r="S1327" s="24">
        <f t="shared" ca="1" si="273"/>
        <v>1</v>
      </c>
    </row>
    <row r="1328" spans="5:19" x14ac:dyDescent="0.3">
      <c r="E1328" s="21">
        <f t="shared" si="267"/>
        <v>1327</v>
      </c>
      <c r="F1328" s="97">
        <v>45392</v>
      </c>
      <c r="G1328" s="98">
        <v>107.5111847</v>
      </c>
      <c r="H1328" s="25">
        <f t="shared" si="268"/>
        <v>108.9966431</v>
      </c>
      <c r="I1328" s="7">
        <f t="shared" si="269"/>
        <v>-1.4854583999999988</v>
      </c>
      <c r="J1328" s="7">
        <f t="shared" si="270"/>
        <v>2.2065866581305564</v>
      </c>
      <c r="K1328" s="7">
        <f t="shared" si="271"/>
        <v>1.4854583999999988</v>
      </c>
      <c r="L1328" s="22">
        <f t="shared" si="272"/>
        <v>1.3816780125203093E-2</v>
      </c>
      <c r="M1328" s="7">
        <f t="shared" ca="1" si="261"/>
        <v>109.4585622</v>
      </c>
      <c r="N1328" s="7">
        <f t="shared" ca="1" si="263"/>
        <v>-1.9473775000000018</v>
      </c>
      <c r="O1328" s="7">
        <f t="shared" ca="1" si="264"/>
        <v>3.7922791275062568</v>
      </c>
      <c r="P1328" s="7">
        <f t="shared" ca="1" si="265"/>
        <v>1.9473775000000018</v>
      </c>
      <c r="Q1328" s="22">
        <f t="shared" ca="1" si="266"/>
        <v>1.8113254964439079E-2</v>
      </c>
      <c r="R1328" s="23">
        <f t="shared" ca="1" si="262"/>
        <v>-1.9722343807374654</v>
      </c>
      <c r="S1328" s="24">
        <f t="shared" ca="1" si="273"/>
        <v>0</v>
      </c>
    </row>
    <row r="1329" spans="5:19" x14ac:dyDescent="0.3">
      <c r="E1329" s="21">
        <f t="shared" si="267"/>
        <v>1328</v>
      </c>
      <c r="F1329" s="97">
        <v>45393</v>
      </c>
      <c r="G1329" s="98">
        <v>107.6607285</v>
      </c>
      <c r="H1329" s="25">
        <f t="shared" si="268"/>
        <v>107.5111847</v>
      </c>
      <c r="I1329" s="7">
        <f t="shared" si="269"/>
        <v>0.14954380000000356</v>
      </c>
      <c r="J1329" s="7">
        <f t="shared" si="270"/>
        <v>2.2363348118441064E-2</v>
      </c>
      <c r="K1329" s="7">
        <f t="shared" si="271"/>
        <v>0.14954380000000356</v>
      </c>
      <c r="L1329" s="22">
        <f t="shared" si="272"/>
        <v>1.3890283122132464E-3</v>
      </c>
      <c r="M1329" s="7">
        <f t="shared" ca="1" si="261"/>
        <v>109.00328826666667</v>
      </c>
      <c r="N1329" s="7">
        <f t="shared" ca="1" si="263"/>
        <v>-1.3425597666666675</v>
      </c>
      <c r="O1329" s="7">
        <f t="shared" ca="1" si="264"/>
        <v>1.8024667270720567</v>
      </c>
      <c r="P1329" s="7">
        <f t="shared" ca="1" si="265"/>
        <v>1.3425597666666675</v>
      </c>
      <c r="Q1329" s="22">
        <f t="shared" ca="1" si="266"/>
        <v>1.247028313269E-2</v>
      </c>
      <c r="R1329" s="23">
        <f t="shared" ca="1" si="262"/>
        <v>-1.3674166474041312</v>
      </c>
      <c r="S1329" s="24">
        <f t="shared" ca="1" si="273"/>
        <v>0</v>
      </c>
    </row>
    <row r="1330" spans="5:19" x14ac:dyDescent="0.3">
      <c r="E1330" s="21">
        <f t="shared" si="267"/>
        <v>1329</v>
      </c>
      <c r="F1330" s="97">
        <v>45394</v>
      </c>
      <c r="G1330" s="98">
        <v>103.633049</v>
      </c>
      <c r="H1330" s="25">
        <f t="shared" si="268"/>
        <v>107.6607285</v>
      </c>
      <c r="I1330" s="7">
        <f t="shared" si="269"/>
        <v>-4.027679500000005</v>
      </c>
      <c r="J1330" s="7">
        <f t="shared" si="270"/>
        <v>16.222202154720289</v>
      </c>
      <c r="K1330" s="7">
        <f t="shared" si="271"/>
        <v>4.027679500000005</v>
      </c>
      <c r="L1330" s="22">
        <f t="shared" si="272"/>
        <v>3.8864817149208891E-2</v>
      </c>
      <c r="M1330" s="7">
        <f t="shared" ca="1" si="261"/>
        <v>108.05618543333333</v>
      </c>
      <c r="N1330" s="7">
        <f t="shared" ca="1" si="263"/>
        <v>-4.4231364333333261</v>
      </c>
      <c r="O1330" s="7">
        <f t="shared" ca="1" si="264"/>
        <v>19.564135907880658</v>
      </c>
      <c r="P1330" s="7">
        <f t="shared" ca="1" si="265"/>
        <v>4.4231364333333261</v>
      </c>
      <c r="Q1330" s="22">
        <f t="shared" ca="1" si="266"/>
        <v>4.2680751710135696E-2</v>
      </c>
      <c r="R1330" s="23">
        <f t="shared" ca="1" si="262"/>
        <v>-4.4479933140707901</v>
      </c>
      <c r="S1330" s="24">
        <f t="shared" ca="1" si="273"/>
        <v>0</v>
      </c>
    </row>
    <row r="1331" spans="5:19" x14ac:dyDescent="0.3">
      <c r="E1331" s="21">
        <f t="shared" si="267"/>
        <v>1330</v>
      </c>
      <c r="F1331" s="97">
        <v>45397</v>
      </c>
      <c r="G1331" s="98">
        <v>107.7305145</v>
      </c>
      <c r="H1331" s="25">
        <f t="shared" si="268"/>
        <v>103.633049</v>
      </c>
      <c r="I1331" s="7">
        <f t="shared" si="269"/>
        <v>4.0974654999999984</v>
      </c>
      <c r="J1331" s="7">
        <f t="shared" si="270"/>
        <v>16.789223523690236</v>
      </c>
      <c r="K1331" s="7">
        <f t="shared" si="271"/>
        <v>4.0974654999999984</v>
      </c>
      <c r="L1331" s="22">
        <f t="shared" si="272"/>
        <v>3.8034400179161855E-2</v>
      </c>
      <c r="M1331" s="7">
        <f t="shared" ca="1" si="261"/>
        <v>106.26832073333333</v>
      </c>
      <c r="N1331" s="7">
        <f t="shared" ca="1" si="263"/>
        <v>1.4621937666666724</v>
      </c>
      <c r="O1331" s="7">
        <f t="shared" ca="1" si="264"/>
        <v>2.1380106112788715</v>
      </c>
      <c r="P1331" s="7">
        <f t="shared" ca="1" si="265"/>
        <v>1.4621937666666724</v>
      </c>
      <c r="Q1331" s="22">
        <f t="shared" ca="1" si="266"/>
        <v>1.3572698259662284E-2</v>
      </c>
      <c r="R1331" s="23">
        <f t="shared" ca="1" si="262"/>
        <v>1.4373368859292088</v>
      </c>
      <c r="S1331" s="24">
        <f t="shared" ca="1" si="273"/>
        <v>1</v>
      </c>
    </row>
    <row r="1332" spans="5:19" x14ac:dyDescent="0.3">
      <c r="E1332" s="21">
        <f t="shared" si="267"/>
        <v>1331</v>
      </c>
      <c r="F1332" s="97">
        <v>45398</v>
      </c>
      <c r="G1332" s="98">
        <v>110.67152400000001</v>
      </c>
      <c r="H1332" s="25">
        <f t="shared" si="268"/>
        <v>107.7305145</v>
      </c>
      <c r="I1332" s="7">
        <f t="shared" si="269"/>
        <v>2.9410095000000069</v>
      </c>
      <c r="J1332" s="7">
        <f t="shared" si="270"/>
        <v>8.6495368790902916</v>
      </c>
      <c r="K1332" s="7">
        <f t="shared" si="271"/>
        <v>2.9410095000000069</v>
      </c>
      <c r="L1332" s="22">
        <f t="shared" si="272"/>
        <v>2.6574220664025615E-2</v>
      </c>
      <c r="M1332" s="7">
        <f t="shared" ca="1" si="261"/>
        <v>106.34143066666667</v>
      </c>
      <c r="N1332" s="7">
        <f t="shared" ca="1" si="263"/>
        <v>4.3300933333333376</v>
      </c>
      <c r="O1332" s="7">
        <f t="shared" ca="1" si="264"/>
        <v>18.749708275377813</v>
      </c>
      <c r="P1332" s="7">
        <f t="shared" ca="1" si="265"/>
        <v>4.3300933333333376</v>
      </c>
      <c r="Q1332" s="22">
        <f t="shared" ca="1" si="266"/>
        <v>3.9125632112315879E-2</v>
      </c>
      <c r="R1332" s="23">
        <f t="shared" ca="1" si="262"/>
        <v>4.3052364525958735</v>
      </c>
      <c r="S1332" s="24">
        <f t="shared" ca="1" si="273"/>
        <v>0</v>
      </c>
    </row>
    <row r="1333" spans="5:19" x14ac:dyDescent="0.3">
      <c r="E1333" s="21">
        <f t="shared" si="267"/>
        <v>1332</v>
      </c>
      <c r="F1333" s="97">
        <v>45399</v>
      </c>
      <c r="G1333" s="98">
        <v>116.8725586</v>
      </c>
      <c r="H1333" s="25">
        <f t="shared" si="268"/>
        <v>110.67152400000001</v>
      </c>
      <c r="I1333" s="7">
        <f t="shared" si="269"/>
        <v>6.2010345999999998</v>
      </c>
      <c r="J1333" s="7">
        <f t="shared" si="270"/>
        <v>38.452830110397159</v>
      </c>
      <c r="K1333" s="7">
        <f t="shared" si="271"/>
        <v>6.2010345999999998</v>
      </c>
      <c r="L1333" s="22">
        <f t="shared" si="272"/>
        <v>5.305808886432644E-2</v>
      </c>
      <c r="M1333" s="7">
        <f t="shared" ca="1" si="261"/>
        <v>107.34502916666668</v>
      </c>
      <c r="N1333" s="7">
        <f t="shared" ca="1" si="263"/>
        <v>9.5275294333333278</v>
      </c>
      <c r="O1333" s="7">
        <f t="shared" ca="1" si="264"/>
        <v>90.773817103032883</v>
      </c>
      <c r="P1333" s="7">
        <f t="shared" ca="1" si="265"/>
        <v>9.5275294333333278</v>
      </c>
      <c r="Q1333" s="22">
        <f t="shared" ca="1" si="266"/>
        <v>8.1520671297542105E-2</v>
      </c>
      <c r="R1333" s="23">
        <f t="shared" ca="1" si="262"/>
        <v>9.5026725525958646</v>
      </c>
      <c r="S1333" s="24">
        <f t="shared" ca="1" si="273"/>
        <v>0</v>
      </c>
    </row>
    <row r="1334" spans="5:19" x14ac:dyDescent="0.3">
      <c r="E1334" s="21">
        <f t="shared" si="267"/>
        <v>1333</v>
      </c>
      <c r="F1334" s="97">
        <v>45400</v>
      </c>
      <c r="G1334" s="98">
        <v>119.3649368</v>
      </c>
      <c r="H1334" s="25">
        <f t="shared" si="268"/>
        <v>116.8725586</v>
      </c>
      <c r="I1334" s="7">
        <f t="shared" si="269"/>
        <v>2.4923781999999903</v>
      </c>
      <c r="J1334" s="7">
        <f t="shared" si="270"/>
        <v>6.2119490918351916</v>
      </c>
      <c r="K1334" s="7">
        <f t="shared" si="271"/>
        <v>2.4923781999999903</v>
      </c>
      <c r="L1334" s="22">
        <f t="shared" si="272"/>
        <v>2.0880321029081217E-2</v>
      </c>
      <c r="M1334" s="7">
        <f t="shared" ca="1" si="261"/>
        <v>111.75819903333333</v>
      </c>
      <c r="N1334" s="7">
        <f t="shared" ca="1" si="263"/>
        <v>7.6067377666666687</v>
      </c>
      <c r="O1334" s="7">
        <f t="shared" ca="1" si="264"/>
        <v>57.862459450833022</v>
      </c>
      <c r="P1334" s="7">
        <f t="shared" ca="1" si="265"/>
        <v>7.6067377666666687</v>
      </c>
      <c r="Q1334" s="22">
        <f t="shared" ca="1" si="266"/>
        <v>6.3726735594155398E-2</v>
      </c>
      <c r="R1334" s="23">
        <f t="shared" ca="1" si="262"/>
        <v>7.5818808859292046</v>
      </c>
      <c r="S1334" s="24">
        <f t="shared" ca="1" si="273"/>
        <v>0</v>
      </c>
    </row>
    <row r="1335" spans="5:19" x14ac:dyDescent="0.3">
      <c r="E1335" s="21">
        <f t="shared" si="267"/>
        <v>1334</v>
      </c>
      <c r="F1335" s="97">
        <v>45401</v>
      </c>
      <c r="G1335" s="98">
        <v>119.0359421</v>
      </c>
      <c r="H1335" s="25">
        <f t="shared" si="268"/>
        <v>119.3649368</v>
      </c>
      <c r="I1335" s="7">
        <f t="shared" si="269"/>
        <v>-0.32899469999999553</v>
      </c>
      <c r="J1335" s="7">
        <f t="shared" si="270"/>
        <v>0.10823751262808706</v>
      </c>
      <c r="K1335" s="7">
        <f t="shared" si="271"/>
        <v>0.32899469999999553</v>
      </c>
      <c r="L1335" s="22">
        <f t="shared" si="272"/>
        <v>2.7638265736882467E-3</v>
      </c>
      <c r="M1335" s="7">
        <f t="shared" ca="1" si="261"/>
        <v>115.63633980000002</v>
      </c>
      <c r="N1335" s="7">
        <f t="shared" ca="1" si="263"/>
        <v>3.3996022999999838</v>
      </c>
      <c r="O1335" s="7">
        <f t="shared" ca="1" si="264"/>
        <v>11.55729579816518</v>
      </c>
      <c r="P1335" s="7">
        <f t="shared" ca="1" si="265"/>
        <v>3.3996022999999838</v>
      </c>
      <c r="Q1335" s="22">
        <f t="shared" ca="1" si="266"/>
        <v>2.8559460613535009E-2</v>
      </c>
      <c r="R1335" s="23">
        <f t="shared" ca="1" si="262"/>
        <v>3.3747454192625201</v>
      </c>
      <c r="S1335" s="24">
        <f t="shared" ca="1" si="273"/>
        <v>0</v>
      </c>
    </row>
    <row r="1336" spans="5:19" x14ac:dyDescent="0.3">
      <c r="E1336" s="21">
        <f t="shared" si="267"/>
        <v>1335</v>
      </c>
      <c r="F1336" s="97">
        <v>45404</v>
      </c>
      <c r="G1336" s="98">
        <v>119.2951508</v>
      </c>
      <c r="H1336" s="25">
        <f t="shared" si="268"/>
        <v>119.0359421</v>
      </c>
      <c r="I1336" s="7">
        <f t="shared" si="269"/>
        <v>0.25920870000000207</v>
      </c>
      <c r="J1336" s="7">
        <f t="shared" si="270"/>
        <v>6.7189150155691074E-2</v>
      </c>
      <c r="K1336" s="7">
        <f t="shared" si="271"/>
        <v>0.25920870000000207</v>
      </c>
      <c r="L1336" s="22">
        <f t="shared" si="272"/>
        <v>2.1728351761302442E-3</v>
      </c>
      <c r="M1336" s="7">
        <f t="shared" ca="1" si="261"/>
        <v>118.42447916666667</v>
      </c>
      <c r="N1336" s="7">
        <f t="shared" ca="1" si="263"/>
        <v>0.87067163333333042</v>
      </c>
      <c r="O1336" s="7">
        <f t="shared" ca="1" si="264"/>
        <v>0.75806909309132942</v>
      </c>
      <c r="P1336" s="7">
        <f t="shared" ca="1" si="265"/>
        <v>0.87067163333333042</v>
      </c>
      <c r="Q1336" s="22">
        <f t="shared" ca="1" si="266"/>
        <v>7.298466261994368E-3</v>
      </c>
      <c r="R1336" s="23">
        <f t="shared" ca="1" si="262"/>
        <v>0.84581475259586669</v>
      </c>
      <c r="S1336" s="24">
        <f t="shared" ca="1" si="273"/>
        <v>0</v>
      </c>
    </row>
    <row r="1337" spans="5:19" x14ac:dyDescent="0.3">
      <c r="E1337" s="21">
        <f t="shared" si="267"/>
        <v>1336</v>
      </c>
      <c r="F1337" s="97">
        <v>45405</v>
      </c>
      <c r="G1337" s="98">
        <v>121.9171295</v>
      </c>
      <c r="H1337" s="25">
        <f t="shared" si="268"/>
        <v>119.2951508</v>
      </c>
      <c r="I1337" s="7">
        <f t="shared" si="269"/>
        <v>2.6219786999999997</v>
      </c>
      <c r="J1337" s="7">
        <f t="shared" si="270"/>
        <v>6.874772303253688</v>
      </c>
      <c r="K1337" s="7">
        <f t="shared" si="271"/>
        <v>2.6219786999999997</v>
      </c>
      <c r="L1337" s="22">
        <f t="shared" si="272"/>
        <v>2.1506237152671803E-2</v>
      </c>
      <c r="M1337" s="7">
        <f t="shared" ca="1" si="261"/>
        <v>119.23200989999999</v>
      </c>
      <c r="N1337" s="7">
        <f t="shared" ca="1" si="263"/>
        <v>2.6851196000000073</v>
      </c>
      <c r="O1337" s="7">
        <f t="shared" ca="1" si="264"/>
        <v>7.2098672663041992</v>
      </c>
      <c r="P1337" s="7">
        <f t="shared" ca="1" si="265"/>
        <v>2.6851196000000073</v>
      </c>
      <c r="Q1337" s="22">
        <f t="shared" ca="1" si="266"/>
        <v>2.2024137305496579E-2</v>
      </c>
      <c r="R1337" s="23">
        <f t="shared" ca="1" si="262"/>
        <v>2.6602627192625437</v>
      </c>
      <c r="S1337" s="24">
        <f t="shared" ca="1" si="273"/>
        <v>0</v>
      </c>
    </row>
    <row r="1338" spans="5:19" x14ac:dyDescent="0.3">
      <c r="E1338" s="21">
        <f t="shared" si="267"/>
        <v>1337</v>
      </c>
      <c r="F1338" s="97">
        <v>45406</v>
      </c>
      <c r="G1338" s="98">
        <v>121.3488693</v>
      </c>
      <c r="H1338" s="25">
        <f t="shared" si="268"/>
        <v>121.9171295</v>
      </c>
      <c r="I1338" s="7">
        <f t="shared" si="269"/>
        <v>-0.56826019999999744</v>
      </c>
      <c r="J1338" s="7">
        <f t="shared" si="270"/>
        <v>0.32291965490403707</v>
      </c>
      <c r="K1338" s="7">
        <f t="shared" si="271"/>
        <v>0.56826019999999744</v>
      </c>
      <c r="L1338" s="22">
        <f t="shared" si="272"/>
        <v>4.6828635757218172E-3</v>
      </c>
      <c r="M1338" s="7">
        <f t="shared" ca="1" si="261"/>
        <v>120.0827408</v>
      </c>
      <c r="N1338" s="7">
        <f t="shared" ca="1" si="263"/>
        <v>1.2661285000000078</v>
      </c>
      <c r="O1338" s="7">
        <f t="shared" ca="1" si="264"/>
        <v>1.6030813785122697</v>
      </c>
      <c r="P1338" s="7">
        <f t="shared" ca="1" si="265"/>
        <v>1.2661285000000078</v>
      </c>
      <c r="Q1338" s="22">
        <f t="shared" ca="1" si="266"/>
        <v>1.0433789019243937E-2</v>
      </c>
      <c r="R1338" s="23">
        <f t="shared" ca="1" si="262"/>
        <v>1.2412716192625441</v>
      </c>
      <c r="S1338" s="24">
        <f t="shared" ca="1" si="273"/>
        <v>0</v>
      </c>
    </row>
    <row r="1339" spans="5:19" x14ac:dyDescent="0.3">
      <c r="E1339" s="21">
        <f t="shared" si="267"/>
        <v>1338</v>
      </c>
      <c r="F1339" s="97">
        <v>45407</v>
      </c>
      <c r="G1339" s="98">
        <v>121.21926120000001</v>
      </c>
      <c r="H1339" s="25">
        <f t="shared" si="268"/>
        <v>121.3488693</v>
      </c>
      <c r="I1339" s="7">
        <f t="shared" si="269"/>
        <v>-0.12960809999999867</v>
      </c>
      <c r="J1339" s="7">
        <f t="shared" si="270"/>
        <v>1.6798259585609654E-2</v>
      </c>
      <c r="K1339" s="7">
        <f t="shared" si="271"/>
        <v>0.12960809999999867</v>
      </c>
      <c r="L1339" s="22">
        <f t="shared" si="272"/>
        <v>1.0692038436544988E-3</v>
      </c>
      <c r="M1339" s="7">
        <f t="shared" ca="1" si="261"/>
        <v>120.85371653333334</v>
      </c>
      <c r="N1339" s="7">
        <f t="shared" ca="1" si="263"/>
        <v>0.36554466666666485</v>
      </c>
      <c r="O1339" s="7">
        <f t="shared" ca="1" si="264"/>
        <v>0.13362290332844312</v>
      </c>
      <c r="P1339" s="7">
        <f t="shared" ca="1" si="265"/>
        <v>0.36554466666666485</v>
      </c>
      <c r="Q1339" s="22">
        <f t="shared" ca="1" si="266"/>
        <v>3.0155658683940637E-3</v>
      </c>
      <c r="R1339" s="23">
        <f t="shared" ca="1" si="262"/>
        <v>0.34068778592920113</v>
      </c>
      <c r="S1339" s="24">
        <f t="shared" ca="1" si="273"/>
        <v>0</v>
      </c>
    </row>
    <row r="1340" spans="5:19" x14ac:dyDescent="0.3">
      <c r="E1340" s="21">
        <f t="shared" si="267"/>
        <v>1339</v>
      </c>
      <c r="F1340" s="97">
        <v>45408</v>
      </c>
      <c r="G1340" s="98">
        <v>123.4424667</v>
      </c>
      <c r="H1340" s="25">
        <f t="shared" si="268"/>
        <v>121.21926120000001</v>
      </c>
      <c r="I1340" s="7">
        <f t="shared" si="269"/>
        <v>2.2232054999999917</v>
      </c>
      <c r="J1340" s="7">
        <f t="shared" si="270"/>
        <v>4.9426426952302132</v>
      </c>
      <c r="K1340" s="7">
        <f t="shared" si="271"/>
        <v>2.2232054999999917</v>
      </c>
      <c r="L1340" s="22">
        <f t="shared" si="272"/>
        <v>1.8010054071610607E-2</v>
      </c>
      <c r="M1340" s="7">
        <f t="shared" ca="1" si="261"/>
        <v>121.49508666666668</v>
      </c>
      <c r="N1340" s="7">
        <f t="shared" ca="1" si="263"/>
        <v>1.9473800333333173</v>
      </c>
      <c r="O1340" s="7">
        <f t="shared" ca="1" si="264"/>
        <v>3.792288994225272</v>
      </c>
      <c r="P1340" s="7">
        <f t="shared" ca="1" si="265"/>
        <v>1.9473800333333173</v>
      </c>
      <c r="Q1340" s="22">
        <f t="shared" ca="1" si="266"/>
        <v>1.5775608551844643E-2</v>
      </c>
      <c r="R1340" s="23">
        <f t="shared" ca="1" si="262"/>
        <v>1.9225231525958537</v>
      </c>
      <c r="S1340" s="24">
        <f t="shared" ca="1" si="273"/>
        <v>0</v>
      </c>
    </row>
    <row r="1341" spans="5:19" x14ac:dyDescent="0.3">
      <c r="E1341" s="21">
        <f t="shared" si="267"/>
        <v>1340</v>
      </c>
      <c r="F1341" s="97">
        <v>45411</v>
      </c>
      <c r="G1341" s="98">
        <v>125.1572189</v>
      </c>
      <c r="H1341" s="25">
        <f t="shared" si="268"/>
        <v>123.4424667</v>
      </c>
      <c r="I1341" s="7">
        <f t="shared" si="269"/>
        <v>1.7147522000000066</v>
      </c>
      <c r="J1341" s="7">
        <f t="shared" si="270"/>
        <v>2.9403751074048627</v>
      </c>
      <c r="K1341" s="7">
        <f t="shared" si="271"/>
        <v>1.7147522000000066</v>
      </c>
      <c r="L1341" s="22">
        <f t="shared" si="272"/>
        <v>1.370078542069623E-2</v>
      </c>
      <c r="M1341" s="7">
        <f t="shared" ca="1" si="261"/>
        <v>122.0035324</v>
      </c>
      <c r="N1341" s="7">
        <f t="shared" ca="1" si="263"/>
        <v>3.1536865000000063</v>
      </c>
      <c r="O1341" s="7">
        <f t="shared" ca="1" si="264"/>
        <v>9.9457385402822904</v>
      </c>
      <c r="P1341" s="7">
        <f t="shared" ca="1" si="265"/>
        <v>3.1536865000000063</v>
      </c>
      <c r="Q1341" s="22">
        <f t="shared" ca="1" si="266"/>
        <v>2.5197799437520148E-2</v>
      </c>
      <c r="R1341" s="23">
        <f t="shared" ca="1" si="262"/>
        <v>3.1288296192625427</v>
      </c>
      <c r="S1341" s="24">
        <f t="shared" ca="1" si="273"/>
        <v>0</v>
      </c>
    </row>
    <row r="1342" spans="5:19" x14ac:dyDescent="0.3">
      <c r="E1342" s="21">
        <f t="shared" si="267"/>
        <v>1341</v>
      </c>
      <c r="F1342" s="97">
        <v>45412</v>
      </c>
      <c r="G1342" s="98">
        <v>119.76371</v>
      </c>
      <c r="H1342" s="25">
        <f t="shared" si="268"/>
        <v>125.1572189</v>
      </c>
      <c r="I1342" s="7">
        <f t="shared" si="269"/>
        <v>-5.3935089000000005</v>
      </c>
      <c r="J1342" s="7">
        <f t="shared" si="270"/>
        <v>29.089938254379216</v>
      </c>
      <c r="K1342" s="7">
        <f t="shared" si="271"/>
        <v>5.3935089000000005</v>
      </c>
      <c r="L1342" s="22">
        <f t="shared" si="272"/>
        <v>4.5034584349466132E-2</v>
      </c>
      <c r="M1342" s="7">
        <f t="shared" ca="1" si="261"/>
        <v>123.27298226666669</v>
      </c>
      <c r="N1342" s="7">
        <f t="shared" ca="1" si="263"/>
        <v>-3.5092722666666845</v>
      </c>
      <c r="O1342" s="7">
        <f t="shared" ca="1" si="264"/>
        <v>12.31499184159593</v>
      </c>
      <c r="P1342" s="7">
        <f t="shared" ca="1" si="265"/>
        <v>3.5092722666666845</v>
      </c>
      <c r="Q1342" s="22">
        <f t="shared" ca="1" si="266"/>
        <v>2.9301632912563283E-2</v>
      </c>
      <c r="R1342" s="23">
        <f t="shared" ca="1" si="262"/>
        <v>-3.5341291474041481</v>
      </c>
      <c r="S1342" s="24">
        <f t="shared" ca="1" si="273"/>
        <v>1</v>
      </c>
    </row>
    <row r="1343" spans="5:19" x14ac:dyDescent="0.3">
      <c r="E1343" s="21">
        <f t="shared" si="267"/>
        <v>1342</v>
      </c>
      <c r="F1343" s="97">
        <v>45413</v>
      </c>
      <c r="G1343" s="98">
        <v>119.1256638</v>
      </c>
      <c r="H1343" s="25">
        <f t="shared" si="268"/>
        <v>119.76371</v>
      </c>
      <c r="I1343" s="7">
        <f t="shared" si="269"/>
        <v>-0.63804620000000511</v>
      </c>
      <c r="J1343" s="7">
        <f t="shared" si="270"/>
        <v>0.40710295333444652</v>
      </c>
      <c r="K1343" s="7">
        <f t="shared" si="271"/>
        <v>0.63804620000000511</v>
      </c>
      <c r="L1343" s="22">
        <f t="shared" si="272"/>
        <v>5.3560767650472066E-3</v>
      </c>
      <c r="M1343" s="7">
        <f t="shared" ca="1" si="261"/>
        <v>122.78779853333333</v>
      </c>
      <c r="N1343" s="7">
        <f t="shared" ca="1" si="263"/>
        <v>-3.6621347333333318</v>
      </c>
      <c r="O1343" s="7">
        <f t="shared" ca="1" si="264"/>
        <v>13.411230805086394</v>
      </c>
      <c r="P1343" s="7">
        <f t="shared" ca="1" si="265"/>
        <v>3.6621347333333318</v>
      </c>
      <c r="Q1343" s="22">
        <f t="shared" ca="1" si="266"/>
        <v>3.0741778190480327E-2</v>
      </c>
      <c r="R1343" s="23">
        <f t="shared" ca="1" si="262"/>
        <v>-3.6869916140707955</v>
      </c>
      <c r="S1343" s="24">
        <f t="shared" ca="1" si="273"/>
        <v>0</v>
      </c>
    </row>
    <row r="1344" spans="5:19" x14ac:dyDescent="0.3">
      <c r="E1344" s="21">
        <f t="shared" si="267"/>
        <v>1343</v>
      </c>
      <c r="F1344" s="97">
        <v>45414</v>
      </c>
      <c r="G1344" s="98">
        <v>120.4316711</v>
      </c>
      <c r="H1344" s="25">
        <f t="shared" si="268"/>
        <v>119.1256638</v>
      </c>
      <c r="I1344" s="7">
        <f t="shared" si="269"/>
        <v>1.3060073000000045</v>
      </c>
      <c r="J1344" s="7">
        <f t="shared" si="270"/>
        <v>1.7056550676533018</v>
      </c>
      <c r="K1344" s="7">
        <f t="shared" si="271"/>
        <v>1.3060073000000045</v>
      </c>
      <c r="L1344" s="22">
        <f t="shared" si="272"/>
        <v>1.0844384106532625E-2</v>
      </c>
      <c r="M1344" s="7">
        <f t="shared" ca="1" si="261"/>
        <v>121.34886423333334</v>
      </c>
      <c r="N1344" s="7">
        <f t="shared" ca="1" si="263"/>
        <v>-0.91719313333334185</v>
      </c>
      <c r="O1344" s="7">
        <f t="shared" ca="1" si="264"/>
        <v>0.84124324383383342</v>
      </c>
      <c r="P1344" s="7">
        <f t="shared" ca="1" si="265"/>
        <v>0.91719313333334185</v>
      </c>
      <c r="Q1344" s="22">
        <f t="shared" ca="1" si="266"/>
        <v>7.6158798176249988E-3</v>
      </c>
      <c r="R1344" s="23">
        <f t="shared" ca="1" si="262"/>
        <v>-0.94205001407080557</v>
      </c>
      <c r="S1344" s="24">
        <f t="shared" ca="1" si="273"/>
        <v>0</v>
      </c>
    </row>
    <row r="1345" spans="5:19" x14ac:dyDescent="0.3">
      <c r="E1345" s="21">
        <f t="shared" si="267"/>
        <v>1344</v>
      </c>
      <c r="F1345" s="97">
        <v>45415</v>
      </c>
      <c r="G1345" s="98">
        <v>120.8105164</v>
      </c>
      <c r="H1345" s="25">
        <f t="shared" si="268"/>
        <v>120.4316711</v>
      </c>
      <c r="I1345" s="7">
        <f t="shared" si="269"/>
        <v>0.37884529999999472</v>
      </c>
      <c r="J1345" s="7">
        <f t="shared" si="270"/>
        <v>0.143523761332086</v>
      </c>
      <c r="K1345" s="7">
        <f t="shared" si="271"/>
        <v>0.37884529999999472</v>
      </c>
      <c r="L1345" s="22">
        <f t="shared" si="272"/>
        <v>3.1358635927492377E-3</v>
      </c>
      <c r="M1345" s="7">
        <f t="shared" ca="1" si="261"/>
        <v>119.77368163333334</v>
      </c>
      <c r="N1345" s="7">
        <f t="shared" ca="1" si="263"/>
        <v>1.036834766666658</v>
      </c>
      <c r="O1345" s="7">
        <f t="shared" ca="1" si="264"/>
        <v>1.0750263333687031</v>
      </c>
      <c r="P1345" s="7">
        <f t="shared" ca="1" si="265"/>
        <v>1.036834766666658</v>
      </c>
      <c r="Q1345" s="22">
        <f t="shared" ca="1" si="266"/>
        <v>8.5823221153506959E-3</v>
      </c>
      <c r="R1345" s="23">
        <f t="shared" ca="1" si="262"/>
        <v>1.0119778859291944</v>
      </c>
      <c r="S1345" s="24">
        <f t="shared" ca="1" si="273"/>
        <v>1</v>
      </c>
    </row>
    <row r="1346" spans="5:19" x14ac:dyDescent="0.3">
      <c r="E1346" s="21">
        <f t="shared" si="267"/>
        <v>1345</v>
      </c>
      <c r="F1346" s="97">
        <v>45418</v>
      </c>
      <c r="G1346" s="98">
        <v>121.06972500000001</v>
      </c>
      <c r="H1346" s="25">
        <f t="shared" si="268"/>
        <v>120.8105164</v>
      </c>
      <c r="I1346" s="7">
        <f t="shared" si="269"/>
        <v>0.259208600000008</v>
      </c>
      <c r="J1346" s="7">
        <f t="shared" si="270"/>
        <v>6.7189098313964149E-2</v>
      </c>
      <c r="K1346" s="7">
        <f t="shared" si="271"/>
        <v>0.259208600000008</v>
      </c>
      <c r="L1346" s="22">
        <f t="shared" si="272"/>
        <v>2.1409861135804841E-3</v>
      </c>
      <c r="M1346" s="7">
        <f t="shared" ref="M1346:M1409" ca="1" si="274">IF(E1346&lt;=span,G1346,AVERAGE(OFFSET(G1346,-span,0,span,1)))</f>
        <v>120.1226171</v>
      </c>
      <c r="N1346" s="7">
        <f t="shared" ca="1" si="263"/>
        <v>0.947107900000006</v>
      </c>
      <c r="O1346" s="7">
        <f t="shared" ca="1" si="264"/>
        <v>0.89701337424242134</v>
      </c>
      <c r="P1346" s="7">
        <f t="shared" ca="1" si="265"/>
        <v>0.947107900000006</v>
      </c>
      <c r="Q1346" s="22">
        <f t="shared" ca="1" si="266"/>
        <v>7.8228301914455151E-3</v>
      </c>
      <c r="R1346" s="23">
        <f t="shared" ref="R1346:R1409" ca="1" si="275">N1346-AVERAGE(ErorrMA)</f>
        <v>0.92225101926254227</v>
      </c>
      <c r="S1346" s="24">
        <f t="shared" ca="1" si="273"/>
        <v>0</v>
      </c>
    </row>
    <row r="1347" spans="5:19" x14ac:dyDescent="0.3">
      <c r="E1347" s="21">
        <f t="shared" si="267"/>
        <v>1346</v>
      </c>
      <c r="F1347" s="97">
        <v>45419</v>
      </c>
      <c r="G1347" s="98">
        <v>119.37490080000001</v>
      </c>
      <c r="H1347" s="25">
        <f t="shared" si="268"/>
        <v>121.06972500000001</v>
      </c>
      <c r="I1347" s="7">
        <f t="shared" si="269"/>
        <v>-1.6948241999999993</v>
      </c>
      <c r="J1347" s="7">
        <f t="shared" si="270"/>
        <v>2.8724290689056375</v>
      </c>
      <c r="K1347" s="7">
        <f t="shared" si="271"/>
        <v>1.6948241999999993</v>
      </c>
      <c r="L1347" s="22">
        <f t="shared" si="272"/>
        <v>1.4197492007465604E-2</v>
      </c>
      <c r="M1347" s="7">
        <f t="shared" ca="1" si="274"/>
        <v>120.77063750000001</v>
      </c>
      <c r="N1347" s="7">
        <f t="shared" ref="N1347:N1410" ca="1" si="276">G1347-M1347</f>
        <v>-1.3957367000000005</v>
      </c>
      <c r="O1347" s="7">
        <f t="shared" ref="O1347:O1410" ca="1" si="277">N1347^2</f>
        <v>1.9480809357268913</v>
      </c>
      <c r="P1347" s="7">
        <f t="shared" ref="P1347:P1410" ca="1" si="278">ABS(N1347)</f>
        <v>1.3957367000000005</v>
      </c>
      <c r="Q1347" s="22">
        <f t="shared" ref="Q1347:Q1410" ca="1" si="279">P1347/G1347</f>
        <v>1.1692044899274173E-2</v>
      </c>
      <c r="R1347" s="23">
        <f t="shared" ca="1" si="275"/>
        <v>-1.4205935807374641</v>
      </c>
      <c r="S1347" s="24">
        <f t="shared" ca="1" si="273"/>
        <v>1</v>
      </c>
    </row>
    <row r="1348" spans="5:19" x14ac:dyDescent="0.3">
      <c r="E1348" s="21">
        <f t="shared" ref="E1348:E1411" si="280">E1347+1</f>
        <v>1347</v>
      </c>
      <c r="F1348" s="97">
        <v>45420</v>
      </c>
      <c r="G1348" s="98">
        <v>118.98609159999999</v>
      </c>
      <c r="H1348" s="25">
        <f t="shared" ref="H1348:H1411" si="281">G1347</f>
        <v>119.37490080000001</v>
      </c>
      <c r="I1348" s="7">
        <f t="shared" ref="I1348:I1411" si="282">(G1348-H1348)</f>
        <v>-0.3888092000000114</v>
      </c>
      <c r="J1348" s="7">
        <f t="shared" ref="J1348:J1411" si="283">I1348^2</f>
        <v>0.15117259400464886</v>
      </c>
      <c r="K1348" s="7">
        <f t="shared" ref="K1348:K1411" si="284">ABS(I1348)</f>
        <v>0.3888092000000114</v>
      </c>
      <c r="L1348" s="22">
        <f t="shared" ref="L1348:L1411" si="285">K1348/G1348</f>
        <v>3.2676861200474244E-3</v>
      </c>
      <c r="M1348" s="7">
        <f t="shared" ca="1" si="274"/>
        <v>120.41838073333334</v>
      </c>
      <c r="N1348" s="7">
        <f t="shared" ca="1" si="276"/>
        <v>-1.4322891333333416</v>
      </c>
      <c r="O1348" s="7">
        <f t="shared" ca="1" si="277"/>
        <v>2.0514521614647747</v>
      </c>
      <c r="P1348" s="7">
        <f t="shared" ca="1" si="278"/>
        <v>1.4322891333333416</v>
      </c>
      <c r="Q1348" s="22">
        <f t="shared" ca="1" si="279"/>
        <v>1.2037450042046273E-2</v>
      </c>
      <c r="R1348" s="23">
        <f t="shared" ca="1" si="275"/>
        <v>-1.4571460140708052</v>
      </c>
      <c r="S1348" s="24">
        <f t="shared" ref="S1348:S1411" ca="1" si="286">IF(N1347*N1348&lt;0,1,0)</f>
        <v>0</v>
      </c>
    </row>
    <row r="1349" spans="5:19" x14ac:dyDescent="0.3">
      <c r="E1349" s="21">
        <f t="shared" si="280"/>
        <v>1348</v>
      </c>
      <c r="F1349" s="97">
        <v>45421</v>
      </c>
      <c r="G1349" s="98">
        <v>120.35191349999999</v>
      </c>
      <c r="H1349" s="25">
        <f t="shared" si="281"/>
        <v>118.98609159999999</v>
      </c>
      <c r="I1349" s="7">
        <f t="shared" si="282"/>
        <v>1.3658219000000003</v>
      </c>
      <c r="J1349" s="7">
        <f t="shared" si="283"/>
        <v>1.8654694625196107</v>
      </c>
      <c r="K1349" s="7">
        <f t="shared" si="284"/>
        <v>1.3658219000000003</v>
      </c>
      <c r="L1349" s="22">
        <f t="shared" si="285"/>
        <v>1.134856821366617E-2</v>
      </c>
      <c r="M1349" s="7">
        <f t="shared" ca="1" si="274"/>
        <v>119.81023913333333</v>
      </c>
      <c r="N1349" s="7">
        <f t="shared" ca="1" si="276"/>
        <v>0.54167436666666902</v>
      </c>
      <c r="O1349" s="7">
        <f t="shared" ca="1" si="277"/>
        <v>0.29341111950373699</v>
      </c>
      <c r="P1349" s="7">
        <f t="shared" ca="1" si="278"/>
        <v>0.54167436666666902</v>
      </c>
      <c r="Q1349" s="22">
        <f t="shared" ca="1" si="279"/>
        <v>4.5007540878580967E-3</v>
      </c>
      <c r="R1349" s="23">
        <f t="shared" ca="1" si="275"/>
        <v>0.51681748592920529</v>
      </c>
      <c r="S1349" s="24">
        <f t="shared" ca="1" si="286"/>
        <v>1</v>
      </c>
    </row>
    <row r="1350" spans="5:19" x14ac:dyDescent="0.3">
      <c r="E1350" s="21">
        <f t="shared" si="280"/>
        <v>1349</v>
      </c>
      <c r="F1350" s="97">
        <v>45422</v>
      </c>
      <c r="G1350" s="98">
        <v>120.78060910000001</v>
      </c>
      <c r="H1350" s="25">
        <f t="shared" si="281"/>
        <v>120.35191349999999</v>
      </c>
      <c r="I1350" s="7">
        <f t="shared" si="282"/>
        <v>0.42869560000001172</v>
      </c>
      <c r="J1350" s="7">
        <f t="shared" si="283"/>
        <v>0.18377991745937006</v>
      </c>
      <c r="K1350" s="7">
        <f t="shared" si="284"/>
        <v>0.42869560000001172</v>
      </c>
      <c r="L1350" s="22">
        <f t="shared" si="285"/>
        <v>3.5493743838058826E-3</v>
      </c>
      <c r="M1350" s="7">
        <f t="shared" ca="1" si="274"/>
        <v>119.57096863333334</v>
      </c>
      <c r="N1350" s="7">
        <f t="shared" ca="1" si="276"/>
        <v>1.20964046666667</v>
      </c>
      <c r="O1350" s="7">
        <f t="shared" ca="1" si="277"/>
        <v>1.4632300585975593</v>
      </c>
      <c r="P1350" s="7">
        <f t="shared" ca="1" si="278"/>
        <v>1.20964046666667</v>
      </c>
      <c r="Q1350" s="22">
        <f t="shared" ca="1" si="279"/>
        <v>1.0015187666963587E-2</v>
      </c>
      <c r="R1350" s="23">
        <f t="shared" ca="1" si="275"/>
        <v>1.1847835859292064</v>
      </c>
      <c r="S1350" s="24">
        <f t="shared" ca="1" si="286"/>
        <v>0</v>
      </c>
    </row>
    <row r="1351" spans="5:19" x14ac:dyDescent="0.3">
      <c r="E1351" s="21">
        <f t="shared" si="280"/>
        <v>1350</v>
      </c>
      <c r="F1351" s="97">
        <v>45425</v>
      </c>
      <c r="G1351" s="98">
        <v>120.999939</v>
      </c>
      <c r="H1351" s="25">
        <f t="shared" si="281"/>
        <v>120.78060910000001</v>
      </c>
      <c r="I1351" s="7">
        <f t="shared" si="282"/>
        <v>0.21932989999999108</v>
      </c>
      <c r="J1351" s="7">
        <f t="shared" si="283"/>
        <v>4.8105605034006092E-2</v>
      </c>
      <c r="K1351" s="7">
        <f t="shared" si="284"/>
        <v>0.21932989999999108</v>
      </c>
      <c r="L1351" s="22">
        <f t="shared" si="285"/>
        <v>1.812644715465444E-3</v>
      </c>
      <c r="M1351" s="7">
        <f t="shared" ca="1" si="274"/>
        <v>120.03953806666665</v>
      </c>
      <c r="N1351" s="7">
        <f t="shared" ca="1" si="276"/>
        <v>0.96040093333334653</v>
      </c>
      <c r="O1351" s="7">
        <f t="shared" ca="1" si="277"/>
        <v>0.92236995274756317</v>
      </c>
      <c r="P1351" s="7">
        <f t="shared" ca="1" si="278"/>
        <v>0.96040093333334653</v>
      </c>
      <c r="Q1351" s="22">
        <f t="shared" ca="1" si="279"/>
        <v>7.9372017975426132E-3</v>
      </c>
      <c r="R1351" s="23">
        <f t="shared" ca="1" si="275"/>
        <v>0.9355440525958828</v>
      </c>
      <c r="S1351" s="24">
        <f t="shared" ca="1" si="286"/>
        <v>0</v>
      </c>
    </row>
    <row r="1352" spans="5:19" x14ac:dyDescent="0.3">
      <c r="E1352" s="21">
        <f t="shared" si="280"/>
        <v>1351</v>
      </c>
      <c r="F1352" s="97">
        <v>45426</v>
      </c>
      <c r="G1352" s="98">
        <v>123.0237427</v>
      </c>
      <c r="H1352" s="25">
        <f t="shared" si="281"/>
        <v>120.999939</v>
      </c>
      <c r="I1352" s="7">
        <f t="shared" si="282"/>
        <v>2.023803700000002</v>
      </c>
      <c r="J1352" s="7">
        <f t="shared" si="283"/>
        <v>4.0957814161336978</v>
      </c>
      <c r="K1352" s="7">
        <f t="shared" si="284"/>
        <v>2.023803700000002</v>
      </c>
      <c r="L1352" s="22">
        <f t="shared" si="285"/>
        <v>1.645051317399078E-2</v>
      </c>
      <c r="M1352" s="7">
        <f t="shared" ca="1" si="274"/>
        <v>120.71082053333333</v>
      </c>
      <c r="N1352" s="7">
        <f t="shared" ca="1" si="276"/>
        <v>2.3129221666666666</v>
      </c>
      <c r="O1352" s="7">
        <f t="shared" ca="1" si="277"/>
        <v>5.3496089490580276</v>
      </c>
      <c r="P1352" s="7">
        <f t="shared" ca="1" si="278"/>
        <v>2.3129221666666666</v>
      </c>
      <c r="Q1352" s="22">
        <f t="shared" ca="1" si="279"/>
        <v>1.8800616172984199E-2</v>
      </c>
      <c r="R1352" s="23">
        <f t="shared" ca="1" si="275"/>
        <v>2.288065285929203</v>
      </c>
      <c r="S1352" s="24">
        <f t="shared" ca="1" si="286"/>
        <v>0</v>
      </c>
    </row>
    <row r="1353" spans="5:19" x14ac:dyDescent="0.3">
      <c r="E1353" s="21">
        <f t="shared" si="280"/>
        <v>1352</v>
      </c>
      <c r="F1353" s="97">
        <v>45427</v>
      </c>
      <c r="G1353" s="98">
        <v>126.21398929999999</v>
      </c>
      <c r="H1353" s="25">
        <f t="shared" si="281"/>
        <v>123.0237427</v>
      </c>
      <c r="I1353" s="7">
        <f t="shared" si="282"/>
        <v>3.1902465999999947</v>
      </c>
      <c r="J1353" s="7">
        <f t="shared" si="283"/>
        <v>10.177673368811526</v>
      </c>
      <c r="K1353" s="7">
        <f t="shared" si="284"/>
        <v>3.1902465999999947</v>
      </c>
      <c r="L1353" s="22">
        <f t="shared" si="285"/>
        <v>2.5276489695742425E-2</v>
      </c>
      <c r="M1353" s="7">
        <f t="shared" ca="1" si="274"/>
        <v>121.60143026666667</v>
      </c>
      <c r="N1353" s="7">
        <f t="shared" ca="1" si="276"/>
        <v>4.6125590333333264</v>
      </c>
      <c r="O1353" s="7">
        <f t="shared" ca="1" si="277"/>
        <v>21.275700835984871</v>
      </c>
      <c r="P1353" s="7">
        <f t="shared" ca="1" si="278"/>
        <v>4.6125590333333264</v>
      </c>
      <c r="Q1353" s="22">
        <f t="shared" ca="1" si="279"/>
        <v>3.6545545061329635E-2</v>
      </c>
      <c r="R1353" s="23">
        <f t="shared" ca="1" si="275"/>
        <v>4.5877021525958623</v>
      </c>
      <c r="S1353" s="24">
        <f t="shared" ca="1" si="286"/>
        <v>0</v>
      </c>
    </row>
    <row r="1354" spans="5:19" x14ac:dyDescent="0.3">
      <c r="E1354" s="21">
        <f t="shared" si="280"/>
        <v>1353</v>
      </c>
      <c r="F1354" s="97">
        <v>45428</v>
      </c>
      <c r="G1354" s="98">
        <v>123.9210052</v>
      </c>
      <c r="H1354" s="25">
        <f t="shared" si="281"/>
        <v>126.21398929999999</v>
      </c>
      <c r="I1354" s="7">
        <f t="shared" si="282"/>
        <v>-2.2929840999999982</v>
      </c>
      <c r="J1354" s="7">
        <f t="shared" si="283"/>
        <v>5.2577760828528017</v>
      </c>
      <c r="K1354" s="7">
        <f t="shared" si="284"/>
        <v>2.2929840999999982</v>
      </c>
      <c r="L1354" s="22">
        <f t="shared" si="285"/>
        <v>1.8503595062832803E-2</v>
      </c>
      <c r="M1354" s="7">
        <f t="shared" ca="1" si="274"/>
        <v>123.41255699999999</v>
      </c>
      <c r="N1354" s="7">
        <f t="shared" ca="1" si="276"/>
        <v>0.50844820000000368</v>
      </c>
      <c r="O1354" s="7">
        <f t="shared" ca="1" si="277"/>
        <v>0.25851957208324372</v>
      </c>
      <c r="P1354" s="7">
        <f t="shared" ca="1" si="278"/>
        <v>0.50844820000000368</v>
      </c>
      <c r="Q1354" s="22">
        <f t="shared" ca="1" si="279"/>
        <v>4.103002547303447E-3</v>
      </c>
      <c r="R1354" s="23">
        <f t="shared" ca="1" si="275"/>
        <v>0.48359131926253995</v>
      </c>
      <c r="S1354" s="24">
        <f t="shared" ca="1" si="286"/>
        <v>0</v>
      </c>
    </row>
    <row r="1355" spans="5:19" x14ac:dyDescent="0.3">
      <c r="E1355" s="21">
        <f t="shared" si="280"/>
        <v>1354</v>
      </c>
      <c r="F1355" s="97">
        <v>45429</v>
      </c>
      <c r="G1355" s="98">
        <v>124.5699997</v>
      </c>
      <c r="H1355" s="25">
        <f t="shared" si="281"/>
        <v>123.9210052</v>
      </c>
      <c r="I1355" s="7">
        <f t="shared" si="282"/>
        <v>0.64899450000000058</v>
      </c>
      <c r="J1355" s="7">
        <f t="shared" si="283"/>
        <v>0.42119386103025075</v>
      </c>
      <c r="K1355" s="7">
        <f t="shared" si="284"/>
        <v>0.64899450000000058</v>
      </c>
      <c r="L1355" s="22">
        <f t="shared" si="285"/>
        <v>5.2098779927989402E-3</v>
      </c>
      <c r="M1355" s="7">
        <f t="shared" ca="1" si="274"/>
        <v>124.38624573333334</v>
      </c>
      <c r="N1355" s="7">
        <f t="shared" ca="1" si="276"/>
        <v>0.18375396666665722</v>
      </c>
      <c r="O1355" s="7">
        <f t="shared" ca="1" si="277"/>
        <v>3.3765520265730972E-2</v>
      </c>
      <c r="P1355" s="7">
        <f t="shared" ca="1" si="278"/>
        <v>0.18375396666665722</v>
      </c>
      <c r="Q1355" s="22">
        <f t="shared" ca="1" si="279"/>
        <v>1.4751061018639243E-3</v>
      </c>
      <c r="R1355" s="23">
        <f t="shared" ca="1" si="275"/>
        <v>0.15889708592919349</v>
      </c>
      <c r="S1355" s="24">
        <f t="shared" ca="1" si="286"/>
        <v>0</v>
      </c>
    </row>
    <row r="1356" spans="5:19" x14ac:dyDescent="0.3">
      <c r="E1356" s="21">
        <f t="shared" si="280"/>
        <v>1355</v>
      </c>
      <c r="F1356" s="97">
        <v>45432</v>
      </c>
      <c r="G1356" s="98">
        <v>123.6900024</v>
      </c>
      <c r="H1356" s="25">
        <f t="shared" si="281"/>
        <v>124.5699997</v>
      </c>
      <c r="I1356" s="7">
        <f t="shared" si="282"/>
        <v>-0.87999729999999943</v>
      </c>
      <c r="J1356" s="7">
        <f t="shared" si="283"/>
        <v>0.77439524800728898</v>
      </c>
      <c r="K1356" s="7">
        <f t="shared" si="284"/>
        <v>0.87999729999999943</v>
      </c>
      <c r="L1356" s="22">
        <f t="shared" si="285"/>
        <v>7.1145386282246486E-3</v>
      </c>
      <c r="M1356" s="7">
        <f t="shared" ca="1" si="274"/>
        <v>124.90166473333333</v>
      </c>
      <c r="N1356" s="7">
        <f t="shared" ca="1" si="276"/>
        <v>-1.2116623333333365</v>
      </c>
      <c r="O1356" s="7">
        <f t="shared" ca="1" si="277"/>
        <v>1.4681256100187854</v>
      </c>
      <c r="P1356" s="7">
        <f t="shared" ca="1" si="278"/>
        <v>1.2116623333333365</v>
      </c>
      <c r="Q1356" s="22">
        <f t="shared" ca="1" si="279"/>
        <v>9.7959601408604755E-3</v>
      </c>
      <c r="R1356" s="23">
        <f t="shared" ca="1" si="275"/>
        <v>-1.2365192140708001</v>
      </c>
      <c r="S1356" s="24">
        <f t="shared" ca="1" si="286"/>
        <v>1</v>
      </c>
    </row>
    <row r="1357" spans="5:19" x14ac:dyDescent="0.3">
      <c r="E1357" s="21">
        <f t="shared" si="280"/>
        <v>1356</v>
      </c>
      <c r="F1357" s="97">
        <v>45433</v>
      </c>
      <c r="G1357" s="98">
        <v>123.8000031</v>
      </c>
      <c r="H1357" s="25">
        <f t="shared" si="281"/>
        <v>123.6900024</v>
      </c>
      <c r="I1357" s="7">
        <f t="shared" si="282"/>
        <v>0.11000070000000051</v>
      </c>
      <c r="J1357" s="7">
        <f t="shared" si="283"/>
        <v>1.2100154000490112E-2</v>
      </c>
      <c r="K1357" s="7">
        <f t="shared" si="284"/>
        <v>0.11000070000000051</v>
      </c>
      <c r="L1357" s="22">
        <f t="shared" si="285"/>
        <v>8.8853551894620673E-4</v>
      </c>
      <c r="M1357" s="7">
        <f t="shared" ca="1" si="274"/>
        <v>124.06033576666668</v>
      </c>
      <c r="N1357" s="7">
        <f t="shared" ca="1" si="276"/>
        <v>-0.26033266666668453</v>
      </c>
      <c r="O1357" s="7">
        <f t="shared" ca="1" si="277"/>
        <v>6.7773097333787086E-2</v>
      </c>
      <c r="P1357" s="7">
        <f t="shared" ca="1" si="278"/>
        <v>0.26033266666668453</v>
      </c>
      <c r="Q1357" s="22">
        <f t="shared" ca="1" si="279"/>
        <v>2.1028486280117429E-3</v>
      </c>
      <c r="R1357" s="23">
        <f t="shared" ca="1" si="275"/>
        <v>-0.28518954740414826</v>
      </c>
      <c r="S1357" s="24">
        <f t="shared" ca="1" si="286"/>
        <v>0</v>
      </c>
    </row>
    <row r="1358" spans="5:19" x14ac:dyDescent="0.3">
      <c r="E1358" s="21">
        <f t="shared" si="280"/>
        <v>1357</v>
      </c>
      <c r="F1358" s="97">
        <v>45434</v>
      </c>
      <c r="G1358" s="98">
        <v>121.4599991</v>
      </c>
      <c r="H1358" s="25">
        <f t="shared" si="281"/>
        <v>123.8000031</v>
      </c>
      <c r="I1358" s="7">
        <f t="shared" si="282"/>
        <v>-2.3400039999999933</v>
      </c>
      <c r="J1358" s="7">
        <f t="shared" si="283"/>
        <v>5.4756187200159685</v>
      </c>
      <c r="K1358" s="7">
        <f t="shared" si="284"/>
        <v>2.3400039999999933</v>
      </c>
      <c r="L1358" s="22">
        <f t="shared" si="285"/>
        <v>1.9265634919636627E-2</v>
      </c>
      <c r="M1358" s="7">
        <f t="shared" ca="1" si="274"/>
        <v>124.02000173333333</v>
      </c>
      <c r="N1358" s="7">
        <f t="shared" ca="1" si="276"/>
        <v>-2.5600026333333261</v>
      </c>
      <c r="O1358" s="7">
        <f t="shared" ca="1" si="277"/>
        <v>6.5536134826735646</v>
      </c>
      <c r="P1358" s="7">
        <f t="shared" ca="1" si="278"/>
        <v>2.5600026333333261</v>
      </c>
      <c r="Q1358" s="22">
        <f t="shared" ca="1" si="279"/>
        <v>2.1076919580953018E-2</v>
      </c>
      <c r="R1358" s="23">
        <f t="shared" ca="1" si="275"/>
        <v>-2.5848595140707897</v>
      </c>
      <c r="S1358" s="24">
        <f t="shared" ca="1" si="286"/>
        <v>0</v>
      </c>
    </row>
    <row r="1359" spans="5:19" x14ac:dyDescent="0.3">
      <c r="E1359" s="21">
        <f t="shared" si="280"/>
        <v>1358</v>
      </c>
      <c r="F1359" s="97">
        <v>45435</v>
      </c>
      <c r="G1359" s="98">
        <v>119.4599991</v>
      </c>
      <c r="H1359" s="25">
        <f t="shared" si="281"/>
        <v>121.4599991</v>
      </c>
      <c r="I1359" s="7">
        <f t="shared" si="282"/>
        <v>-2</v>
      </c>
      <c r="J1359" s="7">
        <f t="shared" si="283"/>
        <v>4</v>
      </c>
      <c r="K1359" s="7">
        <f t="shared" si="284"/>
        <v>2</v>
      </c>
      <c r="L1359" s="22">
        <f t="shared" si="285"/>
        <v>1.6742005818414576E-2</v>
      </c>
      <c r="M1359" s="7">
        <f t="shared" ca="1" si="274"/>
        <v>122.98333486666667</v>
      </c>
      <c r="N1359" s="7">
        <f t="shared" ca="1" si="276"/>
        <v>-3.523335766666662</v>
      </c>
      <c r="O1359" s="7">
        <f t="shared" ca="1" si="277"/>
        <v>12.413894924672555</v>
      </c>
      <c r="P1359" s="7">
        <f t="shared" ca="1" si="278"/>
        <v>3.523335766666662</v>
      </c>
      <c r="Q1359" s="22">
        <f t="shared" ca="1" si="279"/>
        <v>2.9493853952880716E-2</v>
      </c>
      <c r="R1359" s="23">
        <f t="shared" ca="1" si="275"/>
        <v>-3.5481926474041257</v>
      </c>
      <c r="S1359" s="24">
        <f t="shared" ca="1" si="286"/>
        <v>0</v>
      </c>
    </row>
    <row r="1360" spans="5:19" x14ac:dyDescent="0.3">
      <c r="E1360" s="21">
        <f t="shared" si="280"/>
        <v>1359</v>
      </c>
      <c r="F1360" s="97">
        <v>45436</v>
      </c>
      <c r="G1360" s="98">
        <v>121.88999939999999</v>
      </c>
      <c r="H1360" s="25">
        <f t="shared" si="281"/>
        <v>119.4599991</v>
      </c>
      <c r="I1360" s="7">
        <f t="shared" si="282"/>
        <v>2.430000299999989</v>
      </c>
      <c r="J1360" s="7">
        <f t="shared" si="283"/>
        <v>5.9049014580000367</v>
      </c>
      <c r="K1360" s="7">
        <f t="shared" si="284"/>
        <v>2.430000299999989</v>
      </c>
      <c r="L1360" s="22">
        <f t="shared" si="285"/>
        <v>1.9936010435323614E-2</v>
      </c>
      <c r="M1360" s="7">
        <f t="shared" ca="1" si="274"/>
        <v>121.57333376666668</v>
      </c>
      <c r="N1360" s="7">
        <f t="shared" ca="1" si="276"/>
        <v>0.3166656333333151</v>
      </c>
      <c r="O1360" s="7">
        <f t="shared" ca="1" si="277"/>
        <v>0.10027712333438957</v>
      </c>
      <c r="P1360" s="7">
        <f t="shared" ca="1" si="278"/>
        <v>0.3166656333333151</v>
      </c>
      <c r="Q1360" s="22">
        <f t="shared" ca="1" si="279"/>
        <v>2.5979623832315412E-3</v>
      </c>
      <c r="R1360" s="23">
        <f t="shared" ca="1" si="275"/>
        <v>0.29180875259585137</v>
      </c>
      <c r="S1360" s="24">
        <f t="shared" ca="1" si="286"/>
        <v>1</v>
      </c>
    </row>
    <row r="1361" spans="5:19" x14ac:dyDescent="0.3">
      <c r="E1361" s="21">
        <f t="shared" si="280"/>
        <v>1360</v>
      </c>
      <c r="F1361" s="97">
        <v>45440</v>
      </c>
      <c r="G1361" s="98">
        <v>120.3799973</v>
      </c>
      <c r="H1361" s="25">
        <f t="shared" si="281"/>
        <v>121.88999939999999</v>
      </c>
      <c r="I1361" s="7">
        <f t="shared" si="282"/>
        <v>-1.5100020999999941</v>
      </c>
      <c r="J1361" s="7">
        <f t="shared" si="283"/>
        <v>2.2801063420043923</v>
      </c>
      <c r="K1361" s="7">
        <f t="shared" si="284"/>
        <v>1.5100020999999941</v>
      </c>
      <c r="L1361" s="22">
        <f t="shared" si="285"/>
        <v>1.2543629621762703E-2</v>
      </c>
      <c r="M1361" s="7">
        <f t="shared" ca="1" si="274"/>
        <v>120.93666586666666</v>
      </c>
      <c r="N1361" s="7">
        <f t="shared" ca="1" si="276"/>
        <v>-0.55666856666665865</v>
      </c>
      <c r="O1361" s="7">
        <f t="shared" ca="1" si="277"/>
        <v>0.3098798931147122</v>
      </c>
      <c r="P1361" s="7">
        <f t="shared" ca="1" si="278"/>
        <v>0.55666856666665865</v>
      </c>
      <c r="Q1361" s="22">
        <f t="shared" ca="1" si="279"/>
        <v>4.6242613320498773E-3</v>
      </c>
      <c r="R1361" s="23">
        <f t="shared" ca="1" si="275"/>
        <v>-0.58152544740412238</v>
      </c>
      <c r="S1361" s="24">
        <f t="shared" ca="1" si="286"/>
        <v>1</v>
      </c>
    </row>
    <row r="1362" spans="5:19" x14ac:dyDescent="0.3">
      <c r="E1362" s="21">
        <f t="shared" si="280"/>
        <v>1361</v>
      </c>
      <c r="F1362" s="97">
        <v>45441</v>
      </c>
      <c r="G1362" s="98">
        <v>123.0500031</v>
      </c>
      <c r="H1362" s="25">
        <f t="shared" si="281"/>
        <v>120.3799973</v>
      </c>
      <c r="I1362" s="7">
        <f t="shared" si="282"/>
        <v>2.6700057999999984</v>
      </c>
      <c r="J1362" s="7">
        <f t="shared" si="283"/>
        <v>7.1289309720336318</v>
      </c>
      <c r="K1362" s="7">
        <f t="shared" si="284"/>
        <v>2.6700057999999984</v>
      </c>
      <c r="L1362" s="22">
        <f t="shared" si="285"/>
        <v>2.1698543134778665E-2</v>
      </c>
      <c r="M1362" s="7">
        <f t="shared" ca="1" si="274"/>
        <v>120.57666526666667</v>
      </c>
      <c r="N1362" s="7">
        <f t="shared" ca="1" si="276"/>
        <v>2.473337833333332</v>
      </c>
      <c r="O1362" s="7">
        <f t="shared" ca="1" si="277"/>
        <v>6.1174000377980216</v>
      </c>
      <c r="P1362" s="7">
        <f t="shared" ca="1" si="278"/>
        <v>2.473337833333332</v>
      </c>
      <c r="Q1362" s="22">
        <f t="shared" ca="1" si="279"/>
        <v>2.0100266322815981E-2</v>
      </c>
      <c r="R1362" s="23">
        <f t="shared" ca="1" si="275"/>
        <v>2.4484809525958684</v>
      </c>
      <c r="S1362" s="24">
        <f t="shared" ca="1" si="286"/>
        <v>1</v>
      </c>
    </row>
    <row r="1363" spans="5:19" x14ac:dyDescent="0.3">
      <c r="E1363" s="21">
        <f t="shared" si="280"/>
        <v>1362</v>
      </c>
      <c r="F1363" s="97">
        <v>45442</v>
      </c>
      <c r="G1363" s="98">
        <v>125.3499985</v>
      </c>
      <c r="H1363" s="25">
        <f t="shared" si="281"/>
        <v>123.0500031</v>
      </c>
      <c r="I1363" s="7">
        <f t="shared" si="282"/>
        <v>2.2999954000000002</v>
      </c>
      <c r="J1363" s="7">
        <f t="shared" si="283"/>
        <v>5.2899788400211607</v>
      </c>
      <c r="K1363" s="7">
        <f t="shared" si="284"/>
        <v>2.2999954000000002</v>
      </c>
      <c r="L1363" s="22">
        <f t="shared" si="285"/>
        <v>1.8348587375531564E-2</v>
      </c>
      <c r="M1363" s="7">
        <f t="shared" ca="1" si="274"/>
        <v>121.77333326666667</v>
      </c>
      <c r="N1363" s="7">
        <f t="shared" ca="1" si="276"/>
        <v>3.5766652333333298</v>
      </c>
      <c r="O1363" s="7">
        <f t="shared" ca="1" si="277"/>
        <v>12.792534191335362</v>
      </c>
      <c r="P1363" s="7">
        <f t="shared" ca="1" si="278"/>
        <v>3.5766652333333298</v>
      </c>
      <c r="Q1363" s="22">
        <f t="shared" ca="1" si="279"/>
        <v>2.8533428608962685E-2</v>
      </c>
      <c r="R1363" s="23">
        <f t="shared" ca="1" si="275"/>
        <v>3.5518083525958661</v>
      </c>
      <c r="S1363" s="24">
        <f t="shared" ca="1" si="286"/>
        <v>0</v>
      </c>
    </row>
    <row r="1364" spans="5:19" x14ac:dyDescent="0.3">
      <c r="E1364" s="21">
        <f t="shared" si="280"/>
        <v>1363</v>
      </c>
      <c r="F1364" s="97">
        <v>45443</v>
      </c>
      <c r="G1364" s="98">
        <v>126.58000180000001</v>
      </c>
      <c r="H1364" s="25">
        <f t="shared" si="281"/>
        <v>125.3499985</v>
      </c>
      <c r="I1364" s="7">
        <f t="shared" si="282"/>
        <v>1.230003300000007</v>
      </c>
      <c r="J1364" s="7">
        <f t="shared" si="283"/>
        <v>1.5129081180109072</v>
      </c>
      <c r="K1364" s="7">
        <f t="shared" si="284"/>
        <v>1.230003300000007</v>
      </c>
      <c r="L1364" s="22">
        <f t="shared" si="285"/>
        <v>9.7172008414366049E-3</v>
      </c>
      <c r="M1364" s="7">
        <f t="shared" ca="1" si="274"/>
        <v>122.92666630000001</v>
      </c>
      <c r="N1364" s="7">
        <f t="shared" ca="1" si="276"/>
        <v>3.6533354999999972</v>
      </c>
      <c r="O1364" s="7">
        <f t="shared" ca="1" si="277"/>
        <v>13.34686027556023</v>
      </c>
      <c r="P1364" s="7">
        <f t="shared" ca="1" si="278"/>
        <v>3.6533354999999972</v>
      </c>
      <c r="Q1364" s="22">
        <f t="shared" ca="1" si="279"/>
        <v>2.886186955323615E-2</v>
      </c>
      <c r="R1364" s="23">
        <f t="shared" ca="1" si="275"/>
        <v>3.6284786192625336</v>
      </c>
      <c r="S1364" s="24">
        <f t="shared" ca="1" si="286"/>
        <v>0</v>
      </c>
    </row>
    <row r="1365" spans="5:19" x14ac:dyDescent="0.3">
      <c r="E1365" s="21">
        <f t="shared" si="280"/>
        <v>1364</v>
      </c>
      <c r="F1365" s="97">
        <v>45446</v>
      </c>
      <c r="G1365" s="98">
        <v>126.6200027</v>
      </c>
      <c r="H1365" s="25">
        <f t="shared" si="281"/>
        <v>126.58000180000001</v>
      </c>
      <c r="I1365" s="7">
        <f t="shared" si="282"/>
        <v>4.0000899999995454E-2</v>
      </c>
      <c r="J1365" s="7">
        <f t="shared" si="283"/>
        <v>1.6000720008096363E-3</v>
      </c>
      <c r="K1365" s="7">
        <f t="shared" si="284"/>
        <v>4.0000899999995454E-2</v>
      </c>
      <c r="L1365" s="22">
        <f t="shared" si="285"/>
        <v>3.1591296119910328E-4</v>
      </c>
      <c r="M1365" s="7">
        <f t="shared" ca="1" si="274"/>
        <v>124.99333446666667</v>
      </c>
      <c r="N1365" s="7">
        <f t="shared" ca="1" si="276"/>
        <v>1.6266682333333335</v>
      </c>
      <c r="O1365" s="7">
        <f t="shared" ca="1" si="277"/>
        <v>2.6460495413357883</v>
      </c>
      <c r="P1365" s="7">
        <f t="shared" ca="1" si="278"/>
        <v>1.6266682333333335</v>
      </c>
      <c r="Q1365" s="22">
        <f t="shared" ca="1" si="279"/>
        <v>1.2846850407888464E-2</v>
      </c>
      <c r="R1365" s="23">
        <f t="shared" ca="1" si="275"/>
        <v>1.6018113525958699</v>
      </c>
      <c r="S1365" s="24">
        <f t="shared" ca="1" si="286"/>
        <v>0</v>
      </c>
    </row>
    <row r="1366" spans="5:19" x14ac:dyDescent="0.3">
      <c r="E1366" s="21">
        <f t="shared" si="280"/>
        <v>1365</v>
      </c>
      <c r="F1366" s="97">
        <v>45447</v>
      </c>
      <c r="G1366" s="98">
        <v>126.4300003</v>
      </c>
      <c r="H1366" s="25">
        <f t="shared" si="281"/>
        <v>126.6200027</v>
      </c>
      <c r="I1366" s="7">
        <f t="shared" si="282"/>
        <v>-0.19000239999999735</v>
      </c>
      <c r="J1366" s="7">
        <f t="shared" si="283"/>
        <v>3.6100912005758996E-2</v>
      </c>
      <c r="K1366" s="7">
        <f t="shared" si="284"/>
        <v>0.19000239999999735</v>
      </c>
      <c r="L1366" s="22">
        <f t="shared" si="285"/>
        <v>1.5028268571474278E-3</v>
      </c>
      <c r="M1366" s="7">
        <f t="shared" ca="1" si="274"/>
        <v>126.18333433333333</v>
      </c>
      <c r="N1366" s="7">
        <f t="shared" ca="1" si="276"/>
        <v>0.24666596666666862</v>
      </c>
      <c r="O1366" s="7">
        <f t="shared" ca="1" si="277"/>
        <v>6.0844099111602074E-2</v>
      </c>
      <c r="P1366" s="7">
        <f t="shared" ca="1" si="278"/>
        <v>0.24666596666666862</v>
      </c>
      <c r="Q1366" s="22">
        <f t="shared" ca="1" si="279"/>
        <v>1.9510081949012589E-3</v>
      </c>
      <c r="R1366" s="23">
        <f t="shared" ca="1" si="275"/>
        <v>0.2218090859292049</v>
      </c>
      <c r="S1366" s="24">
        <f t="shared" ca="1" si="286"/>
        <v>0</v>
      </c>
    </row>
    <row r="1367" spans="5:19" x14ac:dyDescent="0.3">
      <c r="E1367" s="21">
        <f t="shared" si="280"/>
        <v>1366</v>
      </c>
      <c r="F1367" s="97">
        <v>45448</v>
      </c>
      <c r="G1367" s="98">
        <v>125.83000180000001</v>
      </c>
      <c r="H1367" s="25">
        <f t="shared" si="281"/>
        <v>126.4300003</v>
      </c>
      <c r="I1367" s="7">
        <f t="shared" si="282"/>
        <v>-0.5999984999999981</v>
      </c>
      <c r="J1367" s="7">
        <f t="shared" si="283"/>
        <v>0.35999820000224775</v>
      </c>
      <c r="K1367" s="7">
        <f t="shared" si="284"/>
        <v>0.5999984999999981</v>
      </c>
      <c r="L1367" s="22">
        <f t="shared" si="285"/>
        <v>4.7683262450688296E-3</v>
      </c>
      <c r="M1367" s="7">
        <f t="shared" ca="1" si="274"/>
        <v>126.54333493333333</v>
      </c>
      <c r="N1367" s="7">
        <f t="shared" ca="1" si="276"/>
        <v>-0.71333313333332171</v>
      </c>
      <c r="O1367" s="7">
        <f t="shared" ca="1" si="277"/>
        <v>0.50884415911113456</v>
      </c>
      <c r="P1367" s="7">
        <f t="shared" ca="1" si="278"/>
        <v>0.71333313333332171</v>
      </c>
      <c r="Q1367" s="22">
        <f t="shared" ca="1" si="279"/>
        <v>5.669022674474139E-3</v>
      </c>
      <c r="R1367" s="23">
        <f t="shared" ca="1" si="275"/>
        <v>-0.73819001407078544</v>
      </c>
      <c r="S1367" s="24">
        <f t="shared" ca="1" si="286"/>
        <v>1</v>
      </c>
    </row>
    <row r="1368" spans="5:19" x14ac:dyDescent="0.3">
      <c r="E1368" s="21">
        <f t="shared" si="280"/>
        <v>1367</v>
      </c>
      <c r="F1368" s="97">
        <v>45449</v>
      </c>
      <c r="G1368" s="98">
        <v>125.75</v>
      </c>
      <c r="H1368" s="25">
        <f t="shared" si="281"/>
        <v>125.83000180000001</v>
      </c>
      <c r="I1368" s="7">
        <f t="shared" si="282"/>
        <v>-8.0001800000005119E-2</v>
      </c>
      <c r="J1368" s="7">
        <f t="shared" si="283"/>
        <v>6.4002880032408187E-3</v>
      </c>
      <c r="K1368" s="7">
        <f t="shared" si="284"/>
        <v>8.0001800000005119E-2</v>
      </c>
      <c r="L1368" s="22">
        <f t="shared" si="285"/>
        <v>6.361972166998419E-4</v>
      </c>
      <c r="M1368" s="7">
        <f t="shared" ca="1" si="274"/>
        <v>126.29333493333333</v>
      </c>
      <c r="N1368" s="7">
        <f t="shared" ca="1" si="276"/>
        <v>-0.54333493333332683</v>
      </c>
      <c r="O1368" s="7">
        <f t="shared" ca="1" si="277"/>
        <v>0.29521284978033069</v>
      </c>
      <c r="P1368" s="7">
        <f t="shared" ca="1" si="278"/>
        <v>0.54333493333332683</v>
      </c>
      <c r="Q1368" s="22">
        <f t="shared" ca="1" si="279"/>
        <v>4.3207549370443488E-3</v>
      </c>
      <c r="R1368" s="23">
        <f t="shared" ca="1" si="275"/>
        <v>-0.56819181407079056</v>
      </c>
      <c r="S1368" s="24">
        <f t="shared" ca="1" si="286"/>
        <v>0</v>
      </c>
    </row>
    <row r="1369" spans="5:19" x14ac:dyDescent="0.3">
      <c r="E1369" s="21">
        <f t="shared" si="280"/>
        <v>1368</v>
      </c>
      <c r="F1369" s="97">
        <v>45450</v>
      </c>
      <c r="G1369" s="98">
        <v>124.75</v>
      </c>
      <c r="H1369" s="25">
        <f t="shared" si="281"/>
        <v>125.75</v>
      </c>
      <c r="I1369" s="7">
        <f t="shared" si="282"/>
        <v>-1</v>
      </c>
      <c r="J1369" s="7">
        <f t="shared" si="283"/>
        <v>1</v>
      </c>
      <c r="K1369" s="7">
        <f t="shared" si="284"/>
        <v>1</v>
      </c>
      <c r="L1369" s="22">
        <f t="shared" si="285"/>
        <v>8.0160320641282558E-3</v>
      </c>
      <c r="M1369" s="7">
        <f t="shared" ca="1" si="274"/>
        <v>126.00333403333333</v>
      </c>
      <c r="N1369" s="7">
        <f t="shared" ca="1" si="276"/>
        <v>-1.2533340333333314</v>
      </c>
      <c r="O1369" s="7">
        <f t="shared" ca="1" si="277"/>
        <v>1.5708461991115963</v>
      </c>
      <c r="P1369" s="7">
        <f t="shared" ca="1" si="278"/>
        <v>1.2533340333333314</v>
      </c>
      <c r="Q1369" s="22">
        <f t="shared" ca="1" si="279"/>
        <v>1.0046765798263177E-2</v>
      </c>
      <c r="R1369" s="23">
        <f t="shared" ca="1" si="275"/>
        <v>-1.278190914070795</v>
      </c>
      <c r="S1369" s="24">
        <f t="shared" ca="1" si="286"/>
        <v>0</v>
      </c>
    </row>
    <row r="1370" spans="5:19" x14ac:dyDescent="0.3">
      <c r="E1370" s="21">
        <f t="shared" si="280"/>
        <v>1369</v>
      </c>
      <c r="F1370" s="97">
        <v>45453</v>
      </c>
      <c r="G1370" s="98">
        <v>123.8399963</v>
      </c>
      <c r="H1370" s="25">
        <f t="shared" si="281"/>
        <v>124.75</v>
      </c>
      <c r="I1370" s="7">
        <f t="shared" si="282"/>
        <v>-0.9100037000000043</v>
      </c>
      <c r="J1370" s="7">
        <f t="shared" si="283"/>
        <v>0.82810673401369783</v>
      </c>
      <c r="K1370" s="7">
        <f t="shared" si="284"/>
        <v>0.9100037000000043</v>
      </c>
      <c r="L1370" s="22">
        <f t="shared" si="285"/>
        <v>7.3482213112760269E-3</v>
      </c>
      <c r="M1370" s="7">
        <f t="shared" ca="1" si="274"/>
        <v>125.44333393333334</v>
      </c>
      <c r="N1370" s="7">
        <f t="shared" ca="1" si="276"/>
        <v>-1.6033376333333393</v>
      </c>
      <c r="O1370" s="7">
        <f t="shared" ca="1" si="277"/>
        <v>2.5706915664629535</v>
      </c>
      <c r="P1370" s="7">
        <f t="shared" ca="1" si="278"/>
        <v>1.6033376333333393</v>
      </c>
      <c r="Q1370" s="22">
        <f t="shared" ca="1" si="279"/>
        <v>1.2946848201200564E-2</v>
      </c>
      <c r="R1370" s="23">
        <f t="shared" ca="1" si="275"/>
        <v>-1.628194514070803</v>
      </c>
      <c r="S1370" s="24">
        <f t="shared" ca="1" si="286"/>
        <v>0</v>
      </c>
    </row>
    <row r="1371" spans="5:19" x14ac:dyDescent="0.3">
      <c r="E1371" s="21">
        <f t="shared" si="280"/>
        <v>1370</v>
      </c>
      <c r="F1371" s="97">
        <v>45454</v>
      </c>
      <c r="G1371" s="98">
        <v>121.4100037</v>
      </c>
      <c r="H1371" s="25">
        <f t="shared" si="281"/>
        <v>123.8399963</v>
      </c>
      <c r="I1371" s="7">
        <f t="shared" si="282"/>
        <v>-2.4299925999999914</v>
      </c>
      <c r="J1371" s="7">
        <f t="shared" si="283"/>
        <v>5.9048640360547182</v>
      </c>
      <c r="K1371" s="7">
        <f t="shared" si="284"/>
        <v>2.4299925999999914</v>
      </c>
      <c r="L1371" s="22">
        <f t="shared" si="285"/>
        <v>2.0014764236433273E-2</v>
      </c>
      <c r="M1371" s="7">
        <f t="shared" ca="1" si="274"/>
        <v>124.77999876666667</v>
      </c>
      <c r="N1371" s="7">
        <f t="shared" ca="1" si="276"/>
        <v>-3.3699950666666609</v>
      </c>
      <c r="O1371" s="7">
        <f t="shared" ca="1" si="277"/>
        <v>11.356866749357632</v>
      </c>
      <c r="P1371" s="7">
        <f t="shared" ca="1" si="278"/>
        <v>3.3699950666666609</v>
      </c>
      <c r="Q1371" s="22">
        <f t="shared" ca="1" si="279"/>
        <v>2.7757144913641583E-2</v>
      </c>
      <c r="R1371" s="23">
        <f t="shared" ca="1" si="275"/>
        <v>-3.3948519474041245</v>
      </c>
      <c r="S1371" s="24">
        <f t="shared" ca="1" si="286"/>
        <v>0</v>
      </c>
    </row>
    <row r="1372" spans="5:19" x14ac:dyDescent="0.3">
      <c r="E1372" s="21">
        <f t="shared" si="280"/>
        <v>1371</v>
      </c>
      <c r="F1372" s="97">
        <v>45455</v>
      </c>
      <c r="G1372" s="98">
        <v>124.26000209999999</v>
      </c>
      <c r="H1372" s="25">
        <f t="shared" si="281"/>
        <v>121.4100037</v>
      </c>
      <c r="I1372" s="7">
        <f t="shared" si="282"/>
        <v>2.8499983999999898</v>
      </c>
      <c r="J1372" s="7">
        <f t="shared" si="283"/>
        <v>8.122490880002502</v>
      </c>
      <c r="K1372" s="7">
        <f t="shared" si="284"/>
        <v>2.8499983999999898</v>
      </c>
      <c r="L1372" s="22">
        <f t="shared" si="285"/>
        <v>2.2935766552670853E-2</v>
      </c>
      <c r="M1372" s="7">
        <f t="shared" ca="1" si="274"/>
        <v>123.33333333333333</v>
      </c>
      <c r="N1372" s="7">
        <f t="shared" ca="1" si="276"/>
        <v>0.92666876666666553</v>
      </c>
      <c r="O1372" s="7">
        <f t="shared" ca="1" si="277"/>
        <v>0.85871500311551896</v>
      </c>
      <c r="P1372" s="7">
        <f t="shared" ca="1" si="278"/>
        <v>0.92666876666666553</v>
      </c>
      <c r="Q1372" s="22">
        <f t="shared" ca="1" si="279"/>
        <v>7.4574983985668678E-3</v>
      </c>
      <c r="R1372" s="23">
        <f t="shared" ca="1" si="275"/>
        <v>0.90181188592920181</v>
      </c>
      <c r="S1372" s="24">
        <f t="shared" ca="1" si="286"/>
        <v>1</v>
      </c>
    </row>
    <row r="1373" spans="5:19" x14ac:dyDescent="0.3">
      <c r="E1373" s="21">
        <f t="shared" si="280"/>
        <v>1372</v>
      </c>
      <c r="F1373" s="97">
        <v>45456</v>
      </c>
      <c r="G1373" s="98">
        <v>122.0400009</v>
      </c>
      <c r="H1373" s="25">
        <f t="shared" si="281"/>
        <v>124.26000209999999</v>
      </c>
      <c r="I1373" s="7">
        <f t="shared" si="282"/>
        <v>-2.2200011999999987</v>
      </c>
      <c r="J1373" s="7">
        <f t="shared" si="283"/>
        <v>4.9284053280014337</v>
      </c>
      <c r="K1373" s="7">
        <f t="shared" si="284"/>
        <v>2.2200011999999987</v>
      </c>
      <c r="L1373" s="22">
        <f t="shared" si="285"/>
        <v>1.819076682750171E-2</v>
      </c>
      <c r="M1373" s="7">
        <f t="shared" ca="1" si="274"/>
        <v>123.1700007</v>
      </c>
      <c r="N1373" s="7">
        <f t="shared" ca="1" si="276"/>
        <v>-1.1299998000000073</v>
      </c>
      <c r="O1373" s="7">
        <f t="shared" ca="1" si="277"/>
        <v>1.2768995480000565</v>
      </c>
      <c r="P1373" s="7">
        <f t="shared" ca="1" si="278"/>
        <v>1.1299998000000073</v>
      </c>
      <c r="Q1373" s="22">
        <f t="shared" ca="1" si="279"/>
        <v>9.2592575521687603E-3</v>
      </c>
      <c r="R1373" s="23">
        <f t="shared" ca="1" si="275"/>
        <v>-1.1548566807374709</v>
      </c>
      <c r="S1373" s="24">
        <f t="shared" ca="1" si="286"/>
        <v>1</v>
      </c>
    </row>
    <row r="1374" spans="5:19" x14ac:dyDescent="0.3">
      <c r="E1374" s="21">
        <f t="shared" si="280"/>
        <v>1373</v>
      </c>
      <c r="F1374" s="97">
        <v>45457</v>
      </c>
      <c r="G1374" s="98">
        <v>120.36000060000001</v>
      </c>
      <c r="H1374" s="25">
        <f t="shared" si="281"/>
        <v>122.0400009</v>
      </c>
      <c r="I1374" s="7">
        <f t="shared" si="282"/>
        <v>-1.680000299999989</v>
      </c>
      <c r="J1374" s="7">
        <f t="shared" si="283"/>
        <v>2.8224010080000532</v>
      </c>
      <c r="K1374" s="7">
        <f t="shared" si="284"/>
        <v>1.680000299999989</v>
      </c>
      <c r="L1374" s="22">
        <f t="shared" si="285"/>
        <v>1.3958128046071053E-2</v>
      </c>
      <c r="M1374" s="7">
        <f t="shared" ca="1" si="274"/>
        <v>122.57000223333334</v>
      </c>
      <c r="N1374" s="7">
        <f t="shared" ca="1" si="276"/>
        <v>-2.2100016333333343</v>
      </c>
      <c r="O1374" s="7">
        <f t="shared" ca="1" si="277"/>
        <v>4.8841072193360056</v>
      </c>
      <c r="P1374" s="7">
        <f t="shared" ca="1" si="278"/>
        <v>2.2100016333333343</v>
      </c>
      <c r="Q1374" s="22">
        <f t="shared" ca="1" si="279"/>
        <v>1.8361595399770496E-2</v>
      </c>
      <c r="R1374" s="23">
        <f t="shared" ca="1" si="275"/>
        <v>-2.2348585140707979</v>
      </c>
      <c r="S1374" s="24">
        <f t="shared" ca="1" si="286"/>
        <v>0</v>
      </c>
    </row>
    <row r="1375" spans="5:19" x14ac:dyDescent="0.3">
      <c r="E1375" s="21">
        <f t="shared" si="280"/>
        <v>1374</v>
      </c>
      <c r="F1375" s="97">
        <v>45460</v>
      </c>
      <c r="G1375" s="98">
        <v>118.1200027</v>
      </c>
      <c r="H1375" s="25">
        <f t="shared" si="281"/>
        <v>120.36000060000001</v>
      </c>
      <c r="I1375" s="7">
        <f t="shared" si="282"/>
        <v>-2.2399979000000059</v>
      </c>
      <c r="J1375" s="7">
        <f t="shared" si="283"/>
        <v>5.0175905920044359</v>
      </c>
      <c r="K1375" s="7">
        <f t="shared" si="284"/>
        <v>2.2399979000000059</v>
      </c>
      <c r="L1375" s="22">
        <f t="shared" si="285"/>
        <v>1.8963747450032913E-2</v>
      </c>
      <c r="M1375" s="7">
        <f t="shared" ca="1" si="274"/>
        <v>122.2200012</v>
      </c>
      <c r="N1375" s="7">
        <f t="shared" ca="1" si="276"/>
        <v>-4.0999984999999981</v>
      </c>
      <c r="O1375" s="7">
        <f t="shared" ca="1" si="277"/>
        <v>16.809987700002235</v>
      </c>
      <c r="P1375" s="7">
        <f t="shared" ca="1" si="278"/>
        <v>4.0999984999999981</v>
      </c>
      <c r="Q1375" s="22">
        <f t="shared" ca="1" si="279"/>
        <v>3.471045044261583E-2</v>
      </c>
      <c r="R1375" s="23">
        <f t="shared" ca="1" si="275"/>
        <v>-4.1248553807374622</v>
      </c>
      <c r="S1375" s="24">
        <f t="shared" ca="1" si="286"/>
        <v>0</v>
      </c>
    </row>
    <row r="1376" spans="5:19" x14ac:dyDescent="0.3">
      <c r="E1376" s="21">
        <f t="shared" si="280"/>
        <v>1375</v>
      </c>
      <c r="F1376" s="97">
        <v>45461</v>
      </c>
      <c r="G1376" s="98">
        <v>115.9499969</v>
      </c>
      <c r="H1376" s="25">
        <f t="shared" si="281"/>
        <v>118.1200027</v>
      </c>
      <c r="I1376" s="7">
        <f t="shared" si="282"/>
        <v>-2.1700057999999984</v>
      </c>
      <c r="J1376" s="7">
        <f t="shared" si="283"/>
        <v>4.7089251720336334</v>
      </c>
      <c r="K1376" s="7">
        <f t="shared" si="284"/>
        <v>2.1700057999999984</v>
      </c>
      <c r="L1376" s="22">
        <f t="shared" si="285"/>
        <v>1.8715013868189231E-2</v>
      </c>
      <c r="M1376" s="7">
        <f t="shared" ca="1" si="274"/>
        <v>120.17333473333333</v>
      </c>
      <c r="N1376" s="7">
        <f t="shared" ca="1" si="276"/>
        <v>-4.223337833333332</v>
      </c>
      <c r="O1376" s="7">
        <f t="shared" ca="1" si="277"/>
        <v>17.836582454464683</v>
      </c>
      <c r="P1376" s="7">
        <f t="shared" ca="1" si="278"/>
        <v>4.223337833333332</v>
      </c>
      <c r="Q1376" s="22">
        <f t="shared" ca="1" si="279"/>
        <v>3.6423785651117445E-2</v>
      </c>
      <c r="R1376" s="23">
        <f t="shared" ca="1" si="275"/>
        <v>-4.2481947140707961</v>
      </c>
      <c r="S1376" s="24">
        <f t="shared" ca="1" si="286"/>
        <v>0</v>
      </c>
    </row>
    <row r="1377" spans="5:19" x14ac:dyDescent="0.3">
      <c r="E1377" s="21">
        <f t="shared" si="280"/>
        <v>1376</v>
      </c>
      <c r="F1377" s="97">
        <v>45463</v>
      </c>
      <c r="G1377" s="98">
        <v>118.5500031</v>
      </c>
      <c r="H1377" s="25">
        <f t="shared" si="281"/>
        <v>115.9499969</v>
      </c>
      <c r="I1377" s="7">
        <f t="shared" si="282"/>
        <v>2.6000061999999957</v>
      </c>
      <c r="J1377" s="7">
        <f t="shared" si="283"/>
        <v>6.7600322400384174</v>
      </c>
      <c r="K1377" s="7">
        <f t="shared" si="284"/>
        <v>2.6000061999999957</v>
      </c>
      <c r="L1377" s="22">
        <f t="shared" si="285"/>
        <v>2.1931726124096541E-2</v>
      </c>
      <c r="M1377" s="7">
        <f t="shared" ca="1" si="274"/>
        <v>118.1433334</v>
      </c>
      <c r="N1377" s="7">
        <f t="shared" ca="1" si="276"/>
        <v>0.4066696999999948</v>
      </c>
      <c r="O1377" s="7">
        <f t="shared" ca="1" si="277"/>
        <v>0.16538024489808578</v>
      </c>
      <c r="P1377" s="7">
        <f t="shared" ca="1" si="278"/>
        <v>0.4066696999999948</v>
      </c>
      <c r="Q1377" s="22">
        <f t="shared" ca="1" si="279"/>
        <v>3.4303643135037152E-3</v>
      </c>
      <c r="R1377" s="23">
        <f t="shared" ca="1" si="275"/>
        <v>0.38181281926253108</v>
      </c>
      <c r="S1377" s="24">
        <f t="shared" ca="1" si="286"/>
        <v>1</v>
      </c>
    </row>
    <row r="1378" spans="5:19" x14ac:dyDescent="0.3">
      <c r="E1378" s="21">
        <f t="shared" si="280"/>
        <v>1377</v>
      </c>
      <c r="F1378" s="97">
        <v>45464</v>
      </c>
      <c r="G1378" s="98">
        <v>116.3399963</v>
      </c>
      <c r="H1378" s="25">
        <f t="shared" si="281"/>
        <v>118.5500031</v>
      </c>
      <c r="I1378" s="7">
        <f t="shared" si="282"/>
        <v>-2.2100068000000022</v>
      </c>
      <c r="J1378" s="7">
        <f t="shared" si="283"/>
        <v>4.8841300560462493</v>
      </c>
      <c r="K1378" s="7">
        <f t="shared" si="284"/>
        <v>2.2100068000000022</v>
      </c>
      <c r="L1378" s="22">
        <f t="shared" si="285"/>
        <v>1.899610512537039E-2</v>
      </c>
      <c r="M1378" s="7">
        <f t="shared" ca="1" si="274"/>
        <v>117.5400009</v>
      </c>
      <c r="N1378" s="7">
        <f t="shared" ca="1" si="276"/>
        <v>-1.2000045999999998</v>
      </c>
      <c r="O1378" s="7">
        <f t="shared" ca="1" si="277"/>
        <v>1.4400110400211594</v>
      </c>
      <c r="P1378" s="7">
        <f t="shared" ca="1" si="278"/>
        <v>1.2000045999999998</v>
      </c>
      <c r="Q1378" s="22">
        <f t="shared" ca="1" si="279"/>
        <v>1.0314635019461487E-2</v>
      </c>
      <c r="R1378" s="23">
        <f t="shared" ca="1" si="275"/>
        <v>-1.2248614807374634</v>
      </c>
      <c r="S1378" s="24">
        <f t="shared" ca="1" si="286"/>
        <v>1</v>
      </c>
    </row>
    <row r="1379" spans="5:19" x14ac:dyDescent="0.3">
      <c r="E1379" s="21">
        <f t="shared" si="280"/>
        <v>1378</v>
      </c>
      <c r="F1379" s="97">
        <v>45467</v>
      </c>
      <c r="G1379" s="98">
        <v>117.2900009</v>
      </c>
      <c r="H1379" s="25">
        <f t="shared" si="281"/>
        <v>116.3399963</v>
      </c>
      <c r="I1379" s="7">
        <f t="shared" si="282"/>
        <v>0.95000459999999975</v>
      </c>
      <c r="J1379" s="7">
        <f t="shared" si="283"/>
        <v>0.90250874002115955</v>
      </c>
      <c r="K1379" s="7">
        <f t="shared" si="284"/>
        <v>0.95000459999999975</v>
      </c>
      <c r="L1379" s="22">
        <f t="shared" si="285"/>
        <v>8.0996213889533673E-3</v>
      </c>
      <c r="M1379" s="7">
        <f t="shared" ca="1" si="274"/>
        <v>116.94666543333334</v>
      </c>
      <c r="N1379" s="7">
        <f t="shared" ca="1" si="276"/>
        <v>0.34333546666665882</v>
      </c>
      <c r="O1379" s="7">
        <f t="shared" ca="1" si="277"/>
        <v>0.11787924267121239</v>
      </c>
      <c r="P1379" s="7">
        <f t="shared" ca="1" si="278"/>
        <v>0.34333546666665882</v>
      </c>
      <c r="Q1379" s="22">
        <f t="shared" ca="1" si="279"/>
        <v>2.9272356043323964E-3</v>
      </c>
      <c r="R1379" s="23">
        <f t="shared" ca="1" si="275"/>
        <v>0.31847858592919509</v>
      </c>
      <c r="S1379" s="24">
        <f t="shared" ca="1" si="286"/>
        <v>1</v>
      </c>
    </row>
    <row r="1380" spans="5:19" x14ac:dyDescent="0.3">
      <c r="E1380" s="21">
        <f t="shared" si="280"/>
        <v>1379</v>
      </c>
      <c r="F1380" s="97">
        <v>45468</v>
      </c>
      <c r="G1380" s="98">
        <v>116.8700027</v>
      </c>
      <c r="H1380" s="25">
        <f t="shared" si="281"/>
        <v>117.2900009</v>
      </c>
      <c r="I1380" s="7">
        <f t="shared" si="282"/>
        <v>-0.41999819999999488</v>
      </c>
      <c r="J1380" s="7">
        <f t="shared" si="283"/>
        <v>0.17639848800323571</v>
      </c>
      <c r="K1380" s="7">
        <f t="shared" si="284"/>
        <v>0.41999819999999488</v>
      </c>
      <c r="L1380" s="22">
        <f t="shared" si="285"/>
        <v>3.5937211456913477E-3</v>
      </c>
      <c r="M1380" s="7">
        <f t="shared" ca="1" si="274"/>
        <v>117.39333343333332</v>
      </c>
      <c r="N1380" s="7">
        <f t="shared" ca="1" si="276"/>
        <v>-0.52333073333332436</v>
      </c>
      <c r="O1380" s="7">
        <f t="shared" ca="1" si="277"/>
        <v>0.27387505645119503</v>
      </c>
      <c r="P1380" s="7">
        <f t="shared" ca="1" si="278"/>
        <v>0.52333073333332436</v>
      </c>
      <c r="Q1380" s="22">
        <f t="shared" ca="1" si="279"/>
        <v>4.4778875780185495E-3</v>
      </c>
      <c r="R1380" s="23">
        <f t="shared" ca="1" si="275"/>
        <v>-0.54818761407078809</v>
      </c>
      <c r="S1380" s="24">
        <f t="shared" ca="1" si="286"/>
        <v>1</v>
      </c>
    </row>
    <row r="1381" spans="5:19" x14ac:dyDescent="0.3">
      <c r="E1381" s="21">
        <f t="shared" si="280"/>
        <v>1380</v>
      </c>
      <c r="F1381" s="97">
        <v>45469</v>
      </c>
      <c r="G1381" s="98">
        <v>118.9100037</v>
      </c>
      <c r="H1381" s="25">
        <f t="shared" si="281"/>
        <v>116.8700027</v>
      </c>
      <c r="I1381" s="7">
        <f t="shared" si="282"/>
        <v>2.0400010000000037</v>
      </c>
      <c r="J1381" s="7">
        <f t="shared" si="283"/>
        <v>4.1616040800010152</v>
      </c>
      <c r="K1381" s="7">
        <f t="shared" si="284"/>
        <v>2.0400010000000037</v>
      </c>
      <c r="L1381" s="22">
        <f t="shared" si="285"/>
        <v>1.7155840017857166E-2</v>
      </c>
      <c r="M1381" s="7">
        <f t="shared" ca="1" si="274"/>
        <v>116.83333329999999</v>
      </c>
      <c r="N1381" s="7">
        <f t="shared" ca="1" si="276"/>
        <v>2.0766704000000118</v>
      </c>
      <c r="O1381" s="7">
        <f t="shared" ca="1" si="277"/>
        <v>4.3125599502362091</v>
      </c>
      <c r="P1381" s="7">
        <f t="shared" ca="1" si="278"/>
        <v>2.0766704000000118</v>
      </c>
      <c r="Q1381" s="22">
        <f t="shared" ca="1" si="279"/>
        <v>1.7464219454902025E-2</v>
      </c>
      <c r="R1381" s="23">
        <f t="shared" ca="1" si="275"/>
        <v>2.0518135192625482</v>
      </c>
      <c r="S1381" s="24">
        <f t="shared" ca="1" si="286"/>
        <v>1</v>
      </c>
    </row>
    <row r="1382" spans="5:19" x14ac:dyDescent="0.3">
      <c r="E1382" s="21">
        <f t="shared" si="280"/>
        <v>1381</v>
      </c>
      <c r="F1382" s="97">
        <v>45470</v>
      </c>
      <c r="G1382" s="98">
        <v>119.6299973</v>
      </c>
      <c r="H1382" s="25">
        <f t="shared" si="281"/>
        <v>118.9100037</v>
      </c>
      <c r="I1382" s="7">
        <f t="shared" si="282"/>
        <v>0.71999359999999513</v>
      </c>
      <c r="J1382" s="7">
        <f t="shared" si="283"/>
        <v>0.51839078404095296</v>
      </c>
      <c r="K1382" s="7">
        <f t="shared" si="284"/>
        <v>0.71999359999999513</v>
      </c>
      <c r="L1382" s="22">
        <f t="shared" si="285"/>
        <v>6.0185038556378459E-3</v>
      </c>
      <c r="M1382" s="7">
        <f t="shared" ca="1" si="274"/>
        <v>117.69000243333333</v>
      </c>
      <c r="N1382" s="7">
        <f t="shared" ca="1" si="276"/>
        <v>1.939994866666666</v>
      </c>
      <c r="O1382" s="7">
        <f t="shared" ca="1" si="277"/>
        <v>3.7635800826930152</v>
      </c>
      <c r="P1382" s="7">
        <f t="shared" ca="1" si="278"/>
        <v>1.939994866666666</v>
      </c>
      <c r="Q1382" s="22">
        <f t="shared" ca="1" si="279"/>
        <v>1.6216625515769915E-2</v>
      </c>
      <c r="R1382" s="23">
        <f t="shared" ca="1" si="275"/>
        <v>1.9151379859292024</v>
      </c>
      <c r="S1382" s="24">
        <f t="shared" ca="1" si="286"/>
        <v>0</v>
      </c>
    </row>
    <row r="1383" spans="5:19" x14ac:dyDescent="0.3">
      <c r="E1383" s="21">
        <f t="shared" si="280"/>
        <v>1382</v>
      </c>
      <c r="F1383" s="97">
        <v>45471</v>
      </c>
      <c r="G1383" s="98">
        <v>119.86000060000001</v>
      </c>
      <c r="H1383" s="25">
        <f t="shared" si="281"/>
        <v>119.6299973</v>
      </c>
      <c r="I1383" s="7">
        <f t="shared" si="282"/>
        <v>0.23000330000000702</v>
      </c>
      <c r="J1383" s="7">
        <f t="shared" si="283"/>
        <v>5.2901518010893225E-2</v>
      </c>
      <c r="K1383" s="7">
        <f t="shared" si="284"/>
        <v>0.23000330000000702</v>
      </c>
      <c r="L1383" s="22">
        <f t="shared" si="285"/>
        <v>1.9189329121362193E-3</v>
      </c>
      <c r="M1383" s="7">
        <f t="shared" ca="1" si="274"/>
        <v>118.47000123333333</v>
      </c>
      <c r="N1383" s="7">
        <f t="shared" ca="1" si="276"/>
        <v>1.3899993666666717</v>
      </c>
      <c r="O1383" s="7">
        <f t="shared" ca="1" si="277"/>
        <v>1.9320982393337485</v>
      </c>
      <c r="P1383" s="7">
        <f t="shared" ca="1" si="278"/>
        <v>1.3899993666666717</v>
      </c>
      <c r="Q1383" s="22">
        <f t="shared" ca="1" si="279"/>
        <v>1.1596857664846963E-2</v>
      </c>
      <c r="R1383" s="23">
        <f t="shared" ca="1" si="275"/>
        <v>1.3651424859292081</v>
      </c>
      <c r="S1383" s="24">
        <f t="shared" ca="1" si="286"/>
        <v>0</v>
      </c>
    </row>
    <row r="1384" spans="5:19" x14ac:dyDescent="0.3">
      <c r="E1384" s="21">
        <f t="shared" si="280"/>
        <v>1383</v>
      </c>
      <c r="F1384" s="97">
        <v>45474</v>
      </c>
      <c r="G1384" s="98">
        <v>118.1600037</v>
      </c>
      <c r="H1384" s="25">
        <f t="shared" si="281"/>
        <v>119.86000060000001</v>
      </c>
      <c r="I1384" s="7">
        <f t="shared" si="282"/>
        <v>-1.6999969000000021</v>
      </c>
      <c r="J1384" s="7">
        <f t="shared" si="283"/>
        <v>2.8899894600096174</v>
      </c>
      <c r="K1384" s="7">
        <f t="shared" si="284"/>
        <v>1.6999969000000021</v>
      </c>
      <c r="L1384" s="22">
        <f t="shared" si="285"/>
        <v>1.4387244810148919E-2</v>
      </c>
      <c r="M1384" s="7">
        <f t="shared" ca="1" si="274"/>
        <v>119.4666672</v>
      </c>
      <c r="N1384" s="7">
        <f t="shared" ca="1" si="276"/>
        <v>-1.3066634999999991</v>
      </c>
      <c r="O1384" s="7">
        <f t="shared" ca="1" si="277"/>
        <v>1.7073695022322477</v>
      </c>
      <c r="P1384" s="7">
        <f t="shared" ca="1" si="278"/>
        <v>1.3066634999999991</v>
      </c>
      <c r="Q1384" s="22">
        <f t="shared" ca="1" si="279"/>
        <v>1.1058424670648508E-2</v>
      </c>
      <c r="R1384" s="23">
        <f t="shared" ca="1" si="275"/>
        <v>-1.3315203807374627</v>
      </c>
      <c r="S1384" s="24">
        <f t="shared" ca="1" si="286"/>
        <v>1</v>
      </c>
    </row>
    <row r="1385" spans="5:19" x14ac:dyDescent="0.3">
      <c r="E1385" s="21">
        <f t="shared" si="280"/>
        <v>1384</v>
      </c>
      <c r="F1385" s="97">
        <v>45475</v>
      </c>
      <c r="G1385" s="98">
        <v>115.8199997</v>
      </c>
      <c r="H1385" s="25">
        <f t="shared" si="281"/>
        <v>118.1600037</v>
      </c>
      <c r="I1385" s="7">
        <f t="shared" si="282"/>
        <v>-2.3400040000000075</v>
      </c>
      <c r="J1385" s="7">
        <f t="shared" si="283"/>
        <v>5.4756187200160351</v>
      </c>
      <c r="K1385" s="7">
        <f t="shared" si="284"/>
        <v>2.3400040000000075</v>
      </c>
      <c r="L1385" s="22">
        <f t="shared" si="285"/>
        <v>2.0203799050778341E-2</v>
      </c>
      <c r="M1385" s="7">
        <f t="shared" ca="1" si="274"/>
        <v>119.2166672</v>
      </c>
      <c r="N1385" s="7">
        <f t="shared" ca="1" si="276"/>
        <v>-3.3966675000000066</v>
      </c>
      <c r="O1385" s="7">
        <f t="shared" ca="1" si="277"/>
        <v>11.537350105556294</v>
      </c>
      <c r="P1385" s="7">
        <f t="shared" ca="1" si="278"/>
        <v>3.3966675000000066</v>
      </c>
      <c r="Q1385" s="22">
        <f t="shared" ca="1" si="279"/>
        <v>2.9327124061458678E-2</v>
      </c>
      <c r="R1385" s="23">
        <f t="shared" ca="1" si="275"/>
        <v>-3.4215243807374702</v>
      </c>
      <c r="S1385" s="24">
        <f t="shared" ca="1" si="286"/>
        <v>0</v>
      </c>
    </row>
    <row r="1386" spans="5:19" x14ac:dyDescent="0.3">
      <c r="E1386" s="21">
        <f t="shared" si="280"/>
        <v>1385</v>
      </c>
      <c r="F1386" s="97">
        <v>45476</v>
      </c>
      <c r="G1386" s="98">
        <v>117.88999939999999</v>
      </c>
      <c r="H1386" s="25">
        <f t="shared" si="281"/>
        <v>115.8199997</v>
      </c>
      <c r="I1386" s="7">
        <f t="shared" si="282"/>
        <v>2.0699996999999968</v>
      </c>
      <c r="J1386" s="7">
        <f t="shared" si="283"/>
        <v>4.284898758000077</v>
      </c>
      <c r="K1386" s="7">
        <f t="shared" si="284"/>
        <v>2.0699996999999968</v>
      </c>
      <c r="L1386" s="22">
        <f t="shared" si="285"/>
        <v>1.7558738744043092E-2</v>
      </c>
      <c r="M1386" s="7">
        <f t="shared" ca="1" si="274"/>
        <v>117.946668</v>
      </c>
      <c r="N1386" s="7">
        <f t="shared" ca="1" si="276"/>
        <v>-5.6668600000008951E-2</v>
      </c>
      <c r="O1386" s="7">
        <f t="shared" ca="1" si="277"/>
        <v>3.2113302259610143E-3</v>
      </c>
      <c r="P1386" s="7">
        <f t="shared" ca="1" si="278"/>
        <v>5.6668600000008951E-2</v>
      </c>
      <c r="Q1386" s="22">
        <f t="shared" ca="1" si="279"/>
        <v>4.8069047661738264E-4</v>
      </c>
      <c r="R1386" s="23">
        <f t="shared" ca="1" si="275"/>
        <v>-8.1525480737472678E-2</v>
      </c>
      <c r="S1386" s="24">
        <f t="shared" ca="1" si="286"/>
        <v>0</v>
      </c>
    </row>
    <row r="1387" spans="5:19" x14ac:dyDescent="0.3">
      <c r="E1387" s="21">
        <f t="shared" si="280"/>
        <v>1386</v>
      </c>
      <c r="F1387" s="97">
        <v>45478</v>
      </c>
      <c r="G1387" s="98">
        <v>119.8099976</v>
      </c>
      <c r="H1387" s="25">
        <f t="shared" si="281"/>
        <v>117.88999939999999</v>
      </c>
      <c r="I1387" s="7">
        <f t="shared" si="282"/>
        <v>1.9199982000000091</v>
      </c>
      <c r="J1387" s="7">
        <f t="shared" si="283"/>
        <v>3.6863930880032747</v>
      </c>
      <c r="K1387" s="7">
        <f t="shared" si="284"/>
        <v>1.9199982000000091</v>
      </c>
      <c r="L1387" s="22">
        <f t="shared" si="285"/>
        <v>1.6025358805282282E-2</v>
      </c>
      <c r="M1387" s="7">
        <f t="shared" ca="1" si="274"/>
        <v>117.29000093333332</v>
      </c>
      <c r="N1387" s="7">
        <f t="shared" ca="1" si="276"/>
        <v>2.5199966666666853</v>
      </c>
      <c r="O1387" s="7">
        <f t="shared" ca="1" si="277"/>
        <v>6.3503832000112048</v>
      </c>
      <c r="P1387" s="7">
        <f t="shared" ca="1" si="278"/>
        <v>2.5199966666666853</v>
      </c>
      <c r="Q1387" s="22">
        <f t="shared" ca="1" si="279"/>
        <v>2.103327532882519E-2</v>
      </c>
      <c r="R1387" s="23">
        <f t="shared" ca="1" si="275"/>
        <v>2.4951397859292217</v>
      </c>
      <c r="S1387" s="24">
        <f t="shared" ca="1" si="286"/>
        <v>1</v>
      </c>
    </row>
    <row r="1388" spans="5:19" x14ac:dyDescent="0.3">
      <c r="E1388" s="21">
        <f t="shared" si="280"/>
        <v>1387</v>
      </c>
      <c r="F1388" s="97">
        <v>45481</v>
      </c>
      <c r="G1388" s="98">
        <v>118.5299988</v>
      </c>
      <c r="H1388" s="25">
        <f t="shared" si="281"/>
        <v>119.8099976</v>
      </c>
      <c r="I1388" s="7">
        <f t="shared" si="282"/>
        <v>-1.2799988000000013</v>
      </c>
      <c r="J1388" s="7">
        <f t="shared" si="283"/>
        <v>1.6383969280014434</v>
      </c>
      <c r="K1388" s="7">
        <f t="shared" si="284"/>
        <v>1.2799988000000013</v>
      </c>
      <c r="L1388" s="22">
        <f t="shared" si="285"/>
        <v>1.0798943836655141E-2</v>
      </c>
      <c r="M1388" s="7">
        <f t="shared" ca="1" si="274"/>
        <v>117.8399989</v>
      </c>
      <c r="N1388" s="7">
        <f t="shared" ca="1" si="276"/>
        <v>0.68999990000000366</v>
      </c>
      <c r="O1388" s="7">
        <f t="shared" ca="1" si="277"/>
        <v>0.47609986200001503</v>
      </c>
      <c r="P1388" s="7">
        <f t="shared" ca="1" si="278"/>
        <v>0.68999990000000366</v>
      </c>
      <c r="Q1388" s="22">
        <f t="shared" ca="1" si="279"/>
        <v>5.8213102757578329E-3</v>
      </c>
      <c r="R1388" s="23">
        <f t="shared" ca="1" si="275"/>
        <v>0.66514301926253994</v>
      </c>
      <c r="S1388" s="24">
        <f t="shared" ca="1" si="286"/>
        <v>0</v>
      </c>
    </row>
    <row r="1389" spans="5:19" x14ac:dyDescent="0.3">
      <c r="E1389" s="21">
        <f t="shared" si="280"/>
        <v>1388</v>
      </c>
      <c r="F1389" s="97">
        <v>45482</v>
      </c>
      <c r="G1389" s="98">
        <v>117.13999939999999</v>
      </c>
      <c r="H1389" s="25">
        <f t="shared" si="281"/>
        <v>118.5299988</v>
      </c>
      <c r="I1389" s="7">
        <f t="shared" si="282"/>
        <v>-1.3899994000000078</v>
      </c>
      <c r="J1389" s="7">
        <f t="shared" si="283"/>
        <v>1.9320983320003815</v>
      </c>
      <c r="K1389" s="7">
        <f t="shared" si="284"/>
        <v>1.3899994000000078</v>
      </c>
      <c r="L1389" s="22">
        <f t="shared" si="285"/>
        <v>1.1866138015363587E-2</v>
      </c>
      <c r="M1389" s="7">
        <f t="shared" ca="1" si="274"/>
        <v>118.74333193333332</v>
      </c>
      <c r="N1389" s="7">
        <f t="shared" ca="1" si="276"/>
        <v>-1.6033325333333295</v>
      </c>
      <c r="O1389" s="7">
        <f t="shared" ca="1" si="277"/>
        <v>2.5706752124450722</v>
      </c>
      <c r="P1389" s="7">
        <f t="shared" ca="1" si="278"/>
        <v>1.6033325333333295</v>
      </c>
      <c r="Q1389" s="22">
        <f t="shared" ca="1" si="279"/>
        <v>1.3687318947803662E-2</v>
      </c>
      <c r="R1389" s="23">
        <f t="shared" ca="1" si="275"/>
        <v>-1.6281894140707931</v>
      </c>
      <c r="S1389" s="24">
        <f t="shared" ca="1" si="286"/>
        <v>1</v>
      </c>
    </row>
    <row r="1390" spans="5:19" x14ac:dyDescent="0.3">
      <c r="E1390" s="21">
        <f t="shared" si="280"/>
        <v>1389</v>
      </c>
      <c r="F1390" s="97">
        <v>45483</v>
      </c>
      <c r="G1390" s="98">
        <v>119.8700027</v>
      </c>
      <c r="H1390" s="25">
        <f t="shared" si="281"/>
        <v>117.13999939999999</v>
      </c>
      <c r="I1390" s="7">
        <f t="shared" si="282"/>
        <v>2.730003300000007</v>
      </c>
      <c r="J1390" s="7">
        <f t="shared" si="283"/>
        <v>7.4529180180109282</v>
      </c>
      <c r="K1390" s="7">
        <f t="shared" si="284"/>
        <v>2.730003300000007</v>
      </c>
      <c r="L1390" s="22">
        <f t="shared" si="285"/>
        <v>2.2774699578779662E-2</v>
      </c>
      <c r="M1390" s="7">
        <f t="shared" ca="1" si="274"/>
        <v>118.49333193333332</v>
      </c>
      <c r="N1390" s="7">
        <f t="shared" ca="1" si="276"/>
        <v>1.3766707666666775</v>
      </c>
      <c r="O1390" s="7">
        <f t="shared" ca="1" si="277"/>
        <v>1.8952223997946176</v>
      </c>
      <c r="P1390" s="7">
        <f t="shared" ca="1" si="278"/>
        <v>1.3766707666666775</v>
      </c>
      <c r="Q1390" s="22">
        <f t="shared" ca="1" si="279"/>
        <v>1.1484697886527015E-2</v>
      </c>
      <c r="R1390" s="23">
        <f t="shared" ca="1" si="275"/>
        <v>1.3518138859292139</v>
      </c>
      <c r="S1390" s="24">
        <f t="shared" ca="1" si="286"/>
        <v>1</v>
      </c>
    </row>
    <row r="1391" spans="5:19" x14ac:dyDescent="0.3">
      <c r="E1391" s="21">
        <f t="shared" si="280"/>
        <v>1390</v>
      </c>
      <c r="F1391" s="97">
        <v>45484</v>
      </c>
      <c r="G1391" s="98">
        <v>122.38999939999999</v>
      </c>
      <c r="H1391" s="25">
        <f t="shared" si="281"/>
        <v>119.8700027</v>
      </c>
      <c r="I1391" s="7">
        <f t="shared" si="282"/>
        <v>2.519996699999993</v>
      </c>
      <c r="J1391" s="7">
        <f t="shared" si="283"/>
        <v>6.3503833680108546</v>
      </c>
      <c r="K1391" s="7">
        <f t="shared" si="284"/>
        <v>2.519996699999993</v>
      </c>
      <c r="L1391" s="22">
        <f t="shared" si="285"/>
        <v>2.0589890614869905E-2</v>
      </c>
      <c r="M1391" s="7">
        <f t="shared" ca="1" si="274"/>
        <v>118.51333363333333</v>
      </c>
      <c r="N1391" s="7">
        <f t="shared" ca="1" si="276"/>
        <v>3.8766657666666617</v>
      </c>
      <c r="O1391" s="7">
        <f t="shared" ca="1" si="277"/>
        <v>15.028537466445217</v>
      </c>
      <c r="P1391" s="7">
        <f t="shared" ca="1" si="278"/>
        <v>3.8766657666666617</v>
      </c>
      <c r="Q1391" s="22">
        <f t="shared" ca="1" si="279"/>
        <v>3.1674693893875956E-2</v>
      </c>
      <c r="R1391" s="23">
        <f t="shared" ca="1" si="275"/>
        <v>3.8518088859291981</v>
      </c>
      <c r="S1391" s="24">
        <f t="shared" ca="1" si="286"/>
        <v>0</v>
      </c>
    </row>
    <row r="1392" spans="5:19" x14ac:dyDescent="0.3">
      <c r="E1392" s="21">
        <f t="shared" si="280"/>
        <v>1391</v>
      </c>
      <c r="F1392" s="97">
        <v>45485</v>
      </c>
      <c r="G1392" s="98">
        <v>125.8499985</v>
      </c>
      <c r="H1392" s="25">
        <f t="shared" si="281"/>
        <v>122.38999939999999</v>
      </c>
      <c r="I1392" s="7">
        <f t="shared" si="282"/>
        <v>3.4599991000000045</v>
      </c>
      <c r="J1392" s="7">
        <f t="shared" si="283"/>
        <v>11.971593772000842</v>
      </c>
      <c r="K1392" s="7">
        <f t="shared" si="284"/>
        <v>3.4599991000000045</v>
      </c>
      <c r="L1392" s="22">
        <f t="shared" si="285"/>
        <v>2.749304045482372E-2</v>
      </c>
      <c r="M1392" s="7">
        <f t="shared" ca="1" si="274"/>
        <v>119.80000050000001</v>
      </c>
      <c r="N1392" s="7">
        <f t="shared" ca="1" si="276"/>
        <v>6.049997999999988</v>
      </c>
      <c r="O1392" s="7">
        <f t="shared" ca="1" si="277"/>
        <v>36.602475800003852</v>
      </c>
      <c r="P1392" s="7">
        <f t="shared" ca="1" si="278"/>
        <v>6.049997999999988</v>
      </c>
      <c r="Q1392" s="22">
        <f t="shared" ca="1" si="279"/>
        <v>4.8073087581323955E-2</v>
      </c>
      <c r="R1392" s="23">
        <f t="shared" ca="1" si="275"/>
        <v>6.0251411192625239</v>
      </c>
      <c r="S1392" s="24">
        <f t="shared" ca="1" si="286"/>
        <v>0</v>
      </c>
    </row>
    <row r="1393" spans="5:19" x14ac:dyDescent="0.3">
      <c r="E1393" s="21">
        <f t="shared" si="280"/>
        <v>1392</v>
      </c>
      <c r="F1393" s="97">
        <v>45488</v>
      </c>
      <c r="G1393" s="98">
        <v>125.7099991</v>
      </c>
      <c r="H1393" s="25">
        <f t="shared" si="281"/>
        <v>125.8499985</v>
      </c>
      <c r="I1393" s="7">
        <f t="shared" si="282"/>
        <v>-0.13999939999999356</v>
      </c>
      <c r="J1393" s="7">
        <f t="shared" si="283"/>
        <v>1.9599832000358197E-2</v>
      </c>
      <c r="K1393" s="7">
        <f t="shared" si="284"/>
        <v>0.13999939999999356</v>
      </c>
      <c r="L1393" s="22">
        <f t="shared" si="285"/>
        <v>1.1136695648897952E-3</v>
      </c>
      <c r="M1393" s="7">
        <f t="shared" ca="1" si="274"/>
        <v>122.70333353333335</v>
      </c>
      <c r="N1393" s="7">
        <f t="shared" ca="1" si="276"/>
        <v>3.0066655666666549</v>
      </c>
      <c r="O1393" s="7">
        <f t="shared" ca="1" si="277"/>
        <v>9.0400378297789175</v>
      </c>
      <c r="P1393" s="7">
        <f t="shared" ca="1" si="278"/>
        <v>3.0066655666666549</v>
      </c>
      <c r="Q1393" s="22">
        <f t="shared" ca="1" si="279"/>
        <v>2.3917473456307223E-2</v>
      </c>
      <c r="R1393" s="23">
        <f t="shared" ca="1" si="275"/>
        <v>2.9818086859291912</v>
      </c>
      <c r="S1393" s="24">
        <f t="shared" ca="1" si="286"/>
        <v>0</v>
      </c>
    </row>
    <row r="1394" spans="5:19" x14ac:dyDescent="0.3">
      <c r="E1394" s="21">
        <f t="shared" si="280"/>
        <v>1393</v>
      </c>
      <c r="F1394" s="97">
        <v>45489</v>
      </c>
      <c r="G1394" s="98">
        <v>130.1499939</v>
      </c>
      <c r="H1394" s="25">
        <f t="shared" si="281"/>
        <v>125.7099991</v>
      </c>
      <c r="I1394" s="7">
        <f t="shared" si="282"/>
        <v>4.4399947999999938</v>
      </c>
      <c r="J1394" s="7">
        <f t="shared" si="283"/>
        <v>19.713553824026985</v>
      </c>
      <c r="K1394" s="7">
        <f t="shared" si="284"/>
        <v>4.4399947999999938</v>
      </c>
      <c r="L1394" s="22">
        <f t="shared" si="285"/>
        <v>3.411444493352369E-2</v>
      </c>
      <c r="M1394" s="7">
        <f t="shared" ca="1" si="274"/>
        <v>124.64999899999999</v>
      </c>
      <c r="N1394" s="7">
        <f t="shared" ca="1" si="276"/>
        <v>5.4999949000000043</v>
      </c>
      <c r="O1394" s="7">
        <f t="shared" ca="1" si="277"/>
        <v>30.249943900026057</v>
      </c>
      <c r="P1394" s="7">
        <f t="shared" ca="1" si="278"/>
        <v>5.4999949000000043</v>
      </c>
      <c r="Q1394" s="22">
        <f t="shared" ca="1" si="279"/>
        <v>4.2258894796613621E-2</v>
      </c>
      <c r="R1394" s="23">
        <f t="shared" ca="1" si="275"/>
        <v>5.4751380192625403</v>
      </c>
      <c r="S1394" s="24">
        <f t="shared" ca="1" si="286"/>
        <v>0</v>
      </c>
    </row>
    <row r="1395" spans="5:19" x14ac:dyDescent="0.3">
      <c r="E1395" s="21">
        <f t="shared" si="280"/>
        <v>1394</v>
      </c>
      <c r="F1395" s="97">
        <v>45490</v>
      </c>
      <c r="G1395" s="98">
        <v>127.6500015</v>
      </c>
      <c r="H1395" s="25">
        <f t="shared" si="281"/>
        <v>130.1499939</v>
      </c>
      <c r="I1395" s="7">
        <f t="shared" si="282"/>
        <v>-2.4999923999999965</v>
      </c>
      <c r="J1395" s="7">
        <f t="shared" si="283"/>
        <v>6.2499620000577423</v>
      </c>
      <c r="K1395" s="7">
        <f t="shared" si="284"/>
        <v>2.4999923999999965</v>
      </c>
      <c r="L1395" s="22">
        <f t="shared" si="285"/>
        <v>1.9584742425561165E-2</v>
      </c>
      <c r="M1395" s="7">
        <f t="shared" ca="1" si="274"/>
        <v>127.23666383333334</v>
      </c>
      <c r="N1395" s="7">
        <f t="shared" ca="1" si="276"/>
        <v>0.41333766666666349</v>
      </c>
      <c r="O1395" s="7">
        <f t="shared" ca="1" si="277"/>
        <v>0.17084802668544183</v>
      </c>
      <c r="P1395" s="7">
        <f t="shared" ca="1" si="278"/>
        <v>0.41333766666666349</v>
      </c>
      <c r="Q1395" s="22">
        <f t="shared" ca="1" si="279"/>
        <v>3.2380545382654263E-3</v>
      </c>
      <c r="R1395" s="23">
        <f t="shared" ca="1" si="275"/>
        <v>0.38848078592919977</v>
      </c>
      <c r="S1395" s="24">
        <f t="shared" ca="1" si="286"/>
        <v>0</v>
      </c>
    </row>
    <row r="1396" spans="5:19" x14ac:dyDescent="0.3">
      <c r="E1396" s="21">
        <f t="shared" si="280"/>
        <v>1395</v>
      </c>
      <c r="F1396" s="97">
        <v>45491</v>
      </c>
      <c r="G1396" s="98">
        <v>126.76000209999999</v>
      </c>
      <c r="H1396" s="25">
        <f t="shared" si="281"/>
        <v>127.6500015</v>
      </c>
      <c r="I1396" s="7">
        <f t="shared" si="282"/>
        <v>-0.88999940000000777</v>
      </c>
      <c r="J1396" s="7">
        <f t="shared" si="283"/>
        <v>0.79209893200037385</v>
      </c>
      <c r="K1396" s="7">
        <f t="shared" si="284"/>
        <v>0.88999940000000777</v>
      </c>
      <c r="L1396" s="22">
        <f t="shared" si="285"/>
        <v>7.0211374665164021E-3</v>
      </c>
      <c r="M1396" s="7">
        <f t="shared" ca="1" si="274"/>
        <v>127.83666483333333</v>
      </c>
      <c r="N1396" s="7">
        <f t="shared" ca="1" si="276"/>
        <v>-1.0766627333333361</v>
      </c>
      <c r="O1396" s="7">
        <f t="shared" ca="1" si="277"/>
        <v>1.1592026413488103</v>
      </c>
      <c r="P1396" s="7">
        <f t="shared" ca="1" si="278"/>
        <v>1.0766627333333361</v>
      </c>
      <c r="Q1396" s="22">
        <f t="shared" ca="1" si="279"/>
        <v>8.4937102831851106E-3</v>
      </c>
      <c r="R1396" s="23">
        <f t="shared" ca="1" si="275"/>
        <v>-1.1015196140707997</v>
      </c>
      <c r="S1396" s="24">
        <f t="shared" ca="1" si="286"/>
        <v>1</v>
      </c>
    </row>
    <row r="1397" spans="5:19" x14ac:dyDescent="0.3">
      <c r="E1397" s="21">
        <f t="shared" si="280"/>
        <v>1396</v>
      </c>
      <c r="F1397" s="97">
        <v>45492</v>
      </c>
      <c r="G1397" s="98">
        <v>123.9400024</v>
      </c>
      <c r="H1397" s="25">
        <f t="shared" si="281"/>
        <v>126.76000209999999</v>
      </c>
      <c r="I1397" s="7">
        <f t="shared" si="282"/>
        <v>-2.8199996999999968</v>
      </c>
      <c r="J1397" s="7">
        <f t="shared" si="283"/>
        <v>7.9523983080000722</v>
      </c>
      <c r="K1397" s="7">
        <f t="shared" si="284"/>
        <v>2.8199996999999968</v>
      </c>
      <c r="L1397" s="22">
        <f t="shared" si="285"/>
        <v>2.2752942112255412E-2</v>
      </c>
      <c r="M1397" s="7">
        <f t="shared" ca="1" si="274"/>
        <v>128.18666583333334</v>
      </c>
      <c r="N1397" s="7">
        <f t="shared" ca="1" si="276"/>
        <v>-4.2466634333333388</v>
      </c>
      <c r="O1397" s="7">
        <f t="shared" ca="1" si="277"/>
        <v>18.0341503160105</v>
      </c>
      <c r="P1397" s="7">
        <f t="shared" ca="1" si="278"/>
        <v>4.2466634333333388</v>
      </c>
      <c r="Q1397" s="22">
        <f t="shared" ca="1" si="279"/>
        <v>3.4263864378732162E-2</v>
      </c>
      <c r="R1397" s="23">
        <f t="shared" ca="1" si="275"/>
        <v>-4.2715203140708029</v>
      </c>
      <c r="S1397" s="24">
        <f t="shared" ca="1" si="286"/>
        <v>0</v>
      </c>
    </row>
    <row r="1398" spans="5:19" x14ac:dyDescent="0.3">
      <c r="E1398" s="21">
        <f t="shared" si="280"/>
        <v>1397</v>
      </c>
      <c r="F1398" s="97">
        <v>45495</v>
      </c>
      <c r="G1398" s="98">
        <v>125.2799988</v>
      </c>
      <c r="H1398" s="25">
        <f t="shared" si="281"/>
        <v>123.9400024</v>
      </c>
      <c r="I1398" s="7">
        <f t="shared" si="282"/>
        <v>1.339996400000004</v>
      </c>
      <c r="J1398" s="7">
        <f t="shared" si="283"/>
        <v>1.7955903520129706</v>
      </c>
      <c r="K1398" s="7">
        <f t="shared" si="284"/>
        <v>1.339996400000004</v>
      </c>
      <c r="L1398" s="22">
        <f t="shared" si="285"/>
        <v>1.0696012235274733E-2</v>
      </c>
      <c r="M1398" s="7">
        <f t="shared" ca="1" si="274"/>
        <v>126.11666866666667</v>
      </c>
      <c r="N1398" s="7">
        <f t="shared" ca="1" si="276"/>
        <v>-0.83666986666666787</v>
      </c>
      <c r="O1398" s="7">
        <f t="shared" ca="1" si="277"/>
        <v>0.70001646578801979</v>
      </c>
      <c r="P1398" s="7">
        <f t="shared" ca="1" si="278"/>
        <v>0.83666986666666787</v>
      </c>
      <c r="Q1398" s="22">
        <f t="shared" ca="1" si="279"/>
        <v>6.6783993828284415E-3</v>
      </c>
      <c r="R1398" s="23">
        <f t="shared" ca="1" si="275"/>
        <v>-0.8615267474041316</v>
      </c>
      <c r="S1398" s="24">
        <f t="shared" ca="1" si="286"/>
        <v>0</v>
      </c>
    </row>
    <row r="1399" spans="5:19" x14ac:dyDescent="0.3">
      <c r="E1399" s="21">
        <f t="shared" si="280"/>
        <v>1398</v>
      </c>
      <c r="F1399" s="97">
        <v>45496</v>
      </c>
      <c r="G1399" s="98">
        <v>124.9800034</v>
      </c>
      <c r="H1399" s="25">
        <f t="shared" si="281"/>
        <v>125.2799988</v>
      </c>
      <c r="I1399" s="7">
        <f t="shared" si="282"/>
        <v>-0.29999540000000025</v>
      </c>
      <c r="J1399" s="7">
        <f t="shared" si="283"/>
        <v>8.9997240021160149E-2</v>
      </c>
      <c r="K1399" s="7">
        <f t="shared" si="284"/>
        <v>0.29999540000000025</v>
      </c>
      <c r="L1399" s="22">
        <f t="shared" si="285"/>
        <v>2.4003471902610003E-3</v>
      </c>
      <c r="M1399" s="7">
        <f t="shared" ca="1" si="274"/>
        <v>125.32666776666666</v>
      </c>
      <c r="N1399" s="7">
        <f t="shared" ca="1" si="276"/>
        <v>-0.34666436666665845</v>
      </c>
      <c r="O1399" s="7">
        <f t="shared" ca="1" si="277"/>
        <v>0.12017618311639541</v>
      </c>
      <c r="P1399" s="7">
        <f t="shared" ca="1" si="278"/>
        <v>0.34666436666665845</v>
      </c>
      <c r="Q1399" s="22">
        <f t="shared" ca="1" si="279"/>
        <v>2.7737586592725158E-3</v>
      </c>
      <c r="R1399" s="23">
        <f t="shared" ca="1" si="275"/>
        <v>-0.37152124740412218</v>
      </c>
      <c r="S1399" s="24">
        <f t="shared" ca="1" si="286"/>
        <v>0</v>
      </c>
    </row>
    <row r="1400" spans="5:19" x14ac:dyDescent="0.3">
      <c r="E1400" s="21">
        <f t="shared" si="280"/>
        <v>1399</v>
      </c>
      <c r="F1400" s="97">
        <v>45497</v>
      </c>
      <c r="G1400" s="98">
        <v>125.16999819999999</v>
      </c>
      <c r="H1400" s="25">
        <f t="shared" si="281"/>
        <v>124.9800034</v>
      </c>
      <c r="I1400" s="7">
        <f t="shared" si="282"/>
        <v>0.1899947999999938</v>
      </c>
      <c r="J1400" s="7">
        <f t="shared" si="283"/>
        <v>3.6098024027037642E-2</v>
      </c>
      <c r="K1400" s="7">
        <f t="shared" si="284"/>
        <v>0.1899947999999938</v>
      </c>
      <c r="L1400" s="22">
        <f t="shared" si="285"/>
        <v>1.5178940859008002E-3</v>
      </c>
      <c r="M1400" s="7">
        <f t="shared" ca="1" si="274"/>
        <v>124.73333486666667</v>
      </c>
      <c r="N1400" s="7">
        <f t="shared" ca="1" si="276"/>
        <v>0.4366633333333283</v>
      </c>
      <c r="O1400" s="7">
        <f t="shared" ca="1" si="277"/>
        <v>0.19067486667777339</v>
      </c>
      <c r="P1400" s="7">
        <f t="shared" ca="1" si="278"/>
        <v>0.4366633333333283</v>
      </c>
      <c r="Q1400" s="22">
        <f t="shared" ca="1" si="279"/>
        <v>3.4885622722117151E-3</v>
      </c>
      <c r="R1400" s="23">
        <f t="shared" ca="1" si="275"/>
        <v>0.41180645259586457</v>
      </c>
      <c r="S1400" s="24">
        <f t="shared" ca="1" si="286"/>
        <v>1</v>
      </c>
    </row>
    <row r="1401" spans="5:19" x14ac:dyDescent="0.3">
      <c r="E1401" s="21">
        <f t="shared" si="280"/>
        <v>1400</v>
      </c>
      <c r="F1401" s="97">
        <v>45498</v>
      </c>
      <c r="G1401" s="98">
        <v>124.01000209999999</v>
      </c>
      <c r="H1401" s="25">
        <f t="shared" si="281"/>
        <v>125.16999819999999</v>
      </c>
      <c r="I1401" s="7">
        <f t="shared" si="282"/>
        <v>-1.1599961000000008</v>
      </c>
      <c r="J1401" s="7">
        <f t="shared" si="283"/>
        <v>1.3455909520152118</v>
      </c>
      <c r="K1401" s="7">
        <f t="shared" si="284"/>
        <v>1.1599961000000008</v>
      </c>
      <c r="L1401" s="22">
        <f t="shared" si="285"/>
        <v>9.3540527405571328E-3</v>
      </c>
      <c r="M1401" s="7">
        <f t="shared" ca="1" si="274"/>
        <v>125.14333346666666</v>
      </c>
      <c r="N1401" s="7">
        <f t="shared" ca="1" si="276"/>
        <v>-1.1333313666666669</v>
      </c>
      <c r="O1401" s="7">
        <f t="shared" ca="1" si="277"/>
        <v>1.2844399866705349</v>
      </c>
      <c r="P1401" s="7">
        <f t="shared" ca="1" si="278"/>
        <v>1.1333313666666669</v>
      </c>
      <c r="Q1401" s="22">
        <f t="shared" ca="1" si="279"/>
        <v>9.1390319125449551E-3</v>
      </c>
      <c r="R1401" s="23">
        <f t="shared" ca="1" si="275"/>
        <v>-1.1581882474041305</v>
      </c>
      <c r="S1401" s="24">
        <f t="shared" ca="1" si="286"/>
        <v>1</v>
      </c>
    </row>
    <row r="1402" spans="5:19" x14ac:dyDescent="0.3">
      <c r="E1402" s="21">
        <f t="shared" si="280"/>
        <v>1401</v>
      </c>
      <c r="F1402" s="97">
        <v>45499</v>
      </c>
      <c r="G1402" s="98">
        <v>126.58000180000001</v>
      </c>
      <c r="H1402" s="25">
        <f t="shared" si="281"/>
        <v>124.01000209999999</v>
      </c>
      <c r="I1402" s="7">
        <f t="shared" si="282"/>
        <v>2.569999700000011</v>
      </c>
      <c r="J1402" s="7">
        <f t="shared" si="283"/>
        <v>6.6048984580001466</v>
      </c>
      <c r="K1402" s="7">
        <f t="shared" si="284"/>
        <v>2.569999700000011</v>
      </c>
      <c r="L1402" s="22">
        <f t="shared" si="285"/>
        <v>2.0303362801816698E-2</v>
      </c>
      <c r="M1402" s="7">
        <f t="shared" ca="1" si="274"/>
        <v>124.72000123333333</v>
      </c>
      <c r="N1402" s="7">
        <f t="shared" ca="1" si="276"/>
        <v>1.8600005666666704</v>
      </c>
      <c r="O1402" s="7">
        <f t="shared" ca="1" si="277"/>
        <v>3.4596021080003347</v>
      </c>
      <c r="P1402" s="7">
        <f t="shared" ca="1" si="278"/>
        <v>1.8600005666666704</v>
      </c>
      <c r="Q1402" s="22">
        <f t="shared" ca="1" si="279"/>
        <v>1.4694268764551955E-2</v>
      </c>
      <c r="R1402" s="23">
        <f t="shared" ca="1" si="275"/>
        <v>1.8351436859292067</v>
      </c>
      <c r="S1402" s="24">
        <f t="shared" ca="1" si="286"/>
        <v>1</v>
      </c>
    </row>
    <row r="1403" spans="5:19" x14ac:dyDescent="0.3">
      <c r="E1403" s="21">
        <f t="shared" si="280"/>
        <v>1402</v>
      </c>
      <c r="F1403" s="97">
        <v>45502</v>
      </c>
      <c r="G1403" s="98">
        <v>128.22000120000001</v>
      </c>
      <c r="H1403" s="25">
        <f t="shared" si="281"/>
        <v>126.58000180000001</v>
      </c>
      <c r="I1403" s="7">
        <f t="shared" si="282"/>
        <v>1.6399994000000078</v>
      </c>
      <c r="J1403" s="7">
        <f t="shared" si="283"/>
        <v>2.6895980320003856</v>
      </c>
      <c r="K1403" s="7">
        <f t="shared" si="284"/>
        <v>1.6399994000000078</v>
      </c>
      <c r="L1403" s="22">
        <f t="shared" si="285"/>
        <v>1.2790511500946762E-2</v>
      </c>
      <c r="M1403" s="7">
        <f t="shared" ca="1" si="274"/>
        <v>125.25333403333333</v>
      </c>
      <c r="N1403" s="7">
        <f t="shared" ca="1" si="276"/>
        <v>2.9666671666666815</v>
      </c>
      <c r="O1403" s="7">
        <f t="shared" ca="1" si="277"/>
        <v>8.8011140777781165</v>
      </c>
      <c r="P1403" s="7">
        <f t="shared" ca="1" si="278"/>
        <v>2.9666671666666815</v>
      </c>
      <c r="Q1403" s="22">
        <f t="shared" ca="1" si="279"/>
        <v>2.3137319754343296E-2</v>
      </c>
      <c r="R1403" s="23">
        <f t="shared" ca="1" si="275"/>
        <v>2.9418102859292179</v>
      </c>
      <c r="S1403" s="24">
        <f t="shared" ca="1" si="286"/>
        <v>0</v>
      </c>
    </row>
    <row r="1404" spans="5:19" x14ac:dyDescent="0.3">
      <c r="E1404" s="21">
        <f t="shared" si="280"/>
        <v>1403</v>
      </c>
      <c r="F1404" s="97">
        <v>45503</v>
      </c>
      <c r="G1404" s="98">
        <v>127.7099991</v>
      </c>
      <c r="H1404" s="25">
        <f t="shared" si="281"/>
        <v>128.22000120000001</v>
      </c>
      <c r="I1404" s="7">
        <f t="shared" si="282"/>
        <v>-0.51000210000000834</v>
      </c>
      <c r="J1404" s="7">
        <f t="shared" si="283"/>
        <v>0.2601021420044185</v>
      </c>
      <c r="K1404" s="7">
        <f t="shared" si="284"/>
        <v>0.51000210000000834</v>
      </c>
      <c r="L1404" s="22">
        <f t="shared" si="285"/>
        <v>3.993439069721271E-3</v>
      </c>
      <c r="M1404" s="7">
        <f t="shared" ca="1" si="274"/>
        <v>126.27000170000001</v>
      </c>
      <c r="N1404" s="7">
        <f t="shared" ca="1" si="276"/>
        <v>1.4399973999999958</v>
      </c>
      <c r="O1404" s="7">
        <f t="shared" ca="1" si="277"/>
        <v>2.0735925120067478</v>
      </c>
      <c r="P1404" s="7">
        <f t="shared" ca="1" si="278"/>
        <v>1.4399973999999958</v>
      </c>
      <c r="Q1404" s="22">
        <f t="shared" ca="1" si="279"/>
        <v>1.1275525880103117E-2</v>
      </c>
      <c r="R1404" s="23">
        <f t="shared" ca="1" si="275"/>
        <v>1.4151405192625321</v>
      </c>
      <c r="S1404" s="24">
        <f t="shared" ca="1" si="286"/>
        <v>0</v>
      </c>
    </row>
    <row r="1405" spans="5:19" x14ac:dyDescent="0.3">
      <c r="E1405" s="21">
        <f t="shared" si="280"/>
        <v>1404</v>
      </c>
      <c r="F1405" s="97">
        <v>45504</v>
      </c>
      <c r="G1405" s="98">
        <v>124.9499969</v>
      </c>
      <c r="H1405" s="25">
        <f t="shared" si="281"/>
        <v>127.7099991</v>
      </c>
      <c r="I1405" s="7">
        <f t="shared" si="282"/>
        <v>-2.7600022000000024</v>
      </c>
      <c r="J1405" s="7">
        <f t="shared" si="283"/>
        <v>7.6176121440048536</v>
      </c>
      <c r="K1405" s="7">
        <f t="shared" si="284"/>
        <v>2.7600022000000024</v>
      </c>
      <c r="L1405" s="22">
        <f t="shared" si="285"/>
        <v>2.2088853689279302E-2</v>
      </c>
      <c r="M1405" s="7">
        <f t="shared" ca="1" si="274"/>
        <v>127.50333403333333</v>
      </c>
      <c r="N1405" s="7">
        <f t="shared" ca="1" si="276"/>
        <v>-2.5533371333333292</v>
      </c>
      <c r="O1405" s="7">
        <f t="shared" ca="1" si="277"/>
        <v>6.5195305164588637</v>
      </c>
      <c r="P1405" s="7">
        <f t="shared" ca="1" si="278"/>
        <v>2.5533371333333292</v>
      </c>
      <c r="Q1405" s="22">
        <f t="shared" ca="1" si="279"/>
        <v>2.043487152206027E-2</v>
      </c>
      <c r="R1405" s="23">
        <f t="shared" ca="1" si="275"/>
        <v>-2.5781940140707928</v>
      </c>
      <c r="S1405" s="24">
        <f t="shared" ca="1" si="286"/>
        <v>1</v>
      </c>
    </row>
    <row r="1406" spans="5:19" x14ac:dyDescent="0.3">
      <c r="E1406" s="21">
        <f t="shared" si="280"/>
        <v>1405</v>
      </c>
      <c r="F1406" s="97">
        <v>45505</v>
      </c>
      <c r="G1406" s="98">
        <v>121.5500031</v>
      </c>
      <c r="H1406" s="25">
        <f t="shared" si="281"/>
        <v>124.9499969</v>
      </c>
      <c r="I1406" s="7">
        <f t="shared" si="282"/>
        <v>-3.3999938000000043</v>
      </c>
      <c r="J1406" s="7">
        <f t="shared" si="283"/>
        <v>11.55995784003847</v>
      </c>
      <c r="K1406" s="7">
        <f t="shared" si="284"/>
        <v>3.3999938000000043</v>
      </c>
      <c r="L1406" s="22">
        <f t="shared" si="285"/>
        <v>2.7971976250817588E-2</v>
      </c>
      <c r="M1406" s="7">
        <f t="shared" ca="1" si="274"/>
        <v>126.95999906666668</v>
      </c>
      <c r="N1406" s="7">
        <f t="shared" ca="1" si="276"/>
        <v>-5.4099959666666848</v>
      </c>
      <c r="O1406" s="7">
        <f t="shared" ca="1" si="277"/>
        <v>29.268056359349796</v>
      </c>
      <c r="P1406" s="7">
        <f t="shared" ca="1" si="278"/>
        <v>5.4099959666666848</v>
      </c>
      <c r="Q1406" s="22">
        <f t="shared" ca="1" si="279"/>
        <v>4.4508398426085151E-2</v>
      </c>
      <c r="R1406" s="23">
        <f t="shared" ca="1" si="275"/>
        <v>-5.4348528474041489</v>
      </c>
      <c r="S1406" s="24">
        <f t="shared" ca="1" si="286"/>
        <v>0</v>
      </c>
    </row>
    <row r="1407" spans="5:19" x14ac:dyDescent="0.3">
      <c r="E1407" s="21">
        <f t="shared" si="280"/>
        <v>1406</v>
      </c>
      <c r="F1407" s="97">
        <v>45506</v>
      </c>
      <c r="G1407" s="98">
        <v>120.41999819999999</v>
      </c>
      <c r="H1407" s="25">
        <f t="shared" si="281"/>
        <v>121.5500031</v>
      </c>
      <c r="I1407" s="7">
        <f t="shared" si="282"/>
        <v>-1.130004900000003</v>
      </c>
      <c r="J1407" s="7">
        <f t="shared" si="283"/>
        <v>1.2769110740240168</v>
      </c>
      <c r="K1407" s="7">
        <f t="shared" si="284"/>
        <v>1.130004900000003</v>
      </c>
      <c r="L1407" s="22">
        <f t="shared" si="285"/>
        <v>9.3838641163507593E-3</v>
      </c>
      <c r="M1407" s="7">
        <f t="shared" ca="1" si="274"/>
        <v>124.73666636666667</v>
      </c>
      <c r="N1407" s="7">
        <f t="shared" ca="1" si="276"/>
        <v>-4.3166681666666733</v>
      </c>
      <c r="O1407" s="7">
        <f t="shared" ca="1" si="277"/>
        <v>18.633624061113419</v>
      </c>
      <c r="P1407" s="7">
        <f t="shared" ca="1" si="278"/>
        <v>4.3166681666666733</v>
      </c>
      <c r="Q1407" s="22">
        <f t="shared" ca="1" si="279"/>
        <v>3.5846771559465723E-2</v>
      </c>
      <c r="R1407" s="23">
        <f t="shared" ca="1" si="275"/>
        <v>-4.3415250474041374</v>
      </c>
      <c r="S1407" s="24">
        <f t="shared" ca="1" si="286"/>
        <v>0</v>
      </c>
    </row>
    <row r="1408" spans="5:19" x14ac:dyDescent="0.3">
      <c r="E1408" s="21">
        <f t="shared" si="280"/>
        <v>1407</v>
      </c>
      <c r="F1408" s="97">
        <v>45509</v>
      </c>
      <c r="G1408" s="98">
        <v>118.8000031</v>
      </c>
      <c r="H1408" s="25">
        <f t="shared" si="281"/>
        <v>120.41999819999999</v>
      </c>
      <c r="I1408" s="7">
        <f t="shared" si="282"/>
        <v>-1.619995099999997</v>
      </c>
      <c r="J1408" s="7">
        <f t="shared" si="283"/>
        <v>2.6243841240240005</v>
      </c>
      <c r="K1408" s="7">
        <f t="shared" si="284"/>
        <v>1.619995099999997</v>
      </c>
      <c r="L1408" s="22">
        <f t="shared" si="285"/>
        <v>1.3636322034742413E-2</v>
      </c>
      <c r="M1408" s="7">
        <f t="shared" ca="1" si="274"/>
        <v>122.30666606666666</v>
      </c>
      <c r="N1408" s="7">
        <f t="shared" ca="1" si="276"/>
        <v>-3.5066629666666671</v>
      </c>
      <c r="O1408" s="7">
        <f t="shared" ca="1" si="277"/>
        <v>12.296685161791471</v>
      </c>
      <c r="P1408" s="7">
        <f t="shared" ca="1" si="278"/>
        <v>3.5066629666666671</v>
      </c>
      <c r="Q1408" s="22">
        <f t="shared" ca="1" si="279"/>
        <v>2.9517364269047459E-2</v>
      </c>
      <c r="R1408" s="23">
        <f t="shared" ca="1" si="275"/>
        <v>-3.5315198474041307</v>
      </c>
      <c r="S1408" s="24">
        <f t="shared" ca="1" si="286"/>
        <v>0</v>
      </c>
    </row>
    <row r="1409" spans="5:19" x14ac:dyDescent="0.3">
      <c r="E1409" s="21">
        <f t="shared" si="280"/>
        <v>1408</v>
      </c>
      <c r="F1409" s="97">
        <v>45510</v>
      </c>
      <c r="G1409" s="98">
        <v>116.4300003</v>
      </c>
      <c r="H1409" s="25">
        <f t="shared" si="281"/>
        <v>118.8000031</v>
      </c>
      <c r="I1409" s="7">
        <f t="shared" si="282"/>
        <v>-2.3700027999999946</v>
      </c>
      <c r="J1409" s="7">
        <f t="shared" si="283"/>
        <v>5.6169132720078148</v>
      </c>
      <c r="K1409" s="7">
        <f t="shared" si="284"/>
        <v>2.3700027999999946</v>
      </c>
      <c r="L1409" s="22">
        <f t="shared" si="285"/>
        <v>2.0355602455495267E-2</v>
      </c>
      <c r="M1409" s="7">
        <f t="shared" ca="1" si="274"/>
        <v>120.25666813333332</v>
      </c>
      <c r="N1409" s="7">
        <f t="shared" ca="1" si="276"/>
        <v>-3.8266678333333175</v>
      </c>
      <c r="O1409" s="7">
        <f t="shared" ca="1" si="277"/>
        <v>14.643386706667906</v>
      </c>
      <c r="P1409" s="7">
        <f t="shared" ca="1" si="278"/>
        <v>3.8266678333333175</v>
      </c>
      <c r="Q1409" s="22">
        <f t="shared" ca="1" si="279"/>
        <v>3.2866682328208476E-2</v>
      </c>
      <c r="R1409" s="23">
        <f t="shared" ca="1" si="275"/>
        <v>-3.8515247140707811</v>
      </c>
      <c r="S1409" s="24">
        <f t="shared" ca="1" si="286"/>
        <v>0</v>
      </c>
    </row>
    <row r="1410" spans="5:19" x14ac:dyDescent="0.3">
      <c r="E1410" s="21">
        <f t="shared" si="280"/>
        <v>1409</v>
      </c>
      <c r="F1410" s="97">
        <v>45511</v>
      </c>
      <c r="G1410" s="98">
        <v>116.91999819999999</v>
      </c>
      <c r="H1410" s="25">
        <f t="shared" si="281"/>
        <v>116.4300003</v>
      </c>
      <c r="I1410" s="7">
        <f t="shared" si="282"/>
        <v>0.48999789999999166</v>
      </c>
      <c r="J1410" s="7">
        <f t="shared" si="283"/>
        <v>0.24009794200440182</v>
      </c>
      <c r="K1410" s="7">
        <f t="shared" si="284"/>
        <v>0.48999789999999166</v>
      </c>
      <c r="L1410" s="22">
        <f t="shared" si="285"/>
        <v>4.1908818640401906E-3</v>
      </c>
      <c r="M1410" s="7">
        <f t="shared" ref="M1410:M1472" ca="1" si="287">IF(E1410&lt;=span,G1410,AVERAGE(OFFSET(G1410,-span,0,span,1)))</f>
        <v>118.55000053333333</v>
      </c>
      <c r="N1410" s="7">
        <f t="shared" ca="1" si="276"/>
        <v>-1.6300023333333371</v>
      </c>
      <c r="O1410" s="7">
        <f t="shared" ca="1" si="277"/>
        <v>2.6569076066721236</v>
      </c>
      <c r="P1410" s="7">
        <f t="shared" ca="1" si="278"/>
        <v>1.6300023333333371</v>
      </c>
      <c r="Q1410" s="22">
        <f t="shared" ca="1" si="279"/>
        <v>1.3941176517511589E-2</v>
      </c>
      <c r="R1410" s="23">
        <f t="shared" ref="R1410:R1470" ca="1" si="288">N1410-AVERAGE(ErorrMA)</f>
        <v>-1.6548592140708007</v>
      </c>
      <c r="S1410" s="24">
        <f t="shared" ca="1" si="286"/>
        <v>0</v>
      </c>
    </row>
    <row r="1411" spans="5:19" x14ac:dyDescent="0.3">
      <c r="E1411" s="21">
        <f t="shared" si="280"/>
        <v>1410</v>
      </c>
      <c r="F1411" s="97">
        <v>45512</v>
      </c>
      <c r="G1411" s="98">
        <v>117.76000209999999</v>
      </c>
      <c r="H1411" s="25">
        <f t="shared" si="281"/>
        <v>116.91999819999999</v>
      </c>
      <c r="I1411" s="7">
        <f t="shared" si="282"/>
        <v>0.84000389999999925</v>
      </c>
      <c r="J1411" s="7">
        <f t="shared" si="283"/>
        <v>0.70560655201520872</v>
      </c>
      <c r="K1411" s="7">
        <f t="shared" si="284"/>
        <v>0.84000389999999925</v>
      </c>
      <c r="L1411" s="22">
        <f t="shared" si="285"/>
        <v>7.1331851649143211E-3</v>
      </c>
      <c r="M1411" s="7">
        <f t="shared" ca="1" si="287"/>
        <v>117.38333386666666</v>
      </c>
      <c r="N1411" s="7">
        <f t="shared" ref="N1411:N1470" ca="1" si="289">G1411-M1411</f>
        <v>0.37666823333333355</v>
      </c>
      <c r="O1411" s="7">
        <f t="shared" ref="O1411:O1470" ca="1" si="290">N1411^2</f>
        <v>0.14187895800245459</v>
      </c>
      <c r="P1411" s="7">
        <f t="shared" ref="P1411:P1470" ca="1" si="291">ABS(N1411)</f>
        <v>0.37666823333333355</v>
      </c>
      <c r="Q1411" s="22">
        <f t="shared" ref="Q1411:Q1470" ca="1" si="292">P1411/G1411</f>
        <v>3.1986092613472666E-3</v>
      </c>
      <c r="R1411" s="23">
        <f t="shared" ca="1" si="288"/>
        <v>0.35181135259586982</v>
      </c>
      <c r="S1411" s="24">
        <f t="shared" ca="1" si="286"/>
        <v>1</v>
      </c>
    </row>
    <row r="1412" spans="5:19" x14ac:dyDescent="0.3">
      <c r="E1412" s="21">
        <f t="shared" ref="E1412:E1470" si="293">E1411+1</f>
        <v>1411</v>
      </c>
      <c r="F1412" s="97">
        <v>45513</v>
      </c>
      <c r="G1412" s="98">
        <v>117.26000209999999</v>
      </c>
      <c r="H1412" s="25">
        <f t="shared" ref="H1412:H1470" si="294">G1411</f>
        <v>117.76000209999999</v>
      </c>
      <c r="I1412" s="7">
        <f t="shared" ref="I1412:I1470" si="295">(G1412-H1412)</f>
        <v>-0.5</v>
      </c>
      <c r="J1412" s="7">
        <f t="shared" ref="J1412:J1470" si="296">I1412^2</f>
        <v>0.25</v>
      </c>
      <c r="K1412" s="7">
        <f t="shared" ref="K1412:K1470" si="297">ABS(I1412)</f>
        <v>0.5</v>
      </c>
      <c r="L1412" s="22">
        <f t="shared" ref="L1412:L1470" si="298">K1412/G1412</f>
        <v>4.2640285779084091E-3</v>
      </c>
      <c r="M1412" s="7">
        <f t="shared" ca="1" si="287"/>
        <v>117.03666686666666</v>
      </c>
      <c r="N1412" s="7">
        <f t="shared" ca="1" si="289"/>
        <v>0.22333523333333005</v>
      </c>
      <c r="O1412" s="7">
        <f t="shared" ca="1" si="290"/>
        <v>4.9878626448052979E-2</v>
      </c>
      <c r="P1412" s="7">
        <f t="shared" ca="1" si="291"/>
        <v>0.22333523333333005</v>
      </c>
      <c r="Q1412" s="22">
        <f t="shared" ca="1" si="292"/>
        <v>1.9046156347743239E-3</v>
      </c>
      <c r="R1412" s="23">
        <f t="shared" ca="1" si="288"/>
        <v>0.19847835259586633</v>
      </c>
      <c r="S1412" s="24">
        <f t="shared" ref="S1412:S1470" ca="1" si="299">IF(N1411*N1412&lt;0,1,0)</f>
        <v>0</v>
      </c>
    </row>
    <row r="1413" spans="5:19" x14ac:dyDescent="0.3">
      <c r="E1413" s="21">
        <f t="shared" si="293"/>
        <v>1412</v>
      </c>
      <c r="F1413" s="97">
        <v>45516</v>
      </c>
      <c r="G1413" s="98">
        <v>116.1800003</v>
      </c>
      <c r="H1413" s="25">
        <f t="shared" si="294"/>
        <v>117.26000209999999</v>
      </c>
      <c r="I1413" s="7">
        <f t="shared" si="295"/>
        <v>-1.0800017999999909</v>
      </c>
      <c r="J1413" s="7">
        <f t="shared" si="296"/>
        <v>1.1664038880032204</v>
      </c>
      <c r="K1413" s="7">
        <f t="shared" si="297"/>
        <v>1.0800017999999909</v>
      </c>
      <c r="L1413" s="22">
        <f t="shared" si="298"/>
        <v>9.2959355931417648E-3</v>
      </c>
      <c r="M1413" s="7">
        <f t="shared" ca="1" si="287"/>
        <v>117.31333413333333</v>
      </c>
      <c r="N1413" s="7">
        <f t="shared" ca="1" si="289"/>
        <v>-1.1333338333333245</v>
      </c>
      <c r="O1413" s="7">
        <f t="shared" ca="1" si="290"/>
        <v>1.2844455777780077</v>
      </c>
      <c r="P1413" s="7">
        <f t="shared" ca="1" si="291"/>
        <v>1.1333338333333245</v>
      </c>
      <c r="Q1413" s="22">
        <f t="shared" ca="1" si="292"/>
        <v>9.7549821863214814E-3</v>
      </c>
      <c r="R1413" s="23">
        <f t="shared" ca="1" si="288"/>
        <v>-1.1581907140707881</v>
      </c>
      <c r="S1413" s="24">
        <f t="shared" ca="1" si="299"/>
        <v>1</v>
      </c>
    </row>
    <row r="1414" spans="5:19" x14ac:dyDescent="0.3">
      <c r="E1414" s="21">
        <f t="shared" si="293"/>
        <v>1413</v>
      </c>
      <c r="F1414" s="97">
        <v>45517</v>
      </c>
      <c r="G1414" s="98">
        <v>118</v>
      </c>
      <c r="H1414" s="25">
        <f t="shared" si="294"/>
        <v>116.1800003</v>
      </c>
      <c r="I1414" s="7">
        <f t="shared" si="295"/>
        <v>1.8199996999999968</v>
      </c>
      <c r="J1414" s="7">
        <f t="shared" si="296"/>
        <v>3.3123989080000782</v>
      </c>
      <c r="K1414" s="7">
        <f t="shared" si="297"/>
        <v>1.8199996999999968</v>
      </c>
      <c r="L1414" s="22">
        <f t="shared" si="298"/>
        <v>1.5423726271186414E-2</v>
      </c>
      <c r="M1414" s="7">
        <f t="shared" ca="1" si="287"/>
        <v>117.06666816666666</v>
      </c>
      <c r="N1414" s="7">
        <f t="shared" ca="1" si="289"/>
        <v>0.93333183333334091</v>
      </c>
      <c r="O1414" s="7">
        <f t="shared" ca="1" si="290"/>
        <v>0.87110831111337528</v>
      </c>
      <c r="P1414" s="7">
        <f t="shared" ca="1" si="291"/>
        <v>0.93333183333334091</v>
      </c>
      <c r="Q1414" s="22">
        <f t="shared" ca="1" si="292"/>
        <v>7.9095918079096685E-3</v>
      </c>
      <c r="R1414" s="23">
        <f t="shared" ca="1" si="288"/>
        <v>0.90847495259587718</v>
      </c>
      <c r="S1414" s="24">
        <f t="shared" ca="1" si="299"/>
        <v>1</v>
      </c>
    </row>
    <row r="1415" spans="5:19" x14ac:dyDescent="0.3">
      <c r="E1415" s="21">
        <f t="shared" si="293"/>
        <v>1414</v>
      </c>
      <c r="F1415" s="97">
        <v>45518</v>
      </c>
      <c r="G1415" s="98">
        <v>119.6900024</v>
      </c>
      <c r="H1415" s="25">
        <f t="shared" si="294"/>
        <v>118</v>
      </c>
      <c r="I1415" s="7">
        <f t="shared" si="295"/>
        <v>1.6900023999999974</v>
      </c>
      <c r="J1415" s="7">
        <f t="shared" si="296"/>
        <v>2.8561081120057512</v>
      </c>
      <c r="K1415" s="7">
        <f t="shared" si="297"/>
        <v>1.6900023999999974</v>
      </c>
      <c r="L1415" s="22">
        <f t="shared" si="298"/>
        <v>1.4119829276567859E-2</v>
      </c>
      <c r="M1415" s="7">
        <f t="shared" ca="1" si="287"/>
        <v>117.14666746666667</v>
      </c>
      <c r="N1415" s="7">
        <f t="shared" ca="1" si="289"/>
        <v>2.5433349333333268</v>
      </c>
      <c r="O1415" s="7">
        <f t="shared" ca="1" si="290"/>
        <v>6.4685525831136381</v>
      </c>
      <c r="P1415" s="7">
        <f t="shared" ca="1" si="291"/>
        <v>2.5433349333333268</v>
      </c>
      <c r="Q1415" s="22">
        <f t="shared" ca="1" si="292"/>
        <v>2.1249351510860416E-2</v>
      </c>
      <c r="R1415" s="23">
        <f t="shared" ca="1" si="288"/>
        <v>2.5184780525958632</v>
      </c>
      <c r="S1415" s="24">
        <f t="shared" ca="1" si="299"/>
        <v>0</v>
      </c>
    </row>
    <row r="1416" spans="5:19" x14ac:dyDescent="0.3">
      <c r="E1416" s="21">
        <f t="shared" si="293"/>
        <v>1415</v>
      </c>
      <c r="F1416" s="97">
        <v>45519</v>
      </c>
      <c r="G1416" s="98">
        <v>120.2200012</v>
      </c>
      <c r="H1416" s="25">
        <f t="shared" si="294"/>
        <v>119.6900024</v>
      </c>
      <c r="I1416" s="7">
        <f t="shared" si="295"/>
        <v>0.52999880000000132</v>
      </c>
      <c r="J1416" s="7">
        <f t="shared" si="296"/>
        <v>0.28089872800144139</v>
      </c>
      <c r="K1416" s="7">
        <f t="shared" si="297"/>
        <v>0.52999880000000132</v>
      </c>
      <c r="L1416" s="22">
        <f t="shared" si="298"/>
        <v>4.4085742364807206E-3</v>
      </c>
      <c r="M1416" s="7">
        <f t="shared" ca="1" si="287"/>
        <v>117.95666756666667</v>
      </c>
      <c r="N1416" s="7">
        <f t="shared" ca="1" si="289"/>
        <v>2.2633336333333318</v>
      </c>
      <c r="O1416" s="7">
        <f t="shared" ca="1" si="290"/>
        <v>5.1226791357778607</v>
      </c>
      <c r="P1416" s="7">
        <f t="shared" ca="1" si="291"/>
        <v>2.2633336333333318</v>
      </c>
      <c r="Q1416" s="22">
        <f t="shared" ca="1" si="292"/>
        <v>1.8826597993190936E-2</v>
      </c>
      <c r="R1416" s="23">
        <f t="shared" ca="1" si="288"/>
        <v>2.2384767525958682</v>
      </c>
      <c r="S1416" s="24">
        <f t="shared" ca="1" si="299"/>
        <v>0</v>
      </c>
    </row>
    <row r="1417" spans="5:19" x14ac:dyDescent="0.3">
      <c r="E1417" s="21">
        <f t="shared" si="293"/>
        <v>1416</v>
      </c>
      <c r="F1417" s="97">
        <v>45520</v>
      </c>
      <c r="G1417" s="98">
        <v>119.58000180000001</v>
      </c>
      <c r="H1417" s="25">
        <f t="shared" si="294"/>
        <v>120.2200012</v>
      </c>
      <c r="I1417" s="7">
        <f t="shared" si="295"/>
        <v>-0.63999939999999356</v>
      </c>
      <c r="J1417" s="7">
        <f t="shared" si="296"/>
        <v>0.40959923200035175</v>
      </c>
      <c r="K1417" s="7">
        <f t="shared" si="297"/>
        <v>0.63999939999999356</v>
      </c>
      <c r="L1417" s="22">
        <f t="shared" si="298"/>
        <v>5.3520604646787482E-3</v>
      </c>
      <c r="M1417" s="7">
        <f t="shared" ca="1" si="287"/>
        <v>119.30333453333333</v>
      </c>
      <c r="N1417" s="7">
        <f t="shared" ca="1" si="289"/>
        <v>0.27666726666667785</v>
      </c>
      <c r="O1417" s="7">
        <f t="shared" ca="1" si="290"/>
        <v>7.6544776444810628E-2</v>
      </c>
      <c r="P1417" s="7">
        <f t="shared" ca="1" si="291"/>
        <v>0.27666726666667785</v>
      </c>
      <c r="Q1417" s="22">
        <f t="shared" ca="1" si="292"/>
        <v>2.3136583249882326E-3</v>
      </c>
      <c r="R1417" s="23">
        <f t="shared" ca="1" si="288"/>
        <v>0.25181038592921412</v>
      </c>
      <c r="S1417" s="24">
        <f t="shared" ca="1" si="299"/>
        <v>0</v>
      </c>
    </row>
    <row r="1418" spans="5:19" x14ac:dyDescent="0.3">
      <c r="E1418" s="21">
        <f t="shared" si="293"/>
        <v>1417</v>
      </c>
      <c r="F1418" s="97">
        <v>45523</v>
      </c>
      <c r="G1418" s="98">
        <v>120.86000060000001</v>
      </c>
      <c r="H1418" s="25">
        <f t="shared" si="294"/>
        <v>119.58000180000001</v>
      </c>
      <c r="I1418" s="7">
        <f t="shared" si="295"/>
        <v>1.2799988000000013</v>
      </c>
      <c r="J1418" s="7">
        <f t="shared" si="296"/>
        <v>1.6383969280014434</v>
      </c>
      <c r="K1418" s="7">
        <f t="shared" si="297"/>
        <v>1.2799988000000013</v>
      </c>
      <c r="L1418" s="22">
        <f t="shared" si="298"/>
        <v>1.0590756194320268E-2</v>
      </c>
      <c r="M1418" s="7">
        <f t="shared" ca="1" si="287"/>
        <v>119.83000179999999</v>
      </c>
      <c r="N1418" s="7">
        <f t="shared" ca="1" si="289"/>
        <v>1.0299988000000155</v>
      </c>
      <c r="O1418" s="7">
        <f t="shared" ca="1" si="290"/>
        <v>1.0608975280014721</v>
      </c>
      <c r="P1418" s="7">
        <f t="shared" ca="1" si="291"/>
        <v>1.0299988000000155</v>
      </c>
      <c r="Q1418" s="22">
        <f t="shared" ca="1" si="292"/>
        <v>8.5222471858900153E-3</v>
      </c>
      <c r="R1418" s="23">
        <f t="shared" ca="1" si="288"/>
        <v>1.0051419192625519</v>
      </c>
      <c r="S1418" s="24">
        <f t="shared" ca="1" si="299"/>
        <v>0</v>
      </c>
    </row>
    <row r="1419" spans="5:19" x14ac:dyDescent="0.3">
      <c r="E1419" s="21">
        <f t="shared" si="293"/>
        <v>1418</v>
      </c>
      <c r="F1419" s="97">
        <v>45524</v>
      </c>
      <c r="G1419" s="98">
        <v>119</v>
      </c>
      <c r="H1419" s="25">
        <f t="shared" si="294"/>
        <v>120.86000060000001</v>
      </c>
      <c r="I1419" s="7">
        <f t="shared" si="295"/>
        <v>-1.8600006000000064</v>
      </c>
      <c r="J1419" s="7">
        <f t="shared" si="296"/>
        <v>3.4596022320003841</v>
      </c>
      <c r="K1419" s="7">
        <f t="shared" si="297"/>
        <v>1.8600006000000064</v>
      </c>
      <c r="L1419" s="22">
        <f t="shared" si="298"/>
        <v>1.5630257142857196E-2</v>
      </c>
      <c r="M1419" s="7">
        <f t="shared" ca="1" si="287"/>
        <v>120.2200012</v>
      </c>
      <c r="N1419" s="7">
        <f t="shared" ca="1" si="289"/>
        <v>-1.2200011999999987</v>
      </c>
      <c r="O1419" s="7">
        <f t="shared" ca="1" si="290"/>
        <v>1.4884029280014368</v>
      </c>
      <c r="P1419" s="7">
        <f t="shared" ca="1" si="291"/>
        <v>1.2200011999999987</v>
      </c>
      <c r="Q1419" s="22">
        <f t="shared" ca="1" si="292"/>
        <v>1.0252110924369737E-2</v>
      </c>
      <c r="R1419" s="23">
        <f t="shared" ca="1" si="288"/>
        <v>-1.2448580807374623</v>
      </c>
      <c r="S1419" s="24">
        <f t="shared" ca="1" si="299"/>
        <v>1</v>
      </c>
    </row>
    <row r="1420" spans="5:19" x14ac:dyDescent="0.3">
      <c r="E1420" s="21">
        <f t="shared" si="293"/>
        <v>1419</v>
      </c>
      <c r="F1420" s="97">
        <v>45525</v>
      </c>
      <c r="G1420" s="98">
        <v>121.1999969</v>
      </c>
      <c r="H1420" s="25">
        <f t="shared" si="294"/>
        <v>119</v>
      </c>
      <c r="I1420" s="7">
        <f t="shared" si="295"/>
        <v>2.1999969000000021</v>
      </c>
      <c r="J1420" s="7">
        <f t="shared" si="296"/>
        <v>4.8399863600096191</v>
      </c>
      <c r="K1420" s="7">
        <f t="shared" si="297"/>
        <v>2.1999969000000021</v>
      </c>
      <c r="L1420" s="22">
        <f t="shared" si="298"/>
        <v>1.8151790068238874E-2</v>
      </c>
      <c r="M1420" s="7">
        <f t="shared" ca="1" si="287"/>
        <v>119.81333413333334</v>
      </c>
      <c r="N1420" s="7">
        <f t="shared" ca="1" si="289"/>
        <v>1.3866627666666602</v>
      </c>
      <c r="O1420" s="7">
        <f t="shared" ca="1" si="290"/>
        <v>1.9228336284596366</v>
      </c>
      <c r="P1420" s="7">
        <f t="shared" ca="1" si="291"/>
        <v>1.3866627666666602</v>
      </c>
      <c r="Q1420" s="22">
        <f t="shared" ca="1" si="292"/>
        <v>1.1441112228829275E-2</v>
      </c>
      <c r="R1420" s="23">
        <f t="shared" ca="1" si="288"/>
        <v>1.3618058859291966</v>
      </c>
      <c r="S1420" s="24">
        <f t="shared" ca="1" si="299"/>
        <v>1</v>
      </c>
    </row>
    <row r="1421" spans="5:19" x14ac:dyDescent="0.3">
      <c r="E1421" s="21">
        <f t="shared" si="293"/>
        <v>1420</v>
      </c>
      <c r="F1421" s="97">
        <v>45526</v>
      </c>
      <c r="G1421" s="98">
        <v>120.2699966</v>
      </c>
      <c r="H1421" s="25">
        <f t="shared" si="294"/>
        <v>121.1999969</v>
      </c>
      <c r="I1421" s="7">
        <f t="shared" si="295"/>
        <v>-0.93000030000000322</v>
      </c>
      <c r="J1421" s="7">
        <f t="shared" si="296"/>
        <v>0.86490055800009602</v>
      </c>
      <c r="K1421" s="7">
        <f t="shared" si="297"/>
        <v>0.93000030000000322</v>
      </c>
      <c r="L1421" s="22">
        <f t="shared" si="298"/>
        <v>7.7326043592820994E-3</v>
      </c>
      <c r="M1421" s="7">
        <f t="shared" ca="1" si="287"/>
        <v>120.35333250000001</v>
      </c>
      <c r="N1421" s="7">
        <f t="shared" ca="1" si="289"/>
        <v>-8.3335900000008678E-2</v>
      </c>
      <c r="O1421" s="7">
        <f t="shared" ca="1" si="290"/>
        <v>6.9448722288114467E-3</v>
      </c>
      <c r="P1421" s="7">
        <f t="shared" ca="1" si="291"/>
        <v>8.3335900000008678E-2</v>
      </c>
      <c r="Q1421" s="22">
        <f t="shared" ca="1" si="292"/>
        <v>6.9290681263733131E-4</v>
      </c>
      <c r="R1421" s="23">
        <f t="shared" ca="1" si="288"/>
        <v>-0.1081927807374724</v>
      </c>
      <c r="S1421" s="24">
        <f t="shared" ca="1" si="299"/>
        <v>1</v>
      </c>
    </row>
    <row r="1422" spans="5:19" x14ac:dyDescent="0.3">
      <c r="E1422" s="21">
        <f t="shared" si="293"/>
        <v>1421</v>
      </c>
      <c r="F1422" s="97">
        <v>45527</v>
      </c>
      <c r="G1422" s="98">
        <v>122.23999790000001</v>
      </c>
      <c r="H1422" s="25">
        <f t="shared" si="294"/>
        <v>120.2699966</v>
      </c>
      <c r="I1422" s="7">
        <f t="shared" si="295"/>
        <v>1.9700013000000069</v>
      </c>
      <c r="J1422" s="7">
        <f t="shared" si="296"/>
        <v>3.8809051220017174</v>
      </c>
      <c r="K1422" s="7">
        <f t="shared" si="297"/>
        <v>1.9700013000000069</v>
      </c>
      <c r="L1422" s="22">
        <f t="shared" si="298"/>
        <v>1.6115848608011199E-2</v>
      </c>
      <c r="M1422" s="7">
        <f t="shared" ca="1" si="287"/>
        <v>120.15666449999999</v>
      </c>
      <c r="N1422" s="7">
        <f t="shared" ca="1" si="289"/>
        <v>2.083333400000015</v>
      </c>
      <c r="O1422" s="7">
        <f t="shared" ca="1" si="290"/>
        <v>4.3402780555556228</v>
      </c>
      <c r="P1422" s="7">
        <f t="shared" ca="1" si="291"/>
        <v>2.083333400000015</v>
      </c>
      <c r="Q1422" s="22">
        <f t="shared" ca="1" si="292"/>
        <v>1.7042976405352302E-2</v>
      </c>
      <c r="R1422" s="23">
        <f t="shared" ca="1" si="288"/>
        <v>2.0584765192625514</v>
      </c>
      <c r="S1422" s="24">
        <f t="shared" ca="1" si="299"/>
        <v>1</v>
      </c>
    </row>
    <row r="1423" spans="5:19" x14ac:dyDescent="0.3">
      <c r="E1423" s="21">
        <f t="shared" si="293"/>
        <v>1422</v>
      </c>
      <c r="F1423" s="97">
        <v>45530</v>
      </c>
      <c r="G1423" s="98">
        <v>122.2699966</v>
      </c>
      <c r="H1423" s="25">
        <f t="shared" si="294"/>
        <v>122.23999790000001</v>
      </c>
      <c r="I1423" s="7">
        <f t="shared" si="295"/>
        <v>2.999869999999305E-2</v>
      </c>
      <c r="J1423" s="7">
        <f t="shared" si="296"/>
        <v>8.9992200168958309E-4</v>
      </c>
      <c r="K1423" s="7">
        <f t="shared" si="297"/>
        <v>2.999869999999305E-2</v>
      </c>
      <c r="L1423" s="22">
        <f t="shared" si="298"/>
        <v>2.453480071495565E-4</v>
      </c>
      <c r="M1423" s="7">
        <f t="shared" ca="1" si="287"/>
        <v>121.23666379999999</v>
      </c>
      <c r="N1423" s="7">
        <f t="shared" ca="1" si="289"/>
        <v>1.0333328000000108</v>
      </c>
      <c r="O1423" s="7">
        <f t="shared" ca="1" si="290"/>
        <v>1.0677766755558624</v>
      </c>
      <c r="P1423" s="7">
        <f t="shared" ca="1" si="291"/>
        <v>1.0333328000000108</v>
      </c>
      <c r="Q1423" s="22">
        <f t="shared" ca="1" si="292"/>
        <v>8.4512376603763702E-3</v>
      </c>
      <c r="R1423" s="23">
        <f t="shared" ca="1" si="288"/>
        <v>1.0084759192625472</v>
      </c>
      <c r="S1423" s="24">
        <f t="shared" ca="1" si="299"/>
        <v>0</v>
      </c>
    </row>
    <row r="1424" spans="5:19" x14ac:dyDescent="0.3">
      <c r="E1424" s="21">
        <f t="shared" si="293"/>
        <v>1423</v>
      </c>
      <c r="F1424" s="97">
        <v>45531</v>
      </c>
      <c r="G1424" s="98">
        <v>124.8799973</v>
      </c>
      <c r="H1424" s="25">
        <f t="shared" si="294"/>
        <v>122.2699966</v>
      </c>
      <c r="I1424" s="7">
        <f t="shared" si="295"/>
        <v>2.6100007000000005</v>
      </c>
      <c r="J1424" s="7">
        <f t="shared" si="296"/>
        <v>6.8121036540004924</v>
      </c>
      <c r="K1424" s="7">
        <f t="shared" si="297"/>
        <v>2.6100007000000005</v>
      </c>
      <c r="L1424" s="22">
        <f t="shared" si="298"/>
        <v>2.0900070118755523E-2</v>
      </c>
      <c r="M1424" s="7">
        <f t="shared" ca="1" si="287"/>
        <v>121.59333036666668</v>
      </c>
      <c r="N1424" s="7">
        <f t="shared" ca="1" si="289"/>
        <v>3.286666933333322</v>
      </c>
      <c r="O1424" s="7">
        <f t="shared" ca="1" si="290"/>
        <v>10.802179530666663</v>
      </c>
      <c r="P1424" s="7">
        <f t="shared" ca="1" si="291"/>
        <v>3.286666933333322</v>
      </c>
      <c r="Q1424" s="22">
        <f t="shared" ca="1" si="292"/>
        <v>2.6318601892965626E-2</v>
      </c>
      <c r="R1424" s="23">
        <f t="shared" ca="1" si="288"/>
        <v>3.2618100525958584</v>
      </c>
      <c r="S1424" s="24">
        <f t="shared" ca="1" si="299"/>
        <v>0</v>
      </c>
    </row>
    <row r="1425" spans="5:19" x14ac:dyDescent="0.3">
      <c r="E1425" s="21">
        <f t="shared" si="293"/>
        <v>1424</v>
      </c>
      <c r="F1425" s="97">
        <v>45532</v>
      </c>
      <c r="G1425" s="98">
        <v>126.2799988</v>
      </c>
      <c r="H1425" s="25">
        <f t="shared" si="294"/>
        <v>124.8799973</v>
      </c>
      <c r="I1425" s="7">
        <f t="shared" si="295"/>
        <v>1.4000015000000019</v>
      </c>
      <c r="J1425" s="7">
        <f t="shared" si="296"/>
        <v>1.9600042000022553</v>
      </c>
      <c r="K1425" s="7">
        <f t="shared" si="297"/>
        <v>1.4000015000000019</v>
      </c>
      <c r="L1425" s="22">
        <f t="shared" si="298"/>
        <v>1.108648648482567E-2</v>
      </c>
      <c r="M1425" s="7">
        <f t="shared" ca="1" si="287"/>
        <v>123.12999726666668</v>
      </c>
      <c r="N1425" s="7">
        <f t="shared" ca="1" si="289"/>
        <v>3.1500015333333238</v>
      </c>
      <c r="O1425" s="7">
        <f t="shared" ca="1" si="290"/>
        <v>9.9225096600022908</v>
      </c>
      <c r="P1425" s="7">
        <f t="shared" ca="1" si="291"/>
        <v>3.1500015333333238</v>
      </c>
      <c r="Q1425" s="22">
        <f t="shared" ca="1" si="292"/>
        <v>2.4944580006864267E-2</v>
      </c>
      <c r="R1425" s="23">
        <f t="shared" ca="1" si="288"/>
        <v>3.1251446525958602</v>
      </c>
      <c r="S1425" s="24">
        <f t="shared" ca="1" si="299"/>
        <v>0</v>
      </c>
    </row>
    <row r="1426" spans="5:19" x14ac:dyDescent="0.3">
      <c r="E1426" s="21">
        <f t="shared" si="293"/>
        <v>1425</v>
      </c>
      <c r="F1426" s="97">
        <v>45533</v>
      </c>
      <c r="G1426" s="98">
        <v>127.3799973</v>
      </c>
      <c r="H1426" s="25">
        <f t="shared" si="294"/>
        <v>126.2799988</v>
      </c>
      <c r="I1426" s="7">
        <f t="shared" si="295"/>
        <v>1.0999984999999981</v>
      </c>
      <c r="J1426" s="7">
        <f t="shared" si="296"/>
        <v>1.2099967000022458</v>
      </c>
      <c r="K1426" s="7">
        <f t="shared" si="297"/>
        <v>1.0999984999999981</v>
      </c>
      <c r="L1426" s="22">
        <f t="shared" si="298"/>
        <v>8.6355669910192258E-3</v>
      </c>
      <c r="M1426" s="7">
        <f t="shared" ca="1" si="287"/>
        <v>124.47666423333334</v>
      </c>
      <c r="N1426" s="7">
        <f t="shared" ca="1" si="289"/>
        <v>2.9033330666666615</v>
      </c>
      <c r="O1426" s="7">
        <f t="shared" ca="1" si="290"/>
        <v>8.4293428960000405</v>
      </c>
      <c r="P1426" s="7">
        <f t="shared" ca="1" si="291"/>
        <v>2.9033330666666615</v>
      </c>
      <c r="Q1426" s="22">
        <f t="shared" ca="1" si="292"/>
        <v>2.2792692166799577E-2</v>
      </c>
      <c r="R1426" s="23">
        <f t="shared" ca="1" si="288"/>
        <v>2.8784761859291979</v>
      </c>
      <c r="S1426" s="24">
        <f t="shared" ca="1" si="299"/>
        <v>0</v>
      </c>
    </row>
    <row r="1427" spans="5:19" x14ac:dyDescent="0.3">
      <c r="E1427" s="21">
        <f t="shared" si="293"/>
        <v>1426</v>
      </c>
      <c r="F1427" s="97">
        <v>45534</v>
      </c>
      <c r="G1427" s="98">
        <v>128.5599976</v>
      </c>
      <c r="H1427" s="25">
        <f t="shared" si="294"/>
        <v>127.3799973</v>
      </c>
      <c r="I1427" s="7">
        <f t="shared" si="295"/>
        <v>1.1800003000000032</v>
      </c>
      <c r="J1427" s="7">
        <f t="shared" si="296"/>
        <v>1.3924007080000975</v>
      </c>
      <c r="K1427" s="7">
        <f t="shared" si="297"/>
        <v>1.1800003000000032</v>
      </c>
      <c r="L1427" s="22">
        <f t="shared" si="298"/>
        <v>9.1785961576589456E-3</v>
      </c>
      <c r="M1427" s="7">
        <f t="shared" ca="1" si="287"/>
        <v>126.17999780000001</v>
      </c>
      <c r="N1427" s="7">
        <f t="shared" ca="1" si="289"/>
        <v>2.3799997999999931</v>
      </c>
      <c r="O1427" s="7">
        <f t="shared" ca="1" si="290"/>
        <v>5.664399048000007</v>
      </c>
      <c r="P1427" s="7">
        <f t="shared" ca="1" si="291"/>
        <v>2.3799997999999931</v>
      </c>
      <c r="Q1427" s="22">
        <f t="shared" ca="1" si="292"/>
        <v>1.8512755479391772E-2</v>
      </c>
      <c r="R1427" s="23">
        <f t="shared" ca="1" si="288"/>
        <v>2.3551429192625295</v>
      </c>
      <c r="S1427" s="24">
        <f t="shared" ca="1" si="299"/>
        <v>0</v>
      </c>
    </row>
    <row r="1428" spans="5:19" x14ac:dyDescent="0.3">
      <c r="E1428" s="21">
        <f t="shared" si="293"/>
        <v>1427</v>
      </c>
      <c r="F1428" s="97">
        <v>45538</v>
      </c>
      <c r="G1428" s="98">
        <v>126.5599976</v>
      </c>
      <c r="H1428" s="25">
        <f t="shared" si="294"/>
        <v>128.5599976</v>
      </c>
      <c r="I1428" s="7">
        <f t="shared" si="295"/>
        <v>-2</v>
      </c>
      <c r="J1428" s="7">
        <f t="shared" si="296"/>
        <v>4</v>
      </c>
      <c r="K1428" s="7">
        <f t="shared" si="297"/>
        <v>2</v>
      </c>
      <c r="L1428" s="22">
        <f t="shared" si="298"/>
        <v>1.5802781589180435E-2</v>
      </c>
      <c r="M1428" s="7">
        <f t="shared" ca="1" si="287"/>
        <v>127.40666456666668</v>
      </c>
      <c r="N1428" s="7">
        <f t="shared" ca="1" si="289"/>
        <v>-0.84666696666667463</v>
      </c>
      <c r="O1428" s="7">
        <f t="shared" ca="1" si="290"/>
        <v>0.71684495244454793</v>
      </c>
      <c r="P1428" s="7">
        <f t="shared" ca="1" si="291"/>
        <v>0.84666696666667463</v>
      </c>
      <c r="Q1428" s="22">
        <f t="shared" ca="1" si="292"/>
        <v>6.6898465765036852E-3</v>
      </c>
      <c r="R1428" s="23">
        <f t="shared" ca="1" si="288"/>
        <v>-0.87152384740413835</v>
      </c>
      <c r="S1428" s="24">
        <f t="shared" ca="1" si="299"/>
        <v>1</v>
      </c>
    </row>
    <row r="1429" spans="5:19" x14ac:dyDescent="0.3">
      <c r="E1429" s="21">
        <f t="shared" si="293"/>
        <v>1428</v>
      </c>
      <c r="F1429" s="97">
        <v>45539</v>
      </c>
      <c r="G1429" s="98">
        <v>124.3399963</v>
      </c>
      <c r="H1429" s="25">
        <f t="shared" si="294"/>
        <v>126.5599976</v>
      </c>
      <c r="I1429" s="7">
        <f t="shared" si="295"/>
        <v>-2.2200013000000069</v>
      </c>
      <c r="J1429" s="7">
        <f t="shared" si="296"/>
        <v>4.9284057720017209</v>
      </c>
      <c r="K1429" s="7">
        <f t="shared" si="297"/>
        <v>2.2200013000000069</v>
      </c>
      <c r="L1429" s="22">
        <f t="shared" si="298"/>
        <v>1.7854281534991544E-2</v>
      </c>
      <c r="M1429" s="7">
        <f t="shared" ca="1" si="287"/>
        <v>127.49999749999999</v>
      </c>
      <c r="N1429" s="7">
        <f t="shared" ca="1" si="289"/>
        <v>-3.1600011999999964</v>
      </c>
      <c r="O1429" s="7">
        <f t="shared" ca="1" si="290"/>
        <v>9.9856075840014178</v>
      </c>
      <c r="P1429" s="7">
        <f t="shared" ca="1" si="291"/>
        <v>3.1600011999999964</v>
      </c>
      <c r="Q1429" s="22">
        <f t="shared" ca="1" si="292"/>
        <v>2.5414197314078547E-2</v>
      </c>
      <c r="R1429" s="23">
        <f t="shared" ca="1" si="288"/>
        <v>-3.18485808073746</v>
      </c>
      <c r="S1429" s="24">
        <f t="shared" ca="1" si="299"/>
        <v>0</v>
      </c>
    </row>
    <row r="1430" spans="5:19" x14ac:dyDescent="0.3">
      <c r="E1430" s="21">
        <f t="shared" si="293"/>
        <v>1429</v>
      </c>
      <c r="F1430" s="97">
        <v>45540</v>
      </c>
      <c r="G1430" s="98">
        <v>123.2799988</v>
      </c>
      <c r="H1430" s="25">
        <f t="shared" si="294"/>
        <v>124.3399963</v>
      </c>
      <c r="I1430" s="7">
        <f t="shared" si="295"/>
        <v>-1.0599974999999944</v>
      </c>
      <c r="J1430" s="7">
        <f t="shared" si="296"/>
        <v>1.1235947000062381</v>
      </c>
      <c r="K1430" s="7">
        <f t="shared" si="297"/>
        <v>1.0599974999999944</v>
      </c>
      <c r="L1430" s="22">
        <f t="shared" si="298"/>
        <v>8.5982925885621786E-3</v>
      </c>
      <c r="M1430" s="7">
        <f t="shared" ca="1" si="287"/>
        <v>126.48666383333334</v>
      </c>
      <c r="N1430" s="7">
        <f t="shared" ca="1" si="289"/>
        <v>-3.2066650333333371</v>
      </c>
      <c r="O1430" s="7">
        <f t="shared" ca="1" si="290"/>
        <v>10.282700636002692</v>
      </c>
      <c r="P1430" s="7">
        <f t="shared" ca="1" si="291"/>
        <v>3.2066650333333371</v>
      </c>
      <c r="Q1430" s="22">
        <f t="shared" ca="1" si="292"/>
        <v>2.6011235111508917E-2</v>
      </c>
      <c r="R1430" s="23">
        <f t="shared" ca="1" si="288"/>
        <v>-3.2315219140708007</v>
      </c>
      <c r="S1430" s="24">
        <f t="shared" ca="1" si="299"/>
        <v>0</v>
      </c>
    </row>
    <row r="1431" spans="5:19" x14ac:dyDescent="0.3">
      <c r="E1431" s="21">
        <f t="shared" si="293"/>
        <v>1430</v>
      </c>
      <c r="F1431" s="97">
        <v>45541</v>
      </c>
      <c r="G1431" s="98">
        <v>122.51000209999999</v>
      </c>
      <c r="H1431" s="25">
        <f t="shared" si="294"/>
        <v>123.2799988</v>
      </c>
      <c r="I1431" s="7">
        <f t="shared" si="295"/>
        <v>-0.76999670000000719</v>
      </c>
      <c r="J1431" s="7">
        <f t="shared" si="296"/>
        <v>0.59289491801090111</v>
      </c>
      <c r="K1431" s="7">
        <f t="shared" si="297"/>
        <v>0.76999670000000719</v>
      </c>
      <c r="L1431" s="22">
        <f t="shared" si="298"/>
        <v>6.2851741637510528E-3</v>
      </c>
      <c r="M1431" s="7">
        <f t="shared" ca="1" si="287"/>
        <v>124.72666423333334</v>
      </c>
      <c r="N1431" s="7">
        <f t="shared" ca="1" si="289"/>
        <v>-2.2166621333333438</v>
      </c>
      <c r="O1431" s="7">
        <f t="shared" ca="1" si="290"/>
        <v>4.9135910133539307</v>
      </c>
      <c r="P1431" s="7">
        <f t="shared" ca="1" si="291"/>
        <v>2.2166621333333438</v>
      </c>
      <c r="Q1431" s="22">
        <f t="shared" ca="1" si="292"/>
        <v>1.8093723739584719E-2</v>
      </c>
      <c r="R1431" s="23">
        <f t="shared" ca="1" si="288"/>
        <v>-2.2415190140708074</v>
      </c>
      <c r="S1431" s="24">
        <f t="shared" ca="1" si="299"/>
        <v>0</v>
      </c>
    </row>
    <row r="1432" spans="5:19" x14ac:dyDescent="0.3">
      <c r="E1432" s="21">
        <f t="shared" si="293"/>
        <v>1431</v>
      </c>
      <c r="F1432" s="97">
        <v>45544</v>
      </c>
      <c r="G1432" s="98">
        <v>118.4300003</v>
      </c>
      <c r="H1432" s="25">
        <f t="shared" si="294"/>
        <v>122.51000209999999</v>
      </c>
      <c r="I1432" s="7">
        <f t="shared" si="295"/>
        <v>-4.0800017999999909</v>
      </c>
      <c r="J1432" s="7">
        <f t="shared" si="296"/>
        <v>16.646414688003166</v>
      </c>
      <c r="K1432" s="7">
        <f t="shared" si="297"/>
        <v>4.0800017999999909</v>
      </c>
      <c r="L1432" s="22">
        <f t="shared" si="298"/>
        <v>3.4450745500842414E-2</v>
      </c>
      <c r="M1432" s="7">
        <f t="shared" ca="1" si="287"/>
        <v>123.37666573333333</v>
      </c>
      <c r="N1432" s="7">
        <f t="shared" ca="1" si="289"/>
        <v>-4.9466654333333224</v>
      </c>
      <c r="O1432" s="7">
        <f t="shared" ca="1" si="290"/>
        <v>24.469498909334746</v>
      </c>
      <c r="P1432" s="7">
        <f t="shared" ca="1" si="291"/>
        <v>4.9466654333333224</v>
      </c>
      <c r="Q1432" s="22">
        <f t="shared" ca="1" si="292"/>
        <v>4.176868547498705E-2</v>
      </c>
      <c r="R1432" s="23">
        <f t="shared" ca="1" si="288"/>
        <v>-4.9715223140707865</v>
      </c>
      <c r="S1432" s="24">
        <f t="shared" ca="1" si="299"/>
        <v>0</v>
      </c>
    </row>
    <row r="1433" spans="5:19" x14ac:dyDescent="0.3">
      <c r="E1433" s="21">
        <f t="shared" si="293"/>
        <v>1432</v>
      </c>
      <c r="F1433" s="97">
        <v>45545</v>
      </c>
      <c r="G1433" s="98">
        <v>116.1299973</v>
      </c>
      <c r="H1433" s="25">
        <f t="shared" si="294"/>
        <v>118.4300003</v>
      </c>
      <c r="I1433" s="7">
        <f t="shared" si="295"/>
        <v>-2.3000030000000038</v>
      </c>
      <c r="J1433" s="7">
        <f t="shared" si="296"/>
        <v>5.2900138000090173</v>
      </c>
      <c r="K1433" s="7">
        <f t="shared" si="297"/>
        <v>2.3000030000000038</v>
      </c>
      <c r="L1433" s="22">
        <f t="shared" si="298"/>
        <v>1.9805416804224828E-2</v>
      </c>
      <c r="M1433" s="7">
        <f t="shared" ca="1" si="287"/>
        <v>121.40666706666667</v>
      </c>
      <c r="N1433" s="7">
        <f t="shared" ca="1" si="289"/>
        <v>-5.2766697666666715</v>
      </c>
      <c r="O1433" s="7">
        <f t="shared" ca="1" si="290"/>
        <v>27.843243826454106</v>
      </c>
      <c r="P1433" s="7">
        <f t="shared" ca="1" si="291"/>
        <v>5.2766697666666715</v>
      </c>
      <c r="Q1433" s="22">
        <f t="shared" ca="1" si="292"/>
        <v>4.5437612067064703E-2</v>
      </c>
      <c r="R1433" s="23">
        <f t="shared" ca="1" si="288"/>
        <v>-5.3015266474041356</v>
      </c>
      <c r="S1433" s="24">
        <f t="shared" ca="1" si="299"/>
        <v>0</v>
      </c>
    </row>
    <row r="1434" spans="5:19" x14ac:dyDescent="0.3">
      <c r="E1434" s="21">
        <f t="shared" si="293"/>
        <v>1433</v>
      </c>
      <c r="F1434" s="97">
        <v>45546</v>
      </c>
      <c r="G1434" s="98">
        <v>118.5199966</v>
      </c>
      <c r="H1434" s="25">
        <f t="shared" si="294"/>
        <v>116.1299973</v>
      </c>
      <c r="I1434" s="7">
        <f t="shared" si="295"/>
        <v>2.3899992999999995</v>
      </c>
      <c r="J1434" s="7">
        <f t="shared" si="296"/>
        <v>5.7120966540004874</v>
      </c>
      <c r="K1434" s="7">
        <f t="shared" si="297"/>
        <v>2.3899992999999995</v>
      </c>
      <c r="L1434" s="22">
        <f t="shared" si="298"/>
        <v>2.0165367605148914E-2</v>
      </c>
      <c r="M1434" s="7">
        <f t="shared" ca="1" si="287"/>
        <v>119.02333323333333</v>
      </c>
      <c r="N1434" s="7">
        <f t="shared" ca="1" si="289"/>
        <v>-0.50333663333333334</v>
      </c>
      <c r="O1434" s="7">
        <f t="shared" ca="1" si="290"/>
        <v>0.25334776645533447</v>
      </c>
      <c r="P1434" s="7">
        <f t="shared" ca="1" si="291"/>
        <v>0.50333663333333334</v>
      </c>
      <c r="Q1434" s="22">
        <f t="shared" ca="1" si="292"/>
        <v>4.2468498799580062E-3</v>
      </c>
      <c r="R1434" s="23">
        <f t="shared" ca="1" si="288"/>
        <v>-0.52819351407079707</v>
      </c>
      <c r="S1434" s="24">
        <f t="shared" ca="1" si="299"/>
        <v>0</v>
      </c>
    </row>
    <row r="1435" spans="5:19" x14ac:dyDescent="0.3">
      <c r="E1435" s="21">
        <f t="shared" si="293"/>
        <v>1434</v>
      </c>
      <c r="F1435" s="97">
        <v>45547</v>
      </c>
      <c r="G1435" s="98">
        <v>121.48999790000001</v>
      </c>
      <c r="H1435" s="25">
        <f t="shared" si="294"/>
        <v>118.5199966</v>
      </c>
      <c r="I1435" s="7">
        <f t="shared" si="295"/>
        <v>2.9700013000000069</v>
      </c>
      <c r="J1435" s="7">
        <f t="shared" si="296"/>
        <v>8.8209077220017313</v>
      </c>
      <c r="K1435" s="7">
        <f t="shared" si="297"/>
        <v>2.9700013000000069</v>
      </c>
      <c r="L1435" s="22">
        <f t="shared" si="298"/>
        <v>2.4446467621512789E-2</v>
      </c>
      <c r="M1435" s="7">
        <f t="shared" ca="1" si="287"/>
        <v>117.69333139999999</v>
      </c>
      <c r="N1435" s="7">
        <f t="shared" ca="1" si="289"/>
        <v>3.7966665000000148</v>
      </c>
      <c r="O1435" s="7">
        <f t="shared" ca="1" si="290"/>
        <v>14.414676512222362</v>
      </c>
      <c r="P1435" s="7">
        <f t="shared" ca="1" si="291"/>
        <v>3.7966665000000148</v>
      </c>
      <c r="Q1435" s="22">
        <f t="shared" ca="1" si="292"/>
        <v>3.1250856577716798E-2</v>
      </c>
      <c r="R1435" s="23">
        <f t="shared" ca="1" si="288"/>
        <v>3.7718096192625512</v>
      </c>
      <c r="S1435" s="24">
        <f t="shared" ca="1" si="299"/>
        <v>1</v>
      </c>
    </row>
    <row r="1436" spans="5:19" x14ac:dyDescent="0.3">
      <c r="E1436" s="21">
        <f t="shared" si="293"/>
        <v>1435</v>
      </c>
      <c r="F1436" s="97">
        <v>45548</v>
      </c>
      <c r="G1436" s="98">
        <v>120.9000015</v>
      </c>
      <c r="H1436" s="25">
        <f t="shared" si="294"/>
        <v>121.48999790000001</v>
      </c>
      <c r="I1436" s="7">
        <f t="shared" si="295"/>
        <v>-0.58999640000000397</v>
      </c>
      <c r="J1436" s="7">
        <f t="shared" si="296"/>
        <v>0.34809575201296467</v>
      </c>
      <c r="K1436" s="7">
        <f t="shared" si="297"/>
        <v>0.58999640000000397</v>
      </c>
      <c r="L1436" s="22">
        <f t="shared" si="298"/>
        <v>4.8800363331674892E-3</v>
      </c>
      <c r="M1436" s="7">
        <f t="shared" ca="1" si="287"/>
        <v>118.71333060000001</v>
      </c>
      <c r="N1436" s="7">
        <f t="shared" ca="1" si="289"/>
        <v>2.1866708999999958</v>
      </c>
      <c r="O1436" s="7">
        <f t="shared" ca="1" si="290"/>
        <v>4.7815296249067911</v>
      </c>
      <c r="P1436" s="7">
        <f t="shared" ca="1" si="291"/>
        <v>2.1866708999999958</v>
      </c>
      <c r="Q1436" s="22">
        <f t="shared" ca="1" si="292"/>
        <v>1.8086607716047014E-2</v>
      </c>
      <c r="R1436" s="23">
        <f t="shared" ca="1" si="288"/>
        <v>2.1618140192625321</v>
      </c>
      <c r="S1436" s="24">
        <f t="shared" ca="1" si="299"/>
        <v>0</v>
      </c>
    </row>
    <row r="1437" spans="5:19" x14ac:dyDescent="0.3">
      <c r="E1437" s="21">
        <f t="shared" si="293"/>
        <v>1436</v>
      </c>
      <c r="F1437" s="97">
        <v>45551</v>
      </c>
      <c r="G1437" s="98">
        <v>122.4599991</v>
      </c>
      <c r="H1437" s="25">
        <f t="shared" si="294"/>
        <v>120.9000015</v>
      </c>
      <c r="I1437" s="7">
        <f t="shared" si="295"/>
        <v>1.5599976000000026</v>
      </c>
      <c r="J1437" s="7">
        <f t="shared" si="296"/>
        <v>2.4335925120057684</v>
      </c>
      <c r="K1437" s="7">
        <f t="shared" si="297"/>
        <v>1.5599976000000026</v>
      </c>
      <c r="L1437" s="22">
        <f t="shared" si="298"/>
        <v>1.273883399857058E-2</v>
      </c>
      <c r="M1437" s="7">
        <f t="shared" ca="1" si="287"/>
        <v>120.303332</v>
      </c>
      <c r="N1437" s="7">
        <f t="shared" ca="1" si="289"/>
        <v>2.1566671000000071</v>
      </c>
      <c r="O1437" s="7">
        <f t="shared" ca="1" si="290"/>
        <v>4.6512129802224402</v>
      </c>
      <c r="P1437" s="7">
        <f t="shared" ca="1" si="291"/>
        <v>2.1566671000000071</v>
      </c>
      <c r="Q1437" s="22">
        <f t="shared" ca="1" si="292"/>
        <v>1.7611196438429559E-2</v>
      </c>
      <c r="R1437" s="23">
        <f t="shared" ca="1" si="288"/>
        <v>2.1318102192625434</v>
      </c>
      <c r="S1437" s="24">
        <f t="shared" ca="1" si="299"/>
        <v>0</v>
      </c>
    </row>
    <row r="1438" spans="5:19" x14ac:dyDescent="0.3">
      <c r="E1438" s="21">
        <f t="shared" si="293"/>
        <v>1437</v>
      </c>
      <c r="F1438" s="97">
        <v>45552</v>
      </c>
      <c r="G1438" s="98">
        <v>123.0299988</v>
      </c>
      <c r="H1438" s="25">
        <f t="shared" si="294"/>
        <v>122.4599991</v>
      </c>
      <c r="I1438" s="7">
        <f t="shared" si="295"/>
        <v>0.56999969999999678</v>
      </c>
      <c r="J1438" s="7">
        <f t="shared" si="296"/>
        <v>0.3248996580000863</v>
      </c>
      <c r="K1438" s="7">
        <f t="shared" si="297"/>
        <v>0.56999969999999678</v>
      </c>
      <c r="L1438" s="22">
        <f t="shared" si="298"/>
        <v>4.6330139442381001E-3</v>
      </c>
      <c r="M1438" s="7">
        <f t="shared" ca="1" si="287"/>
        <v>121.61666616666668</v>
      </c>
      <c r="N1438" s="7">
        <f t="shared" ca="1" si="289"/>
        <v>1.4133326333333258</v>
      </c>
      <c r="O1438" s="7">
        <f t="shared" ca="1" si="290"/>
        <v>1.9975091324449132</v>
      </c>
      <c r="P1438" s="7">
        <f t="shared" ca="1" si="291"/>
        <v>1.4133326333333258</v>
      </c>
      <c r="Q1438" s="22">
        <f t="shared" ca="1" si="292"/>
        <v>1.1487707446302323E-2</v>
      </c>
      <c r="R1438" s="23">
        <f t="shared" ca="1" si="288"/>
        <v>1.3884757525958622</v>
      </c>
      <c r="S1438" s="24">
        <f t="shared" ca="1" si="299"/>
        <v>0</v>
      </c>
    </row>
    <row r="1439" spans="5:19" x14ac:dyDescent="0.3">
      <c r="E1439" s="21">
        <f t="shared" si="293"/>
        <v>1438</v>
      </c>
      <c r="F1439" s="97">
        <v>45553</v>
      </c>
      <c r="G1439" s="98">
        <v>123.0400009</v>
      </c>
      <c r="H1439" s="25">
        <f t="shared" si="294"/>
        <v>123.0299988</v>
      </c>
      <c r="I1439" s="7">
        <f t="shared" si="295"/>
        <v>1.000209999999413E-2</v>
      </c>
      <c r="J1439" s="7">
        <f t="shared" si="296"/>
        <v>1.0004200440988256E-4</v>
      </c>
      <c r="K1439" s="7">
        <f t="shared" si="297"/>
        <v>1.000209999999413E-2</v>
      </c>
      <c r="L1439" s="22">
        <f t="shared" si="298"/>
        <v>8.1291449340310679E-5</v>
      </c>
      <c r="M1439" s="7">
        <f t="shared" ca="1" si="287"/>
        <v>122.12999980000001</v>
      </c>
      <c r="N1439" s="7">
        <f t="shared" ca="1" si="289"/>
        <v>0.91000109999998813</v>
      </c>
      <c r="O1439" s="7">
        <f t="shared" ca="1" si="290"/>
        <v>0.82810200200118844</v>
      </c>
      <c r="P1439" s="7">
        <f t="shared" ca="1" si="291"/>
        <v>0.91000109999998813</v>
      </c>
      <c r="Q1439" s="22">
        <f t="shared" ca="1" si="292"/>
        <v>7.3959776767198327E-3</v>
      </c>
      <c r="R1439" s="23">
        <f t="shared" ca="1" si="288"/>
        <v>0.8851442192625244</v>
      </c>
      <c r="S1439" s="24">
        <f t="shared" ca="1" si="299"/>
        <v>0</v>
      </c>
    </row>
    <row r="1440" spans="5:19" x14ac:dyDescent="0.3">
      <c r="E1440" s="21">
        <f t="shared" si="293"/>
        <v>1439</v>
      </c>
      <c r="F1440" s="97">
        <v>45554</v>
      </c>
      <c r="G1440" s="98">
        <v>124.63999939999999</v>
      </c>
      <c r="H1440" s="25">
        <f t="shared" si="294"/>
        <v>123.0400009</v>
      </c>
      <c r="I1440" s="7">
        <f t="shared" si="295"/>
        <v>1.5999984999999981</v>
      </c>
      <c r="J1440" s="7">
        <f t="shared" si="296"/>
        <v>2.5599952000022439</v>
      </c>
      <c r="K1440" s="7">
        <f t="shared" si="297"/>
        <v>1.5999984999999981</v>
      </c>
      <c r="L1440" s="22">
        <f t="shared" si="298"/>
        <v>1.2836958502103445E-2</v>
      </c>
      <c r="M1440" s="7">
        <f t="shared" ca="1" si="287"/>
        <v>122.84333293333333</v>
      </c>
      <c r="N1440" s="7">
        <f t="shared" ca="1" si="289"/>
        <v>1.7966664666666645</v>
      </c>
      <c r="O1440" s="7">
        <f t="shared" ca="1" si="290"/>
        <v>3.2280103924444767</v>
      </c>
      <c r="P1440" s="7">
        <f t="shared" ca="1" si="291"/>
        <v>1.7966664666666645</v>
      </c>
      <c r="Q1440" s="22">
        <f t="shared" ca="1" si="292"/>
        <v>1.4414846560619164E-2</v>
      </c>
      <c r="R1440" s="23">
        <f t="shared" ca="1" si="288"/>
        <v>1.7718095859292009</v>
      </c>
      <c r="S1440" s="24">
        <f t="shared" ca="1" si="299"/>
        <v>0</v>
      </c>
    </row>
    <row r="1441" spans="5:19" x14ac:dyDescent="0.3">
      <c r="E1441" s="21">
        <f t="shared" si="293"/>
        <v>1440</v>
      </c>
      <c r="F1441" s="97">
        <v>45555</v>
      </c>
      <c r="G1441" s="98">
        <v>121.9400024</v>
      </c>
      <c r="H1441" s="25">
        <f t="shared" si="294"/>
        <v>124.63999939999999</v>
      </c>
      <c r="I1441" s="7">
        <f t="shared" si="295"/>
        <v>-2.6999969999999962</v>
      </c>
      <c r="J1441" s="7">
        <f t="shared" si="296"/>
        <v>7.2899838000089794</v>
      </c>
      <c r="K1441" s="7">
        <f t="shared" si="297"/>
        <v>2.6999969999999962</v>
      </c>
      <c r="L1441" s="22">
        <f t="shared" si="298"/>
        <v>2.2142012029351874E-2</v>
      </c>
      <c r="M1441" s="7">
        <f t="shared" ca="1" si="287"/>
        <v>123.5699997</v>
      </c>
      <c r="N1441" s="7">
        <f t="shared" ca="1" si="289"/>
        <v>-1.6299972999999994</v>
      </c>
      <c r="O1441" s="7">
        <f t="shared" ca="1" si="290"/>
        <v>2.6568911980072882</v>
      </c>
      <c r="P1441" s="7">
        <f t="shared" ca="1" si="291"/>
        <v>1.6299972999999994</v>
      </c>
      <c r="Q1441" s="22">
        <f t="shared" ca="1" si="292"/>
        <v>1.3367207380012316E-2</v>
      </c>
      <c r="R1441" s="23">
        <f t="shared" ca="1" si="288"/>
        <v>-1.654854180737463</v>
      </c>
      <c r="S1441" s="24">
        <f t="shared" ca="1" si="299"/>
        <v>1</v>
      </c>
    </row>
    <row r="1442" spans="5:19" x14ac:dyDescent="0.3">
      <c r="E1442" s="21">
        <f t="shared" si="293"/>
        <v>1441</v>
      </c>
      <c r="F1442" s="97">
        <v>45558</v>
      </c>
      <c r="G1442" s="98">
        <v>121.7300034</v>
      </c>
      <c r="H1442" s="25">
        <f t="shared" si="294"/>
        <v>121.9400024</v>
      </c>
      <c r="I1442" s="7">
        <f t="shared" si="295"/>
        <v>-0.20999899999999627</v>
      </c>
      <c r="J1442" s="7">
        <f t="shared" si="296"/>
        <v>4.4099580000998437E-2</v>
      </c>
      <c r="K1442" s="7">
        <f t="shared" si="297"/>
        <v>0.20999899999999627</v>
      </c>
      <c r="L1442" s="22">
        <f t="shared" si="298"/>
        <v>1.7251211216182079E-3</v>
      </c>
      <c r="M1442" s="7">
        <f t="shared" ca="1" si="287"/>
        <v>123.20666756666667</v>
      </c>
      <c r="N1442" s="7">
        <f t="shared" ca="1" si="289"/>
        <v>-1.4766641666666658</v>
      </c>
      <c r="O1442" s="7">
        <f t="shared" ca="1" si="290"/>
        <v>2.1805370611173585</v>
      </c>
      <c r="P1442" s="7">
        <f t="shared" ca="1" si="291"/>
        <v>1.4766641666666658</v>
      </c>
      <c r="Q1442" s="22">
        <f t="shared" ca="1" si="292"/>
        <v>1.2130650829068043E-2</v>
      </c>
      <c r="R1442" s="23">
        <f t="shared" ca="1" si="288"/>
        <v>-1.5015210474041294</v>
      </c>
      <c r="S1442" s="24">
        <f t="shared" ca="1" si="299"/>
        <v>0</v>
      </c>
    </row>
    <row r="1443" spans="5:19" x14ac:dyDescent="0.3">
      <c r="E1443" s="21">
        <f t="shared" si="293"/>
        <v>1442</v>
      </c>
      <c r="F1443" s="97">
        <v>45559</v>
      </c>
      <c r="G1443" s="98">
        <v>123.4100037</v>
      </c>
      <c r="H1443" s="25">
        <f t="shared" si="294"/>
        <v>121.7300034</v>
      </c>
      <c r="I1443" s="7">
        <f t="shared" si="295"/>
        <v>1.6800003000000032</v>
      </c>
      <c r="J1443" s="7">
        <f t="shared" si="296"/>
        <v>2.8224010080001007</v>
      </c>
      <c r="K1443" s="7">
        <f t="shared" si="297"/>
        <v>1.6800003000000032</v>
      </c>
      <c r="L1443" s="22">
        <f t="shared" si="298"/>
        <v>1.361316141018804E-2</v>
      </c>
      <c r="M1443" s="7">
        <f t="shared" ca="1" si="287"/>
        <v>122.77000173333333</v>
      </c>
      <c r="N1443" s="7">
        <f t="shared" ca="1" si="289"/>
        <v>0.64000196666667364</v>
      </c>
      <c r="O1443" s="7">
        <f t="shared" ca="1" si="290"/>
        <v>0.40960251733721004</v>
      </c>
      <c r="P1443" s="7">
        <f t="shared" ca="1" si="291"/>
        <v>0.64000196666667364</v>
      </c>
      <c r="Q1443" s="22">
        <f t="shared" ca="1" si="292"/>
        <v>5.1859812614742963E-3</v>
      </c>
      <c r="R1443" s="23">
        <f t="shared" ca="1" si="288"/>
        <v>0.61514508592920991</v>
      </c>
      <c r="S1443" s="24">
        <f t="shared" ca="1" si="299"/>
        <v>1</v>
      </c>
    </row>
    <row r="1444" spans="5:19" x14ac:dyDescent="0.3">
      <c r="E1444" s="21">
        <f t="shared" si="293"/>
        <v>1443</v>
      </c>
      <c r="F1444" s="97">
        <v>45560</v>
      </c>
      <c r="G1444" s="98">
        <v>123.9100037</v>
      </c>
      <c r="H1444" s="25">
        <f t="shared" si="294"/>
        <v>123.4100037</v>
      </c>
      <c r="I1444" s="7">
        <f t="shared" si="295"/>
        <v>0.5</v>
      </c>
      <c r="J1444" s="7">
        <f t="shared" si="296"/>
        <v>0.25</v>
      </c>
      <c r="K1444" s="7">
        <f t="shared" si="297"/>
        <v>0.5</v>
      </c>
      <c r="L1444" s="22">
        <f t="shared" si="298"/>
        <v>4.0351867086579705E-3</v>
      </c>
      <c r="M1444" s="7">
        <f t="shared" ca="1" si="287"/>
        <v>122.36000316666667</v>
      </c>
      <c r="N1444" s="7">
        <f t="shared" ca="1" si="289"/>
        <v>1.550000533333332</v>
      </c>
      <c r="O1444" s="7">
        <f t="shared" ca="1" si="290"/>
        <v>2.4025016533336134</v>
      </c>
      <c r="P1444" s="7">
        <f t="shared" ca="1" si="291"/>
        <v>1.550000533333332</v>
      </c>
      <c r="Q1444" s="22">
        <f t="shared" ca="1" si="292"/>
        <v>1.2509083101038855E-2</v>
      </c>
      <c r="R1444" s="23">
        <f t="shared" ca="1" si="288"/>
        <v>1.5251436525958684</v>
      </c>
      <c r="S1444" s="24">
        <f t="shared" ca="1" si="299"/>
        <v>0</v>
      </c>
    </row>
    <row r="1445" spans="5:19" x14ac:dyDescent="0.3">
      <c r="E1445" s="21">
        <f t="shared" si="293"/>
        <v>1444</v>
      </c>
      <c r="F1445" s="97">
        <v>45561</v>
      </c>
      <c r="G1445" s="98">
        <v>130.9499969</v>
      </c>
      <c r="H1445" s="25">
        <f t="shared" si="294"/>
        <v>123.9100037</v>
      </c>
      <c r="I1445" s="7">
        <f t="shared" si="295"/>
        <v>7.0399931999999978</v>
      </c>
      <c r="J1445" s="7">
        <f t="shared" si="296"/>
        <v>49.561504256046213</v>
      </c>
      <c r="K1445" s="7">
        <f t="shared" si="297"/>
        <v>7.0399931999999978</v>
      </c>
      <c r="L1445" s="22">
        <f t="shared" si="298"/>
        <v>5.3760926816791683E-2</v>
      </c>
      <c r="M1445" s="7">
        <f t="shared" ca="1" si="287"/>
        <v>123.01667026666667</v>
      </c>
      <c r="N1445" s="7">
        <f t="shared" ca="1" si="289"/>
        <v>7.933326633333337</v>
      </c>
      <c r="O1445" s="7">
        <f t="shared" ca="1" si="290"/>
        <v>62.937671471156058</v>
      </c>
      <c r="P1445" s="7">
        <f t="shared" ca="1" si="291"/>
        <v>7.933326633333337</v>
      </c>
      <c r="Q1445" s="22">
        <f t="shared" ca="1" si="292"/>
        <v>6.0582869959070133E-2</v>
      </c>
      <c r="R1445" s="23">
        <f t="shared" ca="1" si="288"/>
        <v>7.9084697525958729</v>
      </c>
      <c r="S1445" s="24">
        <f t="shared" ca="1" si="299"/>
        <v>0</v>
      </c>
    </row>
    <row r="1446" spans="5:19" x14ac:dyDescent="0.3">
      <c r="E1446" s="21">
        <f t="shared" si="293"/>
        <v>1445</v>
      </c>
      <c r="F1446" s="97">
        <v>45562</v>
      </c>
      <c r="G1446" s="98">
        <v>133.3999939</v>
      </c>
      <c r="H1446" s="25">
        <f t="shared" si="294"/>
        <v>130.9499969</v>
      </c>
      <c r="I1446" s="7">
        <f t="shared" si="295"/>
        <v>2.4499969999999962</v>
      </c>
      <c r="J1446" s="7">
        <f t="shared" si="296"/>
        <v>6.0024853000089813</v>
      </c>
      <c r="K1446" s="7">
        <f t="shared" si="297"/>
        <v>2.4499969999999962</v>
      </c>
      <c r="L1446" s="22">
        <f t="shared" si="298"/>
        <v>1.8365795442513856E-2</v>
      </c>
      <c r="M1446" s="7">
        <f t="shared" ca="1" si="287"/>
        <v>126.09000143333333</v>
      </c>
      <c r="N1446" s="7">
        <f t="shared" ca="1" si="289"/>
        <v>7.3099924666666709</v>
      </c>
      <c r="O1446" s="7">
        <f t="shared" ca="1" si="290"/>
        <v>53.435989862723481</v>
      </c>
      <c r="P1446" s="7">
        <f t="shared" ca="1" si="291"/>
        <v>7.3099924666666709</v>
      </c>
      <c r="Q1446" s="22">
        <f t="shared" ca="1" si="292"/>
        <v>5.479754723337113E-2</v>
      </c>
      <c r="R1446" s="23">
        <f t="shared" ca="1" si="288"/>
        <v>7.2851355859292068</v>
      </c>
      <c r="S1446" s="24">
        <f t="shared" ca="1" si="299"/>
        <v>0</v>
      </c>
    </row>
    <row r="1447" spans="5:19" x14ac:dyDescent="0.3">
      <c r="E1447" s="21">
        <f t="shared" si="293"/>
        <v>1446</v>
      </c>
      <c r="F1447" s="97">
        <v>45565</v>
      </c>
      <c r="G1447" s="98">
        <v>132.6900024</v>
      </c>
      <c r="H1447" s="25">
        <f t="shared" si="294"/>
        <v>133.3999939</v>
      </c>
      <c r="I1447" s="7">
        <f t="shared" si="295"/>
        <v>-0.709991500000001</v>
      </c>
      <c r="J1447" s="7">
        <f t="shared" si="296"/>
        <v>0.50408793007225139</v>
      </c>
      <c r="K1447" s="7">
        <f t="shared" si="297"/>
        <v>0.709991500000001</v>
      </c>
      <c r="L1447" s="22">
        <f t="shared" si="298"/>
        <v>5.350753539514602E-3</v>
      </c>
      <c r="M1447" s="7">
        <f t="shared" ca="1" si="287"/>
        <v>129.41999816666666</v>
      </c>
      <c r="N1447" s="7">
        <f t="shared" ca="1" si="289"/>
        <v>3.2700042333333386</v>
      </c>
      <c r="O1447" s="7">
        <f t="shared" ca="1" si="290"/>
        <v>10.692927686017955</v>
      </c>
      <c r="P1447" s="7">
        <f t="shared" ca="1" si="291"/>
        <v>3.2700042333333386</v>
      </c>
      <c r="Q1447" s="22">
        <f t="shared" ca="1" si="292"/>
        <v>2.4643938308748864E-2</v>
      </c>
      <c r="R1447" s="23">
        <f t="shared" ca="1" si="288"/>
        <v>3.2451473525958749</v>
      </c>
      <c r="S1447" s="24">
        <f t="shared" ca="1" si="299"/>
        <v>0</v>
      </c>
    </row>
    <row r="1448" spans="5:19" x14ac:dyDescent="0.3">
      <c r="E1448" s="21">
        <f t="shared" si="293"/>
        <v>1447</v>
      </c>
      <c r="F1448" s="97">
        <v>45566</v>
      </c>
      <c r="G1448" s="98">
        <v>129.36000060000001</v>
      </c>
      <c r="H1448" s="25">
        <f t="shared" si="294"/>
        <v>132.6900024</v>
      </c>
      <c r="I1448" s="7">
        <f t="shared" si="295"/>
        <v>-3.3300017999999909</v>
      </c>
      <c r="J1448" s="7">
        <f t="shared" si="296"/>
        <v>11.088911988003179</v>
      </c>
      <c r="K1448" s="7">
        <f t="shared" si="297"/>
        <v>3.3300017999999909</v>
      </c>
      <c r="L1448" s="22">
        <f t="shared" si="298"/>
        <v>2.5742128823088385E-2</v>
      </c>
      <c r="M1448" s="7">
        <f t="shared" ca="1" si="287"/>
        <v>132.34666440000001</v>
      </c>
      <c r="N1448" s="7">
        <f t="shared" ca="1" si="289"/>
        <v>-2.9866638000000023</v>
      </c>
      <c r="O1448" s="7">
        <f t="shared" ca="1" si="290"/>
        <v>8.9201606542304539</v>
      </c>
      <c r="P1448" s="7">
        <f t="shared" ca="1" si="291"/>
        <v>2.9866638000000023</v>
      </c>
      <c r="Q1448" s="22">
        <f t="shared" ca="1" si="292"/>
        <v>2.3088000820556599E-2</v>
      </c>
      <c r="R1448" s="23">
        <f t="shared" ca="1" si="288"/>
        <v>-3.0115206807374659</v>
      </c>
      <c r="S1448" s="24">
        <f t="shared" ca="1" si="299"/>
        <v>1</v>
      </c>
    </row>
    <row r="1449" spans="5:19" x14ac:dyDescent="0.3">
      <c r="E1449" s="21">
        <f t="shared" si="293"/>
        <v>1448</v>
      </c>
      <c r="F1449" s="97">
        <v>45567</v>
      </c>
      <c r="G1449" s="98">
        <v>130.72000120000001</v>
      </c>
      <c r="H1449" s="25">
        <f t="shared" si="294"/>
        <v>129.36000060000001</v>
      </c>
      <c r="I1449" s="7">
        <f t="shared" si="295"/>
        <v>1.3600006000000064</v>
      </c>
      <c r="J1449" s="7">
        <f t="shared" si="296"/>
        <v>1.8496016320003774</v>
      </c>
      <c r="K1449" s="7">
        <f t="shared" si="297"/>
        <v>1.3600006000000064</v>
      </c>
      <c r="L1449" s="22">
        <f t="shared" si="298"/>
        <v>1.0403921263121946E-2</v>
      </c>
      <c r="M1449" s="7">
        <f t="shared" ca="1" si="287"/>
        <v>131.81666563333332</v>
      </c>
      <c r="N1449" s="7">
        <f t="shared" ca="1" si="289"/>
        <v>-1.0966644333333022</v>
      </c>
      <c r="O1449" s="7">
        <f t="shared" ca="1" si="290"/>
        <v>1.2026728793382528</v>
      </c>
      <c r="P1449" s="7">
        <f t="shared" ca="1" si="291"/>
        <v>1.0966644333333022</v>
      </c>
      <c r="Q1449" s="22">
        <f t="shared" ca="1" si="292"/>
        <v>8.3894157226591434E-3</v>
      </c>
      <c r="R1449" s="23">
        <f t="shared" ca="1" si="288"/>
        <v>-1.1215213140707658</v>
      </c>
      <c r="S1449" s="24">
        <f t="shared" ca="1" si="299"/>
        <v>0</v>
      </c>
    </row>
    <row r="1450" spans="5:19" x14ac:dyDescent="0.3">
      <c r="E1450" s="21">
        <f t="shared" si="293"/>
        <v>1449</v>
      </c>
      <c r="F1450" s="97">
        <v>45568</v>
      </c>
      <c r="G1450" s="98">
        <v>130.38999939999999</v>
      </c>
      <c r="H1450" s="25">
        <f t="shared" si="294"/>
        <v>130.72000120000001</v>
      </c>
      <c r="I1450" s="7">
        <f t="shared" si="295"/>
        <v>-0.33000180000001933</v>
      </c>
      <c r="J1450" s="7">
        <f t="shared" si="296"/>
        <v>0.10890118800325276</v>
      </c>
      <c r="K1450" s="7">
        <f t="shared" si="297"/>
        <v>0.33000180000001933</v>
      </c>
      <c r="L1450" s="22">
        <f t="shared" si="298"/>
        <v>2.5308827480523734E-3</v>
      </c>
      <c r="M1450" s="7">
        <f t="shared" ca="1" si="287"/>
        <v>130.92333473333335</v>
      </c>
      <c r="N1450" s="7">
        <f t="shared" ca="1" si="289"/>
        <v>-0.53333533333335481</v>
      </c>
      <c r="O1450" s="7">
        <f t="shared" ca="1" si="290"/>
        <v>0.28444657778180071</v>
      </c>
      <c r="P1450" s="7">
        <f t="shared" ca="1" si="291"/>
        <v>0.53333533333335481</v>
      </c>
      <c r="Q1450" s="22">
        <f t="shared" ca="1" si="292"/>
        <v>4.0903085803170487E-3</v>
      </c>
      <c r="R1450" s="23">
        <f t="shared" ca="1" si="288"/>
        <v>-0.55819221407081854</v>
      </c>
      <c r="S1450" s="24">
        <f t="shared" ca="1" si="299"/>
        <v>0</v>
      </c>
    </row>
    <row r="1451" spans="5:19" x14ac:dyDescent="0.3">
      <c r="E1451" s="21">
        <f t="shared" si="293"/>
        <v>1450</v>
      </c>
      <c r="F1451" s="97">
        <v>45569</v>
      </c>
      <c r="G1451" s="98">
        <v>131.2400055</v>
      </c>
      <c r="H1451" s="25">
        <f t="shared" si="294"/>
        <v>130.38999939999999</v>
      </c>
      <c r="I1451" s="7">
        <f t="shared" si="295"/>
        <v>0.85000610000000165</v>
      </c>
      <c r="J1451" s="7">
        <f t="shared" si="296"/>
        <v>0.72251037003721286</v>
      </c>
      <c r="K1451" s="7">
        <f t="shared" si="297"/>
        <v>0.85000610000000165</v>
      </c>
      <c r="L1451" s="22">
        <f t="shared" si="298"/>
        <v>6.4767301461291209E-3</v>
      </c>
      <c r="M1451" s="7">
        <f t="shared" ca="1" si="287"/>
        <v>130.15666706666664</v>
      </c>
      <c r="N1451" s="7">
        <f t="shared" ca="1" si="289"/>
        <v>1.0833384333333527</v>
      </c>
      <c r="O1451" s="7">
        <f t="shared" ca="1" si="290"/>
        <v>1.1736221611371631</v>
      </c>
      <c r="P1451" s="7">
        <f t="shared" ca="1" si="291"/>
        <v>1.0833384333333527</v>
      </c>
      <c r="Q1451" s="22">
        <f t="shared" ca="1" si="292"/>
        <v>8.2546356898267025E-3</v>
      </c>
      <c r="R1451" s="23">
        <f t="shared" ca="1" si="288"/>
        <v>1.0584815525958891</v>
      </c>
      <c r="S1451" s="24">
        <f t="shared" ca="1" si="299"/>
        <v>1</v>
      </c>
    </row>
    <row r="1452" spans="5:19" x14ac:dyDescent="0.3">
      <c r="E1452" s="21">
        <f t="shared" si="293"/>
        <v>1451</v>
      </c>
      <c r="F1452" s="97">
        <v>45572</v>
      </c>
      <c r="G1452" s="98">
        <v>130.2599945</v>
      </c>
      <c r="H1452" s="25">
        <f t="shared" si="294"/>
        <v>131.2400055</v>
      </c>
      <c r="I1452" s="7">
        <f t="shared" si="295"/>
        <v>-0.98001099999999042</v>
      </c>
      <c r="J1452" s="7">
        <f t="shared" si="296"/>
        <v>0.96042156012098123</v>
      </c>
      <c r="K1452" s="7">
        <f t="shared" si="297"/>
        <v>0.98001099999999042</v>
      </c>
      <c r="L1452" s="22">
        <f t="shared" si="298"/>
        <v>7.5234994732015772E-3</v>
      </c>
      <c r="M1452" s="7">
        <f t="shared" ca="1" si="287"/>
        <v>130.78333536666668</v>
      </c>
      <c r="N1452" s="7">
        <f t="shared" ca="1" si="289"/>
        <v>-0.5233408666666719</v>
      </c>
      <c r="O1452" s="7">
        <f t="shared" ca="1" si="290"/>
        <v>0.27388566272342324</v>
      </c>
      <c r="P1452" s="7">
        <f t="shared" ca="1" si="291"/>
        <v>0.5233408666666719</v>
      </c>
      <c r="Q1452" s="22">
        <f t="shared" ca="1" si="292"/>
        <v>4.017663816703692E-3</v>
      </c>
      <c r="R1452" s="23">
        <f t="shared" ca="1" si="288"/>
        <v>-0.54819774740413563</v>
      </c>
      <c r="S1452" s="24">
        <f t="shared" ca="1" si="299"/>
        <v>1</v>
      </c>
    </row>
    <row r="1453" spans="5:19" x14ac:dyDescent="0.3">
      <c r="E1453" s="21">
        <f t="shared" si="293"/>
        <v>1452</v>
      </c>
      <c r="F1453" s="97">
        <v>45573</v>
      </c>
      <c r="G1453" s="98">
        <v>129.6000061</v>
      </c>
      <c r="H1453" s="25">
        <f t="shared" si="294"/>
        <v>130.2599945</v>
      </c>
      <c r="I1453" s="7">
        <f t="shared" si="295"/>
        <v>-0.65998840000000314</v>
      </c>
      <c r="J1453" s="7">
        <f t="shared" si="296"/>
        <v>0.43558468813456414</v>
      </c>
      <c r="K1453" s="7">
        <f t="shared" si="297"/>
        <v>0.65998840000000314</v>
      </c>
      <c r="L1453" s="22">
        <f t="shared" si="298"/>
        <v>5.0925028467263562E-3</v>
      </c>
      <c r="M1453" s="7">
        <f t="shared" ca="1" si="287"/>
        <v>130.62999980000001</v>
      </c>
      <c r="N1453" s="7">
        <f t="shared" ca="1" si="289"/>
        <v>-1.0299937000000057</v>
      </c>
      <c r="O1453" s="7">
        <f t="shared" ca="1" si="290"/>
        <v>1.0608870220397018</v>
      </c>
      <c r="P1453" s="7">
        <f t="shared" ca="1" si="291"/>
        <v>1.0299937000000057</v>
      </c>
      <c r="Q1453" s="22">
        <f t="shared" ca="1" si="292"/>
        <v>7.9474818790151707E-3</v>
      </c>
      <c r="R1453" s="23">
        <f t="shared" ca="1" si="288"/>
        <v>-1.0548505807374693</v>
      </c>
      <c r="S1453" s="24">
        <f t="shared" ca="1" si="299"/>
        <v>0</v>
      </c>
    </row>
    <row r="1454" spans="5:19" x14ac:dyDescent="0.3">
      <c r="E1454" s="21">
        <f t="shared" si="293"/>
        <v>1453</v>
      </c>
      <c r="F1454" s="97">
        <v>45574</v>
      </c>
      <c r="G1454" s="98">
        <v>129.5500031</v>
      </c>
      <c r="H1454" s="25">
        <f t="shared" si="294"/>
        <v>129.6000061</v>
      </c>
      <c r="I1454" s="7">
        <f t="shared" si="295"/>
        <v>-5.0003000000003794E-2</v>
      </c>
      <c r="J1454" s="7">
        <f t="shared" si="296"/>
        <v>2.5003000090003794E-3</v>
      </c>
      <c r="K1454" s="7">
        <f t="shared" si="297"/>
        <v>5.0003000000003794E-2</v>
      </c>
      <c r="L1454" s="22">
        <f t="shared" si="298"/>
        <v>3.8597451797362246E-4</v>
      </c>
      <c r="M1454" s="7">
        <f t="shared" ca="1" si="287"/>
        <v>130.36666869999999</v>
      </c>
      <c r="N1454" s="7">
        <f t="shared" ca="1" si="289"/>
        <v>-0.81666559999999322</v>
      </c>
      <c r="O1454" s="7">
        <f t="shared" ca="1" si="290"/>
        <v>0.66694270222334895</v>
      </c>
      <c r="P1454" s="7">
        <f t="shared" ca="1" si="291"/>
        <v>0.81666559999999322</v>
      </c>
      <c r="Q1454" s="22">
        <f t="shared" ca="1" si="292"/>
        <v>6.3038639942725964E-3</v>
      </c>
      <c r="R1454" s="23">
        <f t="shared" ca="1" si="288"/>
        <v>-0.84152248073745695</v>
      </c>
      <c r="S1454" s="24">
        <f t="shared" ca="1" si="299"/>
        <v>0</v>
      </c>
    </row>
    <row r="1455" spans="5:19" x14ac:dyDescent="0.3">
      <c r="E1455" s="21">
        <f t="shared" si="293"/>
        <v>1454</v>
      </c>
      <c r="F1455" s="97">
        <v>45575</v>
      </c>
      <c r="G1455" s="98">
        <v>127.51000209999999</v>
      </c>
      <c r="H1455" s="25">
        <f t="shared" si="294"/>
        <v>129.5500031</v>
      </c>
      <c r="I1455" s="7">
        <f t="shared" si="295"/>
        <v>-2.0400010000000037</v>
      </c>
      <c r="J1455" s="7">
        <f t="shared" si="296"/>
        <v>4.1616040800010152</v>
      </c>
      <c r="K1455" s="7">
        <f t="shared" si="297"/>
        <v>2.0400010000000037</v>
      </c>
      <c r="L1455" s="22">
        <f t="shared" si="298"/>
        <v>1.599875277548916E-2</v>
      </c>
      <c r="M1455" s="7">
        <f t="shared" ca="1" si="287"/>
        <v>129.80333456666668</v>
      </c>
      <c r="N1455" s="7">
        <f t="shared" ca="1" si="289"/>
        <v>-2.2933324666666834</v>
      </c>
      <c r="O1455" s="7">
        <f t="shared" ca="1" si="290"/>
        <v>5.2593738026674943</v>
      </c>
      <c r="P1455" s="7">
        <f t="shared" ca="1" si="291"/>
        <v>2.2933324666666834</v>
      </c>
      <c r="Q1455" s="22">
        <f t="shared" ca="1" si="292"/>
        <v>1.798551038269243E-2</v>
      </c>
      <c r="R1455" s="23">
        <f t="shared" ca="1" si="288"/>
        <v>-2.3181893474041471</v>
      </c>
      <c r="S1455" s="24">
        <f t="shared" ca="1" si="299"/>
        <v>0</v>
      </c>
    </row>
    <row r="1456" spans="5:19" x14ac:dyDescent="0.3">
      <c r="E1456" s="21">
        <f t="shared" si="293"/>
        <v>1455</v>
      </c>
      <c r="F1456" s="97">
        <v>45576</v>
      </c>
      <c r="G1456" s="98">
        <v>128.07000729999999</v>
      </c>
      <c r="H1456" s="25">
        <f t="shared" si="294"/>
        <v>127.51000209999999</v>
      </c>
      <c r="I1456" s="7">
        <f t="shared" si="295"/>
        <v>0.56000519999999199</v>
      </c>
      <c r="J1456" s="7">
        <f t="shared" si="296"/>
        <v>0.31360582402703102</v>
      </c>
      <c r="K1456" s="7">
        <f t="shared" si="297"/>
        <v>0.56000519999999199</v>
      </c>
      <c r="L1456" s="22">
        <f t="shared" si="298"/>
        <v>4.3726490831549449E-3</v>
      </c>
      <c r="M1456" s="7">
        <f t="shared" ca="1" si="287"/>
        <v>128.88667043333334</v>
      </c>
      <c r="N1456" s="7">
        <f t="shared" ca="1" si="289"/>
        <v>-0.81666313333334983</v>
      </c>
      <c r="O1456" s="7">
        <f t="shared" ca="1" si="290"/>
        <v>0.66693867334584478</v>
      </c>
      <c r="P1456" s="7">
        <f t="shared" ca="1" si="291"/>
        <v>0.81666313333334983</v>
      </c>
      <c r="Q1456" s="22">
        <f t="shared" ca="1" si="292"/>
        <v>6.3766931114506925E-3</v>
      </c>
      <c r="R1456" s="23">
        <f t="shared" ca="1" si="288"/>
        <v>-0.84152001407081356</v>
      </c>
      <c r="S1456" s="24">
        <f t="shared" ca="1" si="299"/>
        <v>0</v>
      </c>
    </row>
    <row r="1457" spans="5:19" x14ac:dyDescent="0.3">
      <c r="E1457" s="21">
        <f t="shared" si="293"/>
        <v>1456</v>
      </c>
      <c r="F1457" s="97">
        <v>45579</v>
      </c>
      <c r="G1457" s="98">
        <v>129.4499969</v>
      </c>
      <c r="H1457" s="25">
        <f t="shared" si="294"/>
        <v>128.07000729999999</v>
      </c>
      <c r="I1457" s="7">
        <f t="shared" si="295"/>
        <v>1.379989600000016</v>
      </c>
      <c r="J1457" s="7">
        <f t="shared" si="296"/>
        <v>1.9043712961082042</v>
      </c>
      <c r="K1457" s="7">
        <f t="shared" si="297"/>
        <v>1.379989600000016</v>
      </c>
      <c r="L1457" s="22">
        <f t="shared" si="298"/>
        <v>1.0660406589781974E-2</v>
      </c>
      <c r="M1457" s="7">
        <f t="shared" ca="1" si="287"/>
        <v>128.37667083333332</v>
      </c>
      <c r="N1457" s="7">
        <f t="shared" ca="1" si="289"/>
        <v>1.0733260666666808</v>
      </c>
      <c r="O1457" s="7">
        <f t="shared" ca="1" si="290"/>
        <v>1.1520288453861682</v>
      </c>
      <c r="P1457" s="7">
        <f t="shared" ca="1" si="291"/>
        <v>1.0733260666666808</v>
      </c>
      <c r="Q1457" s="22">
        <f t="shared" ca="1" si="292"/>
        <v>8.291433699267093E-3</v>
      </c>
      <c r="R1457" s="23">
        <f t="shared" ca="1" si="288"/>
        <v>1.0484691859292172</v>
      </c>
      <c r="S1457" s="24">
        <f t="shared" ca="1" si="299"/>
        <v>1</v>
      </c>
    </row>
    <row r="1458" spans="5:19" x14ac:dyDescent="0.3">
      <c r="E1458" s="21">
        <f t="shared" si="293"/>
        <v>1457</v>
      </c>
      <c r="F1458" s="97">
        <v>45580</v>
      </c>
      <c r="G1458" s="98">
        <v>129.63999939999999</v>
      </c>
      <c r="H1458" s="25">
        <f t="shared" si="294"/>
        <v>129.4499969</v>
      </c>
      <c r="I1458" s="7">
        <f t="shared" si="295"/>
        <v>0.19000249999999141</v>
      </c>
      <c r="J1458" s="7">
        <f t="shared" si="296"/>
        <v>3.6100950006246739E-2</v>
      </c>
      <c r="K1458" s="7">
        <f t="shared" si="297"/>
        <v>0.19000249999999141</v>
      </c>
      <c r="L1458" s="22">
        <f t="shared" si="298"/>
        <v>1.4656163289059026E-3</v>
      </c>
      <c r="M1458" s="7">
        <f t="shared" ca="1" si="287"/>
        <v>128.34333543333332</v>
      </c>
      <c r="N1458" s="7">
        <f t="shared" ca="1" si="289"/>
        <v>1.2966639666666708</v>
      </c>
      <c r="O1458" s="7">
        <f t="shared" ca="1" si="290"/>
        <v>1.6813374424517453</v>
      </c>
      <c r="P1458" s="7">
        <f t="shared" ca="1" si="291"/>
        <v>1.2966639666666708</v>
      </c>
      <c r="Q1458" s="22">
        <f t="shared" ca="1" si="292"/>
        <v>1.000203619768507E-2</v>
      </c>
      <c r="R1458" s="23">
        <f t="shared" ca="1" si="288"/>
        <v>1.2718070859292072</v>
      </c>
      <c r="S1458" s="24">
        <f t="shared" ca="1" si="299"/>
        <v>0</v>
      </c>
    </row>
    <row r="1459" spans="5:19" x14ac:dyDescent="0.3">
      <c r="E1459" s="21">
        <f t="shared" si="293"/>
        <v>1458</v>
      </c>
      <c r="F1459" s="97">
        <v>45581</v>
      </c>
      <c r="G1459" s="98">
        <v>121.2799988</v>
      </c>
      <c r="H1459" s="25">
        <f t="shared" si="294"/>
        <v>129.63999939999999</v>
      </c>
      <c r="I1459" s="7">
        <f t="shared" si="295"/>
        <v>-8.3600005999999922</v>
      </c>
      <c r="J1459" s="7">
        <f t="shared" si="296"/>
        <v>69.889610032000235</v>
      </c>
      <c r="K1459" s="7">
        <f t="shared" si="297"/>
        <v>8.3600005999999922</v>
      </c>
      <c r="L1459" s="22">
        <f t="shared" si="298"/>
        <v>6.8931404046154984E-2</v>
      </c>
      <c r="M1459" s="7">
        <f t="shared" ca="1" si="287"/>
        <v>129.05333453333333</v>
      </c>
      <c r="N1459" s="7">
        <f t="shared" ca="1" si="289"/>
        <v>-7.7733357333333259</v>
      </c>
      <c r="O1459" s="7">
        <f t="shared" ca="1" si="290"/>
        <v>60.424748423116753</v>
      </c>
      <c r="P1459" s="7">
        <f t="shared" ca="1" si="291"/>
        <v>7.7733357333333259</v>
      </c>
      <c r="Q1459" s="22">
        <f t="shared" ca="1" si="292"/>
        <v>6.4094127723006919E-2</v>
      </c>
      <c r="R1459" s="23">
        <f t="shared" ca="1" si="288"/>
        <v>-7.79819261407079</v>
      </c>
      <c r="S1459" s="24">
        <f t="shared" ca="1" si="299"/>
        <v>1</v>
      </c>
    </row>
    <row r="1460" spans="5:19" x14ac:dyDescent="0.3">
      <c r="E1460" s="21">
        <f t="shared" si="293"/>
        <v>1459</v>
      </c>
      <c r="F1460" s="97">
        <v>45582</v>
      </c>
      <c r="G1460" s="98">
        <v>122.33000180000001</v>
      </c>
      <c r="H1460" s="25">
        <f t="shared" si="294"/>
        <v>121.2799988</v>
      </c>
      <c r="I1460" s="7">
        <f t="shared" si="295"/>
        <v>1.0500030000000038</v>
      </c>
      <c r="J1460" s="7">
        <f t="shared" si="296"/>
        <v>1.1025063000090081</v>
      </c>
      <c r="K1460" s="7">
        <f t="shared" si="297"/>
        <v>1.0500030000000038</v>
      </c>
      <c r="L1460" s="22">
        <f t="shared" si="298"/>
        <v>8.5833645430388912E-3</v>
      </c>
      <c r="M1460" s="7">
        <f t="shared" ca="1" si="287"/>
        <v>126.78999836666667</v>
      </c>
      <c r="N1460" s="7">
        <f t="shared" ca="1" si="289"/>
        <v>-4.4599965666666606</v>
      </c>
      <c r="O1460" s="7">
        <f t="shared" ca="1" si="290"/>
        <v>19.891569374678401</v>
      </c>
      <c r="P1460" s="7">
        <f t="shared" ca="1" si="291"/>
        <v>4.4599965666666606</v>
      </c>
      <c r="Q1460" s="22">
        <f t="shared" ca="1" si="292"/>
        <v>3.6458730491628753E-2</v>
      </c>
      <c r="R1460" s="23">
        <f t="shared" ca="1" si="288"/>
        <v>-4.4848534474041246</v>
      </c>
      <c r="S1460" s="24">
        <f t="shared" ca="1" si="299"/>
        <v>0</v>
      </c>
    </row>
    <row r="1461" spans="5:19" x14ac:dyDescent="0.3">
      <c r="E1461" s="21">
        <f t="shared" si="293"/>
        <v>1460</v>
      </c>
      <c r="F1461" s="97">
        <v>45583</v>
      </c>
      <c r="G1461" s="98">
        <v>123.76000209999999</v>
      </c>
      <c r="H1461" s="25">
        <f t="shared" si="294"/>
        <v>122.33000180000001</v>
      </c>
      <c r="I1461" s="7">
        <f t="shared" si="295"/>
        <v>1.430000299999989</v>
      </c>
      <c r="J1461" s="7">
        <f t="shared" si="296"/>
        <v>2.0449008580000587</v>
      </c>
      <c r="K1461" s="7">
        <f t="shared" si="297"/>
        <v>1.430000299999989</v>
      </c>
      <c r="L1461" s="22">
        <f t="shared" si="298"/>
        <v>1.1554624076723323E-2</v>
      </c>
      <c r="M1461" s="7">
        <f t="shared" ca="1" si="287"/>
        <v>124.41666666666667</v>
      </c>
      <c r="N1461" s="7">
        <f t="shared" ca="1" si="289"/>
        <v>-0.65666456666667727</v>
      </c>
      <c r="O1461" s="7">
        <f t="shared" ca="1" si="290"/>
        <v>0.43120835311553501</v>
      </c>
      <c r="P1461" s="7">
        <f t="shared" ca="1" si="291"/>
        <v>0.65666456666667727</v>
      </c>
      <c r="Q1461" s="22">
        <f t="shared" ca="1" si="292"/>
        <v>5.3059514829038399E-3</v>
      </c>
      <c r="R1461" s="23">
        <f t="shared" ca="1" si="288"/>
        <v>-0.681521447404141</v>
      </c>
      <c r="S1461" s="24">
        <f t="shared" ca="1" si="299"/>
        <v>0</v>
      </c>
    </row>
    <row r="1462" spans="5:19" x14ac:dyDescent="0.3">
      <c r="E1462" s="21">
        <f t="shared" si="293"/>
        <v>1461</v>
      </c>
      <c r="F1462" s="97">
        <v>45586</v>
      </c>
      <c r="G1462" s="98">
        <v>120.41999819999999</v>
      </c>
      <c r="H1462" s="25">
        <f t="shared" si="294"/>
        <v>123.76000209999999</v>
      </c>
      <c r="I1462" s="7">
        <f t="shared" si="295"/>
        <v>-3.3400038999999992</v>
      </c>
      <c r="J1462" s="7">
        <f t="shared" si="296"/>
        <v>11.155626052015204</v>
      </c>
      <c r="K1462" s="7">
        <f t="shared" si="297"/>
        <v>3.3400038999999992</v>
      </c>
      <c r="L1462" s="22">
        <f t="shared" si="298"/>
        <v>2.7736289237048E-2</v>
      </c>
      <c r="M1462" s="7">
        <f t="shared" ca="1" si="287"/>
        <v>122.45666756666667</v>
      </c>
      <c r="N1462" s="7">
        <f t="shared" ca="1" si="289"/>
        <v>-2.036669366666672</v>
      </c>
      <c r="O1462" s="7">
        <f t="shared" ca="1" si="290"/>
        <v>4.1480221091184228</v>
      </c>
      <c r="P1462" s="7">
        <f t="shared" ca="1" si="291"/>
        <v>2.036669366666672</v>
      </c>
      <c r="Q1462" s="22">
        <f t="shared" ca="1" si="292"/>
        <v>1.691304930335626E-2</v>
      </c>
      <c r="R1462" s="23">
        <f t="shared" ca="1" si="288"/>
        <v>-2.0615262474041356</v>
      </c>
      <c r="S1462" s="24">
        <f t="shared" ca="1" si="299"/>
        <v>0</v>
      </c>
    </row>
    <row r="1463" spans="5:19" x14ac:dyDescent="0.3">
      <c r="E1463" s="21">
        <f t="shared" si="293"/>
        <v>1462</v>
      </c>
      <c r="F1463" s="97">
        <v>45587</v>
      </c>
      <c r="G1463" s="98">
        <v>118.9300003</v>
      </c>
      <c r="H1463" s="25">
        <f t="shared" si="294"/>
        <v>120.41999819999999</v>
      </c>
      <c r="I1463" s="7">
        <f t="shared" si="295"/>
        <v>-1.4899978999999917</v>
      </c>
      <c r="J1463" s="7">
        <f t="shared" si="296"/>
        <v>2.2200937420043854</v>
      </c>
      <c r="K1463" s="7">
        <f t="shared" si="297"/>
        <v>1.4899978999999917</v>
      </c>
      <c r="L1463" s="22">
        <f t="shared" si="298"/>
        <v>1.2528360348452732E-2</v>
      </c>
      <c r="M1463" s="7">
        <f t="shared" ca="1" si="287"/>
        <v>122.1700007</v>
      </c>
      <c r="N1463" s="7">
        <f t="shared" ca="1" si="289"/>
        <v>-3.2400003999999996</v>
      </c>
      <c r="O1463" s="7">
        <f t="shared" ca="1" si="290"/>
        <v>10.497602592000158</v>
      </c>
      <c r="P1463" s="7">
        <f t="shared" ca="1" si="291"/>
        <v>3.2400003999999996</v>
      </c>
      <c r="Q1463" s="22">
        <f t="shared" ca="1" si="292"/>
        <v>2.7242919295611904E-2</v>
      </c>
      <c r="R1463" s="23">
        <f t="shared" ca="1" si="288"/>
        <v>-3.2648572807374632</v>
      </c>
      <c r="S1463" s="24">
        <f t="shared" ca="1" si="299"/>
        <v>0</v>
      </c>
    </row>
    <row r="1464" spans="5:19" x14ac:dyDescent="0.3">
      <c r="E1464" s="21">
        <f t="shared" si="293"/>
        <v>1463</v>
      </c>
      <c r="F1464" s="97">
        <v>45588</v>
      </c>
      <c r="G1464" s="98">
        <v>116.01000209999999</v>
      </c>
      <c r="H1464" s="25">
        <f t="shared" si="294"/>
        <v>118.9300003</v>
      </c>
      <c r="I1464" s="7">
        <f t="shared" si="295"/>
        <v>-2.9199982000000091</v>
      </c>
      <c r="J1464" s="7">
        <f t="shared" si="296"/>
        <v>8.5263894880032929</v>
      </c>
      <c r="K1464" s="7">
        <f t="shared" si="297"/>
        <v>2.9199982000000091</v>
      </c>
      <c r="L1464" s="22">
        <f t="shared" si="298"/>
        <v>2.5170227972955182E-2</v>
      </c>
      <c r="M1464" s="7">
        <f t="shared" ca="1" si="287"/>
        <v>121.03666686666666</v>
      </c>
      <c r="N1464" s="7">
        <f t="shared" ca="1" si="289"/>
        <v>-5.0266647666666699</v>
      </c>
      <c r="O1464" s="7">
        <f t="shared" ca="1" si="290"/>
        <v>25.267358676448087</v>
      </c>
      <c r="P1464" s="7">
        <f t="shared" ca="1" si="291"/>
        <v>5.0266647666666699</v>
      </c>
      <c r="Q1464" s="22">
        <f t="shared" ca="1" si="292"/>
        <v>4.3329580860913285E-2</v>
      </c>
      <c r="R1464" s="23">
        <f t="shared" ca="1" si="288"/>
        <v>-5.051521647404134</v>
      </c>
      <c r="S1464" s="24">
        <f t="shared" ca="1" si="299"/>
        <v>0</v>
      </c>
    </row>
    <row r="1465" spans="5:19" x14ac:dyDescent="0.3">
      <c r="E1465" s="21">
        <f t="shared" si="293"/>
        <v>1464</v>
      </c>
      <c r="F1465" s="97">
        <v>45589</v>
      </c>
      <c r="G1465" s="98">
        <v>116.8799973</v>
      </c>
      <c r="H1465" s="25">
        <f t="shared" si="294"/>
        <v>116.01000209999999</v>
      </c>
      <c r="I1465" s="7">
        <f t="shared" si="295"/>
        <v>0.8699952000000053</v>
      </c>
      <c r="J1465" s="7">
        <f t="shared" si="296"/>
        <v>0.7568916480230492</v>
      </c>
      <c r="K1465" s="7">
        <f t="shared" si="297"/>
        <v>0.8699952000000053</v>
      </c>
      <c r="L1465" s="22">
        <f t="shared" si="298"/>
        <v>7.4434909317028647E-3</v>
      </c>
      <c r="M1465" s="7">
        <f t="shared" ca="1" si="287"/>
        <v>118.45333353333332</v>
      </c>
      <c r="N1465" s="7">
        <f t="shared" ca="1" si="289"/>
        <v>-1.5733362333333218</v>
      </c>
      <c r="O1465" s="7">
        <f t="shared" ca="1" si="290"/>
        <v>2.4753869031194848</v>
      </c>
      <c r="P1465" s="7">
        <f t="shared" ca="1" si="291"/>
        <v>1.5733362333333218</v>
      </c>
      <c r="Q1465" s="22">
        <f t="shared" ca="1" si="292"/>
        <v>1.3461124826132435E-2</v>
      </c>
      <c r="R1465" s="23">
        <f t="shared" ca="1" si="288"/>
        <v>-1.5981931140707855</v>
      </c>
      <c r="S1465" s="24">
        <f t="shared" ca="1" si="299"/>
        <v>0</v>
      </c>
    </row>
    <row r="1466" spans="5:19" x14ac:dyDescent="0.3">
      <c r="E1466" s="21">
        <f t="shared" si="293"/>
        <v>1465</v>
      </c>
      <c r="F1466" s="97">
        <v>45590</v>
      </c>
      <c r="G1466" s="98">
        <v>116.88999939999999</v>
      </c>
      <c r="H1466" s="25">
        <f t="shared" si="294"/>
        <v>116.8799973</v>
      </c>
      <c r="I1466" s="7">
        <f t="shared" si="295"/>
        <v>1.000209999999413E-2</v>
      </c>
      <c r="J1466" s="7">
        <f t="shared" si="296"/>
        <v>1.0004200440988256E-4</v>
      </c>
      <c r="K1466" s="7">
        <f t="shared" si="297"/>
        <v>1.000209999999413E-2</v>
      </c>
      <c r="L1466" s="22">
        <f t="shared" si="298"/>
        <v>8.5568483628498758E-5</v>
      </c>
      <c r="M1466" s="7">
        <f t="shared" ca="1" si="287"/>
        <v>117.27333323333333</v>
      </c>
      <c r="N1466" s="7">
        <f t="shared" ca="1" si="289"/>
        <v>-0.3833338333333387</v>
      </c>
      <c r="O1466" s="7">
        <f t="shared" ca="1" si="290"/>
        <v>0.14694482777803189</v>
      </c>
      <c r="P1466" s="7">
        <f t="shared" ca="1" si="291"/>
        <v>0.3833338333333387</v>
      </c>
      <c r="Q1466" s="22">
        <f t="shared" ca="1" si="292"/>
        <v>3.2794408016169323E-3</v>
      </c>
      <c r="R1466" s="23">
        <f t="shared" ca="1" si="288"/>
        <v>-0.40819071407080243</v>
      </c>
      <c r="S1466" s="24">
        <f t="shared" ca="1" si="299"/>
        <v>0</v>
      </c>
    </row>
    <row r="1467" spans="5:19" x14ac:dyDescent="0.3">
      <c r="E1467" s="21">
        <f t="shared" si="293"/>
        <v>1466</v>
      </c>
      <c r="F1467" s="97">
        <v>45593</v>
      </c>
      <c r="G1467" s="98">
        <v>115.3199997</v>
      </c>
      <c r="H1467" s="25">
        <f t="shared" si="294"/>
        <v>116.88999939999999</v>
      </c>
      <c r="I1467" s="7">
        <f t="shared" si="295"/>
        <v>-1.5699996999999968</v>
      </c>
      <c r="J1467" s="7">
        <f t="shared" si="296"/>
        <v>2.4648990580000798</v>
      </c>
      <c r="K1467" s="7">
        <f t="shared" si="297"/>
        <v>1.5699996999999968</v>
      </c>
      <c r="L1467" s="22">
        <f t="shared" si="298"/>
        <v>1.3614288103401694E-2</v>
      </c>
      <c r="M1467" s="7">
        <f t="shared" ca="1" si="287"/>
        <v>116.59333293333333</v>
      </c>
      <c r="N1467" s="7">
        <f t="shared" ca="1" si="289"/>
        <v>-1.2733332333333323</v>
      </c>
      <c r="O1467" s="7">
        <f t="shared" ca="1" si="290"/>
        <v>1.6213775231111183</v>
      </c>
      <c r="P1467" s="7">
        <f t="shared" ca="1" si="291"/>
        <v>1.2733332333333323</v>
      </c>
      <c r="Q1467" s="22">
        <f t="shared" ca="1" si="292"/>
        <v>1.1041738090928319E-2</v>
      </c>
      <c r="R1467" s="23">
        <f t="shared" ca="1" si="288"/>
        <v>-1.2981901140707959</v>
      </c>
      <c r="S1467" s="24">
        <f t="shared" ca="1" si="299"/>
        <v>0</v>
      </c>
    </row>
    <row r="1468" spans="5:19" x14ac:dyDescent="0.3">
      <c r="E1468" s="21">
        <f t="shared" si="293"/>
        <v>1467</v>
      </c>
      <c r="F1468" s="97">
        <v>45594</v>
      </c>
      <c r="G1468" s="98">
        <v>119.4599991</v>
      </c>
      <c r="H1468" s="25">
        <f t="shared" si="294"/>
        <v>115.3199997</v>
      </c>
      <c r="I1468" s="7">
        <f t="shared" si="295"/>
        <v>4.1399994000000078</v>
      </c>
      <c r="J1468" s="7">
        <f t="shared" si="296"/>
        <v>17.139595032000425</v>
      </c>
      <c r="K1468" s="7">
        <f t="shared" si="297"/>
        <v>4.1399994000000078</v>
      </c>
      <c r="L1468" s="22">
        <f t="shared" si="298"/>
        <v>3.4655947021516489E-2</v>
      </c>
      <c r="M1468" s="7">
        <f t="shared" ca="1" si="287"/>
        <v>116.36333213333332</v>
      </c>
      <c r="N1468" s="7">
        <f t="shared" ca="1" si="289"/>
        <v>3.0966669666666888</v>
      </c>
      <c r="O1468" s="7">
        <f t="shared" ca="1" si="290"/>
        <v>9.589346302444671</v>
      </c>
      <c r="P1468" s="7">
        <f t="shared" ca="1" si="291"/>
        <v>3.0966669666666888</v>
      </c>
      <c r="Q1468" s="22">
        <f t="shared" ca="1" si="292"/>
        <v>2.592220818681296E-2</v>
      </c>
      <c r="R1468" s="23">
        <f t="shared" ca="1" si="288"/>
        <v>3.0718100859292252</v>
      </c>
      <c r="S1468" s="24">
        <f t="shared" ca="1" si="299"/>
        <v>1</v>
      </c>
    </row>
    <row r="1469" spans="5:19" x14ac:dyDescent="0.3">
      <c r="E1469" s="21">
        <f t="shared" si="293"/>
        <v>1468</v>
      </c>
      <c r="F1469" s="97">
        <v>45595</v>
      </c>
      <c r="G1469" s="98">
        <v>120.0500031</v>
      </c>
      <c r="H1469" s="25">
        <f t="shared" si="294"/>
        <v>119.4599991</v>
      </c>
      <c r="I1469" s="7">
        <f t="shared" si="295"/>
        <v>0.59000399999999331</v>
      </c>
      <c r="J1469" s="7">
        <f t="shared" si="296"/>
        <v>0.34810472001599213</v>
      </c>
      <c r="K1469" s="7">
        <f t="shared" si="297"/>
        <v>0.59000399999999331</v>
      </c>
      <c r="L1469" s="22">
        <f t="shared" si="298"/>
        <v>4.9146521013292109E-3</v>
      </c>
      <c r="M1469" s="7">
        <f t="shared" ca="1" si="287"/>
        <v>117.22333273333334</v>
      </c>
      <c r="N1469" s="7">
        <f t="shared" ca="1" si="289"/>
        <v>2.8266703666666615</v>
      </c>
      <c r="O1469" s="7">
        <f t="shared" ca="1" si="290"/>
        <v>7.9900653617914381</v>
      </c>
      <c r="P1469" s="7">
        <f t="shared" ca="1" si="291"/>
        <v>2.8266703666666615</v>
      </c>
      <c r="Q1469" s="22">
        <f t="shared" ca="1" si="292"/>
        <v>2.3545775041022565E-2</v>
      </c>
      <c r="R1469" s="23">
        <f t="shared" ca="1" si="288"/>
        <v>2.8018134859291979</v>
      </c>
      <c r="S1469" s="24">
        <f t="shared" ca="1" si="299"/>
        <v>0</v>
      </c>
    </row>
    <row r="1470" spans="5:19" x14ac:dyDescent="0.3">
      <c r="E1470" s="45">
        <f t="shared" si="293"/>
        <v>1469</v>
      </c>
      <c r="F1470" s="97">
        <v>45596</v>
      </c>
      <c r="G1470" s="98">
        <v>119.5400009</v>
      </c>
      <c r="H1470" s="46">
        <f t="shared" si="294"/>
        <v>120.0500031</v>
      </c>
      <c r="I1470" s="47">
        <f t="shared" si="295"/>
        <v>-0.5100022000000024</v>
      </c>
      <c r="J1470" s="47">
        <f t="shared" si="296"/>
        <v>0.26010224400484244</v>
      </c>
      <c r="K1470" s="47">
        <f t="shared" si="297"/>
        <v>0.5100022000000024</v>
      </c>
      <c r="L1470" s="48">
        <f t="shared" si="298"/>
        <v>4.266372730134407E-3</v>
      </c>
      <c r="M1470" s="47">
        <f t="shared" ca="1" si="287"/>
        <v>118.27666729999999</v>
      </c>
      <c r="N1470" s="47">
        <f t="shared" ca="1" si="289"/>
        <v>1.2633336000000099</v>
      </c>
      <c r="O1470" s="47">
        <f t="shared" ca="1" si="290"/>
        <v>1.5960117848889852</v>
      </c>
      <c r="P1470" s="47">
        <f t="shared" ca="1" si="291"/>
        <v>1.2633336000000099</v>
      </c>
      <c r="Q1470" s="48">
        <f t="shared" ca="1" si="292"/>
        <v>1.0568291705609398E-2</v>
      </c>
      <c r="R1470" s="49">
        <f t="shared" ca="1" si="288"/>
        <v>1.2384767192625463</v>
      </c>
      <c r="S1470" s="50">
        <f t="shared" ca="1" si="299"/>
        <v>0</v>
      </c>
    </row>
  </sheetData>
  <mergeCells count="10">
    <mergeCell ref="A12:B12"/>
    <mergeCell ref="A27:B27"/>
    <mergeCell ref="A39:B39"/>
    <mergeCell ref="A49:B49"/>
    <mergeCell ref="A1:B1"/>
    <mergeCell ref="A6:C6"/>
    <mergeCell ref="A7:B7"/>
    <mergeCell ref="A8:B8"/>
    <mergeCell ref="A9:B9"/>
    <mergeCell ref="A10:B10"/>
  </mergeCells>
  <pageMargins left="0.7" right="0.7" top="0.75" bottom="0.75" header="0.3" footer="0.3"/>
  <drawing r:id="rId1"/>
  <legacy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1E3C5-0772-4F29-AD8F-A4948A41C54D}">
  <dimension ref="A1:Q1476"/>
  <sheetViews>
    <sheetView zoomScaleNormal="100" workbookViewId="0">
      <selection activeCell="M1471" sqref="M1471"/>
    </sheetView>
  </sheetViews>
  <sheetFormatPr defaultRowHeight="15.6" x14ac:dyDescent="0.3"/>
  <cols>
    <col min="1" max="1" width="17.3984375" bestFit="1" customWidth="1"/>
    <col min="2" max="2" width="22.59765625" customWidth="1"/>
    <col min="4" max="4" width="17.3984375" customWidth="1"/>
    <col min="6" max="6" width="14.296875" bestFit="1" customWidth="1"/>
    <col min="7" max="7" width="10.796875" customWidth="1"/>
    <col min="8" max="8" width="16.69921875" style="61" customWidth="1"/>
    <col min="9" max="9" width="8.796875" style="61"/>
    <col min="10" max="10" width="10.3984375" style="61" customWidth="1"/>
    <col min="11" max="11" width="11.5" style="61" customWidth="1"/>
    <col min="12" max="12" width="14.796875" style="61" customWidth="1"/>
    <col min="13" max="13" width="17.8984375" style="61" customWidth="1"/>
    <col min="14" max="14" width="11.09765625" style="61" bestFit="1" customWidth="1"/>
    <col min="15" max="15" width="13.69921875" style="61" bestFit="1" customWidth="1"/>
    <col min="16" max="16" width="14.796875" style="61" bestFit="1" customWidth="1"/>
    <col min="17" max="17" width="18.19921875" style="61" bestFit="1" customWidth="1"/>
  </cols>
  <sheetData>
    <row r="1" spans="1:17" x14ac:dyDescent="0.3">
      <c r="A1" s="216" t="s">
        <v>133</v>
      </c>
      <c r="B1" s="216"/>
      <c r="C1" s="216"/>
      <c r="F1" s="186" t="s">
        <v>0</v>
      </c>
      <c r="G1" s="187" t="s">
        <v>1</v>
      </c>
      <c r="H1" s="191" t="s">
        <v>122</v>
      </c>
      <c r="I1" s="192" t="s">
        <v>117</v>
      </c>
      <c r="J1" s="192" t="s">
        <v>118</v>
      </c>
      <c r="K1" s="192" t="s">
        <v>119</v>
      </c>
      <c r="L1" s="192" t="s">
        <v>120</v>
      </c>
      <c r="M1" s="193" t="s">
        <v>123</v>
      </c>
      <c r="N1" s="192" t="s">
        <v>8</v>
      </c>
      <c r="O1" s="192" t="s">
        <v>14</v>
      </c>
      <c r="P1" s="192" t="s">
        <v>124</v>
      </c>
      <c r="Q1" s="192" t="s">
        <v>125</v>
      </c>
    </row>
    <row r="2" spans="1:17" ht="16.2" thickBot="1" x14ac:dyDescent="0.35">
      <c r="F2" s="97">
        <v>43467</v>
      </c>
      <c r="G2" s="98">
        <v>99.704498290000004</v>
      </c>
      <c r="H2" s="116"/>
      <c r="I2" s="116"/>
      <c r="J2" s="116"/>
      <c r="K2" s="116"/>
      <c r="L2" s="188"/>
      <c r="M2" s="189"/>
      <c r="N2" s="189"/>
      <c r="O2" s="189"/>
      <c r="P2" s="189"/>
      <c r="Q2" s="190"/>
    </row>
    <row r="3" spans="1:17" ht="16.2" thickBot="1" x14ac:dyDescent="0.35">
      <c r="A3" s="223" t="s">
        <v>126</v>
      </c>
      <c r="B3" s="224"/>
      <c r="C3" s="99" t="s">
        <v>127</v>
      </c>
      <c r="D3" s="101" t="s">
        <v>128</v>
      </c>
      <c r="F3" s="97">
        <v>43468</v>
      </c>
      <c r="G3" s="98">
        <v>99.36231995</v>
      </c>
      <c r="H3" s="116"/>
      <c r="I3" s="116"/>
      <c r="J3" s="116"/>
      <c r="K3" s="116"/>
      <c r="L3" s="188"/>
      <c r="M3" s="189"/>
      <c r="N3" s="189"/>
      <c r="O3" s="189"/>
      <c r="P3" s="189"/>
      <c r="Q3" s="190"/>
    </row>
    <row r="4" spans="1:17" ht="16.2" thickBot="1" x14ac:dyDescent="0.35">
      <c r="A4" s="217" t="s">
        <v>53</v>
      </c>
      <c r="B4" s="225"/>
      <c r="C4" s="36">
        <f>AVERAGE(I5:I1470)</f>
        <v>2.3517777785129583E-2</v>
      </c>
      <c r="D4" s="66">
        <f>AVERAGE(N8:N1470)</f>
        <v>2.9946019679420836E-2</v>
      </c>
      <c r="F4" s="97">
        <v>43469</v>
      </c>
      <c r="G4" s="98">
        <v>103.40219879999999</v>
      </c>
      <c r="H4" s="116"/>
      <c r="I4" s="116"/>
      <c r="J4" s="116"/>
      <c r="K4" s="116"/>
      <c r="L4" s="188"/>
      <c r="M4" s="189"/>
      <c r="N4" s="189"/>
      <c r="O4" s="189"/>
      <c r="P4" s="189"/>
      <c r="Q4" s="190"/>
    </row>
    <row r="5" spans="1:17" ht="16.2" thickBot="1" x14ac:dyDescent="0.35">
      <c r="A5" s="217" t="s">
        <v>54</v>
      </c>
      <c r="B5" s="225"/>
      <c r="C5" s="40">
        <f>AVERAGE(K5:K1470)</f>
        <v>2.3251772531575683</v>
      </c>
      <c r="D5" s="58">
        <f>AVERAGE(P8:P1470)</f>
        <v>2.9433873118694405</v>
      </c>
      <c r="F5" s="97">
        <v>43472</v>
      </c>
      <c r="G5" s="98">
        <v>103.7063675</v>
      </c>
      <c r="H5" s="60">
        <f>$A$10*G4+$A$11*G3+$A$12*G2</f>
        <v>101.08092499199999</v>
      </c>
      <c r="I5" s="60">
        <f>(Table8[[#This Row],[Adj Close]]-Table8[[#This Row],[Forecast 3 Period]])</f>
        <v>2.6254425080000061</v>
      </c>
      <c r="J5" s="60">
        <f>Table8[[#This Row],[Erorr ]]^2</f>
        <v>6.8929483628133621</v>
      </c>
      <c r="K5" s="60">
        <f>ABS(Table8[[#This Row],[Erorr ]])</f>
        <v>2.6254425080000061</v>
      </c>
      <c r="L5" s="8">
        <f>Table8[[#This Row],[Abs Erorr ]]/Table8[[#This Row],[Adj Close]]</f>
        <v>2.5316116756283129E-2</v>
      </c>
      <c r="M5" s="189"/>
      <c r="N5" s="189"/>
      <c r="O5" s="189"/>
      <c r="P5" s="189"/>
      <c r="Q5" s="190"/>
    </row>
    <row r="6" spans="1:17" ht="16.2" thickBot="1" x14ac:dyDescent="0.35">
      <c r="A6" s="217" t="s">
        <v>55</v>
      </c>
      <c r="B6" s="225"/>
      <c r="C6" s="40">
        <f>SQRT(AVERAGE(J5:OJ1470))</f>
        <v>4.398672001154277</v>
      </c>
      <c r="D6" s="58">
        <f>SQRT(AVERAGE(O8:O1470))</f>
        <v>4.0434192831883218</v>
      </c>
      <c r="F6" s="97">
        <v>43473</v>
      </c>
      <c r="G6" s="98">
        <v>105.8166275</v>
      </c>
      <c r="H6" s="60">
        <f t="shared" ref="H6:H69" si="0">$A$10*G5+$A$11*G4+$A$12*G3</f>
        <v>102.311902625</v>
      </c>
      <c r="I6" s="60">
        <f>(Table8[[#This Row],[Adj Close]]-Table8[[#This Row],[Forecast 3 Period]])</f>
        <v>3.5047248749999937</v>
      </c>
      <c r="J6" s="60">
        <f>Table8[[#This Row],[Erorr ]]^2</f>
        <v>12.283096449443722</v>
      </c>
      <c r="K6" s="60">
        <f>ABS(Table8[[#This Row],[Erorr ]])</f>
        <v>3.5047248749999937</v>
      </c>
      <c r="L6" s="8">
        <f>Table8[[#This Row],[Abs Erorr ]]/Table8[[#This Row],[Adj Close]]</f>
        <v>3.3120738751572801E-2</v>
      </c>
      <c r="M6" s="189"/>
      <c r="N6" s="189"/>
      <c r="O6" s="189"/>
      <c r="P6" s="189"/>
      <c r="Q6" s="190"/>
    </row>
    <row r="7" spans="1:17" ht="16.2" thickBot="1" x14ac:dyDescent="0.35">
      <c r="A7" s="217" t="s">
        <v>56</v>
      </c>
      <c r="B7" s="225"/>
      <c r="C7" s="43">
        <f>AVERAGE(L5:L1470)</f>
        <v>2.0129009695985113E-2</v>
      </c>
      <c r="D7" s="59">
        <f>AVERAGE(Q8:Q1470)</f>
        <v>2.557837664969392E-2</v>
      </c>
      <c r="F7" s="97">
        <v>43474</v>
      </c>
      <c r="G7" s="98">
        <v>106.5580597</v>
      </c>
      <c r="H7" s="60">
        <f t="shared" si="0"/>
        <v>104.45922088999998</v>
      </c>
      <c r="I7" s="60">
        <f>(Table8[[#This Row],[Adj Close]]-Table8[[#This Row],[Forecast 3 Period]])</f>
        <v>2.0988388100000179</v>
      </c>
      <c r="J7" s="60">
        <f>Table8[[#This Row],[Erorr ]]^2</f>
        <v>4.405124350362291</v>
      </c>
      <c r="K7" s="60">
        <f>ABS(Table8[[#This Row],[Erorr ]])</f>
        <v>2.0988388100000179</v>
      </c>
      <c r="L7" s="8">
        <f>Table8[[#This Row],[Abs Erorr ]]/Table8[[#This Row],[Adj Close]]</f>
        <v>1.9696668801111983E-2</v>
      </c>
      <c r="M7" s="189"/>
      <c r="N7" s="189"/>
      <c r="O7" s="189"/>
      <c r="P7" s="189"/>
      <c r="Q7" s="190"/>
    </row>
    <row r="8" spans="1:17" x14ac:dyDescent="0.3">
      <c r="F8" s="97">
        <v>43475</v>
      </c>
      <c r="G8" s="98">
        <v>107.0713654</v>
      </c>
      <c r="H8" s="60">
        <f t="shared" si="0"/>
        <v>105.48012238</v>
      </c>
      <c r="I8" s="60">
        <f>(Table8[[#This Row],[Adj Close]]-Table8[[#This Row],[Forecast 3 Period]])</f>
        <v>1.5912430200000074</v>
      </c>
      <c r="J8" s="60">
        <f>Table8[[#This Row],[Erorr ]]^2</f>
        <v>2.5320543486987441</v>
      </c>
      <c r="K8" s="60">
        <f>ABS(Table8[[#This Row],[Erorr ]])</f>
        <v>1.5912430200000074</v>
      </c>
      <c r="L8" s="8">
        <f>Table8[[#This Row],[Abs Erorr ]]/Table8[[#This Row],[Adj Close]]</f>
        <v>1.486151796099172E-2</v>
      </c>
      <c r="M8" s="64">
        <f>$B$10*G7+$B$11*G6+$B$12*G5+$B$13*G4+$B$14*G3+$B$15*G2</f>
        <v>103.80333252400001</v>
      </c>
      <c r="N8" s="60">
        <f>(Table8[[#This Row],[Adj Close]]-Table8[[#This Row],[Forecast 6 Period ]])</f>
        <v>3.2680328759999924</v>
      </c>
      <c r="O8" s="60">
        <f>Table8[[#This Row],[Erorr 2]]^2</f>
        <v>10.680038878616781</v>
      </c>
      <c r="P8" s="60">
        <f>ABS(Table8[[#This Row],[Erorr 2]])</f>
        <v>3.2680328759999924</v>
      </c>
      <c r="Q8" s="8">
        <f>Table8[[#This Row],[Abs Erorr 4]]/Table8[[#This Row],[Adj Close]]</f>
        <v>3.0522006175892031E-2</v>
      </c>
    </row>
    <row r="9" spans="1:17" x14ac:dyDescent="0.3">
      <c r="A9" s="102" t="s">
        <v>116</v>
      </c>
      <c r="B9" s="102" t="s">
        <v>121</v>
      </c>
      <c r="F9" s="97">
        <v>43476</v>
      </c>
      <c r="G9" s="98">
        <v>107.3185196</v>
      </c>
      <c r="H9" s="60">
        <f t="shared" si="0"/>
        <v>106.54095232</v>
      </c>
      <c r="I9" s="60">
        <f>(Table8[[#This Row],[Adj Close]]-Table8[[#This Row],[Forecast 3 Period]])</f>
        <v>0.77756727999999953</v>
      </c>
      <c r="J9" s="60">
        <f>Table8[[#This Row],[Erorr ]]^2</f>
        <v>0.60461087492659771</v>
      </c>
      <c r="K9" s="60">
        <f>ABS(Table8[[#This Row],[Erorr ]])</f>
        <v>0.77756727999999953</v>
      </c>
      <c r="L9" s="8">
        <f>Table8[[#This Row],[Abs Erorr ]]/Table8[[#This Row],[Adj Close]]</f>
        <v>7.2454156365384633E-3</v>
      </c>
      <c r="M9" s="64">
        <f t="shared" ref="M9:M72" si="1">$B$10*G8+$B$11*G7+$B$12*G6+$B$13*G5+$B$14*G4+$B$15*G3</f>
        <v>104.90693589500002</v>
      </c>
      <c r="N9" s="60">
        <f>(Table8[[#This Row],[Adj Close]]-Table8[[#This Row],[Forecast 6 Period ]])</f>
        <v>2.411583704999984</v>
      </c>
      <c r="O9" s="60">
        <f>Table8[[#This Row],[Erorr 2]]^2</f>
        <v>5.8157359662214496</v>
      </c>
      <c r="P9" s="60">
        <f>ABS(Table8[[#This Row],[Erorr 2]])</f>
        <v>2.411583704999984</v>
      </c>
      <c r="Q9" s="8">
        <f>Table8[[#This Row],[Abs Erorr 4]]/Table8[[#This Row],[Adj Close]]</f>
        <v>2.2471272563099949E-2</v>
      </c>
    </row>
    <row r="10" spans="1:17" x14ac:dyDescent="0.3">
      <c r="A10" s="59">
        <v>0.4</v>
      </c>
      <c r="B10" s="59">
        <v>0.2</v>
      </c>
      <c r="F10" s="97">
        <v>43479</v>
      </c>
      <c r="G10" s="98">
        <v>107.72725680000001</v>
      </c>
      <c r="H10" s="60">
        <f t="shared" si="0"/>
        <v>107.01623537</v>
      </c>
      <c r="I10" s="60">
        <f>(Table8[[#This Row],[Adj Close]]-Table8[[#This Row],[Forecast 3 Period]])</f>
        <v>0.7110214300000024</v>
      </c>
      <c r="J10" s="60">
        <f>Table8[[#This Row],[Erorr ]]^2</f>
        <v>0.50555147391924826</v>
      </c>
      <c r="K10" s="60">
        <f>ABS(Table8[[#This Row],[Erorr ]])</f>
        <v>0.7110214300000024</v>
      </c>
      <c r="L10" s="8">
        <f>Table8[[#This Row],[Abs Erorr ]]/Table8[[#This Row],[Adj Close]]</f>
        <v>6.6001999040970882E-3</v>
      </c>
      <c r="M10" s="64">
        <f t="shared" si="1"/>
        <v>106.06377107</v>
      </c>
      <c r="N10" s="60">
        <f>(Table8[[#This Row],[Adj Close]]-Table8[[#This Row],[Forecast 6 Period ]])</f>
        <v>1.663485730000005</v>
      </c>
      <c r="O10" s="60">
        <f>Table8[[#This Row],[Erorr 2]]^2</f>
        <v>2.7671847739136495</v>
      </c>
      <c r="P10" s="60">
        <f>ABS(Table8[[#This Row],[Erorr 2]])</f>
        <v>1.663485730000005</v>
      </c>
      <c r="Q10" s="8">
        <f>Table8[[#This Row],[Abs Erorr 4]]/Table8[[#This Row],[Adj Close]]</f>
        <v>1.5441641970781204E-2</v>
      </c>
    </row>
    <row r="11" spans="1:17" x14ac:dyDescent="0.3">
      <c r="A11" s="59">
        <v>0.3</v>
      </c>
      <c r="B11" s="59">
        <v>0.2</v>
      </c>
      <c r="F11" s="97">
        <v>43480</v>
      </c>
      <c r="G11" s="98">
        <v>108.2595673</v>
      </c>
      <c r="H11" s="60">
        <f t="shared" si="0"/>
        <v>107.40786822000001</v>
      </c>
      <c r="I11" s="60">
        <f>(Table8[[#This Row],[Adj Close]]-Table8[[#This Row],[Forecast 3 Period]])</f>
        <v>0.85169907999998884</v>
      </c>
      <c r="J11" s="60">
        <f>Table8[[#This Row],[Erorr ]]^2</f>
        <v>0.72539132287282737</v>
      </c>
      <c r="K11" s="60">
        <f>ABS(Table8[[#This Row],[Erorr ]])</f>
        <v>0.85169907999998884</v>
      </c>
      <c r="L11" s="8">
        <f>Table8[[#This Row],[Abs Erorr ]]/Table8[[#This Row],[Adj Close]]</f>
        <v>7.8671945698788031E-3</v>
      </c>
      <c r="M11" s="64">
        <f t="shared" si="1"/>
        <v>106.6873398</v>
      </c>
      <c r="N11" s="60">
        <f>(Table8[[#This Row],[Adj Close]]-Table8[[#This Row],[Forecast 6 Period ]])</f>
        <v>1.5722274999999968</v>
      </c>
      <c r="O11" s="60">
        <f>Table8[[#This Row],[Erorr 2]]^2</f>
        <v>2.47189931175624</v>
      </c>
      <c r="P11" s="60">
        <f>ABS(Table8[[#This Row],[Erorr 2]])</f>
        <v>1.5722274999999968</v>
      </c>
      <c r="Q11" s="8">
        <f>Table8[[#This Row],[Abs Erorr 4]]/Table8[[#This Row],[Adj Close]]</f>
        <v>1.4522758026948041E-2</v>
      </c>
    </row>
    <row r="12" spans="1:17" x14ac:dyDescent="0.3">
      <c r="A12" s="59">
        <v>0.3</v>
      </c>
      <c r="B12" s="59">
        <v>0.2</v>
      </c>
      <c r="F12" s="97">
        <v>43481</v>
      </c>
      <c r="G12" s="98">
        <v>107.4325714</v>
      </c>
      <c r="H12" s="60">
        <f t="shared" si="0"/>
        <v>107.81755984</v>
      </c>
      <c r="I12" s="60">
        <f>(Table8[[#This Row],[Adj Close]]-Table8[[#This Row],[Forecast 3 Period]])</f>
        <v>-0.38498844000000076</v>
      </c>
      <c r="J12" s="60">
        <f>Table8[[#This Row],[Erorr ]]^2</f>
        <v>0.14821609893363419</v>
      </c>
      <c r="K12" s="60">
        <f>ABS(Table8[[#This Row],[Erorr ]])</f>
        <v>0.38498844000000076</v>
      </c>
      <c r="L12" s="8">
        <f>Table8[[#This Row],[Abs Erorr ]]/Table8[[#This Row],[Adj Close]]</f>
        <v>3.5835355607992153E-3</v>
      </c>
      <c r="M12" s="64">
        <f t="shared" si="1"/>
        <v>107.31281054000002</v>
      </c>
      <c r="N12" s="60">
        <f>(Table8[[#This Row],[Adj Close]]-Table8[[#This Row],[Forecast 6 Period ]])</f>
        <v>0.11976085999998531</v>
      </c>
      <c r="O12" s="60">
        <f>Table8[[#This Row],[Erorr 2]]^2</f>
        <v>1.4342663587936082E-2</v>
      </c>
      <c r="P12" s="60">
        <f>ABS(Table8[[#This Row],[Erorr 2]])</f>
        <v>0.11976085999998531</v>
      </c>
      <c r="Q12" s="8">
        <f>Table8[[#This Row],[Abs Erorr 4]]/Table8[[#This Row],[Adj Close]]</f>
        <v>1.1147537328701164E-3</v>
      </c>
    </row>
    <row r="13" spans="1:17" x14ac:dyDescent="0.3">
      <c r="A13" s="59"/>
      <c r="B13" s="59">
        <v>0.2</v>
      </c>
      <c r="F13" s="97">
        <v>43482</v>
      </c>
      <c r="G13" s="98">
        <v>108.66831209999999</v>
      </c>
      <c r="H13" s="60">
        <f t="shared" si="0"/>
        <v>107.76907578999999</v>
      </c>
      <c r="I13" s="60">
        <f>(Table8[[#This Row],[Adj Close]]-Table8[[#This Row],[Forecast 3 Period]])</f>
        <v>0.89923631000000626</v>
      </c>
      <c r="J13" s="60">
        <f>Table8[[#This Row],[Erorr ]]^2</f>
        <v>0.80862594122242737</v>
      </c>
      <c r="K13" s="60">
        <f>ABS(Table8[[#This Row],[Erorr ]])</f>
        <v>0.89923631000000626</v>
      </c>
      <c r="L13" s="8">
        <f>Table8[[#This Row],[Abs Erorr ]]/Table8[[#This Row],[Adj Close]]</f>
        <v>8.2750554657782926E-3</v>
      </c>
      <c r="M13" s="64">
        <f t="shared" si="1"/>
        <v>107.51052553000001</v>
      </c>
      <c r="N13" s="60">
        <f>(Table8[[#This Row],[Adj Close]]-Table8[[#This Row],[Forecast 6 Period ]])</f>
        <v>1.1577865699999847</v>
      </c>
      <c r="O13" s="60">
        <f>Table8[[#This Row],[Erorr 2]]^2</f>
        <v>1.3404697416723297</v>
      </c>
      <c r="P13" s="60">
        <f>ABS(Table8[[#This Row],[Erorr 2]])</f>
        <v>1.1577865699999847</v>
      </c>
      <c r="Q13" s="8">
        <f>Table8[[#This Row],[Abs Erorr 4]]/Table8[[#This Row],[Adj Close]]</f>
        <v>1.0654316310117647E-2</v>
      </c>
    </row>
    <row r="14" spans="1:17" x14ac:dyDescent="0.3">
      <c r="A14" s="59"/>
      <c r="B14" s="59">
        <v>0.1</v>
      </c>
      <c r="F14" s="97">
        <v>43483</v>
      </c>
      <c r="G14" s="98">
        <v>110.4363632</v>
      </c>
      <c r="H14" s="60">
        <f t="shared" si="0"/>
        <v>108.17496645</v>
      </c>
      <c r="I14" s="60">
        <f>(Table8[[#This Row],[Adj Close]]-Table8[[#This Row],[Forecast 3 Period]])</f>
        <v>2.261396750000003</v>
      </c>
      <c r="J14" s="60">
        <f>Table8[[#This Row],[Erorr ]]^2</f>
        <v>5.1139152609105762</v>
      </c>
      <c r="K14" s="60">
        <f>ABS(Table8[[#This Row],[Erorr ]])</f>
        <v>2.261396750000003</v>
      </c>
      <c r="L14" s="8">
        <f>Table8[[#This Row],[Abs Erorr ]]/Table8[[#This Row],[Adj Close]]</f>
        <v>2.0476921590623358E-2</v>
      </c>
      <c r="M14" s="64">
        <f t="shared" si="1"/>
        <v>107.85653002000001</v>
      </c>
      <c r="N14" s="60">
        <f>(Table8[[#This Row],[Adj Close]]-Table8[[#This Row],[Forecast 6 Period ]])</f>
        <v>2.5798331799999943</v>
      </c>
      <c r="O14" s="60">
        <f>Table8[[#This Row],[Erorr 2]]^2</f>
        <v>6.6555392366288828</v>
      </c>
      <c r="P14" s="60">
        <f>ABS(Table8[[#This Row],[Erorr 2]])</f>
        <v>2.5798331799999943</v>
      </c>
      <c r="Q14" s="8">
        <f>Table8[[#This Row],[Abs Erorr 4]]/Table8[[#This Row],[Adj Close]]</f>
        <v>2.3360359805836076E-2</v>
      </c>
    </row>
    <row r="15" spans="1:17" x14ac:dyDescent="0.3">
      <c r="A15" s="59"/>
      <c r="B15" s="59">
        <v>0.1</v>
      </c>
      <c r="F15" s="97">
        <v>43487</v>
      </c>
      <c r="G15" s="98">
        <v>110.5314178</v>
      </c>
      <c r="H15" s="60">
        <f t="shared" si="0"/>
        <v>109.00481033</v>
      </c>
      <c r="I15" s="60">
        <f>(Table8[[#This Row],[Adj Close]]-Table8[[#This Row],[Forecast 3 Period]])</f>
        <v>1.5266074700000019</v>
      </c>
      <c r="J15" s="60">
        <f>Table8[[#This Row],[Erorr ]]^2</f>
        <v>2.3305303674598066</v>
      </c>
      <c r="K15" s="60">
        <f>ABS(Table8[[#This Row],[Erorr ]])</f>
        <v>1.5266074700000019</v>
      </c>
      <c r="L15" s="8">
        <f>Table8[[#This Row],[Abs Erorr ]]/Table8[[#This Row],[Adj Close]]</f>
        <v>1.3811525269333892E-2</v>
      </c>
      <c r="M15" s="64">
        <f t="shared" si="1"/>
        <v>108.46394044000002</v>
      </c>
      <c r="N15" s="60">
        <f>(Table8[[#This Row],[Adj Close]]-Table8[[#This Row],[Forecast 6 Period ]])</f>
        <v>2.0674773599999838</v>
      </c>
      <c r="O15" s="60">
        <f>Table8[[#This Row],[Erorr 2]]^2</f>
        <v>4.2744626341125027</v>
      </c>
      <c r="P15" s="60">
        <f>ABS(Table8[[#This Row],[Erorr 2]])</f>
        <v>2.0674773599999838</v>
      </c>
      <c r="Q15" s="8">
        <f>Table8[[#This Row],[Abs Erorr 4]]/Table8[[#This Row],[Adj Close]]</f>
        <v>1.870488410581108E-2</v>
      </c>
    </row>
    <row r="16" spans="1:17" x14ac:dyDescent="0.3">
      <c r="A16" s="102">
        <f>SUM(A10:A12)</f>
        <v>1</v>
      </c>
      <c r="B16" s="102">
        <f>SUM(B10:B15)</f>
        <v>1</v>
      </c>
      <c r="F16" s="97">
        <v>43488</v>
      </c>
      <c r="G16" s="98">
        <v>112.1853943</v>
      </c>
      <c r="H16" s="60">
        <f t="shared" si="0"/>
        <v>109.94396971</v>
      </c>
      <c r="I16" s="60">
        <f>(Table8[[#This Row],[Adj Close]]-Table8[[#This Row],[Forecast 3 Period]])</f>
        <v>2.2414245899999941</v>
      </c>
      <c r="J16" s="60">
        <f>Table8[[#This Row],[Erorr ]]^2</f>
        <v>5.0239841926566413</v>
      </c>
      <c r="K16" s="60">
        <f>ABS(Table8[[#This Row],[Erorr ]])</f>
        <v>2.2414245899999941</v>
      </c>
      <c r="L16" s="8">
        <f>Table8[[#This Row],[Abs Erorr ]]/Table8[[#This Row],[Adj Close]]</f>
        <v>1.9979647118822795E-2</v>
      </c>
      <c r="M16" s="64">
        <f t="shared" si="1"/>
        <v>109.01241531000002</v>
      </c>
      <c r="N16" s="60">
        <f>(Table8[[#This Row],[Adj Close]]-Table8[[#This Row],[Forecast 6 Period ]])</f>
        <v>3.1729789899999759</v>
      </c>
      <c r="O16" s="60">
        <f>Table8[[#This Row],[Erorr 2]]^2</f>
        <v>10.067795670981267</v>
      </c>
      <c r="P16" s="60">
        <f>ABS(Table8[[#This Row],[Erorr 2]])</f>
        <v>3.1729789899999759</v>
      </c>
      <c r="Q16" s="8">
        <f>Table8[[#This Row],[Abs Erorr 4]]/Table8[[#This Row],[Adj Close]]</f>
        <v>2.828335194432682E-2</v>
      </c>
    </row>
    <row r="17" spans="1:17" x14ac:dyDescent="0.3">
      <c r="F17" s="97">
        <v>43489</v>
      </c>
      <c r="G17" s="98">
        <v>108.6778183</v>
      </c>
      <c r="H17" s="60">
        <f t="shared" si="0"/>
        <v>111.16449202</v>
      </c>
      <c r="I17" s="60">
        <f>(Table8[[#This Row],[Adj Close]]-Table8[[#This Row],[Forecast 3 Period]])</f>
        <v>-2.4866737199999989</v>
      </c>
      <c r="J17" s="60">
        <f>Table8[[#This Row],[Erorr ]]^2</f>
        <v>6.1835461897386326</v>
      </c>
      <c r="K17" s="60">
        <f>ABS(Table8[[#This Row],[Erorr ]])</f>
        <v>2.4866737199999989</v>
      </c>
      <c r="L17" s="8">
        <f>Table8[[#This Row],[Abs Erorr ]]/Table8[[#This Row],[Adj Close]]</f>
        <v>2.2881152372194787E-2</v>
      </c>
      <c r="M17" s="64">
        <f t="shared" si="1"/>
        <v>109.93351135</v>
      </c>
      <c r="N17" s="60">
        <f>(Table8[[#This Row],[Adj Close]]-Table8[[#This Row],[Forecast 6 Period ]])</f>
        <v>-1.255693050000005</v>
      </c>
      <c r="O17" s="60">
        <f>Table8[[#This Row],[Erorr 2]]^2</f>
        <v>1.576765035818315</v>
      </c>
      <c r="P17" s="60">
        <f>ABS(Table8[[#This Row],[Erorr 2]])</f>
        <v>1.255693050000005</v>
      </c>
      <c r="Q17" s="8">
        <f>Table8[[#This Row],[Abs Erorr 4]]/Table8[[#This Row],[Adj Close]]</f>
        <v>1.1554271788321361E-2</v>
      </c>
    </row>
    <row r="18" spans="1:17" x14ac:dyDescent="0.3">
      <c r="A18" s="216" t="s">
        <v>140</v>
      </c>
      <c r="B18" s="216"/>
      <c r="C18" s="216"/>
      <c r="D18" s="216"/>
      <c r="F18" s="97">
        <v>43490</v>
      </c>
      <c r="G18" s="98">
        <v>110.6454849</v>
      </c>
      <c r="H18" s="60">
        <f t="shared" si="0"/>
        <v>110.28617095</v>
      </c>
      <c r="I18" s="60">
        <f>(Table8[[#This Row],[Adj Close]]-Table8[[#This Row],[Forecast 3 Period]])</f>
        <v>0.35931395000000066</v>
      </c>
      <c r="J18" s="60">
        <f>Table8[[#This Row],[Erorr ]]^2</f>
        <v>0.12910651466460296</v>
      </c>
      <c r="K18" s="60">
        <f>ABS(Table8[[#This Row],[Erorr ]])</f>
        <v>0.35931395000000066</v>
      </c>
      <c r="L18" s="8">
        <f>Table8[[#This Row],[Abs Erorr ]]/Table8[[#This Row],[Adj Close]]</f>
        <v>3.2474343650330069E-3</v>
      </c>
      <c r="M18" s="64">
        <f t="shared" si="1"/>
        <v>109.97628707</v>
      </c>
      <c r="N18" s="60">
        <f>(Table8[[#This Row],[Adj Close]]-Table8[[#This Row],[Forecast 6 Period ]])</f>
        <v>0.66919783000000166</v>
      </c>
      <c r="O18" s="60">
        <f>Table8[[#This Row],[Erorr 2]]^2</f>
        <v>0.44782573567671113</v>
      </c>
      <c r="P18" s="60">
        <f>ABS(Table8[[#This Row],[Erorr 2]])</f>
        <v>0.66919783000000166</v>
      </c>
      <c r="Q18" s="8">
        <f>Table8[[#This Row],[Abs Erorr 4]]/Table8[[#This Row],[Adj Close]]</f>
        <v>6.0481259637916018E-3</v>
      </c>
    </row>
    <row r="19" spans="1:17" x14ac:dyDescent="0.3">
      <c r="A19" s="26" t="s">
        <v>49</v>
      </c>
      <c r="B19" s="200">
        <v>1.86</v>
      </c>
      <c r="C19" s="220">
        <v>1.87</v>
      </c>
      <c r="D19" s="221"/>
      <c r="F19" s="97">
        <v>43493</v>
      </c>
      <c r="G19" s="98">
        <v>110.55993650000001</v>
      </c>
      <c r="H19" s="60">
        <f t="shared" si="0"/>
        <v>110.51715773999999</v>
      </c>
      <c r="I19" s="60">
        <f>(Table8[[#This Row],[Adj Close]]-Table8[[#This Row],[Forecast 3 Period]])</f>
        <v>4.2778760000018679E-2</v>
      </c>
      <c r="J19" s="60">
        <f>Table8[[#This Row],[Erorr ]]^2</f>
        <v>1.8300223071391981E-3</v>
      </c>
      <c r="K19" s="60">
        <f>ABS(Table8[[#This Row],[Erorr ]])</f>
        <v>4.2778760000018679E-2</v>
      </c>
      <c r="L19" s="8">
        <f>Table8[[#This Row],[Abs Erorr ]]/Table8[[#This Row],[Adj Close]]</f>
        <v>3.8692822512627508E-4</v>
      </c>
      <c r="M19" s="64">
        <f t="shared" si="1"/>
        <v>110.31849059000001</v>
      </c>
      <c r="N19" s="60">
        <f>(Table8[[#This Row],[Adj Close]]-Table8[[#This Row],[Forecast 6 Period ]])</f>
        <v>0.24144590999999593</v>
      </c>
      <c r="O19" s="60">
        <f>Table8[[#This Row],[Erorr 2]]^2</f>
        <v>5.8296127455726134E-2</v>
      </c>
      <c r="P19" s="60">
        <f>ABS(Table8[[#This Row],[Erorr 2]])</f>
        <v>0.24144590999999593</v>
      </c>
      <c r="Q19" s="8">
        <f>Table8[[#This Row],[Abs Erorr 4]]/Table8[[#This Row],[Adj Close]]</f>
        <v>2.1838463157944732E-3</v>
      </c>
    </row>
    <row r="20" spans="1:17" x14ac:dyDescent="0.3">
      <c r="A20" s="41" t="s">
        <v>115</v>
      </c>
      <c r="B20" s="42" t="s">
        <v>131</v>
      </c>
      <c r="C20" s="218" t="s">
        <v>132</v>
      </c>
      <c r="D20" s="219"/>
      <c r="F20" s="97">
        <v>43494</v>
      </c>
      <c r="G20" s="98">
        <v>110.8355942</v>
      </c>
      <c r="H20" s="60">
        <f t="shared" si="0"/>
        <v>110.02096555999999</v>
      </c>
      <c r="I20" s="60">
        <f>(Table8[[#This Row],[Adj Close]]-Table8[[#This Row],[Forecast 3 Period]])</f>
        <v>0.81462864000000934</v>
      </c>
      <c r="J20" s="60">
        <f>Table8[[#This Row],[Erorr ]]^2</f>
        <v>0.66361982110826478</v>
      </c>
      <c r="K20" s="60">
        <f>ABS(Table8[[#This Row],[Erorr ]])</f>
        <v>0.81462864000000934</v>
      </c>
      <c r="L20" s="8">
        <f>Table8[[#This Row],[Abs Erorr ]]/Table8[[#This Row],[Adj Close]]</f>
        <v>7.3498829133358794E-3</v>
      </c>
      <c r="M20" s="64">
        <f t="shared" si="1"/>
        <v>110.51050490000002</v>
      </c>
      <c r="N20" s="60">
        <f>(Table8[[#This Row],[Adj Close]]-Table8[[#This Row],[Forecast 6 Period ]])</f>
        <v>0.3250892999999877</v>
      </c>
      <c r="O20" s="60">
        <f>Table8[[#This Row],[Erorr 2]]^2</f>
        <v>0.10568305297448201</v>
      </c>
      <c r="P20" s="60">
        <f>ABS(Table8[[#This Row],[Erorr 2]])</f>
        <v>0.3250892999999877</v>
      </c>
      <c r="Q20" s="8">
        <f>Table8[[#This Row],[Abs Erorr 4]]/Table8[[#This Row],[Adj Close]]</f>
        <v>2.9330767101168995E-3</v>
      </c>
    </row>
    <row r="21" spans="1:17" x14ac:dyDescent="0.3">
      <c r="A21" s="26" t="s">
        <v>50</v>
      </c>
      <c r="B21" s="200">
        <v>4.66</v>
      </c>
      <c r="C21" s="220">
        <v>2.61</v>
      </c>
      <c r="D21" s="221"/>
      <c r="F21" s="97">
        <v>43495</v>
      </c>
      <c r="G21" s="98">
        <v>112.61315159999999</v>
      </c>
      <c r="H21" s="60">
        <f t="shared" si="0"/>
        <v>110.69586409999999</v>
      </c>
      <c r="I21" s="60">
        <f>(Table8[[#This Row],[Adj Close]]-Table8[[#This Row],[Forecast 3 Period]])</f>
        <v>1.9172875000000005</v>
      </c>
      <c r="J21" s="60">
        <f>Table8[[#This Row],[Erorr ]]^2</f>
        <v>3.675991357656252</v>
      </c>
      <c r="K21" s="60">
        <f>ABS(Table8[[#This Row],[Erorr ]])</f>
        <v>1.9172875000000005</v>
      </c>
      <c r="L21" s="8">
        <f>Table8[[#This Row],[Abs Erorr ]]/Table8[[#This Row],[Adj Close]]</f>
        <v>1.7025431512743494E-2</v>
      </c>
      <c r="M21" s="64">
        <f t="shared" si="1"/>
        <v>110.41544798999999</v>
      </c>
      <c r="N21" s="60">
        <f>(Table8[[#This Row],[Adj Close]]-Table8[[#This Row],[Forecast 6 Period ]])</f>
        <v>2.1977036100000049</v>
      </c>
      <c r="O21" s="60">
        <f>Table8[[#This Row],[Erorr 2]]^2</f>
        <v>4.8299011574070541</v>
      </c>
      <c r="P21" s="60">
        <f>ABS(Table8[[#This Row],[Erorr 2]])</f>
        <v>2.1977036100000049</v>
      </c>
      <c r="Q21" s="8">
        <f>Table8[[#This Row],[Abs Erorr 4]]/Table8[[#This Row],[Adj Close]]</f>
        <v>1.9515514651487695E-2</v>
      </c>
    </row>
    <row r="22" spans="1:17" x14ac:dyDescent="0.3">
      <c r="A22" s="41" t="s">
        <v>115</v>
      </c>
      <c r="B22" s="42" t="s">
        <v>131</v>
      </c>
      <c r="C22" s="218" t="s">
        <v>132</v>
      </c>
      <c r="D22" s="219"/>
      <c r="F22" s="97">
        <v>43496</v>
      </c>
      <c r="G22" s="98">
        <v>113.1359558</v>
      </c>
      <c r="H22" s="60">
        <f t="shared" si="0"/>
        <v>111.46391985000001</v>
      </c>
      <c r="I22" s="60">
        <f>(Table8[[#This Row],[Adj Close]]-Table8[[#This Row],[Forecast 3 Period]])</f>
        <v>1.6720359499999944</v>
      </c>
      <c r="J22" s="60">
        <f>Table8[[#This Row],[Erorr ]]^2</f>
        <v>2.7957042180923839</v>
      </c>
      <c r="K22" s="60">
        <f>ABS(Table8[[#This Row],[Erorr ]])</f>
        <v>1.6720359499999944</v>
      </c>
      <c r="L22" s="8">
        <f>Table8[[#This Row],[Abs Erorr ]]/Table8[[#This Row],[Adj Close]]</f>
        <v>1.4778996987976075E-2</v>
      </c>
      <c r="M22" s="64">
        <f t="shared" si="1"/>
        <v>111.01715469999999</v>
      </c>
      <c r="N22" s="60">
        <f>(Table8[[#This Row],[Adj Close]]-Table8[[#This Row],[Forecast 6 Period ]])</f>
        <v>2.1188011000000131</v>
      </c>
      <c r="O22" s="60">
        <f>Table8[[#This Row],[Erorr 2]]^2</f>
        <v>4.4893181013612651</v>
      </c>
      <c r="P22" s="60">
        <f>ABS(Table8[[#This Row],[Erorr 2]])</f>
        <v>2.1188011000000131</v>
      </c>
      <c r="Q22" s="8">
        <f>Table8[[#This Row],[Abs Erorr 4]]/Table8[[#This Row],[Adj Close]]</f>
        <v>1.8727919740613646E-2</v>
      </c>
    </row>
    <row r="23" spans="1:17" x14ac:dyDescent="0.3">
      <c r="A23" s="35" t="s">
        <v>57</v>
      </c>
      <c r="B23" s="130">
        <v>1.6049999999999998E-2</v>
      </c>
      <c r="C23" s="222">
        <v>0.02</v>
      </c>
      <c r="D23" s="221"/>
      <c r="F23" s="97">
        <v>43497</v>
      </c>
      <c r="G23" s="98">
        <v>108.6493073</v>
      </c>
      <c r="H23" s="60">
        <f t="shared" si="0"/>
        <v>112.28900606000001</v>
      </c>
      <c r="I23" s="60">
        <f>(Table8[[#This Row],[Adj Close]]-Table8[[#This Row],[Forecast 3 Period]])</f>
        <v>-3.6396987600000017</v>
      </c>
      <c r="J23" s="60">
        <f>Table8[[#This Row],[Erorr ]]^2</f>
        <v>13.24740706354555</v>
      </c>
      <c r="K23" s="60">
        <f>ABS(Table8[[#This Row],[Erorr ]])</f>
        <v>3.6396987600000017</v>
      </c>
      <c r="L23" s="8">
        <f>Table8[[#This Row],[Abs Erorr ]]/Table8[[#This Row],[Adj Close]]</f>
        <v>3.3499511874016355E-2</v>
      </c>
      <c r="M23" s="64">
        <f t="shared" si="1"/>
        <v>111.36125793999999</v>
      </c>
      <c r="N23" s="60">
        <f>(Table8[[#This Row],[Adj Close]]-Table8[[#This Row],[Forecast 6 Period ]])</f>
        <v>-2.7119506399999835</v>
      </c>
      <c r="O23" s="60">
        <f>Table8[[#This Row],[Erorr 2]]^2</f>
        <v>7.3546762737963203</v>
      </c>
      <c r="P23" s="60">
        <f>ABS(Table8[[#This Row],[Erorr 2]])</f>
        <v>2.7119506399999835</v>
      </c>
      <c r="Q23" s="8">
        <f>Table8[[#This Row],[Abs Erorr 4]]/Table8[[#This Row],[Adj Close]]</f>
        <v>2.4960588404966143E-2</v>
      </c>
    </row>
    <row r="24" spans="1:17" x14ac:dyDescent="0.3">
      <c r="A24" s="41" t="s">
        <v>115</v>
      </c>
      <c r="B24" s="42" t="s">
        <v>131</v>
      </c>
      <c r="C24" s="218" t="s">
        <v>132</v>
      </c>
      <c r="D24" s="219"/>
      <c r="F24" s="97">
        <v>43500</v>
      </c>
      <c r="G24" s="98">
        <v>107.1093979</v>
      </c>
      <c r="H24" s="60">
        <f t="shared" si="0"/>
        <v>111.18445514000001</v>
      </c>
      <c r="I24" s="60">
        <f>(Table8[[#This Row],[Adj Close]]-Table8[[#This Row],[Forecast 3 Period]])</f>
        <v>-4.0750572400000067</v>
      </c>
      <c r="J24" s="60">
        <f>Table8[[#This Row],[Erorr ]]^2</f>
        <v>16.606091509276471</v>
      </c>
      <c r="K24" s="60">
        <f>ABS(Table8[[#This Row],[Erorr ]])</f>
        <v>4.0750572400000067</v>
      </c>
      <c r="L24" s="8">
        <f>Table8[[#This Row],[Abs Erorr ]]/Table8[[#This Row],[Adj Close]]</f>
        <v>3.8045748738169377E-2</v>
      </c>
      <c r="M24" s="64">
        <f t="shared" si="1"/>
        <v>111.16734392000001</v>
      </c>
      <c r="N24" s="60">
        <f>(Table8[[#This Row],[Adj Close]]-Table8[[#This Row],[Forecast 6 Period ]])</f>
        <v>-4.0579460200000028</v>
      </c>
      <c r="O24" s="60">
        <f>Table8[[#This Row],[Erorr 2]]^2</f>
        <v>16.466925901233864</v>
      </c>
      <c r="P24" s="60">
        <f>ABS(Table8[[#This Row],[Erorr 2]])</f>
        <v>4.0579460200000028</v>
      </c>
      <c r="Q24" s="8">
        <f>Table8[[#This Row],[Abs Erorr 4]]/Table8[[#This Row],[Adj Close]]</f>
        <v>3.7885994128998859E-2</v>
      </c>
    </row>
    <row r="25" spans="1:17" x14ac:dyDescent="0.3">
      <c r="F25" s="97">
        <v>43501</v>
      </c>
      <c r="G25" s="98">
        <v>109.9515686</v>
      </c>
      <c r="H25" s="60">
        <f t="shared" si="0"/>
        <v>109.37933809</v>
      </c>
      <c r="I25" s="60">
        <f>(Table8[[#This Row],[Adj Close]]-Table8[[#This Row],[Forecast 3 Period]])</f>
        <v>0.57223050999999714</v>
      </c>
      <c r="J25" s="60">
        <f>Table8[[#This Row],[Erorr ]]^2</f>
        <v>0.32744775657485681</v>
      </c>
      <c r="K25" s="60">
        <f>ABS(Table8[[#This Row],[Erorr ]])</f>
        <v>0.57223050999999714</v>
      </c>
      <c r="L25" s="8">
        <f>Table8[[#This Row],[Abs Erorr ]]/Table8[[#This Row],[Adj Close]]</f>
        <v>5.2043869613334201E-3</v>
      </c>
      <c r="M25" s="64">
        <f t="shared" si="1"/>
        <v>110.44111559000002</v>
      </c>
      <c r="N25" s="60">
        <f>(Table8[[#This Row],[Adj Close]]-Table8[[#This Row],[Forecast 6 Period ]])</f>
        <v>-0.48954699000002222</v>
      </c>
      <c r="O25" s="60">
        <f>Table8[[#This Row],[Erorr 2]]^2</f>
        <v>0.23965625541808186</v>
      </c>
      <c r="P25" s="60">
        <f>ABS(Table8[[#This Row],[Erorr 2]])</f>
        <v>0.48954699000002222</v>
      </c>
      <c r="Q25" s="8">
        <f>Table8[[#This Row],[Abs Erorr 4]]/Table8[[#This Row],[Adj Close]]</f>
        <v>4.4523875032740756E-3</v>
      </c>
    </row>
    <row r="26" spans="1:17" x14ac:dyDescent="0.3">
      <c r="F26" s="97">
        <v>43502</v>
      </c>
      <c r="G26" s="98">
        <v>109.09606170000001</v>
      </c>
      <c r="H26" s="60">
        <f t="shared" si="0"/>
        <v>108.70823899999999</v>
      </c>
      <c r="I26" s="60">
        <f>(Table8[[#This Row],[Adj Close]]-Table8[[#This Row],[Forecast 3 Period]])</f>
        <v>0.38782270000001517</v>
      </c>
      <c r="J26" s="60">
        <f>Table8[[#This Row],[Erorr ]]^2</f>
        <v>0.15040644663530178</v>
      </c>
      <c r="K26" s="60">
        <f>ABS(Table8[[#This Row],[Erorr ]])</f>
        <v>0.38782270000001517</v>
      </c>
      <c r="L26" s="8">
        <f>Table8[[#This Row],[Abs Erorr ]]/Table8[[#This Row],[Adj Close]]</f>
        <v>3.5548735119923687E-3</v>
      </c>
      <c r="M26" s="64">
        <f t="shared" si="1"/>
        <v>110.1141205</v>
      </c>
      <c r="N26" s="60">
        <f>(Table8[[#This Row],[Adj Close]]-Table8[[#This Row],[Forecast 6 Period ]])</f>
        <v>-1.0180587999999915</v>
      </c>
      <c r="O26" s="60">
        <f>Table8[[#This Row],[Erorr 2]]^2</f>
        <v>1.0364437202574226</v>
      </c>
      <c r="P26" s="60">
        <f>ABS(Table8[[#This Row],[Erorr 2]])</f>
        <v>1.0180587999999915</v>
      </c>
      <c r="Q26" s="8">
        <f>Table8[[#This Row],[Abs Erorr 4]]/Table8[[#This Row],[Adj Close]]</f>
        <v>9.3317649064135876E-3</v>
      </c>
    </row>
    <row r="27" spans="1:17" x14ac:dyDescent="0.3">
      <c r="F27" s="97">
        <v>43503</v>
      </c>
      <c r="G27" s="98">
        <v>107.88885500000001</v>
      </c>
      <c r="H27" s="60">
        <f t="shared" si="0"/>
        <v>108.75671463</v>
      </c>
      <c r="I27" s="60">
        <f>(Table8[[#This Row],[Adj Close]]-Table8[[#This Row],[Forecast 3 Period]])</f>
        <v>-0.86785962999999811</v>
      </c>
      <c r="J27" s="60">
        <f>Table8[[#This Row],[Erorr ]]^2</f>
        <v>0.75318033738373358</v>
      </c>
      <c r="K27" s="60">
        <f>ABS(Table8[[#This Row],[Erorr ]])</f>
        <v>0.86785962999999811</v>
      </c>
      <c r="L27" s="8">
        <f>Table8[[#This Row],[Abs Erorr ]]/Table8[[#This Row],[Adj Close]]</f>
        <v>8.0440155751027118E-3</v>
      </c>
      <c r="M27" s="64">
        <f t="shared" si="1"/>
        <v>109.53617784000001</v>
      </c>
      <c r="N27" s="60">
        <f>(Table8[[#This Row],[Adj Close]]-Table8[[#This Row],[Forecast 6 Period ]])</f>
        <v>-1.6473228400000011</v>
      </c>
      <c r="O27" s="60">
        <f>Table8[[#This Row],[Erorr 2]]^2</f>
        <v>2.7136725391856693</v>
      </c>
      <c r="P27" s="60">
        <f>ABS(Table8[[#This Row],[Erorr 2]])</f>
        <v>1.6473228400000011</v>
      </c>
      <c r="Q27" s="8">
        <f>Table8[[#This Row],[Abs Erorr 4]]/Table8[[#This Row],[Adj Close]]</f>
        <v>1.5268702592125951E-2</v>
      </c>
    </row>
    <row r="28" spans="1:17" x14ac:dyDescent="0.3">
      <c r="F28" s="97">
        <v>43504</v>
      </c>
      <c r="G28" s="98">
        <v>107.28050229999999</v>
      </c>
      <c r="H28" s="60">
        <f t="shared" si="0"/>
        <v>108.86983109000001</v>
      </c>
      <c r="I28" s="60">
        <f>(Table8[[#This Row],[Adj Close]]-Table8[[#This Row],[Forecast 3 Period]])</f>
        <v>-1.5893287900000104</v>
      </c>
      <c r="J28" s="60">
        <f>Table8[[#This Row],[Erorr ]]^2</f>
        <v>2.525966002722897</v>
      </c>
      <c r="K28" s="60">
        <f>ABS(Table8[[#This Row],[Erorr ]])</f>
        <v>1.5893287900000104</v>
      </c>
      <c r="L28" s="8">
        <f>Table8[[#This Row],[Abs Erorr ]]/Table8[[#This Row],[Adj Close]]</f>
        <v>1.4814703100061924E-2</v>
      </c>
      <c r="M28" s="64">
        <f t="shared" si="1"/>
        <v>108.98770295</v>
      </c>
      <c r="N28" s="60">
        <f>(Table8[[#This Row],[Adj Close]]-Table8[[#This Row],[Forecast 6 Period ]])</f>
        <v>-1.7072006500000043</v>
      </c>
      <c r="O28" s="60">
        <f>Table8[[#This Row],[Erorr 2]]^2</f>
        <v>2.9145340593604372</v>
      </c>
      <c r="P28" s="60">
        <f>ABS(Table8[[#This Row],[Erorr 2]])</f>
        <v>1.7072006500000043</v>
      </c>
      <c r="Q28" s="8">
        <f>Table8[[#This Row],[Abs Erorr 4]]/Table8[[#This Row],[Adj Close]]</f>
        <v>1.5913428940013494E-2</v>
      </c>
    </row>
    <row r="29" spans="1:17" x14ac:dyDescent="0.3">
      <c r="F29" s="97">
        <v>43507</v>
      </c>
      <c r="G29" s="98">
        <v>106.84323879999999</v>
      </c>
      <c r="H29" s="60">
        <f t="shared" si="0"/>
        <v>108.00767593</v>
      </c>
      <c r="I29" s="60">
        <f>(Table8[[#This Row],[Adj Close]]-Table8[[#This Row],[Forecast 3 Period]])</f>
        <v>-1.1644371300000103</v>
      </c>
      <c r="J29" s="60">
        <f>Table8[[#This Row],[Erorr ]]^2</f>
        <v>1.3559138297226607</v>
      </c>
      <c r="K29" s="60">
        <f>ABS(Table8[[#This Row],[Erorr ]])</f>
        <v>1.1644371300000103</v>
      </c>
      <c r="L29" s="8">
        <f>Table8[[#This Row],[Abs Erorr ]]/Table8[[#This Row],[Adj Close]]</f>
        <v>1.089855701753596E-2</v>
      </c>
      <c r="M29" s="64">
        <f t="shared" si="1"/>
        <v>108.41926804000001</v>
      </c>
      <c r="N29" s="60">
        <f>(Table8[[#This Row],[Adj Close]]-Table8[[#This Row],[Forecast 6 Period ]])</f>
        <v>-1.5760292400000111</v>
      </c>
      <c r="O29" s="60">
        <f>Table8[[#This Row],[Erorr 2]]^2</f>
        <v>2.4838681653350125</v>
      </c>
      <c r="P29" s="60">
        <f>ABS(Table8[[#This Row],[Erorr 2]])</f>
        <v>1.5760292400000111</v>
      </c>
      <c r="Q29" s="8">
        <f>Table8[[#This Row],[Abs Erorr 4]]/Table8[[#This Row],[Adj Close]]</f>
        <v>1.4750856092543042E-2</v>
      </c>
    </row>
    <row r="30" spans="1:17" x14ac:dyDescent="0.3">
      <c r="F30" s="97">
        <v>43508</v>
      </c>
      <c r="G30" s="98">
        <v>108.66831209999999</v>
      </c>
      <c r="H30" s="60">
        <f t="shared" si="0"/>
        <v>107.28810271</v>
      </c>
      <c r="I30" s="60">
        <f>(Table8[[#This Row],[Adj Close]]-Table8[[#This Row],[Forecast 3 Period]])</f>
        <v>1.3802093899999903</v>
      </c>
      <c r="J30" s="60">
        <f>Table8[[#This Row],[Erorr ]]^2</f>
        <v>1.9049779602441455</v>
      </c>
      <c r="K30" s="60">
        <f>ABS(Table8[[#This Row],[Erorr ]])</f>
        <v>1.3802093899999903</v>
      </c>
      <c r="L30" s="8">
        <f>Table8[[#This Row],[Abs Erorr ]]/Table8[[#This Row],[Adj Close]]</f>
        <v>1.2701121084220746E-2</v>
      </c>
      <c r="M30" s="64">
        <f t="shared" si="1"/>
        <v>107.92782821</v>
      </c>
      <c r="N30" s="60">
        <f>(Table8[[#This Row],[Adj Close]]-Table8[[#This Row],[Forecast 6 Period ]])</f>
        <v>0.74048388999999304</v>
      </c>
      <c r="O30" s="60">
        <f>Table8[[#This Row],[Erorr 2]]^2</f>
        <v>0.54831639134952181</v>
      </c>
      <c r="P30" s="60">
        <f>ABS(Table8[[#This Row],[Erorr 2]])</f>
        <v>0.74048388999999304</v>
      </c>
      <c r="Q30" s="8">
        <f>Table8[[#This Row],[Abs Erorr 4]]/Table8[[#This Row],[Adj Close]]</f>
        <v>6.8141657461153575E-3</v>
      </c>
    </row>
    <row r="31" spans="1:17" x14ac:dyDescent="0.3">
      <c r="F31" s="97">
        <v>43509</v>
      </c>
      <c r="G31" s="98">
        <v>106.74817659999999</v>
      </c>
      <c r="H31" s="60">
        <f t="shared" si="0"/>
        <v>107.70444716999999</v>
      </c>
      <c r="I31" s="60">
        <f>(Table8[[#This Row],[Adj Close]]-Table8[[#This Row],[Forecast 3 Period]])</f>
        <v>-0.95627057000000093</v>
      </c>
      <c r="J31" s="60">
        <f>Table8[[#This Row],[Erorr ]]^2</f>
        <v>0.91445340304812672</v>
      </c>
      <c r="K31" s="60">
        <f>ABS(Table8[[#This Row],[Erorr ]])</f>
        <v>0.95627057000000093</v>
      </c>
      <c r="L31" s="8">
        <f>Table8[[#This Row],[Abs Erorr ]]/Table8[[#This Row],[Adj Close]]</f>
        <v>8.9581911415993302E-3</v>
      </c>
      <c r="M31" s="64">
        <f t="shared" si="1"/>
        <v>108.04094467000002</v>
      </c>
      <c r="N31" s="60">
        <f>(Table8[[#This Row],[Adj Close]]-Table8[[#This Row],[Forecast 6 Period ]])</f>
        <v>-1.2927680700000224</v>
      </c>
      <c r="O31" s="60">
        <f>Table8[[#This Row],[Erorr 2]]^2</f>
        <v>1.6712492828115828</v>
      </c>
      <c r="P31" s="60">
        <f>ABS(Table8[[#This Row],[Erorr 2]])</f>
        <v>1.2927680700000224</v>
      </c>
      <c r="Q31" s="8">
        <f>Table8[[#This Row],[Abs Erorr 4]]/Table8[[#This Row],[Adj Close]]</f>
        <v>1.2110446390519634E-2</v>
      </c>
    </row>
    <row r="32" spans="1:17" x14ac:dyDescent="0.3">
      <c r="F32" s="97">
        <v>43510</v>
      </c>
      <c r="G32" s="98">
        <v>105.8831711</v>
      </c>
      <c r="H32" s="60">
        <f t="shared" si="0"/>
        <v>107.35273590999999</v>
      </c>
      <c r="I32" s="60">
        <f>(Table8[[#This Row],[Adj Close]]-Table8[[#This Row],[Forecast 3 Period]])</f>
        <v>-1.4695648099999943</v>
      </c>
      <c r="J32" s="60">
        <f>Table8[[#This Row],[Erorr ]]^2</f>
        <v>2.1596207307903192</v>
      </c>
      <c r="K32" s="60">
        <f>ABS(Table8[[#This Row],[Erorr ]])</f>
        <v>1.4695648099999943</v>
      </c>
      <c r="L32" s="8">
        <f>Table8[[#This Row],[Abs Erorr ]]/Table8[[#This Row],[Adj Close]]</f>
        <v>1.387911596085541E-2</v>
      </c>
      <c r="M32" s="64">
        <f t="shared" si="1"/>
        <v>107.60653763000002</v>
      </c>
      <c r="N32" s="60">
        <f>(Table8[[#This Row],[Adj Close]]-Table8[[#This Row],[Forecast 6 Period ]])</f>
        <v>-1.7233665300000212</v>
      </c>
      <c r="O32" s="60">
        <f>Table8[[#This Row],[Erorr 2]]^2</f>
        <v>2.9699921967243137</v>
      </c>
      <c r="P32" s="60">
        <f>ABS(Table8[[#This Row],[Erorr 2]])</f>
        <v>1.7233665300000212</v>
      </c>
      <c r="Q32" s="8">
        <f>Table8[[#This Row],[Abs Erorr 4]]/Table8[[#This Row],[Adj Close]]</f>
        <v>1.6276113683565539E-2</v>
      </c>
    </row>
    <row r="33" spans="6:17" x14ac:dyDescent="0.3">
      <c r="F33" s="97">
        <v>43511</v>
      </c>
      <c r="G33" s="98">
        <v>107.223465</v>
      </c>
      <c r="H33" s="60">
        <f t="shared" si="0"/>
        <v>106.97821504999999</v>
      </c>
      <c r="I33" s="60">
        <f>(Table8[[#This Row],[Adj Close]]-Table8[[#This Row],[Forecast 3 Period]])</f>
        <v>0.24524995000001582</v>
      </c>
      <c r="J33" s="60">
        <f>Table8[[#This Row],[Erorr ]]^2</f>
        <v>6.0147537975010254E-2</v>
      </c>
      <c r="K33" s="60">
        <f>ABS(Table8[[#This Row],[Erorr ]])</f>
        <v>0.24524995000001582</v>
      </c>
      <c r="L33" s="8">
        <f>Table8[[#This Row],[Abs Erorr ]]/Table8[[#This Row],[Adj Close]]</f>
        <v>2.2872787220597265E-3</v>
      </c>
      <c r="M33" s="64">
        <f t="shared" si="1"/>
        <v>107.14551545000002</v>
      </c>
      <c r="N33" s="60">
        <f>(Table8[[#This Row],[Adj Close]]-Table8[[#This Row],[Forecast 6 Period ]])</f>
        <v>7.7949549999985379E-2</v>
      </c>
      <c r="O33" s="60">
        <f>Table8[[#This Row],[Erorr 2]]^2</f>
        <v>6.0761323452002206E-3</v>
      </c>
      <c r="P33" s="60">
        <f>ABS(Table8[[#This Row],[Erorr 2]])</f>
        <v>7.7949549999985379E-2</v>
      </c>
      <c r="Q33" s="8">
        <f>Table8[[#This Row],[Abs Erorr 4]]/Table8[[#This Row],[Adj Close]]</f>
        <v>7.2698219554819812E-4</v>
      </c>
    </row>
    <row r="34" spans="6:17" x14ac:dyDescent="0.3">
      <c r="F34" s="97">
        <v>43515</v>
      </c>
      <c r="G34" s="98">
        <v>108.88694</v>
      </c>
      <c r="H34" s="60">
        <f t="shared" si="0"/>
        <v>106.67879031000001</v>
      </c>
      <c r="I34" s="60">
        <f>(Table8[[#This Row],[Adj Close]]-Table8[[#This Row],[Forecast 3 Period]])</f>
        <v>2.2081496899999848</v>
      </c>
      <c r="J34" s="60">
        <f>Table8[[#This Row],[Erorr ]]^2</f>
        <v>4.8759250534470295</v>
      </c>
      <c r="K34" s="60">
        <f>ABS(Table8[[#This Row],[Erorr ]])</f>
        <v>2.2081496899999848</v>
      </c>
      <c r="L34" s="8">
        <f>Table8[[#This Row],[Abs Erorr ]]/Table8[[#This Row],[Adj Close]]</f>
        <v>2.0279288682370767E-2</v>
      </c>
      <c r="M34" s="64">
        <f t="shared" si="1"/>
        <v>107.11699907000002</v>
      </c>
      <c r="N34" s="60">
        <f>(Table8[[#This Row],[Adj Close]]-Table8[[#This Row],[Forecast 6 Period ]])</f>
        <v>1.7699409299999758</v>
      </c>
      <c r="O34" s="60">
        <f>Table8[[#This Row],[Erorr 2]]^2</f>
        <v>3.132690895689179</v>
      </c>
      <c r="P34" s="60">
        <f>ABS(Table8[[#This Row],[Erorr 2]])</f>
        <v>1.7699409299999758</v>
      </c>
      <c r="Q34" s="8">
        <f>Table8[[#This Row],[Abs Erorr 4]]/Table8[[#This Row],[Adj Close]]</f>
        <v>1.6254850489874871E-2</v>
      </c>
    </row>
    <row r="35" spans="6:17" x14ac:dyDescent="0.3">
      <c r="F35" s="97">
        <v>43516</v>
      </c>
      <c r="G35" s="98">
        <v>109.52382660000001</v>
      </c>
      <c r="H35" s="60">
        <f t="shared" si="0"/>
        <v>107.48676683000001</v>
      </c>
      <c r="I35" s="60">
        <f>(Table8[[#This Row],[Adj Close]]-Table8[[#This Row],[Forecast 3 Period]])</f>
        <v>2.037059769999999</v>
      </c>
      <c r="J35" s="60">
        <f>Table8[[#This Row],[Erorr ]]^2</f>
        <v>4.1496125065524492</v>
      </c>
      <c r="K35" s="60">
        <f>ABS(Table8[[#This Row],[Erorr ]])</f>
        <v>2.037059769999999</v>
      </c>
      <c r="L35" s="8">
        <f>Table8[[#This Row],[Abs Erorr ]]/Table8[[#This Row],[Adj Close]]</f>
        <v>1.8599238478396982E-2</v>
      </c>
      <c r="M35" s="64">
        <f t="shared" si="1"/>
        <v>107.29950563</v>
      </c>
      <c r="N35" s="60">
        <f>(Table8[[#This Row],[Adj Close]]-Table8[[#This Row],[Forecast 6 Period ]])</f>
        <v>2.2243209700000079</v>
      </c>
      <c r="O35" s="60">
        <f>Table8[[#This Row],[Erorr 2]]^2</f>
        <v>4.9476037775817758</v>
      </c>
      <c r="P35" s="60">
        <f>ABS(Table8[[#This Row],[Erorr 2]])</f>
        <v>2.2243209700000079</v>
      </c>
      <c r="Q35" s="8">
        <f>Table8[[#This Row],[Abs Erorr 4]]/Table8[[#This Row],[Adj Close]]</f>
        <v>2.030901438573374E-2</v>
      </c>
    </row>
    <row r="36" spans="6:17" x14ac:dyDescent="0.3">
      <c r="F36" s="97">
        <v>43517</v>
      </c>
      <c r="G36" s="98">
        <v>109.41925809999999</v>
      </c>
      <c r="H36" s="60">
        <f t="shared" si="0"/>
        <v>108.64265214000001</v>
      </c>
      <c r="I36" s="60">
        <f>(Table8[[#This Row],[Adj Close]]-Table8[[#This Row],[Forecast 3 Period]])</f>
        <v>0.7766059599999835</v>
      </c>
      <c r="J36" s="60">
        <f>Table8[[#This Row],[Erorr ]]^2</f>
        <v>0.60311681710749598</v>
      </c>
      <c r="K36" s="60">
        <f>ABS(Table8[[#This Row],[Erorr ]])</f>
        <v>0.7766059599999835</v>
      </c>
      <c r="L36" s="8">
        <f>Table8[[#This Row],[Abs Erorr ]]/Table8[[#This Row],[Adj Close]]</f>
        <v>7.0975253669717901E-3</v>
      </c>
      <c r="M36" s="64">
        <f t="shared" si="1"/>
        <v>107.84512941</v>
      </c>
      <c r="N36" s="60">
        <f>(Table8[[#This Row],[Adj Close]]-Table8[[#This Row],[Forecast 6 Period ]])</f>
        <v>1.5741286899999949</v>
      </c>
      <c r="O36" s="60">
        <f>Table8[[#This Row],[Erorr 2]]^2</f>
        <v>2.4778811326810999</v>
      </c>
      <c r="P36" s="60">
        <f>ABS(Table8[[#This Row],[Erorr 2]])</f>
        <v>1.5741286899999949</v>
      </c>
      <c r="Q36" s="8">
        <f>Table8[[#This Row],[Abs Erorr 4]]/Table8[[#This Row],[Adj Close]]</f>
        <v>1.4386212421230034E-2</v>
      </c>
    </row>
    <row r="37" spans="6:17" x14ac:dyDescent="0.3">
      <c r="F37" s="97">
        <v>43518</v>
      </c>
      <c r="G37" s="98">
        <v>110.1702042</v>
      </c>
      <c r="H37" s="60">
        <f t="shared" si="0"/>
        <v>109.29093322</v>
      </c>
      <c r="I37" s="60">
        <f>(Table8[[#This Row],[Adj Close]]-Table8[[#This Row],[Forecast 3 Period]])</f>
        <v>0.87927098000000115</v>
      </c>
      <c r="J37" s="60">
        <f>Table8[[#This Row],[Erorr ]]^2</f>
        <v>0.77311745627016237</v>
      </c>
      <c r="K37" s="60">
        <f>ABS(Table8[[#This Row],[Erorr ]])</f>
        <v>0.87927098000000115</v>
      </c>
      <c r="L37" s="8">
        <f>Table8[[#This Row],[Abs Erorr ]]/Table8[[#This Row],[Adj Close]]</f>
        <v>7.981023420849765E-3</v>
      </c>
      <c r="M37" s="64">
        <f t="shared" si="1"/>
        <v>108.27383271000001</v>
      </c>
      <c r="N37" s="60">
        <f>(Table8[[#This Row],[Adj Close]]-Table8[[#This Row],[Forecast 6 Period ]])</f>
        <v>1.8963714899999928</v>
      </c>
      <c r="O37" s="60">
        <f>Table8[[#This Row],[Erorr 2]]^2</f>
        <v>3.596224828084793</v>
      </c>
      <c r="P37" s="60">
        <f>ABS(Table8[[#This Row],[Erorr 2]])</f>
        <v>1.8963714899999928</v>
      </c>
      <c r="Q37" s="8">
        <f>Table8[[#This Row],[Abs Erorr 4]]/Table8[[#This Row],[Adj Close]]</f>
        <v>1.7213106790265827E-2</v>
      </c>
    </row>
    <row r="38" spans="6:17" x14ac:dyDescent="0.3">
      <c r="F38" s="97">
        <v>43521</v>
      </c>
      <c r="G38" s="98">
        <v>113.50668330000001</v>
      </c>
      <c r="H38" s="60">
        <f t="shared" si="0"/>
        <v>109.75100709</v>
      </c>
      <c r="I38" s="60">
        <f>(Table8[[#This Row],[Adj Close]]-Table8[[#This Row],[Forecast 3 Period]])</f>
        <v>3.7556762100000043</v>
      </c>
      <c r="J38" s="60">
        <f>Table8[[#This Row],[Erorr ]]^2</f>
        <v>14.105103794359996</v>
      </c>
      <c r="K38" s="60">
        <f>ABS(Table8[[#This Row],[Erorr ]])</f>
        <v>3.7556762100000043</v>
      </c>
      <c r="L38" s="8">
        <f>Table8[[#This Row],[Abs Erorr ]]/Table8[[#This Row],[Adj Close]]</f>
        <v>3.3087709911086831E-2</v>
      </c>
      <c r="M38" s="64">
        <f t="shared" si="1"/>
        <v>108.91070939000002</v>
      </c>
      <c r="N38" s="60">
        <f>(Table8[[#This Row],[Adj Close]]-Table8[[#This Row],[Forecast 6 Period ]])</f>
        <v>4.5959739099999837</v>
      </c>
      <c r="O38" s="60">
        <f>Table8[[#This Row],[Erorr 2]]^2</f>
        <v>21.122976181400539</v>
      </c>
      <c r="P38" s="60">
        <f>ABS(Table8[[#This Row],[Erorr 2]])</f>
        <v>4.5959739099999837</v>
      </c>
      <c r="Q38" s="8">
        <f>Table8[[#This Row],[Abs Erorr 4]]/Table8[[#This Row],[Adj Close]]</f>
        <v>4.0490777955803275E-2</v>
      </c>
    </row>
    <row r="39" spans="6:17" x14ac:dyDescent="0.3">
      <c r="F39" s="97">
        <v>43522</v>
      </c>
      <c r="G39" s="98">
        <v>116.1112213</v>
      </c>
      <c r="H39" s="60">
        <f t="shared" si="0"/>
        <v>111.27951200999999</v>
      </c>
      <c r="I39" s="60">
        <f>(Table8[[#This Row],[Adj Close]]-Table8[[#This Row],[Forecast 3 Period]])</f>
        <v>4.8317092900000063</v>
      </c>
      <c r="J39" s="60">
        <f>Table8[[#This Row],[Erorr ]]^2</f>
        <v>23.345414663072365</v>
      </c>
      <c r="K39" s="60">
        <f>ABS(Table8[[#This Row],[Erorr ]])</f>
        <v>4.8317092900000063</v>
      </c>
      <c r="L39" s="8">
        <f>Table8[[#This Row],[Abs Erorr ]]/Table8[[#This Row],[Adj Close]]</f>
        <v>4.1612767791979179E-2</v>
      </c>
      <c r="M39" s="64">
        <f t="shared" si="1"/>
        <v>110.13503494</v>
      </c>
      <c r="N39" s="60">
        <f>(Table8[[#This Row],[Adj Close]]-Table8[[#This Row],[Forecast 6 Period ]])</f>
        <v>5.9761863599999998</v>
      </c>
      <c r="O39" s="60">
        <f>Table8[[#This Row],[Erorr 2]]^2</f>
        <v>35.714803409450049</v>
      </c>
      <c r="P39" s="60">
        <f>ABS(Table8[[#This Row],[Erorr 2]])</f>
        <v>5.9761863599999998</v>
      </c>
      <c r="Q39" s="8">
        <f>Table8[[#This Row],[Abs Erorr 4]]/Table8[[#This Row],[Adj Close]]</f>
        <v>5.146949875377807E-2</v>
      </c>
    </row>
    <row r="40" spans="6:17" x14ac:dyDescent="0.3">
      <c r="F40" s="97">
        <v>43523</v>
      </c>
      <c r="G40" s="98">
        <v>115.32225800000001</v>
      </c>
      <c r="H40" s="60">
        <f t="shared" si="0"/>
        <v>113.54755476999999</v>
      </c>
      <c r="I40" s="60">
        <f>(Table8[[#This Row],[Adj Close]]-Table8[[#This Row],[Forecast 3 Period]])</f>
        <v>1.7747032300000143</v>
      </c>
      <c r="J40" s="60">
        <f>Table8[[#This Row],[Erorr ]]^2</f>
        <v>3.1495715545724834</v>
      </c>
      <c r="K40" s="60">
        <f>ABS(Table8[[#This Row],[Erorr ]])</f>
        <v>1.7747032300000143</v>
      </c>
      <c r="L40" s="8">
        <f>Table8[[#This Row],[Abs Erorr ]]/Table8[[#This Row],[Adj Close]]</f>
        <v>1.5389078056380184E-2</v>
      </c>
      <c r="M40" s="64">
        <f t="shared" si="1"/>
        <v>111.68255004000001</v>
      </c>
      <c r="N40" s="60">
        <f>(Table8[[#This Row],[Adj Close]]-Table8[[#This Row],[Forecast 6 Period ]])</f>
        <v>3.6397079599999955</v>
      </c>
      <c r="O40" s="60">
        <f>Table8[[#This Row],[Erorr 2]]^2</f>
        <v>13.247474034087329</v>
      </c>
      <c r="P40" s="60">
        <f>ABS(Table8[[#This Row],[Erorr 2]])</f>
        <v>3.6397079599999955</v>
      </c>
      <c r="Q40" s="8">
        <f>Table8[[#This Row],[Abs Erorr 4]]/Table8[[#This Row],[Adj Close]]</f>
        <v>3.1561192289523116E-2</v>
      </c>
    </row>
    <row r="41" spans="6:17" x14ac:dyDescent="0.3">
      <c r="F41" s="97">
        <v>43524</v>
      </c>
      <c r="G41" s="98">
        <v>115.3982925</v>
      </c>
      <c r="H41" s="60">
        <f t="shared" si="0"/>
        <v>115.01427458000001</v>
      </c>
      <c r="I41" s="60">
        <f>(Table8[[#This Row],[Adj Close]]-Table8[[#This Row],[Forecast 3 Period]])</f>
        <v>0.38401791999999091</v>
      </c>
      <c r="J41" s="60">
        <f>Table8[[#This Row],[Erorr ]]^2</f>
        <v>0.1474697628811194</v>
      </c>
      <c r="K41" s="60">
        <f>ABS(Table8[[#This Row],[Erorr ]])</f>
        <v>0.38401791999999091</v>
      </c>
      <c r="L41" s="8">
        <f>Table8[[#This Row],[Abs Erorr ]]/Table8[[#This Row],[Adj Close]]</f>
        <v>3.3277608505341699E-3</v>
      </c>
      <c r="M41" s="64">
        <f t="shared" si="1"/>
        <v>112.91638183000001</v>
      </c>
      <c r="N41" s="60">
        <f>(Table8[[#This Row],[Adj Close]]-Table8[[#This Row],[Forecast 6 Period ]])</f>
        <v>2.4819106699999907</v>
      </c>
      <c r="O41" s="60">
        <f>Table8[[#This Row],[Erorr 2]]^2</f>
        <v>6.1598805738598026</v>
      </c>
      <c r="P41" s="60">
        <f>ABS(Table8[[#This Row],[Erorr 2]])</f>
        <v>2.4819106699999907</v>
      </c>
      <c r="Q41" s="8">
        <f>Table8[[#This Row],[Abs Erorr 4]]/Table8[[#This Row],[Adj Close]]</f>
        <v>2.1507343100418845E-2</v>
      </c>
    </row>
    <row r="42" spans="6:17" x14ac:dyDescent="0.3">
      <c r="F42" s="97">
        <v>43525</v>
      </c>
      <c r="G42" s="98">
        <v>117.0807877</v>
      </c>
      <c r="H42" s="60">
        <f t="shared" si="0"/>
        <v>115.58936078999999</v>
      </c>
      <c r="I42" s="60">
        <f>(Table8[[#This Row],[Adj Close]]-Table8[[#This Row],[Forecast 3 Period]])</f>
        <v>1.4914269100000155</v>
      </c>
      <c r="J42" s="60">
        <f>Table8[[#This Row],[Erorr ]]^2</f>
        <v>2.2243542278721944</v>
      </c>
      <c r="K42" s="60">
        <f>ABS(Table8[[#This Row],[Erorr ]])</f>
        <v>1.4914269100000155</v>
      </c>
      <c r="L42" s="8">
        <f>Table8[[#This Row],[Abs Erorr ]]/Table8[[#This Row],[Adj Close]]</f>
        <v>1.2738442739397587E-2</v>
      </c>
      <c r="M42" s="64">
        <f t="shared" si="1"/>
        <v>114.02663725000001</v>
      </c>
      <c r="N42" s="60">
        <f>(Table8[[#This Row],[Adj Close]]-Table8[[#This Row],[Forecast 6 Period ]])</f>
        <v>3.0541504499999945</v>
      </c>
      <c r="O42" s="60">
        <f>Table8[[#This Row],[Erorr 2]]^2</f>
        <v>9.3278349712351698</v>
      </c>
      <c r="P42" s="60">
        <f>ABS(Table8[[#This Row],[Erorr 2]])</f>
        <v>3.0541504499999945</v>
      </c>
      <c r="Q42" s="8">
        <f>Table8[[#This Row],[Abs Erorr 4]]/Table8[[#This Row],[Adj Close]]</f>
        <v>2.6085837907289675E-2</v>
      </c>
    </row>
    <row r="43" spans="6:17" x14ac:dyDescent="0.3">
      <c r="F43" s="97">
        <v>43528</v>
      </c>
      <c r="G43" s="98">
        <v>116.1967697</v>
      </c>
      <c r="H43" s="60">
        <f t="shared" si="0"/>
        <v>116.04848023</v>
      </c>
      <c r="I43" s="60">
        <f>(Table8[[#This Row],[Adj Close]]-Table8[[#This Row],[Forecast 3 Period]])</f>
        <v>0.14828947000000881</v>
      </c>
      <c r="J43" s="60">
        <f>Table8[[#This Row],[Erorr ]]^2</f>
        <v>2.1989766912883513E-2</v>
      </c>
      <c r="K43" s="60">
        <f>ABS(Table8[[#This Row],[Erorr ]])</f>
        <v>0.14828947000000881</v>
      </c>
      <c r="L43" s="8">
        <f>Table8[[#This Row],[Abs Erorr ]]/Table8[[#This Row],[Adj Close]]</f>
        <v>1.2761927064140132E-3</v>
      </c>
      <c r="M43" s="64">
        <f t="shared" si="1"/>
        <v>115.15020065000002</v>
      </c>
      <c r="N43" s="60">
        <f>(Table8[[#This Row],[Adj Close]]-Table8[[#This Row],[Forecast 6 Period ]])</f>
        <v>1.046569049999988</v>
      </c>
      <c r="O43" s="60">
        <f>Table8[[#This Row],[Erorr 2]]^2</f>
        <v>1.0953067764178774</v>
      </c>
      <c r="P43" s="60">
        <f>ABS(Table8[[#This Row],[Erorr 2]])</f>
        <v>1.046569049999988</v>
      </c>
      <c r="Q43" s="8">
        <f>Table8[[#This Row],[Abs Erorr 4]]/Table8[[#This Row],[Adj Close]]</f>
        <v>9.0068687167642325E-3</v>
      </c>
    </row>
    <row r="44" spans="6:17" x14ac:dyDescent="0.3">
      <c r="F44" s="97">
        <v>43529</v>
      </c>
      <c r="G44" s="98">
        <v>116.4629211</v>
      </c>
      <c r="H44" s="60">
        <f t="shared" si="0"/>
        <v>116.22243194000001</v>
      </c>
      <c r="I44" s="60">
        <f>(Table8[[#This Row],[Adj Close]]-Table8[[#This Row],[Forecast 3 Period]])</f>
        <v>0.24048915999999565</v>
      </c>
      <c r="J44" s="60">
        <f>Table8[[#This Row],[Erorr ]]^2</f>
        <v>5.783503607750351E-2</v>
      </c>
      <c r="K44" s="60">
        <f>ABS(Table8[[#This Row],[Erorr ]])</f>
        <v>0.24048915999999565</v>
      </c>
      <c r="L44" s="8">
        <f>Table8[[#This Row],[Abs Erorr ]]/Table8[[#This Row],[Adj Close]]</f>
        <v>2.0649418521239173E-3</v>
      </c>
      <c r="M44" s="64">
        <f t="shared" si="1"/>
        <v>115.76141204</v>
      </c>
      <c r="N44" s="60">
        <f>(Table8[[#This Row],[Adj Close]]-Table8[[#This Row],[Forecast 6 Period ]])</f>
        <v>0.70150906000000646</v>
      </c>
      <c r="O44" s="60">
        <f>Table8[[#This Row],[Erorr 2]]^2</f>
        <v>0.49211496126209264</v>
      </c>
      <c r="P44" s="60">
        <f>ABS(Table8[[#This Row],[Erorr 2]])</f>
        <v>0.70150906000000646</v>
      </c>
      <c r="Q44" s="8">
        <f>Table8[[#This Row],[Abs Erorr 4]]/Table8[[#This Row],[Adj Close]]</f>
        <v>6.0234541034537596E-3</v>
      </c>
    </row>
    <row r="45" spans="6:17" x14ac:dyDescent="0.3">
      <c r="F45" s="97">
        <v>43530</v>
      </c>
      <c r="G45" s="98">
        <v>117.0617752</v>
      </c>
      <c r="H45" s="60">
        <f t="shared" si="0"/>
        <v>116.56843566000001</v>
      </c>
      <c r="I45" s="60">
        <f>(Table8[[#This Row],[Adj Close]]-Table8[[#This Row],[Forecast 3 Period]])</f>
        <v>0.4933395399999938</v>
      </c>
      <c r="J45" s="60">
        <f>Table8[[#This Row],[Erorr ]]^2</f>
        <v>0.24338390172740548</v>
      </c>
      <c r="K45" s="60">
        <f>ABS(Table8[[#This Row],[Erorr ]])</f>
        <v>0.4933395399999938</v>
      </c>
      <c r="L45" s="8">
        <f>Table8[[#This Row],[Abs Erorr ]]/Table8[[#This Row],[Adj Close]]</f>
        <v>4.2143521158561226E-3</v>
      </c>
      <c r="M45" s="64">
        <f t="shared" si="1"/>
        <v>116.17110213000001</v>
      </c>
      <c r="N45" s="60">
        <f>(Table8[[#This Row],[Adj Close]]-Table8[[#This Row],[Forecast 6 Period ]])</f>
        <v>0.89067306999999118</v>
      </c>
      <c r="O45" s="60">
        <f>Table8[[#This Row],[Erorr 2]]^2</f>
        <v>0.79329851762320924</v>
      </c>
      <c r="P45" s="60">
        <f>ABS(Table8[[#This Row],[Erorr 2]])</f>
        <v>0.89067306999999118</v>
      </c>
      <c r="Q45" s="8">
        <f>Table8[[#This Row],[Abs Erorr 4]]/Table8[[#This Row],[Adj Close]]</f>
        <v>7.6085730673251502E-3</v>
      </c>
    </row>
    <row r="46" spans="6:17" x14ac:dyDescent="0.3">
      <c r="F46" s="97">
        <v>43531</v>
      </c>
      <c r="G46" s="98">
        <v>114.6948776</v>
      </c>
      <c r="H46" s="60">
        <f t="shared" si="0"/>
        <v>116.62261732</v>
      </c>
      <c r="I46" s="60">
        <f>(Table8[[#This Row],[Adj Close]]-Table8[[#This Row],[Forecast 3 Period]])</f>
        <v>-1.9277397200000053</v>
      </c>
      <c r="J46" s="60">
        <f>Table8[[#This Row],[Erorr ]]^2</f>
        <v>3.7161804280656985</v>
      </c>
      <c r="K46" s="60">
        <f>ABS(Table8[[#This Row],[Erorr ]])</f>
        <v>1.9277397200000053</v>
      </c>
      <c r="L46" s="8">
        <f>Table8[[#This Row],[Abs Erorr ]]/Table8[[#This Row],[Adj Close]]</f>
        <v>1.6807548517755299E-2</v>
      </c>
      <c r="M46" s="64">
        <f t="shared" si="1"/>
        <v>116.43250579000001</v>
      </c>
      <c r="N46" s="60">
        <f>(Table8[[#This Row],[Adj Close]]-Table8[[#This Row],[Forecast 6 Period ]])</f>
        <v>-1.7376281900000095</v>
      </c>
      <c r="O46" s="60">
        <f>Table8[[#This Row],[Erorr 2]]^2</f>
        <v>3.019351726682709</v>
      </c>
      <c r="P46" s="60">
        <f>ABS(Table8[[#This Row],[Erorr 2]])</f>
        <v>1.7376281900000095</v>
      </c>
      <c r="Q46" s="8">
        <f>Table8[[#This Row],[Abs Erorr 4]]/Table8[[#This Row],[Adj Close]]</f>
        <v>1.5150006925854284E-2</v>
      </c>
    </row>
    <row r="47" spans="6:17" x14ac:dyDescent="0.3">
      <c r="F47" s="97">
        <v>43532</v>
      </c>
      <c r="G47" s="98">
        <v>112.81276699999999</v>
      </c>
      <c r="H47" s="60">
        <f t="shared" si="0"/>
        <v>115.93535993</v>
      </c>
      <c r="I47" s="60">
        <f>(Table8[[#This Row],[Adj Close]]-Table8[[#This Row],[Forecast 3 Period]])</f>
        <v>-3.1225929300000104</v>
      </c>
      <c r="J47" s="60">
        <f>Table8[[#This Row],[Erorr ]]^2</f>
        <v>9.7505866064860491</v>
      </c>
      <c r="K47" s="60">
        <f>ABS(Table8[[#This Row],[Erorr ]])</f>
        <v>3.1225929300000104</v>
      </c>
      <c r="L47" s="8">
        <f>Table8[[#This Row],[Abs Erorr ]]/Table8[[#This Row],[Adj Close]]</f>
        <v>2.7679428605806741E-2</v>
      </c>
      <c r="M47" s="64">
        <f t="shared" si="1"/>
        <v>116.13117674</v>
      </c>
      <c r="N47" s="60">
        <f>(Table8[[#This Row],[Adj Close]]-Table8[[#This Row],[Forecast 6 Period ]])</f>
        <v>-3.318409740000007</v>
      </c>
      <c r="O47" s="60">
        <f>Table8[[#This Row],[Erorr 2]]^2</f>
        <v>11.011843202526913</v>
      </c>
      <c r="P47" s="60">
        <f>ABS(Table8[[#This Row],[Erorr 2]])</f>
        <v>3.318409740000007</v>
      </c>
      <c r="Q47" s="8">
        <f>Table8[[#This Row],[Abs Erorr 4]]/Table8[[#This Row],[Adj Close]]</f>
        <v>2.9415196774670079E-2</v>
      </c>
    </row>
    <row r="48" spans="6:17" x14ac:dyDescent="0.3">
      <c r="F48" s="97">
        <v>43535</v>
      </c>
      <c r="G48" s="98">
        <v>113.96294399999999</v>
      </c>
      <c r="H48" s="60">
        <f t="shared" si="0"/>
        <v>114.65210264000001</v>
      </c>
      <c r="I48" s="60">
        <f>(Table8[[#This Row],[Adj Close]]-Table8[[#This Row],[Forecast 3 Period]])</f>
        <v>-0.68915864000001648</v>
      </c>
      <c r="J48" s="60">
        <f>Table8[[#This Row],[Erorr ]]^2</f>
        <v>0.47493963108667231</v>
      </c>
      <c r="K48" s="60">
        <f>ABS(Table8[[#This Row],[Erorr ]])</f>
        <v>0.68915864000001648</v>
      </c>
      <c r="L48" s="8">
        <f>Table8[[#This Row],[Abs Erorr ]]/Table8[[#This Row],[Adj Close]]</f>
        <v>6.04721689183474E-3</v>
      </c>
      <c r="M48" s="64">
        <f t="shared" si="1"/>
        <v>115.53422392</v>
      </c>
      <c r="N48" s="60">
        <f>(Table8[[#This Row],[Adj Close]]-Table8[[#This Row],[Forecast 6 Period ]])</f>
        <v>-1.5712799200000092</v>
      </c>
      <c r="O48" s="60">
        <f>Table8[[#This Row],[Erorr 2]]^2</f>
        <v>2.4689205869952353</v>
      </c>
      <c r="P48" s="60">
        <f>ABS(Table8[[#This Row],[Erorr 2]])</f>
        <v>1.5712799200000092</v>
      </c>
      <c r="Q48" s="8">
        <f>Table8[[#This Row],[Abs Erorr 4]]/Table8[[#This Row],[Adj Close]]</f>
        <v>1.3787638901290662E-2</v>
      </c>
    </row>
    <row r="49" spans="6:17" x14ac:dyDescent="0.3">
      <c r="F49" s="97">
        <v>43536</v>
      </c>
      <c r="G49" s="98">
        <v>113.4401321</v>
      </c>
      <c r="H49" s="60">
        <f t="shared" si="0"/>
        <v>113.83747098000001</v>
      </c>
      <c r="I49" s="60">
        <f>(Table8[[#This Row],[Adj Close]]-Table8[[#This Row],[Forecast 3 Period]])</f>
        <v>-0.39733888000000661</v>
      </c>
      <c r="J49" s="60">
        <f>Table8[[#This Row],[Erorr ]]^2</f>
        <v>0.15787818555965966</v>
      </c>
      <c r="K49" s="60">
        <f>ABS(Table8[[#This Row],[Erorr ]])</f>
        <v>0.39733888000000661</v>
      </c>
      <c r="L49" s="8">
        <f>Table8[[#This Row],[Abs Erorr ]]/Table8[[#This Row],[Adj Close]]</f>
        <v>3.5026306179698694E-3</v>
      </c>
      <c r="M49" s="64">
        <f t="shared" si="1"/>
        <v>114.97244184</v>
      </c>
      <c r="N49" s="60">
        <f>(Table8[[#This Row],[Adj Close]]-Table8[[#This Row],[Forecast 6 Period ]])</f>
        <v>-1.5323097400000023</v>
      </c>
      <c r="O49" s="60">
        <f>Table8[[#This Row],[Erorr 2]]^2</f>
        <v>2.3479731392988747</v>
      </c>
      <c r="P49" s="60">
        <f>ABS(Table8[[#This Row],[Erorr 2]])</f>
        <v>1.5323097400000023</v>
      </c>
      <c r="Q49" s="8">
        <f>Table8[[#This Row],[Abs Erorr 4]]/Table8[[#This Row],[Adj Close]]</f>
        <v>1.3507651230952704E-2</v>
      </c>
    </row>
    <row r="50" spans="6:17" x14ac:dyDescent="0.3">
      <c r="F50" s="97">
        <v>43537</v>
      </c>
      <c r="G50" s="98">
        <v>110.27477260000001</v>
      </c>
      <c r="H50" s="60">
        <f t="shared" si="0"/>
        <v>113.40876613999998</v>
      </c>
      <c r="I50" s="60">
        <f>(Table8[[#This Row],[Adj Close]]-Table8[[#This Row],[Forecast 3 Period]])</f>
        <v>-3.1339935399999774</v>
      </c>
      <c r="J50" s="60">
        <f>Table8[[#This Row],[Erorr ]]^2</f>
        <v>9.8219155087615899</v>
      </c>
      <c r="K50" s="60">
        <f>ABS(Table8[[#This Row],[Erorr ]])</f>
        <v>3.1339935399999774</v>
      </c>
      <c r="L50" s="8">
        <f>Table8[[#This Row],[Abs Erorr ]]/Table8[[#This Row],[Adj Close]]</f>
        <v>2.8419859466570122E-2</v>
      </c>
      <c r="M50" s="64">
        <f t="shared" si="1"/>
        <v>114.33461377</v>
      </c>
      <c r="N50" s="60">
        <f>(Table8[[#This Row],[Adj Close]]-Table8[[#This Row],[Forecast 6 Period ]])</f>
        <v>-4.0598411699999986</v>
      </c>
      <c r="O50" s="60">
        <f>Table8[[#This Row],[Erorr 2]]^2</f>
        <v>16.482310325626958</v>
      </c>
      <c r="P50" s="60">
        <f>ABS(Table8[[#This Row],[Erorr 2]])</f>
        <v>4.0598411699999986</v>
      </c>
      <c r="Q50" s="8">
        <f>Table8[[#This Row],[Abs Erorr 4]]/Table8[[#This Row],[Adj Close]]</f>
        <v>3.681568389831346E-2</v>
      </c>
    </row>
    <row r="51" spans="6:17" x14ac:dyDescent="0.3">
      <c r="F51" s="97">
        <v>43538</v>
      </c>
      <c r="G51" s="98">
        <v>114.4001999</v>
      </c>
      <c r="H51" s="60">
        <f t="shared" si="0"/>
        <v>112.33083187</v>
      </c>
      <c r="I51" s="60">
        <f>(Table8[[#This Row],[Adj Close]]-Table8[[#This Row],[Forecast 3 Period]])</f>
        <v>2.0693680300000068</v>
      </c>
      <c r="J51" s="60">
        <f>Table8[[#This Row],[Erorr ]]^2</f>
        <v>4.2822840435861087</v>
      </c>
      <c r="K51" s="60">
        <f>ABS(Table8[[#This Row],[Erorr ]])</f>
        <v>2.0693680300000068</v>
      </c>
      <c r="L51" s="8">
        <f>Table8[[#This Row],[Abs Erorr ]]/Table8[[#This Row],[Adj Close]]</f>
        <v>1.8088849773067631E-2</v>
      </c>
      <c r="M51" s="64">
        <f t="shared" si="1"/>
        <v>113.27378842</v>
      </c>
      <c r="N51" s="60">
        <f>(Table8[[#This Row],[Adj Close]]-Table8[[#This Row],[Forecast 6 Period ]])</f>
        <v>1.1264114800000016</v>
      </c>
      <c r="O51" s="60">
        <f>Table8[[#This Row],[Erorr 2]]^2</f>
        <v>1.2688028222757939</v>
      </c>
      <c r="P51" s="60">
        <f>ABS(Table8[[#This Row],[Erorr 2]])</f>
        <v>1.1264114800000016</v>
      </c>
      <c r="Q51" s="8">
        <f>Table8[[#This Row],[Abs Erorr 4]]/Table8[[#This Row],[Adj Close]]</f>
        <v>9.8462369907100274E-3</v>
      </c>
    </row>
    <row r="52" spans="6:17" x14ac:dyDescent="0.3">
      <c r="F52" s="97">
        <v>43539</v>
      </c>
      <c r="G52" s="98">
        <v>114.45724490000001</v>
      </c>
      <c r="H52" s="60">
        <f t="shared" si="0"/>
        <v>112.87455137000001</v>
      </c>
      <c r="I52" s="60">
        <f>(Table8[[#This Row],[Adj Close]]-Table8[[#This Row],[Forecast 3 Period]])</f>
        <v>1.5826935300000002</v>
      </c>
      <c r="J52" s="60">
        <f>Table8[[#This Row],[Erorr ]]^2</f>
        <v>2.5049188099038617</v>
      </c>
      <c r="K52" s="60">
        <f>ABS(Table8[[#This Row],[Erorr ]])</f>
        <v>1.5826935300000002</v>
      </c>
      <c r="L52" s="8">
        <f>Table8[[#This Row],[Abs Erorr ]]/Table8[[#This Row],[Adj Close]]</f>
        <v>1.3827814319511024E-2</v>
      </c>
      <c r="M52" s="64">
        <f t="shared" si="1"/>
        <v>113.16637417999999</v>
      </c>
      <c r="N52" s="60">
        <f>(Table8[[#This Row],[Adj Close]]-Table8[[#This Row],[Forecast 6 Period ]])</f>
        <v>1.2908707200000151</v>
      </c>
      <c r="O52" s="60">
        <f>Table8[[#This Row],[Erorr 2]]^2</f>
        <v>1.6663472157533574</v>
      </c>
      <c r="P52" s="60">
        <f>ABS(Table8[[#This Row],[Erorr 2]])</f>
        <v>1.2908707200000151</v>
      </c>
      <c r="Q52" s="8">
        <f>Table8[[#This Row],[Abs Erorr 4]]/Table8[[#This Row],[Adj Close]]</f>
        <v>1.1278191442820716E-2</v>
      </c>
    </row>
    <row r="53" spans="6:17" x14ac:dyDescent="0.3">
      <c r="F53" s="97">
        <v>43542</v>
      </c>
      <c r="G53" s="98">
        <v>112.2519302</v>
      </c>
      <c r="H53" s="60">
        <f t="shared" si="0"/>
        <v>113.18538971000001</v>
      </c>
      <c r="I53" s="60">
        <f>(Table8[[#This Row],[Adj Close]]-Table8[[#This Row],[Forecast 3 Period]])</f>
        <v>-0.93345951000000582</v>
      </c>
      <c r="J53" s="60">
        <f>Table8[[#This Row],[Erorr ]]^2</f>
        <v>0.871346656809451</v>
      </c>
      <c r="K53" s="60">
        <f>ABS(Table8[[#This Row],[Erorr ]])</f>
        <v>0.93345951000000582</v>
      </c>
      <c r="L53" s="8">
        <f>Table8[[#This Row],[Abs Erorr ]]/Table8[[#This Row],[Adj Close]]</f>
        <v>8.3157546452595939E-3</v>
      </c>
      <c r="M53" s="64">
        <f t="shared" si="1"/>
        <v>113.19204100000002</v>
      </c>
      <c r="N53" s="60">
        <f>(Table8[[#This Row],[Adj Close]]-Table8[[#This Row],[Forecast 6 Period ]])</f>
        <v>-0.94011080000001357</v>
      </c>
      <c r="O53" s="60">
        <f>Table8[[#This Row],[Erorr 2]]^2</f>
        <v>0.88380831627666556</v>
      </c>
      <c r="P53" s="60">
        <f>ABS(Table8[[#This Row],[Erorr 2]])</f>
        <v>0.94011080000001357</v>
      </c>
      <c r="Q53" s="8">
        <f>Table8[[#This Row],[Abs Erorr 4]]/Table8[[#This Row],[Adj Close]]</f>
        <v>8.3750078802655066E-3</v>
      </c>
    </row>
    <row r="54" spans="6:17" x14ac:dyDescent="0.3">
      <c r="F54" s="97">
        <v>43543</v>
      </c>
      <c r="G54" s="98">
        <v>113.2120056</v>
      </c>
      <c r="H54" s="60">
        <f t="shared" si="0"/>
        <v>113.55800552000001</v>
      </c>
      <c r="I54" s="60">
        <f>(Table8[[#This Row],[Adj Close]]-Table8[[#This Row],[Forecast 3 Period]])</f>
        <v>-0.34599992000001123</v>
      </c>
      <c r="J54" s="60">
        <f>Table8[[#This Row],[Erorr ]]^2</f>
        <v>0.11971594464001417</v>
      </c>
      <c r="K54" s="60">
        <f>ABS(Table8[[#This Row],[Erorr ]])</f>
        <v>0.34599992000001123</v>
      </c>
      <c r="L54" s="8">
        <f>Table8[[#This Row],[Abs Erorr ]]/Table8[[#This Row],[Adj Close]]</f>
        <v>3.0562122644703965E-3</v>
      </c>
      <c r="M54" s="64">
        <f t="shared" si="1"/>
        <v>113.01713713000001</v>
      </c>
      <c r="N54" s="60">
        <f>(Table8[[#This Row],[Adj Close]]-Table8[[#This Row],[Forecast 6 Period ]])</f>
        <v>0.19486846999998875</v>
      </c>
      <c r="O54" s="60">
        <f>Table8[[#This Row],[Erorr 2]]^2</f>
        <v>3.7973720600136512E-2</v>
      </c>
      <c r="P54" s="60">
        <f>ABS(Table8[[#This Row],[Erorr 2]])</f>
        <v>0.19486846999998875</v>
      </c>
      <c r="Q54" s="8">
        <f>Table8[[#This Row],[Abs Erorr 4]]/Table8[[#This Row],[Adj Close]]</f>
        <v>1.7212703632201068E-3</v>
      </c>
    </row>
    <row r="55" spans="6:17" x14ac:dyDescent="0.3">
      <c r="F55" s="97">
        <v>43544</v>
      </c>
      <c r="G55" s="98">
        <v>113.9914551</v>
      </c>
      <c r="H55" s="60">
        <f t="shared" si="0"/>
        <v>113.29755477</v>
      </c>
      <c r="I55" s="60">
        <f>(Table8[[#This Row],[Adj Close]]-Table8[[#This Row],[Forecast 3 Period]])</f>
        <v>0.69390032999999107</v>
      </c>
      <c r="J55" s="60">
        <f>Table8[[#This Row],[Erorr ]]^2</f>
        <v>0.48149766797409649</v>
      </c>
      <c r="K55" s="60">
        <f>ABS(Table8[[#This Row],[Erorr ]])</f>
        <v>0.69390032999999107</v>
      </c>
      <c r="L55" s="8">
        <f>Table8[[#This Row],[Abs Erorr ]]/Table8[[#This Row],[Adj Close]]</f>
        <v>6.0873012752689307E-3</v>
      </c>
      <c r="M55" s="64">
        <f t="shared" si="1"/>
        <v>113.23576659000001</v>
      </c>
      <c r="N55" s="60">
        <f>(Table8[[#This Row],[Adj Close]]-Table8[[#This Row],[Forecast 6 Period ]])</f>
        <v>0.7556885099999846</v>
      </c>
      <c r="O55" s="60">
        <f>Table8[[#This Row],[Erorr 2]]^2</f>
        <v>0.57106512414599686</v>
      </c>
      <c r="P55" s="60">
        <f>ABS(Table8[[#This Row],[Erorr 2]])</f>
        <v>0.7556885099999846</v>
      </c>
      <c r="Q55" s="8">
        <f>Table8[[#This Row],[Abs Erorr 4]]/Table8[[#This Row],[Adj Close]]</f>
        <v>6.6293434831325758E-3</v>
      </c>
    </row>
    <row r="56" spans="6:17" x14ac:dyDescent="0.3">
      <c r="F56" s="97">
        <v>43545</v>
      </c>
      <c r="G56" s="98">
        <v>112.93633269999999</v>
      </c>
      <c r="H56" s="60">
        <f t="shared" si="0"/>
        <v>113.23576277999999</v>
      </c>
      <c r="I56" s="60">
        <f>(Table8[[#This Row],[Adj Close]]-Table8[[#This Row],[Forecast 3 Period]])</f>
        <v>-0.29943007999999338</v>
      </c>
      <c r="J56" s="60">
        <f>Table8[[#This Row],[Erorr ]]^2</f>
        <v>8.9658372808802442E-2</v>
      </c>
      <c r="K56" s="60">
        <f>ABS(Table8[[#This Row],[Erorr ]])</f>
        <v>0.29943007999999338</v>
      </c>
      <c r="L56" s="8">
        <f>Table8[[#This Row],[Abs Erorr ]]/Table8[[#This Row],[Adj Close]]</f>
        <v>2.6513175418524403E-3</v>
      </c>
      <c r="M56" s="64">
        <f t="shared" si="1"/>
        <v>113.25002441000001</v>
      </c>
      <c r="N56" s="60">
        <f>(Table8[[#This Row],[Adj Close]]-Table8[[#This Row],[Forecast 6 Period ]])</f>
        <v>-0.31369171000001472</v>
      </c>
      <c r="O56" s="60">
        <f>Table8[[#This Row],[Erorr 2]]^2</f>
        <v>9.840248892273333E-2</v>
      </c>
      <c r="P56" s="60">
        <f>ABS(Table8[[#This Row],[Erorr 2]])</f>
        <v>0.31369171000001472</v>
      </c>
      <c r="Q56" s="8">
        <f>Table8[[#This Row],[Abs Erorr 4]]/Table8[[#This Row],[Adj Close]]</f>
        <v>2.7775978066623967E-3</v>
      </c>
    </row>
    <row r="57" spans="6:17" x14ac:dyDescent="0.3">
      <c r="F57" s="97">
        <v>43546</v>
      </c>
      <c r="G57" s="98">
        <v>112.6986847</v>
      </c>
      <c r="H57" s="60">
        <f t="shared" si="0"/>
        <v>113.33557129</v>
      </c>
      <c r="I57" s="60">
        <f>(Table8[[#This Row],[Adj Close]]-Table8[[#This Row],[Forecast 3 Period]])</f>
        <v>-0.63688659000000314</v>
      </c>
      <c r="J57" s="60">
        <f>Table8[[#This Row],[Erorr ]]^2</f>
        <v>0.40562452852183212</v>
      </c>
      <c r="K57" s="60">
        <f>ABS(Table8[[#This Row],[Erorr ]])</f>
        <v>0.63688659000000314</v>
      </c>
      <c r="L57" s="8">
        <f>Table8[[#This Row],[Abs Erorr ]]/Table8[[#This Row],[Adj Close]]</f>
        <v>5.6512335675910786E-3</v>
      </c>
      <c r="M57" s="64">
        <f t="shared" si="1"/>
        <v>113.36408920000001</v>
      </c>
      <c r="N57" s="60">
        <f>(Table8[[#This Row],[Adj Close]]-Table8[[#This Row],[Forecast 6 Period ]])</f>
        <v>-0.66540450000000817</v>
      </c>
      <c r="O57" s="60">
        <f>Table8[[#This Row],[Erorr 2]]^2</f>
        <v>0.44276314862026089</v>
      </c>
      <c r="P57" s="60">
        <f>ABS(Table8[[#This Row],[Erorr 2]])</f>
        <v>0.66540450000000817</v>
      </c>
      <c r="Q57" s="8">
        <f>Table8[[#This Row],[Abs Erorr 4]]/Table8[[#This Row],[Adj Close]]</f>
        <v>5.9042792005185498E-3</v>
      </c>
    </row>
    <row r="58" spans="6:17" x14ac:dyDescent="0.3">
      <c r="F58" s="97">
        <v>43549</v>
      </c>
      <c r="G58" s="98">
        <v>114.3716965</v>
      </c>
      <c r="H58" s="60">
        <f t="shared" si="0"/>
        <v>113.15781021999999</v>
      </c>
      <c r="I58" s="60">
        <f>(Table8[[#This Row],[Adj Close]]-Table8[[#This Row],[Forecast 3 Period]])</f>
        <v>1.2138862800000112</v>
      </c>
      <c r="J58" s="60">
        <f>Table8[[#This Row],[Erorr ]]^2</f>
        <v>1.4735199007722657</v>
      </c>
      <c r="K58" s="60">
        <f>ABS(Table8[[#This Row],[Erorr ]])</f>
        <v>1.2138862800000112</v>
      </c>
      <c r="L58" s="8">
        <f>Table8[[#This Row],[Abs Erorr ]]/Table8[[#This Row],[Adj Close]]</f>
        <v>1.0613519927983329E-2</v>
      </c>
      <c r="M58" s="64">
        <f t="shared" si="1"/>
        <v>113.23861313000002</v>
      </c>
      <c r="N58" s="60">
        <f>(Table8[[#This Row],[Adj Close]]-Table8[[#This Row],[Forecast 6 Period ]])</f>
        <v>1.1330833699999801</v>
      </c>
      <c r="O58" s="60">
        <f>Table8[[#This Row],[Erorr 2]]^2</f>
        <v>1.2838779233705118</v>
      </c>
      <c r="P58" s="60">
        <f>ABS(Table8[[#This Row],[Erorr 2]])</f>
        <v>1.1330833699999801</v>
      </c>
      <c r="Q58" s="8">
        <f>Table8[[#This Row],[Abs Erorr 4]]/Table8[[#This Row],[Adj Close]]</f>
        <v>9.9070259922215981E-3</v>
      </c>
    </row>
    <row r="59" spans="6:17" x14ac:dyDescent="0.3">
      <c r="F59" s="97">
        <v>43550</v>
      </c>
      <c r="G59" s="98">
        <v>114.83745570000001</v>
      </c>
      <c r="H59" s="60">
        <f t="shared" si="0"/>
        <v>113.43918381999998</v>
      </c>
      <c r="I59" s="60">
        <f>(Table8[[#This Row],[Adj Close]]-Table8[[#This Row],[Forecast 3 Period]])</f>
        <v>1.3982718800000242</v>
      </c>
      <c r="J59" s="60">
        <f>Table8[[#This Row],[Erorr ]]^2</f>
        <v>1.955164250398802</v>
      </c>
      <c r="K59" s="60">
        <f>ABS(Table8[[#This Row],[Erorr ]])</f>
        <v>1.3982718800000242</v>
      </c>
      <c r="L59" s="8">
        <f>Table8[[#This Row],[Abs Erorr ]]/Table8[[#This Row],[Adj Close]]</f>
        <v>1.2176095956469577E-2</v>
      </c>
      <c r="M59" s="64">
        <f t="shared" si="1"/>
        <v>113.34602738000001</v>
      </c>
      <c r="N59" s="60">
        <f>(Table8[[#This Row],[Adj Close]]-Table8[[#This Row],[Forecast 6 Period ]])</f>
        <v>1.4914283199999971</v>
      </c>
      <c r="O59" s="60">
        <f>Table8[[#This Row],[Erorr 2]]^2</f>
        <v>2.224358433698014</v>
      </c>
      <c r="P59" s="60">
        <f>ABS(Table8[[#This Row],[Erorr 2]])</f>
        <v>1.4914283199999971</v>
      </c>
      <c r="Q59" s="8">
        <f>Table8[[#This Row],[Abs Erorr 4]]/Table8[[#This Row],[Adj Close]]</f>
        <v>1.298729853346966E-2</v>
      </c>
    </row>
    <row r="60" spans="6:17" x14ac:dyDescent="0.3">
      <c r="F60" s="97">
        <v>43551</v>
      </c>
      <c r="G60" s="98">
        <v>114.73290249999999</v>
      </c>
      <c r="H60" s="60">
        <f t="shared" si="0"/>
        <v>114.05609663999999</v>
      </c>
      <c r="I60" s="60">
        <f>(Table8[[#This Row],[Adj Close]]-Table8[[#This Row],[Forecast 3 Period]])</f>
        <v>0.67680586000000176</v>
      </c>
      <c r="J60" s="60">
        <f>Table8[[#This Row],[Erorr ]]^2</f>
        <v>0.45806617213034195</v>
      </c>
      <c r="K60" s="60">
        <f>ABS(Table8[[#This Row],[Erorr ]])</f>
        <v>0.67680586000000176</v>
      </c>
      <c r="L60" s="8">
        <f>Table8[[#This Row],[Abs Erorr ]]/Table8[[#This Row],[Adj Close]]</f>
        <v>5.8989692167859325E-3</v>
      </c>
      <c r="M60" s="64">
        <f t="shared" si="1"/>
        <v>113.68917999000001</v>
      </c>
      <c r="N60" s="60">
        <f>(Table8[[#This Row],[Adj Close]]-Table8[[#This Row],[Forecast 6 Period ]])</f>
        <v>1.0437225099999807</v>
      </c>
      <c r="O60" s="60">
        <f>Table8[[#This Row],[Erorr 2]]^2</f>
        <v>1.0893566778806598</v>
      </c>
      <c r="P60" s="60">
        <f>ABS(Table8[[#This Row],[Erorr 2]])</f>
        <v>1.0437225099999807</v>
      </c>
      <c r="Q60" s="8">
        <f>Table8[[#This Row],[Abs Erorr 4]]/Table8[[#This Row],[Adj Close]]</f>
        <v>9.0969764318477066E-3</v>
      </c>
    </row>
    <row r="61" spans="6:17" x14ac:dyDescent="0.3">
      <c r="F61" s="97">
        <v>43552</v>
      </c>
      <c r="G61" s="98">
        <v>114.8089447</v>
      </c>
      <c r="H61" s="60">
        <f t="shared" si="0"/>
        <v>114.65590666</v>
      </c>
      <c r="I61" s="60">
        <f>(Table8[[#This Row],[Adj Close]]-Table8[[#This Row],[Forecast 3 Period]])</f>
        <v>0.15303803999999843</v>
      </c>
      <c r="J61" s="60">
        <f>Table8[[#This Row],[Erorr ]]^2</f>
        <v>2.3420641687041121E-2</v>
      </c>
      <c r="K61" s="60">
        <f>ABS(Table8[[#This Row],[Erorr ]])</f>
        <v>0.15303803999999843</v>
      </c>
      <c r="L61" s="8">
        <f>Table8[[#This Row],[Abs Erorr ]]/Table8[[#This Row],[Adj Close]]</f>
        <v>1.3329801123065147E-3</v>
      </c>
      <c r="M61" s="64">
        <f t="shared" si="1"/>
        <v>114.02092666</v>
      </c>
      <c r="N61" s="60">
        <f>(Table8[[#This Row],[Adj Close]]-Table8[[#This Row],[Forecast 6 Period ]])</f>
        <v>0.7880180399999972</v>
      </c>
      <c r="O61" s="60">
        <f>Table8[[#This Row],[Erorr 2]]^2</f>
        <v>0.62097243136543723</v>
      </c>
      <c r="P61" s="60">
        <f>ABS(Table8[[#This Row],[Erorr 2]])</f>
        <v>0.7880180399999972</v>
      </c>
      <c r="Q61" s="8">
        <f>Table8[[#This Row],[Abs Erorr 4]]/Table8[[#This Row],[Adj Close]]</f>
        <v>6.8637338498243093E-3</v>
      </c>
    </row>
    <row r="62" spans="6:17" x14ac:dyDescent="0.3">
      <c r="F62" s="97">
        <v>43553</v>
      </c>
      <c r="G62" s="98">
        <v>115.8260574</v>
      </c>
      <c r="H62" s="60">
        <f t="shared" si="0"/>
        <v>114.79468534</v>
      </c>
      <c r="I62" s="60">
        <f>(Table8[[#This Row],[Adj Close]]-Table8[[#This Row],[Forecast 3 Period]])</f>
        <v>1.0313720599999954</v>
      </c>
      <c r="J62" s="60">
        <f>Table8[[#This Row],[Erorr ]]^2</f>
        <v>1.0637283261486341</v>
      </c>
      <c r="K62" s="60">
        <f>ABS(Table8[[#This Row],[Erorr ]])</f>
        <v>1.0313720599999954</v>
      </c>
      <c r="L62" s="8">
        <f>Table8[[#This Row],[Abs Erorr ]]/Table8[[#This Row],[Adj Close]]</f>
        <v>8.904490778255527E-3</v>
      </c>
      <c r="M62" s="64">
        <f t="shared" si="1"/>
        <v>114.31370162000002</v>
      </c>
      <c r="N62" s="60">
        <f>(Table8[[#This Row],[Adj Close]]-Table8[[#This Row],[Forecast 6 Period ]])</f>
        <v>1.5123557799999787</v>
      </c>
      <c r="O62" s="60">
        <f>Table8[[#This Row],[Erorr 2]]^2</f>
        <v>2.2872200052993441</v>
      </c>
      <c r="P62" s="60">
        <f>ABS(Table8[[#This Row],[Erorr 2]])</f>
        <v>1.5123557799999787</v>
      </c>
      <c r="Q62" s="8">
        <f>Table8[[#This Row],[Abs Erorr 4]]/Table8[[#This Row],[Adj Close]]</f>
        <v>1.3057129060148592E-2</v>
      </c>
    </row>
    <row r="63" spans="6:17" x14ac:dyDescent="0.3">
      <c r="F63" s="97">
        <v>43556</v>
      </c>
      <c r="G63" s="98">
        <v>116.91919710000001</v>
      </c>
      <c r="H63" s="60">
        <f t="shared" si="0"/>
        <v>115.19297711999999</v>
      </c>
      <c r="I63" s="60">
        <f>(Table8[[#This Row],[Adj Close]]-Table8[[#This Row],[Forecast 3 Period]])</f>
        <v>1.7262199800000104</v>
      </c>
      <c r="J63" s="60">
        <f>Table8[[#This Row],[Erorr ]]^2</f>
        <v>2.9798354193512364</v>
      </c>
      <c r="K63" s="60">
        <f>ABS(Table8[[#This Row],[Erorr ]])</f>
        <v>1.7262199800000104</v>
      </c>
      <c r="L63" s="8">
        <f>Table8[[#This Row],[Abs Erorr ]]/Table8[[#This Row],[Adj Close]]</f>
        <v>1.4764213429584099E-2</v>
      </c>
      <c r="M63" s="64">
        <f t="shared" si="1"/>
        <v>114.74811018000001</v>
      </c>
      <c r="N63" s="60">
        <f>(Table8[[#This Row],[Adj Close]]-Table8[[#This Row],[Forecast 6 Period ]])</f>
        <v>2.1710869199999934</v>
      </c>
      <c r="O63" s="60">
        <f>Table8[[#This Row],[Erorr 2]]^2</f>
        <v>4.7136184141950572</v>
      </c>
      <c r="P63" s="60">
        <f>ABS(Table8[[#This Row],[Erorr 2]])</f>
        <v>2.1710869199999934</v>
      </c>
      <c r="Q63" s="8">
        <f>Table8[[#This Row],[Abs Erorr 4]]/Table8[[#This Row],[Adj Close]]</f>
        <v>1.8569122726211341E-2</v>
      </c>
    </row>
    <row r="64" spans="6:17" x14ac:dyDescent="0.3">
      <c r="F64" s="97">
        <v>43557</v>
      </c>
      <c r="G64" s="98">
        <v>118.373558</v>
      </c>
      <c r="H64" s="60">
        <f t="shared" si="0"/>
        <v>115.95817947</v>
      </c>
      <c r="I64" s="60">
        <f>(Table8[[#This Row],[Adj Close]]-Table8[[#This Row],[Forecast 3 Period]])</f>
        <v>2.4153785299999981</v>
      </c>
      <c r="J64" s="60">
        <f>Table8[[#This Row],[Erorr ]]^2</f>
        <v>5.8340534431849518</v>
      </c>
      <c r="K64" s="60">
        <f>ABS(Table8[[#This Row],[Erorr ]])</f>
        <v>2.4153785299999981</v>
      </c>
      <c r="L64" s="8">
        <f>Table8[[#This Row],[Abs Erorr ]]/Table8[[#This Row],[Adj Close]]</f>
        <v>2.0404713441155482E-2</v>
      </c>
      <c r="M64" s="64">
        <f t="shared" si="1"/>
        <v>115.37833556</v>
      </c>
      <c r="N64" s="60">
        <f>(Table8[[#This Row],[Adj Close]]-Table8[[#This Row],[Forecast 6 Period ]])</f>
        <v>2.9952224400000063</v>
      </c>
      <c r="O64" s="60">
        <f>Table8[[#This Row],[Erorr 2]]^2</f>
        <v>8.971357465079592</v>
      </c>
      <c r="P64" s="60">
        <f>ABS(Table8[[#This Row],[Erorr 2]])</f>
        <v>2.9952224400000063</v>
      </c>
      <c r="Q64" s="8">
        <f>Table8[[#This Row],[Abs Erorr 4]]/Table8[[#This Row],[Adj Close]]</f>
        <v>2.530313771594165E-2</v>
      </c>
    </row>
    <row r="65" spans="6:17" x14ac:dyDescent="0.3">
      <c r="F65" s="97">
        <v>43558</v>
      </c>
      <c r="G65" s="98">
        <v>119.44769290000001</v>
      </c>
      <c r="H65" s="60">
        <f t="shared" si="0"/>
        <v>117.17299955000001</v>
      </c>
      <c r="I65" s="60">
        <f>(Table8[[#This Row],[Adj Close]]-Table8[[#This Row],[Forecast 3 Period]])</f>
        <v>2.2746933499999926</v>
      </c>
      <c r="J65" s="60">
        <f>Table8[[#This Row],[Erorr ]]^2</f>
        <v>5.174229836534189</v>
      </c>
      <c r="K65" s="60">
        <f>ABS(Table8[[#This Row],[Erorr ]])</f>
        <v>2.2746933499999926</v>
      </c>
      <c r="L65" s="8">
        <f>Table8[[#This Row],[Abs Erorr ]]/Table8[[#This Row],[Adj Close]]</f>
        <v>1.9043426413470666E-2</v>
      </c>
      <c r="M65" s="64">
        <f t="shared" si="1"/>
        <v>116.14258726000001</v>
      </c>
      <c r="N65" s="60">
        <f>(Table8[[#This Row],[Adj Close]]-Table8[[#This Row],[Forecast 6 Period ]])</f>
        <v>3.3051056399999936</v>
      </c>
      <c r="O65" s="60">
        <f>Table8[[#This Row],[Erorr 2]]^2</f>
        <v>10.923723291559767</v>
      </c>
      <c r="P65" s="60">
        <f>ABS(Table8[[#This Row],[Erorr 2]])</f>
        <v>3.3051056399999936</v>
      </c>
      <c r="Q65" s="8">
        <f>Table8[[#This Row],[Abs Erorr 4]]/Table8[[#This Row],[Adj Close]]</f>
        <v>2.7669899348888919E-2</v>
      </c>
    </row>
    <row r="66" spans="6:17" x14ac:dyDescent="0.3">
      <c r="F66" s="97">
        <v>43559</v>
      </c>
      <c r="G66" s="98">
        <v>120.91155240000001</v>
      </c>
      <c r="H66" s="60">
        <f t="shared" si="0"/>
        <v>118.36690369000002</v>
      </c>
      <c r="I66" s="60">
        <f>(Table8[[#This Row],[Adj Close]]-Table8[[#This Row],[Forecast 3 Period]])</f>
        <v>2.5446487099999899</v>
      </c>
      <c r="J66" s="60">
        <f>Table8[[#This Row],[Erorr ]]^2</f>
        <v>6.4752370573046125</v>
      </c>
      <c r="K66" s="60">
        <f>ABS(Table8[[#This Row],[Erorr ]])</f>
        <v>2.5446487099999899</v>
      </c>
      <c r="L66" s="8">
        <f>Table8[[#This Row],[Abs Erorr ]]/Table8[[#This Row],[Adj Close]]</f>
        <v>2.1045538325252616E-2</v>
      </c>
      <c r="M66" s="64">
        <f t="shared" si="1"/>
        <v>117.0674858</v>
      </c>
      <c r="N66" s="60">
        <f>(Table8[[#This Row],[Adj Close]]-Table8[[#This Row],[Forecast 6 Period ]])</f>
        <v>3.844066600000005</v>
      </c>
      <c r="O66" s="60">
        <f>Table8[[#This Row],[Erorr 2]]^2</f>
        <v>14.776848025235598</v>
      </c>
      <c r="P66" s="60">
        <f>ABS(Table8[[#This Row],[Erorr 2]])</f>
        <v>3.844066600000005</v>
      </c>
      <c r="Q66" s="8">
        <f>Table8[[#This Row],[Abs Erorr 4]]/Table8[[#This Row],[Adj Close]]</f>
        <v>3.1792384794490529E-2</v>
      </c>
    </row>
    <row r="67" spans="6:17" x14ac:dyDescent="0.3">
      <c r="F67" s="97">
        <v>43560</v>
      </c>
      <c r="G67" s="98">
        <v>121.47238919999999</v>
      </c>
      <c r="H67" s="60">
        <f t="shared" si="0"/>
        <v>119.71099623000001</v>
      </c>
      <c r="I67" s="60">
        <f>(Table8[[#This Row],[Adj Close]]-Table8[[#This Row],[Forecast 3 Period]])</f>
        <v>1.7613929699999886</v>
      </c>
      <c r="J67" s="60">
        <f>Table8[[#This Row],[Erorr ]]^2</f>
        <v>3.102505194765381</v>
      </c>
      <c r="K67" s="60">
        <f>ABS(Table8[[#This Row],[Erorr ]])</f>
        <v>1.7613929699999886</v>
      </c>
      <c r="L67" s="8">
        <f>Table8[[#This Row],[Abs Erorr ]]/Table8[[#This Row],[Adj Close]]</f>
        <v>1.4500356678585759E-2</v>
      </c>
      <c r="M67" s="64">
        <f t="shared" si="1"/>
        <v>118.19390029</v>
      </c>
      <c r="N67" s="60">
        <f>(Table8[[#This Row],[Adj Close]]-Table8[[#This Row],[Forecast 6 Period ]])</f>
        <v>3.278488909999993</v>
      </c>
      <c r="O67" s="60">
        <f>Table8[[#This Row],[Erorr 2]]^2</f>
        <v>10.748489532992942</v>
      </c>
      <c r="P67" s="60">
        <f>ABS(Table8[[#This Row],[Erorr 2]])</f>
        <v>3.278488909999993</v>
      </c>
      <c r="Q67" s="8">
        <f>Table8[[#This Row],[Abs Erorr 4]]/Table8[[#This Row],[Adj Close]]</f>
        <v>2.698958118459395E-2</v>
      </c>
    </row>
    <row r="68" spans="6:17" x14ac:dyDescent="0.3">
      <c r="F68" s="97">
        <v>43563</v>
      </c>
      <c r="G68" s="98">
        <v>120.15110780000001</v>
      </c>
      <c r="H68" s="60">
        <f t="shared" si="0"/>
        <v>120.69672926999999</v>
      </c>
      <c r="I68" s="60">
        <f>(Table8[[#This Row],[Adj Close]]-Table8[[#This Row],[Forecast 3 Period]])</f>
        <v>-0.54562146999998618</v>
      </c>
      <c r="J68" s="60">
        <f>Table8[[#This Row],[Erorr ]]^2</f>
        <v>0.29770278852494581</v>
      </c>
      <c r="K68" s="60">
        <f>ABS(Table8[[#This Row],[Erorr ]])</f>
        <v>0.54562146999998618</v>
      </c>
      <c r="L68" s="8">
        <f>Table8[[#This Row],[Abs Erorr ]]/Table8[[#This Row],[Adj Close]]</f>
        <v>4.5411272520950166E-3</v>
      </c>
      <c r="M68" s="64">
        <f t="shared" si="1"/>
        <v>119.31556395000003</v>
      </c>
      <c r="N68" s="60">
        <f>(Table8[[#This Row],[Adj Close]]-Table8[[#This Row],[Forecast 6 Period ]])</f>
        <v>0.83554384999997922</v>
      </c>
      <c r="O68" s="60">
        <f>Table8[[#This Row],[Erorr 2]]^2</f>
        <v>0.69813352527278771</v>
      </c>
      <c r="P68" s="60">
        <f>ABS(Table8[[#This Row],[Erorr 2]])</f>
        <v>0.83554384999997922</v>
      </c>
      <c r="Q68" s="8">
        <f>Table8[[#This Row],[Abs Erorr 4]]/Table8[[#This Row],[Adj Close]]</f>
        <v>6.954108582925435E-3</v>
      </c>
    </row>
    <row r="69" spans="6:17" x14ac:dyDescent="0.3">
      <c r="F69" s="97">
        <v>43564</v>
      </c>
      <c r="G69" s="98">
        <v>120.15110780000001</v>
      </c>
      <c r="H69" s="60">
        <f t="shared" si="0"/>
        <v>120.77562559999998</v>
      </c>
      <c r="I69" s="60">
        <f>(Table8[[#This Row],[Adj Close]]-Table8[[#This Row],[Forecast 3 Period]])</f>
        <v>-0.62451779999997825</v>
      </c>
      <c r="J69" s="60">
        <f>Table8[[#This Row],[Erorr ]]^2</f>
        <v>0.39002248251681282</v>
      </c>
      <c r="K69" s="60">
        <f>ABS(Table8[[#This Row],[Erorr ]])</f>
        <v>0.62451779999997825</v>
      </c>
      <c r="L69" s="8">
        <f>Table8[[#This Row],[Abs Erorr ]]/Table8[[#This Row],[Adj Close]]</f>
        <v>5.1977698036669972E-3</v>
      </c>
      <c r="M69" s="64">
        <f t="shared" si="1"/>
        <v>119.92582397000001</v>
      </c>
      <c r="N69" s="60">
        <f>(Table8[[#This Row],[Adj Close]]-Table8[[#This Row],[Forecast 6 Period ]])</f>
        <v>0.22528382999999508</v>
      </c>
      <c r="O69" s="60">
        <f>Table8[[#This Row],[Erorr 2]]^2</f>
        <v>5.075280405946668E-2</v>
      </c>
      <c r="P69" s="60">
        <f>ABS(Table8[[#This Row],[Erorr 2]])</f>
        <v>0.22528382999999508</v>
      </c>
      <c r="Q69" s="8">
        <f>Table8[[#This Row],[Abs Erorr 4]]/Table8[[#This Row],[Adj Close]]</f>
        <v>1.8750041853546279E-3</v>
      </c>
    </row>
    <row r="70" spans="6:17" x14ac:dyDescent="0.3">
      <c r="F70" s="97">
        <v>43565</v>
      </c>
      <c r="G70" s="98">
        <v>121.47238919999999</v>
      </c>
      <c r="H70" s="60">
        <f t="shared" ref="H70:H133" si="2">$A$10*G69+$A$11*G68+$A$12*G67</f>
        <v>120.54749222000001</v>
      </c>
      <c r="I70" s="60">
        <f>(Table8[[#This Row],[Adj Close]]-Table8[[#This Row],[Forecast 3 Period]])</f>
        <v>0.92489697999998555</v>
      </c>
      <c r="J70" s="60">
        <f>Table8[[#This Row],[Erorr ]]^2</f>
        <v>0.85543442361309363</v>
      </c>
      <c r="K70" s="60">
        <f>ABS(Table8[[#This Row],[Erorr ]])</f>
        <v>0.92489697999998555</v>
      </c>
      <c r="L70" s="8">
        <f>Table8[[#This Row],[Abs Erorr ]]/Table8[[#This Row],[Adj Close]]</f>
        <v>7.6140511114601963E-3</v>
      </c>
      <c r="M70" s="64">
        <f t="shared" si="1"/>
        <v>120.31935652999999</v>
      </c>
      <c r="N70" s="60">
        <f>(Table8[[#This Row],[Adj Close]]-Table8[[#This Row],[Forecast 6 Period ]])</f>
        <v>1.1530326700000018</v>
      </c>
      <c r="O70" s="60">
        <f>Table8[[#This Row],[Erorr 2]]^2</f>
        <v>1.3294843380873329</v>
      </c>
      <c r="P70" s="60">
        <f>ABS(Table8[[#This Row],[Erorr 2]])</f>
        <v>1.1530326700000018</v>
      </c>
      <c r="Q70" s="8">
        <f>Table8[[#This Row],[Abs Erorr 4]]/Table8[[#This Row],[Adj Close]]</f>
        <v>9.4921379055249687E-3</v>
      </c>
    </row>
    <row r="71" spans="6:17" x14ac:dyDescent="0.3">
      <c r="F71" s="97">
        <v>43566</v>
      </c>
      <c r="G71" s="98">
        <v>120.49331669999999</v>
      </c>
      <c r="H71" s="60">
        <f t="shared" si="2"/>
        <v>120.67962036</v>
      </c>
      <c r="I71" s="60">
        <f>(Table8[[#This Row],[Adj Close]]-Table8[[#This Row],[Forecast 3 Period]])</f>
        <v>-0.1863036600000072</v>
      </c>
      <c r="J71" s="60">
        <f>Table8[[#This Row],[Erorr ]]^2</f>
        <v>3.4709053729398281E-2</v>
      </c>
      <c r="K71" s="60">
        <f>ABS(Table8[[#This Row],[Erorr ]])</f>
        <v>0.1863036600000072</v>
      </c>
      <c r="L71" s="8">
        <f>Table8[[#This Row],[Abs Erorr ]]/Table8[[#This Row],[Adj Close]]</f>
        <v>1.5461742203001969E-3</v>
      </c>
      <c r="M71" s="64">
        <f t="shared" si="1"/>
        <v>120.68532333</v>
      </c>
      <c r="N71" s="60">
        <f>(Table8[[#This Row],[Adj Close]]-Table8[[#This Row],[Forecast 6 Period ]])</f>
        <v>-0.19200663000000873</v>
      </c>
      <c r="O71" s="60">
        <f>Table8[[#This Row],[Erorr 2]]^2</f>
        <v>3.6866545963960252E-2</v>
      </c>
      <c r="P71" s="60">
        <f>ABS(Table8[[#This Row],[Erorr 2]])</f>
        <v>0.19200663000000873</v>
      </c>
      <c r="Q71" s="8">
        <f>Table8[[#This Row],[Abs Erorr 4]]/Table8[[#This Row],[Adj Close]]</f>
        <v>1.5935043972443721E-3</v>
      </c>
    </row>
    <row r="72" spans="6:17" x14ac:dyDescent="0.3">
      <c r="F72" s="97">
        <v>43567</v>
      </c>
      <c r="G72" s="98">
        <v>120.87353520000001</v>
      </c>
      <c r="H72" s="60">
        <f t="shared" si="2"/>
        <v>120.68437578</v>
      </c>
      <c r="I72" s="60">
        <f>(Table8[[#This Row],[Adj Close]]-Table8[[#This Row],[Forecast 3 Period]])</f>
        <v>0.18915942000000996</v>
      </c>
      <c r="J72" s="60">
        <f>Table8[[#This Row],[Erorr ]]^2</f>
        <v>3.5781286174740169E-2</v>
      </c>
      <c r="K72" s="60">
        <f>ABS(Table8[[#This Row],[Erorr ]])</f>
        <v>0.18915942000000996</v>
      </c>
      <c r="L72" s="8">
        <f>Table8[[#This Row],[Abs Erorr ]]/Table8[[#This Row],[Adj Close]]</f>
        <v>1.5649366065700206E-3</v>
      </c>
      <c r="M72" s="64">
        <f t="shared" si="1"/>
        <v>120.69197846</v>
      </c>
      <c r="N72" s="60">
        <f>(Table8[[#This Row],[Adj Close]]-Table8[[#This Row],[Forecast 6 Period ]])</f>
        <v>0.18155674000000488</v>
      </c>
      <c r="O72" s="60">
        <f>Table8[[#This Row],[Erorr 2]]^2</f>
        <v>3.2962849839429369E-2</v>
      </c>
      <c r="P72" s="60">
        <f>ABS(Table8[[#This Row],[Erorr 2]])</f>
        <v>0.18155674000000488</v>
      </c>
      <c r="Q72" s="8">
        <f>Table8[[#This Row],[Abs Erorr 4]]/Table8[[#This Row],[Adj Close]]</f>
        <v>1.5020388019560866E-3</v>
      </c>
    </row>
    <row r="73" spans="6:17" x14ac:dyDescent="0.3">
      <c r="F73" s="97">
        <v>43570</v>
      </c>
      <c r="G73" s="98">
        <v>121.8716354</v>
      </c>
      <c r="H73" s="60">
        <f t="shared" si="2"/>
        <v>120.93912584999998</v>
      </c>
      <c r="I73" s="60">
        <f>(Table8[[#This Row],[Adj Close]]-Table8[[#This Row],[Forecast 3 Period]])</f>
        <v>0.93250955000002023</v>
      </c>
      <c r="J73" s="60">
        <f>Table8[[#This Row],[Erorr ]]^2</f>
        <v>0.86957406084124023</v>
      </c>
      <c r="K73" s="60">
        <f>ABS(Table8[[#This Row],[Erorr ]])</f>
        <v>0.93250955000002023</v>
      </c>
      <c r="L73" s="8">
        <f>Table8[[#This Row],[Abs Erorr ]]/Table8[[#This Row],[Adj Close]]</f>
        <v>7.651571646998841E-3</v>
      </c>
      <c r="M73" s="64">
        <f t="shared" ref="M73:M136" si="3">$B$10*G72+$B$11*G71+$B$12*G70+$B$13*G69+$B$14*G68+$B$15*G67</f>
        <v>120.76041948</v>
      </c>
      <c r="N73" s="60">
        <f>(Table8[[#This Row],[Adj Close]]-Table8[[#This Row],[Forecast 6 Period ]])</f>
        <v>1.1112159200000065</v>
      </c>
      <c r="O73" s="60">
        <f>Table8[[#This Row],[Erorr 2]]^2</f>
        <v>1.2348008208614607</v>
      </c>
      <c r="P73" s="60">
        <f>ABS(Table8[[#This Row],[Erorr 2]])</f>
        <v>1.1112159200000065</v>
      </c>
      <c r="Q73" s="8">
        <f>Table8[[#This Row],[Abs Erorr 4]]/Table8[[#This Row],[Adj Close]]</f>
        <v>9.1179208053854214E-3</v>
      </c>
    </row>
    <row r="74" spans="6:17" x14ac:dyDescent="0.3">
      <c r="F74" s="97">
        <v>43571</v>
      </c>
      <c r="G74" s="98">
        <v>123.09785460000001</v>
      </c>
      <c r="H74" s="60">
        <f t="shared" si="2"/>
        <v>121.15870973</v>
      </c>
      <c r="I74" s="60">
        <f>(Table8[[#This Row],[Adj Close]]-Table8[[#This Row],[Forecast 3 Period]])</f>
        <v>1.9391448700000069</v>
      </c>
      <c r="J74" s="60">
        <f>Table8[[#This Row],[Erorr ]]^2</f>
        <v>3.7602828268473436</v>
      </c>
      <c r="K74" s="60">
        <f>ABS(Table8[[#This Row],[Erorr ]])</f>
        <v>1.9391448700000069</v>
      </c>
      <c r="L74" s="8">
        <f>Table8[[#This Row],[Abs Erorr ]]/Table8[[#This Row],[Adj Close]]</f>
        <v>1.5752872999299266E-2</v>
      </c>
      <c r="M74" s="64">
        <f t="shared" si="3"/>
        <v>120.97239686</v>
      </c>
      <c r="N74" s="60">
        <f>(Table8[[#This Row],[Adj Close]]-Table8[[#This Row],[Forecast 6 Period ]])</f>
        <v>2.1254577400000016</v>
      </c>
      <c r="O74" s="60">
        <f>Table8[[#This Row],[Erorr 2]]^2</f>
        <v>4.5175706045259147</v>
      </c>
      <c r="P74" s="60">
        <f>ABS(Table8[[#This Row],[Erorr 2]])</f>
        <v>2.1254577400000016</v>
      </c>
      <c r="Q74" s="8">
        <f>Table8[[#This Row],[Abs Erorr 4]]/Table8[[#This Row],[Adj Close]]</f>
        <v>1.7266407663290028E-2</v>
      </c>
    </row>
    <row r="75" spans="6:17" x14ac:dyDescent="0.3">
      <c r="F75" s="97">
        <v>43572</v>
      </c>
      <c r="G75" s="98">
        <v>123.38301850000001</v>
      </c>
      <c r="H75" s="60">
        <f t="shared" si="2"/>
        <v>122.06269302000001</v>
      </c>
      <c r="I75" s="60">
        <f>(Table8[[#This Row],[Adj Close]]-Table8[[#This Row],[Forecast 3 Period]])</f>
        <v>1.3203254799999939</v>
      </c>
      <c r="J75" s="60">
        <f>Table8[[#This Row],[Erorr ]]^2</f>
        <v>1.7432593731372144</v>
      </c>
      <c r="K75" s="60">
        <f>ABS(Table8[[#This Row],[Erorr ]])</f>
        <v>1.3203254799999939</v>
      </c>
      <c r="L75" s="8">
        <f>Table8[[#This Row],[Abs Erorr ]]/Table8[[#This Row],[Adj Close]]</f>
        <v>1.0701030790554001E-2</v>
      </c>
      <c r="M75" s="64">
        <f t="shared" si="3"/>
        <v>121.42961808</v>
      </c>
      <c r="N75" s="60">
        <f>(Table8[[#This Row],[Adj Close]]-Table8[[#This Row],[Forecast 6 Period ]])</f>
        <v>1.9534004200000084</v>
      </c>
      <c r="O75" s="60">
        <f>Table8[[#This Row],[Erorr 2]]^2</f>
        <v>3.8157732008562091</v>
      </c>
      <c r="P75" s="60">
        <f>ABS(Table8[[#This Row],[Erorr 2]])</f>
        <v>1.9534004200000084</v>
      </c>
      <c r="Q75" s="8">
        <f>Table8[[#This Row],[Abs Erorr 4]]/Table8[[#This Row],[Adj Close]]</f>
        <v>1.5832003818256467E-2</v>
      </c>
    </row>
    <row r="76" spans="6:17" x14ac:dyDescent="0.3">
      <c r="F76" s="97">
        <v>43573</v>
      </c>
      <c r="G76" s="98">
        <v>123.8487854</v>
      </c>
      <c r="H76" s="60">
        <f t="shared" si="2"/>
        <v>122.8440544</v>
      </c>
      <c r="I76" s="60">
        <f>(Table8[[#This Row],[Adj Close]]-Table8[[#This Row],[Forecast 3 Period]])</f>
        <v>1.0047309999999925</v>
      </c>
      <c r="J76" s="60">
        <f>Table8[[#This Row],[Erorr ]]^2</f>
        <v>1.0094843823609849</v>
      </c>
      <c r="K76" s="60">
        <f>ABS(Table8[[#This Row],[Erorr ]])</f>
        <v>1.0047309999999925</v>
      </c>
      <c r="L76" s="8">
        <f>Table8[[#This Row],[Abs Erorr ]]/Table8[[#This Row],[Adj Close]]</f>
        <v>8.1125624022469617E-3</v>
      </c>
      <c r="M76" s="64">
        <f t="shared" si="3"/>
        <v>122.04177933</v>
      </c>
      <c r="N76" s="60">
        <f>(Table8[[#This Row],[Adj Close]]-Table8[[#This Row],[Forecast 6 Period ]])</f>
        <v>1.8070060699999999</v>
      </c>
      <c r="O76" s="60">
        <f>Table8[[#This Row],[Erorr 2]]^2</f>
        <v>3.2652709370168447</v>
      </c>
      <c r="P76" s="60">
        <f>ABS(Table8[[#This Row],[Erorr 2]])</f>
        <v>1.8070060699999999</v>
      </c>
      <c r="Q76" s="8">
        <f>Table8[[#This Row],[Abs Erorr 4]]/Table8[[#This Row],[Adj Close]]</f>
        <v>1.4590422216607382E-2</v>
      </c>
    </row>
    <row r="77" spans="6:17" x14ac:dyDescent="0.3">
      <c r="F77" s="97">
        <v>43577</v>
      </c>
      <c r="G77" s="98">
        <v>124.47615810000001</v>
      </c>
      <c r="H77" s="60">
        <f t="shared" si="2"/>
        <v>123.48377609000001</v>
      </c>
      <c r="I77" s="60">
        <f>(Table8[[#This Row],[Adj Close]]-Table8[[#This Row],[Forecast 3 Period]])</f>
        <v>0.99238201000000004</v>
      </c>
      <c r="J77" s="60">
        <f>Table8[[#This Row],[Erorr ]]^2</f>
        <v>0.98482205377164023</v>
      </c>
      <c r="K77" s="60">
        <f>ABS(Table8[[#This Row],[Erorr ]])</f>
        <v>0.99238201000000004</v>
      </c>
      <c r="L77" s="8">
        <f>Table8[[#This Row],[Abs Erorr ]]/Table8[[#This Row],[Adj Close]]</f>
        <v>7.9724665763121743E-3</v>
      </c>
      <c r="M77" s="64">
        <f t="shared" si="3"/>
        <v>122.57694397000002</v>
      </c>
      <c r="N77" s="60">
        <f>(Table8[[#This Row],[Adj Close]]-Table8[[#This Row],[Forecast 6 Period ]])</f>
        <v>1.8992141299999901</v>
      </c>
      <c r="O77" s="60">
        <f>Table8[[#This Row],[Erorr 2]]^2</f>
        <v>3.6070143115916191</v>
      </c>
      <c r="P77" s="60">
        <f>ABS(Table8[[#This Row],[Erorr 2]])</f>
        <v>1.8992141299999901</v>
      </c>
      <c r="Q77" s="8">
        <f>Table8[[#This Row],[Abs Erorr 4]]/Table8[[#This Row],[Adj Close]]</f>
        <v>1.5257653826961984E-2</v>
      </c>
    </row>
    <row r="78" spans="6:17" x14ac:dyDescent="0.3">
      <c r="F78" s="97">
        <v>43578</v>
      </c>
      <c r="G78" s="98">
        <v>123.4305573</v>
      </c>
      <c r="H78" s="60">
        <f t="shared" si="2"/>
        <v>123.96000441000001</v>
      </c>
      <c r="I78" s="60">
        <f>(Table8[[#This Row],[Adj Close]]-Table8[[#This Row],[Forecast 3 Period]])</f>
        <v>-0.52944711000000666</v>
      </c>
      <c r="J78" s="60">
        <f>Table8[[#This Row],[Erorr ]]^2</f>
        <v>0.28031424228735913</v>
      </c>
      <c r="K78" s="60">
        <f>ABS(Table8[[#This Row],[Erorr ]])</f>
        <v>0.52944711000000666</v>
      </c>
      <c r="L78" s="8">
        <f>Table8[[#This Row],[Abs Erorr ]]/Table8[[#This Row],[Adj Close]]</f>
        <v>4.2894330349102835E-3</v>
      </c>
      <c r="M78" s="64">
        <f t="shared" si="3"/>
        <v>123.23568038000002</v>
      </c>
      <c r="N78" s="60">
        <f>(Table8[[#This Row],[Adj Close]]-Table8[[#This Row],[Forecast 6 Period ]])</f>
        <v>0.19487691999998447</v>
      </c>
      <c r="O78" s="60">
        <f>Table8[[#This Row],[Erorr 2]]^2</f>
        <v>3.7977013948680347E-2</v>
      </c>
      <c r="P78" s="60">
        <f>ABS(Table8[[#This Row],[Erorr 2]])</f>
        <v>0.19487691999998447</v>
      </c>
      <c r="Q78" s="8">
        <f>Table8[[#This Row],[Abs Erorr 4]]/Table8[[#This Row],[Adj Close]]</f>
        <v>1.5788385328791225E-3</v>
      </c>
    </row>
    <row r="79" spans="6:17" x14ac:dyDescent="0.3">
      <c r="F79" s="97">
        <v>43579</v>
      </c>
      <c r="G79" s="98">
        <v>122.2328339</v>
      </c>
      <c r="H79" s="60">
        <f t="shared" si="2"/>
        <v>123.86970597000001</v>
      </c>
      <c r="I79" s="60">
        <f>(Table8[[#This Row],[Adj Close]]-Table8[[#This Row],[Forecast 3 Period]])</f>
        <v>-1.6368720700000097</v>
      </c>
      <c r="J79" s="60">
        <f>Table8[[#This Row],[Erorr ]]^2</f>
        <v>2.6793501735461165</v>
      </c>
      <c r="K79" s="60">
        <f>ABS(Table8[[#This Row],[Erorr ]])</f>
        <v>1.6368720700000097</v>
      </c>
      <c r="L79" s="8">
        <f>Table8[[#This Row],[Abs Erorr ]]/Table8[[#This Row],[Adj Close]]</f>
        <v>1.3391426982206371E-2</v>
      </c>
      <c r="M79" s="64">
        <f t="shared" si="3"/>
        <v>123.52465286000002</v>
      </c>
      <c r="N79" s="60">
        <f>(Table8[[#This Row],[Adj Close]]-Table8[[#This Row],[Forecast 6 Period ]])</f>
        <v>-1.2918189600000147</v>
      </c>
      <c r="O79" s="60">
        <f>Table8[[#This Row],[Erorr 2]]^2</f>
        <v>1.6687962254155198</v>
      </c>
      <c r="P79" s="60">
        <f>ABS(Table8[[#This Row],[Erorr 2]])</f>
        <v>1.2918189600000147</v>
      </c>
      <c r="Q79" s="8">
        <f>Table8[[#This Row],[Abs Erorr 4]]/Table8[[#This Row],[Adj Close]]</f>
        <v>1.0568510266700236E-2</v>
      </c>
    </row>
    <row r="80" spans="6:17" x14ac:dyDescent="0.3">
      <c r="F80" s="97">
        <v>43580</v>
      </c>
      <c r="G80" s="98">
        <v>121.3298035</v>
      </c>
      <c r="H80" s="60">
        <f t="shared" si="2"/>
        <v>123.26514818000001</v>
      </c>
      <c r="I80" s="60">
        <f>(Table8[[#This Row],[Adj Close]]-Table8[[#This Row],[Forecast 3 Period]])</f>
        <v>-1.9353446800000143</v>
      </c>
      <c r="J80" s="60">
        <f>Table8[[#This Row],[Erorr ]]^2</f>
        <v>3.7455590304043573</v>
      </c>
      <c r="K80" s="60">
        <f>ABS(Table8[[#This Row],[Erorr ]])</f>
        <v>1.9353446800000143</v>
      </c>
      <c r="L80" s="8">
        <f>Table8[[#This Row],[Abs Erorr ]]/Table8[[#This Row],[Adj Close]]</f>
        <v>1.595110701716429E-2</v>
      </c>
      <c r="M80" s="64">
        <f t="shared" si="3"/>
        <v>123.44575425000002</v>
      </c>
      <c r="N80" s="60">
        <f>(Table8[[#This Row],[Adj Close]]-Table8[[#This Row],[Forecast 6 Period ]])</f>
        <v>-2.1159507500000245</v>
      </c>
      <c r="O80" s="60">
        <f>Table8[[#This Row],[Erorr 2]]^2</f>
        <v>4.4772475764256665</v>
      </c>
      <c r="P80" s="60">
        <f>ABS(Table8[[#This Row],[Erorr 2]])</f>
        <v>2.1159507500000245</v>
      </c>
      <c r="Q80" s="8">
        <f>Table8[[#This Row],[Abs Erorr 4]]/Table8[[#This Row],[Adj Close]]</f>
        <v>1.7439661888185822E-2</v>
      </c>
    </row>
    <row r="81" spans="6:17" x14ac:dyDescent="0.3">
      <c r="F81" s="97">
        <v>43581</v>
      </c>
      <c r="G81" s="98">
        <v>121.6435013</v>
      </c>
      <c r="H81" s="60">
        <f t="shared" si="2"/>
        <v>122.23093876000002</v>
      </c>
      <c r="I81" s="60">
        <f>(Table8[[#This Row],[Adj Close]]-Table8[[#This Row],[Forecast 3 Period]])</f>
        <v>-0.58743746000001806</v>
      </c>
      <c r="J81" s="60">
        <f>Table8[[#This Row],[Erorr ]]^2</f>
        <v>0.34508276941127281</v>
      </c>
      <c r="K81" s="60">
        <f>ABS(Table8[[#This Row],[Erorr ]])</f>
        <v>0.58743746000001806</v>
      </c>
      <c r="L81" s="8">
        <f>Table8[[#This Row],[Abs Erorr ]]/Table8[[#This Row],[Adj Close]]</f>
        <v>4.8291725716712664E-3</v>
      </c>
      <c r="M81" s="64">
        <f t="shared" si="3"/>
        <v>123.01705095000003</v>
      </c>
      <c r="N81" s="60">
        <f>(Table8[[#This Row],[Adj Close]]-Table8[[#This Row],[Forecast 6 Period ]])</f>
        <v>-1.3735496500000295</v>
      </c>
      <c r="O81" s="60">
        <f>Table8[[#This Row],[Erorr 2]]^2</f>
        <v>1.8866386410152034</v>
      </c>
      <c r="P81" s="60">
        <f>ABS(Table8[[#This Row],[Erorr 2]])</f>
        <v>1.3735496500000295</v>
      </c>
      <c r="Q81" s="8">
        <f>Table8[[#This Row],[Abs Erorr 4]]/Table8[[#This Row],[Adj Close]]</f>
        <v>1.1291599101644977E-2</v>
      </c>
    </row>
    <row r="82" spans="6:17" x14ac:dyDescent="0.3">
      <c r="F82" s="97">
        <v>43584</v>
      </c>
      <c r="G82" s="98">
        <v>121.3298035</v>
      </c>
      <c r="H82" s="60">
        <f t="shared" si="2"/>
        <v>121.72619173999999</v>
      </c>
      <c r="I82" s="60">
        <f>(Table8[[#This Row],[Adj Close]]-Table8[[#This Row],[Forecast 3 Period]])</f>
        <v>-0.39638823999999317</v>
      </c>
      <c r="J82" s="60">
        <f>Table8[[#This Row],[Erorr ]]^2</f>
        <v>0.15712363681029218</v>
      </c>
      <c r="K82" s="60">
        <f>ABS(Table8[[#This Row],[Erorr ]])</f>
        <v>0.39638823999999317</v>
      </c>
      <c r="L82" s="8">
        <f>Table8[[#This Row],[Abs Erorr ]]/Table8[[#This Row],[Adj Close]]</f>
        <v>3.2670310885321197E-3</v>
      </c>
      <c r="M82" s="64">
        <f t="shared" si="3"/>
        <v>122.55983355000001</v>
      </c>
      <c r="N82" s="60">
        <f>(Table8[[#This Row],[Adj Close]]-Table8[[#This Row],[Forecast 6 Period ]])</f>
        <v>-1.2300300500000105</v>
      </c>
      <c r="O82" s="60">
        <f>Table8[[#This Row],[Erorr 2]]^2</f>
        <v>1.5129739239030284</v>
      </c>
      <c r="P82" s="60">
        <f>ABS(Table8[[#This Row],[Erorr 2]])</f>
        <v>1.2300300500000105</v>
      </c>
      <c r="Q82" s="8">
        <f>Table8[[#This Row],[Abs Erorr 4]]/Table8[[#This Row],[Adj Close]]</f>
        <v>1.0137905234471186E-2</v>
      </c>
    </row>
    <row r="83" spans="6:17" x14ac:dyDescent="0.3">
      <c r="F83" s="97">
        <v>43585</v>
      </c>
      <c r="G83" s="98">
        <v>122.18530269999999</v>
      </c>
      <c r="H83" s="60">
        <f t="shared" si="2"/>
        <v>121.42391283999999</v>
      </c>
      <c r="I83" s="60">
        <f>(Table8[[#This Row],[Adj Close]]-Table8[[#This Row],[Forecast 3 Period]])</f>
        <v>0.76138986000000841</v>
      </c>
      <c r="J83" s="60">
        <f>Table8[[#This Row],[Erorr ]]^2</f>
        <v>0.57971451891083237</v>
      </c>
      <c r="K83" s="60">
        <f>ABS(Table8[[#This Row],[Erorr ]])</f>
        <v>0.76138986000000841</v>
      </c>
      <c r="L83" s="8">
        <f>Table8[[#This Row],[Abs Erorr ]]/Table8[[#This Row],[Adj Close]]</f>
        <v>6.2314357224243179E-3</v>
      </c>
      <c r="M83" s="64">
        <f t="shared" si="3"/>
        <v>122.09785998</v>
      </c>
      <c r="N83" s="60">
        <f>(Table8[[#This Row],[Adj Close]]-Table8[[#This Row],[Forecast 6 Period ]])</f>
        <v>8.7442719999998531E-2</v>
      </c>
      <c r="O83" s="60">
        <f>Table8[[#This Row],[Erorr 2]]^2</f>
        <v>7.6462292809981432E-3</v>
      </c>
      <c r="P83" s="60">
        <f>ABS(Table8[[#This Row],[Erorr 2]])</f>
        <v>8.7442719999998531E-2</v>
      </c>
      <c r="Q83" s="8">
        <f>Table8[[#This Row],[Abs Erorr 4]]/Table8[[#This Row],[Adj Close]]</f>
        <v>7.1565661391121251E-4</v>
      </c>
    </row>
    <row r="84" spans="6:17" x14ac:dyDescent="0.3">
      <c r="F84" s="97">
        <v>43586</v>
      </c>
      <c r="G84" s="98">
        <v>121.130188</v>
      </c>
      <c r="H84" s="60">
        <f t="shared" si="2"/>
        <v>121.76611252000001</v>
      </c>
      <c r="I84" s="60">
        <f>(Table8[[#This Row],[Adj Close]]-Table8[[#This Row],[Forecast 3 Period]])</f>
        <v>-0.63592452000000321</v>
      </c>
      <c r="J84" s="60">
        <f>Table8[[#This Row],[Erorr ]]^2</f>
        <v>0.40439999513723451</v>
      </c>
      <c r="K84" s="60">
        <f>ABS(Table8[[#This Row],[Erorr ]])</f>
        <v>0.63592452000000321</v>
      </c>
      <c r="L84" s="8">
        <f>Table8[[#This Row],[Abs Erorr ]]/Table8[[#This Row],[Adj Close]]</f>
        <v>5.2499259722110165E-3</v>
      </c>
      <c r="M84" s="64">
        <f t="shared" si="3"/>
        <v>121.86402132000001</v>
      </c>
      <c r="N84" s="60">
        <f>(Table8[[#This Row],[Adj Close]]-Table8[[#This Row],[Forecast 6 Period ]])</f>
        <v>-0.73383332000000223</v>
      </c>
      <c r="O84" s="60">
        <f>Table8[[#This Row],[Erorr 2]]^2</f>
        <v>0.53851134154222569</v>
      </c>
      <c r="P84" s="60">
        <f>ABS(Table8[[#This Row],[Erorr 2]])</f>
        <v>0.73383332000000223</v>
      </c>
      <c r="Q84" s="8">
        <f>Table8[[#This Row],[Abs Erorr 4]]/Table8[[#This Row],[Adj Close]]</f>
        <v>6.058219937708692E-3</v>
      </c>
    </row>
    <row r="85" spans="6:17" x14ac:dyDescent="0.3">
      <c r="F85" s="97">
        <v>43587</v>
      </c>
      <c r="G85" s="98">
        <v>121.4818954</v>
      </c>
      <c r="H85" s="60">
        <f t="shared" si="2"/>
        <v>121.50660705999999</v>
      </c>
      <c r="I85" s="60">
        <f>(Table8[[#This Row],[Adj Close]]-Table8[[#This Row],[Forecast 3 Period]])</f>
        <v>-2.471165999999414E-2</v>
      </c>
      <c r="J85" s="60">
        <f>Table8[[#This Row],[Erorr ]]^2</f>
        <v>6.1066613995531041E-4</v>
      </c>
      <c r="K85" s="60">
        <f>ABS(Table8[[#This Row],[Erorr ]])</f>
        <v>2.471165999999414E-2</v>
      </c>
      <c r="L85" s="8">
        <f>Table8[[#This Row],[Abs Erorr ]]/Table8[[#This Row],[Adj Close]]</f>
        <v>2.034184593401902E-4</v>
      </c>
      <c r="M85" s="64">
        <f t="shared" si="3"/>
        <v>121.61402284000002</v>
      </c>
      <c r="N85" s="60">
        <f>(Table8[[#This Row],[Adj Close]]-Table8[[#This Row],[Forecast 6 Period ]])</f>
        <v>-0.13212744000001919</v>
      </c>
      <c r="O85" s="60">
        <f>Table8[[#This Row],[Erorr 2]]^2</f>
        <v>1.7457660400958672E-2</v>
      </c>
      <c r="P85" s="60">
        <f>ABS(Table8[[#This Row],[Erorr 2]])</f>
        <v>0.13212744000001919</v>
      </c>
      <c r="Q85" s="8">
        <f>Table8[[#This Row],[Abs Erorr 4]]/Table8[[#This Row],[Adj Close]]</f>
        <v>1.0876307087979398E-3</v>
      </c>
    </row>
    <row r="86" spans="6:17" x14ac:dyDescent="0.3">
      <c r="F86" s="97">
        <v>43588</v>
      </c>
      <c r="G86" s="98">
        <v>132.66050720000001</v>
      </c>
      <c r="H86" s="60">
        <f t="shared" si="2"/>
        <v>121.58740537</v>
      </c>
      <c r="I86" s="60">
        <f>(Table8[[#This Row],[Adj Close]]-Table8[[#This Row],[Forecast 3 Period]])</f>
        <v>11.073101830000013</v>
      </c>
      <c r="J86" s="60">
        <f>Table8[[#This Row],[Erorr ]]^2</f>
        <v>122.61358413754964</v>
      </c>
      <c r="K86" s="60">
        <f>ABS(Table8[[#This Row],[Erorr ]])</f>
        <v>11.073101830000013</v>
      </c>
      <c r="L86" s="8">
        <f>Table8[[#This Row],[Abs Erorr ]]/Table8[[#This Row],[Adj Close]]</f>
        <v>8.3469467015576226E-2</v>
      </c>
      <c r="M86" s="64">
        <f t="shared" si="3"/>
        <v>121.52276840000002</v>
      </c>
      <c r="N86" s="60">
        <f>(Table8[[#This Row],[Adj Close]]-Table8[[#This Row],[Forecast 6 Period ]])</f>
        <v>11.137738799999994</v>
      </c>
      <c r="O86" s="60">
        <f>Table8[[#This Row],[Erorr 2]]^2</f>
        <v>124.04922557702531</v>
      </c>
      <c r="P86" s="60">
        <f>ABS(Table8[[#This Row],[Erorr 2]])</f>
        <v>11.137738799999994</v>
      </c>
      <c r="Q86" s="8">
        <f>Table8[[#This Row],[Abs Erorr 4]]/Table8[[#This Row],[Adj Close]]</f>
        <v>8.3956702978744469E-2</v>
      </c>
    </row>
    <row r="87" spans="6:17" x14ac:dyDescent="0.3">
      <c r="F87" s="97">
        <v>43591</v>
      </c>
      <c r="G87" s="98">
        <v>135.44564819999999</v>
      </c>
      <c r="H87" s="60">
        <f t="shared" si="2"/>
        <v>125.8478279</v>
      </c>
      <c r="I87" s="60">
        <f>(Table8[[#This Row],[Adj Close]]-Table8[[#This Row],[Forecast 3 Period]])</f>
        <v>9.5978202999999951</v>
      </c>
      <c r="J87" s="60">
        <f>Table8[[#This Row],[Erorr ]]^2</f>
        <v>92.118154511092001</v>
      </c>
      <c r="K87" s="60">
        <f>ABS(Table8[[#This Row],[Erorr ]])</f>
        <v>9.5978202999999951</v>
      </c>
      <c r="L87" s="8">
        <f>Table8[[#This Row],[Abs Erorr ]]/Table8[[#This Row],[Adj Close]]</f>
        <v>7.086104594388877E-2</v>
      </c>
      <c r="M87" s="64">
        <f t="shared" si="3"/>
        <v>123.78890914000002</v>
      </c>
      <c r="N87" s="60">
        <f>(Table8[[#This Row],[Adj Close]]-Table8[[#This Row],[Forecast 6 Period ]])</f>
        <v>11.656739059999978</v>
      </c>
      <c r="O87" s="60">
        <f>Table8[[#This Row],[Erorr 2]]^2</f>
        <v>135.87956551292919</v>
      </c>
      <c r="P87" s="60">
        <f>ABS(Table8[[#This Row],[Erorr 2]])</f>
        <v>11.656739059999978</v>
      </c>
      <c r="Q87" s="8">
        <f>Table8[[#This Row],[Abs Erorr 4]]/Table8[[#This Row],[Adj Close]]</f>
        <v>8.6062115800040737E-2</v>
      </c>
    </row>
    <row r="88" spans="6:17" x14ac:dyDescent="0.3">
      <c r="F88" s="97">
        <v>43592</v>
      </c>
      <c r="G88" s="98">
        <v>132.58445739999999</v>
      </c>
      <c r="H88" s="60">
        <f t="shared" si="2"/>
        <v>130.42098005999998</v>
      </c>
      <c r="I88" s="60">
        <f>(Table8[[#This Row],[Adj Close]]-Table8[[#This Row],[Forecast 3 Period]])</f>
        <v>2.1634773400000142</v>
      </c>
      <c r="J88" s="60">
        <f>Table8[[#This Row],[Erorr ]]^2</f>
        <v>4.6806342006935369</v>
      </c>
      <c r="K88" s="60">
        <f>ABS(Table8[[#This Row],[Erorr ]])</f>
        <v>2.1634773400000142</v>
      </c>
      <c r="L88" s="8">
        <f>Table8[[#This Row],[Abs Erorr ]]/Table8[[#This Row],[Adj Close]]</f>
        <v>1.6317729713015476E-2</v>
      </c>
      <c r="M88" s="64">
        <f t="shared" si="3"/>
        <v>126.49515838000001</v>
      </c>
      <c r="N88" s="60">
        <f>(Table8[[#This Row],[Adj Close]]-Table8[[#This Row],[Forecast 6 Period ]])</f>
        <v>6.0892990199999844</v>
      </c>
      <c r="O88" s="60">
        <f>Table8[[#This Row],[Erorr 2]]^2</f>
        <v>37.079562554972767</v>
      </c>
      <c r="P88" s="60">
        <f>ABS(Table8[[#This Row],[Erorr 2]])</f>
        <v>6.0892990199999844</v>
      </c>
      <c r="Q88" s="8">
        <f>Table8[[#This Row],[Abs Erorr 4]]/Table8[[#This Row],[Adj Close]]</f>
        <v>4.5927698762072131E-2</v>
      </c>
    </row>
    <row r="89" spans="6:17" x14ac:dyDescent="0.3">
      <c r="F89" s="97">
        <v>43593</v>
      </c>
      <c r="G89" s="98">
        <v>137.15666200000001</v>
      </c>
      <c r="H89" s="60">
        <f t="shared" si="2"/>
        <v>133.46562957999998</v>
      </c>
      <c r="I89" s="60">
        <f>(Table8[[#This Row],[Adj Close]]-Table8[[#This Row],[Forecast 3 Period]])</f>
        <v>3.6910324200000275</v>
      </c>
      <c r="J89" s="60">
        <f>Table8[[#This Row],[Erorr ]]^2</f>
        <v>13.623720325491259</v>
      </c>
      <c r="K89" s="60">
        <f>ABS(Table8[[#This Row],[Erorr ]])</f>
        <v>3.6910324200000275</v>
      </c>
      <c r="L89" s="8">
        <f>Table8[[#This Row],[Abs Erorr ]]/Table8[[#This Row],[Adj Close]]</f>
        <v>2.6911069183063286E-2</v>
      </c>
      <c r="M89" s="64">
        <f t="shared" si="3"/>
        <v>128.76605071</v>
      </c>
      <c r="N89" s="60">
        <f>(Table8[[#This Row],[Adj Close]]-Table8[[#This Row],[Forecast 6 Period ]])</f>
        <v>8.3906112900000096</v>
      </c>
      <c r="O89" s="60">
        <f>Table8[[#This Row],[Erorr 2]]^2</f>
        <v>70.402357819875618</v>
      </c>
      <c r="P89" s="60">
        <f>ABS(Table8[[#This Row],[Erorr 2]])</f>
        <v>8.3906112900000096</v>
      </c>
      <c r="Q89" s="8">
        <f>Table8[[#This Row],[Abs Erorr 4]]/Table8[[#This Row],[Adj Close]]</f>
        <v>6.1175382716736053E-2</v>
      </c>
    </row>
    <row r="90" spans="6:17" x14ac:dyDescent="0.3">
      <c r="F90" s="97">
        <v>43594</v>
      </c>
      <c r="G90" s="98">
        <v>135.02742000000001</v>
      </c>
      <c r="H90" s="60">
        <f t="shared" si="2"/>
        <v>135.27169648</v>
      </c>
      <c r="I90" s="60">
        <f>(Table8[[#This Row],[Adj Close]]-Table8[[#This Row],[Forecast 3 Period]])</f>
        <v>-0.24427647999999635</v>
      </c>
      <c r="J90" s="60">
        <f>Table8[[#This Row],[Erorr ]]^2</f>
        <v>5.9670998681188622E-2</v>
      </c>
      <c r="K90" s="60">
        <f>ABS(Table8[[#This Row],[Erorr ]])</f>
        <v>0.24427647999999635</v>
      </c>
      <c r="L90" s="8">
        <f>Table8[[#This Row],[Abs Erorr ]]/Table8[[#This Row],[Adj Close]]</f>
        <v>1.809087961541414E-3</v>
      </c>
      <c r="M90" s="64">
        <f t="shared" si="3"/>
        <v>131.8306633</v>
      </c>
      <c r="N90" s="60">
        <f>(Table8[[#This Row],[Adj Close]]-Table8[[#This Row],[Forecast 6 Period ]])</f>
        <v>3.1967567000000088</v>
      </c>
      <c r="O90" s="60">
        <f>Table8[[#This Row],[Erorr 2]]^2</f>
        <v>10.219253398994946</v>
      </c>
      <c r="P90" s="60">
        <f>ABS(Table8[[#This Row],[Erorr 2]])</f>
        <v>3.1967567000000088</v>
      </c>
      <c r="Q90" s="8">
        <f>Table8[[#This Row],[Abs Erorr 4]]/Table8[[#This Row],[Adj Close]]</f>
        <v>2.3674870629980256E-2</v>
      </c>
    </row>
    <row r="91" spans="6:17" x14ac:dyDescent="0.3">
      <c r="F91" s="97">
        <v>43595</v>
      </c>
      <c r="G91" s="98">
        <v>137.46556090000001</v>
      </c>
      <c r="H91" s="60">
        <f t="shared" si="2"/>
        <v>134.93330381999999</v>
      </c>
      <c r="I91" s="60">
        <f>(Table8[[#This Row],[Adj Close]]-Table8[[#This Row],[Forecast 3 Period]])</f>
        <v>2.5322570800000221</v>
      </c>
      <c r="J91" s="60">
        <f>Table8[[#This Row],[Erorr ]]^2</f>
        <v>6.4123259192102386</v>
      </c>
      <c r="K91" s="60">
        <f>ABS(Table8[[#This Row],[Erorr ]])</f>
        <v>2.5322570800000221</v>
      </c>
      <c r="L91" s="8">
        <f>Table8[[#This Row],[Abs Erorr ]]/Table8[[#This Row],[Adj Close]]</f>
        <v>1.8421028972064681E-2</v>
      </c>
      <c r="M91" s="64">
        <f t="shared" si="3"/>
        <v>133.45707777999999</v>
      </c>
      <c r="N91" s="60">
        <f>(Table8[[#This Row],[Adj Close]]-Table8[[#This Row],[Forecast 6 Period ]])</f>
        <v>4.0084831200000224</v>
      </c>
      <c r="O91" s="60">
        <f>Table8[[#This Row],[Erorr 2]]^2</f>
        <v>16.067936923325114</v>
      </c>
      <c r="P91" s="60">
        <f>ABS(Table8[[#This Row],[Erorr 2]])</f>
        <v>4.0084831200000224</v>
      </c>
      <c r="Q91" s="8">
        <f>Table8[[#This Row],[Abs Erorr 4]]/Table8[[#This Row],[Adj Close]]</f>
        <v>2.9159908079930019E-2</v>
      </c>
    </row>
    <row r="92" spans="6:17" x14ac:dyDescent="0.3">
      <c r="F92" s="97">
        <v>43598</v>
      </c>
      <c r="G92" s="98">
        <v>132.60079959999999</v>
      </c>
      <c r="H92" s="60">
        <f t="shared" si="2"/>
        <v>136.64144895999999</v>
      </c>
      <c r="I92" s="60">
        <f>(Table8[[#This Row],[Adj Close]]-Table8[[#This Row],[Forecast 3 Period]])</f>
        <v>-4.0406493600000033</v>
      </c>
      <c r="J92" s="60">
        <f>Table8[[#This Row],[Erorr ]]^2</f>
        <v>16.326847250468436</v>
      </c>
      <c r="K92" s="60">
        <f>ABS(Table8[[#This Row],[Erorr ]])</f>
        <v>4.0406493600000033</v>
      </c>
      <c r="L92" s="8">
        <f>Table8[[#This Row],[Abs Erorr ]]/Table8[[#This Row],[Adj Close]]</f>
        <v>3.0472285025346133E-2</v>
      </c>
      <c r="M92" s="64">
        <f t="shared" si="3"/>
        <v>135.25743560000001</v>
      </c>
      <c r="N92" s="60">
        <f>(Table8[[#This Row],[Adj Close]]-Table8[[#This Row],[Forecast 6 Period ]])</f>
        <v>-2.6566360000000202</v>
      </c>
      <c r="O92" s="60">
        <f>Table8[[#This Row],[Erorr 2]]^2</f>
        <v>7.0577148364961078</v>
      </c>
      <c r="P92" s="60">
        <f>ABS(Table8[[#This Row],[Erorr 2]])</f>
        <v>2.6566360000000202</v>
      </c>
      <c r="Q92" s="8">
        <f>Table8[[#This Row],[Abs Erorr 4]]/Table8[[#This Row],[Adj Close]]</f>
        <v>2.0034841479191354E-2</v>
      </c>
    </row>
    <row r="93" spans="6:17" x14ac:dyDescent="0.3">
      <c r="F93" s="97">
        <v>43599</v>
      </c>
      <c r="G93" s="98">
        <v>135.12471009999999</v>
      </c>
      <c r="H93" s="60">
        <f t="shared" si="2"/>
        <v>134.78821411000001</v>
      </c>
      <c r="I93" s="60">
        <f>(Table8[[#This Row],[Adj Close]]-Table8[[#This Row],[Forecast 3 Period]])</f>
        <v>0.33649598999997465</v>
      </c>
      <c r="J93" s="60">
        <f>Table8[[#This Row],[Erorr ]]^2</f>
        <v>0.11322955128606305</v>
      </c>
      <c r="K93" s="60">
        <f>ABS(Table8[[#This Row],[Erorr ]])</f>
        <v>0.33649598999997465</v>
      </c>
      <c r="L93" s="8">
        <f>Table8[[#This Row],[Abs Erorr ]]/Table8[[#This Row],[Adj Close]]</f>
        <v>2.490262437943056E-3</v>
      </c>
      <c r="M93" s="64">
        <f t="shared" si="3"/>
        <v>135.25309906000001</v>
      </c>
      <c r="N93" s="60">
        <f>(Table8[[#This Row],[Adj Close]]-Table8[[#This Row],[Forecast 6 Period ]])</f>
        <v>-0.12838896000002364</v>
      </c>
      <c r="O93" s="60">
        <f>Table8[[#This Row],[Erorr 2]]^2</f>
        <v>1.6483725049887672E-2</v>
      </c>
      <c r="P93" s="60">
        <f>ABS(Table8[[#This Row],[Erorr 2]])</f>
        <v>0.12838896000002364</v>
      </c>
      <c r="Q93" s="8">
        <f>Table8[[#This Row],[Abs Erorr 4]]/Table8[[#This Row],[Adj Close]]</f>
        <v>9.5015160369268134E-4</v>
      </c>
    </row>
    <row r="94" spans="6:17" x14ac:dyDescent="0.3">
      <c r="F94" s="97">
        <v>43600</v>
      </c>
      <c r="G94" s="98">
        <v>136.82012940000001</v>
      </c>
      <c r="H94" s="60">
        <f t="shared" si="2"/>
        <v>135.06979218999999</v>
      </c>
      <c r="I94" s="60">
        <f>(Table8[[#This Row],[Adj Close]]-Table8[[#This Row],[Forecast 3 Period]])</f>
        <v>1.7503372100000263</v>
      </c>
      <c r="J94" s="60">
        <f>Table8[[#This Row],[Erorr ]]^2</f>
        <v>3.0636803487106761</v>
      </c>
      <c r="K94" s="60">
        <f>ABS(Table8[[#This Row],[Erorr ]])</f>
        <v>1.7503372100000263</v>
      </c>
      <c r="L94" s="8">
        <f>Table8[[#This Row],[Abs Erorr ]]/Table8[[#This Row],[Adj Close]]</f>
        <v>1.2792980226490168E-2</v>
      </c>
      <c r="M94" s="64">
        <f t="shared" si="3"/>
        <v>135.01781005999999</v>
      </c>
      <c r="N94" s="60">
        <f>(Table8[[#This Row],[Adj Close]]-Table8[[#This Row],[Forecast 6 Period ]])</f>
        <v>1.8023193400000252</v>
      </c>
      <c r="O94" s="60">
        <f>Table8[[#This Row],[Erorr 2]]^2</f>
        <v>3.2483550033381268</v>
      </c>
      <c r="P94" s="60">
        <f>ABS(Table8[[#This Row],[Erorr 2]])</f>
        <v>1.8023193400000252</v>
      </c>
      <c r="Q94" s="8">
        <f>Table8[[#This Row],[Abs Erorr 4]]/Table8[[#This Row],[Adj Close]]</f>
        <v>1.3172910652137017E-2</v>
      </c>
    </row>
    <row r="95" spans="6:17" x14ac:dyDescent="0.3">
      <c r="F95" s="97">
        <v>43601</v>
      </c>
      <c r="G95" s="98">
        <v>134.91279599999999</v>
      </c>
      <c r="H95" s="60">
        <f t="shared" si="2"/>
        <v>135.04570467000002</v>
      </c>
      <c r="I95" s="60">
        <f>(Table8[[#This Row],[Adj Close]]-Table8[[#This Row],[Forecast 3 Period]])</f>
        <v>-0.13290867000003459</v>
      </c>
      <c r="J95" s="60">
        <f>Table8[[#This Row],[Erorr ]]^2</f>
        <v>1.7664714561178095E-2</v>
      </c>
      <c r="K95" s="60">
        <f>ABS(Table8[[#This Row],[Erorr ]])</f>
        <v>0.13290867000003459</v>
      </c>
      <c r="L95" s="8">
        <f>Table8[[#This Row],[Abs Erorr ]]/Table8[[#This Row],[Adj Close]]</f>
        <v>9.851450265698637E-4</v>
      </c>
      <c r="M95" s="64">
        <f t="shared" si="3"/>
        <v>135.62064820000001</v>
      </c>
      <c r="N95" s="60">
        <f>(Table8[[#This Row],[Adj Close]]-Table8[[#This Row],[Forecast 6 Period ]])</f>
        <v>-0.70785220000001914</v>
      </c>
      <c r="O95" s="60">
        <f>Table8[[#This Row],[Erorr 2]]^2</f>
        <v>0.50105473704486714</v>
      </c>
      <c r="P95" s="60">
        <f>ABS(Table8[[#This Row],[Erorr 2]])</f>
        <v>0.70785220000001914</v>
      </c>
      <c r="Q95" s="8">
        <f>Table8[[#This Row],[Abs Erorr 4]]/Table8[[#This Row],[Adj Close]]</f>
        <v>5.246738789699527E-3</v>
      </c>
    </row>
    <row r="96" spans="6:17" x14ac:dyDescent="0.3">
      <c r="F96" s="97">
        <v>43602</v>
      </c>
      <c r="G96" s="98">
        <v>137.36924740000001</v>
      </c>
      <c r="H96" s="60">
        <f t="shared" si="2"/>
        <v>135.54857025000001</v>
      </c>
      <c r="I96" s="60">
        <f>(Table8[[#This Row],[Adj Close]]-Table8[[#This Row],[Forecast 3 Period]])</f>
        <v>1.8206771499999945</v>
      </c>
      <c r="J96" s="60">
        <f>Table8[[#This Row],[Erorr ]]^2</f>
        <v>3.3148652845321025</v>
      </c>
      <c r="K96" s="60">
        <f>ABS(Table8[[#This Row],[Erorr ]])</f>
        <v>1.8206771499999945</v>
      </c>
      <c r="L96" s="8">
        <f>Table8[[#This Row],[Abs Erorr ]]/Table8[[#This Row],[Adj Close]]</f>
        <v>1.325389186051546E-2</v>
      </c>
      <c r="M96" s="64">
        <f t="shared" si="3"/>
        <v>135.14098511</v>
      </c>
      <c r="N96" s="60">
        <f>(Table8[[#This Row],[Adj Close]]-Table8[[#This Row],[Forecast 6 Period ]])</f>
        <v>2.2282622900000035</v>
      </c>
      <c r="O96" s="60">
        <f>Table8[[#This Row],[Erorr 2]]^2</f>
        <v>4.9651528330360595</v>
      </c>
      <c r="P96" s="60">
        <f>ABS(Table8[[#This Row],[Erorr 2]])</f>
        <v>2.2282622900000035</v>
      </c>
      <c r="Q96" s="8">
        <f>Table8[[#This Row],[Abs Erorr 4]]/Table8[[#This Row],[Adj Close]]</f>
        <v>1.6220968900787641E-2</v>
      </c>
    </row>
    <row r="97" spans="6:17" x14ac:dyDescent="0.3">
      <c r="F97" s="97">
        <v>43605</v>
      </c>
      <c r="G97" s="98">
        <v>135.07653809999999</v>
      </c>
      <c r="H97" s="60">
        <f t="shared" si="2"/>
        <v>136.46757658000001</v>
      </c>
      <c r="I97" s="60">
        <f>(Table8[[#This Row],[Adj Close]]-Table8[[#This Row],[Forecast 3 Period]])</f>
        <v>-1.3910384800000202</v>
      </c>
      <c r="J97" s="60">
        <f>Table8[[#This Row],[Erorr ]]^2</f>
        <v>1.9349880528407666</v>
      </c>
      <c r="K97" s="60">
        <f>ABS(Table8[[#This Row],[Erorr ]])</f>
        <v>1.3910384800000202</v>
      </c>
      <c r="L97" s="8">
        <f>Table8[[#This Row],[Abs Erorr ]]/Table8[[#This Row],[Adj Close]]</f>
        <v>1.0298150215918365E-2</v>
      </c>
      <c r="M97" s="64">
        <f t="shared" si="3"/>
        <v>135.85201262999999</v>
      </c>
      <c r="N97" s="60">
        <f>(Table8[[#This Row],[Adj Close]]-Table8[[#This Row],[Forecast 6 Period ]])</f>
        <v>-0.77547452999999678</v>
      </c>
      <c r="O97" s="60">
        <f>Table8[[#This Row],[Erorr 2]]^2</f>
        <v>0.60136074667871586</v>
      </c>
      <c r="P97" s="60">
        <f>ABS(Table8[[#This Row],[Erorr 2]])</f>
        <v>0.77547452999999678</v>
      </c>
      <c r="Q97" s="8">
        <f>Table8[[#This Row],[Abs Erorr 4]]/Table8[[#This Row],[Adj Close]]</f>
        <v>5.7410009236829622E-3</v>
      </c>
    </row>
    <row r="98" spans="6:17" x14ac:dyDescent="0.3">
      <c r="F98" s="97">
        <v>43606</v>
      </c>
      <c r="G98" s="98">
        <v>138.61192320000001</v>
      </c>
      <c r="H98" s="60">
        <f t="shared" si="2"/>
        <v>135.71522826</v>
      </c>
      <c r="I98" s="60">
        <f>(Table8[[#This Row],[Adj Close]]-Table8[[#This Row],[Forecast 3 Period]])</f>
        <v>2.8966949400000033</v>
      </c>
      <c r="J98" s="60">
        <f>Table8[[#This Row],[Erorr ]]^2</f>
        <v>8.3908415754216232</v>
      </c>
      <c r="K98" s="60">
        <f>ABS(Table8[[#This Row],[Erorr ]])</f>
        <v>2.8966949400000033</v>
      </c>
      <c r="L98" s="8">
        <f>Table8[[#This Row],[Abs Erorr ]]/Table8[[#This Row],[Adj Close]]</f>
        <v>2.0897877131539597E-2</v>
      </c>
      <c r="M98" s="64">
        <f t="shared" si="3"/>
        <v>135.60829315000001</v>
      </c>
      <c r="N98" s="60">
        <f>(Table8[[#This Row],[Adj Close]]-Table8[[#This Row],[Forecast 6 Period ]])</f>
        <v>3.0036300499999982</v>
      </c>
      <c r="O98" s="60">
        <f>Table8[[#This Row],[Erorr 2]]^2</f>
        <v>9.0217934772629906</v>
      </c>
      <c r="P98" s="60">
        <f>ABS(Table8[[#This Row],[Erorr 2]])</f>
        <v>3.0036300499999982</v>
      </c>
      <c r="Q98" s="8">
        <f>Table8[[#This Row],[Abs Erorr 4]]/Table8[[#This Row],[Adj Close]]</f>
        <v>2.1669348355163705E-2</v>
      </c>
    </row>
    <row r="99" spans="6:17" x14ac:dyDescent="0.3">
      <c r="F99" s="97">
        <v>43607</v>
      </c>
      <c r="G99" s="98">
        <v>141.22251890000001</v>
      </c>
      <c r="H99" s="60">
        <f t="shared" si="2"/>
        <v>137.17850493</v>
      </c>
      <c r="I99" s="60">
        <f>(Table8[[#This Row],[Adj Close]]-Table8[[#This Row],[Forecast 3 Period]])</f>
        <v>4.0440139700000088</v>
      </c>
      <c r="J99" s="60">
        <f>Table8[[#This Row],[Erorr ]]^2</f>
        <v>16.354048989555231</v>
      </c>
      <c r="K99" s="60">
        <f>ABS(Table8[[#This Row],[Erorr ]])</f>
        <v>4.0440139700000088</v>
      </c>
      <c r="L99" s="8">
        <f>Table8[[#This Row],[Abs Erorr ]]/Table8[[#This Row],[Adj Close]]</f>
        <v>2.8635758670071482E-2</v>
      </c>
      <c r="M99" s="64">
        <f t="shared" si="3"/>
        <v>136.38858489</v>
      </c>
      <c r="N99" s="60">
        <f>(Table8[[#This Row],[Adj Close]]-Table8[[#This Row],[Forecast 6 Period ]])</f>
        <v>4.8339340100000072</v>
      </c>
      <c r="O99" s="60">
        <f>Table8[[#This Row],[Erorr 2]]^2</f>
        <v>23.366918013034748</v>
      </c>
      <c r="P99" s="60">
        <f>ABS(Table8[[#This Row],[Erorr 2]])</f>
        <v>4.8339340100000072</v>
      </c>
      <c r="Q99" s="8">
        <f>Table8[[#This Row],[Abs Erorr 4]]/Table8[[#This Row],[Adj Close]]</f>
        <v>3.4229201175932339E-2</v>
      </c>
    </row>
    <row r="100" spans="6:17" x14ac:dyDescent="0.3">
      <c r="F100" s="97">
        <v>43608</v>
      </c>
      <c r="G100" s="98">
        <v>139.7100983</v>
      </c>
      <c r="H100" s="60">
        <f t="shared" si="2"/>
        <v>138.59554595</v>
      </c>
      <c r="I100" s="60">
        <f>(Table8[[#This Row],[Adj Close]]-Table8[[#This Row],[Forecast 3 Period]])</f>
        <v>1.1145523499999967</v>
      </c>
      <c r="J100" s="60">
        <f>Table8[[#This Row],[Erorr ]]^2</f>
        <v>1.2422269408905153</v>
      </c>
      <c r="K100" s="60">
        <f>ABS(Table8[[#This Row],[Erorr ]])</f>
        <v>1.1145523499999967</v>
      </c>
      <c r="L100" s="8">
        <f>Table8[[#This Row],[Abs Erorr ]]/Table8[[#This Row],[Adj Close]]</f>
        <v>7.9776076572984321E-3</v>
      </c>
      <c r="M100" s="64">
        <f t="shared" si="3"/>
        <v>137.62933806000001</v>
      </c>
      <c r="N100" s="60">
        <f>(Table8[[#This Row],[Adj Close]]-Table8[[#This Row],[Forecast 6 Period ]])</f>
        <v>2.0807602399999894</v>
      </c>
      <c r="O100" s="60">
        <f>Table8[[#This Row],[Erorr 2]]^2</f>
        <v>4.3295631763648137</v>
      </c>
      <c r="P100" s="60">
        <f>ABS(Table8[[#This Row],[Erorr 2]])</f>
        <v>2.0807602399999894</v>
      </c>
      <c r="Q100" s="8">
        <f>Table8[[#This Row],[Abs Erorr 4]]/Table8[[#This Row],[Adj Close]]</f>
        <v>1.4893413327445848E-2</v>
      </c>
    </row>
    <row r="101" spans="6:17" x14ac:dyDescent="0.3">
      <c r="F101" s="97">
        <v>43609</v>
      </c>
      <c r="G101" s="98">
        <v>140.2303009</v>
      </c>
      <c r="H101" s="60">
        <f t="shared" si="2"/>
        <v>139.83437194999999</v>
      </c>
      <c r="I101" s="60">
        <f>(Table8[[#This Row],[Adj Close]]-Table8[[#This Row],[Forecast 3 Period]])</f>
        <v>0.39592895000001249</v>
      </c>
      <c r="J101" s="60">
        <f>Table8[[#This Row],[Erorr ]]^2</f>
        <v>0.15675973344811239</v>
      </c>
      <c r="K101" s="60">
        <f>ABS(Table8[[#This Row],[Erorr ]])</f>
        <v>0.39592895000001249</v>
      </c>
      <c r="L101" s="8">
        <f>Table8[[#This Row],[Abs Erorr ]]/Table8[[#This Row],[Adj Close]]</f>
        <v>2.8234193855317647E-3</v>
      </c>
      <c r="M101" s="64">
        <f t="shared" si="3"/>
        <v>138.15242004000001</v>
      </c>
      <c r="N101" s="60">
        <f>(Table8[[#This Row],[Adj Close]]-Table8[[#This Row],[Forecast 6 Period ]])</f>
        <v>2.0778808599999934</v>
      </c>
      <c r="O101" s="60">
        <f>Table8[[#This Row],[Erorr 2]]^2</f>
        <v>4.3175888683543118</v>
      </c>
      <c r="P101" s="60">
        <f>ABS(Table8[[#This Row],[Erorr 2]])</f>
        <v>2.0778808599999934</v>
      </c>
      <c r="Q101" s="8">
        <f>Table8[[#This Row],[Abs Erorr 4]]/Table8[[#This Row],[Adj Close]]</f>
        <v>1.4817631044532639E-2</v>
      </c>
    </row>
    <row r="102" spans="6:17" x14ac:dyDescent="0.3">
      <c r="F102" s="97">
        <v>43613</v>
      </c>
      <c r="G102" s="98">
        <v>141.61747740000001</v>
      </c>
      <c r="H102" s="60">
        <f t="shared" si="2"/>
        <v>140.37190552000001</v>
      </c>
      <c r="I102" s="60">
        <f>(Table8[[#This Row],[Adj Close]]-Table8[[#This Row],[Forecast 3 Period]])</f>
        <v>1.24557188</v>
      </c>
      <c r="J102" s="60">
        <f>Table8[[#This Row],[Erorr ]]^2</f>
        <v>1.5514493082467342</v>
      </c>
      <c r="K102" s="60">
        <f>ABS(Table8[[#This Row],[Erorr ]])</f>
        <v>1.24557188</v>
      </c>
      <c r="L102" s="8">
        <f>Table8[[#This Row],[Abs Erorr ]]/Table8[[#This Row],[Adj Close]]</f>
        <v>8.7953259927224196E-3</v>
      </c>
      <c r="M102" s="64">
        <f t="shared" si="3"/>
        <v>139.19954681000002</v>
      </c>
      <c r="N102" s="60">
        <f>(Table8[[#This Row],[Adj Close]]-Table8[[#This Row],[Forecast 6 Period ]])</f>
        <v>2.4179305899999974</v>
      </c>
      <c r="O102" s="60">
        <f>Table8[[#This Row],[Erorr 2]]^2</f>
        <v>5.8463883380577357</v>
      </c>
      <c r="P102" s="60">
        <f>ABS(Table8[[#This Row],[Erorr 2]])</f>
        <v>2.4179305899999974</v>
      </c>
      <c r="Q102" s="8">
        <f>Table8[[#This Row],[Abs Erorr 4]]/Table8[[#This Row],[Adj Close]]</f>
        <v>1.7073673634014307E-2</v>
      </c>
    </row>
    <row r="103" spans="6:17" x14ac:dyDescent="0.3">
      <c r="F103" s="97">
        <v>43614</v>
      </c>
      <c r="G103" s="98">
        <v>138.77566530000001</v>
      </c>
      <c r="H103" s="60">
        <f t="shared" si="2"/>
        <v>140.62911072000003</v>
      </c>
      <c r="I103" s="60">
        <f>(Table8[[#This Row],[Adj Close]]-Table8[[#This Row],[Forecast 3 Period]])</f>
        <v>-1.8534454200000141</v>
      </c>
      <c r="J103" s="60">
        <f>Table8[[#This Row],[Erorr ]]^2</f>
        <v>3.4352599249190288</v>
      </c>
      <c r="K103" s="60">
        <f>ABS(Table8[[#This Row],[Erorr ]])</f>
        <v>1.8534454200000141</v>
      </c>
      <c r="L103" s="8">
        <f>Table8[[#This Row],[Abs Erorr ]]/Table8[[#This Row],[Adj Close]]</f>
        <v>1.335569471775405E-2</v>
      </c>
      <c r="M103" s="64">
        <f t="shared" si="3"/>
        <v>139.92492523000001</v>
      </c>
      <c r="N103" s="60">
        <f>(Table8[[#This Row],[Adj Close]]-Table8[[#This Row],[Forecast 6 Period ]])</f>
        <v>-1.1492599299999995</v>
      </c>
      <c r="O103" s="60">
        <f>Table8[[#This Row],[Erorr 2]]^2</f>
        <v>1.3207983867036037</v>
      </c>
      <c r="P103" s="60">
        <f>ABS(Table8[[#This Row],[Erorr 2]])</f>
        <v>1.1492599299999995</v>
      </c>
      <c r="Q103" s="8">
        <f>Table8[[#This Row],[Abs Erorr 4]]/Table8[[#This Row],[Adj Close]]</f>
        <v>8.2814225931871592E-3</v>
      </c>
    </row>
    <row r="104" spans="6:17" x14ac:dyDescent="0.3">
      <c r="F104" s="97">
        <v>43615</v>
      </c>
      <c r="G104" s="98">
        <v>138.90092469999999</v>
      </c>
      <c r="H104" s="60">
        <f t="shared" si="2"/>
        <v>140.06459961000002</v>
      </c>
      <c r="I104" s="60">
        <f>(Table8[[#This Row],[Adj Close]]-Table8[[#This Row],[Forecast 3 Period]])</f>
        <v>-1.1636749100000259</v>
      </c>
      <c r="J104" s="60">
        <f>Table8[[#This Row],[Erorr ]]^2</f>
        <v>1.3541392961635683</v>
      </c>
      <c r="K104" s="60">
        <f>ABS(Table8[[#This Row],[Erorr ]])</f>
        <v>1.1636749100000259</v>
      </c>
      <c r="L104" s="8">
        <f>Table8[[#This Row],[Abs Erorr ]]/Table8[[#This Row],[Adj Close]]</f>
        <v>8.3777333557234837E-3</v>
      </c>
      <c r="M104" s="64">
        <f t="shared" si="3"/>
        <v>140.05015259000001</v>
      </c>
      <c r="N104" s="60">
        <f>(Table8[[#This Row],[Adj Close]]-Table8[[#This Row],[Forecast 6 Period ]])</f>
        <v>-1.1492278900000201</v>
      </c>
      <c r="O104" s="60">
        <f>Table8[[#This Row],[Erorr 2]]^2</f>
        <v>1.3207247431538984</v>
      </c>
      <c r="P104" s="60">
        <f>ABS(Table8[[#This Row],[Erorr 2]])</f>
        <v>1.1492278900000201</v>
      </c>
      <c r="Q104" s="8">
        <f>Table8[[#This Row],[Abs Erorr 4]]/Table8[[#This Row],[Adj Close]]</f>
        <v>8.2737238249647183E-3</v>
      </c>
    </row>
    <row r="105" spans="6:17" x14ac:dyDescent="0.3">
      <c r="F105" s="97">
        <v>43616</v>
      </c>
      <c r="G105" s="98">
        <v>137.6293335</v>
      </c>
      <c r="H105" s="60">
        <f t="shared" si="2"/>
        <v>139.67831268999998</v>
      </c>
      <c r="I105" s="60">
        <f>(Table8[[#This Row],[Adj Close]]-Table8[[#This Row],[Forecast 3 Period]])</f>
        <v>-2.048979189999983</v>
      </c>
      <c r="J105" s="60">
        <f>Table8[[#This Row],[Erorr ]]^2</f>
        <v>4.1983157210529862</v>
      </c>
      <c r="K105" s="60">
        <f>ABS(Table8[[#This Row],[Erorr ]])</f>
        <v>2.048979189999983</v>
      </c>
      <c r="L105" s="8">
        <f>Table8[[#This Row],[Abs Erorr ]]/Table8[[#This Row],[Adj Close]]</f>
        <v>1.4887663391903172E-2</v>
      </c>
      <c r="M105" s="64">
        <f t="shared" si="3"/>
        <v>139.99813538000001</v>
      </c>
      <c r="N105" s="60">
        <f>(Table8[[#This Row],[Adj Close]]-Table8[[#This Row],[Forecast 6 Period ]])</f>
        <v>-2.3688018800000066</v>
      </c>
      <c r="O105" s="60">
        <f>Table8[[#This Row],[Erorr 2]]^2</f>
        <v>5.6112223466915658</v>
      </c>
      <c r="P105" s="60">
        <f>ABS(Table8[[#This Row],[Erorr 2]])</f>
        <v>2.3688018800000066</v>
      </c>
      <c r="Q105" s="8">
        <f>Table8[[#This Row],[Abs Erorr 4]]/Table8[[#This Row],[Adj Close]]</f>
        <v>1.7211460811150457E-2</v>
      </c>
    </row>
    <row r="106" spans="6:17" x14ac:dyDescent="0.3">
      <c r="F106" s="97">
        <v>43619</v>
      </c>
      <c r="G106" s="98">
        <v>139.81607059999999</v>
      </c>
      <c r="H106" s="60">
        <f t="shared" si="2"/>
        <v>138.35471039999999</v>
      </c>
      <c r="I106" s="60">
        <f>(Table8[[#This Row],[Adj Close]]-Table8[[#This Row],[Forecast 3 Period]])</f>
        <v>1.4613602000000014</v>
      </c>
      <c r="J106" s="60">
        <f>Table8[[#This Row],[Erorr ]]^2</f>
        <v>2.1355736341440443</v>
      </c>
      <c r="K106" s="60">
        <f>ABS(Table8[[#This Row],[Erorr ]])</f>
        <v>1.4613602000000014</v>
      </c>
      <c r="L106" s="8">
        <f>Table8[[#This Row],[Abs Erorr ]]/Table8[[#This Row],[Adj Close]]</f>
        <v>1.0452018811062207E-2</v>
      </c>
      <c r="M106" s="64">
        <f t="shared" si="3"/>
        <v>139.37872010000001</v>
      </c>
      <c r="N106" s="60">
        <f>(Table8[[#This Row],[Adj Close]]-Table8[[#This Row],[Forecast 6 Period ]])</f>
        <v>0.43735049999997955</v>
      </c>
      <c r="O106" s="60">
        <f>Table8[[#This Row],[Erorr 2]]^2</f>
        <v>0.19127545985023212</v>
      </c>
      <c r="P106" s="60">
        <f>ABS(Table8[[#This Row],[Erorr 2]])</f>
        <v>0.43735049999997955</v>
      </c>
      <c r="Q106" s="8">
        <f>Table8[[#This Row],[Abs Erorr 4]]/Table8[[#This Row],[Adj Close]]</f>
        <v>3.1280417059580817E-3</v>
      </c>
    </row>
    <row r="107" spans="6:17" x14ac:dyDescent="0.3">
      <c r="F107" s="97">
        <v>43620</v>
      </c>
      <c r="G107" s="98">
        <v>140.26884459999999</v>
      </c>
      <c r="H107" s="60">
        <f t="shared" si="2"/>
        <v>138.88550570000001</v>
      </c>
      <c r="I107" s="60">
        <f>(Table8[[#This Row],[Adj Close]]-Table8[[#This Row],[Forecast 3 Period]])</f>
        <v>1.3833388999999841</v>
      </c>
      <c r="J107" s="60">
        <f>Table8[[#This Row],[Erorr ]]^2</f>
        <v>1.9136265122531659</v>
      </c>
      <c r="K107" s="60">
        <f>ABS(Table8[[#This Row],[Erorr ]])</f>
        <v>1.3833388999999841</v>
      </c>
      <c r="L107" s="8">
        <f>Table8[[#This Row],[Abs Erorr ]]/Table8[[#This Row],[Adj Close]]</f>
        <v>9.8620538576816939E-3</v>
      </c>
      <c r="M107" s="64">
        <f t="shared" si="3"/>
        <v>139.20917664999999</v>
      </c>
      <c r="N107" s="60">
        <f>(Table8[[#This Row],[Adj Close]]-Table8[[#This Row],[Forecast 6 Period ]])</f>
        <v>1.059667950000005</v>
      </c>
      <c r="O107" s="60">
        <f>Table8[[#This Row],[Erorr 2]]^2</f>
        <v>1.1228961642572131</v>
      </c>
      <c r="P107" s="60">
        <f>ABS(Table8[[#This Row],[Erorr 2]])</f>
        <v>1.059667950000005</v>
      </c>
      <c r="Q107" s="8">
        <f>Table8[[#This Row],[Abs Erorr 4]]/Table8[[#This Row],[Adj Close]]</f>
        <v>7.5545496437346791E-3</v>
      </c>
    </row>
    <row r="108" spans="6:17" x14ac:dyDescent="0.3">
      <c r="F108" s="97">
        <v>43621</v>
      </c>
      <c r="G108" s="98">
        <v>139.29588319999999</v>
      </c>
      <c r="H108" s="60">
        <f t="shared" si="2"/>
        <v>139.34115907</v>
      </c>
      <c r="I108" s="60">
        <f>(Table8[[#This Row],[Adj Close]]-Table8[[#This Row],[Forecast 3 Period]])</f>
        <v>-4.5275870000011764E-2</v>
      </c>
      <c r="J108" s="60">
        <f>Table8[[#This Row],[Erorr ]]^2</f>
        <v>2.0499044042579652E-3</v>
      </c>
      <c r="K108" s="60">
        <f>ABS(Table8[[#This Row],[Erorr ]])</f>
        <v>4.5275870000011764E-2</v>
      </c>
      <c r="L108" s="8">
        <f>Table8[[#This Row],[Abs Erorr ]]/Table8[[#This Row],[Adj Close]]</f>
        <v>3.2503379827101571E-4</v>
      </c>
      <c r="M108" s="64">
        <f t="shared" si="3"/>
        <v>139.36234895000001</v>
      </c>
      <c r="N108" s="60">
        <f>(Table8[[#This Row],[Adj Close]]-Table8[[#This Row],[Forecast 6 Period ]])</f>
        <v>-6.6465750000020307E-2</v>
      </c>
      <c r="O108" s="60">
        <f>Table8[[#This Row],[Erorr 2]]^2</f>
        <v>4.4176959230651991E-3</v>
      </c>
      <c r="P108" s="60">
        <f>ABS(Table8[[#This Row],[Erorr 2]])</f>
        <v>6.6465750000020307E-2</v>
      </c>
      <c r="Q108" s="8">
        <f>Table8[[#This Row],[Abs Erorr 4]]/Table8[[#This Row],[Adj Close]]</f>
        <v>4.7715516405168472E-4</v>
      </c>
    </row>
    <row r="109" spans="6:17" x14ac:dyDescent="0.3">
      <c r="F109" s="97">
        <v>43622</v>
      </c>
      <c r="G109" s="98">
        <v>142.1087799</v>
      </c>
      <c r="H109" s="60">
        <f t="shared" si="2"/>
        <v>139.74382783999999</v>
      </c>
      <c r="I109" s="60">
        <f>(Table8[[#This Row],[Adj Close]]-Table8[[#This Row],[Forecast 3 Period]])</f>
        <v>2.3649520600000074</v>
      </c>
      <c r="J109" s="60">
        <f>Table8[[#This Row],[Erorr ]]^2</f>
        <v>5.5929982460982783</v>
      </c>
      <c r="K109" s="60">
        <f>ABS(Table8[[#This Row],[Erorr ]])</f>
        <v>2.3649520600000074</v>
      </c>
      <c r="L109" s="8">
        <f>Table8[[#This Row],[Abs Erorr ]]/Table8[[#This Row],[Adj Close]]</f>
        <v>1.6641843393942243E-2</v>
      </c>
      <c r="M109" s="64">
        <f t="shared" si="3"/>
        <v>139.16968538</v>
      </c>
      <c r="N109" s="60">
        <f>(Table8[[#This Row],[Adj Close]]-Table8[[#This Row],[Forecast 6 Period ]])</f>
        <v>2.9390945199999976</v>
      </c>
      <c r="O109" s="60">
        <f>Table8[[#This Row],[Erorr 2]]^2</f>
        <v>8.6382765974940163</v>
      </c>
      <c r="P109" s="60">
        <f>ABS(Table8[[#This Row],[Erorr 2]])</f>
        <v>2.9390945199999976</v>
      </c>
      <c r="Q109" s="8">
        <f>Table8[[#This Row],[Abs Erorr 4]]/Table8[[#This Row],[Adj Close]]</f>
        <v>2.0682005165818734E-2</v>
      </c>
    </row>
    <row r="110" spans="6:17" x14ac:dyDescent="0.3">
      <c r="F110" s="97">
        <v>43623</v>
      </c>
      <c r="G110" s="98">
        <v>144.6423035</v>
      </c>
      <c r="H110" s="60">
        <f t="shared" si="2"/>
        <v>140.71293029999998</v>
      </c>
      <c r="I110" s="60">
        <f>(Table8[[#This Row],[Adj Close]]-Table8[[#This Row],[Forecast 3 Period]])</f>
        <v>3.9293732000000148</v>
      </c>
      <c r="J110" s="60">
        <f>Table8[[#This Row],[Erorr ]]^2</f>
        <v>15.439973744878356</v>
      </c>
      <c r="K110" s="60">
        <f>ABS(Table8[[#This Row],[Erorr ]])</f>
        <v>3.9293732000000148</v>
      </c>
      <c r="L110" s="8">
        <f>Table8[[#This Row],[Abs Erorr ]]/Table8[[#This Row],[Adj Close]]</f>
        <v>2.7166140920868387E-2</v>
      </c>
      <c r="M110" s="64">
        <f t="shared" si="3"/>
        <v>139.95094147999998</v>
      </c>
      <c r="N110" s="60">
        <f>(Table8[[#This Row],[Adj Close]]-Table8[[#This Row],[Forecast 6 Period ]])</f>
        <v>4.6913620200000139</v>
      </c>
      <c r="O110" s="60">
        <f>Table8[[#This Row],[Erorr 2]]^2</f>
        <v>22.008877602698611</v>
      </c>
      <c r="P110" s="60">
        <f>ABS(Table8[[#This Row],[Erorr 2]])</f>
        <v>4.6913620200000139</v>
      </c>
      <c r="Q110" s="8">
        <f>Table8[[#This Row],[Abs Erorr 4]]/Table8[[#This Row],[Adj Close]]</f>
        <v>3.2434231939620722E-2</v>
      </c>
    </row>
    <row r="111" spans="6:17" x14ac:dyDescent="0.3">
      <c r="F111" s="97">
        <v>43626</v>
      </c>
      <c r="G111" s="98">
        <v>145.13360599999999</v>
      </c>
      <c r="H111" s="60">
        <f t="shared" si="2"/>
        <v>142.27832032999999</v>
      </c>
      <c r="I111" s="60">
        <f>(Table8[[#This Row],[Adj Close]]-Table8[[#This Row],[Forecast 3 Period]])</f>
        <v>2.8552856700000007</v>
      </c>
      <c r="J111" s="60">
        <f>Table8[[#This Row],[Erorr ]]^2</f>
        <v>8.1526562573073527</v>
      </c>
      <c r="K111" s="60">
        <f>ABS(Table8[[#This Row],[Erorr ]])</f>
        <v>2.8552856700000007</v>
      </c>
      <c r="L111" s="8">
        <f>Table8[[#This Row],[Abs Erorr ]]/Table8[[#This Row],[Adj Close]]</f>
        <v>1.9673497742487021E-2</v>
      </c>
      <c r="M111" s="64">
        <f t="shared" si="3"/>
        <v>141.00770265</v>
      </c>
      <c r="N111" s="60">
        <f>(Table8[[#This Row],[Adj Close]]-Table8[[#This Row],[Forecast 6 Period ]])</f>
        <v>4.1259033499999873</v>
      </c>
      <c r="O111" s="60">
        <f>Table8[[#This Row],[Erorr 2]]^2</f>
        <v>17.023078453541117</v>
      </c>
      <c r="P111" s="60">
        <f>ABS(Table8[[#This Row],[Erorr 2]])</f>
        <v>4.1259033499999873</v>
      </c>
      <c r="Q111" s="8">
        <f>Table8[[#This Row],[Abs Erorr 4]]/Table8[[#This Row],[Adj Close]]</f>
        <v>2.8428311427747394E-2</v>
      </c>
    </row>
    <row r="112" spans="6:17" x14ac:dyDescent="0.3">
      <c r="F112" s="97">
        <v>43627</v>
      </c>
      <c r="G112" s="98">
        <v>141.4440918</v>
      </c>
      <c r="H112" s="60">
        <f t="shared" si="2"/>
        <v>144.07876741999999</v>
      </c>
      <c r="I112" s="60">
        <f>(Table8[[#This Row],[Adj Close]]-Table8[[#This Row],[Forecast 3 Period]])</f>
        <v>-2.6346756199999959</v>
      </c>
      <c r="J112" s="60">
        <f>Table8[[#This Row],[Erorr ]]^2</f>
        <v>6.9415156226223624</v>
      </c>
      <c r="K112" s="60">
        <f>ABS(Table8[[#This Row],[Erorr ]])</f>
        <v>2.6346756199999959</v>
      </c>
      <c r="L112" s="8">
        <f>Table8[[#This Row],[Abs Erorr ]]/Table8[[#This Row],[Adj Close]]</f>
        <v>1.8626975411071896E-2</v>
      </c>
      <c r="M112" s="64">
        <f t="shared" si="3"/>
        <v>142.24460603999998</v>
      </c>
      <c r="N112" s="60">
        <f>(Table8[[#This Row],[Adj Close]]-Table8[[#This Row],[Forecast 6 Period ]])</f>
        <v>-0.80051423999998406</v>
      </c>
      <c r="O112" s="60">
        <f>Table8[[#This Row],[Erorr 2]]^2</f>
        <v>0.64082304844275206</v>
      </c>
      <c r="P112" s="60">
        <f>ABS(Table8[[#This Row],[Erorr 2]])</f>
        <v>0.80051423999998406</v>
      </c>
      <c r="Q112" s="8">
        <f>Table8[[#This Row],[Abs Erorr 4]]/Table8[[#This Row],[Adj Close]]</f>
        <v>5.659580614592939E-3</v>
      </c>
    </row>
    <row r="113" spans="6:17" x14ac:dyDescent="0.3">
      <c r="F113" s="97">
        <v>43628</v>
      </c>
      <c r="G113" s="98">
        <v>139.85458370000001</v>
      </c>
      <c r="H113" s="60">
        <f t="shared" si="2"/>
        <v>143.51040956999998</v>
      </c>
      <c r="I113" s="60">
        <f>(Table8[[#This Row],[Adj Close]]-Table8[[#This Row],[Forecast 3 Period]])</f>
        <v>-3.6558258699999726</v>
      </c>
      <c r="J113" s="60">
        <f>Table8[[#This Row],[Erorr ]]^2</f>
        <v>13.365062791761057</v>
      </c>
      <c r="K113" s="60">
        <f>ABS(Table8[[#This Row],[Erorr ]])</f>
        <v>3.6558258699999726</v>
      </c>
      <c r="L113" s="8">
        <f>Table8[[#This Row],[Abs Erorr ]]/Table8[[#This Row],[Adj Close]]</f>
        <v>2.6140193430070412E-2</v>
      </c>
      <c r="M113" s="64">
        <f t="shared" si="3"/>
        <v>142.62222901999999</v>
      </c>
      <c r="N113" s="60">
        <f>(Table8[[#This Row],[Adj Close]]-Table8[[#This Row],[Forecast 6 Period ]])</f>
        <v>-2.7676453199999855</v>
      </c>
      <c r="O113" s="60">
        <f>Table8[[#This Row],[Erorr 2]]^2</f>
        <v>7.6598606173178228</v>
      </c>
      <c r="P113" s="60">
        <f>ABS(Table8[[#This Row],[Erorr 2]])</f>
        <v>2.7676453199999855</v>
      </c>
      <c r="Q113" s="8">
        <f>Table8[[#This Row],[Abs Erorr 4]]/Table8[[#This Row],[Adj Close]]</f>
        <v>1.9789450204483968E-2</v>
      </c>
    </row>
    <row r="114" spans="6:17" x14ac:dyDescent="0.3">
      <c r="F114" s="97">
        <v>43629</v>
      </c>
      <c r="G114" s="98">
        <v>140.92387389999999</v>
      </c>
      <c r="H114" s="60">
        <f t="shared" si="2"/>
        <v>141.91514282</v>
      </c>
      <c r="I114" s="60">
        <f>(Table8[[#This Row],[Adj Close]]-Table8[[#This Row],[Forecast 3 Period]])</f>
        <v>-0.99126892000001021</v>
      </c>
      <c r="J114" s="60">
        <f>Table8[[#This Row],[Erorr ]]^2</f>
        <v>0.98261407175798665</v>
      </c>
      <c r="K114" s="60">
        <f>ABS(Table8[[#This Row],[Erorr ]])</f>
        <v>0.99126892000001021</v>
      </c>
      <c r="L114" s="8">
        <f>Table8[[#This Row],[Abs Erorr ]]/Table8[[#This Row],[Adj Close]]</f>
        <v>7.0340737347556713E-3</v>
      </c>
      <c r="M114" s="64">
        <f t="shared" si="3"/>
        <v>142.35538330999998</v>
      </c>
      <c r="N114" s="60">
        <f>(Table8[[#This Row],[Adj Close]]-Table8[[#This Row],[Forecast 6 Period ]])</f>
        <v>-1.4315094099999897</v>
      </c>
      <c r="O114" s="60">
        <f>Table8[[#This Row],[Erorr 2]]^2</f>
        <v>2.0492191909185187</v>
      </c>
      <c r="P114" s="60">
        <f>ABS(Table8[[#This Row],[Erorr 2]])</f>
        <v>1.4315094099999897</v>
      </c>
      <c r="Q114" s="8">
        <f>Table8[[#This Row],[Abs Erorr 4]]/Table8[[#This Row],[Adj Close]]</f>
        <v>1.0158033343702948E-2</v>
      </c>
    </row>
    <row r="115" spans="6:17" x14ac:dyDescent="0.3">
      <c r="F115" s="97">
        <v>43630</v>
      </c>
      <c r="G115" s="98">
        <v>140.96240230000001</v>
      </c>
      <c r="H115" s="60">
        <f t="shared" si="2"/>
        <v>140.75915221</v>
      </c>
      <c r="I115" s="60">
        <f>(Table8[[#This Row],[Adj Close]]-Table8[[#This Row],[Forecast 3 Period]])</f>
        <v>0.2032500900000116</v>
      </c>
      <c r="J115" s="60">
        <f>Table8[[#This Row],[Erorr ]]^2</f>
        <v>4.1310599085012813E-2</v>
      </c>
      <c r="K115" s="60">
        <f>ABS(Table8[[#This Row],[Erorr ]])</f>
        <v>0.2032500900000116</v>
      </c>
      <c r="L115" s="8">
        <f>Table8[[#This Row],[Abs Erorr ]]/Table8[[#This Row],[Adj Close]]</f>
        <v>1.4418744763405014E-3</v>
      </c>
      <c r="M115" s="64">
        <f t="shared" si="3"/>
        <v>142.14633942</v>
      </c>
      <c r="N115" s="60">
        <f>(Table8[[#This Row],[Adj Close]]-Table8[[#This Row],[Forecast 6 Period ]])</f>
        <v>-1.183937119999996</v>
      </c>
      <c r="O115" s="60">
        <f>Table8[[#This Row],[Erorr 2]]^2</f>
        <v>1.4017071041138849</v>
      </c>
      <c r="P115" s="60">
        <f>ABS(Table8[[#This Row],[Erorr 2]])</f>
        <v>1.183937119999996</v>
      </c>
      <c r="Q115" s="8">
        <f>Table8[[#This Row],[Abs Erorr 4]]/Table8[[#This Row],[Adj Close]]</f>
        <v>8.3989567479157232E-3</v>
      </c>
    </row>
    <row r="116" spans="6:17" x14ac:dyDescent="0.3">
      <c r="F116" s="97">
        <v>43633</v>
      </c>
      <c r="G116" s="98">
        <v>142.368866</v>
      </c>
      <c r="H116" s="60">
        <f t="shared" si="2"/>
        <v>140.6184982</v>
      </c>
      <c r="I116" s="60">
        <f>(Table8[[#This Row],[Adj Close]]-Table8[[#This Row],[Forecast 3 Period]])</f>
        <v>1.7503677999999923</v>
      </c>
      <c r="J116" s="60">
        <f>Table8[[#This Row],[Erorr ]]^2</f>
        <v>3.0637874352768129</v>
      </c>
      <c r="K116" s="60">
        <f>ABS(Table8[[#This Row],[Erorr ]])</f>
        <v>1.7503677999999923</v>
      </c>
      <c r="L116" s="8">
        <f>Table8[[#This Row],[Abs Erorr ]]/Table8[[#This Row],[Adj Close]]</f>
        <v>1.2294596769493073E-2</v>
      </c>
      <c r="M116" s="64">
        <f t="shared" si="3"/>
        <v>141.61458129000002</v>
      </c>
      <c r="N116" s="60">
        <f>(Table8[[#This Row],[Adj Close]]-Table8[[#This Row],[Forecast 6 Period ]])</f>
        <v>0.75428470999997899</v>
      </c>
      <c r="O116" s="60">
        <f>Table8[[#This Row],[Erorr 2]]^2</f>
        <v>0.56894542373975243</v>
      </c>
      <c r="P116" s="60">
        <f>ABS(Table8[[#This Row],[Erorr 2]])</f>
        <v>0.75428470999997899</v>
      </c>
      <c r="Q116" s="8">
        <f>Table8[[#This Row],[Abs Erorr 4]]/Table8[[#This Row],[Adj Close]]</f>
        <v>5.2981015526244266E-3</v>
      </c>
    </row>
    <row r="117" spans="6:17" x14ac:dyDescent="0.3">
      <c r="F117" s="97">
        <v>43634</v>
      </c>
      <c r="G117" s="98">
        <v>147.6574707</v>
      </c>
      <c r="H117" s="60">
        <f t="shared" si="2"/>
        <v>141.51342926000001</v>
      </c>
      <c r="I117" s="60">
        <f>(Table8[[#This Row],[Adj Close]]-Table8[[#This Row],[Forecast 3 Period]])</f>
        <v>6.1440414399999952</v>
      </c>
      <c r="J117" s="60">
        <f>Table8[[#This Row],[Erorr ]]^2</f>
        <v>37.749245216437217</v>
      </c>
      <c r="K117" s="60">
        <f>ABS(Table8[[#This Row],[Erorr ]])</f>
        <v>6.1440414399999952</v>
      </c>
      <c r="L117" s="8">
        <f>Table8[[#This Row],[Abs Erorr ]]/Table8[[#This Row],[Adj Close]]</f>
        <v>4.1610095384086755E-2</v>
      </c>
      <c r="M117" s="64">
        <f t="shared" si="3"/>
        <v>141.47971496</v>
      </c>
      <c r="N117" s="60">
        <f>(Table8[[#This Row],[Adj Close]]-Table8[[#This Row],[Forecast 6 Period ]])</f>
        <v>6.1777557400000092</v>
      </c>
      <c r="O117" s="60">
        <f>Table8[[#This Row],[Erorr 2]]^2</f>
        <v>38.164665983103063</v>
      </c>
      <c r="P117" s="60">
        <f>ABS(Table8[[#This Row],[Erorr 2]])</f>
        <v>6.1777557400000092</v>
      </c>
      <c r="Q117" s="8">
        <f>Table8[[#This Row],[Abs Erorr 4]]/Table8[[#This Row],[Adj Close]]</f>
        <v>4.1838423147255013E-2</v>
      </c>
    </row>
    <row r="118" spans="6:17" x14ac:dyDescent="0.3">
      <c r="F118" s="97">
        <v>43635</v>
      </c>
      <c r="G118" s="98">
        <v>145.1721191</v>
      </c>
      <c r="H118" s="60">
        <f t="shared" si="2"/>
        <v>144.06236877000001</v>
      </c>
      <c r="I118" s="60">
        <f>(Table8[[#This Row],[Adj Close]]-Table8[[#This Row],[Forecast 3 Period]])</f>
        <v>1.1097503299999971</v>
      </c>
      <c r="J118" s="60">
        <f>Table8[[#This Row],[Erorr ]]^2</f>
        <v>1.2315457949351025</v>
      </c>
      <c r="K118" s="60">
        <f>ABS(Table8[[#This Row],[Erorr ]])</f>
        <v>1.1097503299999971</v>
      </c>
      <c r="L118" s="8">
        <f>Table8[[#This Row],[Abs Erorr ]]/Table8[[#This Row],[Adj Close]]</f>
        <v>7.6443764607139163E-3</v>
      </c>
      <c r="M118" s="64">
        <f t="shared" si="3"/>
        <v>142.51239013</v>
      </c>
      <c r="N118" s="60">
        <f>(Table8[[#This Row],[Adj Close]]-Table8[[#This Row],[Forecast 6 Period ]])</f>
        <v>2.6597289700000033</v>
      </c>
      <c r="O118" s="60">
        <f>Table8[[#This Row],[Erorr 2]]^2</f>
        <v>7.0741581938572784</v>
      </c>
      <c r="P118" s="60">
        <f>ABS(Table8[[#This Row],[Erorr 2]])</f>
        <v>2.6597289700000033</v>
      </c>
      <c r="Q118" s="8">
        <f>Table8[[#This Row],[Abs Erorr 4]]/Table8[[#This Row],[Adj Close]]</f>
        <v>1.8321210618740657E-2</v>
      </c>
    </row>
    <row r="119" spans="6:17" x14ac:dyDescent="0.3">
      <c r="F119" s="97">
        <v>43636</v>
      </c>
      <c r="G119" s="98">
        <v>146.7230682</v>
      </c>
      <c r="H119" s="60">
        <f t="shared" si="2"/>
        <v>145.07674865000001</v>
      </c>
      <c r="I119" s="60">
        <f>(Table8[[#This Row],[Adj Close]]-Table8[[#This Row],[Forecast 3 Period]])</f>
        <v>1.646319549999987</v>
      </c>
      <c r="J119" s="60">
        <f>Table8[[#This Row],[Erorr ]]^2</f>
        <v>2.7103680607121596</v>
      </c>
      <c r="K119" s="60">
        <f>ABS(Table8[[#This Row],[Erorr ]])</f>
        <v>1.646319549999987</v>
      </c>
      <c r="L119" s="8">
        <f>Table8[[#This Row],[Abs Erorr ]]/Table8[[#This Row],[Adj Close]]</f>
        <v>1.1220591078124599E-2</v>
      </c>
      <c r="M119" s="64">
        <f t="shared" si="3"/>
        <v>143.31001738000001</v>
      </c>
      <c r="N119" s="60">
        <f>(Table8[[#This Row],[Adj Close]]-Table8[[#This Row],[Forecast 6 Period ]])</f>
        <v>3.4130508199999952</v>
      </c>
      <c r="O119" s="60">
        <f>Table8[[#This Row],[Erorr 2]]^2</f>
        <v>11.64891589990264</v>
      </c>
      <c r="P119" s="60">
        <f>ABS(Table8[[#This Row],[Erorr 2]])</f>
        <v>3.4130508199999952</v>
      </c>
      <c r="Q119" s="8">
        <f>Table8[[#This Row],[Abs Erorr 4]]/Table8[[#This Row],[Adj Close]]</f>
        <v>2.3261855561441939E-2</v>
      </c>
    </row>
    <row r="120" spans="6:17" x14ac:dyDescent="0.3">
      <c r="F120" s="97">
        <v>43637</v>
      </c>
      <c r="G120" s="98">
        <v>146.90609739999999</v>
      </c>
      <c r="H120" s="60">
        <f t="shared" si="2"/>
        <v>146.53810422000001</v>
      </c>
      <c r="I120" s="60">
        <f>(Table8[[#This Row],[Adj Close]]-Table8[[#This Row],[Forecast 3 Period]])</f>
        <v>0.36799317999998493</v>
      </c>
      <c r="J120" s="60">
        <f>Table8[[#This Row],[Erorr ]]^2</f>
        <v>0.13541898052650131</v>
      </c>
      <c r="K120" s="60">
        <f>ABS(Table8[[#This Row],[Erorr ]])</f>
        <v>0.36799317999998493</v>
      </c>
      <c r="L120" s="8">
        <f>Table8[[#This Row],[Abs Erorr ]]/Table8[[#This Row],[Adj Close]]</f>
        <v>2.5049551142727789E-3</v>
      </c>
      <c r="M120" s="64">
        <f t="shared" si="3"/>
        <v>144.57293242</v>
      </c>
      <c r="N120" s="60">
        <f>(Table8[[#This Row],[Adj Close]]-Table8[[#This Row],[Forecast 6 Period ]])</f>
        <v>2.3331649799999923</v>
      </c>
      <c r="O120" s="60">
        <f>Table8[[#This Row],[Erorr 2]]^2</f>
        <v>5.4436588238983648</v>
      </c>
      <c r="P120" s="60">
        <f>ABS(Table8[[#This Row],[Erorr 2]])</f>
        <v>2.3331649799999923</v>
      </c>
      <c r="Q120" s="8">
        <f>Table8[[#This Row],[Abs Erorr 4]]/Table8[[#This Row],[Adj Close]]</f>
        <v>1.5882015935983828E-2</v>
      </c>
    </row>
    <row r="121" spans="6:17" x14ac:dyDescent="0.3">
      <c r="F121" s="97">
        <v>43640</v>
      </c>
      <c r="G121" s="98">
        <v>145.34553529999999</v>
      </c>
      <c r="H121" s="60">
        <f t="shared" si="2"/>
        <v>146.33099514999998</v>
      </c>
      <c r="I121" s="60">
        <f>(Table8[[#This Row],[Adj Close]]-Table8[[#This Row],[Forecast 3 Period]])</f>
        <v>-0.98545984999998382</v>
      </c>
      <c r="J121" s="60">
        <f>Table8[[#This Row],[Erorr ]]^2</f>
        <v>0.97113111596199064</v>
      </c>
      <c r="K121" s="60">
        <f>ABS(Table8[[#This Row],[Erorr ]])</f>
        <v>0.98545984999998382</v>
      </c>
      <c r="L121" s="8">
        <f>Table8[[#This Row],[Abs Erorr ]]/Table8[[#This Row],[Adj Close]]</f>
        <v>6.7801177928578857E-3</v>
      </c>
      <c r="M121" s="64">
        <f t="shared" si="3"/>
        <v>145.62487791000001</v>
      </c>
      <c r="N121" s="60">
        <f>(Table8[[#This Row],[Adj Close]]-Table8[[#This Row],[Forecast 6 Period ]])</f>
        <v>-0.2793426100000147</v>
      </c>
      <c r="O121" s="60">
        <f>Table8[[#This Row],[Erorr 2]]^2</f>
        <v>7.8032293761620311E-2</v>
      </c>
      <c r="P121" s="60">
        <f>ABS(Table8[[#This Row],[Erorr 2]])</f>
        <v>0.2793426100000147</v>
      </c>
      <c r="Q121" s="8">
        <f>Table8[[#This Row],[Abs Erorr 4]]/Table8[[#This Row],[Adj Close]]</f>
        <v>1.9219208173366898E-3</v>
      </c>
    </row>
    <row r="122" spans="6:17" x14ac:dyDescent="0.3">
      <c r="F122" s="97">
        <v>43641</v>
      </c>
      <c r="G122" s="98">
        <v>143.4092407</v>
      </c>
      <c r="H122" s="60">
        <f t="shared" si="2"/>
        <v>146.22696379999999</v>
      </c>
      <c r="I122" s="60">
        <f>(Table8[[#This Row],[Adj Close]]-Table8[[#This Row],[Forecast 3 Period]])</f>
        <v>-2.8177230999999949</v>
      </c>
      <c r="J122" s="60">
        <f>Table8[[#This Row],[Erorr ]]^2</f>
        <v>7.9395634682735814</v>
      </c>
      <c r="K122" s="60">
        <f>ABS(Table8[[#This Row],[Erorr ]])</f>
        <v>2.8177230999999949</v>
      </c>
      <c r="L122" s="8">
        <f>Table8[[#This Row],[Abs Erorr ]]/Table8[[#This Row],[Adj Close]]</f>
        <v>1.9648127876880913E-2</v>
      </c>
      <c r="M122" s="64">
        <f t="shared" si="3"/>
        <v>145.83199766999999</v>
      </c>
      <c r="N122" s="60">
        <f>(Table8[[#This Row],[Adj Close]]-Table8[[#This Row],[Forecast 6 Period ]])</f>
        <v>-2.4227569699999947</v>
      </c>
      <c r="O122" s="60">
        <f>Table8[[#This Row],[Erorr 2]]^2</f>
        <v>5.8697513356835556</v>
      </c>
      <c r="P122" s="60">
        <f>ABS(Table8[[#This Row],[Erorr 2]])</f>
        <v>2.4227569699999947</v>
      </c>
      <c r="Q122" s="8">
        <f>Table8[[#This Row],[Abs Erorr 4]]/Table8[[#This Row],[Adj Close]]</f>
        <v>1.6894008769408362E-2</v>
      </c>
    </row>
    <row r="123" spans="6:17" x14ac:dyDescent="0.3">
      <c r="F123" s="97">
        <v>43642</v>
      </c>
      <c r="G123" s="98">
        <v>148.4185181</v>
      </c>
      <c r="H123" s="60">
        <f t="shared" si="2"/>
        <v>145.03918608999999</v>
      </c>
      <c r="I123" s="60">
        <f>(Table8[[#This Row],[Adj Close]]-Table8[[#This Row],[Forecast 3 Period]])</f>
        <v>3.379332010000013</v>
      </c>
      <c r="J123" s="60">
        <f>Table8[[#This Row],[Erorr ]]^2</f>
        <v>11.419884833810729</v>
      </c>
      <c r="K123" s="60">
        <f>ABS(Table8[[#This Row],[Erorr ]])</f>
        <v>3.379332010000013</v>
      </c>
      <c r="L123" s="8">
        <f>Table8[[#This Row],[Abs Erorr ]]/Table8[[#This Row],[Adj Close]]</f>
        <v>2.2768937820300289E-2</v>
      </c>
      <c r="M123" s="64">
        <f t="shared" si="3"/>
        <v>145.75974729999999</v>
      </c>
      <c r="N123" s="60">
        <f>(Table8[[#This Row],[Adj Close]]-Table8[[#This Row],[Forecast 6 Period ]])</f>
        <v>2.6587708000000134</v>
      </c>
      <c r="O123" s="60">
        <f>Table8[[#This Row],[Erorr 2]]^2</f>
        <v>7.0690621669327109</v>
      </c>
      <c r="P123" s="60">
        <f>ABS(Table8[[#This Row],[Erorr 2]])</f>
        <v>2.6587708000000134</v>
      </c>
      <c r="Q123" s="8">
        <f>Table8[[#This Row],[Abs Erorr 4]]/Table8[[#This Row],[Adj Close]]</f>
        <v>1.7914009882571476E-2</v>
      </c>
    </row>
    <row r="124" spans="6:17" x14ac:dyDescent="0.3">
      <c r="F124" s="97">
        <v>43643</v>
      </c>
      <c r="G124" s="98">
        <v>145.57672120000001</v>
      </c>
      <c r="H124" s="60">
        <f t="shared" si="2"/>
        <v>145.99384004000001</v>
      </c>
      <c r="I124" s="60">
        <f>(Table8[[#This Row],[Adj Close]]-Table8[[#This Row],[Forecast 3 Period]])</f>
        <v>-0.41711884000000055</v>
      </c>
      <c r="J124" s="60">
        <f>Table8[[#This Row],[Erorr ]]^2</f>
        <v>0.17398812668294605</v>
      </c>
      <c r="K124" s="60">
        <f>ABS(Table8[[#This Row],[Erorr ]])</f>
        <v>0.41711884000000055</v>
      </c>
      <c r="L124" s="8">
        <f>Table8[[#This Row],[Abs Erorr ]]/Table8[[#This Row],[Adj Close]]</f>
        <v>2.8652853049694906E-3</v>
      </c>
      <c r="M124" s="64">
        <f t="shared" si="3"/>
        <v>146.00539702999998</v>
      </c>
      <c r="N124" s="60">
        <f>(Table8[[#This Row],[Adj Close]]-Table8[[#This Row],[Forecast 6 Period ]])</f>
        <v>-0.42867582999997467</v>
      </c>
      <c r="O124" s="60">
        <f>Table8[[#This Row],[Erorr 2]]^2</f>
        <v>0.18376296722616717</v>
      </c>
      <c r="P124" s="60">
        <f>ABS(Table8[[#This Row],[Erorr 2]])</f>
        <v>0.42867582999997467</v>
      </c>
      <c r="Q124" s="8">
        <f>Table8[[#This Row],[Abs Erorr 4]]/Table8[[#This Row],[Adj Close]]</f>
        <v>2.9446729289296196E-3</v>
      </c>
    </row>
    <row r="125" spans="6:17" x14ac:dyDescent="0.3">
      <c r="F125" s="97">
        <v>43644</v>
      </c>
      <c r="G125" s="98">
        <v>148.55339050000001</v>
      </c>
      <c r="H125" s="60">
        <f t="shared" si="2"/>
        <v>145.77901611999999</v>
      </c>
      <c r="I125" s="60">
        <f>(Table8[[#This Row],[Adj Close]]-Table8[[#This Row],[Forecast 3 Period]])</f>
        <v>2.7743743800000118</v>
      </c>
      <c r="J125" s="60">
        <f>Table8[[#This Row],[Erorr ]]^2</f>
        <v>7.6971532004004501</v>
      </c>
      <c r="K125" s="60">
        <f>ABS(Table8[[#This Row],[Erorr ]])</f>
        <v>2.7743743800000118</v>
      </c>
      <c r="L125" s="8">
        <f>Table8[[#This Row],[Abs Erorr ]]/Table8[[#This Row],[Adj Close]]</f>
        <v>1.8675941159350461E-2</v>
      </c>
      <c r="M125" s="64">
        <f t="shared" si="3"/>
        <v>145.91291962</v>
      </c>
      <c r="N125" s="60">
        <f>(Table8[[#This Row],[Adj Close]]-Table8[[#This Row],[Forecast 6 Period ]])</f>
        <v>2.6404708800000094</v>
      </c>
      <c r="O125" s="60">
        <f>Table8[[#This Row],[Erorr 2]]^2</f>
        <v>6.9720864681280244</v>
      </c>
      <c r="P125" s="60">
        <f>ABS(Table8[[#This Row],[Erorr 2]])</f>
        <v>2.6404708800000094</v>
      </c>
      <c r="Q125" s="8">
        <f>Table8[[#This Row],[Abs Erorr 4]]/Table8[[#This Row],[Adj Close]]</f>
        <v>1.7774558164662078E-2</v>
      </c>
    </row>
    <row r="126" spans="6:17" x14ac:dyDescent="0.3">
      <c r="F126" s="97">
        <v>43647</v>
      </c>
      <c r="G126" s="98">
        <v>149.3529053</v>
      </c>
      <c r="H126" s="60">
        <f t="shared" si="2"/>
        <v>147.61992799000001</v>
      </c>
      <c r="I126" s="60">
        <f>(Table8[[#This Row],[Adj Close]]-Table8[[#This Row],[Forecast 3 Period]])</f>
        <v>1.7329773099999954</v>
      </c>
      <c r="J126" s="60">
        <f>Table8[[#This Row],[Erorr ]]^2</f>
        <v>3.0032103569748201</v>
      </c>
      <c r="K126" s="60">
        <f>ABS(Table8[[#This Row],[Erorr ]])</f>
        <v>1.7329773099999954</v>
      </c>
      <c r="L126" s="8">
        <f>Table8[[#This Row],[Abs Erorr ]]/Table8[[#This Row],[Adj Close]]</f>
        <v>1.1603238025527686E-2</v>
      </c>
      <c r="M126" s="64">
        <f t="shared" si="3"/>
        <v>146.41673737000002</v>
      </c>
      <c r="N126" s="60">
        <f>(Table8[[#This Row],[Adj Close]]-Table8[[#This Row],[Forecast 6 Period ]])</f>
        <v>2.9361679299999821</v>
      </c>
      <c r="O126" s="60">
        <f>Table8[[#This Row],[Erorr 2]]^2</f>
        <v>8.6210821131603801</v>
      </c>
      <c r="P126" s="60">
        <f>ABS(Table8[[#This Row],[Erorr 2]])</f>
        <v>2.9361679299999821</v>
      </c>
      <c r="Q126" s="8">
        <f>Table8[[#This Row],[Abs Erorr 4]]/Table8[[#This Row],[Adj Close]]</f>
        <v>1.9659262229296467E-2</v>
      </c>
    </row>
    <row r="127" spans="6:17" x14ac:dyDescent="0.3">
      <c r="F127" s="97">
        <v>43648</v>
      </c>
      <c r="G127" s="98">
        <v>148.85200499999999</v>
      </c>
      <c r="H127" s="60">
        <f t="shared" si="2"/>
        <v>147.98019563</v>
      </c>
      <c r="I127" s="60">
        <f>(Table8[[#This Row],[Adj Close]]-Table8[[#This Row],[Forecast 3 Period]])</f>
        <v>0.87180936999999403</v>
      </c>
      <c r="J127" s="60">
        <f>Table8[[#This Row],[Erorr ]]^2</f>
        <v>0.76005157761978648</v>
      </c>
      <c r="K127" s="60">
        <f>ABS(Table8[[#This Row],[Erorr ]])</f>
        <v>0.87180936999999403</v>
      </c>
      <c r="L127" s="8">
        <f>Table8[[#This Row],[Abs Erorr ]]/Table8[[#This Row],[Adj Close]]</f>
        <v>5.8568869797890472E-3</v>
      </c>
      <c r="M127" s="64">
        <f t="shared" si="3"/>
        <v>147.25578462000001</v>
      </c>
      <c r="N127" s="60">
        <f>(Table8[[#This Row],[Adj Close]]-Table8[[#This Row],[Forecast 6 Period ]])</f>
        <v>1.596220379999977</v>
      </c>
      <c r="O127" s="60">
        <f>Table8[[#This Row],[Erorr 2]]^2</f>
        <v>2.5479195015272711</v>
      </c>
      <c r="P127" s="60">
        <f>ABS(Table8[[#This Row],[Erorr 2]])</f>
        <v>1.596220379999977</v>
      </c>
      <c r="Q127" s="8">
        <f>Table8[[#This Row],[Abs Erorr 4]]/Table8[[#This Row],[Adj Close]]</f>
        <v>1.0723539666126615E-2</v>
      </c>
    </row>
    <row r="128" spans="6:17" x14ac:dyDescent="0.3">
      <c r="F128" s="97">
        <v>43649</v>
      </c>
      <c r="G128" s="98">
        <v>151.84791559999999</v>
      </c>
      <c r="H128" s="60">
        <f t="shared" si="2"/>
        <v>148.91269073999999</v>
      </c>
      <c r="I128" s="60">
        <f>(Table8[[#This Row],[Adj Close]]-Table8[[#This Row],[Forecast 3 Period]])</f>
        <v>2.9352248600000053</v>
      </c>
      <c r="J128" s="60">
        <f>Table8[[#This Row],[Erorr ]]^2</f>
        <v>8.6155449787620508</v>
      </c>
      <c r="K128" s="60">
        <f>ABS(Table8[[#This Row],[Erorr ]])</f>
        <v>2.9352248600000053</v>
      </c>
      <c r="L128" s="8">
        <f>Table8[[#This Row],[Abs Erorr ]]/Table8[[#This Row],[Adj Close]]</f>
        <v>1.9330030632307246E-2</v>
      </c>
      <c r="M128" s="64">
        <f t="shared" si="3"/>
        <v>147.64978027999999</v>
      </c>
      <c r="N128" s="60">
        <f>(Table8[[#This Row],[Adj Close]]-Table8[[#This Row],[Forecast 6 Period ]])</f>
        <v>4.1981353200000058</v>
      </c>
      <c r="O128" s="60">
        <f>Table8[[#This Row],[Erorr 2]]^2</f>
        <v>17.624340165031551</v>
      </c>
      <c r="P128" s="60">
        <f>ABS(Table8[[#This Row],[Erorr 2]])</f>
        <v>4.1981353200000058</v>
      </c>
      <c r="Q128" s="8">
        <f>Table8[[#This Row],[Abs Erorr 4]]/Table8[[#This Row],[Adj Close]]</f>
        <v>2.764697364077618E-2</v>
      </c>
    </row>
    <row r="129" spans="6:17" x14ac:dyDescent="0.3">
      <c r="F129" s="97">
        <v>43651</v>
      </c>
      <c r="G129" s="98">
        <v>150.3162537</v>
      </c>
      <c r="H129" s="60">
        <f t="shared" si="2"/>
        <v>150.20063933</v>
      </c>
      <c r="I129" s="60">
        <f>(Table8[[#This Row],[Adj Close]]-Table8[[#This Row],[Forecast 3 Period]])</f>
        <v>0.11561437000000296</v>
      </c>
      <c r="J129" s="60">
        <f>Table8[[#This Row],[Erorr ]]^2</f>
        <v>1.3366682550497585E-2</v>
      </c>
      <c r="K129" s="60">
        <f>ABS(Table8[[#This Row],[Erorr ]])</f>
        <v>0.11561437000000296</v>
      </c>
      <c r="L129" s="8">
        <f>Table8[[#This Row],[Abs Erorr ]]/Table8[[#This Row],[Adj Close]]</f>
        <v>7.6914084241844671E-4</v>
      </c>
      <c r="M129" s="64">
        <f t="shared" si="3"/>
        <v>149.12076721000003</v>
      </c>
      <c r="N129" s="60">
        <f>(Table8[[#This Row],[Adj Close]]-Table8[[#This Row],[Forecast 6 Period ]])</f>
        <v>1.1954864899999791</v>
      </c>
      <c r="O129" s="60">
        <f>Table8[[#This Row],[Erorr 2]]^2</f>
        <v>1.42918794777247</v>
      </c>
      <c r="P129" s="60">
        <f>ABS(Table8[[#This Row],[Erorr 2]])</f>
        <v>1.1954864899999791</v>
      </c>
      <c r="Q129" s="8">
        <f>Table8[[#This Row],[Abs Erorr 4]]/Table8[[#This Row],[Adj Close]]</f>
        <v>7.9531418630610744E-3</v>
      </c>
    </row>
    <row r="130" spans="6:17" x14ac:dyDescent="0.3">
      <c r="F130" s="97">
        <v>43654</v>
      </c>
      <c r="G130" s="98">
        <v>151.52040099999999</v>
      </c>
      <c r="H130" s="60">
        <f t="shared" si="2"/>
        <v>150.33647765999999</v>
      </c>
      <c r="I130" s="60">
        <f>(Table8[[#This Row],[Adj Close]]-Table8[[#This Row],[Forecast 3 Period]])</f>
        <v>1.1839233400000069</v>
      </c>
      <c r="J130" s="60">
        <f>Table8[[#This Row],[Erorr ]]^2</f>
        <v>1.4016744749967718</v>
      </c>
      <c r="K130" s="60">
        <f>ABS(Table8[[#This Row],[Erorr ]])</f>
        <v>1.1839233400000069</v>
      </c>
      <c r="L130" s="8">
        <f>Table8[[#This Row],[Abs Erorr ]]/Table8[[#This Row],[Adj Close]]</f>
        <v>7.8136233285180327E-3</v>
      </c>
      <c r="M130" s="64">
        <f t="shared" si="3"/>
        <v>149.48682709000002</v>
      </c>
      <c r="N130" s="60">
        <f>(Table8[[#This Row],[Adj Close]]-Table8[[#This Row],[Forecast 6 Period ]])</f>
        <v>2.0335739099999728</v>
      </c>
      <c r="O130" s="60">
        <f>Table8[[#This Row],[Erorr 2]]^2</f>
        <v>4.1354228474325776</v>
      </c>
      <c r="P130" s="60">
        <f>ABS(Table8[[#This Row],[Erorr 2]])</f>
        <v>2.0335739099999728</v>
      </c>
      <c r="Q130" s="8">
        <f>Table8[[#This Row],[Abs Erorr 4]]/Table8[[#This Row],[Adj Close]]</f>
        <v>1.3421122809726281E-2</v>
      </c>
    </row>
    <row r="131" spans="6:17" x14ac:dyDescent="0.3">
      <c r="F131" s="97">
        <v>43655</v>
      </c>
      <c r="G131" s="98">
        <v>152.1369019</v>
      </c>
      <c r="H131" s="60">
        <f t="shared" si="2"/>
        <v>151.25741119</v>
      </c>
      <c r="I131" s="60">
        <f>(Table8[[#This Row],[Adj Close]]-Table8[[#This Row],[Forecast 3 Period]])</f>
        <v>0.8794907099999989</v>
      </c>
      <c r="J131" s="60">
        <f>Table8[[#This Row],[Erorr ]]^2</f>
        <v>0.77350390897630217</v>
      </c>
      <c r="K131" s="60">
        <f>ABS(Table8[[#This Row],[Erorr ]])</f>
        <v>0.8794907099999989</v>
      </c>
      <c r="L131" s="8">
        <f>Table8[[#This Row],[Abs Erorr ]]/Table8[[#This Row],[Adj Close]]</f>
        <v>5.7809163918566614E-3</v>
      </c>
      <c r="M131" s="64">
        <f t="shared" si="3"/>
        <v>150.29794464</v>
      </c>
      <c r="N131" s="60">
        <f>(Table8[[#This Row],[Adj Close]]-Table8[[#This Row],[Forecast 6 Period ]])</f>
        <v>1.8389572600000008</v>
      </c>
      <c r="O131" s="60">
        <f>Table8[[#This Row],[Erorr 2]]^2</f>
        <v>3.3817638041067104</v>
      </c>
      <c r="P131" s="60">
        <f>ABS(Table8[[#This Row],[Erorr 2]])</f>
        <v>1.8389572600000008</v>
      </c>
      <c r="Q131" s="8">
        <f>Table8[[#This Row],[Abs Erorr 4]]/Table8[[#This Row],[Adj Close]]</f>
        <v>1.2087516158366051E-2</v>
      </c>
    </row>
    <row r="132" spans="6:17" x14ac:dyDescent="0.3">
      <c r="F132" s="97">
        <v>43656</v>
      </c>
      <c r="G132" s="98">
        <v>151.2795563</v>
      </c>
      <c r="H132" s="60">
        <f t="shared" si="2"/>
        <v>151.40575717000002</v>
      </c>
      <c r="I132" s="60">
        <f>(Table8[[#This Row],[Adj Close]]-Table8[[#This Row],[Forecast 3 Period]])</f>
        <v>-0.12620087000001945</v>
      </c>
      <c r="J132" s="60">
        <f>Table8[[#This Row],[Erorr ]]^2</f>
        <v>1.5926659588761809E-2</v>
      </c>
      <c r="K132" s="60">
        <f>ABS(Table8[[#This Row],[Erorr ]])</f>
        <v>0.12620087000001945</v>
      </c>
      <c r="L132" s="8">
        <f>Table8[[#This Row],[Abs Erorr ]]/Table8[[#This Row],[Adj Close]]</f>
        <v>8.3422289889423381E-4</v>
      </c>
      <c r="M132" s="64">
        <f t="shared" si="3"/>
        <v>150.98478547000002</v>
      </c>
      <c r="N132" s="60">
        <f>(Table8[[#This Row],[Adj Close]]-Table8[[#This Row],[Forecast 6 Period ]])</f>
        <v>0.29477082999997606</v>
      </c>
      <c r="O132" s="60">
        <f>Table8[[#This Row],[Erorr 2]]^2</f>
        <v>8.6889842218874788E-2</v>
      </c>
      <c r="P132" s="60">
        <f>ABS(Table8[[#This Row],[Erorr 2]])</f>
        <v>0.29477082999997606</v>
      </c>
      <c r="Q132" s="8">
        <f>Table8[[#This Row],[Abs Erorr 4]]/Table8[[#This Row],[Adj Close]]</f>
        <v>1.9485172828998842E-3</v>
      </c>
    </row>
    <row r="133" spans="6:17" x14ac:dyDescent="0.3">
      <c r="F133" s="97">
        <v>43657</v>
      </c>
      <c r="G133" s="98">
        <v>151.1543274</v>
      </c>
      <c r="H133" s="60">
        <f t="shared" si="2"/>
        <v>151.60901338999997</v>
      </c>
      <c r="I133" s="60">
        <f>(Table8[[#This Row],[Adj Close]]-Table8[[#This Row],[Forecast 3 Period]])</f>
        <v>-0.45468598999997312</v>
      </c>
      <c r="J133" s="60">
        <f>Table8[[#This Row],[Erorr ]]^2</f>
        <v>0.20673934950225564</v>
      </c>
      <c r="K133" s="60">
        <f>ABS(Table8[[#This Row],[Erorr ]])</f>
        <v>0.45468598999997312</v>
      </c>
      <c r="L133" s="8">
        <f>Table8[[#This Row],[Abs Erorr ]]/Table8[[#This Row],[Adj Close]]</f>
        <v>3.0080911199898146E-3</v>
      </c>
      <c r="M133" s="64">
        <f t="shared" si="3"/>
        <v>151.12061464000001</v>
      </c>
      <c r="N133" s="60">
        <f>(Table8[[#This Row],[Adj Close]]-Table8[[#This Row],[Forecast 6 Period ]])</f>
        <v>3.3712759999986019E-2</v>
      </c>
      <c r="O133" s="60">
        <f>Table8[[#This Row],[Erorr 2]]^2</f>
        <v>1.1365501868166573E-3</v>
      </c>
      <c r="P133" s="60">
        <f>ABS(Table8[[#This Row],[Erorr 2]])</f>
        <v>3.3712759999986019E-2</v>
      </c>
      <c r="Q133" s="8">
        <f>Table8[[#This Row],[Abs Erorr 4]]/Table8[[#This Row],[Adj Close]]</f>
        <v>2.2303536114299841E-4</v>
      </c>
    </row>
    <row r="134" spans="6:17" x14ac:dyDescent="0.3">
      <c r="F134" s="97">
        <v>43658</v>
      </c>
      <c r="G134" s="98">
        <v>149.9887085</v>
      </c>
      <c r="H134" s="60">
        <f t="shared" ref="H134:H197" si="4">$A$10*G133+$A$11*G132+$A$12*G131</f>
        <v>151.48666842</v>
      </c>
      <c r="I134" s="60">
        <f>(Table8[[#This Row],[Adj Close]]-Table8[[#This Row],[Forecast 3 Period]])</f>
        <v>-1.4979599199999996</v>
      </c>
      <c r="J134" s="60">
        <f>Table8[[#This Row],[Erorr ]]^2</f>
        <v>2.2438839219264053</v>
      </c>
      <c r="K134" s="60">
        <f>ABS(Table8[[#This Row],[Erorr ]])</f>
        <v>1.4979599199999996</v>
      </c>
      <c r="L134" s="8">
        <f>Table8[[#This Row],[Abs Erorr ]]/Table8[[#This Row],[Adj Close]]</f>
        <v>9.9871512661234736E-3</v>
      </c>
      <c r="M134" s="64">
        <f t="shared" si="3"/>
        <v>151.43465424999999</v>
      </c>
      <c r="N134" s="60">
        <f>(Table8[[#This Row],[Adj Close]]-Table8[[#This Row],[Forecast 6 Period ]])</f>
        <v>-1.4459457499999928</v>
      </c>
      <c r="O134" s="60">
        <f>Table8[[#This Row],[Erorr 2]]^2</f>
        <v>2.0907591119430418</v>
      </c>
      <c r="P134" s="60">
        <f>ABS(Table8[[#This Row],[Erorr 2]])</f>
        <v>1.4459457499999928</v>
      </c>
      <c r="Q134" s="8">
        <f>Table8[[#This Row],[Abs Erorr 4]]/Table8[[#This Row],[Adj Close]]</f>
        <v>9.6403640278027516E-3</v>
      </c>
    </row>
    <row r="135" spans="6:17" x14ac:dyDescent="0.3">
      <c r="F135" s="97">
        <v>43661</v>
      </c>
      <c r="G135" s="98">
        <v>151.18324279999999</v>
      </c>
      <c r="H135" s="60">
        <f t="shared" si="4"/>
        <v>150.72564851000001</v>
      </c>
      <c r="I135" s="60">
        <f>(Table8[[#This Row],[Adj Close]]-Table8[[#This Row],[Forecast 3 Period]])</f>
        <v>0.45759428999997454</v>
      </c>
      <c r="J135" s="60">
        <f>Table8[[#This Row],[Erorr ]]^2</f>
        <v>0.2093925342405808</v>
      </c>
      <c r="K135" s="60">
        <f>ABS(Table8[[#This Row],[Erorr ]])</f>
        <v>0.45759428999997454</v>
      </c>
      <c r="L135" s="8">
        <f>Table8[[#This Row],[Abs Erorr ]]/Table8[[#This Row],[Adj Close]]</f>
        <v>3.0267527109821631E-3</v>
      </c>
      <c r="M135" s="64">
        <f t="shared" si="3"/>
        <v>151.09556429</v>
      </c>
      <c r="N135" s="60">
        <f>(Table8[[#This Row],[Adj Close]]-Table8[[#This Row],[Forecast 6 Period ]])</f>
        <v>8.7678509999989274E-2</v>
      </c>
      <c r="O135" s="60">
        <f>Table8[[#This Row],[Erorr 2]]^2</f>
        <v>7.6875211158182188E-3</v>
      </c>
      <c r="P135" s="60">
        <f>ABS(Table8[[#This Row],[Erorr 2]])</f>
        <v>8.7678509999989274E-2</v>
      </c>
      <c r="Q135" s="8">
        <f>Table8[[#This Row],[Abs Erorr 4]]/Table8[[#This Row],[Adj Close]]</f>
        <v>5.7994859996473951E-4</v>
      </c>
    </row>
    <row r="136" spans="6:17" x14ac:dyDescent="0.3">
      <c r="F136" s="97">
        <v>43662</v>
      </c>
      <c r="G136" s="98">
        <v>152.01168820000001</v>
      </c>
      <c r="H136" s="60">
        <f t="shared" si="4"/>
        <v>150.81620788999999</v>
      </c>
      <c r="I136" s="60">
        <f>(Table8[[#This Row],[Adj Close]]-Table8[[#This Row],[Forecast 3 Period]])</f>
        <v>1.195480310000022</v>
      </c>
      <c r="J136" s="60">
        <f>Table8[[#This Row],[Erorr ]]^2</f>
        <v>1.4291731715977487</v>
      </c>
      <c r="K136" s="60">
        <f>ABS(Table8[[#This Row],[Erorr ]])</f>
        <v>1.195480310000022</v>
      </c>
      <c r="L136" s="8">
        <f>Table8[[#This Row],[Abs Erorr ]]/Table8[[#This Row],[Adj Close]]</f>
        <v>7.8643972983652582E-3</v>
      </c>
      <c r="M136" s="64">
        <f t="shared" si="3"/>
        <v>151.08689729</v>
      </c>
      <c r="N136" s="60">
        <f>(Table8[[#This Row],[Adj Close]]-Table8[[#This Row],[Forecast 6 Period ]])</f>
        <v>0.9247909100000129</v>
      </c>
      <c r="O136" s="60">
        <f>Table8[[#This Row],[Erorr 2]]^2</f>
        <v>0.85523822721865195</v>
      </c>
      <c r="P136" s="60">
        <f>ABS(Table8[[#This Row],[Erorr 2]])</f>
        <v>0.9247909100000129</v>
      </c>
      <c r="Q136" s="8">
        <f>Table8[[#This Row],[Abs Erorr 4]]/Table8[[#This Row],[Adj Close]]</f>
        <v>6.0836829124828627E-3</v>
      </c>
    </row>
    <row r="137" spans="6:17" x14ac:dyDescent="0.3">
      <c r="F137" s="97">
        <v>43663</v>
      </c>
      <c r="G137" s="98">
        <v>151.64562989999999</v>
      </c>
      <c r="H137" s="60">
        <f t="shared" si="4"/>
        <v>151.15626066999999</v>
      </c>
      <c r="I137" s="60">
        <f>(Table8[[#This Row],[Adj Close]]-Table8[[#This Row],[Forecast 3 Period]])</f>
        <v>0.4893692299999941</v>
      </c>
      <c r="J137" s="60">
        <f>Table8[[#This Row],[Erorr ]]^2</f>
        <v>0.23948224327078713</v>
      </c>
      <c r="K137" s="60">
        <f>ABS(Table8[[#This Row],[Erorr ]])</f>
        <v>0.4893692299999941</v>
      </c>
      <c r="L137" s="8">
        <f>Table8[[#This Row],[Abs Erorr ]]/Table8[[#This Row],[Adj Close]]</f>
        <v>3.2270579133912396E-3</v>
      </c>
      <c r="M137" s="64">
        <f t="shared" ref="M137:M200" si="5">$B$10*G136+$B$11*G135+$B$12*G134+$B$13*G133+$B$14*G132+$B$15*G131</f>
        <v>151.20923920000001</v>
      </c>
      <c r="N137" s="60">
        <f>(Table8[[#This Row],[Adj Close]]-Table8[[#This Row],[Forecast 6 Period ]])</f>
        <v>0.4363906999999756</v>
      </c>
      <c r="O137" s="60">
        <f>Table8[[#This Row],[Erorr 2]]^2</f>
        <v>0.19043684304646871</v>
      </c>
      <c r="P137" s="60">
        <f>ABS(Table8[[#This Row],[Erorr 2]])</f>
        <v>0.4363906999999756</v>
      </c>
      <c r="Q137" s="8">
        <f>Table8[[#This Row],[Abs Erorr 4]]/Table8[[#This Row],[Adj Close]]</f>
        <v>2.8777004671202569E-3</v>
      </c>
    </row>
    <row r="138" spans="6:17" x14ac:dyDescent="0.3">
      <c r="F138" s="97">
        <v>43664</v>
      </c>
      <c r="G138" s="98">
        <v>153.350708</v>
      </c>
      <c r="H138" s="60">
        <f t="shared" si="4"/>
        <v>151.61673125999999</v>
      </c>
      <c r="I138" s="60">
        <f>(Table8[[#This Row],[Adj Close]]-Table8[[#This Row],[Forecast 3 Period]])</f>
        <v>1.7339767400000028</v>
      </c>
      <c r="J138" s="60">
        <f>Table8[[#This Row],[Erorr ]]^2</f>
        <v>3.0066753348610371</v>
      </c>
      <c r="K138" s="60">
        <f>ABS(Table8[[#This Row],[Erorr ]])</f>
        <v>1.7339767400000028</v>
      </c>
      <c r="L138" s="8">
        <f>Table8[[#This Row],[Abs Erorr ]]/Table8[[#This Row],[Adj Close]]</f>
        <v>1.1307262696172247E-2</v>
      </c>
      <c r="M138" s="64">
        <f t="shared" si="5"/>
        <v>151.20924224999999</v>
      </c>
      <c r="N138" s="60">
        <f>(Table8[[#This Row],[Adj Close]]-Table8[[#This Row],[Forecast 6 Period ]])</f>
        <v>2.1414657500000089</v>
      </c>
      <c r="O138" s="60">
        <f>Table8[[#This Row],[Erorr 2]]^2</f>
        <v>4.5858755584231004</v>
      </c>
      <c r="P138" s="60">
        <f>ABS(Table8[[#This Row],[Erorr 2]])</f>
        <v>2.1414657500000089</v>
      </c>
      <c r="Q138" s="8">
        <f>Table8[[#This Row],[Abs Erorr 4]]/Table8[[#This Row],[Adj Close]]</f>
        <v>1.3964498618421826E-2</v>
      </c>
    </row>
    <row r="139" spans="6:17" x14ac:dyDescent="0.3">
      <c r="F139" s="97">
        <v>43665</v>
      </c>
      <c r="G139" s="98">
        <v>150.92314150000001</v>
      </c>
      <c r="H139" s="60">
        <f t="shared" si="4"/>
        <v>152.43747862999999</v>
      </c>
      <c r="I139" s="60">
        <f>(Table8[[#This Row],[Adj Close]]-Table8[[#This Row],[Forecast 3 Period]])</f>
        <v>-1.5143371299999728</v>
      </c>
      <c r="J139" s="60">
        <f>Table8[[#This Row],[Erorr ]]^2</f>
        <v>2.2932169432965548</v>
      </c>
      <c r="K139" s="60">
        <f>ABS(Table8[[#This Row],[Erorr ]])</f>
        <v>1.5143371299999728</v>
      </c>
      <c r="L139" s="8">
        <f>Table8[[#This Row],[Abs Erorr ]]/Table8[[#This Row],[Adj Close]]</f>
        <v>1.0033829901426832E-2</v>
      </c>
      <c r="M139" s="64">
        <f t="shared" si="5"/>
        <v>151.75255737000001</v>
      </c>
      <c r="N139" s="60">
        <f>(Table8[[#This Row],[Adj Close]]-Table8[[#This Row],[Forecast 6 Period ]])</f>
        <v>-0.82941586999999117</v>
      </c>
      <c r="O139" s="60">
        <f>Table8[[#This Row],[Erorr 2]]^2</f>
        <v>0.6879306854078423</v>
      </c>
      <c r="P139" s="60">
        <f>ABS(Table8[[#This Row],[Erorr 2]])</f>
        <v>0.82941586999999117</v>
      </c>
      <c r="Q139" s="8">
        <f>Table8[[#This Row],[Abs Erorr 4]]/Table8[[#This Row],[Adj Close]]</f>
        <v>5.4956175822777394E-3</v>
      </c>
    </row>
    <row r="140" spans="6:17" x14ac:dyDescent="0.3">
      <c r="F140" s="97">
        <v>43668</v>
      </c>
      <c r="G140" s="98">
        <v>153.4277649</v>
      </c>
      <c r="H140" s="60">
        <f t="shared" si="4"/>
        <v>151.86815797</v>
      </c>
      <c r="I140" s="60">
        <f>(Table8[[#This Row],[Adj Close]]-Table8[[#This Row],[Forecast 3 Period]])</f>
        <v>1.5596069300000011</v>
      </c>
      <c r="J140" s="60">
        <f>Table8[[#This Row],[Erorr ]]^2</f>
        <v>2.4323737761040283</v>
      </c>
      <c r="K140" s="60">
        <f>ABS(Table8[[#This Row],[Erorr ]])</f>
        <v>1.5596069300000011</v>
      </c>
      <c r="L140" s="8">
        <f>Table8[[#This Row],[Abs Erorr ]]/Table8[[#This Row],[Adj Close]]</f>
        <v>1.0165089291475438E-2</v>
      </c>
      <c r="M140" s="64">
        <f t="shared" si="5"/>
        <v>151.70342865000001</v>
      </c>
      <c r="N140" s="60">
        <f>(Table8[[#This Row],[Adj Close]]-Table8[[#This Row],[Forecast 6 Period ]])</f>
        <v>1.7243362499999932</v>
      </c>
      <c r="O140" s="60">
        <f>Table8[[#This Row],[Erorr 2]]^2</f>
        <v>2.9733355030640394</v>
      </c>
      <c r="P140" s="60">
        <f>ABS(Table8[[#This Row],[Erorr 2]])</f>
        <v>1.7243362499999932</v>
      </c>
      <c r="Q140" s="8">
        <f>Table8[[#This Row],[Abs Erorr 4]]/Table8[[#This Row],[Adj Close]]</f>
        <v>1.1238749721237666E-2</v>
      </c>
    </row>
    <row r="141" spans="6:17" x14ac:dyDescent="0.3">
      <c r="F141" s="97">
        <v>43669</v>
      </c>
      <c r="G141" s="98">
        <v>152.99427800000001</v>
      </c>
      <c r="H141" s="60">
        <f t="shared" si="4"/>
        <v>152.65326081000001</v>
      </c>
      <c r="I141" s="60">
        <f>(Table8[[#This Row],[Adj Close]]-Table8[[#This Row],[Forecast 3 Period]])</f>
        <v>0.3410171900000023</v>
      </c>
      <c r="J141" s="60">
        <f>Table8[[#This Row],[Erorr ]]^2</f>
        <v>0.11629272387549767</v>
      </c>
      <c r="K141" s="60">
        <f>ABS(Table8[[#This Row],[Erorr ]])</f>
        <v>0.3410171900000023</v>
      </c>
      <c r="L141" s="8">
        <f>Table8[[#This Row],[Abs Erorr ]]/Table8[[#This Row],[Adj Close]]</f>
        <v>2.2289538828373849E-3</v>
      </c>
      <c r="M141" s="64">
        <f t="shared" si="5"/>
        <v>152.18894195999999</v>
      </c>
      <c r="N141" s="60">
        <f>(Table8[[#This Row],[Adj Close]]-Table8[[#This Row],[Forecast 6 Period ]])</f>
        <v>0.80533604000001446</v>
      </c>
      <c r="O141" s="60">
        <f>Table8[[#This Row],[Erorr 2]]^2</f>
        <v>0.64856613732290491</v>
      </c>
      <c r="P141" s="60">
        <f>ABS(Table8[[#This Row],[Erorr 2]])</f>
        <v>0.80533604000001446</v>
      </c>
      <c r="Q141" s="8">
        <f>Table8[[#This Row],[Abs Erorr 4]]/Table8[[#This Row],[Adj Close]]</f>
        <v>5.2638311087687501E-3</v>
      </c>
    </row>
    <row r="142" spans="6:17" x14ac:dyDescent="0.3">
      <c r="F142" s="97">
        <v>43670</v>
      </c>
      <c r="G142" s="98">
        <v>152.03096009999999</v>
      </c>
      <c r="H142" s="60">
        <f t="shared" si="4"/>
        <v>152.50298312000001</v>
      </c>
      <c r="I142" s="60">
        <f>(Table8[[#This Row],[Adj Close]]-Table8[[#This Row],[Forecast 3 Period]])</f>
        <v>-0.47202302000002305</v>
      </c>
      <c r="J142" s="60">
        <f>Table8[[#This Row],[Erorr ]]^2</f>
        <v>0.22280573140994217</v>
      </c>
      <c r="K142" s="60">
        <f>ABS(Table8[[#This Row],[Erorr ]])</f>
        <v>0.47202302000002305</v>
      </c>
      <c r="L142" s="8">
        <f>Table8[[#This Row],[Abs Erorr ]]/Table8[[#This Row],[Adj Close]]</f>
        <v>3.1047822081077753E-3</v>
      </c>
      <c r="M142" s="64">
        <f t="shared" si="5"/>
        <v>152.50491029</v>
      </c>
      <c r="N142" s="60">
        <f>(Table8[[#This Row],[Adj Close]]-Table8[[#This Row],[Forecast 6 Period ]])</f>
        <v>-0.47395019000001071</v>
      </c>
      <c r="O142" s="60">
        <f>Table8[[#This Row],[Erorr 2]]^2</f>
        <v>0.22462878260104624</v>
      </c>
      <c r="P142" s="60">
        <f>ABS(Table8[[#This Row],[Erorr 2]])</f>
        <v>0.47395019000001071</v>
      </c>
      <c r="Q142" s="8">
        <f>Table8[[#This Row],[Abs Erorr 4]]/Table8[[#This Row],[Adj Close]]</f>
        <v>3.1174583761640717E-3</v>
      </c>
    </row>
    <row r="143" spans="6:17" x14ac:dyDescent="0.3">
      <c r="F143" s="97">
        <v>43671</v>
      </c>
      <c r="G143" s="98">
        <v>151.8575439</v>
      </c>
      <c r="H143" s="60">
        <f t="shared" si="4"/>
        <v>152.73899691</v>
      </c>
      <c r="I143" s="60">
        <f>(Table8[[#This Row],[Adj Close]]-Table8[[#This Row],[Forecast 3 Period]])</f>
        <v>-0.88145301000000131</v>
      </c>
      <c r="J143" s="60">
        <f>Table8[[#This Row],[Erorr ]]^2</f>
        <v>0.77695940883806247</v>
      </c>
      <c r="K143" s="60">
        <f>ABS(Table8[[#This Row],[Erorr ]])</f>
        <v>0.88145301000000131</v>
      </c>
      <c r="L143" s="8">
        <f>Table8[[#This Row],[Abs Erorr ]]/Table8[[#This Row],[Adj Close]]</f>
        <v>5.8044729775193031E-3</v>
      </c>
      <c r="M143" s="64">
        <f t="shared" si="5"/>
        <v>152.37486269000001</v>
      </c>
      <c r="N143" s="60">
        <f>(Table8[[#This Row],[Adj Close]]-Table8[[#This Row],[Forecast 6 Period ]])</f>
        <v>-0.51731879000001868</v>
      </c>
      <c r="O143" s="60">
        <f>Table8[[#This Row],[Erorr 2]]^2</f>
        <v>0.2676187304870834</v>
      </c>
      <c r="P143" s="60">
        <f>ABS(Table8[[#This Row],[Erorr 2]])</f>
        <v>0.51731879000001868</v>
      </c>
      <c r="Q143" s="8">
        <f>Table8[[#This Row],[Abs Erorr 4]]/Table8[[#This Row],[Adj Close]]</f>
        <v>3.406605801162432E-3</v>
      </c>
    </row>
    <row r="144" spans="6:17" x14ac:dyDescent="0.3">
      <c r="F144" s="97">
        <v>43672</v>
      </c>
      <c r="G144" s="98">
        <v>155.73008730000001</v>
      </c>
      <c r="H144" s="60">
        <f t="shared" si="4"/>
        <v>152.25058898999998</v>
      </c>
      <c r="I144" s="60">
        <f>(Table8[[#This Row],[Adj Close]]-Table8[[#This Row],[Forecast 3 Period]])</f>
        <v>3.4794983100000252</v>
      </c>
      <c r="J144" s="60">
        <f>Table8[[#This Row],[Erorr ]]^2</f>
        <v>12.106908489293032</v>
      </c>
      <c r="K144" s="60">
        <f>ABS(Table8[[#This Row],[Erorr ]])</f>
        <v>3.4794983100000252</v>
      </c>
      <c r="L144" s="8">
        <f>Table8[[#This Row],[Abs Erorr ]]/Table8[[#This Row],[Adj Close]]</f>
        <v>2.2343134652567712E-2</v>
      </c>
      <c r="M144" s="64">
        <f t="shared" si="5"/>
        <v>152.48949433000001</v>
      </c>
      <c r="N144" s="60">
        <f>(Table8[[#This Row],[Adj Close]]-Table8[[#This Row],[Forecast 6 Period ]])</f>
        <v>3.2405929699999945</v>
      </c>
      <c r="O144" s="60">
        <f>Table8[[#This Row],[Erorr 2]]^2</f>
        <v>10.501442797213386</v>
      </c>
      <c r="P144" s="60">
        <f>ABS(Table8[[#This Row],[Erorr 2]])</f>
        <v>3.2405929699999945</v>
      </c>
      <c r="Q144" s="8">
        <f>Table8[[#This Row],[Abs Erorr 4]]/Table8[[#This Row],[Adj Close]]</f>
        <v>2.0809035852893884E-2</v>
      </c>
    </row>
    <row r="145" spans="6:17" x14ac:dyDescent="0.3">
      <c r="F145" s="97">
        <v>43675</v>
      </c>
      <c r="G145" s="98">
        <v>155.17137149999999</v>
      </c>
      <c r="H145" s="60">
        <f t="shared" si="4"/>
        <v>153.45858612000001</v>
      </c>
      <c r="I145" s="60">
        <f>(Table8[[#This Row],[Adj Close]]-Table8[[#This Row],[Forecast 3 Period]])</f>
        <v>1.7127853799999855</v>
      </c>
      <c r="J145" s="60">
        <f>Table8[[#This Row],[Erorr ]]^2</f>
        <v>2.9336337579416947</v>
      </c>
      <c r="K145" s="60">
        <f>ABS(Table8[[#This Row],[Erorr ]])</f>
        <v>1.7127853799999855</v>
      </c>
      <c r="L145" s="8">
        <f>Table8[[#This Row],[Abs Erorr ]]/Table8[[#This Row],[Adj Close]]</f>
        <v>1.1038024369076261E-2</v>
      </c>
      <c r="M145" s="64">
        <f t="shared" si="5"/>
        <v>152.95766449999999</v>
      </c>
      <c r="N145" s="60">
        <f>(Table8[[#This Row],[Adj Close]]-Table8[[#This Row],[Forecast 6 Period ]])</f>
        <v>2.2137069999999994</v>
      </c>
      <c r="O145" s="60">
        <f>Table8[[#This Row],[Erorr 2]]^2</f>
        <v>4.9004986818489975</v>
      </c>
      <c r="P145" s="60">
        <f>ABS(Table8[[#This Row],[Erorr 2]])</f>
        <v>2.2137069999999994</v>
      </c>
      <c r="Q145" s="8">
        <f>Table8[[#This Row],[Abs Erorr 4]]/Table8[[#This Row],[Adj Close]]</f>
        <v>1.426620760389425E-2</v>
      </c>
    </row>
    <row r="146" spans="6:17" x14ac:dyDescent="0.3">
      <c r="F146" s="97">
        <v>43676</v>
      </c>
      <c r="G146" s="98">
        <v>149.83457949999999</v>
      </c>
      <c r="H146" s="60">
        <f t="shared" si="4"/>
        <v>154.34483796000001</v>
      </c>
      <c r="I146" s="60">
        <f>(Table8[[#This Row],[Adj Close]]-Table8[[#This Row],[Forecast 3 Period]])</f>
        <v>-4.5102584600000171</v>
      </c>
      <c r="J146" s="60">
        <f>Table8[[#This Row],[Erorr ]]^2</f>
        <v>20.342431376001727</v>
      </c>
      <c r="K146" s="60">
        <f>ABS(Table8[[#This Row],[Erorr ]])</f>
        <v>4.5102584600000171</v>
      </c>
      <c r="L146" s="8">
        <f>Table8[[#This Row],[Abs Erorr ]]/Table8[[#This Row],[Adj Close]]</f>
        <v>3.01015858625613E-2</v>
      </c>
      <c r="M146" s="64">
        <f t="shared" si="5"/>
        <v>153.60019685</v>
      </c>
      <c r="N146" s="60">
        <f>(Table8[[#This Row],[Adj Close]]-Table8[[#This Row],[Forecast 6 Period ]])</f>
        <v>-3.7656173500000136</v>
      </c>
      <c r="O146" s="60">
        <f>Table8[[#This Row],[Erorr 2]]^2</f>
        <v>14.179874026621125</v>
      </c>
      <c r="P146" s="60">
        <f>ABS(Table8[[#This Row],[Erorr 2]])</f>
        <v>3.7656173500000136</v>
      </c>
      <c r="Q146" s="8">
        <f>Table8[[#This Row],[Abs Erorr 4]]/Table8[[#This Row],[Adj Close]]</f>
        <v>2.5131831133813901E-2</v>
      </c>
    </row>
    <row r="147" spans="6:17" x14ac:dyDescent="0.3">
      <c r="F147" s="97">
        <v>43677</v>
      </c>
      <c r="G147" s="98">
        <v>153.6108093</v>
      </c>
      <c r="H147" s="60">
        <f t="shared" si="4"/>
        <v>153.20426943999999</v>
      </c>
      <c r="I147" s="60">
        <f>(Table8[[#This Row],[Adj Close]]-Table8[[#This Row],[Forecast 3 Period]])</f>
        <v>0.40653986000000941</v>
      </c>
      <c r="J147" s="60">
        <f>Table8[[#This Row],[Erorr ]]^2</f>
        <v>0.16527465776882724</v>
      </c>
      <c r="K147" s="60">
        <f>ABS(Table8[[#This Row],[Erorr ]])</f>
        <v>0.40653986000000941</v>
      </c>
      <c r="L147" s="8">
        <f>Table8[[#This Row],[Abs Erorr ]]/Table8[[#This Row],[Adj Close]]</f>
        <v>2.6465576338839678E-3</v>
      </c>
      <c r="M147" s="64">
        <f t="shared" si="5"/>
        <v>153.02124024999998</v>
      </c>
      <c r="N147" s="60">
        <f>(Table8[[#This Row],[Adj Close]]-Table8[[#This Row],[Forecast 6 Period ]])</f>
        <v>0.5895690500000228</v>
      </c>
      <c r="O147" s="60">
        <f>Table8[[#This Row],[Erorr 2]]^2</f>
        <v>0.34759166471792941</v>
      </c>
      <c r="P147" s="60">
        <f>ABS(Table8[[#This Row],[Erorr 2]])</f>
        <v>0.5895690500000228</v>
      </c>
      <c r="Q147" s="8">
        <f>Table8[[#This Row],[Abs Erorr 4]]/Table8[[#This Row],[Adj Close]]</f>
        <v>3.8380700725858543E-3</v>
      </c>
    </row>
    <row r="148" spans="6:17" x14ac:dyDescent="0.3">
      <c r="F148" s="97">
        <v>43678</v>
      </c>
      <c r="G148" s="98">
        <v>157.43516539999999</v>
      </c>
      <c r="H148" s="60">
        <f t="shared" si="4"/>
        <v>152.94610901999999</v>
      </c>
      <c r="I148" s="60">
        <f>(Table8[[#This Row],[Adj Close]]-Table8[[#This Row],[Forecast 3 Period]])</f>
        <v>4.4890563799999939</v>
      </c>
      <c r="J148" s="60">
        <f>Table8[[#This Row],[Erorr ]]^2</f>
        <v>20.15162718281865</v>
      </c>
      <c r="K148" s="60">
        <f>ABS(Table8[[#This Row],[Erorr ]])</f>
        <v>4.4890563799999939</v>
      </c>
      <c r="L148" s="8">
        <f>Table8[[#This Row],[Abs Erorr ]]/Table8[[#This Row],[Adj Close]]</f>
        <v>2.8513682877612006E-2</v>
      </c>
      <c r="M148" s="64">
        <f t="shared" si="5"/>
        <v>153.25821991999999</v>
      </c>
      <c r="N148" s="60">
        <f>(Table8[[#This Row],[Adj Close]]-Table8[[#This Row],[Forecast 6 Period ]])</f>
        <v>4.1769454800000005</v>
      </c>
      <c r="O148" s="60">
        <f>Table8[[#This Row],[Erorr 2]]^2</f>
        <v>17.446873542892433</v>
      </c>
      <c r="P148" s="60">
        <f>ABS(Table8[[#This Row],[Erorr 2]])</f>
        <v>4.1769454800000005</v>
      </c>
      <c r="Q148" s="8">
        <f>Table8[[#This Row],[Abs Erorr 4]]/Table8[[#This Row],[Adj Close]]</f>
        <v>2.6531210288295609E-2</v>
      </c>
    </row>
    <row r="149" spans="6:17" x14ac:dyDescent="0.3">
      <c r="F149" s="97">
        <v>43679</v>
      </c>
      <c r="G149" s="98">
        <v>150.7015839</v>
      </c>
      <c r="H149" s="60">
        <f t="shared" si="4"/>
        <v>154.0076828</v>
      </c>
      <c r="I149" s="60">
        <f>(Table8[[#This Row],[Adj Close]]-Table8[[#This Row],[Forecast 3 Period]])</f>
        <v>-3.306098899999995</v>
      </c>
      <c r="J149" s="60">
        <f>Table8[[#This Row],[Erorr ]]^2</f>
        <v>10.930289936581177</v>
      </c>
      <c r="K149" s="60">
        <f>ABS(Table8[[#This Row],[Erorr ]])</f>
        <v>3.306098899999995</v>
      </c>
      <c r="L149" s="8">
        <f>Table8[[#This Row],[Abs Erorr ]]/Table8[[#This Row],[Adj Close]]</f>
        <v>2.1938050114946369E-2</v>
      </c>
      <c r="M149" s="64">
        <f t="shared" si="5"/>
        <v>153.96914826</v>
      </c>
      <c r="N149" s="60">
        <f>(Table8[[#This Row],[Adj Close]]-Table8[[#This Row],[Forecast 6 Period ]])</f>
        <v>-3.2675643599999944</v>
      </c>
      <c r="O149" s="60">
        <f>Table8[[#This Row],[Erorr 2]]^2</f>
        <v>10.676976846742173</v>
      </c>
      <c r="P149" s="60">
        <f>ABS(Table8[[#This Row],[Erorr 2]])</f>
        <v>3.2675643599999944</v>
      </c>
      <c r="Q149" s="8">
        <f>Table8[[#This Row],[Abs Erorr 4]]/Table8[[#This Row],[Adj Close]]</f>
        <v>2.16823491528014E-2</v>
      </c>
    </row>
    <row r="150" spans="6:17" x14ac:dyDescent="0.3">
      <c r="F150" s="97">
        <v>43682</v>
      </c>
      <c r="G150" s="98">
        <v>143.83311459999999</v>
      </c>
      <c r="H150" s="60">
        <f t="shared" si="4"/>
        <v>153.59442597</v>
      </c>
      <c r="I150" s="60">
        <f>(Table8[[#This Row],[Adj Close]]-Table8[[#This Row],[Forecast 3 Period]])</f>
        <v>-9.7613113700000156</v>
      </c>
      <c r="J150" s="60">
        <f>Table8[[#This Row],[Erorr ]]^2</f>
        <v>95.283199662091576</v>
      </c>
      <c r="K150" s="60">
        <f>ABS(Table8[[#This Row],[Erorr ]])</f>
        <v>9.7613113700000156</v>
      </c>
      <c r="L150" s="8">
        <f>Table8[[#This Row],[Abs Erorr ]]/Table8[[#This Row],[Adj Close]]</f>
        <v>6.786553567407777E-2</v>
      </c>
      <c r="M150" s="64">
        <f t="shared" si="5"/>
        <v>153.40657350000001</v>
      </c>
      <c r="N150" s="60">
        <f>(Table8[[#This Row],[Adj Close]]-Table8[[#This Row],[Forecast 6 Period ]])</f>
        <v>-9.5734589000000199</v>
      </c>
      <c r="O150" s="60">
        <f>Table8[[#This Row],[Erorr 2]]^2</f>
        <v>91.651115309989592</v>
      </c>
      <c r="P150" s="60">
        <f>ABS(Table8[[#This Row],[Erorr 2]])</f>
        <v>9.5734589000000199</v>
      </c>
      <c r="Q150" s="8">
        <f>Table8[[#This Row],[Abs Erorr 4]]/Table8[[#This Row],[Adj Close]]</f>
        <v>6.6559491022799705E-2</v>
      </c>
    </row>
    <row r="151" spans="6:17" x14ac:dyDescent="0.3">
      <c r="F151" s="97">
        <v>43683</v>
      </c>
      <c r="G151" s="98">
        <v>147.38775630000001</v>
      </c>
      <c r="H151" s="60">
        <f t="shared" si="4"/>
        <v>149.97427063000001</v>
      </c>
      <c r="I151" s="60">
        <f>(Table8[[#This Row],[Adj Close]]-Table8[[#This Row],[Forecast 3 Period]])</f>
        <v>-2.58651433</v>
      </c>
      <c r="J151" s="60">
        <f>Table8[[#This Row],[Erorr ]]^2</f>
        <v>6.6900563792953491</v>
      </c>
      <c r="K151" s="60">
        <f>ABS(Table8[[#This Row],[Erorr ]])</f>
        <v>2.58651433</v>
      </c>
      <c r="L151" s="8">
        <f>Table8[[#This Row],[Abs Erorr ]]/Table8[[#This Row],[Adj Close]]</f>
        <v>1.7549044743820418E-2</v>
      </c>
      <c r="M151" s="64">
        <f t="shared" si="5"/>
        <v>151.61672973999998</v>
      </c>
      <c r="N151" s="60">
        <f>(Table8[[#This Row],[Adj Close]]-Table8[[#This Row],[Forecast 6 Period ]])</f>
        <v>-4.2289734399999759</v>
      </c>
      <c r="O151" s="60">
        <f>Table8[[#This Row],[Erorr 2]]^2</f>
        <v>17.884216356225231</v>
      </c>
      <c r="P151" s="60">
        <f>ABS(Table8[[#This Row],[Erorr 2]])</f>
        <v>4.2289734399999759</v>
      </c>
      <c r="Q151" s="8">
        <f>Table8[[#This Row],[Abs Erorr 4]]/Table8[[#This Row],[Adj Close]]</f>
        <v>2.8692840885589734E-2</v>
      </c>
    </row>
    <row r="152" spans="6:17" x14ac:dyDescent="0.3">
      <c r="F152" s="97">
        <v>43684</v>
      </c>
      <c r="G152" s="98">
        <v>149.42036440000001</v>
      </c>
      <c r="H152" s="60">
        <f t="shared" si="4"/>
        <v>147.31551207000001</v>
      </c>
      <c r="I152" s="60">
        <f>(Table8[[#This Row],[Adj Close]]-Table8[[#This Row],[Forecast 3 Period]])</f>
        <v>2.1048523299999999</v>
      </c>
      <c r="J152" s="60">
        <f>Table8[[#This Row],[Erorr ]]^2</f>
        <v>4.4304033311064286</v>
      </c>
      <c r="K152" s="60">
        <f>ABS(Table8[[#This Row],[Erorr ]])</f>
        <v>2.1048523299999999</v>
      </c>
      <c r="L152" s="8">
        <f>Table8[[#This Row],[Abs Erorr ]]/Table8[[#This Row],[Adj Close]]</f>
        <v>1.4086783541534448E-2</v>
      </c>
      <c r="M152" s="64">
        <f t="shared" si="5"/>
        <v>150.21606292000001</v>
      </c>
      <c r="N152" s="60">
        <f>(Table8[[#This Row],[Adj Close]]-Table8[[#This Row],[Forecast 6 Period ]])</f>
        <v>-0.79569852000000196</v>
      </c>
      <c r="O152" s="60">
        <f>Table8[[#This Row],[Erorr 2]]^2</f>
        <v>0.63313613473019348</v>
      </c>
      <c r="P152" s="60">
        <f>ABS(Table8[[#This Row],[Erorr 2]])</f>
        <v>0.79569852000000196</v>
      </c>
      <c r="Q152" s="8">
        <f>Table8[[#This Row],[Abs Erorr 4]]/Table8[[#This Row],[Adj Close]]</f>
        <v>5.3252347710109182E-3</v>
      </c>
    </row>
    <row r="153" spans="6:17" x14ac:dyDescent="0.3">
      <c r="F153" s="97">
        <v>43685</v>
      </c>
      <c r="G153" s="98">
        <v>144.1221161</v>
      </c>
      <c r="H153" s="60">
        <f t="shared" si="4"/>
        <v>147.13440703000001</v>
      </c>
      <c r="I153" s="60">
        <f>(Table8[[#This Row],[Adj Close]]-Table8[[#This Row],[Forecast 3 Period]])</f>
        <v>-3.012290930000006</v>
      </c>
      <c r="J153" s="60">
        <f>Table8[[#This Row],[Erorr ]]^2</f>
        <v>9.0738966469603017</v>
      </c>
      <c r="K153" s="60">
        <f>ABS(Table8[[#This Row],[Erorr ]])</f>
        <v>3.012290930000006</v>
      </c>
      <c r="L153" s="8">
        <f>Table8[[#This Row],[Abs Erorr ]]/Table8[[#This Row],[Adj Close]]</f>
        <v>2.0900962402674618E-2</v>
      </c>
      <c r="M153" s="64">
        <f t="shared" si="5"/>
        <v>149.37316131</v>
      </c>
      <c r="N153" s="60">
        <f>(Table8[[#This Row],[Adj Close]]-Table8[[#This Row],[Forecast 6 Period ]])</f>
        <v>-5.2510452100000009</v>
      </c>
      <c r="O153" s="60">
        <f>Table8[[#This Row],[Erorr 2]]^2</f>
        <v>27.573475797463953</v>
      </c>
      <c r="P153" s="60">
        <f>ABS(Table8[[#This Row],[Erorr 2]])</f>
        <v>5.2510452100000009</v>
      </c>
      <c r="Q153" s="8">
        <f>Table8[[#This Row],[Abs Erorr 4]]/Table8[[#This Row],[Adj Close]]</f>
        <v>3.6434694078156138E-2</v>
      </c>
    </row>
    <row r="154" spans="6:17" x14ac:dyDescent="0.3">
      <c r="F154" s="97">
        <v>43686</v>
      </c>
      <c r="G154" s="98">
        <v>140.4133301</v>
      </c>
      <c r="H154" s="60">
        <f t="shared" si="4"/>
        <v>146.69128265000001</v>
      </c>
      <c r="I154" s="60">
        <f>(Table8[[#This Row],[Adj Close]]-Table8[[#This Row],[Forecast 3 Period]])</f>
        <v>-6.2779525500000091</v>
      </c>
      <c r="J154" s="60">
        <f>Table8[[#This Row],[Erorr ]]^2</f>
        <v>39.412688220051614</v>
      </c>
      <c r="K154" s="60">
        <f>ABS(Table8[[#This Row],[Erorr ]])</f>
        <v>6.2779525500000091</v>
      </c>
      <c r="L154" s="8">
        <f>Table8[[#This Row],[Abs Erorr ]]/Table8[[#This Row],[Adj Close]]</f>
        <v>4.4710516768806476E-2</v>
      </c>
      <c r="M154" s="64">
        <f t="shared" si="5"/>
        <v>147.76634521</v>
      </c>
      <c r="N154" s="60">
        <f>(Table8[[#This Row],[Adj Close]]-Table8[[#This Row],[Forecast 6 Period ]])</f>
        <v>-7.3530151100000012</v>
      </c>
      <c r="O154" s="60">
        <f>Table8[[#This Row],[Erorr 2]]^2</f>
        <v>54.066831207888328</v>
      </c>
      <c r="P154" s="60">
        <f>ABS(Table8[[#This Row],[Erorr 2]])</f>
        <v>7.3530151100000012</v>
      </c>
      <c r="Q154" s="8">
        <f>Table8[[#This Row],[Abs Erorr 4]]/Table8[[#This Row],[Adj Close]]</f>
        <v>5.2366930581044607E-2</v>
      </c>
    </row>
    <row r="155" spans="6:17" x14ac:dyDescent="0.3">
      <c r="F155" s="97">
        <v>43689</v>
      </c>
      <c r="G155" s="98">
        <v>141.70417789999999</v>
      </c>
      <c r="H155" s="60">
        <f t="shared" si="4"/>
        <v>144.22807619</v>
      </c>
      <c r="I155" s="60">
        <f>(Table8[[#This Row],[Adj Close]]-Table8[[#This Row],[Forecast 3 Period]])</f>
        <v>-2.5238982900000053</v>
      </c>
      <c r="J155" s="60">
        <f>Table8[[#This Row],[Erorr ]]^2</f>
        <v>6.3700625782649514</v>
      </c>
      <c r="K155" s="60">
        <f>ABS(Table8[[#This Row],[Erorr ]])</f>
        <v>2.5238982900000053</v>
      </c>
      <c r="L155" s="8">
        <f>Table8[[#This Row],[Abs Erorr ]]/Table8[[#This Row],[Adj Close]]</f>
        <v>1.7811036536841626E-2</v>
      </c>
      <c r="M155" s="64">
        <f t="shared" si="5"/>
        <v>145.72218322999998</v>
      </c>
      <c r="N155" s="60">
        <f>(Table8[[#This Row],[Adj Close]]-Table8[[#This Row],[Forecast 6 Period ]])</f>
        <v>-4.018005329999994</v>
      </c>
      <c r="O155" s="60">
        <f>Table8[[#This Row],[Erorr 2]]^2</f>
        <v>16.144366831908361</v>
      </c>
      <c r="P155" s="60">
        <f>ABS(Table8[[#This Row],[Erorr 2]])</f>
        <v>4.018005329999994</v>
      </c>
      <c r="Q155" s="8">
        <f>Table8[[#This Row],[Abs Erorr 4]]/Table8[[#This Row],[Adj Close]]</f>
        <v>2.8354882612109594E-2</v>
      </c>
    </row>
    <row r="156" spans="6:17" x14ac:dyDescent="0.3">
      <c r="F156" s="97">
        <v>43690</v>
      </c>
      <c r="G156" s="98">
        <v>141.3188629</v>
      </c>
      <c r="H156" s="60">
        <f t="shared" si="4"/>
        <v>142.04230502000001</v>
      </c>
      <c r="I156" s="60">
        <f>(Table8[[#This Row],[Adj Close]]-Table8[[#This Row],[Forecast 3 Period]])</f>
        <v>-0.72344212000001562</v>
      </c>
      <c r="J156" s="60">
        <f>Table8[[#This Row],[Erorr ]]^2</f>
        <v>0.523368500990117</v>
      </c>
      <c r="K156" s="60">
        <f>ABS(Table8[[#This Row],[Erorr ]])</f>
        <v>0.72344212000001562</v>
      </c>
      <c r="L156" s="8">
        <f>Table8[[#This Row],[Abs Erorr ]]/Table8[[#This Row],[Adj Close]]</f>
        <v>5.1192183771810945E-3</v>
      </c>
      <c r="M156" s="64">
        <f t="shared" si="5"/>
        <v>144.25408479000001</v>
      </c>
      <c r="N156" s="60">
        <f>(Table8[[#This Row],[Adj Close]]-Table8[[#This Row],[Forecast 6 Period ]])</f>
        <v>-2.9352218900000082</v>
      </c>
      <c r="O156" s="60">
        <f>Table8[[#This Row],[Erorr 2]]^2</f>
        <v>8.6155275435352205</v>
      </c>
      <c r="P156" s="60">
        <f>ABS(Table8[[#This Row],[Erorr 2]])</f>
        <v>2.9352218900000082</v>
      </c>
      <c r="Q156" s="8">
        <f>Table8[[#This Row],[Abs Erorr 4]]/Table8[[#This Row],[Adj Close]]</f>
        <v>2.0770205970854924E-2</v>
      </c>
    </row>
    <row r="157" spans="6:17" x14ac:dyDescent="0.3">
      <c r="F157" s="97">
        <v>43691</v>
      </c>
      <c r="G157" s="98">
        <v>136.69491579999999</v>
      </c>
      <c r="H157" s="60">
        <f t="shared" si="4"/>
        <v>141.16279756</v>
      </c>
      <c r="I157" s="60">
        <f>(Table8[[#This Row],[Adj Close]]-Table8[[#This Row],[Forecast 3 Period]])</f>
        <v>-4.4678817600000116</v>
      </c>
      <c r="J157" s="60">
        <f>Table8[[#This Row],[Erorr ]]^2</f>
        <v>19.961967421340802</v>
      </c>
      <c r="K157" s="60">
        <f>ABS(Table8[[#This Row],[Erorr ]])</f>
        <v>4.4678817600000116</v>
      </c>
      <c r="L157" s="8">
        <f>Table8[[#This Row],[Abs Erorr ]]/Table8[[#This Row],[Adj Close]]</f>
        <v>3.2685061721951854E-2</v>
      </c>
      <c r="M157" s="64">
        <f t="shared" si="5"/>
        <v>143.19250947</v>
      </c>
      <c r="N157" s="60">
        <f>(Table8[[#This Row],[Adj Close]]-Table8[[#This Row],[Forecast 6 Period ]])</f>
        <v>-6.4975936700000148</v>
      </c>
      <c r="O157" s="60">
        <f>Table8[[#This Row],[Erorr 2]]^2</f>
        <v>42.218723500424261</v>
      </c>
      <c r="P157" s="60">
        <f>ABS(Table8[[#This Row],[Erorr 2]])</f>
        <v>6.4975936700000148</v>
      </c>
      <c r="Q157" s="8">
        <f>Table8[[#This Row],[Abs Erorr 4]]/Table8[[#This Row],[Adj Close]]</f>
        <v>4.7533543087342943E-2</v>
      </c>
    </row>
    <row r="158" spans="6:17" x14ac:dyDescent="0.3">
      <c r="F158" s="97">
        <v>43692</v>
      </c>
      <c r="G158" s="98">
        <v>137.72566219999999</v>
      </c>
      <c r="H158" s="60">
        <f t="shared" si="4"/>
        <v>139.58487855999999</v>
      </c>
      <c r="I158" s="60">
        <f>(Table8[[#This Row],[Adj Close]]-Table8[[#This Row],[Forecast 3 Period]])</f>
        <v>-1.8592163600000049</v>
      </c>
      <c r="J158" s="60">
        <f>Table8[[#This Row],[Erorr ]]^2</f>
        <v>3.4566854732916679</v>
      </c>
      <c r="K158" s="60">
        <f>ABS(Table8[[#This Row],[Erorr ]])</f>
        <v>1.8592163600000049</v>
      </c>
      <c r="L158" s="8">
        <f>Table8[[#This Row],[Abs Erorr ]]/Table8[[#This Row],[Adj Close]]</f>
        <v>1.3499418556435194E-2</v>
      </c>
      <c r="M158" s="64">
        <f t="shared" si="5"/>
        <v>141.38050539</v>
      </c>
      <c r="N158" s="60">
        <f>(Table8[[#This Row],[Adj Close]]-Table8[[#This Row],[Forecast 6 Period ]])</f>
        <v>-3.6548431900000082</v>
      </c>
      <c r="O158" s="60">
        <f>Table8[[#This Row],[Erorr 2]]^2</f>
        <v>13.357878743489437</v>
      </c>
      <c r="P158" s="60">
        <f>ABS(Table8[[#This Row],[Erorr 2]])</f>
        <v>3.6548431900000082</v>
      </c>
      <c r="Q158" s="8">
        <f>Table8[[#This Row],[Abs Erorr 4]]/Table8[[#This Row],[Adj Close]]</f>
        <v>2.6537125555385482E-2</v>
      </c>
    </row>
    <row r="159" spans="6:17" x14ac:dyDescent="0.3">
      <c r="F159" s="97">
        <v>43693</v>
      </c>
      <c r="G159" s="98">
        <v>137.66786189999999</v>
      </c>
      <c r="H159" s="60">
        <f t="shared" si="4"/>
        <v>138.49439849000001</v>
      </c>
      <c r="I159" s="60">
        <f>(Table8[[#This Row],[Adj Close]]-Table8[[#This Row],[Forecast 3 Period]])</f>
        <v>-0.82653659000001767</v>
      </c>
      <c r="J159" s="60">
        <f>Table8[[#This Row],[Erorr ]]^2</f>
        <v>0.68316273460885735</v>
      </c>
      <c r="K159" s="60">
        <f>ABS(Table8[[#This Row],[Erorr ]])</f>
        <v>0.82653659000001767</v>
      </c>
      <c r="L159" s="8">
        <f>Table8[[#This Row],[Abs Erorr ]]/Table8[[#This Row],[Adj Close]]</f>
        <v>6.0038456223021923E-3</v>
      </c>
      <c r="M159" s="64">
        <f t="shared" si="5"/>
        <v>139.94226838</v>
      </c>
      <c r="N159" s="60">
        <f>(Table8[[#This Row],[Adj Close]]-Table8[[#This Row],[Forecast 6 Period ]])</f>
        <v>-2.2744064800000103</v>
      </c>
      <c r="O159" s="60">
        <f>Table8[[#This Row],[Erorr 2]]^2</f>
        <v>5.1729248362660378</v>
      </c>
      <c r="P159" s="60">
        <f>ABS(Table8[[#This Row],[Erorr 2]])</f>
        <v>2.2744064800000103</v>
      </c>
      <c r="Q159" s="8">
        <f>Table8[[#This Row],[Abs Erorr 4]]/Table8[[#This Row],[Adj Close]]</f>
        <v>1.6520969009107642E-2</v>
      </c>
    </row>
    <row r="160" spans="6:17" x14ac:dyDescent="0.3">
      <c r="F160" s="97">
        <v>43696</v>
      </c>
      <c r="G160" s="98">
        <v>138.56376650000001</v>
      </c>
      <c r="H160" s="60">
        <f t="shared" si="4"/>
        <v>137.39331815999998</v>
      </c>
      <c r="I160" s="60">
        <f>(Table8[[#This Row],[Adj Close]]-Table8[[#This Row],[Forecast 3 Period]])</f>
        <v>1.1704483400000356</v>
      </c>
      <c r="J160" s="60">
        <f>Table8[[#This Row],[Erorr ]]^2</f>
        <v>1.369949316608839</v>
      </c>
      <c r="K160" s="60">
        <f>ABS(Table8[[#This Row],[Erorr ]])</f>
        <v>1.1704483400000356</v>
      </c>
      <c r="L160" s="8">
        <f>Table8[[#This Row],[Abs Erorr ]]/Table8[[#This Row],[Adj Close]]</f>
        <v>8.4470014749493359E-3</v>
      </c>
      <c r="M160" s="64">
        <f t="shared" si="5"/>
        <v>138.89321136000001</v>
      </c>
      <c r="N160" s="60">
        <f>(Table8[[#This Row],[Adj Close]]-Table8[[#This Row],[Forecast 6 Period ]])</f>
        <v>-0.32944485999999529</v>
      </c>
      <c r="O160" s="60">
        <f>Table8[[#This Row],[Erorr 2]]^2</f>
        <v>0.10853391578041649</v>
      </c>
      <c r="P160" s="60">
        <f>ABS(Table8[[#This Row],[Erorr 2]])</f>
        <v>0.32944485999999529</v>
      </c>
      <c r="Q160" s="8">
        <f>Table8[[#This Row],[Abs Erorr 4]]/Table8[[#This Row],[Adj Close]]</f>
        <v>2.3775685976318729E-3</v>
      </c>
    </row>
    <row r="161" spans="6:17" x14ac:dyDescent="0.3">
      <c r="F161" s="97">
        <v>43697</v>
      </c>
      <c r="G161" s="98">
        <v>139.64268490000001</v>
      </c>
      <c r="H161" s="60">
        <f t="shared" si="4"/>
        <v>138.04356382999998</v>
      </c>
      <c r="I161" s="60">
        <f>(Table8[[#This Row],[Adj Close]]-Table8[[#This Row],[Forecast 3 Period]])</f>
        <v>1.5991210700000238</v>
      </c>
      <c r="J161" s="60">
        <f>Table8[[#This Row],[Erorr ]]^2</f>
        <v>2.557188196518021</v>
      </c>
      <c r="K161" s="60">
        <f>ABS(Table8[[#This Row],[Erorr ]])</f>
        <v>1.5991210700000238</v>
      </c>
      <c r="L161" s="8">
        <f>Table8[[#This Row],[Abs Erorr ]]/Table8[[#This Row],[Adj Close]]</f>
        <v>1.1451520508540607E-2</v>
      </c>
      <c r="M161" s="64">
        <f t="shared" si="5"/>
        <v>138.43274535999998</v>
      </c>
      <c r="N161" s="60">
        <f>(Table8[[#This Row],[Adj Close]]-Table8[[#This Row],[Forecast 6 Period ]])</f>
        <v>1.2099395400000219</v>
      </c>
      <c r="O161" s="60">
        <f>Table8[[#This Row],[Erorr 2]]^2</f>
        <v>1.4639536904554646</v>
      </c>
      <c r="P161" s="60">
        <f>ABS(Table8[[#This Row],[Erorr 2]])</f>
        <v>1.2099395400000219</v>
      </c>
      <c r="Q161" s="8">
        <f>Table8[[#This Row],[Abs Erorr 4]]/Table8[[#This Row],[Adj Close]]</f>
        <v>8.6645393624913171E-3</v>
      </c>
    </row>
    <row r="162" spans="6:17" x14ac:dyDescent="0.3">
      <c r="F162" s="97">
        <v>43698</v>
      </c>
      <c r="G162" s="98">
        <v>141.7908783</v>
      </c>
      <c r="H162" s="60">
        <f t="shared" si="4"/>
        <v>138.72656248000001</v>
      </c>
      <c r="I162" s="60">
        <f>(Table8[[#This Row],[Adj Close]]-Table8[[#This Row],[Forecast 3 Period]])</f>
        <v>3.0643158199999903</v>
      </c>
      <c r="J162" s="60">
        <f>Table8[[#This Row],[Erorr ]]^2</f>
        <v>9.3900314447022133</v>
      </c>
      <c r="K162" s="60">
        <f>ABS(Table8[[#This Row],[Erorr ]])</f>
        <v>3.0643158199999903</v>
      </c>
      <c r="L162" s="8">
        <f>Table8[[#This Row],[Abs Erorr ]]/Table8[[#This Row],[Adj Close]]</f>
        <v>2.1611515893966995E-2</v>
      </c>
      <c r="M162" s="64">
        <f t="shared" si="5"/>
        <v>138.52137297000002</v>
      </c>
      <c r="N162" s="60">
        <f>(Table8[[#This Row],[Adj Close]]-Table8[[#This Row],[Forecast 6 Period ]])</f>
        <v>3.269505329999987</v>
      </c>
      <c r="O162" s="60">
        <f>Table8[[#This Row],[Erorr 2]]^2</f>
        <v>10.689665102898324</v>
      </c>
      <c r="P162" s="60">
        <f>ABS(Table8[[#This Row],[Erorr 2]])</f>
        <v>3.269505329999987</v>
      </c>
      <c r="Q162" s="8">
        <f>Table8[[#This Row],[Abs Erorr 4]]/Table8[[#This Row],[Adj Close]]</f>
        <v>2.3058643610926747E-2</v>
      </c>
    </row>
    <row r="163" spans="6:17" x14ac:dyDescent="0.3">
      <c r="F163" s="97">
        <v>43699</v>
      </c>
      <c r="G163" s="98">
        <v>140.51928710000001</v>
      </c>
      <c r="H163" s="60">
        <f t="shared" si="4"/>
        <v>140.17828674</v>
      </c>
      <c r="I163" s="60">
        <f>(Table8[[#This Row],[Adj Close]]-Table8[[#This Row],[Forecast 3 Period]])</f>
        <v>0.34100036000000955</v>
      </c>
      <c r="J163" s="60">
        <f>Table8[[#This Row],[Erorr ]]^2</f>
        <v>0.11628124552013612</v>
      </c>
      <c r="K163" s="60">
        <f>ABS(Table8[[#This Row],[Erorr ]])</f>
        <v>0.34100036000000955</v>
      </c>
      <c r="L163" s="8">
        <f>Table8[[#This Row],[Abs Erorr ]]/Table8[[#This Row],[Adj Close]]</f>
        <v>2.4267156988729806E-3</v>
      </c>
      <c r="M163" s="64">
        <f t="shared" si="5"/>
        <v>138.97509611999999</v>
      </c>
      <c r="N163" s="60">
        <f>(Table8[[#This Row],[Adj Close]]-Table8[[#This Row],[Forecast 6 Period ]])</f>
        <v>1.5441909800000246</v>
      </c>
      <c r="O163" s="60">
        <f>Table8[[#This Row],[Erorr 2]]^2</f>
        <v>2.3845257827134363</v>
      </c>
      <c r="P163" s="60">
        <f>ABS(Table8[[#This Row],[Erorr 2]])</f>
        <v>1.5441909800000246</v>
      </c>
      <c r="Q163" s="8">
        <f>Table8[[#This Row],[Abs Erorr 4]]/Table8[[#This Row],[Adj Close]]</f>
        <v>1.0989174595663205E-2</v>
      </c>
    </row>
    <row r="164" spans="6:17" x14ac:dyDescent="0.3">
      <c r="F164" s="97">
        <v>43700</v>
      </c>
      <c r="G164" s="98">
        <v>138.2555084</v>
      </c>
      <c r="H164" s="60">
        <f t="shared" si="4"/>
        <v>140.63778380000002</v>
      </c>
      <c r="I164" s="60">
        <f>(Table8[[#This Row],[Adj Close]]-Table8[[#This Row],[Forecast 3 Period]])</f>
        <v>-2.3822754000000259</v>
      </c>
      <c r="J164" s="60">
        <f>Table8[[#This Row],[Erorr ]]^2</f>
        <v>5.6752360814452834</v>
      </c>
      <c r="K164" s="60">
        <f>ABS(Table8[[#This Row],[Erorr ]])</f>
        <v>2.3822754000000259</v>
      </c>
      <c r="L164" s="8">
        <f>Table8[[#This Row],[Abs Erorr ]]/Table8[[#This Row],[Adj Close]]</f>
        <v>1.7230961916596055E-2</v>
      </c>
      <c r="M164" s="64">
        <f t="shared" si="5"/>
        <v>139.64267577000001</v>
      </c>
      <c r="N164" s="60">
        <f>(Table8[[#This Row],[Adj Close]]-Table8[[#This Row],[Forecast 6 Period ]])</f>
        <v>-1.3871673700000144</v>
      </c>
      <c r="O164" s="60">
        <f>Table8[[#This Row],[Erorr 2]]^2</f>
        <v>1.9242333123927571</v>
      </c>
      <c r="P164" s="60">
        <f>ABS(Table8[[#This Row],[Erorr 2]])</f>
        <v>1.3871673700000144</v>
      </c>
      <c r="Q164" s="8">
        <f>Table8[[#This Row],[Abs Erorr 4]]/Table8[[#This Row],[Adj Close]]</f>
        <v>1.003336059483916E-2</v>
      </c>
    </row>
    <row r="165" spans="6:17" x14ac:dyDescent="0.3">
      <c r="F165" s="97">
        <v>43703</v>
      </c>
      <c r="G165" s="98">
        <v>140.04728700000001</v>
      </c>
      <c r="H165" s="60">
        <f t="shared" si="4"/>
        <v>139.99525298</v>
      </c>
      <c r="I165" s="60">
        <f>(Table8[[#This Row],[Adj Close]]-Table8[[#This Row],[Forecast 3 Period]])</f>
        <v>5.2034020000007786E-2</v>
      </c>
      <c r="J165" s="60">
        <f>Table8[[#This Row],[Erorr ]]^2</f>
        <v>2.7075392373612102E-3</v>
      </c>
      <c r="K165" s="60">
        <f>ABS(Table8[[#This Row],[Erorr ]])</f>
        <v>5.2034020000007786E-2</v>
      </c>
      <c r="L165" s="8">
        <f>Table8[[#This Row],[Abs Erorr ]]/Table8[[#This Row],[Adj Close]]</f>
        <v>3.715460764335105E-4</v>
      </c>
      <c r="M165" s="64">
        <f t="shared" si="5"/>
        <v>139.66483458000002</v>
      </c>
      <c r="N165" s="60">
        <f>(Table8[[#This Row],[Adj Close]]-Table8[[#This Row],[Forecast 6 Period ]])</f>
        <v>0.3824524199999928</v>
      </c>
      <c r="O165" s="60">
        <f>Table8[[#This Row],[Erorr 2]]^2</f>
        <v>0.14626985356385089</v>
      </c>
      <c r="P165" s="60">
        <f>ABS(Table8[[#This Row],[Erorr 2]])</f>
        <v>0.3824524199999928</v>
      </c>
      <c r="Q165" s="8">
        <f>Table8[[#This Row],[Abs Erorr 4]]/Table8[[#This Row],[Adj Close]]</f>
        <v>2.7308806060626707E-3</v>
      </c>
    </row>
    <row r="166" spans="6:17" x14ac:dyDescent="0.3">
      <c r="F166" s="97">
        <v>43704</v>
      </c>
      <c r="G166" s="98">
        <v>140.692688</v>
      </c>
      <c r="H166" s="60">
        <f t="shared" si="4"/>
        <v>139.65135344999999</v>
      </c>
      <c r="I166" s="60">
        <f>(Table8[[#This Row],[Adj Close]]-Table8[[#This Row],[Forecast 3 Period]])</f>
        <v>1.0413345500000162</v>
      </c>
      <c r="J166" s="60">
        <f>Table8[[#This Row],[Erorr ]]^2</f>
        <v>1.0843776450237361</v>
      </c>
      <c r="K166" s="60">
        <f>ABS(Table8[[#This Row],[Erorr ]])</f>
        <v>1.0413345500000162</v>
      </c>
      <c r="L166" s="8">
        <f>Table8[[#This Row],[Abs Erorr ]]/Table8[[#This Row],[Adj Close]]</f>
        <v>7.4014830820491265E-3</v>
      </c>
      <c r="M166" s="64">
        <f t="shared" si="5"/>
        <v>139.94323730000002</v>
      </c>
      <c r="N166" s="60">
        <f>(Table8[[#This Row],[Adj Close]]-Table8[[#This Row],[Forecast 6 Period ]])</f>
        <v>0.74945069999998282</v>
      </c>
      <c r="O166" s="60">
        <f>Table8[[#This Row],[Erorr 2]]^2</f>
        <v>0.56167635173046426</v>
      </c>
      <c r="P166" s="60">
        <f>ABS(Table8[[#This Row],[Erorr 2]])</f>
        <v>0.74945069999998282</v>
      </c>
      <c r="Q166" s="8">
        <f>Table8[[#This Row],[Abs Erorr 4]]/Table8[[#This Row],[Adj Close]]</f>
        <v>5.3268631842472349E-3</v>
      </c>
    </row>
    <row r="167" spans="6:17" x14ac:dyDescent="0.3">
      <c r="F167" s="97">
        <v>43705</v>
      </c>
      <c r="G167" s="98">
        <v>141.66564940000001</v>
      </c>
      <c r="H167" s="60">
        <f t="shared" si="4"/>
        <v>139.76791381999999</v>
      </c>
      <c r="I167" s="60">
        <f>(Table8[[#This Row],[Adj Close]]-Table8[[#This Row],[Forecast 3 Period]])</f>
        <v>1.8977355800000169</v>
      </c>
      <c r="J167" s="60">
        <f>Table8[[#This Row],[Erorr ]]^2</f>
        <v>3.6014003315980005</v>
      </c>
      <c r="K167" s="60">
        <f>ABS(Table8[[#This Row],[Erorr ]])</f>
        <v>1.8977355800000169</v>
      </c>
      <c r="L167" s="8">
        <f>Table8[[#This Row],[Abs Erorr ]]/Table8[[#This Row],[Adj Close]]</f>
        <v>1.3395876756557026E-2</v>
      </c>
      <c r="M167" s="64">
        <f t="shared" si="5"/>
        <v>140.04631042000003</v>
      </c>
      <c r="N167" s="60">
        <f>(Table8[[#This Row],[Adj Close]]-Table8[[#This Row],[Forecast 6 Period ]])</f>
        <v>1.6193389799999807</v>
      </c>
      <c r="O167" s="60">
        <f>Table8[[#This Row],[Erorr 2]]^2</f>
        <v>2.6222587321473778</v>
      </c>
      <c r="P167" s="60">
        <f>ABS(Table8[[#This Row],[Erorr 2]])</f>
        <v>1.6193389799999807</v>
      </c>
      <c r="Q167" s="8">
        <f>Table8[[#This Row],[Abs Erorr 4]]/Table8[[#This Row],[Adj Close]]</f>
        <v>1.1430710174685301E-2</v>
      </c>
    </row>
    <row r="168" spans="6:17" x14ac:dyDescent="0.3">
      <c r="F168" s="97">
        <v>43706</v>
      </c>
      <c r="G168" s="98">
        <v>142.320694</v>
      </c>
      <c r="H168" s="60">
        <f t="shared" si="4"/>
        <v>140.88825226</v>
      </c>
      <c r="I168" s="60">
        <f>(Table8[[#This Row],[Adj Close]]-Table8[[#This Row],[Forecast 3 Period]])</f>
        <v>1.4324417400000016</v>
      </c>
      <c r="J168" s="60">
        <f>Table8[[#This Row],[Erorr ]]^2</f>
        <v>2.0518893384942323</v>
      </c>
      <c r="K168" s="60">
        <f>ABS(Table8[[#This Row],[Erorr ]])</f>
        <v>1.4324417400000016</v>
      </c>
      <c r="L168" s="8">
        <f>Table8[[#This Row],[Abs Erorr ]]/Table8[[#This Row],[Adj Close]]</f>
        <v>1.0064887260878601E-2</v>
      </c>
      <c r="M168" s="64">
        <f t="shared" si="5"/>
        <v>140.36324310000001</v>
      </c>
      <c r="N168" s="60">
        <f>(Table8[[#This Row],[Adj Close]]-Table8[[#This Row],[Forecast 6 Period ]])</f>
        <v>1.9574508999999978</v>
      </c>
      <c r="O168" s="60">
        <f>Table8[[#This Row],[Erorr 2]]^2</f>
        <v>3.8316140259108011</v>
      </c>
      <c r="P168" s="60">
        <f>ABS(Table8[[#This Row],[Erorr 2]])</f>
        <v>1.9574508999999978</v>
      </c>
      <c r="Q168" s="8">
        <f>Table8[[#This Row],[Abs Erorr 4]]/Table8[[#This Row],[Adj Close]]</f>
        <v>1.3753803786257519E-2</v>
      </c>
    </row>
    <row r="169" spans="6:17" x14ac:dyDescent="0.3">
      <c r="F169" s="97">
        <v>43707</v>
      </c>
      <c r="G169" s="98">
        <v>143.0046692</v>
      </c>
      <c r="H169" s="60">
        <f t="shared" si="4"/>
        <v>141.63577882000001</v>
      </c>
      <c r="I169" s="60">
        <f>(Table8[[#This Row],[Adj Close]]-Table8[[#This Row],[Forecast 3 Period]])</f>
        <v>1.3688903799999821</v>
      </c>
      <c r="J169" s="60">
        <f>Table8[[#This Row],[Erorr ]]^2</f>
        <v>1.8738608724564954</v>
      </c>
      <c r="K169" s="60">
        <f>ABS(Table8[[#This Row],[Erorr ]])</f>
        <v>1.3688903799999821</v>
      </c>
      <c r="L169" s="8">
        <f>Table8[[#This Row],[Abs Erorr ]]/Table8[[#This Row],[Adj Close]]</f>
        <v>9.5723474461208869E-3</v>
      </c>
      <c r="M169" s="64">
        <f t="shared" si="5"/>
        <v>140.82274323000001</v>
      </c>
      <c r="N169" s="60">
        <f>(Table8[[#This Row],[Adj Close]]-Table8[[#This Row],[Forecast 6 Period ]])</f>
        <v>2.1819259699999805</v>
      </c>
      <c r="O169" s="60">
        <f>Table8[[#This Row],[Erorr 2]]^2</f>
        <v>4.7608009385603554</v>
      </c>
      <c r="P169" s="60">
        <f>ABS(Table8[[#This Row],[Erorr 2]])</f>
        <v>2.1819259699999805</v>
      </c>
      <c r="Q169" s="8">
        <f>Table8[[#This Row],[Abs Erorr 4]]/Table8[[#This Row],[Adj Close]]</f>
        <v>1.525772537502559E-2</v>
      </c>
    </row>
    <row r="170" spans="6:17" x14ac:dyDescent="0.3">
      <c r="F170" s="97">
        <v>43711</v>
      </c>
      <c r="G170" s="98">
        <v>143.42852780000001</v>
      </c>
      <c r="H170" s="60">
        <f t="shared" si="4"/>
        <v>142.3977707</v>
      </c>
      <c r="I170" s="60">
        <f>(Table8[[#This Row],[Adj Close]]-Table8[[#This Row],[Forecast 3 Period]])</f>
        <v>1.0307571000000166</v>
      </c>
      <c r="J170" s="60">
        <f>Table8[[#This Row],[Erorr ]]^2</f>
        <v>1.0624601992004443</v>
      </c>
      <c r="K170" s="60">
        <f>ABS(Table8[[#This Row],[Erorr ]])</f>
        <v>1.0307571000000166</v>
      </c>
      <c r="L170" s="8">
        <f>Table8[[#This Row],[Abs Erorr ]]/Table8[[#This Row],[Adj Close]]</f>
        <v>7.1865556720858747E-3</v>
      </c>
      <c r="M170" s="64">
        <f t="shared" si="5"/>
        <v>141.36701966000001</v>
      </c>
      <c r="N170" s="60">
        <f>(Table8[[#This Row],[Adj Close]]-Table8[[#This Row],[Forecast 6 Period ]])</f>
        <v>2.0615081400000008</v>
      </c>
      <c r="O170" s="60">
        <f>Table8[[#This Row],[Erorr 2]]^2</f>
        <v>4.249815811286263</v>
      </c>
      <c r="P170" s="60">
        <f>ABS(Table8[[#This Row],[Erorr 2]])</f>
        <v>2.0615081400000008</v>
      </c>
      <c r="Q170" s="8">
        <f>Table8[[#This Row],[Abs Erorr 4]]/Table8[[#This Row],[Adj Close]]</f>
        <v>1.4373069093162655E-2</v>
      </c>
    </row>
    <row r="171" spans="6:17" x14ac:dyDescent="0.3">
      <c r="F171" s="97">
        <v>43712</v>
      </c>
      <c r="G171" s="98">
        <v>145.13360599999999</v>
      </c>
      <c r="H171" s="60">
        <f t="shared" si="4"/>
        <v>142.96902008000001</v>
      </c>
      <c r="I171" s="60">
        <f>(Table8[[#This Row],[Adj Close]]-Table8[[#This Row],[Forecast 3 Period]])</f>
        <v>2.1645859199999791</v>
      </c>
      <c r="J171" s="60">
        <f>Table8[[#This Row],[Erorr ]]^2</f>
        <v>4.6854322050621562</v>
      </c>
      <c r="K171" s="60">
        <f>ABS(Table8[[#This Row],[Erorr ]])</f>
        <v>2.1645859199999791</v>
      </c>
      <c r="L171" s="8">
        <f>Table8[[#This Row],[Abs Erorr ]]/Table8[[#This Row],[Adj Close]]</f>
        <v>1.4914436288449824E-2</v>
      </c>
      <c r="M171" s="64">
        <f t="shared" si="5"/>
        <v>142.15790557999998</v>
      </c>
      <c r="N171" s="60">
        <f>(Table8[[#This Row],[Adj Close]]-Table8[[#This Row],[Forecast 6 Period ]])</f>
        <v>2.9757004200000097</v>
      </c>
      <c r="O171" s="60">
        <f>Table8[[#This Row],[Erorr 2]]^2</f>
        <v>8.8547929895882334</v>
      </c>
      <c r="P171" s="60">
        <f>ABS(Table8[[#This Row],[Erorr 2]])</f>
        <v>2.9757004200000097</v>
      </c>
      <c r="Q171" s="8">
        <f>Table8[[#This Row],[Abs Erorr 4]]/Table8[[#This Row],[Adj Close]]</f>
        <v>2.050317980799023E-2</v>
      </c>
    </row>
    <row r="172" spans="6:17" x14ac:dyDescent="0.3">
      <c r="F172" s="97">
        <v>43713</v>
      </c>
      <c r="G172" s="98">
        <v>145.9331512</v>
      </c>
      <c r="H172" s="60">
        <f t="shared" si="4"/>
        <v>143.98340149999999</v>
      </c>
      <c r="I172" s="60">
        <f>(Table8[[#This Row],[Adj Close]]-Table8[[#This Row],[Forecast 3 Period]])</f>
        <v>1.9497497000000124</v>
      </c>
      <c r="J172" s="60">
        <f>Table8[[#This Row],[Erorr ]]^2</f>
        <v>3.8015238926501382</v>
      </c>
      <c r="K172" s="60">
        <f>ABS(Table8[[#This Row],[Erorr ]])</f>
        <v>1.9497497000000124</v>
      </c>
      <c r="L172" s="8">
        <f>Table8[[#This Row],[Abs Erorr ]]/Table8[[#This Row],[Adj Close]]</f>
        <v>1.336056738285531E-2</v>
      </c>
      <c r="M172" s="64">
        <f t="shared" si="5"/>
        <v>143.01333314000001</v>
      </c>
      <c r="N172" s="60">
        <f>(Table8[[#This Row],[Adj Close]]-Table8[[#This Row],[Forecast 6 Period ]])</f>
        <v>2.919818059999983</v>
      </c>
      <c r="O172" s="60">
        <f>Table8[[#This Row],[Erorr 2]]^2</f>
        <v>8.5253375035020635</v>
      </c>
      <c r="P172" s="60">
        <f>ABS(Table8[[#This Row],[Erorr 2]])</f>
        <v>2.919818059999983</v>
      </c>
      <c r="Q172" s="8">
        <f>Table8[[#This Row],[Abs Erorr 4]]/Table8[[#This Row],[Adj Close]]</f>
        <v>2.0007914829430359E-2</v>
      </c>
    </row>
    <row r="173" spans="6:17" x14ac:dyDescent="0.3">
      <c r="F173" s="97">
        <v>43714</v>
      </c>
      <c r="G173" s="98">
        <v>148.18730160000001</v>
      </c>
      <c r="H173" s="60">
        <f t="shared" si="4"/>
        <v>144.94190062000001</v>
      </c>
      <c r="I173" s="60">
        <f>(Table8[[#This Row],[Adj Close]]-Table8[[#This Row],[Forecast 3 Period]])</f>
        <v>3.2454009799999994</v>
      </c>
      <c r="J173" s="60">
        <f>Table8[[#This Row],[Erorr ]]^2</f>
        <v>10.532627520984956</v>
      </c>
      <c r="K173" s="60">
        <f>ABS(Table8[[#This Row],[Erorr ]])</f>
        <v>3.2454009799999994</v>
      </c>
      <c r="L173" s="8">
        <f>Table8[[#This Row],[Abs Erorr ]]/Table8[[#This Row],[Adj Close]]</f>
        <v>2.1900668579283984E-2</v>
      </c>
      <c r="M173" s="64">
        <f t="shared" si="5"/>
        <v>143.89862518000001</v>
      </c>
      <c r="N173" s="60">
        <f>(Table8[[#This Row],[Adj Close]]-Table8[[#This Row],[Forecast 6 Period ]])</f>
        <v>4.2886764200000016</v>
      </c>
      <c r="O173" s="60">
        <f>Table8[[#This Row],[Erorr 2]]^2</f>
        <v>18.392745435464029</v>
      </c>
      <c r="P173" s="60">
        <f>ABS(Table8[[#This Row],[Erorr 2]])</f>
        <v>4.2886764200000016</v>
      </c>
      <c r="Q173" s="8">
        <f>Table8[[#This Row],[Abs Erorr 4]]/Table8[[#This Row],[Adj Close]]</f>
        <v>2.8940917161555234E-2</v>
      </c>
    </row>
    <row r="174" spans="6:17" x14ac:dyDescent="0.3">
      <c r="F174" s="97">
        <v>43717</v>
      </c>
      <c r="G174" s="98">
        <v>147.8308868</v>
      </c>
      <c r="H174" s="60">
        <f t="shared" si="4"/>
        <v>146.5949478</v>
      </c>
      <c r="I174" s="60">
        <f>(Table8[[#This Row],[Adj Close]]-Table8[[#This Row],[Forecast 3 Period]])</f>
        <v>1.2359390000000019</v>
      </c>
      <c r="J174" s="60">
        <f>Table8[[#This Row],[Erorr ]]^2</f>
        <v>1.5275452117210047</v>
      </c>
      <c r="K174" s="60">
        <f>ABS(Table8[[#This Row],[Erorr ]])</f>
        <v>1.2359390000000019</v>
      </c>
      <c r="L174" s="8">
        <f>Table8[[#This Row],[Abs Erorr ]]/Table8[[#This Row],[Adj Close]]</f>
        <v>8.36049236227677E-3</v>
      </c>
      <c r="M174" s="64">
        <f t="shared" si="5"/>
        <v>145.06905363999999</v>
      </c>
      <c r="N174" s="60">
        <f>(Table8[[#This Row],[Adj Close]]-Table8[[#This Row],[Forecast 6 Period ]])</f>
        <v>2.761833160000009</v>
      </c>
      <c r="O174" s="60">
        <f>Table8[[#This Row],[Erorr 2]]^2</f>
        <v>7.6277224036756355</v>
      </c>
      <c r="P174" s="60">
        <f>ABS(Table8[[#This Row],[Erorr 2]])</f>
        <v>2.761833160000009</v>
      </c>
      <c r="Q174" s="8">
        <f>Table8[[#This Row],[Abs Erorr 4]]/Table8[[#This Row],[Adj Close]]</f>
        <v>1.8682382415364154E-2</v>
      </c>
    </row>
    <row r="175" spans="6:17" x14ac:dyDescent="0.3">
      <c r="F175" s="97">
        <v>43718</v>
      </c>
      <c r="G175" s="98">
        <v>144.02577210000001</v>
      </c>
      <c r="H175" s="60">
        <f t="shared" si="4"/>
        <v>147.36849056</v>
      </c>
      <c r="I175" s="60">
        <f>(Table8[[#This Row],[Adj Close]]-Table8[[#This Row],[Forecast 3 Period]])</f>
        <v>-3.3427184599999862</v>
      </c>
      <c r="J175" s="60">
        <f>Table8[[#This Row],[Erorr ]]^2</f>
        <v>11.173766702824679</v>
      </c>
      <c r="K175" s="60">
        <f>ABS(Table8[[#This Row],[Erorr ]])</f>
        <v>3.3427184599999862</v>
      </c>
      <c r="L175" s="8">
        <f>Table8[[#This Row],[Abs Erorr ]]/Table8[[#This Row],[Adj Close]]</f>
        <v>2.3209168826250549E-2</v>
      </c>
      <c r="M175" s="64">
        <f t="shared" si="5"/>
        <v>146.06030881999999</v>
      </c>
      <c r="N175" s="60">
        <f>(Table8[[#This Row],[Adj Close]]-Table8[[#This Row],[Forecast 6 Period ]])</f>
        <v>-2.0345367199999771</v>
      </c>
      <c r="O175" s="60">
        <f>Table8[[#This Row],[Erorr 2]]^2</f>
        <v>4.139339665028265</v>
      </c>
      <c r="P175" s="60">
        <f>ABS(Table8[[#This Row],[Erorr 2]])</f>
        <v>2.0345367199999771</v>
      </c>
      <c r="Q175" s="8">
        <f>Table8[[#This Row],[Abs Erorr 4]]/Table8[[#This Row],[Adj Close]]</f>
        <v>1.4126199015182901E-2</v>
      </c>
    </row>
    <row r="176" spans="6:17" x14ac:dyDescent="0.3">
      <c r="F176" s="97">
        <v>43719</v>
      </c>
      <c r="G176" s="98">
        <v>144.08358759999999</v>
      </c>
      <c r="H176" s="60">
        <f t="shared" si="4"/>
        <v>146.41576536000002</v>
      </c>
      <c r="I176" s="60">
        <f>(Table8[[#This Row],[Adj Close]]-Table8[[#This Row],[Forecast 3 Period]])</f>
        <v>-2.332177760000036</v>
      </c>
      <c r="J176" s="60">
        <f>Table8[[#This Row],[Erorr ]]^2</f>
        <v>5.4390531042387851</v>
      </c>
      <c r="K176" s="60">
        <f>ABS(Table8[[#This Row],[Erorr ]])</f>
        <v>2.332177760000036</v>
      </c>
      <c r="L176" s="8">
        <f>Table8[[#This Row],[Abs Erorr ]]/Table8[[#This Row],[Adj Close]]</f>
        <v>1.6186283246045687E-2</v>
      </c>
      <c r="M176" s="64">
        <f t="shared" si="5"/>
        <v>146.05163571999998</v>
      </c>
      <c r="N176" s="60">
        <f>(Table8[[#This Row],[Adj Close]]-Table8[[#This Row],[Forecast 6 Period ]])</f>
        <v>-1.9680481199999917</v>
      </c>
      <c r="O176" s="60">
        <f>Table8[[#This Row],[Erorr 2]]^2</f>
        <v>3.8732134026355021</v>
      </c>
      <c r="P176" s="60">
        <f>ABS(Table8[[#This Row],[Erorr 2]])</f>
        <v>1.9680481199999917</v>
      </c>
      <c r="Q176" s="8">
        <f>Table8[[#This Row],[Abs Erorr 4]]/Table8[[#This Row],[Adj Close]]</f>
        <v>1.3659072159305339E-2</v>
      </c>
    </row>
    <row r="177" spans="6:17" x14ac:dyDescent="0.3">
      <c r="F177" s="97">
        <v>43720</v>
      </c>
      <c r="G177" s="98">
        <v>147.3781433</v>
      </c>
      <c r="H177" s="60">
        <f t="shared" si="4"/>
        <v>145.19043271000001</v>
      </c>
      <c r="I177" s="60">
        <f>(Table8[[#This Row],[Adj Close]]-Table8[[#This Row],[Forecast 3 Period]])</f>
        <v>2.1877105899999947</v>
      </c>
      <c r="J177" s="60">
        <f>Table8[[#This Row],[Erorr ]]^2</f>
        <v>4.786077625598125</v>
      </c>
      <c r="K177" s="60">
        <f>ABS(Table8[[#This Row],[Erorr ]])</f>
        <v>2.1877105899999947</v>
      </c>
      <c r="L177" s="8">
        <f>Table8[[#This Row],[Abs Erorr ]]/Table8[[#This Row],[Adj Close]]</f>
        <v>1.4844199696197385E-2</v>
      </c>
      <c r="M177" s="64">
        <f t="shared" si="5"/>
        <v>145.93218533999999</v>
      </c>
      <c r="N177" s="60">
        <f>(Table8[[#This Row],[Adj Close]]-Table8[[#This Row],[Forecast 6 Period ]])</f>
        <v>1.4459579600000154</v>
      </c>
      <c r="O177" s="60">
        <f>Table8[[#This Row],[Erorr 2]]^2</f>
        <v>2.0907944220874062</v>
      </c>
      <c r="P177" s="60">
        <f>ABS(Table8[[#This Row],[Erorr 2]])</f>
        <v>1.4459579600000154</v>
      </c>
      <c r="Q177" s="8">
        <f>Table8[[#This Row],[Abs Erorr 4]]/Table8[[#This Row],[Adj Close]]</f>
        <v>9.811210316692973E-3</v>
      </c>
    </row>
    <row r="178" spans="6:17" x14ac:dyDescent="0.3">
      <c r="F178" s="97">
        <v>43721</v>
      </c>
      <c r="G178" s="98">
        <v>145.78863530000001</v>
      </c>
      <c r="H178" s="60">
        <f t="shared" si="4"/>
        <v>145.38406523</v>
      </c>
      <c r="I178" s="60">
        <f>(Table8[[#This Row],[Adj Close]]-Table8[[#This Row],[Forecast 3 Period]])</f>
        <v>0.40457007000000544</v>
      </c>
      <c r="J178" s="60">
        <f>Table8[[#This Row],[Erorr ]]^2</f>
        <v>0.1636769415398093</v>
      </c>
      <c r="K178" s="60">
        <f>ABS(Table8[[#This Row],[Erorr ]])</f>
        <v>0.40457007000000544</v>
      </c>
      <c r="L178" s="8">
        <f>Table8[[#This Row],[Abs Erorr ]]/Table8[[#This Row],[Adj Close]]</f>
        <v>2.7750453193247323E-3</v>
      </c>
      <c r="M178" s="64">
        <f t="shared" si="5"/>
        <v>146.07572324</v>
      </c>
      <c r="N178" s="60">
        <f>(Table8[[#This Row],[Adj Close]]-Table8[[#This Row],[Forecast 6 Period ]])</f>
        <v>-0.28708793999999216</v>
      </c>
      <c r="O178" s="60">
        <f>Table8[[#This Row],[Erorr 2]]^2</f>
        <v>8.2419485293439093E-2</v>
      </c>
      <c r="P178" s="60">
        <f>ABS(Table8[[#This Row],[Erorr 2]])</f>
        <v>0.28708793999999216</v>
      </c>
      <c r="Q178" s="8">
        <f>Table8[[#This Row],[Abs Erorr 4]]/Table8[[#This Row],[Adj Close]]</f>
        <v>1.9692065805351025E-3</v>
      </c>
    </row>
    <row r="179" spans="6:17" x14ac:dyDescent="0.3">
      <c r="F179" s="97">
        <v>43724</v>
      </c>
      <c r="G179" s="98">
        <v>142.368866</v>
      </c>
      <c r="H179" s="60">
        <f t="shared" si="4"/>
        <v>145.75397339</v>
      </c>
      <c r="I179" s="60">
        <f>(Table8[[#This Row],[Adj Close]]-Table8[[#This Row],[Forecast 3 Period]])</f>
        <v>-3.3851073900000017</v>
      </c>
      <c r="J179" s="60">
        <f>Table8[[#This Row],[Erorr ]]^2</f>
        <v>11.458952041832625</v>
      </c>
      <c r="K179" s="60">
        <f>ABS(Table8[[#This Row],[Erorr ]])</f>
        <v>3.3851073900000017</v>
      </c>
      <c r="L179" s="8">
        <f>Table8[[#This Row],[Abs Erorr ]]/Table8[[#This Row],[Adj Close]]</f>
        <v>2.377702011056267E-2</v>
      </c>
      <c r="M179" s="64">
        <f t="shared" si="5"/>
        <v>145.8570465</v>
      </c>
      <c r="N179" s="60">
        <f>(Table8[[#This Row],[Adj Close]]-Table8[[#This Row],[Forecast 6 Period ]])</f>
        <v>-3.4881804999999986</v>
      </c>
      <c r="O179" s="60">
        <f>Table8[[#This Row],[Erorr 2]]^2</f>
        <v>12.167403200580241</v>
      </c>
      <c r="P179" s="60">
        <f>ABS(Table8[[#This Row],[Erorr 2]])</f>
        <v>3.4881804999999986</v>
      </c>
      <c r="Q179" s="8">
        <f>Table8[[#This Row],[Abs Erorr 4]]/Table8[[#This Row],[Adj Close]]</f>
        <v>2.4501006420884174E-2</v>
      </c>
    </row>
    <row r="180" spans="6:17" x14ac:dyDescent="0.3">
      <c r="F180" s="97">
        <v>43725</v>
      </c>
      <c r="G180" s="98">
        <v>144.7097321</v>
      </c>
      <c r="H180" s="60">
        <f t="shared" si="4"/>
        <v>144.89757997999999</v>
      </c>
      <c r="I180" s="60">
        <f>(Table8[[#This Row],[Adj Close]]-Table8[[#This Row],[Forecast 3 Period]])</f>
        <v>-0.18784787999999253</v>
      </c>
      <c r="J180" s="60">
        <f>Table8[[#This Row],[Erorr ]]^2</f>
        <v>3.5286826020491595E-2</v>
      </c>
      <c r="K180" s="60">
        <f>ABS(Table8[[#This Row],[Erorr ]])</f>
        <v>0.18784787999999253</v>
      </c>
      <c r="L180" s="8">
        <f>Table8[[#This Row],[Abs Erorr ]]/Table8[[#This Row],[Adj Close]]</f>
        <v>1.2981012214864887E-3</v>
      </c>
      <c r="M180" s="64">
        <f t="shared" si="5"/>
        <v>145.10951233</v>
      </c>
      <c r="N180" s="60">
        <f>(Table8[[#This Row],[Adj Close]]-Table8[[#This Row],[Forecast 6 Period ]])</f>
        <v>-0.39978023000000462</v>
      </c>
      <c r="O180" s="60">
        <f>Table8[[#This Row],[Erorr 2]]^2</f>
        <v>0.15982423229885659</v>
      </c>
      <c r="P180" s="60">
        <f>ABS(Table8[[#This Row],[Erorr 2]])</f>
        <v>0.39978023000000462</v>
      </c>
      <c r="Q180" s="8">
        <f>Table8[[#This Row],[Abs Erorr 4]]/Table8[[#This Row],[Adj Close]]</f>
        <v>2.7626354095088858E-3</v>
      </c>
    </row>
    <row r="181" spans="6:17" x14ac:dyDescent="0.3">
      <c r="F181" s="97">
        <v>43726</v>
      </c>
      <c r="G181" s="98">
        <v>145.9331512</v>
      </c>
      <c r="H181" s="60">
        <f t="shared" si="4"/>
        <v>144.33114322999998</v>
      </c>
      <c r="I181" s="60">
        <f>(Table8[[#This Row],[Adj Close]]-Table8[[#This Row],[Forecast 3 Period]])</f>
        <v>1.6020079700000167</v>
      </c>
      <c r="J181" s="60">
        <f>Table8[[#This Row],[Erorr ]]^2</f>
        <v>2.5664295359435743</v>
      </c>
      <c r="K181" s="60">
        <f>ABS(Table8[[#This Row],[Erorr ]])</f>
        <v>1.6020079700000167</v>
      </c>
      <c r="L181" s="8">
        <f>Table8[[#This Row],[Abs Erorr ]]/Table8[[#This Row],[Adj Close]]</f>
        <v>1.0977683664244871E-2</v>
      </c>
      <c r="M181" s="64">
        <f t="shared" si="5"/>
        <v>144.86001131</v>
      </c>
      <c r="N181" s="60">
        <f>(Table8[[#This Row],[Adj Close]]-Table8[[#This Row],[Forecast 6 Period ]])</f>
        <v>1.0731398899999931</v>
      </c>
      <c r="O181" s="60">
        <f>Table8[[#This Row],[Erorr 2]]^2</f>
        <v>1.1516292235091974</v>
      </c>
      <c r="P181" s="60">
        <f>ABS(Table8[[#This Row],[Erorr 2]])</f>
        <v>1.0731398899999931</v>
      </c>
      <c r="Q181" s="8">
        <f>Table8[[#This Row],[Abs Erorr 4]]/Table8[[#This Row],[Adj Close]]</f>
        <v>7.3536402193444383E-3</v>
      </c>
    </row>
    <row r="182" spans="6:17" x14ac:dyDescent="0.3">
      <c r="F182" s="97">
        <v>43727</v>
      </c>
      <c r="G182" s="98">
        <v>145.9524078</v>
      </c>
      <c r="H182" s="60">
        <f t="shared" si="4"/>
        <v>144.49683991000001</v>
      </c>
      <c r="I182" s="60">
        <f>(Table8[[#This Row],[Adj Close]]-Table8[[#This Row],[Forecast 3 Period]])</f>
        <v>1.4555678899999975</v>
      </c>
      <c r="J182" s="60">
        <f>Table8[[#This Row],[Erorr ]]^2</f>
        <v>2.1186778823990449</v>
      </c>
      <c r="K182" s="60">
        <f>ABS(Table8[[#This Row],[Erorr ]])</f>
        <v>1.4555678899999975</v>
      </c>
      <c r="L182" s="8">
        <f>Table8[[#This Row],[Abs Erorr ]]/Table8[[#This Row],[Adj Close]]</f>
        <v>9.9728939860627471E-3</v>
      </c>
      <c r="M182" s="64">
        <f t="shared" si="5"/>
        <v>144.90625001000001</v>
      </c>
      <c r="N182" s="60">
        <f>(Table8[[#This Row],[Adj Close]]-Table8[[#This Row],[Forecast 6 Period ]])</f>
        <v>1.0461577899999952</v>
      </c>
      <c r="O182" s="60">
        <f>Table8[[#This Row],[Erorr 2]]^2</f>
        <v>1.094446121577674</v>
      </c>
      <c r="P182" s="60">
        <f>ABS(Table8[[#This Row],[Erorr 2]])</f>
        <v>1.0461577899999952</v>
      </c>
      <c r="Q182" s="8">
        <f>Table8[[#This Row],[Abs Erorr 4]]/Table8[[#This Row],[Adj Close]]</f>
        <v>7.167800831580356E-3</v>
      </c>
    </row>
    <row r="183" spans="6:17" x14ac:dyDescent="0.3">
      <c r="F183" s="97">
        <v>43728</v>
      </c>
      <c r="G183" s="98">
        <v>145.3744202</v>
      </c>
      <c r="H183" s="60">
        <f t="shared" si="4"/>
        <v>145.57382810999999</v>
      </c>
      <c r="I183" s="60">
        <f>(Table8[[#This Row],[Adj Close]]-Table8[[#This Row],[Forecast 3 Period]])</f>
        <v>-0.19940790999999081</v>
      </c>
      <c r="J183" s="60">
        <f>Table8[[#This Row],[Erorr ]]^2</f>
        <v>3.9763514570564436E-2</v>
      </c>
      <c r="K183" s="60">
        <f>ABS(Table8[[#This Row],[Erorr ]])</f>
        <v>0.19940790999999081</v>
      </c>
      <c r="L183" s="8">
        <f>Table8[[#This Row],[Abs Erorr ]]/Table8[[#This Row],[Adj Close]]</f>
        <v>1.3716849891862255E-3</v>
      </c>
      <c r="M183" s="64">
        <f t="shared" si="5"/>
        <v>145.10950928</v>
      </c>
      <c r="N183" s="60">
        <f>(Table8[[#This Row],[Adj Close]]-Table8[[#This Row],[Forecast 6 Period ]])</f>
        <v>0.26491092000000549</v>
      </c>
      <c r="O183" s="60">
        <f>Table8[[#This Row],[Erorr 2]]^2</f>
        <v>7.0177795535249304E-2</v>
      </c>
      <c r="P183" s="60">
        <f>ABS(Table8[[#This Row],[Erorr 2]])</f>
        <v>0.26491092000000549</v>
      </c>
      <c r="Q183" s="8">
        <f>Table8[[#This Row],[Abs Erorr 4]]/Table8[[#This Row],[Adj Close]]</f>
        <v>1.8222663907140762E-3</v>
      </c>
    </row>
    <row r="184" spans="6:17" x14ac:dyDescent="0.3">
      <c r="F184" s="97">
        <v>43731</v>
      </c>
      <c r="G184" s="98">
        <v>144.9023895</v>
      </c>
      <c r="H184" s="60">
        <f t="shared" si="4"/>
        <v>145.71543578000001</v>
      </c>
      <c r="I184" s="60">
        <f>(Table8[[#This Row],[Adj Close]]-Table8[[#This Row],[Forecast 3 Period]])</f>
        <v>-0.81304628000000889</v>
      </c>
      <c r="J184" s="60">
        <f>Table8[[#This Row],[Erorr ]]^2</f>
        <v>0.66104425342185291</v>
      </c>
      <c r="K184" s="60">
        <f>ABS(Table8[[#This Row],[Erorr ]])</f>
        <v>0.81304628000000889</v>
      </c>
      <c r="L184" s="8">
        <f>Table8[[#This Row],[Abs Erorr ]]/Table8[[#This Row],[Adj Close]]</f>
        <v>5.6109929091266563E-3</v>
      </c>
      <c r="M184" s="64">
        <f t="shared" si="5"/>
        <v>145.20969238999999</v>
      </c>
      <c r="N184" s="60">
        <f>(Table8[[#This Row],[Adj Close]]-Table8[[#This Row],[Forecast 6 Period ]])</f>
        <v>-0.30730288999998834</v>
      </c>
      <c r="O184" s="60">
        <f>Table8[[#This Row],[Erorr 2]]^2</f>
        <v>9.4435066202344931E-2</v>
      </c>
      <c r="P184" s="60">
        <f>ABS(Table8[[#This Row],[Erorr 2]])</f>
        <v>0.30730288999998834</v>
      </c>
      <c r="Q184" s="8">
        <f>Table8[[#This Row],[Abs Erorr 4]]/Table8[[#This Row],[Adj Close]]</f>
        <v>2.120757918902285E-3</v>
      </c>
    </row>
    <row r="185" spans="6:17" x14ac:dyDescent="0.3">
      <c r="F185" s="97">
        <v>43732</v>
      </c>
      <c r="G185" s="98">
        <v>145.13360599999999</v>
      </c>
      <c r="H185" s="60">
        <f t="shared" si="4"/>
        <v>145.35900420000002</v>
      </c>
      <c r="I185" s="60">
        <f>(Table8[[#This Row],[Adj Close]]-Table8[[#This Row],[Forecast 3 Period]])</f>
        <v>-0.22539820000002919</v>
      </c>
      <c r="J185" s="60">
        <f>Table8[[#This Row],[Erorr ]]^2</f>
        <v>5.0804348563253159E-2</v>
      </c>
      <c r="K185" s="60">
        <f>ABS(Table8[[#This Row],[Erorr ]])</f>
        <v>0.22539820000002919</v>
      </c>
      <c r="L185" s="8">
        <f>Table8[[#This Row],[Abs Erorr ]]/Table8[[#This Row],[Adj Close]]</f>
        <v>1.5530393422459937E-3</v>
      </c>
      <c r="M185" s="64">
        <f t="shared" si="5"/>
        <v>145.14033355000001</v>
      </c>
      <c r="N185" s="60">
        <f>(Table8[[#This Row],[Adj Close]]-Table8[[#This Row],[Forecast 6 Period ]])</f>
        <v>-6.72755000002212E-3</v>
      </c>
      <c r="O185" s="60">
        <f>Table8[[#This Row],[Erorr 2]]^2</f>
        <v>4.5259929002797624E-5</v>
      </c>
      <c r="P185" s="60">
        <f>ABS(Table8[[#This Row],[Erorr 2]])</f>
        <v>6.72755000002212E-3</v>
      </c>
      <c r="Q185" s="8">
        <f>Table8[[#This Row],[Abs Erorr 4]]/Table8[[#This Row],[Adj Close]]</f>
        <v>4.6354184846906652E-5</v>
      </c>
    </row>
    <row r="186" spans="6:17" x14ac:dyDescent="0.3">
      <c r="F186" s="97">
        <v>43733</v>
      </c>
      <c r="G186" s="98">
        <v>142.4266815</v>
      </c>
      <c r="H186" s="60">
        <f t="shared" si="4"/>
        <v>145.13648531000001</v>
      </c>
      <c r="I186" s="60">
        <f>(Table8[[#This Row],[Adj Close]]-Table8[[#This Row],[Forecast 3 Period]])</f>
        <v>-2.709803810000011</v>
      </c>
      <c r="J186" s="60">
        <f>Table8[[#This Row],[Erorr ]]^2</f>
        <v>7.3430366886905762</v>
      </c>
      <c r="K186" s="60">
        <f>ABS(Table8[[#This Row],[Erorr ]])</f>
        <v>2.709803810000011</v>
      </c>
      <c r="L186" s="8">
        <f>Table8[[#This Row],[Abs Erorr ]]/Table8[[#This Row],[Adj Close]]</f>
        <v>1.9025956242616038E-2</v>
      </c>
      <c r="M186" s="64">
        <f t="shared" si="5"/>
        <v>145.33685303000001</v>
      </c>
      <c r="N186" s="60">
        <f>(Table8[[#This Row],[Adj Close]]-Table8[[#This Row],[Forecast 6 Period ]])</f>
        <v>-2.9101715300000137</v>
      </c>
      <c r="O186" s="60">
        <f>Table8[[#This Row],[Erorr 2]]^2</f>
        <v>8.46909833402262</v>
      </c>
      <c r="P186" s="60">
        <f>ABS(Table8[[#This Row],[Erorr 2]])</f>
        <v>2.9101715300000137</v>
      </c>
      <c r="Q186" s="8">
        <f>Table8[[#This Row],[Abs Erorr 4]]/Table8[[#This Row],[Adj Close]]</f>
        <v>2.0432769333321957E-2</v>
      </c>
    </row>
    <row r="187" spans="6:17" x14ac:dyDescent="0.3">
      <c r="F187" s="97">
        <v>43734</v>
      </c>
      <c r="G187" s="98">
        <v>147.20472720000001</v>
      </c>
      <c r="H187" s="60">
        <f t="shared" si="4"/>
        <v>143.98147125</v>
      </c>
      <c r="I187" s="60">
        <f>(Table8[[#This Row],[Adj Close]]-Table8[[#This Row],[Forecast 3 Period]])</f>
        <v>3.2232559500000093</v>
      </c>
      <c r="J187" s="60">
        <f>Table8[[#This Row],[Erorr ]]^2</f>
        <v>10.389378919210463</v>
      </c>
      <c r="K187" s="60">
        <f>ABS(Table8[[#This Row],[Erorr ]])</f>
        <v>3.2232559500000093</v>
      </c>
      <c r="L187" s="8">
        <f>Table8[[#This Row],[Abs Erorr ]]/Table8[[#This Row],[Adj Close]]</f>
        <v>2.189641604118274E-2</v>
      </c>
      <c r="M187" s="64">
        <f t="shared" si="5"/>
        <v>144.75597533999999</v>
      </c>
      <c r="N187" s="60">
        <f>(Table8[[#This Row],[Adj Close]]-Table8[[#This Row],[Forecast 6 Period ]])</f>
        <v>2.4487518600000158</v>
      </c>
      <c r="O187" s="60">
        <f>Table8[[#This Row],[Erorr 2]]^2</f>
        <v>5.9963856718535364</v>
      </c>
      <c r="P187" s="60">
        <f>ABS(Table8[[#This Row],[Erorr 2]])</f>
        <v>2.4487518600000158</v>
      </c>
      <c r="Q187" s="8">
        <f>Table8[[#This Row],[Abs Erorr 4]]/Table8[[#This Row],[Adj Close]]</f>
        <v>1.663500830834742E-2</v>
      </c>
    </row>
    <row r="188" spans="6:17" x14ac:dyDescent="0.3">
      <c r="F188" s="97">
        <v>43735</v>
      </c>
      <c r="G188" s="98">
        <v>150.1717529</v>
      </c>
      <c r="H188" s="60">
        <f t="shared" si="4"/>
        <v>145.14997713</v>
      </c>
      <c r="I188" s="60">
        <f>(Table8[[#This Row],[Adj Close]]-Table8[[#This Row],[Forecast 3 Period]])</f>
        <v>5.021775770000005</v>
      </c>
      <c r="J188" s="60">
        <f>Table8[[#This Row],[Erorr ]]^2</f>
        <v>25.218231884159142</v>
      </c>
      <c r="K188" s="60">
        <f>ABS(Table8[[#This Row],[Erorr ]])</f>
        <v>5.021775770000005</v>
      </c>
      <c r="L188" s="8">
        <f>Table8[[#This Row],[Abs Erorr ]]/Table8[[#This Row],[Adj Close]]</f>
        <v>3.344021544014357E-2</v>
      </c>
      <c r="M188" s="64">
        <f t="shared" si="5"/>
        <v>145.06616364000001</v>
      </c>
      <c r="N188" s="60">
        <f>(Table8[[#This Row],[Adj Close]]-Table8[[#This Row],[Forecast 6 Period ]])</f>
        <v>5.1055892599999879</v>
      </c>
      <c r="O188" s="60">
        <f>Table8[[#This Row],[Erorr 2]]^2</f>
        <v>26.067041691827225</v>
      </c>
      <c r="P188" s="60">
        <f>ABS(Table8[[#This Row],[Erorr 2]])</f>
        <v>5.1055892599999879</v>
      </c>
      <c r="Q188" s="8">
        <f>Table8[[#This Row],[Abs Erorr 4]]/Table8[[#This Row],[Adj Close]]</f>
        <v>3.3998332984764595E-2</v>
      </c>
    </row>
    <row r="189" spans="6:17" x14ac:dyDescent="0.3">
      <c r="F189" s="97">
        <v>43738</v>
      </c>
      <c r="G189" s="98">
        <v>149.9887085</v>
      </c>
      <c r="H189" s="60">
        <f t="shared" si="4"/>
        <v>146.95812376999999</v>
      </c>
      <c r="I189" s="60">
        <f>(Table8[[#This Row],[Adj Close]]-Table8[[#This Row],[Forecast 3 Period]])</f>
        <v>3.0305847300000153</v>
      </c>
      <c r="J189" s="60">
        <f>Table8[[#This Row],[Erorr ]]^2</f>
        <v>9.1844438057092663</v>
      </c>
      <c r="K189" s="60">
        <f>ABS(Table8[[#This Row],[Erorr ]])</f>
        <v>3.0305847300000153</v>
      </c>
      <c r="L189" s="8">
        <f>Table8[[#This Row],[Abs Erorr ]]/Table8[[#This Row],[Adj Close]]</f>
        <v>2.0205419196605824E-2</v>
      </c>
      <c r="M189" s="64">
        <f t="shared" si="5"/>
        <v>146.01503449000001</v>
      </c>
      <c r="N189" s="60">
        <f>(Table8[[#This Row],[Adj Close]]-Table8[[#This Row],[Forecast 6 Period ]])</f>
        <v>3.9736740099999963</v>
      </c>
      <c r="O189" s="60">
        <f>Table8[[#This Row],[Erorr 2]]^2</f>
        <v>15.79008513774945</v>
      </c>
      <c r="P189" s="60">
        <f>ABS(Table8[[#This Row],[Erorr 2]])</f>
        <v>3.9736740099999963</v>
      </c>
      <c r="Q189" s="8">
        <f>Table8[[#This Row],[Abs Erorr 4]]/Table8[[#This Row],[Adj Close]]</f>
        <v>2.649315438301808E-2</v>
      </c>
    </row>
    <row r="190" spans="6:17" x14ac:dyDescent="0.3">
      <c r="F190" s="97">
        <v>43739</v>
      </c>
      <c r="G190" s="98">
        <v>149.02539060000001</v>
      </c>
      <c r="H190" s="60">
        <f t="shared" si="4"/>
        <v>149.20842743</v>
      </c>
      <c r="I190" s="60">
        <f>(Table8[[#This Row],[Adj Close]]-Table8[[#This Row],[Forecast 3 Period]])</f>
        <v>-0.18303682999999182</v>
      </c>
      <c r="J190" s="60">
        <f>Table8[[#This Row],[Erorr ]]^2</f>
        <v>3.3502481136445904E-2</v>
      </c>
      <c r="K190" s="60">
        <f>ABS(Table8[[#This Row],[Erorr ]])</f>
        <v>0.18303682999999182</v>
      </c>
      <c r="L190" s="8">
        <f>Table8[[#This Row],[Abs Erorr ]]/Table8[[#This Row],[Adj Close]]</f>
        <v>1.228225802751171E-3</v>
      </c>
      <c r="M190" s="64">
        <f t="shared" si="5"/>
        <v>146.96197357</v>
      </c>
      <c r="N190" s="60">
        <f>(Table8[[#This Row],[Adj Close]]-Table8[[#This Row],[Forecast 6 Period ]])</f>
        <v>2.0634170300000108</v>
      </c>
      <c r="O190" s="60">
        <f>Table8[[#This Row],[Erorr 2]]^2</f>
        <v>4.2576898396940654</v>
      </c>
      <c r="P190" s="60">
        <f>ABS(Table8[[#This Row],[Erorr 2]])</f>
        <v>2.0634170300000108</v>
      </c>
      <c r="Q190" s="8">
        <f>Table8[[#This Row],[Abs Erorr 4]]/Table8[[#This Row],[Adj Close]]</f>
        <v>1.3846076978509262E-2</v>
      </c>
    </row>
    <row r="191" spans="6:17" x14ac:dyDescent="0.3">
      <c r="F191" s="97">
        <v>43740</v>
      </c>
      <c r="G191" s="98">
        <v>142.21473689999999</v>
      </c>
      <c r="H191" s="60">
        <f t="shared" si="4"/>
        <v>149.65829466000002</v>
      </c>
      <c r="I191" s="60">
        <f>(Table8[[#This Row],[Adj Close]]-Table8[[#This Row],[Forecast 3 Period]])</f>
        <v>-7.4435577600000329</v>
      </c>
      <c r="J191" s="60">
        <f>Table8[[#This Row],[Erorr ]]^2</f>
        <v>55.40655212645671</v>
      </c>
      <c r="K191" s="60">
        <f>ABS(Table8[[#This Row],[Erorr ]])</f>
        <v>7.4435577600000329</v>
      </c>
      <c r="L191" s="8">
        <f>Table8[[#This Row],[Abs Erorr ]]/Table8[[#This Row],[Adj Close]]</f>
        <v>5.2340270229758679E-2</v>
      </c>
      <c r="M191" s="64">
        <f t="shared" si="5"/>
        <v>148.03414459000004</v>
      </c>
      <c r="N191" s="60">
        <f>(Table8[[#This Row],[Adj Close]]-Table8[[#This Row],[Forecast 6 Period ]])</f>
        <v>-5.8194076900000482</v>
      </c>
      <c r="O191" s="60">
        <f>Table8[[#This Row],[Erorr 2]]^2</f>
        <v>33.865505862431696</v>
      </c>
      <c r="P191" s="60">
        <f>ABS(Table8[[#This Row],[Erorr 2]])</f>
        <v>5.8194076900000482</v>
      </c>
      <c r="Q191" s="8">
        <f>Table8[[#This Row],[Abs Erorr 4]]/Table8[[#This Row],[Adj Close]]</f>
        <v>4.0919863980707114E-2</v>
      </c>
    </row>
    <row r="192" spans="6:17" x14ac:dyDescent="0.3">
      <c r="F192" s="97">
        <v>43741</v>
      </c>
      <c r="G192" s="98">
        <v>143.37071230000001</v>
      </c>
      <c r="H192" s="60">
        <f t="shared" si="4"/>
        <v>146.59012448999999</v>
      </c>
      <c r="I192" s="60">
        <f>(Table8[[#This Row],[Adj Close]]-Table8[[#This Row],[Forecast 3 Period]])</f>
        <v>-3.2194121899999857</v>
      </c>
      <c r="J192" s="60">
        <f>Table8[[#This Row],[Erorr ]]^2</f>
        <v>10.364614849120503</v>
      </c>
      <c r="K192" s="60">
        <f>ABS(Table8[[#This Row],[Erorr ]])</f>
        <v>3.2194121899999857</v>
      </c>
      <c r="L192" s="8">
        <f>Table8[[#This Row],[Abs Erorr ]]/Table8[[#This Row],[Adj Close]]</f>
        <v>2.2455159344283913E-2</v>
      </c>
      <c r="M192" s="64">
        <f t="shared" si="5"/>
        <v>147.24325865000003</v>
      </c>
      <c r="N192" s="60">
        <f>(Table8[[#This Row],[Adj Close]]-Table8[[#This Row],[Forecast 6 Period ]])</f>
        <v>-3.8725463500000217</v>
      </c>
      <c r="O192" s="60">
        <f>Table8[[#This Row],[Erorr 2]]^2</f>
        <v>14.99661523289849</v>
      </c>
      <c r="P192" s="60">
        <f>ABS(Table8[[#This Row],[Erorr 2]])</f>
        <v>3.8725463500000217</v>
      </c>
      <c r="Q192" s="8">
        <f>Table8[[#This Row],[Abs Erorr 4]]/Table8[[#This Row],[Adj Close]]</f>
        <v>2.701072128243881E-2</v>
      </c>
    </row>
    <row r="193" spans="6:17" x14ac:dyDescent="0.3">
      <c r="F193" s="97">
        <v>43742</v>
      </c>
      <c r="G193" s="98">
        <v>144.46888730000001</v>
      </c>
      <c r="H193" s="60">
        <f t="shared" si="4"/>
        <v>144.72032317</v>
      </c>
      <c r="I193" s="60">
        <f>(Table8[[#This Row],[Adj Close]]-Table8[[#This Row],[Forecast 3 Period]])</f>
        <v>-0.25143586999999457</v>
      </c>
      <c r="J193" s="60">
        <f>Table8[[#This Row],[Erorr ]]^2</f>
        <v>6.3219996722654173E-2</v>
      </c>
      <c r="K193" s="60">
        <f>ABS(Table8[[#This Row],[Erorr ]])</f>
        <v>0.25143586999999457</v>
      </c>
      <c r="L193" s="8">
        <f>Table8[[#This Row],[Abs Erorr ]]/Table8[[#This Row],[Adj Close]]</f>
        <v>1.7404153565457312E-3</v>
      </c>
      <c r="M193" s="64">
        <f t="shared" si="5"/>
        <v>146.65755767000002</v>
      </c>
      <c r="N193" s="60">
        <f>(Table8[[#This Row],[Adj Close]]-Table8[[#This Row],[Forecast 6 Period ]])</f>
        <v>-2.1886703700000112</v>
      </c>
      <c r="O193" s="60">
        <f>Table8[[#This Row],[Erorr 2]]^2</f>
        <v>4.7902779885159861</v>
      </c>
      <c r="P193" s="60">
        <f>ABS(Table8[[#This Row],[Erorr 2]])</f>
        <v>2.1886703700000112</v>
      </c>
      <c r="Q193" s="8">
        <f>Table8[[#This Row],[Abs Erorr 4]]/Table8[[#This Row],[Adj Close]]</f>
        <v>1.5149769690238426E-2</v>
      </c>
    </row>
    <row r="194" spans="6:17" x14ac:dyDescent="0.3">
      <c r="F194" s="97">
        <v>43745</v>
      </c>
      <c r="G194" s="98">
        <v>144.3340302</v>
      </c>
      <c r="H194" s="60">
        <f t="shared" si="4"/>
        <v>143.46318968</v>
      </c>
      <c r="I194" s="60">
        <f>(Table8[[#This Row],[Adj Close]]-Table8[[#This Row],[Forecast 3 Period]])</f>
        <v>0.87084052000000156</v>
      </c>
      <c r="J194" s="60">
        <f>Table8[[#This Row],[Erorr ]]^2</f>
        <v>0.75836321127387307</v>
      </c>
      <c r="K194" s="60">
        <f>ABS(Table8[[#This Row],[Erorr ]])</f>
        <v>0.87084052000000156</v>
      </c>
      <c r="L194" s="8">
        <f>Table8[[#This Row],[Abs Erorr ]]/Table8[[#This Row],[Adj Close]]</f>
        <v>6.033507959233869E-3</v>
      </c>
      <c r="M194" s="64">
        <f t="shared" si="5"/>
        <v>145.83199156000001</v>
      </c>
      <c r="N194" s="60">
        <f>(Table8[[#This Row],[Adj Close]]-Table8[[#This Row],[Forecast 6 Period ]])</f>
        <v>-1.497961360000005</v>
      </c>
      <c r="O194" s="60">
        <f>Table8[[#This Row],[Erorr 2]]^2</f>
        <v>2.2438882360530648</v>
      </c>
      <c r="P194" s="60">
        <f>ABS(Table8[[#This Row],[Erorr 2]])</f>
        <v>1.497961360000005</v>
      </c>
      <c r="Q194" s="8">
        <f>Table8[[#This Row],[Abs Erorr 4]]/Table8[[#This Row],[Adj Close]]</f>
        <v>1.0378435064304086E-2</v>
      </c>
    </row>
    <row r="195" spans="6:17" x14ac:dyDescent="0.3">
      <c r="F195" s="97">
        <v>43746</v>
      </c>
      <c r="G195" s="98">
        <v>142.71566770000001</v>
      </c>
      <c r="H195" s="60">
        <f t="shared" si="4"/>
        <v>144.08549196000001</v>
      </c>
      <c r="I195" s="60">
        <f>(Table8[[#This Row],[Adj Close]]-Table8[[#This Row],[Forecast 3 Period]])</f>
        <v>-1.3698242600000015</v>
      </c>
      <c r="J195" s="60">
        <f>Table8[[#This Row],[Erorr ]]^2</f>
        <v>1.8764185032845515</v>
      </c>
      <c r="K195" s="60">
        <f>ABS(Table8[[#This Row],[Erorr ]])</f>
        <v>1.3698242600000015</v>
      </c>
      <c r="L195" s="8">
        <f>Table8[[#This Row],[Abs Erorr ]]/Table8[[#This Row],[Adj Close]]</f>
        <v>9.5982752424876288E-3</v>
      </c>
      <c r="M195" s="64">
        <f t="shared" si="5"/>
        <v>144.77908325000001</v>
      </c>
      <c r="N195" s="60">
        <f>(Table8[[#This Row],[Adj Close]]-Table8[[#This Row],[Forecast 6 Period ]])</f>
        <v>-2.063415550000002</v>
      </c>
      <c r="O195" s="60">
        <f>Table8[[#This Row],[Erorr 2]]^2</f>
        <v>4.2576837319818104</v>
      </c>
      <c r="P195" s="60">
        <f>ABS(Table8[[#This Row],[Erorr 2]])</f>
        <v>2.063415550000002</v>
      </c>
      <c r="Q195" s="8">
        <f>Table8[[#This Row],[Abs Erorr 4]]/Table8[[#This Row],[Adj Close]]</f>
        <v>1.4458227209765574E-2</v>
      </c>
    </row>
    <row r="196" spans="6:17" x14ac:dyDescent="0.3">
      <c r="F196" s="97">
        <v>43747</v>
      </c>
      <c r="G196" s="98">
        <v>148.11987300000001</v>
      </c>
      <c r="H196" s="60">
        <f t="shared" si="4"/>
        <v>143.72714233000002</v>
      </c>
      <c r="I196" s="60">
        <f>(Table8[[#This Row],[Adj Close]]-Table8[[#This Row],[Forecast 3 Period]])</f>
        <v>4.3927306699999917</v>
      </c>
      <c r="J196" s="60">
        <f>Table8[[#This Row],[Erorr ]]^2</f>
        <v>19.296082739158575</v>
      </c>
      <c r="K196" s="60">
        <f>ABS(Table8[[#This Row],[Erorr ]])</f>
        <v>4.3927306699999917</v>
      </c>
      <c r="L196" s="8">
        <f>Table8[[#This Row],[Abs Erorr ]]/Table8[[#This Row],[Adj Close]]</f>
        <v>2.965659219813125E-2</v>
      </c>
      <c r="M196" s="64">
        <f t="shared" si="5"/>
        <v>144.10187225000001</v>
      </c>
      <c r="N196" s="60">
        <f>(Table8[[#This Row],[Adj Close]]-Table8[[#This Row],[Forecast 6 Period ]])</f>
        <v>4.0180007499999988</v>
      </c>
      <c r="O196" s="60">
        <f>Table8[[#This Row],[Erorr 2]]^2</f>
        <v>16.144330027000553</v>
      </c>
      <c r="P196" s="60">
        <f>ABS(Table8[[#This Row],[Erorr 2]])</f>
        <v>4.0180007499999988</v>
      </c>
      <c r="Q196" s="8">
        <f>Table8[[#This Row],[Abs Erorr 4]]/Table8[[#This Row],[Adj Close]]</f>
        <v>2.7126682386501899E-2</v>
      </c>
    </row>
    <row r="197" spans="6:17" x14ac:dyDescent="0.3">
      <c r="F197" s="97">
        <v>43748</v>
      </c>
      <c r="G197" s="98">
        <v>147.9561157</v>
      </c>
      <c r="H197" s="60">
        <f t="shared" si="4"/>
        <v>145.36285857000001</v>
      </c>
      <c r="I197" s="60">
        <f>(Table8[[#This Row],[Adj Close]]-Table8[[#This Row],[Forecast 3 Period]])</f>
        <v>2.5932571299999836</v>
      </c>
      <c r="J197" s="60">
        <f>Table8[[#This Row],[Erorr ]]^2</f>
        <v>6.7249825422957521</v>
      </c>
      <c r="K197" s="60">
        <f>ABS(Table8[[#This Row],[Erorr ]])</f>
        <v>2.5932571299999836</v>
      </c>
      <c r="L197" s="8">
        <f>Table8[[#This Row],[Abs Erorr ]]/Table8[[#This Row],[Adj Close]]</f>
        <v>1.7527204723717844E-2</v>
      </c>
      <c r="M197" s="64">
        <f t="shared" si="5"/>
        <v>144.48623656000001</v>
      </c>
      <c r="N197" s="60">
        <f>(Table8[[#This Row],[Adj Close]]-Table8[[#This Row],[Forecast 6 Period ]])</f>
        <v>3.4698791399999891</v>
      </c>
      <c r="O197" s="60">
        <f>Table8[[#This Row],[Erorr 2]]^2</f>
        <v>12.040061246207063</v>
      </c>
      <c r="P197" s="60">
        <f>ABS(Table8[[#This Row],[Erorr 2]])</f>
        <v>3.4698791399999891</v>
      </c>
      <c r="Q197" s="8">
        <f>Table8[[#This Row],[Abs Erorr 4]]/Table8[[#This Row],[Adj Close]]</f>
        <v>2.3452083231460429E-2</v>
      </c>
    </row>
    <row r="198" spans="6:17" x14ac:dyDescent="0.3">
      <c r="F198" s="97">
        <v>43749</v>
      </c>
      <c r="G198" s="98">
        <v>148.6111755</v>
      </c>
      <c r="H198" s="60">
        <f t="shared" ref="H198:H261" si="6">$A$10*G197+$A$11*G196+$A$12*G195</f>
        <v>146.43310849</v>
      </c>
      <c r="I198" s="60">
        <f>(Table8[[#This Row],[Adj Close]]-Table8[[#This Row],[Forecast 3 Period]])</f>
        <v>2.1780670100000066</v>
      </c>
      <c r="J198" s="60">
        <f>Table8[[#This Row],[Erorr ]]^2</f>
        <v>4.7439759000503692</v>
      </c>
      <c r="K198" s="60">
        <f>ABS(Table8[[#This Row],[Erorr ]])</f>
        <v>2.1780670100000066</v>
      </c>
      <c r="L198" s="8">
        <f>Table8[[#This Row],[Abs Erorr ]]/Table8[[#This Row],[Adj Close]]</f>
        <v>1.4656145492907474E-2</v>
      </c>
      <c r="M198" s="64">
        <f t="shared" si="5"/>
        <v>145.40909728</v>
      </c>
      <c r="N198" s="60">
        <f>(Table8[[#This Row],[Adj Close]]-Table8[[#This Row],[Forecast 6 Period ]])</f>
        <v>3.2020782200000042</v>
      </c>
      <c r="O198" s="60">
        <f>Table8[[#This Row],[Erorr 2]]^2</f>
        <v>10.253304926998394</v>
      </c>
      <c r="P198" s="60">
        <f>ABS(Table8[[#This Row],[Erorr 2]])</f>
        <v>3.2020782200000042</v>
      </c>
      <c r="Q198" s="8">
        <f>Table8[[#This Row],[Abs Erorr 4]]/Table8[[#This Row],[Adj Close]]</f>
        <v>2.154668522893155E-2</v>
      </c>
    </row>
    <row r="199" spans="6:17" x14ac:dyDescent="0.3">
      <c r="F199" s="97">
        <v>43752</v>
      </c>
      <c r="G199" s="98">
        <v>149.1409912</v>
      </c>
      <c r="H199" s="60">
        <f t="shared" si="6"/>
        <v>148.26726681</v>
      </c>
      <c r="I199" s="60">
        <f>(Table8[[#This Row],[Adj Close]]-Table8[[#This Row],[Forecast 3 Period]])</f>
        <v>0.87372439000000668</v>
      </c>
      <c r="J199" s="60">
        <f>Table8[[#This Row],[Erorr ]]^2</f>
        <v>0.76339430968088373</v>
      </c>
      <c r="K199" s="60">
        <f>ABS(Table8[[#This Row],[Erorr ]])</f>
        <v>0.87372439000000668</v>
      </c>
      <c r="L199" s="8">
        <f>Table8[[#This Row],[Abs Erorr ]]/Table8[[#This Row],[Adj Close]]</f>
        <v>5.8583785917604029E-3</v>
      </c>
      <c r="M199" s="64">
        <f t="shared" si="5"/>
        <v>146.36085813000003</v>
      </c>
      <c r="N199" s="60">
        <f>(Table8[[#This Row],[Adj Close]]-Table8[[#This Row],[Forecast 6 Period ]])</f>
        <v>2.7801330699999767</v>
      </c>
      <c r="O199" s="60">
        <f>Table8[[#This Row],[Erorr 2]]^2</f>
        <v>7.729139886907495</v>
      </c>
      <c r="P199" s="60">
        <f>ABS(Table8[[#This Row],[Erorr 2]])</f>
        <v>2.7801330699999767</v>
      </c>
      <c r="Q199" s="8">
        <f>Table8[[#This Row],[Abs Erorr 4]]/Table8[[#This Row],[Adj Close]]</f>
        <v>1.864097219436997E-2</v>
      </c>
    </row>
    <row r="200" spans="6:17" x14ac:dyDescent="0.3">
      <c r="F200" s="97">
        <v>43753</v>
      </c>
      <c r="G200" s="98">
        <v>152.35848999999999</v>
      </c>
      <c r="H200" s="60">
        <f t="shared" si="6"/>
        <v>148.62658384</v>
      </c>
      <c r="I200" s="60">
        <f>(Table8[[#This Row],[Adj Close]]-Table8[[#This Row],[Forecast 3 Period]])</f>
        <v>3.7319061599999941</v>
      </c>
      <c r="J200" s="60">
        <f>Table8[[#This Row],[Erorr ]]^2</f>
        <v>13.927123587045902</v>
      </c>
      <c r="K200" s="60">
        <f>ABS(Table8[[#This Row],[Erorr ]])</f>
        <v>3.7319061599999941</v>
      </c>
      <c r="L200" s="8">
        <f>Table8[[#This Row],[Abs Erorr ]]/Table8[[#This Row],[Adj Close]]</f>
        <v>2.4494244856325332E-2</v>
      </c>
      <c r="M200" s="64">
        <f t="shared" si="5"/>
        <v>147.47060087</v>
      </c>
      <c r="N200" s="60">
        <f>(Table8[[#This Row],[Adj Close]]-Table8[[#This Row],[Forecast 6 Period ]])</f>
        <v>4.8878891299999907</v>
      </c>
      <c r="O200" s="60">
        <f>Table8[[#This Row],[Erorr 2]]^2</f>
        <v>23.891460147172065</v>
      </c>
      <c r="P200" s="60">
        <f>ABS(Table8[[#This Row],[Erorr 2]])</f>
        <v>4.8878891299999907</v>
      </c>
      <c r="Q200" s="8">
        <f>Table8[[#This Row],[Abs Erorr 4]]/Table8[[#This Row],[Adj Close]]</f>
        <v>3.20815015297145E-2</v>
      </c>
    </row>
    <row r="201" spans="6:17" x14ac:dyDescent="0.3">
      <c r="F201" s="97">
        <v>43754</v>
      </c>
      <c r="G201" s="98">
        <v>150.25845340000001</v>
      </c>
      <c r="H201" s="60">
        <f t="shared" si="6"/>
        <v>150.26904601000001</v>
      </c>
      <c r="I201" s="60">
        <f>(Table8[[#This Row],[Adj Close]]-Table8[[#This Row],[Forecast 3 Period]])</f>
        <v>-1.0592610000003333E-2</v>
      </c>
      <c r="J201" s="60">
        <f>Table8[[#This Row],[Erorr ]]^2</f>
        <v>1.122033866121706E-4</v>
      </c>
      <c r="K201" s="60">
        <f>ABS(Table8[[#This Row],[Erorr ]])</f>
        <v>1.0592610000003333E-2</v>
      </c>
      <c r="L201" s="8">
        <f>Table8[[#This Row],[Abs Erorr ]]/Table8[[#This Row],[Adj Close]]</f>
        <v>7.0495933907990907E-5</v>
      </c>
      <c r="M201" s="64">
        <f t="shared" ref="M201:M264" si="7">$B$10*G200+$B$11*G199+$B$12*G198+$B$13*G197+$B$14*G196+$B$15*G195</f>
        <v>148.69690854999999</v>
      </c>
      <c r="N201" s="60">
        <f>(Table8[[#This Row],[Adj Close]]-Table8[[#This Row],[Forecast 6 Period ]])</f>
        <v>1.5615448500000184</v>
      </c>
      <c r="O201" s="60">
        <f>Table8[[#This Row],[Erorr 2]]^2</f>
        <v>2.4384223185615799</v>
      </c>
      <c r="P201" s="60">
        <f>ABS(Table8[[#This Row],[Erorr 2]])</f>
        <v>1.5615448500000184</v>
      </c>
      <c r="Q201" s="8">
        <f>Table8[[#This Row],[Abs Erorr 4]]/Table8[[#This Row],[Adj Close]]</f>
        <v>1.0392392671865596E-2</v>
      </c>
    </row>
    <row r="202" spans="6:17" x14ac:dyDescent="0.3">
      <c r="F202" s="97">
        <v>43755</v>
      </c>
      <c r="G202" s="98">
        <v>151.52040099999999</v>
      </c>
      <c r="H202" s="60">
        <f t="shared" si="6"/>
        <v>150.55322572</v>
      </c>
      <c r="I202" s="60">
        <f>(Table8[[#This Row],[Adj Close]]-Table8[[#This Row],[Forecast 3 Period]])</f>
        <v>0.9671752799999922</v>
      </c>
      <c r="J202" s="60">
        <f>Table8[[#This Row],[Erorr ]]^2</f>
        <v>0.93542802224306332</v>
      </c>
      <c r="K202" s="60">
        <f>ABS(Table8[[#This Row],[Erorr ]])</f>
        <v>0.9671752799999922</v>
      </c>
      <c r="L202" s="8">
        <f>Table8[[#This Row],[Abs Erorr ]]/Table8[[#This Row],[Adj Close]]</f>
        <v>6.3831356940508115E-3</v>
      </c>
      <c r="M202" s="64">
        <f t="shared" si="7"/>
        <v>149.68142089</v>
      </c>
      <c r="N202" s="60">
        <f>(Table8[[#This Row],[Adj Close]]-Table8[[#This Row],[Forecast 6 Period ]])</f>
        <v>1.8389801099999943</v>
      </c>
      <c r="O202" s="60">
        <f>Table8[[#This Row],[Erorr 2]]^2</f>
        <v>3.3818478449755909</v>
      </c>
      <c r="P202" s="60">
        <f>ABS(Table8[[#This Row],[Erorr 2]])</f>
        <v>1.8389801099999943</v>
      </c>
      <c r="Q202" s="8">
        <f>Table8[[#This Row],[Abs Erorr 4]]/Table8[[#This Row],[Adj Close]]</f>
        <v>1.2136848225474233E-2</v>
      </c>
    </row>
    <row r="203" spans="6:17" x14ac:dyDescent="0.3">
      <c r="F203" s="97">
        <v>43756</v>
      </c>
      <c r="G203" s="98">
        <v>151.77085880000001</v>
      </c>
      <c r="H203" s="60">
        <f t="shared" si="6"/>
        <v>151.39324342</v>
      </c>
      <c r="I203" s="60">
        <f>(Table8[[#This Row],[Adj Close]]-Table8[[#This Row],[Forecast 3 Period]])</f>
        <v>0.37761538000000883</v>
      </c>
      <c r="J203" s="60">
        <f>Table8[[#This Row],[Erorr ]]^2</f>
        <v>0.14259337521255105</v>
      </c>
      <c r="K203" s="60">
        <f>ABS(Table8[[#This Row],[Erorr ]])</f>
        <v>0.37761538000000883</v>
      </c>
      <c r="L203" s="8">
        <f>Table8[[#This Row],[Abs Erorr ]]/Table8[[#This Row],[Adj Close]]</f>
        <v>2.4880624843641513E-3</v>
      </c>
      <c r="M203" s="64">
        <f t="shared" si="7"/>
        <v>150.31239624000003</v>
      </c>
      <c r="N203" s="60">
        <f>(Table8[[#This Row],[Adj Close]]-Table8[[#This Row],[Forecast 6 Period ]])</f>
        <v>1.4584625599999868</v>
      </c>
      <c r="O203" s="60">
        <f>Table8[[#This Row],[Erorr 2]]^2</f>
        <v>2.1271130389217148</v>
      </c>
      <c r="P203" s="60">
        <f>ABS(Table8[[#This Row],[Erorr 2]])</f>
        <v>1.4584625599999868</v>
      </c>
      <c r="Q203" s="8">
        <f>Table8[[#This Row],[Abs Erorr 4]]/Table8[[#This Row],[Adj Close]]</f>
        <v>9.6096350217133152E-3</v>
      </c>
    </row>
    <row r="204" spans="6:17" x14ac:dyDescent="0.3">
      <c r="F204" s="97">
        <v>43759</v>
      </c>
      <c r="G204" s="98">
        <v>152.3970032</v>
      </c>
      <c r="H204" s="60">
        <f t="shared" si="6"/>
        <v>151.24199984000001</v>
      </c>
      <c r="I204" s="60">
        <f>(Table8[[#This Row],[Adj Close]]-Table8[[#This Row],[Forecast 3 Period]])</f>
        <v>1.1550033599999949</v>
      </c>
      <c r="J204" s="60">
        <f>Table8[[#This Row],[Erorr ]]^2</f>
        <v>1.3340327616112779</v>
      </c>
      <c r="K204" s="60">
        <f>ABS(Table8[[#This Row],[Erorr ]])</f>
        <v>1.1550033599999949</v>
      </c>
      <c r="L204" s="8">
        <f>Table8[[#This Row],[Abs Erorr ]]/Table8[[#This Row],[Adj Close]]</f>
        <v>7.5789112367532097E-3</v>
      </c>
      <c r="M204" s="64">
        <f t="shared" si="7"/>
        <v>150.95685731</v>
      </c>
      <c r="N204" s="60">
        <f>(Table8[[#This Row],[Adj Close]]-Table8[[#This Row],[Forecast 6 Period ]])</f>
        <v>1.4401458899999966</v>
      </c>
      <c r="O204" s="60">
        <f>Table8[[#This Row],[Erorr 2]]^2</f>
        <v>2.0740201844838824</v>
      </c>
      <c r="P204" s="60">
        <f>ABS(Table8[[#This Row],[Erorr 2]])</f>
        <v>1.4401458899999966</v>
      </c>
      <c r="Q204" s="8">
        <f>Table8[[#This Row],[Abs Erorr 4]]/Table8[[#This Row],[Adj Close]]</f>
        <v>9.449962005552065E-3</v>
      </c>
    </row>
    <row r="205" spans="6:17" x14ac:dyDescent="0.3">
      <c r="F205" s="97">
        <v>43760</v>
      </c>
      <c r="G205" s="98">
        <v>149.62266539999999</v>
      </c>
      <c r="H205" s="60">
        <f t="shared" si="6"/>
        <v>151.94617921999998</v>
      </c>
      <c r="I205" s="60">
        <f>(Table8[[#This Row],[Adj Close]]-Table8[[#This Row],[Forecast 3 Period]])</f>
        <v>-2.3235138199999881</v>
      </c>
      <c r="J205" s="60">
        <f>Table8[[#This Row],[Erorr ]]^2</f>
        <v>5.3987164717309373</v>
      </c>
      <c r="K205" s="60">
        <f>ABS(Table8[[#This Row],[Erorr ]])</f>
        <v>2.3235138199999881</v>
      </c>
      <c r="L205" s="8">
        <f>Table8[[#This Row],[Abs Erorr ]]/Table8[[#This Row],[Adj Close]]</f>
        <v>1.5529156720930786E-2</v>
      </c>
      <c r="M205" s="64">
        <f t="shared" si="7"/>
        <v>151.33929140000001</v>
      </c>
      <c r="N205" s="60">
        <f>(Table8[[#This Row],[Adj Close]]-Table8[[#This Row],[Forecast 6 Period ]])</f>
        <v>-1.7166260000000193</v>
      </c>
      <c r="O205" s="60">
        <f>Table8[[#This Row],[Erorr 2]]^2</f>
        <v>2.9468048238760662</v>
      </c>
      <c r="P205" s="60">
        <f>ABS(Table8[[#This Row],[Erorr 2]])</f>
        <v>1.7166260000000193</v>
      </c>
      <c r="Q205" s="8">
        <f>Table8[[#This Row],[Abs Erorr 4]]/Table8[[#This Row],[Adj Close]]</f>
        <v>1.1473034485856843E-2</v>
      </c>
    </row>
    <row r="206" spans="6:17" x14ac:dyDescent="0.3">
      <c r="F206" s="97">
        <v>43761</v>
      </c>
      <c r="G206" s="98">
        <v>147.66711430000001</v>
      </c>
      <c r="H206" s="60">
        <f t="shared" si="6"/>
        <v>151.09942476000001</v>
      </c>
      <c r="I206" s="60">
        <f>(Table8[[#This Row],[Adj Close]]-Table8[[#This Row],[Forecast 3 Period]])</f>
        <v>-3.4323104599999965</v>
      </c>
      <c r="J206" s="60">
        <f>Table8[[#This Row],[Erorr ]]^2</f>
        <v>11.780755093825388</v>
      </c>
      <c r="K206" s="60">
        <f>ABS(Table8[[#This Row],[Erorr ]])</f>
        <v>3.4323104599999965</v>
      </c>
      <c r="L206" s="8">
        <f>Table8[[#This Row],[Abs Erorr ]]/Table8[[#This Row],[Adj Close]]</f>
        <v>2.324356696662282E-2</v>
      </c>
      <c r="M206" s="64">
        <f t="shared" si="7"/>
        <v>151.32388001999999</v>
      </c>
      <c r="N206" s="60">
        <f>(Table8[[#This Row],[Adj Close]]-Table8[[#This Row],[Forecast 6 Period ]])</f>
        <v>-3.6567657199999815</v>
      </c>
      <c r="O206" s="60">
        <f>Table8[[#This Row],[Erorr 2]]^2</f>
        <v>13.371935530966983</v>
      </c>
      <c r="P206" s="60">
        <f>ABS(Table8[[#This Row],[Erorr 2]])</f>
        <v>3.6567657199999815</v>
      </c>
      <c r="Q206" s="8">
        <f>Table8[[#This Row],[Abs Erorr 4]]/Table8[[#This Row],[Adj Close]]</f>
        <v>2.4763575406308195E-2</v>
      </c>
    </row>
    <row r="207" spans="6:17" x14ac:dyDescent="0.3">
      <c r="F207" s="97">
        <v>43762</v>
      </c>
      <c r="G207" s="98">
        <v>146.2221375</v>
      </c>
      <c r="H207" s="60">
        <f t="shared" si="6"/>
        <v>149.6727463</v>
      </c>
      <c r="I207" s="60">
        <f>(Table8[[#This Row],[Adj Close]]-Table8[[#This Row],[Forecast 3 Period]])</f>
        <v>-3.4506087999999977</v>
      </c>
      <c r="J207" s="60">
        <f>Table8[[#This Row],[Erorr ]]^2</f>
        <v>11.906701090637425</v>
      </c>
      <c r="K207" s="60">
        <f>ABS(Table8[[#This Row],[Erorr ]])</f>
        <v>3.4506087999999977</v>
      </c>
      <c r="L207" s="8">
        <f>Table8[[#This Row],[Abs Erorr ]]/Table8[[#This Row],[Adj Close]]</f>
        <v>2.3598402122934344E-2</v>
      </c>
      <c r="M207" s="64">
        <f t="shared" si="7"/>
        <v>150.46941378</v>
      </c>
      <c r="N207" s="60">
        <f>(Table8[[#This Row],[Adj Close]]-Table8[[#This Row],[Forecast 6 Period ]])</f>
        <v>-4.2472762799999941</v>
      </c>
      <c r="O207" s="60">
        <f>Table8[[#This Row],[Erorr 2]]^2</f>
        <v>18.03935579865059</v>
      </c>
      <c r="P207" s="60">
        <f>ABS(Table8[[#This Row],[Erorr 2]])</f>
        <v>4.2472762799999941</v>
      </c>
      <c r="Q207" s="8">
        <f>Table8[[#This Row],[Abs Erorr 4]]/Table8[[#This Row],[Adj Close]]</f>
        <v>2.904673910952775E-2</v>
      </c>
    </row>
    <row r="208" spans="6:17" x14ac:dyDescent="0.3">
      <c r="F208" s="97">
        <v>43763</v>
      </c>
      <c r="G208" s="98">
        <v>146.8001251</v>
      </c>
      <c r="H208" s="60">
        <f t="shared" si="6"/>
        <v>147.67578890999999</v>
      </c>
      <c r="I208" s="60">
        <f>(Table8[[#This Row],[Adj Close]]-Table8[[#This Row],[Forecast 3 Period]])</f>
        <v>-0.87566380999999183</v>
      </c>
      <c r="J208" s="60">
        <f>Table8[[#This Row],[Erorr ]]^2</f>
        <v>0.76678710814370177</v>
      </c>
      <c r="K208" s="60">
        <f>ABS(Table8[[#This Row],[Erorr ]])</f>
        <v>0.87566380999999183</v>
      </c>
      <c r="L208" s="8">
        <f>Table8[[#This Row],[Abs Erorr ]]/Table8[[#This Row],[Adj Close]]</f>
        <v>5.9650072464413166E-3</v>
      </c>
      <c r="M208" s="64">
        <f t="shared" si="7"/>
        <v>149.51091005999999</v>
      </c>
      <c r="N208" s="60">
        <f>(Table8[[#This Row],[Adj Close]]-Table8[[#This Row],[Forecast 6 Period ]])</f>
        <v>-2.7107849599999838</v>
      </c>
      <c r="O208" s="60">
        <f>Table8[[#This Row],[Erorr 2]]^2</f>
        <v>7.3483550993621138</v>
      </c>
      <c r="P208" s="60">
        <f>ABS(Table8[[#This Row],[Erorr 2]])</f>
        <v>2.7107849599999838</v>
      </c>
      <c r="Q208" s="8">
        <f>Table8[[#This Row],[Abs Erorr 4]]/Table8[[#This Row],[Adj Close]]</f>
        <v>1.8465821865978668E-2</v>
      </c>
    </row>
    <row r="209" spans="6:17" x14ac:dyDescent="0.3">
      <c r="F209" s="97">
        <v>43766</v>
      </c>
      <c r="G209" s="98">
        <v>149.08319090000001</v>
      </c>
      <c r="H209" s="60">
        <f t="shared" si="6"/>
        <v>146.88682557999999</v>
      </c>
      <c r="I209" s="60">
        <f>(Table8[[#This Row],[Adj Close]]-Table8[[#This Row],[Forecast 3 Period]])</f>
        <v>2.1963653200000124</v>
      </c>
      <c r="J209" s="60">
        <f>Table8[[#This Row],[Erorr ]]^2</f>
        <v>4.8240206188987571</v>
      </c>
      <c r="K209" s="60">
        <f>ABS(Table8[[#This Row],[Erorr ]])</f>
        <v>2.1963653200000124</v>
      </c>
      <c r="L209" s="8">
        <f>Table8[[#This Row],[Abs Erorr ]]/Table8[[#This Row],[Adj Close]]</f>
        <v>1.4732481286057664E-2</v>
      </c>
      <c r="M209" s="64">
        <f t="shared" si="7"/>
        <v>148.47919465999999</v>
      </c>
      <c r="N209" s="60">
        <f>(Table8[[#This Row],[Adj Close]]-Table8[[#This Row],[Forecast 6 Period ]])</f>
        <v>0.60399624000001495</v>
      </c>
      <c r="O209" s="60">
        <f>Table8[[#This Row],[Erorr 2]]^2</f>
        <v>0.36481145793415565</v>
      </c>
      <c r="P209" s="60">
        <f>ABS(Table8[[#This Row],[Erorr 2]])</f>
        <v>0.60399624000001495</v>
      </c>
      <c r="Q209" s="8">
        <f>Table8[[#This Row],[Abs Erorr 4]]/Table8[[#This Row],[Adj Close]]</f>
        <v>4.0514040271995211E-3</v>
      </c>
    </row>
    <row r="210" spans="6:17" x14ac:dyDescent="0.3">
      <c r="F210" s="97">
        <v>43767</v>
      </c>
      <c r="G210" s="98">
        <v>147.92721560000001</v>
      </c>
      <c r="H210" s="60">
        <f t="shared" si="6"/>
        <v>147.53995514000002</v>
      </c>
      <c r="I210" s="60">
        <f>(Table8[[#This Row],[Adj Close]]-Table8[[#This Row],[Forecast 3 Period]])</f>
        <v>0.38726045999999315</v>
      </c>
      <c r="J210" s="60">
        <f>Table8[[#This Row],[Erorr ]]^2</f>
        <v>0.1499706638794063</v>
      </c>
      <c r="K210" s="60">
        <f>ABS(Table8[[#This Row],[Erorr ]])</f>
        <v>0.38726045999999315</v>
      </c>
      <c r="L210" s="8">
        <f>Table8[[#This Row],[Abs Erorr ]]/Table8[[#This Row],[Adj Close]]</f>
        <v>2.6179121835643686E-3</v>
      </c>
      <c r="M210" s="64">
        <f t="shared" si="7"/>
        <v>148.15648042000001</v>
      </c>
      <c r="N210" s="60">
        <f>(Table8[[#This Row],[Adj Close]]-Table8[[#This Row],[Forecast 6 Period ]])</f>
        <v>-0.22926481999999737</v>
      </c>
      <c r="O210" s="60">
        <f>Table8[[#This Row],[Erorr 2]]^2</f>
        <v>5.2562357689631196E-2</v>
      </c>
      <c r="P210" s="60">
        <f>ABS(Table8[[#This Row],[Erorr 2]])</f>
        <v>0.22926481999999737</v>
      </c>
      <c r="Q210" s="8">
        <f>Table8[[#This Row],[Abs Erorr 4]]/Table8[[#This Row],[Adj Close]]</f>
        <v>1.5498488163255698E-3</v>
      </c>
    </row>
    <row r="211" spans="6:17" x14ac:dyDescent="0.3">
      <c r="F211" s="97">
        <v>43768</v>
      </c>
      <c r="G211" s="98">
        <v>149.33367920000001</v>
      </c>
      <c r="H211" s="60">
        <f t="shared" si="6"/>
        <v>147.93588104</v>
      </c>
      <c r="I211" s="60">
        <f>(Table8[[#This Row],[Adj Close]]-Table8[[#This Row],[Forecast 3 Period]])</f>
        <v>1.3977981600000078</v>
      </c>
      <c r="J211" s="60">
        <f>Table8[[#This Row],[Erorr ]]^2</f>
        <v>1.9538396960994073</v>
      </c>
      <c r="K211" s="60">
        <f>ABS(Table8[[#This Row],[Erorr ]])</f>
        <v>1.3977981600000078</v>
      </c>
      <c r="L211" s="8">
        <f>Table8[[#This Row],[Abs Erorr ]]/Table8[[#This Row],[Adj Close]]</f>
        <v>9.3602338567441365E-3</v>
      </c>
      <c r="M211" s="64">
        <f t="shared" si="7"/>
        <v>147.73551179</v>
      </c>
      <c r="N211" s="60">
        <f>(Table8[[#This Row],[Adj Close]]-Table8[[#This Row],[Forecast 6 Period ]])</f>
        <v>1.5981674100000021</v>
      </c>
      <c r="O211" s="60">
        <f>Table8[[#This Row],[Erorr 2]]^2</f>
        <v>2.5541390703861149</v>
      </c>
      <c r="P211" s="60">
        <f>ABS(Table8[[#This Row],[Erorr 2]])</f>
        <v>1.5981674100000021</v>
      </c>
      <c r="Q211" s="8">
        <f>Table8[[#This Row],[Abs Erorr 4]]/Table8[[#This Row],[Adj Close]]</f>
        <v>1.0701989119678785E-2</v>
      </c>
    </row>
    <row r="212" spans="6:17" x14ac:dyDescent="0.3">
      <c r="F212" s="97">
        <v>43769</v>
      </c>
      <c r="G212" s="98">
        <v>148.68824770000001</v>
      </c>
      <c r="H212" s="60">
        <f t="shared" si="6"/>
        <v>148.83659363000001</v>
      </c>
      <c r="I212" s="60">
        <f>(Table8[[#This Row],[Adj Close]]-Table8[[#This Row],[Forecast 3 Period]])</f>
        <v>-0.14834593000000496</v>
      </c>
      <c r="J212" s="60">
        <f>Table8[[#This Row],[Erorr ]]^2</f>
        <v>2.200651494756637E-2</v>
      </c>
      <c r="K212" s="60">
        <f>ABS(Table8[[#This Row],[Erorr ]])</f>
        <v>0.14834593000000496</v>
      </c>
      <c r="L212" s="8">
        <f>Table8[[#This Row],[Abs Erorr ]]/Table8[[#This Row],[Adj Close]]</f>
        <v>9.9769774877779354E-4</v>
      </c>
      <c r="M212" s="64">
        <f t="shared" si="7"/>
        <v>148.01776733999998</v>
      </c>
      <c r="N212" s="60">
        <f>(Table8[[#This Row],[Adj Close]]-Table8[[#This Row],[Forecast 6 Period ]])</f>
        <v>0.67048036000002753</v>
      </c>
      <c r="O212" s="60">
        <f>Table8[[#This Row],[Erorr 2]]^2</f>
        <v>0.44954391314576653</v>
      </c>
      <c r="P212" s="60">
        <f>ABS(Table8[[#This Row],[Erorr 2]])</f>
        <v>0.67048036000002753</v>
      </c>
      <c r="Q212" s="8">
        <f>Table8[[#This Row],[Abs Erorr 4]]/Table8[[#This Row],[Adj Close]]</f>
        <v>4.5093029904610784E-3</v>
      </c>
    </row>
    <row r="213" spans="6:17" x14ac:dyDescent="0.3">
      <c r="F213" s="97">
        <v>43770</v>
      </c>
      <c r="G213" s="98">
        <v>150.8171692</v>
      </c>
      <c r="H213" s="60">
        <f t="shared" si="6"/>
        <v>148.65356752</v>
      </c>
      <c r="I213" s="60">
        <f>(Table8[[#This Row],[Adj Close]]-Table8[[#This Row],[Forecast 3 Period]])</f>
        <v>2.1636016799999993</v>
      </c>
      <c r="J213" s="60">
        <f>Table8[[#This Row],[Erorr ]]^2</f>
        <v>4.6811722296988192</v>
      </c>
      <c r="K213" s="60">
        <f>ABS(Table8[[#This Row],[Erorr ]])</f>
        <v>2.1636016799999993</v>
      </c>
      <c r="L213" s="8">
        <f>Table8[[#This Row],[Abs Erorr ]]/Table8[[#This Row],[Adj Close]]</f>
        <v>1.4345857911779445E-2</v>
      </c>
      <c r="M213" s="64">
        <f t="shared" si="7"/>
        <v>148.30869294000001</v>
      </c>
      <c r="N213" s="60">
        <f>(Table8[[#This Row],[Adj Close]]-Table8[[#This Row],[Forecast 6 Period ]])</f>
        <v>2.5084762599999806</v>
      </c>
      <c r="O213" s="60">
        <f>Table8[[#This Row],[Erorr 2]]^2</f>
        <v>6.2924531469834903</v>
      </c>
      <c r="P213" s="60">
        <f>ABS(Table8[[#This Row],[Erorr 2]])</f>
        <v>2.5084762599999806</v>
      </c>
      <c r="Q213" s="8">
        <f>Table8[[#This Row],[Abs Erorr 4]]/Table8[[#This Row],[Adj Close]]</f>
        <v>1.6632564271733995E-2</v>
      </c>
    </row>
    <row r="214" spans="6:17" x14ac:dyDescent="0.3">
      <c r="F214" s="97">
        <v>43773</v>
      </c>
      <c r="G214" s="98">
        <v>153.44703670000001</v>
      </c>
      <c r="H214" s="60">
        <f t="shared" si="6"/>
        <v>149.73344574999999</v>
      </c>
      <c r="I214" s="60">
        <f>(Table8[[#This Row],[Adj Close]]-Table8[[#This Row],[Forecast 3 Period]])</f>
        <v>3.7135909500000253</v>
      </c>
      <c r="J214" s="60">
        <f>Table8[[#This Row],[Erorr ]]^2</f>
        <v>13.790757743922089</v>
      </c>
      <c r="K214" s="60">
        <f>ABS(Table8[[#This Row],[Erorr ]])</f>
        <v>3.7135909500000253</v>
      </c>
      <c r="L214" s="8">
        <f>Table8[[#This Row],[Abs Erorr ]]/Table8[[#This Row],[Adj Close]]</f>
        <v>2.4201125221208167E-2</v>
      </c>
      <c r="M214" s="64">
        <f t="shared" si="7"/>
        <v>148.94159394000002</v>
      </c>
      <c r="N214" s="60">
        <f>(Table8[[#This Row],[Adj Close]]-Table8[[#This Row],[Forecast 6 Period ]])</f>
        <v>4.505442759999994</v>
      </c>
      <c r="O214" s="60">
        <f>Table8[[#This Row],[Erorr 2]]^2</f>
        <v>20.299014463636365</v>
      </c>
      <c r="P214" s="60">
        <f>ABS(Table8[[#This Row],[Erorr 2]])</f>
        <v>4.505442759999994</v>
      </c>
      <c r="Q214" s="8">
        <f>Table8[[#This Row],[Abs Erorr 4]]/Table8[[#This Row],[Adj Close]]</f>
        <v>2.9361549475917598E-2</v>
      </c>
    </row>
    <row r="215" spans="6:17" x14ac:dyDescent="0.3">
      <c r="F215" s="97">
        <v>43774</v>
      </c>
      <c r="G215" s="98">
        <v>149.47814940000001</v>
      </c>
      <c r="H215" s="60">
        <f t="shared" si="6"/>
        <v>151.23043975000002</v>
      </c>
      <c r="I215" s="60">
        <f>(Table8[[#This Row],[Adj Close]]-Table8[[#This Row],[Forecast 3 Period]])</f>
        <v>-1.7522903500000098</v>
      </c>
      <c r="J215" s="60">
        <f>Table8[[#This Row],[Erorr ]]^2</f>
        <v>3.0705214707031567</v>
      </c>
      <c r="K215" s="60">
        <f>ABS(Table8[[#This Row],[Erorr ]])</f>
        <v>1.7522903500000098</v>
      </c>
      <c r="L215" s="8">
        <f>Table8[[#This Row],[Abs Erorr ]]/Table8[[#This Row],[Adj Close]]</f>
        <v>1.1722719053143494E-2</v>
      </c>
      <c r="M215" s="64">
        <f t="shared" si="7"/>
        <v>150.15826720999999</v>
      </c>
      <c r="N215" s="60">
        <f>(Table8[[#This Row],[Adj Close]]-Table8[[#This Row],[Forecast 6 Period ]])</f>
        <v>-0.6801178099999845</v>
      </c>
      <c r="O215" s="60">
        <f>Table8[[#This Row],[Erorr 2]]^2</f>
        <v>0.46256023547917502</v>
      </c>
      <c r="P215" s="60">
        <f>ABS(Table8[[#This Row],[Erorr 2]])</f>
        <v>0.6801178099999845</v>
      </c>
      <c r="Q215" s="8">
        <f>Table8[[#This Row],[Abs Erorr 4]]/Table8[[#This Row],[Adj Close]]</f>
        <v>4.5499480206970273E-3</v>
      </c>
    </row>
    <row r="216" spans="6:17" x14ac:dyDescent="0.3">
      <c r="F216" s="97">
        <v>43775</v>
      </c>
      <c r="G216" s="98">
        <v>142.8986969</v>
      </c>
      <c r="H216" s="60">
        <f t="shared" si="6"/>
        <v>151.07052153000001</v>
      </c>
      <c r="I216" s="60">
        <f>(Table8[[#This Row],[Adj Close]]-Table8[[#This Row],[Forecast 3 Period]])</f>
        <v>-8.1718246300000033</v>
      </c>
      <c r="J216" s="60">
        <f>Table8[[#This Row],[Erorr ]]^2</f>
        <v>66.77871778347469</v>
      </c>
      <c r="K216" s="60">
        <f>ABS(Table8[[#This Row],[Erorr ]])</f>
        <v>8.1718246300000033</v>
      </c>
      <c r="L216" s="8">
        <f>Table8[[#This Row],[Abs Erorr ]]/Table8[[#This Row],[Adj Close]]</f>
        <v>5.7186138203335866E-2</v>
      </c>
      <c r="M216" s="64">
        <f t="shared" si="7"/>
        <v>150.21221008000001</v>
      </c>
      <c r="N216" s="60">
        <f>(Table8[[#This Row],[Adj Close]]-Table8[[#This Row],[Forecast 6 Period ]])</f>
        <v>-7.3135131800000011</v>
      </c>
      <c r="O216" s="60">
        <f>Table8[[#This Row],[Erorr 2]]^2</f>
        <v>53.487475034033729</v>
      </c>
      <c r="P216" s="60">
        <f>ABS(Table8[[#This Row],[Erorr 2]])</f>
        <v>7.3135131800000011</v>
      </c>
      <c r="Q216" s="8">
        <f>Table8[[#This Row],[Abs Erorr 4]]/Table8[[#This Row],[Adj Close]]</f>
        <v>5.117970519435857E-2</v>
      </c>
    </row>
    <row r="217" spans="6:17" x14ac:dyDescent="0.3">
      <c r="F217" s="97">
        <v>43776</v>
      </c>
      <c r="G217" s="98">
        <v>145.9427795</v>
      </c>
      <c r="H217" s="60">
        <f t="shared" si="6"/>
        <v>148.03703459000002</v>
      </c>
      <c r="I217" s="60">
        <f>(Table8[[#This Row],[Adj Close]]-Table8[[#This Row],[Forecast 3 Period]])</f>
        <v>-2.0942550900000185</v>
      </c>
      <c r="J217" s="60">
        <f>Table8[[#This Row],[Erorr ]]^2</f>
        <v>4.3859043819909855</v>
      </c>
      <c r="K217" s="60">
        <f>ABS(Table8[[#This Row],[Erorr ]])</f>
        <v>2.0942550900000185</v>
      </c>
      <c r="L217" s="8">
        <f>Table8[[#This Row],[Abs Erorr ]]/Table8[[#This Row],[Adj Close]]</f>
        <v>1.434983695099502E-2</v>
      </c>
      <c r="M217" s="64">
        <f t="shared" si="7"/>
        <v>149.13040312999999</v>
      </c>
      <c r="N217" s="60">
        <f>(Table8[[#This Row],[Adj Close]]-Table8[[#This Row],[Forecast 6 Period ]])</f>
        <v>-3.1876236299999903</v>
      </c>
      <c r="O217" s="60">
        <f>Table8[[#This Row],[Erorr 2]]^2</f>
        <v>10.160944406534314</v>
      </c>
      <c r="P217" s="60">
        <f>ABS(Table8[[#This Row],[Erorr 2]])</f>
        <v>3.1876236299999903</v>
      </c>
      <c r="Q217" s="8">
        <f>Table8[[#This Row],[Abs Erorr 4]]/Table8[[#This Row],[Adj Close]]</f>
        <v>2.1841598747953064E-2</v>
      </c>
    </row>
    <row r="218" spans="6:17" x14ac:dyDescent="0.3">
      <c r="F218" s="97">
        <v>43777</v>
      </c>
      <c r="G218" s="98">
        <v>145.04690550000001</v>
      </c>
      <c r="H218" s="60">
        <f t="shared" si="6"/>
        <v>146.09016568999999</v>
      </c>
      <c r="I218" s="60">
        <f>(Table8[[#This Row],[Adj Close]]-Table8[[#This Row],[Forecast 3 Period]])</f>
        <v>-1.0432601899999838</v>
      </c>
      <c r="J218" s="60">
        <f>Table8[[#This Row],[Erorr ]]^2</f>
        <v>1.0883918240388024</v>
      </c>
      <c r="K218" s="60">
        <f>ABS(Table8[[#This Row],[Erorr ]])</f>
        <v>1.0432601899999838</v>
      </c>
      <c r="L218" s="8">
        <f>Table8[[#This Row],[Abs Erorr ]]/Table8[[#This Row],[Adj Close]]</f>
        <v>7.1925711645050147E-3</v>
      </c>
      <c r="M218" s="64">
        <f t="shared" si="7"/>
        <v>148.30387419000002</v>
      </c>
      <c r="N218" s="60">
        <f>(Table8[[#This Row],[Adj Close]]-Table8[[#This Row],[Forecast 6 Period ]])</f>
        <v>-3.2569686900000079</v>
      </c>
      <c r="O218" s="60">
        <f>Table8[[#This Row],[Erorr 2]]^2</f>
        <v>10.607845047640367</v>
      </c>
      <c r="P218" s="60">
        <f>ABS(Table8[[#This Row],[Erorr 2]])</f>
        <v>3.2569686900000079</v>
      </c>
      <c r="Q218" s="8">
        <f>Table8[[#This Row],[Abs Erorr 4]]/Table8[[#This Row],[Adj Close]]</f>
        <v>2.2454589284567728E-2</v>
      </c>
    </row>
    <row r="219" spans="6:17" x14ac:dyDescent="0.3">
      <c r="F219" s="97">
        <v>43780</v>
      </c>
      <c r="G219" s="98">
        <v>143.84275819999999</v>
      </c>
      <c r="H219" s="60">
        <f t="shared" si="6"/>
        <v>144.67120512</v>
      </c>
      <c r="I219" s="60">
        <f>(Table8[[#This Row],[Adj Close]]-Table8[[#This Row],[Forecast 3 Period]])</f>
        <v>-0.82844692000000464</v>
      </c>
      <c r="J219" s="60">
        <f>Table8[[#This Row],[Erorr ]]^2</f>
        <v>0.68632429925749405</v>
      </c>
      <c r="K219" s="60">
        <f>ABS(Table8[[#This Row],[Erorr ]])</f>
        <v>0.82844692000000464</v>
      </c>
      <c r="L219" s="8">
        <f>Table8[[#This Row],[Abs Erorr ]]/Table8[[#This Row],[Adj Close]]</f>
        <v>5.7593926198782021E-3</v>
      </c>
      <c r="M219" s="64">
        <f t="shared" si="7"/>
        <v>147.09972685</v>
      </c>
      <c r="N219" s="60">
        <f>(Table8[[#This Row],[Adj Close]]-Table8[[#This Row],[Forecast 6 Period ]])</f>
        <v>-3.2569686500000046</v>
      </c>
      <c r="O219" s="60">
        <f>Table8[[#This Row],[Erorr 2]]^2</f>
        <v>10.607844787082852</v>
      </c>
      <c r="P219" s="60">
        <f>ABS(Table8[[#This Row],[Erorr 2]])</f>
        <v>3.2569686500000046</v>
      </c>
      <c r="Q219" s="8">
        <f>Table8[[#This Row],[Abs Erorr 4]]/Table8[[#This Row],[Adj Close]]</f>
        <v>2.2642562550639445E-2</v>
      </c>
    </row>
    <row r="220" spans="6:17" x14ac:dyDescent="0.3">
      <c r="F220" s="97">
        <v>43781</v>
      </c>
      <c r="G220" s="98">
        <v>142.74456789999999</v>
      </c>
      <c r="H220" s="60">
        <f t="shared" si="6"/>
        <v>144.83400878</v>
      </c>
      <c r="I220" s="60">
        <f>(Table8[[#This Row],[Adj Close]]-Table8[[#This Row],[Forecast 3 Period]])</f>
        <v>-2.0894408800000122</v>
      </c>
      <c r="J220" s="60">
        <f>Table8[[#This Row],[Erorr ]]^2</f>
        <v>4.3657631910152253</v>
      </c>
      <c r="K220" s="60">
        <f>ABS(Table8[[#This Row],[Erorr ]])</f>
        <v>2.0894408800000122</v>
      </c>
      <c r="L220" s="8">
        <f>Table8[[#This Row],[Abs Erorr ]]/Table8[[#This Row],[Adj Close]]</f>
        <v>1.4637620966871219E-2</v>
      </c>
      <c r="M220" s="64">
        <f t="shared" si="7"/>
        <v>145.83874663</v>
      </c>
      <c r="N220" s="60">
        <f>(Table8[[#This Row],[Adj Close]]-Table8[[#This Row],[Forecast 6 Period ]])</f>
        <v>-3.0941787300000101</v>
      </c>
      <c r="O220" s="60">
        <f>Table8[[#This Row],[Erorr 2]]^2</f>
        <v>9.5739420131844746</v>
      </c>
      <c r="P220" s="60">
        <f>ABS(Table8[[#This Row],[Erorr 2]])</f>
        <v>3.0941787300000101</v>
      </c>
      <c r="Q220" s="8">
        <f>Table8[[#This Row],[Abs Erorr 4]]/Table8[[#This Row],[Adj Close]]</f>
        <v>2.1676332595490733E-2</v>
      </c>
    </row>
    <row r="221" spans="6:17" x14ac:dyDescent="0.3">
      <c r="F221" s="97">
        <v>43782</v>
      </c>
      <c r="G221" s="98">
        <v>140.70231630000001</v>
      </c>
      <c r="H221" s="60">
        <f t="shared" si="6"/>
        <v>143.76472627000001</v>
      </c>
      <c r="I221" s="60">
        <f>(Table8[[#This Row],[Adj Close]]-Table8[[#This Row],[Forecast 3 Period]])</f>
        <v>-3.0624099700000045</v>
      </c>
      <c r="J221" s="60">
        <f>Table8[[#This Row],[Erorr ]]^2</f>
        <v>9.3783548243554282</v>
      </c>
      <c r="K221" s="60">
        <f>ABS(Table8[[#This Row],[Erorr ]])</f>
        <v>3.0624099700000045</v>
      </c>
      <c r="L221" s="8">
        <f>Table8[[#This Row],[Abs Erorr ]]/Table8[[#This Row],[Adj Close]]</f>
        <v>2.1765170968972913E-2</v>
      </c>
      <c r="M221" s="64">
        <f t="shared" si="7"/>
        <v>144.75308684999999</v>
      </c>
      <c r="N221" s="60">
        <f>(Table8[[#This Row],[Adj Close]]-Table8[[#This Row],[Forecast 6 Period ]])</f>
        <v>-4.0507705499999815</v>
      </c>
      <c r="O221" s="60">
        <f>Table8[[#This Row],[Erorr 2]]^2</f>
        <v>16.408742048747154</v>
      </c>
      <c r="P221" s="60">
        <f>ABS(Table8[[#This Row],[Erorr 2]])</f>
        <v>4.0507705499999815</v>
      </c>
      <c r="Q221" s="8">
        <f>Table8[[#This Row],[Abs Erorr 4]]/Table8[[#This Row],[Adj Close]]</f>
        <v>2.8789650778478202E-2</v>
      </c>
    </row>
    <row r="222" spans="6:17" x14ac:dyDescent="0.3">
      <c r="F222" s="97">
        <v>43783</v>
      </c>
      <c r="G222" s="98">
        <v>140.74086</v>
      </c>
      <c r="H222" s="60">
        <f t="shared" si="6"/>
        <v>142.25712435</v>
      </c>
      <c r="I222" s="60">
        <f>(Table8[[#This Row],[Adj Close]]-Table8[[#This Row],[Forecast 3 Period]])</f>
        <v>-1.5162643500000001</v>
      </c>
      <c r="J222" s="60">
        <f>Table8[[#This Row],[Erorr ]]^2</f>
        <v>2.2990575790809231</v>
      </c>
      <c r="K222" s="60">
        <f>ABS(Table8[[#This Row],[Erorr ]])</f>
        <v>1.5162643500000001</v>
      </c>
      <c r="L222" s="8">
        <f>Table8[[#This Row],[Abs Erorr ]]/Table8[[#This Row],[Adj Close]]</f>
        <v>1.077344809460451E-2</v>
      </c>
      <c r="M222" s="64">
        <f t="shared" si="7"/>
        <v>143.35145721999999</v>
      </c>
      <c r="N222" s="60">
        <f>(Table8[[#This Row],[Adj Close]]-Table8[[#This Row],[Forecast 6 Period ]])</f>
        <v>-2.6105972199999883</v>
      </c>
      <c r="O222" s="60">
        <f>Table8[[#This Row],[Erorr 2]]^2</f>
        <v>6.8152178450716674</v>
      </c>
      <c r="P222" s="60">
        <f>ABS(Table8[[#This Row],[Erorr 2]])</f>
        <v>2.6105972199999883</v>
      </c>
      <c r="Q222" s="8">
        <f>Table8[[#This Row],[Abs Erorr 4]]/Table8[[#This Row],[Adj Close]]</f>
        <v>1.8548964529561552E-2</v>
      </c>
    </row>
    <row r="223" spans="6:17" x14ac:dyDescent="0.3">
      <c r="F223" s="97">
        <v>43784</v>
      </c>
      <c r="G223" s="98">
        <v>142.53262330000001</v>
      </c>
      <c r="H223" s="60">
        <f t="shared" si="6"/>
        <v>141.33040926000001</v>
      </c>
      <c r="I223" s="60">
        <f>(Table8[[#This Row],[Adj Close]]-Table8[[#This Row],[Forecast 3 Period]])</f>
        <v>1.2022140400000012</v>
      </c>
      <c r="J223" s="60">
        <f>Table8[[#This Row],[Erorr ]]^2</f>
        <v>1.4453185979731245</v>
      </c>
      <c r="K223" s="60">
        <f>ABS(Table8[[#This Row],[Erorr ]])</f>
        <v>1.2022140400000012</v>
      </c>
      <c r="L223" s="8">
        <f>Table8[[#This Row],[Abs Erorr ]]/Table8[[#This Row],[Adj Close]]</f>
        <v>8.4346587620828632E-3</v>
      </c>
      <c r="M223" s="64">
        <f t="shared" si="7"/>
        <v>142.70506897999999</v>
      </c>
      <c r="N223" s="60">
        <f>(Table8[[#This Row],[Adj Close]]-Table8[[#This Row],[Forecast 6 Period ]])</f>
        <v>-0.17244567999998139</v>
      </c>
      <c r="O223" s="60">
        <f>Table8[[#This Row],[Erorr 2]]^2</f>
        <v>2.9737512550655983E-2</v>
      </c>
      <c r="P223" s="60">
        <f>ABS(Table8[[#This Row],[Erorr 2]])</f>
        <v>0.17244567999998139</v>
      </c>
      <c r="Q223" s="8">
        <f>Table8[[#This Row],[Abs Erorr 4]]/Table8[[#This Row],[Adj Close]]</f>
        <v>1.2098681411133571E-3</v>
      </c>
    </row>
    <row r="224" spans="6:17" x14ac:dyDescent="0.3">
      <c r="F224" s="97">
        <v>43787</v>
      </c>
      <c r="G224" s="98">
        <v>144.69046019999999</v>
      </c>
      <c r="H224" s="60">
        <f t="shared" si="6"/>
        <v>141.44600221000002</v>
      </c>
      <c r="I224" s="60">
        <f>(Table8[[#This Row],[Adj Close]]-Table8[[#This Row],[Forecast 3 Period]])</f>
        <v>3.2444579899999724</v>
      </c>
      <c r="J224" s="60">
        <f>Table8[[#This Row],[Erorr ]]^2</f>
        <v>10.526507648874661</v>
      </c>
      <c r="K224" s="60">
        <f>ABS(Table8[[#This Row],[Erorr ]])</f>
        <v>3.2444579899999724</v>
      </c>
      <c r="L224" s="8">
        <f>Table8[[#This Row],[Abs Erorr ]]/Table8[[#This Row],[Adj Close]]</f>
        <v>2.2423440947767284E-2</v>
      </c>
      <c r="M224" s="64">
        <f t="shared" si="7"/>
        <v>142.23303987</v>
      </c>
      <c r="N224" s="60">
        <f>(Table8[[#This Row],[Adj Close]]-Table8[[#This Row],[Forecast 6 Period ]])</f>
        <v>2.4574203299999908</v>
      </c>
      <c r="O224" s="60">
        <f>Table8[[#This Row],[Erorr 2]]^2</f>
        <v>6.0389146782972638</v>
      </c>
      <c r="P224" s="60">
        <f>ABS(Table8[[#This Row],[Erorr 2]])</f>
        <v>2.4574203299999908</v>
      </c>
      <c r="Q224" s="8">
        <f>Table8[[#This Row],[Abs Erorr 4]]/Table8[[#This Row],[Adj Close]]</f>
        <v>1.6983983094691898E-2</v>
      </c>
    </row>
    <row r="225" spans="6:17" x14ac:dyDescent="0.3">
      <c r="F225" s="97">
        <v>43788</v>
      </c>
      <c r="G225" s="98">
        <v>144.8927612</v>
      </c>
      <c r="H225" s="60">
        <f t="shared" si="6"/>
        <v>142.85822906999999</v>
      </c>
      <c r="I225" s="60">
        <f>(Table8[[#This Row],[Adj Close]]-Table8[[#This Row],[Forecast 3 Period]])</f>
        <v>2.0345321300000023</v>
      </c>
      <c r="J225" s="60">
        <f>Table8[[#This Row],[Erorr ]]^2</f>
        <v>4.1393209880023463</v>
      </c>
      <c r="K225" s="60">
        <f>ABS(Table8[[#This Row],[Erorr ]])</f>
        <v>2.0345321300000023</v>
      </c>
      <c r="L225" s="8">
        <f>Table8[[#This Row],[Abs Erorr ]]/Table8[[#This Row],[Adj Close]]</f>
        <v>1.4041640956732644E-2</v>
      </c>
      <c r="M225" s="64">
        <f t="shared" si="7"/>
        <v>142.39198457000001</v>
      </c>
      <c r="N225" s="60">
        <f>(Table8[[#This Row],[Adj Close]]-Table8[[#This Row],[Forecast 6 Period ]])</f>
        <v>2.5007766299999901</v>
      </c>
      <c r="O225" s="60">
        <f>Table8[[#This Row],[Erorr 2]]^2</f>
        <v>6.2538837531541072</v>
      </c>
      <c r="P225" s="60">
        <f>ABS(Table8[[#This Row],[Erorr 2]])</f>
        <v>2.5007766299999901</v>
      </c>
      <c r="Q225" s="8">
        <f>Table8[[#This Row],[Abs Erorr 4]]/Table8[[#This Row],[Adj Close]]</f>
        <v>1.7259500124703193E-2</v>
      </c>
    </row>
    <row r="226" spans="6:17" x14ac:dyDescent="0.3">
      <c r="F226" s="97">
        <v>43789</v>
      </c>
      <c r="G226" s="98">
        <v>145.39369199999999</v>
      </c>
      <c r="H226" s="60">
        <f t="shared" si="6"/>
        <v>144.12402953</v>
      </c>
      <c r="I226" s="60">
        <f>(Table8[[#This Row],[Adj Close]]-Table8[[#This Row],[Forecast 3 Period]])</f>
        <v>1.2696624699999859</v>
      </c>
      <c r="J226" s="60">
        <f>Table8[[#This Row],[Erorr ]]^2</f>
        <v>1.6120427877264651</v>
      </c>
      <c r="K226" s="60">
        <f>ABS(Table8[[#This Row],[Erorr ]])</f>
        <v>1.2696624699999859</v>
      </c>
      <c r="L226" s="8">
        <f>Table8[[#This Row],[Abs Erorr ]]/Table8[[#This Row],[Adj Close]]</f>
        <v>8.7325829101305586E-3</v>
      </c>
      <c r="M226" s="64">
        <f t="shared" si="7"/>
        <v>142.91602936000001</v>
      </c>
      <c r="N226" s="60">
        <f>(Table8[[#This Row],[Adj Close]]-Table8[[#This Row],[Forecast 6 Period ]])</f>
        <v>2.477662639999977</v>
      </c>
      <c r="O226" s="60">
        <f>Table8[[#This Row],[Erorr 2]]^2</f>
        <v>6.1388121576516559</v>
      </c>
      <c r="P226" s="60">
        <f>ABS(Table8[[#This Row],[Erorr 2]])</f>
        <v>2.477662639999977</v>
      </c>
      <c r="Q226" s="8">
        <f>Table8[[#This Row],[Abs Erorr 4]]/Table8[[#This Row],[Adj Close]]</f>
        <v>1.7041060075701064E-2</v>
      </c>
    </row>
    <row r="227" spans="6:17" x14ac:dyDescent="0.3">
      <c r="F227" s="97">
        <v>43790</v>
      </c>
      <c r="G227" s="98">
        <v>145.7019501</v>
      </c>
      <c r="H227" s="60">
        <f t="shared" si="6"/>
        <v>145.03244322</v>
      </c>
      <c r="I227" s="60">
        <f>(Table8[[#This Row],[Adj Close]]-Table8[[#This Row],[Forecast 3 Period]])</f>
        <v>0.66950688000000014</v>
      </c>
      <c r="J227" s="60">
        <f>Table8[[#This Row],[Erorr ]]^2</f>
        <v>0.44823946236733458</v>
      </c>
      <c r="K227" s="60">
        <f>ABS(Table8[[#This Row],[Erorr ]])</f>
        <v>0.66950688000000014</v>
      </c>
      <c r="L227" s="8">
        <f>Table8[[#This Row],[Abs Erorr ]]/Table8[[#This Row],[Adj Close]]</f>
        <v>4.5950440576841677E-3</v>
      </c>
      <c r="M227" s="64">
        <f t="shared" si="7"/>
        <v>143.64622496999999</v>
      </c>
      <c r="N227" s="60">
        <f>(Table8[[#This Row],[Adj Close]]-Table8[[#This Row],[Forecast 6 Period ]])</f>
        <v>2.0557251300000132</v>
      </c>
      <c r="O227" s="60">
        <f>Table8[[#This Row],[Erorr 2]]^2</f>
        <v>4.2260058101135716</v>
      </c>
      <c r="P227" s="60">
        <f>ABS(Table8[[#This Row],[Erorr 2]])</f>
        <v>2.0557251300000132</v>
      </c>
      <c r="Q227" s="8">
        <f>Table8[[#This Row],[Abs Erorr 4]]/Table8[[#This Row],[Adj Close]]</f>
        <v>1.4109111982297437E-2</v>
      </c>
    </row>
    <row r="228" spans="6:17" x14ac:dyDescent="0.3">
      <c r="F228" s="97">
        <v>43791</v>
      </c>
      <c r="G228" s="98">
        <v>145.1624908</v>
      </c>
      <c r="H228" s="60">
        <f t="shared" si="6"/>
        <v>145.366716</v>
      </c>
      <c r="I228" s="60">
        <f>(Table8[[#This Row],[Adj Close]]-Table8[[#This Row],[Forecast 3 Period]])</f>
        <v>-0.20422519999999622</v>
      </c>
      <c r="J228" s="60">
        <f>Table8[[#This Row],[Erorr ]]^2</f>
        <v>4.1707932315038457E-2</v>
      </c>
      <c r="K228" s="60">
        <f>ABS(Table8[[#This Row],[Erorr ]])</f>
        <v>0.20422519999999622</v>
      </c>
      <c r="L228" s="8">
        <f>Table8[[#This Row],[Abs Erorr ]]/Table8[[#This Row],[Adj Close]]</f>
        <v>1.4068730763332714E-3</v>
      </c>
      <c r="M228" s="64">
        <f t="shared" si="7"/>
        <v>144.46312103</v>
      </c>
      <c r="N228" s="60">
        <f>(Table8[[#This Row],[Adj Close]]-Table8[[#This Row],[Forecast 6 Period ]])</f>
        <v>0.69936977000000411</v>
      </c>
      <c r="O228" s="60">
        <f>Table8[[#This Row],[Erorr 2]]^2</f>
        <v>0.48911807518985867</v>
      </c>
      <c r="P228" s="60">
        <f>ABS(Table8[[#This Row],[Erorr 2]])</f>
        <v>0.69936977000000411</v>
      </c>
      <c r="Q228" s="8">
        <f>Table8[[#This Row],[Abs Erorr 4]]/Table8[[#This Row],[Adj Close]]</f>
        <v>4.8178407944485619E-3</v>
      </c>
    </row>
    <row r="229" spans="6:17" x14ac:dyDescent="0.3">
      <c r="F229" s="97">
        <v>43794</v>
      </c>
      <c r="G229" s="98">
        <v>145.6923218</v>
      </c>
      <c r="H229" s="60">
        <f t="shared" si="6"/>
        <v>145.39368895000001</v>
      </c>
      <c r="I229" s="60">
        <f>(Table8[[#This Row],[Adj Close]]-Table8[[#This Row],[Forecast 3 Period]])</f>
        <v>0.29863284999998996</v>
      </c>
      <c r="J229" s="60">
        <f>Table8[[#This Row],[Erorr ]]^2</f>
        <v>8.9181579099116504E-2</v>
      </c>
      <c r="K229" s="60">
        <f>ABS(Table8[[#This Row],[Erorr ]])</f>
        <v>0.29863284999998996</v>
      </c>
      <c r="L229" s="8">
        <f>Table8[[#This Row],[Abs Erorr ]]/Table8[[#This Row],[Adj Close]]</f>
        <v>2.0497500919090298E-3</v>
      </c>
      <c r="M229" s="64">
        <f t="shared" si="7"/>
        <v>144.95248717000001</v>
      </c>
      <c r="N229" s="60">
        <f>(Table8[[#This Row],[Adj Close]]-Table8[[#This Row],[Forecast 6 Period ]])</f>
        <v>0.73983462999999006</v>
      </c>
      <c r="O229" s="60">
        <f>Table8[[#This Row],[Erorr 2]]^2</f>
        <v>0.5473552797472222</v>
      </c>
      <c r="P229" s="60">
        <f>ABS(Table8[[#This Row],[Erorr 2]])</f>
        <v>0.73983462999999006</v>
      </c>
      <c r="Q229" s="8">
        <f>Table8[[#This Row],[Abs Erorr 4]]/Table8[[#This Row],[Adj Close]]</f>
        <v>5.0780619106036515E-3</v>
      </c>
    </row>
    <row r="230" spans="6:17" x14ac:dyDescent="0.3">
      <c r="F230" s="97">
        <v>43795</v>
      </c>
      <c r="G230" s="98">
        <v>147.45520020000001</v>
      </c>
      <c r="H230" s="60">
        <f t="shared" si="6"/>
        <v>145.53626098999999</v>
      </c>
      <c r="I230" s="60">
        <f>(Table8[[#This Row],[Adj Close]]-Table8[[#This Row],[Forecast 3 Period]])</f>
        <v>1.9189392100000191</v>
      </c>
      <c r="J230" s="60">
        <f>Table8[[#This Row],[Erorr ]]^2</f>
        <v>3.6823276916754972</v>
      </c>
      <c r="K230" s="60">
        <f>ABS(Table8[[#This Row],[Erorr ]])</f>
        <v>1.9189392100000191</v>
      </c>
      <c r="L230" s="8">
        <f>Table8[[#This Row],[Abs Erorr ]]/Table8[[#This Row],[Adj Close]]</f>
        <v>1.3013709976977936E-2</v>
      </c>
      <c r="M230" s="64">
        <f t="shared" si="7"/>
        <v>145.34841308</v>
      </c>
      <c r="N230" s="60">
        <f>(Table8[[#This Row],[Adj Close]]-Table8[[#This Row],[Forecast 6 Period ]])</f>
        <v>2.106787120000007</v>
      </c>
      <c r="O230" s="60">
        <f>Table8[[#This Row],[Erorr 2]]^2</f>
        <v>4.438551968997924</v>
      </c>
      <c r="P230" s="60">
        <f>ABS(Table8[[#This Row],[Erorr 2]])</f>
        <v>2.106787120000007</v>
      </c>
      <c r="Q230" s="8">
        <f>Table8[[#This Row],[Abs Erorr 4]]/Table8[[#This Row],[Adj Close]]</f>
        <v>1.4287642057672287E-2</v>
      </c>
    </row>
    <row r="231" spans="6:17" x14ac:dyDescent="0.3">
      <c r="F231" s="97">
        <v>43796</v>
      </c>
      <c r="G231" s="98">
        <v>149.77677919999999</v>
      </c>
      <c r="H231" s="60">
        <f t="shared" si="6"/>
        <v>146.23852385999999</v>
      </c>
      <c r="I231" s="60">
        <f>(Table8[[#This Row],[Adj Close]]-Table8[[#This Row],[Forecast 3 Period]])</f>
        <v>3.5382553400000063</v>
      </c>
      <c r="J231" s="60">
        <f>Table8[[#This Row],[Erorr ]]^2</f>
        <v>12.51925085103856</v>
      </c>
      <c r="K231" s="60">
        <f>ABS(Table8[[#This Row],[Erorr ]])</f>
        <v>3.5382553400000063</v>
      </c>
      <c r="L231" s="8">
        <f>Table8[[#This Row],[Abs Erorr ]]/Table8[[#This Row],[Adj Close]]</f>
        <v>2.3623524012859842E-2</v>
      </c>
      <c r="M231" s="64">
        <f t="shared" si="7"/>
        <v>145.83103790000001</v>
      </c>
      <c r="N231" s="60">
        <f>(Table8[[#This Row],[Adj Close]]-Table8[[#This Row],[Forecast 6 Period ]])</f>
        <v>3.9457412999999804</v>
      </c>
      <c r="O231" s="60">
        <f>Table8[[#This Row],[Erorr 2]]^2</f>
        <v>15.568874406525534</v>
      </c>
      <c r="P231" s="60">
        <f>ABS(Table8[[#This Row],[Erorr 2]])</f>
        <v>3.9457412999999804</v>
      </c>
      <c r="Q231" s="8">
        <f>Table8[[#This Row],[Abs Erorr 4]]/Table8[[#This Row],[Adj Close]]</f>
        <v>2.634414574191872E-2</v>
      </c>
    </row>
    <row r="232" spans="6:17" x14ac:dyDescent="0.3">
      <c r="F232" s="97">
        <v>43798</v>
      </c>
      <c r="G232" s="98">
        <v>150.32588200000001</v>
      </c>
      <c r="H232" s="60">
        <f t="shared" si="6"/>
        <v>147.85496828000001</v>
      </c>
      <c r="I232" s="60">
        <f>(Table8[[#This Row],[Adj Close]]-Table8[[#This Row],[Forecast 3 Period]])</f>
        <v>2.4709137199999986</v>
      </c>
      <c r="J232" s="60">
        <f>Table8[[#This Row],[Erorr ]]^2</f>
        <v>6.1054146116842318</v>
      </c>
      <c r="K232" s="60">
        <f>ABS(Table8[[#This Row],[Erorr ]])</f>
        <v>2.4709137199999986</v>
      </c>
      <c r="L232" s="8">
        <f>Table8[[#This Row],[Abs Erorr ]]/Table8[[#This Row],[Adj Close]]</f>
        <v>1.6437047879752326E-2</v>
      </c>
      <c r="M232" s="64">
        <f t="shared" si="7"/>
        <v>146.72692261</v>
      </c>
      <c r="N232" s="60">
        <f>(Table8[[#This Row],[Adj Close]]-Table8[[#This Row],[Forecast 6 Period ]])</f>
        <v>3.5989593900000045</v>
      </c>
      <c r="O232" s="60">
        <f>Table8[[#This Row],[Erorr 2]]^2</f>
        <v>12.952508690869205</v>
      </c>
      <c r="P232" s="60">
        <f>ABS(Table8[[#This Row],[Erorr 2]])</f>
        <v>3.5989593900000045</v>
      </c>
      <c r="Q232" s="8">
        <f>Table8[[#This Row],[Abs Erorr 4]]/Table8[[#This Row],[Adj Close]]</f>
        <v>2.3941049552598032E-2</v>
      </c>
    </row>
    <row r="233" spans="6:17" x14ac:dyDescent="0.3">
      <c r="F233" s="97">
        <v>43801</v>
      </c>
      <c r="G233" s="98">
        <v>146.80976870000001</v>
      </c>
      <c r="H233" s="60">
        <f t="shared" si="6"/>
        <v>149.29994662000001</v>
      </c>
      <c r="I233" s="60">
        <f>(Table8[[#This Row],[Adj Close]]-Table8[[#This Row],[Forecast 3 Period]])</f>
        <v>-2.4901779200000078</v>
      </c>
      <c r="J233" s="60">
        <f>Table8[[#This Row],[Erorr ]]^2</f>
        <v>6.2009860732555655</v>
      </c>
      <c r="K233" s="60">
        <f>ABS(Table8[[#This Row],[Erorr ]])</f>
        <v>2.4901779200000078</v>
      </c>
      <c r="L233" s="8">
        <f>Table8[[#This Row],[Abs Erorr ]]/Table8[[#This Row],[Adj Close]]</f>
        <v>1.6961936130344218E-2</v>
      </c>
      <c r="M233" s="64">
        <f t="shared" si="7"/>
        <v>147.73648072999998</v>
      </c>
      <c r="N233" s="60">
        <f>(Table8[[#This Row],[Adj Close]]-Table8[[#This Row],[Forecast 6 Period ]])</f>
        <v>-0.92671202999997604</v>
      </c>
      <c r="O233" s="60">
        <f>Table8[[#This Row],[Erorr 2]]^2</f>
        <v>0.85879518654667653</v>
      </c>
      <c r="P233" s="60">
        <f>ABS(Table8[[#This Row],[Erorr 2]])</f>
        <v>0.92671202999997604</v>
      </c>
      <c r="Q233" s="8">
        <f>Table8[[#This Row],[Abs Erorr 4]]/Table8[[#This Row],[Adj Close]]</f>
        <v>6.3123321983680506E-3</v>
      </c>
    </row>
    <row r="234" spans="6:17" x14ac:dyDescent="0.3">
      <c r="F234" s="97">
        <v>43802</v>
      </c>
      <c r="G234" s="98">
        <v>149.3529053</v>
      </c>
      <c r="H234" s="60">
        <f t="shared" si="6"/>
        <v>148.75470584000001</v>
      </c>
      <c r="I234" s="60">
        <f>(Table8[[#This Row],[Adj Close]]-Table8[[#This Row],[Forecast 3 Period]])</f>
        <v>0.59819945999998936</v>
      </c>
      <c r="J234" s="60">
        <f>Table8[[#This Row],[Erorr ]]^2</f>
        <v>0.35784259394427886</v>
      </c>
      <c r="K234" s="60">
        <f>ABS(Table8[[#This Row],[Erorr ]])</f>
        <v>0.59819945999998936</v>
      </c>
      <c r="L234" s="8">
        <f>Table8[[#This Row],[Abs Erorr ]]/Table8[[#This Row],[Adj Close]]</f>
        <v>4.0052750148944667E-3</v>
      </c>
      <c r="M234" s="64">
        <f t="shared" si="7"/>
        <v>147.95900728000001</v>
      </c>
      <c r="N234" s="60">
        <f>(Table8[[#This Row],[Adj Close]]-Table8[[#This Row],[Forecast 6 Period ]])</f>
        <v>1.3938980199999946</v>
      </c>
      <c r="O234" s="60">
        <f>Table8[[#This Row],[Erorr 2]]^2</f>
        <v>1.9429516901599055</v>
      </c>
      <c r="P234" s="60">
        <f>ABS(Table8[[#This Row],[Erorr 2]])</f>
        <v>1.3938980199999946</v>
      </c>
      <c r="Q234" s="8">
        <f>Table8[[#This Row],[Abs Erorr 4]]/Table8[[#This Row],[Adj Close]]</f>
        <v>9.3329153336530017E-3</v>
      </c>
    </row>
    <row r="235" spans="6:17" x14ac:dyDescent="0.3">
      <c r="F235" s="97">
        <v>43803</v>
      </c>
      <c r="G235" s="98">
        <v>148.13916019999999</v>
      </c>
      <c r="H235" s="60">
        <f t="shared" si="6"/>
        <v>148.88185733</v>
      </c>
      <c r="I235" s="60">
        <f>(Table8[[#This Row],[Adj Close]]-Table8[[#This Row],[Forecast 3 Period]])</f>
        <v>-0.74269713000001047</v>
      </c>
      <c r="J235" s="60">
        <f>Table8[[#This Row],[Erorr ]]^2</f>
        <v>0.55159902691025242</v>
      </c>
      <c r="K235" s="60">
        <f>ABS(Table8[[#This Row],[Erorr ]])</f>
        <v>0.74269713000001047</v>
      </c>
      <c r="L235" s="8">
        <f>Table8[[#This Row],[Abs Erorr ]]/Table8[[#This Row],[Adj Close]]</f>
        <v>5.0135097903708141E-3</v>
      </c>
      <c r="M235" s="64">
        <f t="shared" si="7"/>
        <v>148.56781924000001</v>
      </c>
      <c r="N235" s="60">
        <f>(Table8[[#This Row],[Adj Close]]-Table8[[#This Row],[Forecast 6 Period ]])</f>
        <v>-0.42865904000001365</v>
      </c>
      <c r="O235" s="60">
        <f>Table8[[#This Row],[Erorr 2]]^2</f>
        <v>0.18374857257373331</v>
      </c>
      <c r="P235" s="60">
        <f>ABS(Table8[[#This Row],[Erorr 2]])</f>
        <v>0.42865904000001365</v>
      </c>
      <c r="Q235" s="8">
        <f>Table8[[#This Row],[Abs Erorr 4]]/Table8[[#This Row],[Adj Close]]</f>
        <v>2.893624072266164E-3</v>
      </c>
    </row>
    <row r="236" spans="6:17" x14ac:dyDescent="0.3">
      <c r="F236" s="97">
        <v>43804</v>
      </c>
      <c r="G236" s="98">
        <v>147.81161499999999</v>
      </c>
      <c r="H236" s="60">
        <f t="shared" si="6"/>
        <v>148.10446628</v>
      </c>
      <c r="I236" s="60">
        <f>(Table8[[#This Row],[Adj Close]]-Table8[[#This Row],[Forecast 3 Period]])</f>
        <v>-0.29285128000000782</v>
      </c>
      <c r="J236" s="60">
        <f>Table8[[#This Row],[Erorr ]]^2</f>
        <v>8.5761872197642974E-2</v>
      </c>
      <c r="K236" s="60">
        <f>ABS(Table8[[#This Row],[Erorr ]])</f>
        <v>0.29285128000000782</v>
      </c>
      <c r="L236" s="8">
        <f>Table8[[#This Row],[Abs Erorr ]]/Table8[[#This Row],[Adj Close]]</f>
        <v>1.9812467376126553E-3</v>
      </c>
      <c r="M236" s="64">
        <f t="shared" si="7"/>
        <v>148.64874118</v>
      </c>
      <c r="N236" s="60">
        <f>(Table8[[#This Row],[Adj Close]]-Table8[[#This Row],[Forecast 6 Period ]])</f>
        <v>-0.83712618000001271</v>
      </c>
      <c r="O236" s="60">
        <f>Table8[[#This Row],[Erorr 2]]^2</f>
        <v>0.70078024124141369</v>
      </c>
      <c r="P236" s="60">
        <f>ABS(Table8[[#This Row],[Erorr 2]])</f>
        <v>0.83712618000001271</v>
      </c>
      <c r="Q236" s="8">
        <f>Table8[[#This Row],[Abs Erorr 4]]/Table8[[#This Row],[Adj Close]]</f>
        <v>5.6634668391926631E-3</v>
      </c>
    </row>
    <row r="237" spans="6:17" x14ac:dyDescent="0.3">
      <c r="F237" s="97">
        <v>43805</v>
      </c>
      <c r="G237" s="98">
        <v>148.60153199999999</v>
      </c>
      <c r="H237" s="60">
        <f t="shared" si="6"/>
        <v>148.37226565</v>
      </c>
      <c r="I237" s="60">
        <f>(Table8[[#This Row],[Adj Close]]-Table8[[#This Row],[Forecast 3 Period]])</f>
        <v>0.22926634999998896</v>
      </c>
      <c r="J237" s="60">
        <f>Table8[[#This Row],[Erorr ]]^2</f>
        <v>5.2563059242317439E-2</v>
      </c>
      <c r="K237" s="60">
        <f>ABS(Table8[[#This Row],[Erorr ]])</f>
        <v>0.22926634999998896</v>
      </c>
      <c r="L237" s="8">
        <f>Table8[[#This Row],[Abs Erorr ]]/Table8[[#This Row],[Adj Close]]</f>
        <v>1.542826287955019E-3</v>
      </c>
      <c r="M237" s="64">
        <f t="shared" si="7"/>
        <v>148.43295595999999</v>
      </c>
      <c r="N237" s="60">
        <f>(Table8[[#This Row],[Adj Close]]-Table8[[#This Row],[Forecast 6 Period ]])</f>
        <v>0.16857604000000492</v>
      </c>
      <c r="O237" s="60">
        <f>Table8[[#This Row],[Erorr 2]]^2</f>
        <v>2.841788126208326E-2</v>
      </c>
      <c r="P237" s="60">
        <f>ABS(Table8[[#This Row],[Erorr 2]])</f>
        <v>0.16857604000000492</v>
      </c>
      <c r="Q237" s="8">
        <f>Table8[[#This Row],[Abs Erorr 4]]/Table8[[#This Row],[Adj Close]]</f>
        <v>1.1344165684644822E-3</v>
      </c>
    </row>
    <row r="238" spans="6:17" x14ac:dyDescent="0.3">
      <c r="F238" s="97">
        <v>43808</v>
      </c>
      <c r="G238" s="98">
        <v>145.89462280000001</v>
      </c>
      <c r="H238" s="60">
        <f t="shared" si="6"/>
        <v>148.22584535999999</v>
      </c>
      <c r="I238" s="60">
        <f>(Table8[[#This Row],[Adj Close]]-Table8[[#This Row],[Forecast 3 Period]])</f>
        <v>-2.3312225599999863</v>
      </c>
      <c r="J238" s="60">
        <f>Table8[[#This Row],[Erorr ]]^2</f>
        <v>5.4345986242528896</v>
      </c>
      <c r="K238" s="60">
        <f>ABS(Table8[[#This Row],[Erorr ]])</f>
        <v>2.3312225599999863</v>
      </c>
      <c r="L238" s="8">
        <f>Table8[[#This Row],[Abs Erorr ]]/Table8[[#This Row],[Adj Close]]</f>
        <v>1.59788107008971E-2</v>
      </c>
      <c r="M238" s="64">
        <f t="shared" si="7"/>
        <v>148.49460757</v>
      </c>
      <c r="N238" s="60">
        <f>(Table8[[#This Row],[Adj Close]]-Table8[[#This Row],[Forecast 6 Period ]])</f>
        <v>-2.5999847699999918</v>
      </c>
      <c r="O238" s="60">
        <f>Table8[[#This Row],[Erorr 2]]^2</f>
        <v>6.7599208042319106</v>
      </c>
      <c r="P238" s="60">
        <f>ABS(Table8[[#This Row],[Erorr 2]])</f>
        <v>2.5999847699999918</v>
      </c>
      <c r="Q238" s="8">
        <f>Table8[[#This Row],[Abs Erorr 4]]/Table8[[#This Row],[Adj Close]]</f>
        <v>1.7820977360928424E-2</v>
      </c>
    </row>
    <row r="239" spans="6:17" x14ac:dyDescent="0.3">
      <c r="F239" s="97">
        <v>43809</v>
      </c>
      <c r="G239" s="98">
        <v>146.9157257</v>
      </c>
      <c r="H239" s="60">
        <f t="shared" si="6"/>
        <v>147.28179322</v>
      </c>
      <c r="I239" s="60">
        <f>(Table8[[#This Row],[Adj Close]]-Table8[[#This Row],[Forecast 3 Period]])</f>
        <v>-0.36606752000000142</v>
      </c>
      <c r="J239" s="60">
        <f>Table8[[#This Row],[Erorr ]]^2</f>
        <v>0.13400542919895145</v>
      </c>
      <c r="K239" s="60">
        <f>ABS(Table8[[#This Row],[Erorr ]])</f>
        <v>0.36606752000000142</v>
      </c>
      <c r="L239" s="8">
        <f>Table8[[#This Row],[Abs Erorr ]]/Table8[[#This Row],[Adj Close]]</f>
        <v>2.4916837068041753E-3</v>
      </c>
      <c r="M239" s="64">
        <f t="shared" si="7"/>
        <v>147.70565339999999</v>
      </c>
      <c r="N239" s="60">
        <f>(Table8[[#This Row],[Adj Close]]-Table8[[#This Row],[Forecast 6 Period ]])</f>
        <v>-0.78992769999999268</v>
      </c>
      <c r="O239" s="60">
        <f>Table8[[#This Row],[Erorr 2]]^2</f>
        <v>0.62398577122727839</v>
      </c>
      <c r="P239" s="60">
        <f>ABS(Table8[[#This Row],[Erorr 2]])</f>
        <v>0.78992769999999268</v>
      </c>
      <c r="Q239" s="8">
        <f>Table8[[#This Row],[Abs Erorr 4]]/Table8[[#This Row],[Adj Close]]</f>
        <v>5.3767402790700211E-3</v>
      </c>
    </row>
    <row r="240" spans="6:17" x14ac:dyDescent="0.3">
      <c r="F240" s="97">
        <v>43810</v>
      </c>
      <c r="G240" s="98">
        <v>149.4685211</v>
      </c>
      <c r="H240" s="60">
        <f t="shared" si="6"/>
        <v>147.11513672000001</v>
      </c>
      <c r="I240" s="60">
        <f>(Table8[[#This Row],[Adj Close]]-Table8[[#This Row],[Forecast 3 Period]])</f>
        <v>2.3533843799999943</v>
      </c>
      <c r="J240" s="60">
        <f>Table8[[#This Row],[Erorr ]]^2</f>
        <v>5.5384180400279579</v>
      </c>
      <c r="K240" s="60">
        <f>ABS(Table8[[#This Row],[Erorr ]])</f>
        <v>2.3533843799999943</v>
      </c>
      <c r="L240" s="8">
        <f>Table8[[#This Row],[Abs Erorr ]]/Table8[[#This Row],[Adj Close]]</f>
        <v>1.574501682816205E-2</v>
      </c>
      <c r="M240" s="64">
        <f t="shared" si="7"/>
        <v>147.59390564999998</v>
      </c>
      <c r="N240" s="60">
        <f>(Table8[[#This Row],[Adj Close]]-Table8[[#This Row],[Forecast 6 Period ]])</f>
        <v>1.8746154500000216</v>
      </c>
      <c r="O240" s="60">
        <f>Table8[[#This Row],[Erorr 2]]^2</f>
        <v>3.5141830853787837</v>
      </c>
      <c r="P240" s="60">
        <f>ABS(Table8[[#This Row],[Erorr 2]])</f>
        <v>1.8746154500000216</v>
      </c>
      <c r="Q240" s="8">
        <f>Table8[[#This Row],[Abs Erorr 4]]/Table8[[#This Row],[Adj Close]]</f>
        <v>1.2541874611483136E-2</v>
      </c>
    </row>
    <row r="241" spans="6:17" x14ac:dyDescent="0.3">
      <c r="F241" s="97">
        <v>43811</v>
      </c>
      <c r="G241" s="98">
        <v>149.36254880000001</v>
      </c>
      <c r="H241" s="60">
        <f t="shared" si="6"/>
        <v>147.63051299</v>
      </c>
      <c r="I241" s="60">
        <f>(Table8[[#This Row],[Adj Close]]-Table8[[#This Row],[Forecast 3 Period]])</f>
        <v>1.7320358100000135</v>
      </c>
      <c r="J241" s="60">
        <f>Table8[[#This Row],[Erorr ]]^2</f>
        <v>2.9999480471224027</v>
      </c>
      <c r="K241" s="60">
        <f>ABS(Table8[[#This Row],[Erorr ]])</f>
        <v>1.7320358100000135</v>
      </c>
      <c r="L241" s="8">
        <f>Table8[[#This Row],[Abs Erorr ]]/Table8[[#This Row],[Adj Close]]</f>
        <v>1.1596185415389841E-2</v>
      </c>
      <c r="M241" s="64">
        <f t="shared" si="7"/>
        <v>147.77115784</v>
      </c>
      <c r="N241" s="60">
        <f>(Table8[[#This Row],[Adj Close]]-Table8[[#This Row],[Forecast 6 Period ]])</f>
        <v>1.5913909600000125</v>
      </c>
      <c r="O241" s="60">
        <f>Table8[[#This Row],[Erorr 2]]^2</f>
        <v>2.5325251875697612</v>
      </c>
      <c r="P241" s="60">
        <f>ABS(Table8[[#This Row],[Erorr 2]])</f>
        <v>1.5913909600000125</v>
      </c>
      <c r="Q241" s="8">
        <f>Table8[[#This Row],[Abs Erorr 4]]/Table8[[#This Row],[Adj Close]]</f>
        <v>1.065455144402311E-2</v>
      </c>
    </row>
    <row r="242" spans="6:17" x14ac:dyDescent="0.3">
      <c r="F242" s="97">
        <v>43812</v>
      </c>
      <c r="G242" s="98">
        <v>149.3818359</v>
      </c>
      <c r="H242" s="60">
        <f t="shared" si="6"/>
        <v>148.66029355999999</v>
      </c>
      <c r="I242" s="60">
        <f>(Table8[[#This Row],[Adj Close]]-Table8[[#This Row],[Forecast 3 Period]])</f>
        <v>0.72154234000001338</v>
      </c>
      <c r="J242" s="60">
        <f>Table8[[#This Row],[Erorr ]]^2</f>
        <v>0.52062334841269486</v>
      </c>
      <c r="K242" s="60">
        <f>ABS(Table8[[#This Row],[Erorr ]])</f>
        <v>0.72154234000001338</v>
      </c>
      <c r="L242" s="8">
        <f>Table8[[#This Row],[Abs Erorr ]]/Table8[[#This Row],[Adj Close]]</f>
        <v>4.8301879251439394E-3</v>
      </c>
      <c r="M242" s="64">
        <f t="shared" si="7"/>
        <v>147.96959837999998</v>
      </c>
      <c r="N242" s="60">
        <f>(Table8[[#This Row],[Adj Close]]-Table8[[#This Row],[Forecast 6 Period ]])</f>
        <v>1.4122375200000192</v>
      </c>
      <c r="O242" s="60">
        <f>Table8[[#This Row],[Erorr 2]]^2</f>
        <v>1.9944148128958048</v>
      </c>
      <c r="P242" s="60">
        <f>ABS(Table8[[#This Row],[Erorr 2]])</f>
        <v>1.4122375200000192</v>
      </c>
      <c r="Q242" s="8">
        <f>Table8[[#This Row],[Abs Erorr 4]]/Table8[[#This Row],[Adj Close]]</f>
        <v>9.453877116260688E-3</v>
      </c>
    </row>
    <row r="243" spans="6:17" x14ac:dyDescent="0.3">
      <c r="F243" s="97">
        <v>43815</v>
      </c>
      <c r="G243" s="98">
        <v>153.360321</v>
      </c>
      <c r="H243" s="60">
        <f t="shared" si="6"/>
        <v>149.40205533</v>
      </c>
      <c r="I243" s="60">
        <f>(Table8[[#This Row],[Adj Close]]-Table8[[#This Row],[Forecast 3 Period]])</f>
        <v>3.958265670000003</v>
      </c>
      <c r="J243" s="60">
        <f>Table8[[#This Row],[Erorr ]]^2</f>
        <v>15.667867114300572</v>
      </c>
      <c r="K243" s="60">
        <f>ABS(Table8[[#This Row],[Erorr ]])</f>
        <v>3.958265670000003</v>
      </c>
      <c r="L243" s="8">
        <f>Table8[[#This Row],[Abs Erorr ]]/Table8[[#This Row],[Adj Close]]</f>
        <v>2.5810233339300347E-2</v>
      </c>
      <c r="M243" s="64">
        <f t="shared" si="7"/>
        <v>148.47534178000001</v>
      </c>
      <c r="N243" s="60">
        <f>(Table8[[#This Row],[Adj Close]]-Table8[[#This Row],[Forecast 6 Period ]])</f>
        <v>4.8849792199999911</v>
      </c>
      <c r="O243" s="60">
        <f>Table8[[#This Row],[Erorr 2]]^2</f>
        <v>23.863021979831721</v>
      </c>
      <c r="P243" s="60">
        <f>ABS(Table8[[#This Row],[Erorr 2]])</f>
        <v>4.8849792199999911</v>
      </c>
      <c r="Q243" s="8">
        <f>Table8[[#This Row],[Abs Erorr 4]]/Table8[[#This Row],[Adj Close]]</f>
        <v>3.1852953802828772E-2</v>
      </c>
    </row>
    <row r="244" spans="6:17" x14ac:dyDescent="0.3">
      <c r="F244" s="97">
        <v>43816</v>
      </c>
      <c r="G244" s="98">
        <v>153.93832399999999</v>
      </c>
      <c r="H244" s="60">
        <f t="shared" si="6"/>
        <v>150.96744380999999</v>
      </c>
      <c r="I244" s="60">
        <f>(Table8[[#This Row],[Adj Close]]-Table8[[#This Row],[Forecast 3 Period]])</f>
        <v>2.9708801900000026</v>
      </c>
      <c r="J244" s="60">
        <f>Table8[[#This Row],[Erorr ]]^2</f>
        <v>8.826129103334452</v>
      </c>
      <c r="K244" s="60">
        <f>ABS(Table8[[#This Row],[Erorr ]])</f>
        <v>2.9708801900000026</v>
      </c>
      <c r="L244" s="8">
        <f>Table8[[#This Row],[Abs Erorr ]]/Table8[[#This Row],[Adj Close]]</f>
        <v>1.9299158993052325E-2</v>
      </c>
      <c r="M244" s="64">
        <f t="shared" si="7"/>
        <v>149.59568021000001</v>
      </c>
      <c r="N244" s="60">
        <f>(Table8[[#This Row],[Adj Close]]-Table8[[#This Row],[Forecast 6 Period ]])</f>
        <v>4.3426437899999826</v>
      </c>
      <c r="O244" s="60">
        <f>Table8[[#This Row],[Erorr 2]]^2</f>
        <v>18.858555086825412</v>
      </c>
      <c r="P244" s="60">
        <f>ABS(Table8[[#This Row],[Erorr 2]])</f>
        <v>4.3426437899999826</v>
      </c>
      <c r="Q244" s="8">
        <f>Table8[[#This Row],[Abs Erorr 4]]/Table8[[#This Row],[Adj Close]]</f>
        <v>2.8210283684782633E-2</v>
      </c>
    </row>
    <row r="245" spans="6:17" x14ac:dyDescent="0.3">
      <c r="F245" s="97">
        <v>43817</v>
      </c>
      <c r="G245" s="98">
        <v>154.76676939999999</v>
      </c>
      <c r="H245" s="60">
        <f t="shared" si="6"/>
        <v>152.39797666999999</v>
      </c>
      <c r="I245" s="60">
        <f>(Table8[[#This Row],[Adj Close]]-Table8[[#This Row],[Forecast 3 Period]])</f>
        <v>2.3687927299999956</v>
      </c>
      <c r="J245" s="60">
        <f>Table8[[#This Row],[Erorr ]]^2</f>
        <v>5.6111789977008319</v>
      </c>
      <c r="K245" s="60">
        <f>ABS(Table8[[#This Row],[Erorr ]])</f>
        <v>2.3687927299999956</v>
      </c>
      <c r="L245" s="8">
        <f>Table8[[#This Row],[Abs Erorr ]]/Table8[[#This Row],[Adj Close]]</f>
        <v>1.5305564231800756E-2</v>
      </c>
      <c r="M245" s="64">
        <f t="shared" si="7"/>
        <v>150.84703062</v>
      </c>
      <c r="N245" s="60">
        <f>(Table8[[#This Row],[Adj Close]]-Table8[[#This Row],[Forecast 6 Period ]])</f>
        <v>3.9197387799999888</v>
      </c>
      <c r="O245" s="60">
        <f>Table8[[#This Row],[Erorr 2]]^2</f>
        <v>15.364352103435801</v>
      </c>
      <c r="P245" s="60">
        <f>ABS(Table8[[#This Row],[Erorr 2]])</f>
        <v>3.9197387799999888</v>
      </c>
      <c r="Q245" s="8">
        <f>Table8[[#This Row],[Abs Erorr 4]]/Table8[[#This Row],[Adj Close]]</f>
        <v>2.5326746789353018E-2</v>
      </c>
    </row>
    <row r="246" spans="6:17" x14ac:dyDescent="0.3">
      <c r="F246" s="97">
        <v>43818</v>
      </c>
      <c r="G246" s="98">
        <v>154.28512570000001</v>
      </c>
      <c r="H246" s="60">
        <f t="shared" si="6"/>
        <v>154.09630125999999</v>
      </c>
      <c r="I246" s="60">
        <f>(Table8[[#This Row],[Adj Close]]-Table8[[#This Row],[Forecast 3 Period]])</f>
        <v>0.18882444000001897</v>
      </c>
      <c r="J246" s="60">
        <f>Table8[[#This Row],[Erorr ]]^2</f>
        <v>3.5654669141320761E-2</v>
      </c>
      <c r="K246" s="60">
        <f>ABS(Table8[[#This Row],[Erorr ]])</f>
        <v>0.18882444000001897</v>
      </c>
      <c r="L246" s="8">
        <f>Table8[[#This Row],[Abs Erorr ]]/Table8[[#This Row],[Adj Close]]</f>
        <v>1.2238667800496788E-3</v>
      </c>
      <c r="M246" s="64">
        <f t="shared" si="7"/>
        <v>152.17255704999999</v>
      </c>
      <c r="N246" s="60">
        <f>(Table8[[#This Row],[Adj Close]]-Table8[[#This Row],[Forecast 6 Period ]])</f>
        <v>2.1125686500000143</v>
      </c>
      <c r="O246" s="60">
        <f>Table8[[#This Row],[Erorr 2]]^2</f>
        <v>4.4629463009628827</v>
      </c>
      <c r="P246" s="60">
        <f>ABS(Table8[[#This Row],[Erorr 2]])</f>
        <v>2.1125686500000143</v>
      </c>
      <c r="Q246" s="8">
        <f>Table8[[#This Row],[Abs Erorr 4]]/Table8[[#This Row],[Adj Close]]</f>
        <v>1.3692626819436905E-2</v>
      </c>
    </row>
    <row r="247" spans="6:17" x14ac:dyDescent="0.3">
      <c r="F247" s="97">
        <v>43819</v>
      </c>
      <c r="G247" s="98">
        <v>155.4507294</v>
      </c>
      <c r="H247" s="60">
        <f t="shared" si="6"/>
        <v>154.32557829999999</v>
      </c>
      <c r="I247" s="60">
        <f>(Table8[[#This Row],[Adj Close]]-Table8[[#This Row],[Forecast 3 Period]])</f>
        <v>1.1251511000000107</v>
      </c>
      <c r="J247" s="60">
        <f>Table8[[#This Row],[Erorr ]]^2</f>
        <v>1.2659649978312342</v>
      </c>
      <c r="K247" s="60">
        <f>ABS(Table8[[#This Row],[Erorr ]])</f>
        <v>1.1251511000000107</v>
      </c>
      <c r="L247" s="8">
        <f>Table8[[#This Row],[Abs Erorr ]]/Table8[[#This Row],[Adj Close]]</f>
        <v>7.2379917697575676E-3</v>
      </c>
      <c r="M247" s="64">
        <f t="shared" si="7"/>
        <v>153.14454649000001</v>
      </c>
      <c r="N247" s="60">
        <f>(Table8[[#This Row],[Adj Close]]-Table8[[#This Row],[Forecast 6 Period ]])</f>
        <v>2.3061829099999898</v>
      </c>
      <c r="O247" s="60">
        <f>Table8[[#This Row],[Erorr 2]]^2</f>
        <v>5.3184796143760211</v>
      </c>
      <c r="P247" s="60">
        <f>ABS(Table8[[#This Row],[Erorr 2]])</f>
        <v>2.3061829099999898</v>
      </c>
      <c r="Q247" s="8">
        <f>Table8[[#This Row],[Abs Erorr 4]]/Table8[[#This Row],[Adj Close]]</f>
        <v>1.4835458919371205E-2</v>
      </c>
    </row>
    <row r="248" spans="6:17" x14ac:dyDescent="0.3">
      <c r="F248" s="97">
        <v>43822</v>
      </c>
      <c r="G248" s="98">
        <v>155.21955869999999</v>
      </c>
      <c r="H248" s="60">
        <f t="shared" si="6"/>
        <v>154.89586029</v>
      </c>
      <c r="I248" s="60">
        <f>(Table8[[#This Row],[Adj Close]]-Table8[[#This Row],[Forecast 3 Period]])</f>
        <v>0.32369840999999155</v>
      </c>
      <c r="J248" s="60">
        <f>Table8[[#This Row],[Erorr ]]^2</f>
        <v>0.10478066063652264</v>
      </c>
      <c r="K248" s="60">
        <f>ABS(Table8[[#This Row],[Erorr ]])</f>
        <v>0.32369840999999155</v>
      </c>
      <c r="L248" s="8">
        <f>Table8[[#This Row],[Abs Erorr ]]/Table8[[#This Row],[Adj Close]]</f>
        <v>2.0854228211382719E-3</v>
      </c>
      <c r="M248" s="64">
        <f t="shared" si="7"/>
        <v>153.96240539000001</v>
      </c>
      <c r="N248" s="60">
        <f>(Table8[[#This Row],[Adj Close]]-Table8[[#This Row],[Forecast 6 Period ]])</f>
        <v>1.2571533099999783</v>
      </c>
      <c r="O248" s="60">
        <f>Table8[[#This Row],[Erorr 2]]^2</f>
        <v>1.5804344448439016</v>
      </c>
      <c r="P248" s="60">
        <f>ABS(Table8[[#This Row],[Erorr 2]])</f>
        <v>1.2571533099999783</v>
      </c>
      <c r="Q248" s="8">
        <f>Table8[[#This Row],[Abs Erorr 4]]/Table8[[#This Row],[Adj Close]]</f>
        <v>8.0991939452020774E-3</v>
      </c>
    </row>
    <row r="249" spans="6:17" x14ac:dyDescent="0.3">
      <c r="F249" s="97">
        <v>43823</v>
      </c>
      <c r="G249" s="98">
        <v>155.34475710000001</v>
      </c>
      <c r="H249" s="60">
        <f t="shared" si="6"/>
        <v>155.00858001</v>
      </c>
      <c r="I249" s="60">
        <f>(Table8[[#This Row],[Adj Close]]-Table8[[#This Row],[Forecast 3 Period]])</f>
        <v>0.33617709000000673</v>
      </c>
      <c r="J249" s="60">
        <f>Table8[[#This Row],[Erorr ]]^2</f>
        <v>0.11301503584087262</v>
      </c>
      <c r="K249" s="60">
        <f>ABS(Table8[[#This Row],[Erorr ]])</f>
        <v>0.33617709000000673</v>
      </c>
      <c r="L249" s="8">
        <f>Table8[[#This Row],[Abs Erorr ]]/Table8[[#This Row],[Adj Close]]</f>
        <v>2.1640710396399125E-3</v>
      </c>
      <c r="M249" s="64">
        <f t="shared" si="7"/>
        <v>154.67430114000001</v>
      </c>
      <c r="N249" s="60">
        <f>(Table8[[#This Row],[Adj Close]]-Table8[[#This Row],[Forecast 6 Period ]])</f>
        <v>0.67045595999999819</v>
      </c>
      <c r="O249" s="60">
        <f>Table8[[#This Row],[Erorr 2]]^2</f>
        <v>0.44951119429951919</v>
      </c>
      <c r="P249" s="60">
        <f>ABS(Table8[[#This Row],[Erorr 2]])</f>
        <v>0.67045595999999819</v>
      </c>
      <c r="Q249" s="8">
        <f>Table8[[#This Row],[Abs Erorr 4]]/Table8[[#This Row],[Adj Close]]</f>
        <v>4.3159226775088769E-3</v>
      </c>
    </row>
    <row r="250" spans="6:17" x14ac:dyDescent="0.3">
      <c r="F250" s="97">
        <v>43825</v>
      </c>
      <c r="G250" s="98">
        <v>156.25027470000001</v>
      </c>
      <c r="H250" s="60">
        <f t="shared" si="6"/>
        <v>155.33898927000001</v>
      </c>
      <c r="I250" s="60">
        <f>(Table8[[#This Row],[Adj Close]]-Table8[[#This Row],[Forecast 3 Period]])</f>
        <v>0.9112854299999924</v>
      </c>
      <c r="J250" s="60">
        <f>Table8[[#This Row],[Erorr ]]^2</f>
        <v>0.83044113493027105</v>
      </c>
      <c r="K250" s="60">
        <f>ABS(Table8[[#This Row],[Erorr ]])</f>
        <v>0.9112854299999924</v>
      </c>
      <c r="L250" s="8">
        <f>Table8[[#This Row],[Abs Erorr ]]/Table8[[#This Row],[Adj Close]]</f>
        <v>5.8322164984967693E-3</v>
      </c>
      <c r="M250" s="64">
        <f t="shared" si="7"/>
        <v>154.93054352000001</v>
      </c>
      <c r="N250" s="60">
        <f>(Table8[[#This Row],[Adj Close]]-Table8[[#This Row],[Forecast 6 Period ]])</f>
        <v>1.3197311799999909</v>
      </c>
      <c r="O250" s="60">
        <f>Table8[[#This Row],[Erorr 2]]^2</f>
        <v>1.7416903874641685</v>
      </c>
      <c r="P250" s="60">
        <f>ABS(Table8[[#This Row],[Erorr 2]])</f>
        <v>1.3197311799999909</v>
      </c>
      <c r="Q250" s="8">
        <f>Table8[[#This Row],[Abs Erorr 4]]/Table8[[#This Row],[Adj Close]]</f>
        <v>8.4462647027908934E-3</v>
      </c>
    </row>
    <row r="251" spans="6:17" x14ac:dyDescent="0.3">
      <c r="F251" s="97">
        <v>43826</v>
      </c>
      <c r="G251" s="98">
        <v>157.29066470000001</v>
      </c>
      <c r="H251" s="60">
        <f t="shared" si="6"/>
        <v>155.66940461999999</v>
      </c>
      <c r="I251" s="60">
        <f>(Table8[[#This Row],[Adj Close]]-Table8[[#This Row],[Forecast 3 Period]])</f>
        <v>1.6212600800000132</v>
      </c>
      <c r="J251" s="60">
        <f>Table8[[#This Row],[Erorr ]]^2</f>
        <v>2.6284842470016492</v>
      </c>
      <c r="K251" s="60">
        <f>ABS(Table8[[#This Row],[Erorr ]])</f>
        <v>1.6212600800000132</v>
      </c>
      <c r="L251" s="8">
        <f>Table8[[#This Row],[Abs Erorr ]]/Table8[[#This Row],[Adj Close]]</f>
        <v>1.0307414512439359E-2</v>
      </c>
      <c r="M251" s="64">
        <f t="shared" si="7"/>
        <v>155.35825349000001</v>
      </c>
      <c r="N251" s="60">
        <f>(Table8[[#This Row],[Adj Close]]-Table8[[#This Row],[Forecast 6 Period ]])</f>
        <v>1.9324112099999979</v>
      </c>
      <c r="O251" s="60">
        <f>Table8[[#This Row],[Erorr 2]]^2</f>
        <v>3.7342130845336561</v>
      </c>
      <c r="P251" s="60">
        <f>ABS(Table8[[#This Row],[Erorr 2]])</f>
        <v>1.9324112099999979</v>
      </c>
      <c r="Q251" s="8">
        <f>Table8[[#This Row],[Abs Erorr 4]]/Table8[[#This Row],[Adj Close]]</f>
        <v>1.228560648329435E-2</v>
      </c>
    </row>
    <row r="252" spans="6:17" x14ac:dyDescent="0.3">
      <c r="F252" s="97">
        <v>43829</v>
      </c>
      <c r="G252" s="98">
        <v>156.308075</v>
      </c>
      <c r="H252" s="60">
        <f t="shared" si="6"/>
        <v>156.39477542</v>
      </c>
      <c r="I252" s="60">
        <f>(Table8[[#This Row],[Adj Close]]-Table8[[#This Row],[Forecast 3 Period]])</f>
        <v>-8.6700419999999667E-2</v>
      </c>
      <c r="J252" s="60">
        <f>Table8[[#This Row],[Erorr ]]^2</f>
        <v>7.516962828176342E-3</v>
      </c>
      <c r="K252" s="60">
        <f>ABS(Table8[[#This Row],[Erorr ]])</f>
        <v>8.6700419999999667E-2</v>
      </c>
      <c r="L252" s="8">
        <f>Table8[[#This Row],[Abs Erorr ]]/Table8[[#This Row],[Adj Close]]</f>
        <v>5.5467652582887777E-4</v>
      </c>
      <c r="M252" s="64">
        <f t="shared" si="7"/>
        <v>155.79463655000004</v>
      </c>
      <c r="N252" s="60">
        <f>(Table8[[#This Row],[Adj Close]]-Table8[[#This Row],[Forecast 6 Period ]])</f>
        <v>0.51343844999996691</v>
      </c>
      <c r="O252" s="60">
        <f>Table8[[#This Row],[Erorr 2]]^2</f>
        <v>0.26361904193836849</v>
      </c>
      <c r="P252" s="60">
        <f>ABS(Table8[[#This Row],[Erorr 2]])</f>
        <v>0.51343844999996691</v>
      </c>
      <c r="Q252" s="8">
        <f>Table8[[#This Row],[Abs Erorr 4]]/Table8[[#This Row],[Adj Close]]</f>
        <v>3.2847851910399826E-3</v>
      </c>
    </row>
    <row r="253" spans="6:17" x14ac:dyDescent="0.3">
      <c r="F253" s="97">
        <v>43830</v>
      </c>
      <c r="G253" s="98">
        <v>156.82829280000001</v>
      </c>
      <c r="H253" s="60">
        <f t="shared" si="6"/>
        <v>156.58551181999999</v>
      </c>
      <c r="I253" s="60">
        <f>(Table8[[#This Row],[Adj Close]]-Table8[[#This Row],[Forecast 3 Period]])</f>
        <v>0.24278098000002046</v>
      </c>
      <c r="J253" s="60">
        <f>Table8[[#This Row],[Erorr ]]^2</f>
        <v>5.8942604249770339E-2</v>
      </c>
      <c r="K253" s="60">
        <f>ABS(Table8[[#This Row],[Erorr ]])</f>
        <v>0.24278098000002046</v>
      </c>
      <c r="L253" s="8">
        <f>Table8[[#This Row],[Abs Erorr ]]/Table8[[#This Row],[Adj Close]]</f>
        <v>1.5480687551042477E-3</v>
      </c>
      <c r="M253" s="64">
        <f t="shared" si="7"/>
        <v>156.10578311</v>
      </c>
      <c r="N253" s="60">
        <f>(Table8[[#This Row],[Adj Close]]-Table8[[#This Row],[Forecast 6 Period ]])</f>
        <v>0.72250969000000964</v>
      </c>
      <c r="O253" s="60">
        <f>Table8[[#This Row],[Erorr 2]]^2</f>
        <v>0.52202025214391001</v>
      </c>
      <c r="P253" s="60">
        <f>ABS(Table8[[#This Row],[Erorr 2]])</f>
        <v>0.72250969000000964</v>
      </c>
      <c r="Q253" s="8">
        <f>Table8[[#This Row],[Abs Erorr 4]]/Table8[[#This Row],[Adj Close]]</f>
        <v>4.6070111272677808E-3</v>
      </c>
    </row>
    <row r="254" spans="6:17" x14ac:dyDescent="0.3">
      <c r="F254" s="97">
        <v>43832</v>
      </c>
      <c r="G254" s="98">
        <v>157.33885190000001</v>
      </c>
      <c r="H254" s="60">
        <f t="shared" si="6"/>
        <v>156.81093903000001</v>
      </c>
      <c r="I254" s="60">
        <f>(Table8[[#This Row],[Adj Close]]-Table8[[#This Row],[Forecast 3 Period]])</f>
        <v>0.52791286999999443</v>
      </c>
      <c r="J254" s="60">
        <f>Table8[[#This Row],[Erorr ]]^2</f>
        <v>0.278691998311631</v>
      </c>
      <c r="K254" s="60">
        <f>ABS(Table8[[#This Row],[Erorr ]])</f>
        <v>0.52791286999999443</v>
      </c>
      <c r="L254" s="8">
        <f>Table8[[#This Row],[Abs Erorr ]]/Table8[[#This Row],[Adj Close]]</f>
        <v>3.3552607231144694E-3</v>
      </c>
      <c r="M254" s="64">
        <f t="shared" si="7"/>
        <v>156.39189302</v>
      </c>
      <c r="N254" s="60">
        <f>(Table8[[#This Row],[Adj Close]]-Table8[[#This Row],[Forecast 6 Period ]])</f>
        <v>0.94695888000001105</v>
      </c>
      <c r="O254" s="60">
        <f>Table8[[#This Row],[Erorr 2]]^2</f>
        <v>0.89673112041087533</v>
      </c>
      <c r="P254" s="60">
        <f>ABS(Table8[[#This Row],[Erorr 2]])</f>
        <v>0.94695888000001105</v>
      </c>
      <c r="Q254" s="8">
        <f>Table8[[#This Row],[Abs Erorr 4]]/Table8[[#This Row],[Adj Close]]</f>
        <v>6.0185953346212958E-3</v>
      </c>
    </row>
    <row r="255" spans="6:17" x14ac:dyDescent="0.3">
      <c r="F255" s="97">
        <v>43833</v>
      </c>
      <c r="G255" s="98">
        <v>156.70304870000001</v>
      </c>
      <c r="H255" s="60">
        <f t="shared" si="6"/>
        <v>156.87645110000003</v>
      </c>
      <c r="I255" s="60">
        <f>(Table8[[#This Row],[Adj Close]]-Table8[[#This Row],[Forecast 3 Period]])</f>
        <v>-0.17340240000001472</v>
      </c>
      <c r="J255" s="60">
        <f>Table8[[#This Row],[Erorr ]]^2</f>
        <v>3.0068392325765105E-2</v>
      </c>
      <c r="K255" s="60">
        <f>ABS(Table8[[#This Row],[Erorr ]])</f>
        <v>0.17340240000001472</v>
      </c>
      <c r="L255" s="8">
        <f>Table8[[#This Row],[Abs Erorr ]]/Table8[[#This Row],[Adj Close]]</f>
        <v>1.1065668564750439E-3</v>
      </c>
      <c r="M255" s="64">
        <f t="shared" si="7"/>
        <v>156.71268006000003</v>
      </c>
      <c r="N255" s="60">
        <f>(Table8[[#This Row],[Adj Close]]-Table8[[#This Row],[Forecast 6 Period ]])</f>
        <v>-9.6313600000144106E-3</v>
      </c>
      <c r="O255" s="60">
        <f>Table8[[#This Row],[Erorr 2]]^2</f>
        <v>9.2763095449877582E-5</v>
      </c>
      <c r="P255" s="60">
        <f>ABS(Table8[[#This Row],[Erorr 2]])</f>
        <v>9.6313600000144106E-3</v>
      </c>
      <c r="Q255" s="8">
        <f>Table8[[#This Row],[Abs Erorr 4]]/Table8[[#This Row],[Adj Close]]</f>
        <v>6.1462492784381987E-5</v>
      </c>
    </row>
    <row r="256" spans="6:17" x14ac:dyDescent="0.3">
      <c r="F256" s="97">
        <v>43836</v>
      </c>
      <c r="G256" s="98">
        <v>156.97276310000001</v>
      </c>
      <c r="H256" s="60">
        <f t="shared" si="6"/>
        <v>156.93136289</v>
      </c>
      <c r="I256" s="60">
        <f>(Table8[[#This Row],[Adj Close]]-Table8[[#This Row],[Forecast 3 Period]])</f>
        <v>4.1400210000006155E-2</v>
      </c>
      <c r="J256" s="60">
        <f>Table8[[#This Row],[Erorr ]]^2</f>
        <v>1.7139773880446097E-3</v>
      </c>
      <c r="K256" s="60">
        <f>ABS(Table8[[#This Row],[Erorr ]])</f>
        <v>4.1400210000006155E-2</v>
      </c>
      <c r="L256" s="8">
        <f>Table8[[#This Row],[Abs Erorr ]]/Table8[[#This Row],[Adj Close]]</f>
        <v>2.6374135985382394E-4</v>
      </c>
      <c r="M256" s="64">
        <f t="shared" si="7"/>
        <v>156.78974762000001</v>
      </c>
      <c r="N256" s="60">
        <f>(Table8[[#This Row],[Adj Close]]-Table8[[#This Row],[Forecast 6 Period ]])</f>
        <v>0.18301547999999457</v>
      </c>
      <c r="O256" s="60">
        <f>Table8[[#This Row],[Erorr 2]]^2</f>
        <v>3.3494665919628415E-2</v>
      </c>
      <c r="P256" s="60">
        <f>ABS(Table8[[#This Row],[Erorr 2]])</f>
        <v>0.18301547999999457</v>
      </c>
      <c r="Q256" s="8">
        <f>Table8[[#This Row],[Abs Erorr 4]]/Table8[[#This Row],[Adj Close]]</f>
        <v>1.1659059596434826E-3</v>
      </c>
    </row>
    <row r="257" spans="6:17" x14ac:dyDescent="0.3">
      <c r="F257" s="97">
        <v>43837</v>
      </c>
      <c r="G257" s="98">
        <v>158.46592709999999</v>
      </c>
      <c r="H257" s="60">
        <f t="shared" si="6"/>
        <v>157.00167542000003</v>
      </c>
      <c r="I257" s="60">
        <f>(Table8[[#This Row],[Adj Close]]-Table8[[#This Row],[Forecast 3 Period]])</f>
        <v>1.4642516799999612</v>
      </c>
      <c r="J257" s="60">
        <f>Table8[[#This Row],[Erorr ]]^2</f>
        <v>2.1440329823827087</v>
      </c>
      <c r="K257" s="60">
        <f>ABS(Table8[[#This Row],[Erorr ]])</f>
        <v>1.4642516799999612</v>
      </c>
      <c r="L257" s="8">
        <f>Table8[[#This Row],[Abs Erorr ]]/Table8[[#This Row],[Adj Close]]</f>
        <v>9.2401673141756496E-3</v>
      </c>
      <c r="M257" s="64">
        <f t="shared" si="7"/>
        <v>156.92846527</v>
      </c>
      <c r="N257" s="60">
        <f>(Table8[[#This Row],[Adj Close]]-Table8[[#This Row],[Forecast 6 Period ]])</f>
        <v>1.5374618299999838</v>
      </c>
      <c r="O257" s="60">
        <f>Table8[[#This Row],[Erorr 2]]^2</f>
        <v>2.3637888787068992</v>
      </c>
      <c r="P257" s="60">
        <f>ABS(Table8[[#This Row],[Erorr 2]])</f>
        <v>1.5374618299999838</v>
      </c>
      <c r="Q257" s="8">
        <f>Table8[[#This Row],[Abs Erorr 4]]/Table8[[#This Row],[Adj Close]]</f>
        <v>9.702160320115805E-3</v>
      </c>
    </row>
    <row r="258" spans="6:17" x14ac:dyDescent="0.3">
      <c r="F258" s="97">
        <v>43838</v>
      </c>
      <c r="G258" s="98">
        <v>162.61782840000001</v>
      </c>
      <c r="H258" s="60">
        <f t="shared" si="6"/>
        <v>157.48911437999999</v>
      </c>
      <c r="I258" s="60">
        <f>(Table8[[#This Row],[Adj Close]]-Table8[[#This Row],[Forecast 3 Period]])</f>
        <v>5.1287140200000181</v>
      </c>
      <c r="J258" s="60">
        <f>Table8[[#This Row],[Erorr ]]^2</f>
        <v>26.303707498944746</v>
      </c>
      <c r="K258" s="60">
        <f>ABS(Table8[[#This Row],[Erorr ]])</f>
        <v>5.1287140200000181</v>
      </c>
      <c r="L258" s="8">
        <f>Table8[[#This Row],[Abs Erorr ]]/Table8[[#This Row],[Adj Close]]</f>
        <v>3.153844858501393E-2</v>
      </c>
      <c r="M258" s="64">
        <f t="shared" si="7"/>
        <v>157.20975494000001</v>
      </c>
      <c r="N258" s="60">
        <f>(Table8[[#This Row],[Adj Close]]-Table8[[#This Row],[Forecast 6 Period ]])</f>
        <v>5.4080734599999971</v>
      </c>
      <c r="O258" s="60">
        <f>Table8[[#This Row],[Erorr 2]]^2</f>
        <v>29.247258548756342</v>
      </c>
      <c r="P258" s="60">
        <f>ABS(Table8[[#This Row],[Erorr 2]])</f>
        <v>5.4080734599999971</v>
      </c>
      <c r="Q258" s="8">
        <f>Table8[[#This Row],[Abs Erorr 4]]/Table8[[#This Row],[Adj Close]]</f>
        <v>3.325633796251086E-2</v>
      </c>
    </row>
    <row r="259" spans="6:17" x14ac:dyDescent="0.3">
      <c r="F259" s="97">
        <v>43839</v>
      </c>
      <c r="G259" s="98">
        <v>166.24954220000001</v>
      </c>
      <c r="H259" s="60">
        <f t="shared" si="6"/>
        <v>159.67873842</v>
      </c>
      <c r="I259" s="60">
        <f>(Table8[[#This Row],[Adj Close]]-Table8[[#This Row],[Forecast 3 Period]])</f>
        <v>6.5708037800000056</v>
      </c>
      <c r="J259" s="60">
        <f>Table8[[#This Row],[Erorr ]]^2</f>
        <v>43.175462315262365</v>
      </c>
      <c r="K259" s="60">
        <f>ABS(Table8[[#This Row],[Erorr ]])</f>
        <v>6.5708037800000056</v>
      </c>
      <c r="L259" s="8">
        <f>Table8[[#This Row],[Abs Erorr ]]/Table8[[#This Row],[Adj Close]]</f>
        <v>3.9523740595298944E-2</v>
      </c>
      <c r="M259" s="64">
        <f t="shared" si="7"/>
        <v>158.36862793</v>
      </c>
      <c r="N259" s="60">
        <f>(Table8[[#This Row],[Adj Close]]-Table8[[#This Row],[Forecast 6 Period ]])</f>
        <v>7.8809142700000052</v>
      </c>
      <c r="O259" s="60">
        <f>Table8[[#This Row],[Erorr 2]]^2</f>
        <v>62.108809731089714</v>
      </c>
      <c r="P259" s="60">
        <f>ABS(Table8[[#This Row],[Erorr 2]])</f>
        <v>7.8809142700000052</v>
      </c>
      <c r="Q259" s="8">
        <f>Table8[[#This Row],[Abs Erorr 4]]/Table8[[#This Row],[Adj Close]]</f>
        <v>4.7404126145016268E-2</v>
      </c>
    </row>
    <row r="260" spans="6:17" x14ac:dyDescent="0.3">
      <c r="F260" s="97">
        <v>43840</v>
      </c>
      <c r="G260" s="98">
        <v>165.18025209999999</v>
      </c>
      <c r="H260" s="60">
        <f t="shared" si="6"/>
        <v>162.82494353000001</v>
      </c>
      <c r="I260" s="60">
        <f>(Table8[[#This Row],[Adj Close]]-Table8[[#This Row],[Forecast 3 Period]])</f>
        <v>2.355308569999977</v>
      </c>
      <c r="J260" s="60">
        <f>Table8[[#This Row],[Erorr ]]^2</f>
        <v>5.5474784599153359</v>
      </c>
      <c r="K260" s="60">
        <f>ABS(Table8[[#This Row],[Erorr ]])</f>
        <v>2.355308569999977</v>
      </c>
      <c r="L260" s="8">
        <f>Table8[[#This Row],[Abs Erorr ]]/Table8[[#This Row],[Adj Close]]</f>
        <v>1.4259020312997677E-2</v>
      </c>
      <c r="M260" s="64">
        <f t="shared" si="7"/>
        <v>160.26540222</v>
      </c>
      <c r="N260" s="60">
        <f>(Table8[[#This Row],[Adj Close]]-Table8[[#This Row],[Forecast 6 Period ]])</f>
        <v>4.9148498799999913</v>
      </c>
      <c r="O260" s="60">
        <f>Table8[[#This Row],[Erorr 2]]^2</f>
        <v>24.15574934293593</v>
      </c>
      <c r="P260" s="60">
        <f>ABS(Table8[[#This Row],[Erorr 2]])</f>
        <v>4.9148498799999913</v>
      </c>
      <c r="Q260" s="8">
        <f>Table8[[#This Row],[Abs Erorr 4]]/Table8[[#This Row],[Adj Close]]</f>
        <v>2.9754464093108085E-2</v>
      </c>
    </row>
    <row r="261" spans="6:17" x14ac:dyDescent="0.3">
      <c r="F261" s="97">
        <v>43843</v>
      </c>
      <c r="G261" s="98">
        <v>166.65412900000001</v>
      </c>
      <c r="H261" s="60">
        <f t="shared" si="6"/>
        <v>164.73231201999999</v>
      </c>
      <c r="I261" s="60">
        <f>(Table8[[#This Row],[Adj Close]]-Table8[[#This Row],[Forecast 3 Period]])</f>
        <v>1.9218169800000169</v>
      </c>
      <c r="J261" s="60">
        <f>Table8[[#This Row],[Erorr ]]^2</f>
        <v>3.6933805046163855</v>
      </c>
      <c r="K261" s="60">
        <f>ABS(Table8[[#This Row],[Erorr ]])</f>
        <v>1.9218169800000169</v>
      </c>
      <c r="L261" s="8">
        <f>Table8[[#This Row],[Abs Erorr ]]/Table8[[#This Row],[Adj Close]]</f>
        <v>1.1531769368882644E-2</v>
      </c>
      <c r="M261" s="64">
        <f t="shared" si="7"/>
        <v>161.87029114000001</v>
      </c>
      <c r="N261" s="60">
        <f>(Table8[[#This Row],[Adj Close]]-Table8[[#This Row],[Forecast 6 Period ]])</f>
        <v>4.7838378600000055</v>
      </c>
      <c r="O261" s="60">
        <f>Table8[[#This Row],[Erorr 2]]^2</f>
        <v>22.885104670769433</v>
      </c>
      <c r="P261" s="60">
        <f>ABS(Table8[[#This Row],[Erorr 2]])</f>
        <v>4.7838378600000055</v>
      </c>
      <c r="Q261" s="8">
        <f>Table8[[#This Row],[Abs Erorr 4]]/Table8[[#This Row],[Adj Close]]</f>
        <v>2.8705186536362417E-2</v>
      </c>
    </row>
    <row r="262" spans="6:17" x14ac:dyDescent="0.3">
      <c r="F262" s="97">
        <v>43844</v>
      </c>
      <c r="G262" s="98">
        <v>167.9835205</v>
      </c>
      <c r="H262" s="60">
        <f t="shared" ref="H262:H325" si="8">$A$10*G261+$A$11*G260+$A$12*G259</f>
        <v>166.09058988999999</v>
      </c>
      <c r="I262" s="60">
        <f>(Table8[[#This Row],[Adj Close]]-Table8[[#This Row],[Forecast 3 Period]])</f>
        <v>1.8929306100000076</v>
      </c>
      <c r="J262" s="60">
        <f>Table8[[#This Row],[Erorr ]]^2</f>
        <v>3.5831862942750008</v>
      </c>
      <c r="K262" s="60">
        <f>ABS(Table8[[#This Row],[Erorr ]])</f>
        <v>1.8929306100000076</v>
      </c>
      <c r="L262" s="8">
        <f>Table8[[#This Row],[Abs Erorr ]]/Table8[[#This Row],[Adj Close]]</f>
        <v>1.1268549464648276E-2</v>
      </c>
      <c r="M262" s="64">
        <f t="shared" si="7"/>
        <v>163.68421936000001</v>
      </c>
      <c r="N262" s="60">
        <f>(Table8[[#This Row],[Adj Close]]-Table8[[#This Row],[Forecast 6 Period ]])</f>
        <v>4.299301139999983</v>
      </c>
      <c r="O262" s="60">
        <f>Table8[[#This Row],[Erorr 2]]^2</f>
        <v>18.483990292405153</v>
      </c>
      <c r="P262" s="60">
        <f>ABS(Table8[[#This Row],[Erorr 2]])</f>
        <v>4.299301139999983</v>
      </c>
      <c r="Q262" s="8">
        <f>Table8[[#This Row],[Abs Erorr 4]]/Table8[[#This Row],[Adj Close]]</f>
        <v>2.5593588747296097E-2</v>
      </c>
    </row>
    <row r="263" spans="6:17" x14ac:dyDescent="0.3">
      <c r="F263" s="97">
        <v>43845</v>
      </c>
      <c r="G263" s="98">
        <v>169.79454039999999</v>
      </c>
      <c r="H263" s="60">
        <f t="shared" si="8"/>
        <v>166.74372253000001</v>
      </c>
      <c r="I263" s="60">
        <f>(Table8[[#This Row],[Adj Close]]-Table8[[#This Row],[Forecast 3 Period]])</f>
        <v>3.0508178699999746</v>
      </c>
      <c r="J263" s="60">
        <f>Table8[[#This Row],[Erorr ]]^2</f>
        <v>9.3074896759111816</v>
      </c>
      <c r="K263" s="60">
        <f>ABS(Table8[[#This Row],[Erorr ]])</f>
        <v>3.0508178699999746</v>
      </c>
      <c r="L263" s="8">
        <f>Table8[[#This Row],[Abs Erorr ]]/Table8[[#This Row],[Adj Close]]</f>
        <v>1.7967702982751351E-2</v>
      </c>
      <c r="M263" s="64">
        <f t="shared" si="7"/>
        <v>165.32186431000002</v>
      </c>
      <c r="N263" s="60">
        <f>(Table8[[#This Row],[Adj Close]]-Table8[[#This Row],[Forecast 6 Period ]])</f>
        <v>4.4726760899999647</v>
      </c>
      <c r="O263" s="60">
        <f>Table8[[#This Row],[Erorr 2]]^2</f>
        <v>20.004831406057374</v>
      </c>
      <c r="P263" s="60">
        <f>ABS(Table8[[#This Row],[Erorr 2]])</f>
        <v>4.4726760899999647</v>
      </c>
      <c r="Q263" s="8">
        <f>Table8[[#This Row],[Abs Erorr 4]]/Table8[[#This Row],[Adj Close]]</f>
        <v>2.6341695554305142E-2</v>
      </c>
    </row>
    <row r="264" spans="6:17" x14ac:dyDescent="0.3">
      <c r="F264" s="97">
        <v>43846</v>
      </c>
      <c r="G264" s="98">
        <v>169.31289670000001</v>
      </c>
      <c r="H264" s="60">
        <f t="shared" si="8"/>
        <v>168.30911100999998</v>
      </c>
      <c r="I264" s="60">
        <f>(Table8[[#This Row],[Adj Close]]-Table8[[#This Row],[Forecast 3 Period]])</f>
        <v>1.0037856900000293</v>
      </c>
      <c r="J264" s="60">
        <f>Table8[[#This Row],[Erorr ]]^2</f>
        <v>1.0075857114488349</v>
      </c>
      <c r="K264" s="60">
        <f>ABS(Table8[[#This Row],[Erorr ]])</f>
        <v>1.0037856900000293</v>
      </c>
      <c r="L264" s="8">
        <f>Table8[[#This Row],[Abs Erorr ]]/Table8[[#This Row],[Adj Close]]</f>
        <v>5.9285837615701796E-3</v>
      </c>
      <c r="M264" s="64">
        <f t="shared" si="7"/>
        <v>166.80922546000002</v>
      </c>
      <c r="N264" s="60">
        <f>(Table8[[#This Row],[Adj Close]]-Table8[[#This Row],[Forecast 6 Period ]])</f>
        <v>2.5036712399999885</v>
      </c>
      <c r="O264" s="60">
        <f>Table8[[#This Row],[Erorr 2]]^2</f>
        <v>6.2683696780030802</v>
      </c>
      <c r="P264" s="60">
        <f>ABS(Table8[[#This Row],[Erorr 2]])</f>
        <v>2.5036712399999885</v>
      </c>
      <c r="Q264" s="8">
        <f>Table8[[#This Row],[Abs Erorr 4]]/Table8[[#This Row],[Adj Close]]</f>
        <v>1.4787244733259521E-2</v>
      </c>
    </row>
    <row r="265" spans="6:17" x14ac:dyDescent="0.3">
      <c r="F265" s="97">
        <v>43847</v>
      </c>
      <c r="G265" s="98">
        <v>166.59632869999999</v>
      </c>
      <c r="H265" s="60">
        <f t="shared" si="8"/>
        <v>169.05857695</v>
      </c>
      <c r="I265" s="60">
        <f>(Table8[[#This Row],[Adj Close]]-Table8[[#This Row],[Forecast 3 Period]])</f>
        <v>-2.462248250000016</v>
      </c>
      <c r="J265" s="60">
        <f>Table8[[#This Row],[Erorr ]]^2</f>
        <v>6.0626664446281415</v>
      </c>
      <c r="K265" s="60">
        <f>ABS(Table8[[#This Row],[Erorr ]])</f>
        <v>2.462248250000016</v>
      </c>
      <c r="L265" s="8">
        <f>Table8[[#This Row],[Abs Erorr ]]/Table8[[#This Row],[Adj Close]]</f>
        <v>1.4779726955651792E-2</v>
      </c>
      <c r="M265" s="64">
        <f t="shared" ref="M265:M328" si="9">$B$10*G264+$B$11*G263+$B$12*G262+$B$13*G261+$B$14*G260+$B$15*G259</f>
        <v>167.89199675000003</v>
      </c>
      <c r="N265" s="60">
        <f>(Table8[[#This Row],[Adj Close]]-Table8[[#This Row],[Forecast 6 Period ]])</f>
        <v>-1.2956680500000459</v>
      </c>
      <c r="O265" s="60">
        <f>Table8[[#This Row],[Erorr 2]]^2</f>
        <v>1.6787556957909215</v>
      </c>
      <c r="P265" s="60">
        <f>ABS(Table8[[#This Row],[Erorr 2]])</f>
        <v>1.2956680500000459</v>
      </c>
      <c r="Q265" s="8">
        <f>Table8[[#This Row],[Abs Erorr 4]]/Table8[[#This Row],[Adj Close]]</f>
        <v>7.7772905328138001E-3</v>
      </c>
    </row>
    <row r="266" spans="6:17" x14ac:dyDescent="0.3">
      <c r="F266" s="97">
        <v>43851</v>
      </c>
      <c r="G266" s="98">
        <v>166.5578003</v>
      </c>
      <c r="H266" s="60">
        <f t="shared" si="8"/>
        <v>168.37076260999999</v>
      </c>
      <c r="I266" s="60">
        <f>(Table8[[#This Row],[Adj Close]]-Table8[[#This Row],[Forecast 3 Period]])</f>
        <v>-1.812962309999989</v>
      </c>
      <c r="J266" s="60">
        <f>Table8[[#This Row],[Erorr ]]^2</f>
        <v>3.286832337480496</v>
      </c>
      <c r="K266" s="60">
        <f>ABS(Table8[[#This Row],[Erorr ]])</f>
        <v>1.812962309999989</v>
      </c>
      <c r="L266" s="8">
        <f>Table8[[#This Row],[Abs Erorr ]]/Table8[[#This Row],[Adj Close]]</f>
        <v>1.0884883846535701E-2</v>
      </c>
      <c r="M266" s="64">
        <f t="shared" si="9"/>
        <v>167.92089537000001</v>
      </c>
      <c r="N266" s="60">
        <f>(Table8[[#This Row],[Adj Close]]-Table8[[#This Row],[Forecast 6 Period ]])</f>
        <v>-1.3630950700000142</v>
      </c>
      <c r="O266" s="60">
        <f>Table8[[#This Row],[Erorr 2]]^2</f>
        <v>1.8580281698583436</v>
      </c>
      <c r="P266" s="60">
        <f>ABS(Table8[[#This Row],[Erorr 2]])</f>
        <v>1.3630950700000142</v>
      </c>
      <c r="Q266" s="8">
        <f>Table8[[#This Row],[Abs Erorr 4]]/Table8[[#This Row],[Adj Close]]</f>
        <v>8.1839161392912203E-3</v>
      </c>
    </row>
    <row r="267" spans="6:17" x14ac:dyDescent="0.3">
      <c r="F267" s="97">
        <v>43852</v>
      </c>
      <c r="G267" s="98">
        <v>168.09912109999999</v>
      </c>
      <c r="H267" s="60">
        <f t="shared" si="8"/>
        <v>167.39588774000001</v>
      </c>
      <c r="I267" s="60">
        <f>(Table8[[#This Row],[Adj Close]]-Table8[[#This Row],[Forecast 3 Period]])</f>
        <v>0.70323335999998449</v>
      </c>
      <c r="J267" s="60">
        <f>Table8[[#This Row],[Erorr ]]^2</f>
        <v>0.49453715861686776</v>
      </c>
      <c r="K267" s="60">
        <f>ABS(Table8[[#This Row],[Erorr ]])</f>
        <v>0.70323335999998449</v>
      </c>
      <c r="L267" s="8">
        <f>Table8[[#This Row],[Abs Erorr ]]/Table8[[#This Row],[Adj Close]]</f>
        <v>4.1834445974386746E-3</v>
      </c>
      <c r="M267" s="64">
        <f t="shared" si="9"/>
        <v>167.91607817000002</v>
      </c>
      <c r="N267" s="60">
        <f>(Table8[[#This Row],[Adj Close]]-Table8[[#This Row],[Forecast 6 Period ]])</f>
        <v>0.18304292999997074</v>
      </c>
      <c r="O267" s="60">
        <f>Table8[[#This Row],[Erorr 2]]^2</f>
        <v>3.3504714222974186E-2</v>
      </c>
      <c r="P267" s="60">
        <f>ABS(Table8[[#This Row],[Erorr 2]])</f>
        <v>0.18304292999997074</v>
      </c>
      <c r="Q267" s="8">
        <f>Table8[[#This Row],[Abs Erorr 4]]/Table8[[#This Row],[Adj Close]]</f>
        <v>1.0888987925825077E-3</v>
      </c>
    </row>
    <row r="268" spans="6:17" x14ac:dyDescent="0.3">
      <c r="F268" s="97">
        <v>43853</v>
      </c>
      <c r="G268" s="98">
        <v>166.26881409999999</v>
      </c>
      <c r="H268" s="60">
        <f t="shared" si="8"/>
        <v>167.18588713999998</v>
      </c>
      <c r="I268" s="60">
        <f>(Table8[[#This Row],[Adj Close]]-Table8[[#This Row],[Forecast 3 Period]])</f>
        <v>-0.91707303999999112</v>
      </c>
      <c r="J268" s="60">
        <f>Table8[[#This Row],[Erorr ]]^2</f>
        <v>0.84102296069482529</v>
      </c>
      <c r="K268" s="60">
        <f>ABS(Table8[[#This Row],[Erorr ]])</f>
        <v>0.91707303999999112</v>
      </c>
      <c r="L268" s="8">
        <f>Table8[[#This Row],[Abs Erorr ]]/Table8[[#This Row],[Adj Close]]</f>
        <v>5.5156046247399754E-3</v>
      </c>
      <c r="M268" s="64">
        <f t="shared" si="9"/>
        <v>167.89103545</v>
      </c>
      <c r="N268" s="60">
        <f>(Table8[[#This Row],[Adj Close]]-Table8[[#This Row],[Forecast 6 Period ]])</f>
        <v>-1.622221350000018</v>
      </c>
      <c r="O268" s="60">
        <f>Table8[[#This Row],[Erorr 2]]^2</f>
        <v>2.6316021083958807</v>
      </c>
      <c r="P268" s="60">
        <f>ABS(Table8[[#This Row],[Erorr 2]])</f>
        <v>1.622221350000018</v>
      </c>
      <c r="Q268" s="8">
        <f>Table8[[#This Row],[Abs Erorr 4]]/Table8[[#This Row],[Adj Close]]</f>
        <v>9.7566182737332582E-3</v>
      </c>
    </row>
    <row r="269" spans="6:17" x14ac:dyDescent="0.3">
      <c r="F269" s="97">
        <v>43854</v>
      </c>
      <c r="G269" s="98">
        <v>164.9394226</v>
      </c>
      <c r="H269" s="60">
        <f t="shared" si="8"/>
        <v>166.90460206</v>
      </c>
      <c r="I269" s="60">
        <f>(Table8[[#This Row],[Adj Close]]-Table8[[#This Row],[Forecast 3 Period]])</f>
        <v>-1.9651794600000017</v>
      </c>
      <c r="J269" s="60">
        <f>Table8[[#This Row],[Erorr ]]^2</f>
        <v>3.8619303100058979</v>
      </c>
      <c r="K269" s="60">
        <f>ABS(Table8[[#This Row],[Erorr ]])</f>
        <v>1.9651794600000017</v>
      </c>
      <c r="L269" s="8">
        <f>Table8[[#This Row],[Abs Erorr ]]/Table8[[#This Row],[Adj Close]]</f>
        <v>1.1914552803824363E-2</v>
      </c>
      <c r="M269" s="64">
        <f t="shared" si="9"/>
        <v>167.41515655000001</v>
      </c>
      <c r="N269" s="60">
        <f>(Table8[[#This Row],[Adj Close]]-Table8[[#This Row],[Forecast 6 Period ]])</f>
        <v>-2.4757339500000057</v>
      </c>
      <c r="O269" s="60">
        <f>Table8[[#This Row],[Erorr 2]]^2</f>
        <v>6.1292585911826309</v>
      </c>
      <c r="P269" s="60">
        <f>ABS(Table8[[#This Row],[Erorr 2]])</f>
        <v>2.4757339500000057</v>
      </c>
      <c r="Q269" s="8">
        <f>Table8[[#This Row],[Abs Erorr 4]]/Table8[[#This Row],[Adj Close]]</f>
        <v>1.5009958874440765E-2</v>
      </c>
    </row>
    <row r="270" spans="6:17" x14ac:dyDescent="0.3">
      <c r="F270" s="97">
        <v>43857</v>
      </c>
      <c r="G270" s="98">
        <v>159.2076874</v>
      </c>
      <c r="H270" s="60">
        <f t="shared" si="8"/>
        <v>166.28614959999999</v>
      </c>
      <c r="I270" s="60">
        <f>(Table8[[#This Row],[Adj Close]]-Table8[[#This Row],[Forecast 3 Period]])</f>
        <v>-7.0784621999999899</v>
      </c>
      <c r="J270" s="60">
        <f>Table8[[#This Row],[Erorr ]]^2</f>
        <v>50.104627116828695</v>
      </c>
      <c r="K270" s="60">
        <f>ABS(Table8[[#This Row],[Erorr ]])</f>
        <v>7.0784621999999899</v>
      </c>
      <c r="L270" s="8">
        <f>Table8[[#This Row],[Abs Erorr ]]/Table8[[#This Row],[Adj Close]]</f>
        <v>4.4460555363861093E-2</v>
      </c>
      <c r="M270" s="64">
        <f t="shared" si="9"/>
        <v>166.76395416</v>
      </c>
      <c r="N270" s="60">
        <f>(Table8[[#This Row],[Adj Close]]-Table8[[#This Row],[Forecast 6 Period ]])</f>
        <v>-7.5562667599999997</v>
      </c>
      <c r="O270" s="60">
        <f>Table8[[#This Row],[Erorr 2]]^2</f>
        <v>57.097167348280891</v>
      </c>
      <c r="P270" s="60">
        <f>ABS(Table8[[#This Row],[Erorr 2]])</f>
        <v>7.5562667599999997</v>
      </c>
      <c r="Q270" s="8">
        <f>Table8[[#This Row],[Abs Erorr 4]]/Table8[[#This Row],[Adj Close]]</f>
        <v>4.7461695370370663E-2</v>
      </c>
    </row>
    <row r="271" spans="6:17" x14ac:dyDescent="0.3">
      <c r="F271" s="97">
        <v>43858</v>
      </c>
      <c r="G271" s="98">
        <v>159.9976044</v>
      </c>
      <c r="H271" s="60">
        <f t="shared" si="8"/>
        <v>163.04554597000001</v>
      </c>
      <c r="I271" s="60">
        <f>(Table8[[#This Row],[Adj Close]]-Table8[[#This Row],[Forecast 3 Period]])</f>
        <v>-3.0479415700000061</v>
      </c>
      <c r="J271" s="60">
        <f>Table8[[#This Row],[Erorr ]]^2</f>
        <v>9.2899478141341021</v>
      </c>
      <c r="K271" s="60">
        <f>ABS(Table8[[#This Row],[Erorr ]])</f>
        <v>3.0479415700000061</v>
      </c>
      <c r="L271" s="8">
        <f>Table8[[#This Row],[Abs Erorr ]]/Table8[[#This Row],[Adj Close]]</f>
        <v>1.9049920037427798E-2</v>
      </c>
      <c r="M271" s="64">
        <f t="shared" si="9"/>
        <v>165.01842193999997</v>
      </c>
      <c r="N271" s="60">
        <f>(Table8[[#This Row],[Adj Close]]-Table8[[#This Row],[Forecast 6 Period ]])</f>
        <v>-5.0208175399999675</v>
      </c>
      <c r="O271" s="60">
        <f>Table8[[#This Row],[Erorr 2]]^2</f>
        <v>25.208608769971324</v>
      </c>
      <c r="P271" s="60">
        <f>ABS(Table8[[#This Row],[Erorr 2]])</f>
        <v>5.0208175399999675</v>
      </c>
      <c r="Q271" s="8">
        <f>Table8[[#This Row],[Abs Erorr 4]]/Table8[[#This Row],[Adj Close]]</f>
        <v>3.1380579470725922E-2</v>
      </c>
    </row>
    <row r="272" spans="6:17" x14ac:dyDescent="0.3">
      <c r="F272" s="97">
        <v>43859</v>
      </c>
      <c r="G272" s="98">
        <v>156.558548</v>
      </c>
      <c r="H272" s="60">
        <f t="shared" si="8"/>
        <v>161.24317476000002</v>
      </c>
      <c r="I272" s="60">
        <f>(Table8[[#This Row],[Adj Close]]-Table8[[#This Row],[Forecast 3 Period]])</f>
        <v>-4.6846267600000147</v>
      </c>
      <c r="J272" s="60">
        <f>Table8[[#This Row],[Erorr ]]^2</f>
        <v>21.945727880508233</v>
      </c>
      <c r="K272" s="60">
        <f>ABS(Table8[[#This Row],[Erorr ]])</f>
        <v>4.6846267600000147</v>
      </c>
      <c r="L272" s="8">
        <f>Table8[[#This Row],[Abs Erorr ]]/Table8[[#This Row],[Adj Close]]</f>
        <v>2.9922523042306286E-2</v>
      </c>
      <c r="M272" s="64">
        <f t="shared" si="9"/>
        <v>163.54839783999998</v>
      </c>
      <c r="N272" s="60">
        <f>(Table8[[#This Row],[Adj Close]]-Table8[[#This Row],[Forecast 6 Period ]])</f>
        <v>-6.9898498399999767</v>
      </c>
      <c r="O272" s="60">
        <f>Table8[[#This Row],[Erorr 2]]^2</f>
        <v>48.858000785747699</v>
      </c>
      <c r="P272" s="60">
        <f>ABS(Table8[[#This Row],[Erorr 2]])</f>
        <v>6.9898498399999767</v>
      </c>
      <c r="Q272" s="8">
        <f>Table8[[#This Row],[Abs Erorr 4]]/Table8[[#This Row],[Adj Close]]</f>
        <v>4.4646874471523434E-2</v>
      </c>
    </row>
    <row r="273" spans="6:17" x14ac:dyDescent="0.3">
      <c r="F273" s="97">
        <v>43860</v>
      </c>
      <c r="G273" s="98">
        <v>156.5392914</v>
      </c>
      <c r="H273" s="60">
        <f t="shared" si="8"/>
        <v>158.38500673999999</v>
      </c>
      <c r="I273" s="60">
        <f>(Table8[[#This Row],[Adj Close]]-Table8[[#This Row],[Forecast 3 Period]])</f>
        <v>-1.8457153399999982</v>
      </c>
      <c r="J273" s="60">
        <f>Table8[[#This Row],[Erorr ]]^2</f>
        <v>3.4066651163113089</v>
      </c>
      <c r="K273" s="60">
        <f>ABS(Table8[[#This Row],[Erorr ]])</f>
        <v>1.8457153399999982</v>
      </c>
      <c r="L273" s="8">
        <f>Table8[[#This Row],[Abs Erorr ]]/Table8[[#This Row],[Adj Close]]</f>
        <v>1.1790748019190268E-2</v>
      </c>
      <c r="M273" s="64">
        <f t="shared" si="9"/>
        <v>161.57744600000001</v>
      </c>
      <c r="N273" s="60">
        <f>(Table8[[#This Row],[Adj Close]]-Table8[[#This Row],[Forecast 6 Period ]])</f>
        <v>-5.0381546000000128</v>
      </c>
      <c r="O273" s="60">
        <f>Table8[[#This Row],[Erorr 2]]^2</f>
        <v>25.383001773501288</v>
      </c>
      <c r="P273" s="60">
        <f>ABS(Table8[[#This Row],[Erorr 2]])</f>
        <v>5.0381546000000128</v>
      </c>
      <c r="Q273" s="8">
        <f>Table8[[#This Row],[Abs Erorr 4]]/Table8[[#This Row],[Adj Close]]</f>
        <v>3.2184600779405423E-2</v>
      </c>
    </row>
    <row r="274" spans="6:17" x14ac:dyDescent="0.3">
      <c r="F274" s="97">
        <v>43861</v>
      </c>
      <c r="G274" s="98">
        <v>152.35848999999999</v>
      </c>
      <c r="H274" s="60">
        <f t="shared" si="8"/>
        <v>157.58256227999999</v>
      </c>
      <c r="I274" s="60">
        <f>(Table8[[#This Row],[Adj Close]]-Table8[[#This Row],[Forecast 3 Period]])</f>
        <v>-5.2240722800000015</v>
      </c>
      <c r="J274" s="60">
        <f>Table8[[#This Row],[Erorr ]]^2</f>
        <v>27.290931186664412</v>
      </c>
      <c r="K274" s="60">
        <f>ABS(Table8[[#This Row],[Erorr ]])</f>
        <v>5.2240722800000015</v>
      </c>
      <c r="L274" s="8">
        <f>Table8[[#This Row],[Abs Erorr ]]/Table8[[#This Row],[Adj Close]]</f>
        <v>3.428802871438278E-2</v>
      </c>
      <c r="M274" s="64">
        <f t="shared" si="9"/>
        <v>159.58144991000003</v>
      </c>
      <c r="N274" s="60">
        <f>(Table8[[#This Row],[Adj Close]]-Table8[[#This Row],[Forecast 6 Period ]])</f>
        <v>-7.2229599100000428</v>
      </c>
      <c r="O274" s="60">
        <f>Table8[[#This Row],[Erorr 2]]^2</f>
        <v>52.171149861467825</v>
      </c>
      <c r="P274" s="60">
        <f>ABS(Table8[[#This Row],[Erorr 2]])</f>
        <v>7.2229599100000428</v>
      </c>
      <c r="Q274" s="8">
        <f>Table8[[#This Row],[Abs Erorr 4]]/Table8[[#This Row],[Adj Close]]</f>
        <v>4.7407662743310486E-2</v>
      </c>
    </row>
    <row r="275" spans="6:17" x14ac:dyDescent="0.3">
      <c r="F275" s="97">
        <v>43864</v>
      </c>
      <c r="G275" s="98">
        <v>151.91534419999999</v>
      </c>
      <c r="H275" s="60">
        <f t="shared" si="8"/>
        <v>154.87274782</v>
      </c>
      <c r="I275" s="60">
        <f>(Table8[[#This Row],[Adj Close]]-Table8[[#This Row],[Forecast 3 Period]])</f>
        <v>-2.957403620000008</v>
      </c>
      <c r="J275" s="60">
        <f>Table8[[#This Row],[Erorr ]]^2</f>
        <v>8.7462361715891515</v>
      </c>
      <c r="K275" s="60">
        <f>ABS(Table8[[#This Row],[Erorr ]])</f>
        <v>2.957403620000008</v>
      </c>
      <c r="L275" s="8">
        <f>Table8[[#This Row],[Abs Erorr ]]/Table8[[#This Row],[Adj Close]]</f>
        <v>1.9467445079849995E-2</v>
      </c>
      <c r="M275" s="64">
        <f t="shared" si="9"/>
        <v>157.50549776000003</v>
      </c>
      <c r="N275" s="60">
        <f>(Table8[[#This Row],[Adj Close]]-Table8[[#This Row],[Forecast 6 Period ]])</f>
        <v>-5.5901535600000329</v>
      </c>
      <c r="O275" s="60">
        <f>Table8[[#This Row],[Erorr 2]]^2</f>
        <v>31.249816824381043</v>
      </c>
      <c r="P275" s="60">
        <f>ABS(Table8[[#This Row],[Erorr 2]])</f>
        <v>5.5901535600000329</v>
      </c>
      <c r="Q275" s="8">
        <f>Table8[[#This Row],[Abs Erorr 4]]/Table8[[#This Row],[Adj Close]]</f>
        <v>3.6797820453478805E-2</v>
      </c>
    </row>
    <row r="276" spans="6:17" x14ac:dyDescent="0.3">
      <c r="F276" s="97">
        <v>43865</v>
      </c>
      <c r="G276" s="98">
        <v>155.3640442</v>
      </c>
      <c r="H276" s="60">
        <f t="shared" si="8"/>
        <v>153.4354721</v>
      </c>
      <c r="I276" s="60">
        <f>(Table8[[#This Row],[Adj Close]]-Table8[[#This Row],[Forecast 3 Period]])</f>
        <v>1.9285720999999967</v>
      </c>
      <c r="J276" s="60">
        <f>Table8[[#This Row],[Erorr ]]^2</f>
        <v>3.7193903448983971</v>
      </c>
      <c r="K276" s="60">
        <f>ABS(Table8[[#This Row],[Erorr ]])</f>
        <v>1.9285720999999967</v>
      </c>
      <c r="L276" s="8">
        <f>Table8[[#This Row],[Abs Erorr ]]/Table8[[#This Row],[Adj Close]]</f>
        <v>1.2413245998651706E-2</v>
      </c>
      <c r="M276" s="64">
        <f t="shared" si="9"/>
        <v>155.39486389999999</v>
      </c>
      <c r="N276" s="60">
        <f>(Table8[[#This Row],[Adj Close]]-Table8[[#This Row],[Forecast 6 Period ]])</f>
        <v>-3.0819699999995009E-2</v>
      </c>
      <c r="O276" s="60">
        <f>Table8[[#This Row],[Erorr 2]]^2</f>
        <v>9.4985390808969238E-4</v>
      </c>
      <c r="P276" s="60">
        <f>ABS(Table8[[#This Row],[Erorr 2]])</f>
        <v>3.0819699999995009E-2</v>
      </c>
      <c r="Q276" s="8">
        <f>Table8[[#This Row],[Abs Erorr 4]]/Table8[[#This Row],[Adj Close]]</f>
        <v>1.983708660436313E-4</v>
      </c>
    </row>
    <row r="277" spans="6:17" x14ac:dyDescent="0.3">
      <c r="F277" s="97">
        <v>43866</v>
      </c>
      <c r="G277" s="98">
        <v>154.4777679</v>
      </c>
      <c r="H277" s="60">
        <f t="shared" si="8"/>
        <v>153.42776794</v>
      </c>
      <c r="I277" s="60">
        <f>(Table8[[#This Row],[Adj Close]]-Table8[[#This Row],[Forecast 3 Period]])</f>
        <v>1.0499999600000081</v>
      </c>
      <c r="J277" s="60">
        <f>Table8[[#This Row],[Erorr ]]^2</f>
        <v>1.1024999160000186</v>
      </c>
      <c r="K277" s="60">
        <f>ABS(Table8[[#This Row],[Erorr ]])</f>
        <v>1.0499999600000081</v>
      </c>
      <c r="L277" s="8">
        <f>Table8[[#This Row],[Abs Erorr ]]/Table8[[#This Row],[Adj Close]]</f>
        <v>6.7970943280311865E-3</v>
      </c>
      <c r="M277" s="64">
        <f t="shared" si="9"/>
        <v>154.8910492</v>
      </c>
      <c r="N277" s="60">
        <f>(Table8[[#This Row],[Adj Close]]-Table8[[#This Row],[Forecast 6 Period ]])</f>
        <v>-0.41328129999999419</v>
      </c>
      <c r="O277" s="60">
        <f>Table8[[#This Row],[Erorr 2]]^2</f>
        <v>0.17080143292968519</v>
      </c>
      <c r="P277" s="60">
        <f>ABS(Table8[[#This Row],[Erorr 2]])</f>
        <v>0.41328129999999419</v>
      </c>
      <c r="Q277" s="8">
        <f>Table8[[#This Row],[Abs Erorr 4]]/Table8[[#This Row],[Adj Close]]</f>
        <v>2.6753448448810359E-3</v>
      </c>
    </row>
    <row r="278" spans="6:17" x14ac:dyDescent="0.3">
      <c r="F278" s="97">
        <v>43867</v>
      </c>
      <c r="G278" s="98">
        <v>153.4181366</v>
      </c>
      <c r="H278" s="60">
        <f t="shared" si="8"/>
        <v>153.97492367999999</v>
      </c>
      <c r="I278" s="60">
        <f>(Table8[[#This Row],[Adj Close]]-Table8[[#This Row],[Forecast 3 Period]])</f>
        <v>-0.55678707999999233</v>
      </c>
      <c r="J278" s="60">
        <f>Table8[[#This Row],[Erorr ]]^2</f>
        <v>0.31001185245491786</v>
      </c>
      <c r="K278" s="60">
        <f>ABS(Table8[[#This Row],[Erorr ]])</f>
        <v>0.55678707999999233</v>
      </c>
      <c r="L278" s="8">
        <f>Table8[[#This Row],[Abs Erorr ]]/Table8[[#This Row],[Adj Close]]</f>
        <v>3.6292128971144883E-3</v>
      </c>
      <c r="M278" s="64">
        <f t="shared" si="9"/>
        <v>154.13291320000002</v>
      </c>
      <c r="N278" s="60">
        <f>(Table8[[#This Row],[Adj Close]]-Table8[[#This Row],[Forecast 6 Period ]])</f>
        <v>-0.71477660000002174</v>
      </c>
      <c r="O278" s="60">
        <f>Table8[[#This Row],[Erorr 2]]^2</f>
        <v>0.51090558790759111</v>
      </c>
      <c r="P278" s="60">
        <f>ABS(Table8[[#This Row],[Erorr 2]])</f>
        <v>0.71477660000002174</v>
      </c>
      <c r="Q278" s="8">
        <f>Table8[[#This Row],[Abs Erorr 4]]/Table8[[#This Row],[Adj Close]]</f>
        <v>4.6590097875039748E-3</v>
      </c>
    </row>
    <row r="279" spans="6:17" x14ac:dyDescent="0.3">
      <c r="F279" s="97">
        <v>43868</v>
      </c>
      <c r="G279" s="98">
        <v>152.15620419999999</v>
      </c>
      <c r="H279" s="60">
        <f t="shared" si="8"/>
        <v>154.31979826999998</v>
      </c>
      <c r="I279" s="60">
        <f>(Table8[[#This Row],[Adj Close]]-Table8[[#This Row],[Forecast 3 Period]])</f>
        <v>-2.1635940699999878</v>
      </c>
      <c r="J279" s="60">
        <f>Table8[[#This Row],[Erorr ]]^2</f>
        <v>4.6811392997391126</v>
      </c>
      <c r="K279" s="60">
        <f>ABS(Table8[[#This Row],[Erorr ]])</f>
        <v>2.1635940699999878</v>
      </c>
      <c r="L279" s="8">
        <f>Table8[[#This Row],[Abs Erorr ]]/Table8[[#This Row],[Adj Close]]</f>
        <v>1.4219558652738709E-2</v>
      </c>
      <c r="M279" s="64">
        <f t="shared" si="9"/>
        <v>153.92483672</v>
      </c>
      <c r="N279" s="60">
        <f>(Table8[[#This Row],[Adj Close]]-Table8[[#This Row],[Forecast 6 Period ]])</f>
        <v>-1.7686325200000113</v>
      </c>
      <c r="O279" s="60">
        <f>Table8[[#This Row],[Erorr 2]]^2</f>
        <v>3.1280609908015902</v>
      </c>
      <c r="P279" s="60">
        <f>ABS(Table8[[#This Row],[Erorr 2]])</f>
        <v>1.7686325200000113</v>
      </c>
      <c r="Q279" s="8">
        <f>Table8[[#This Row],[Abs Erorr 4]]/Table8[[#This Row],[Adj Close]]</f>
        <v>1.1623794963202766E-2</v>
      </c>
    </row>
    <row r="280" spans="6:17" x14ac:dyDescent="0.3">
      <c r="F280" s="97">
        <v>43871</v>
      </c>
      <c r="G280" s="98">
        <v>150.73048399999999</v>
      </c>
      <c r="H280" s="60">
        <f t="shared" si="8"/>
        <v>153.23125303</v>
      </c>
      <c r="I280" s="60">
        <f>(Table8[[#This Row],[Adj Close]]-Table8[[#This Row],[Forecast 3 Period]])</f>
        <v>-2.5007690300000149</v>
      </c>
      <c r="J280" s="60">
        <f>Table8[[#This Row],[Erorr ]]^2</f>
        <v>6.2538457414072157</v>
      </c>
      <c r="K280" s="60">
        <f>ABS(Table8[[#This Row],[Erorr ]])</f>
        <v>2.5007690300000149</v>
      </c>
      <c r="L280" s="8">
        <f>Table8[[#This Row],[Abs Erorr ]]/Table8[[#This Row],[Adj Close]]</f>
        <v>1.6590997146934228E-2</v>
      </c>
      <c r="M280" s="64">
        <f t="shared" si="9"/>
        <v>153.510614</v>
      </c>
      <c r="N280" s="60">
        <f>(Table8[[#This Row],[Adj Close]]-Table8[[#This Row],[Forecast 6 Period ]])</f>
        <v>-2.780130000000014</v>
      </c>
      <c r="O280" s="60">
        <f>Table8[[#This Row],[Erorr 2]]^2</f>
        <v>7.7291228169000776</v>
      </c>
      <c r="P280" s="60">
        <f>ABS(Table8[[#This Row],[Erorr 2]])</f>
        <v>2.780130000000014</v>
      </c>
      <c r="Q280" s="8">
        <f>Table8[[#This Row],[Abs Erorr 4]]/Table8[[#This Row],[Adj Close]]</f>
        <v>1.8444377847284126E-2</v>
      </c>
    </row>
    <row r="281" spans="6:17" x14ac:dyDescent="0.3">
      <c r="F281" s="97">
        <v>43872</v>
      </c>
      <c r="G281" s="98">
        <v>151.00982669999999</v>
      </c>
      <c r="H281" s="60">
        <f t="shared" si="8"/>
        <v>151.96449583999998</v>
      </c>
      <c r="I281" s="60">
        <f>(Table8[[#This Row],[Adj Close]]-Table8[[#This Row],[Forecast 3 Period]])</f>
        <v>-0.95466913999999292</v>
      </c>
      <c r="J281" s="60">
        <f>Table8[[#This Row],[Erorr ]]^2</f>
        <v>0.91139316686832605</v>
      </c>
      <c r="K281" s="60">
        <f>ABS(Table8[[#This Row],[Erorr ]])</f>
        <v>0.95466913999999292</v>
      </c>
      <c r="L281" s="8">
        <f>Table8[[#This Row],[Abs Erorr ]]/Table8[[#This Row],[Adj Close]]</f>
        <v>6.3219007720375919E-3</v>
      </c>
      <c r="M281" s="64">
        <f t="shared" si="9"/>
        <v>152.88445738000001</v>
      </c>
      <c r="N281" s="60">
        <f>(Table8[[#This Row],[Adj Close]]-Table8[[#This Row],[Forecast 6 Period ]])</f>
        <v>-1.8746306800000241</v>
      </c>
      <c r="O281" s="60">
        <f>Table8[[#This Row],[Erorr 2]]^2</f>
        <v>3.5142401863973527</v>
      </c>
      <c r="P281" s="60">
        <f>ABS(Table8[[#This Row],[Erorr 2]])</f>
        <v>1.8746306800000241</v>
      </c>
      <c r="Q281" s="8">
        <f>Table8[[#This Row],[Abs Erorr 4]]/Table8[[#This Row],[Adj Close]]</f>
        <v>1.2413964845640236E-2</v>
      </c>
    </row>
    <row r="282" spans="6:17" x14ac:dyDescent="0.3">
      <c r="F282" s="97">
        <v>43873</v>
      </c>
      <c r="G282" s="98">
        <v>152.91722110000001</v>
      </c>
      <c r="H282" s="60">
        <f t="shared" si="8"/>
        <v>151.26993713999997</v>
      </c>
      <c r="I282" s="60">
        <f>(Table8[[#This Row],[Adj Close]]-Table8[[#This Row],[Forecast 3 Period]])</f>
        <v>1.6472839600000384</v>
      </c>
      <c r="J282" s="60">
        <f>Table8[[#This Row],[Erorr ]]^2</f>
        <v>2.7135444448734081</v>
      </c>
      <c r="K282" s="60">
        <f>ABS(Table8[[#This Row],[Erorr ]])</f>
        <v>1.6472839600000384</v>
      </c>
      <c r="L282" s="8">
        <f>Table8[[#This Row],[Abs Erorr ]]/Table8[[#This Row],[Adj Close]]</f>
        <v>1.0772390108520213E-2</v>
      </c>
      <c r="M282" s="64">
        <f t="shared" si="9"/>
        <v>152.44711150999998</v>
      </c>
      <c r="N282" s="60">
        <f>(Table8[[#This Row],[Adj Close]]-Table8[[#This Row],[Forecast 6 Period ]])</f>
        <v>0.47010959000002117</v>
      </c>
      <c r="O282" s="60">
        <f>Table8[[#This Row],[Erorr 2]]^2</f>
        <v>0.221003026609988</v>
      </c>
      <c r="P282" s="60">
        <f>ABS(Table8[[#This Row],[Erorr 2]])</f>
        <v>0.47010959000002117</v>
      </c>
      <c r="Q282" s="8">
        <f>Table8[[#This Row],[Abs Erorr 4]]/Table8[[#This Row],[Adj Close]]</f>
        <v>3.074275000672381E-3</v>
      </c>
    </row>
    <row r="283" spans="6:17" x14ac:dyDescent="0.3">
      <c r="F283" s="97">
        <v>43874</v>
      </c>
      <c r="G283" s="98">
        <v>150.58598330000001</v>
      </c>
      <c r="H283" s="60">
        <f t="shared" si="8"/>
        <v>151.68898164999999</v>
      </c>
      <c r="I283" s="60">
        <f>(Table8[[#This Row],[Adj Close]]-Table8[[#This Row],[Forecast 3 Period]])</f>
        <v>-1.1029983499999787</v>
      </c>
      <c r="J283" s="60">
        <f>Table8[[#This Row],[Erorr ]]^2</f>
        <v>1.2166053601026756</v>
      </c>
      <c r="K283" s="60">
        <f>ABS(Table8[[#This Row],[Erorr ]])</f>
        <v>1.1029983499999787</v>
      </c>
      <c r="L283" s="8">
        <f>Table8[[#This Row],[Abs Erorr ]]/Table8[[#This Row],[Adj Close]]</f>
        <v>7.3247079564010033E-3</v>
      </c>
      <c r="M283" s="64">
        <f t="shared" si="9"/>
        <v>152.15233765000002</v>
      </c>
      <c r="N283" s="60">
        <f>(Table8[[#This Row],[Adj Close]]-Table8[[#This Row],[Forecast 6 Period ]])</f>
        <v>-1.5663543500000117</v>
      </c>
      <c r="O283" s="60">
        <f>Table8[[#This Row],[Erorr 2]]^2</f>
        <v>2.453465949763959</v>
      </c>
      <c r="P283" s="60">
        <f>ABS(Table8[[#This Row],[Erorr 2]])</f>
        <v>1.5663543500000117</v>
      </c>
      <c r="Q283" s="8">
        <f>Table8[[#This Row],[Abs Erorr 4]]/Table8[[#This Row],[Adj Close]]</f>
        <v>1.0401727409645381E-2</v>
      </c>
    </row>
    <row r="284" spans="6:17" x14ac:dyDescent="0.3">
      <c r="F284" s="97">
        <v>43875</v>
      </c>
      <c r="G284" s="98">
        <v>150.3836823</v>
      </c>
      <c r="H284" s="60">
        <f t="shared" si="8"/>
        <v>151.41250766000002</v>
      </c>
      <c r="I284" s="60">
        <f>(Table8[[#This Row],[Adj Close]]-Table8[[#This Row],[Forecast 3 Period]])</f>
        <v>-1.0288253600000132</v>
      </c>
      <c r="J284" s="60">
        <f>Table8[[#This Row],[Erorr ]]^2</f>
        <v>1.0584816213791568</v>
      </c>
      <c r="K284" s="60">
        <f>ABS(Table8[[#This Row],[Erorr ]])</f>
        <v>1.0288253600000132</v>
      </c>
      <c r="L284" s="8">
        <f>Table8[[#This Row],[Abs Erorr ]]/Table8[[#This Row],[Adj Close]]</f>
        <v>6.841336402094559E-3</v>
      </c>
      <c r="M284" s="64">
        <f t="shared" si="9"/>
        <v>151.60613710000001</v>
      </c>
      <c r="N284" s="60">
        <f>(Table8[[#This Row],[Adj Close]]-Table8[[#This Row],[Forecast 6 Period ]])</f>
        <v>-1.2224548000000084</v>
      </c>
      <c r="O284" s="60">
        <f>Table8[[#This Row],[Erorr 2]]^2</f>
        <v>1.4943957380430606</v>
      </c>
      <c r="P284" s="60">
        <f>ABS(Table8[[#This Row],[Erorr 2]])</f>
        <v>1.2224548000000084</v>
      </c>
      <c r="Q284" s="8">
        <f>Table8[[#This Row],[Abs Erorr 4]]/Table8[[#This Row],[Adj Close]]</f>
        <v>8.1289058846247472E-3</v>
      </c>
    </row>
    <row r="285" spans="6:17" x14ac:dyDescent="0.3">
      <c r="F285" s="97">
        <v>43879</v>
      </c>
      <c r="G285" s="98">
        <v>148.4955597</v>
      </c>
      <c r="H285" s="60">
        <f t="shared" si="8"/>
        <v>151.20443424000001</v>
      </c>
      <c r="I285" s="60">
        <f>(Table8[[#This Row],[Adj Close]]-Table8[[#This Row],[Forecast 3 Period]])</f>
        <v>-2.7088745400000107</v>
      </c>
      <c r="J285" s="60">
        <f>Table8[[#This Row],[Erorr ]]^2</f>
        <v>7.3380012734602698</v>
      </c>
      <c r="K285" s="60">
        <f>ABS(Table8[[#This Row],[Erorr ]])</f>
        <v>2.7088745400000107</v>
      </c>
      <c r="L285" s="8">
        <f>Table8[[#This Row],[Abs Erorr ]]/Table8[[#This Row],[Adj Close]]</f>
        <v>1.8242124851898925E-2</v>
      </c>
      <c r="M285" s="64">
        <f t="shared" si="9"/>
        <v>151.2680115</v>
      </c>
      <c r="N285" s="60">
        <f>(Table8[[#This Row],[Adj Close]]-Table8[[#This Row],[Forecast 6 Period ]])</f>
        <v>-2.7724517999999989</v>
      </c>
      <c r="O285" s="60">
        <f>Table8[[#This Row],[Erorr 2]]^2</f>
        <v>7.6864889833232342</v>
      </c>
      <c r="P285" s="60">
        <f>ABS(Table8[[#This Row],[Erorr 2]])</f>
        <v>2.7724517999999989</v>
      </c>
      <c r="Q285" s="8">
        <f>Table8[[#This Row],[Abs Erorr 4]]/Table8[[#This Row],[Adj Close]]</f>
        <v>1.8670267350761726E-2</v>
      </c>
    </row>
    <row r="286" spans="6:17" x14ac:dyDescent="0.3">
      <c r="F286" s="97">
        <v>43880</v>
      </c>
      <c r="G286" s="98">
        <v>152.23324579999999</v>
      </c>
      <c r="H286" s="60">
        <f t="shared" si="8"/>
        <v>149.68912355999998</v>
      </c>
      <c r="I286" s="60">
        <f>(Table8[[#This Row],[Adj Close]]-Table8[[#This Row],[Forecast 3 Period]])</f>
        <v>2.5441222400000072</v>
      </c>
      <c r="J286" s="60">
        <f>Table8[[#This Row],[Erorr ]]^2</f>
        <v>6.4725579720626545</v>
      </c>
      <c r="K286" s="60">
        <f>ABS(Table8[[#This Row],[Erorr ]])</f>
        <v>2.5441222400000072</v>
      </c>
      <c r="L286" s="8">
        <f>Table8[[#This Row],[Abs Erorr ]]/Table8[[#This Row],[Adj Close]]</f>
        <v>1.6712001551503458E-2</v>
      </c>
      <c r="M286" s="64">
        <f t="shared" si="9"/>
        <v>150.65052035000002</v>
      </c>
      <c r="N286" s="60">
        <f>(Table8[[#This Row],[Adj Close]]-Table8[[#This Row],[Forecast 6 Period ]])</f>
        <v>1.5827254499999697</v>
      </c>
      <c r="O286" s="60">
        <f>Table8[[#This Row],[Erorr 2]]^2</f>
        <v>2.5050198500776064</v>
      </c>
      <c r="P286" s="60">
        <f>ABS(Table8[[#This Row],[Erorr 2]])</f>
        <v>1.5827254499999697</v>
      </c>
      <c r="Q286" s="8">
        <f>Table8[[#This Row],[Abs Erorr 4]]/Table8[[#This Row],[Adj Close]]</f>
        <v>1.039671355414252E-2</v>
      </c>
    </row>
    <row r="287" spans="6:17" x14ac:dyDescent="0.3">
      <c r="F287" s="97">
        <v>43881</v>
      </c>
      <c r="G287" s="98">
        <v>149.2566071</v>
      </c>
      <c r="H287" s="60">
        <f t="shared" si="8"/>
        <v>150.55707092</v>
      </c>
      <c r="I287" s="60">
        <f>(Table8[[#This Row],[Adj Close]]-Table8[[#This Row],[Forecast 3 Period]])</f>
        <v>-1.3004638200000045</v>
      </c>
      <c r="J287" s="60">
        <f>Table8[[#This Row],[Erorr ]]^2</f>
        <v>1.6912061471290041</v>
      </c>
      <c r="K287" s="60">
        <f>ABS(Table8[[#This Row],[Erorr ]])</f>
        <v>1.3004638200000045</v>
      </c>
      <c r="L287" s="8">
        <f>Table8[[#This Row],[Abs Erorr ]]/Table8[[#This Row],[Adj Close]]</f>
        <v>8.7129397168241307E-3</v>
      </c>
      <c r="M287" s="64">
        <f t="shared" si="9"/>
        <v>150.73239900000002</v>
      </c>
      <c r="N287" s="60">
        <f>(Table8[[#This Row],[Adj Close]]-Table8[[#This Row],[Forecast 6 Period ]])</f>
        <v>-1.4757919000000186</v>
      </c>
      <c r="O287" s="60">
        <f>Table8[[#This Row],[Erorr 2]]^2</f>
        <v>2.1779617321056648</v>
      </c>
      <c r="P287" s="60">
        <f>ABS(Table8[[#This Row],[Erorr 2]])</f>
        <v>1.4757919000000186</v>
      </c>
      <c r="Q287" s="8">
        <f>Table8[[#This Row],[Abs Erorr 4]]/Table8[[#This Row],[Adj Close]]</f>
        <v>9.8876152196817457E-3</v>
      </c>
    </row>
    <row r="288" spans="6:17" x14ac:dyDescent="0.3">
      <c r="F288" s="97">
        <v>43882</v>
      </c>
      <c r="G288" s="98">
        <v>147.48408509999999</v>
      </c>
      <c r="H288" s="60">
        <f t="shared" si="8"/>
        <v>149.92128449000001</v>
      </c>
      <c r="I288" s="60">
        <f>(Table8[[#This Row],[Adj Close]]-Table8[[#This Row],[Forecast 3 Period]])</f>
        <v>-2.4371993900000177</v>
      </c>
      <c r="J288" s="60">
        <f>Table8[[#This Row],[Erorr ]]^2</f>
        <v>5.9399408666164586</v>
      </c>
      <c r="K288" s="60">
        <f>ABS(Table8[[#This Row],[Erorr ]])</f>
        <v>2.4371993900000177</v>
      </c>
      <c r="L288" s="8">
        <f>Table8[[#This Row],[Abs Erorr ]]/Table8[[#This Row],[Adj Close]]</f>
        <v>1.6525168721408152E-2</v>
      </c>
      <c r="M288" s="64">
        <f t="shared" si="9"/>
        <v>150.42413941999999</v>
      </c>
      <c r="N288" s="60">
        <f>(Table8[[#This Row],[Adj Close]]-Table8[[#This Row],[Forecast 6 Period ]])</f>
        <v>-2.9400543200000016</v>
      </c>
      <c r="O288" s="60">
        <f>Table8[[#This Row],[Erorr 2]]^2</f>
        <v>8.6439194045506706</v>
      </c>
      <c r="P288" s="60">
        <f>ABS(Table8[[#This Row],[Erorr 2]])</f>
        <v>2.9400543200000016</v>
      </c>
      <c r="Q288" s="8">
        <f>Table8[[#This Row],[Abs Erorr 4]]/Table8[[#This Row],[Adj Close]]</f>
        <v>1.9934722570279562E-2</v>
      </c>
    </row>
    <row r="289" spans="6:17" x14ac:dyDescent="0.3">
      <c r="F289" s="97">
        <v>43885</v>
      </c>
      <c r="G289" s="98">
        <v>137.65823359999999</v>
      </c>
      <c r="H289" s="60">
        <f t="shared" si="8"/>
        <v>149.44058991</v>
      </c>
      <c r="I289" s="60">
        <f>(Table8[[#This Row],[Adj Close]]-Table8[[#This Row],[Forecast 3 Period]])</f>
        <v>-11.782356310000011</v>
      </c>
      <c r="J289" s="60">
        <f>Table8[[#This Row],[Erorr ]]^2</f>
        <v>138.82392021579707</v>
      </c>
      <c r="K289" s="60">
        <f>ABS(Table8[[#This Row],[Erorr ]])</f>
        <v>11.782356310000011</v>
      </c>
      <c r="L289" s="8">
        <f>Table8[[#This Row],[Abs Erorr ]]/Table8[[#This Row],[Adj Close]]</f>
        <v>8.5591366399750263E-2</v>
      </c>
      <c r="M289" s="64">
        <f t="shared" si="9"/>
        <v>149.5908661</v>
      </c>
      <c r="N289" s="60">
        <f>(Table8[[#This Row],[Adj Close]]-Table8[[#This Row],[Forecast 6 Period ]])</f>
        <v>-11.932632500000011</v>
      </c>
      <c r="O289" s="60">
        <f>Table8[[#This Row],[Erorr 2]]^2</f>
        <v>142.38771838005653</v>
      </c>
      <c r="P289" s="60">
        <f>ABS(Table8[[#This Row],[Erorr 2]])</f>
        <v>11.932632500000011</v>
      </c>
      <c r="Q289" s="8">
        <f>Table8[[#This Row],[Abs Erorr 4]]/Table8[[#This Row],[Adj Close]]</f>
        <v>8.66830278722973E-2</v>
      </c>
    </row>
    <row r="290" spans="6:17" x14ac:dyDescent="0.3">
      <c r="F290" s="97">
        <v>43886</v>
      </c>
      <c r="G290" s="98">
        <v>136.98393250000001</v>
      </c>
      <c r="H290" s="60">
        <f t="shared" si="8"/>
        <v>144.08550109999999</v>
      </c>
      <c r="I290" s="60">
        <f>(Table8[[#This Row],[Adj Close]]-Table8[[#This Row],[Forecast 3 Period]])</f>
        <v>-7.1015685999999789</v>
      </c>
      <c r="J290" s="60">
        <f>Table8[[#This Row],[Erorr ]]^2</f>
        <v>50.432276580505658</v>
      </c>
      <c r="K290" s="60">
        <f>ABS(Table8[[#This Row],[Erorr ]])</f>
        <v>7.1015685999999789</v>
      </c>
      <c r="L290" s="8">
        <f>Table8[[#This Row],[Abs Erorr ]]/Table8[[#This Row],[Adj Close]]</f>
        <v>5.184234727675071E-2</v>
      </c>
      <c r="M290" s="64">
        <f t="shared" si="9"/>
        <v>147.21435852000002</v>
      </c>
      <c r="N290" s="60">
        <f>(Table8[[#This Row],[Adj Close]]-Table8[[#This Row],[Forecast 6 Period ]])</f>
        <v>-10.23042602000001</v>
      </c>
      <c r="O290" s="60">
        <f>Table8[[#This Row],[Erorr 2]]^2</f>
        <v>104.66161655069325</v>
      </c>
      <c r="P290" s="60">
        <f>ABS(Table8[[#This Row],[Erorr 2]])</f>
        <v>10.23042602000001</v>
      </c>
      <c r="Q290" s="8">
        <f>Table8[[#This Row],[Abs Erorr 4]]/Table8[[#This Row],[Adj Close]]</f>
        <v>7.4683401427390106E-2</v>
      </c>
    </row>
    <row r="291" spans="6:17" x14ac:dyDescent="0.3">
      <c r="F291" s="97">
        <v>43887</v>
      </c>
      <c r="G291" s="98">
        <v>136.35775760000001</v>
      </c>
      <c r="H291" s="60">
        <f t="shared" si="8"/>
        <v>140.33626860999999</v>
      </c>
      <c r="I291" s="60">
        <f>(Table8[[#This Row],[Adj Close]]-Table8[[#This Row],[Forecast 3 Period]])</f>
        <v>-3.978511009999977</v>
      </c>
      <c r="J291" s="60">
        <f>Table8[[#This Row],[Erorr ]]^2</f>
        <v>15.828549856691037</v>
      </c>
      <c r="K291" s="60">
        <f>ABS(Table8[[#This Row],[Erorr ]])</f>
        <v>3.978511009999977</v>
      </c>
      <c r="L291" s="8">
        <f>Table8[[#This Row],[Abs Erorr ]]/Table8[[#This Row],[Adj Close]]</f>
        <v>2.9177005254594893E-2</v>
      </c>
      <c r="M291" s="64">
        <f t="shared" si="9"/>
        <v>144.34945221000001</v>
      </c>
      <c r="N291" s="60">
        <f>(Table8[[#This Row],[Adj Close]]-Table8[[#This Row],[Forecast 6 Period ]])</f>
        <v>-7.9916946099999961</v>
      </c>
      <c r="O291" s="60">
        <f>Table8[[#This Row],[Erorr 2]]^2</f>
        <v>63.867182739502994</v>
      </c>
      <c r="P291" s="60">
        <f>ABS(Table8[[#This Row],[Erorr 2]])</f>
        <v>7.9916946099999961</v>
      </c>
      <c r="Q291" s="8">
        <f>Table8[[#This Row],[Abs Erorr 4]]/Table8[[#This Row],[Adj Close]]</f>
        <v>5.8608287131292597E-2</v>
      </c>
    </row>
    <row r="292" spans="6:17" x14ac:dyDescent="0.3">
      <c r="F292" s="97">
        <v>43888</v>
      </c>
      <c r="G292" s="98">
        <v>134.47929379999999</v>
      </c>
      <c r="H292" s="60">
        <f t="shared" si="8"/>
        <v>136.93575286999999</v>
      </c>
      <c r="I292" s="60">
        <f>(Table8[[#This Row],[Adj Close]]-Table8[[#This Row],[Forecast 3 Period]])</f>
        <v>-2.456459069999994</v>
      </c>
      <c r="J292" s="60">
        <f>Table8[[#This Row],[Erorr ]]^2</f>
        <v>6.0341911625852349</v>
      </c>
      <c r="K292" s="60">
        <f>ABS(Table8[[#This Row],[Erorr ]])</f>
        <v>2.456459069999994</v>
      </c>
      <c r="L292" s="8">
        <f>Table8[[#This Row],[Abs Erorr ]]/Table8[[#This Row],[Adj Close]]</f>
        <v>1.8266448317711154E-2</v>
      </c>
      <c r="M292" s="64">
        <f t="shared" si="9"/>
        <v>141.84578705000001</v>
      </c>
      <c r="N292" s="60">
        <f>(Table8[[#This Row],[Adj Close]]-Table8[[#This Row],[Forecast 6 Period ]])</f>
        <v>-7.3664932500000191</v>
      </c>
      <c r="O292" s="60">
        <f>Table8[[#This Row],[Erorr 2]]^2</f>
        <v>54.265222802295845</v>
      </c>
      <c r="P292" s="60">
        <f>ABS(Table8[[#This Row],[Erorr 2]])</f>
        <v>7.3664932500000191</v>
      </c>
      <c r="Q292" s="8">
        <f>Table8[[#This Row],[Abs Erorr 4]]/Table8[[#This Row],[Adj Close]]</f>
        <v>5.4777899569844551E-2</v>
      </c>
    </row>
    <row r="293" spans="6:17" x14ac:dyDescent="0.3">
      <c r="F293" s="97">
        <v>43889</v>
      </c>
      <c r="G293" s="98">
        <v>134.05543520000001</v>
      </c>
      <c r="H293" s="60">
        <f t="shared" si="8"/>
        <v>135.79422455</v>
      </c>
      <c r="I293" s="60">
        <f>(Table8[[#This Row],[Adj Close]]-Table8[[#This Row],[Forecast 3 Period]])</f>
        <v>-1.7387893499999905</v>
      </c>
      <c r="J293" s="60">
        <f>Table8[[#This Row],[Erorr ]]^2</f>
        <v>3.0233884036733891</v>
      </c>
      <c r="K293" s="60">
        <f>ABS(Table8[[#This Row],[Erorr ]])</f>
        <v>1.7387893499999905</v>
      </c>
      <c r="L293" s="8">
        <f>Table8[[#This Row],[Abs Erorr ]]/Table8[[#This Row],[Adj Close]]</f>
        <v>1.297067401561045E-2</v>
      </c>
      <c r="M293" s="64">
        <f t="shared" si="9"/>
        <v>138.76991272000001</v>
      </c>
      <c r="N293" s="60">
        <f>(Table8[[#This Row],[Adj Close]]-Table8[[#This Row],[Forecast 6 Period ]])</f>
        <v>-4.7144775200000026</v>
      </c>
      <c r="O293" s="60">
        <f>Table8[[#This Row],[Erorr 2]]^2</f>
        <v>22.226298286585376</v>
      </c>
      <c r="P293" s="60">
        <f>ABS(Table8[[#This Row],[Erorr 2]])</f>
        <v>4.7144775200000026</v>
      </c>
      <c r="Q293" s="8">
        <f>Table8[[#This Row],[Abs Erorr 4]]/Table8[[#This Row],[Adj Close]]</f>
        <v>3.5168119166271612E-2</v>
      </c>
    </row>
    <row r="294" spans="6:17" x14ac:dyDescent="0.3">
      <c r="F294" s="97">
        <v>43892</v>
      </c>
      <c r="G294" s="98">
        <v>132.44668580000001</v>
      </c>
      <c r="H294" s="60">
        <f t="shared" si="8"/>
        <v>134.8732895</v>
      </c>
      <c r="I294" s="60">
        <f>(Table8[[#This Row],[Adj Close]]-Table8[[#This Row],[Forecast 3 Period]])</f>
        <v>-2.4266036999999869</v>
      </c>
      <c r="J294" s="60">
        <f>Table8[[#This Row],[Erorr ]]^2</f>
        <v>5.8884055168536262</v>
      </c>
      <c r="K294" s="60">
        <f>ABS(Table8[[#This Row],[Erorr ]])</f>
        <v>2.4266036999999869</v>
      </c>
      <c r="L294" s="8">
        <f>Table8[[#This Row],[Abs Erorr ]]/Table8[[#This Row],[Adj Close]]</f>
        <v>1.8321362179377288E-2</v>
      </c>
      <c r="M294" s="64">
        <f t="shared" si="9"/>
        <v>136.88951569</v>
      </c>
      <c r="N294" s="60">
        <f>(Table8[[#This Row],[Adj Close]]-Table8[[#This Row],[Forecast 6 Period ]])</f>
        <v>-4.4428298899999845</v>
      </c>
      <c r="O294" s="60">
        <f>Table8[[#This Row],[Erorr 2]]^2</f>
        <v>19.738737431477276</v>
      </c>
      <c r="P294" s="60">
        <f>ABS(Table8[[#This Row],[Erorr 2]])</f>
        <v>4.4428298899999845</v>
      </c>
      <c r="Q294" s="8">
        <f>Table8[[#This Row],[Abs Erorr 4]]/Table8[[#This Row],[Adj Close]]</f>
        <v>3.3544288882462803E-2</v>
      </c>
    </row>
    <row r="295" spans="6:17" x14ac:dyDescent="0.3">
      <c r="F295" s="97">
        <v>43893</v>
      </c>
      <c r="G295" s="98">
        <v>133.67973330000001</v>
      </c>
      <c r="H295" s="60">
        <f t="shared" si="8"/>
        <v>133.53909302</v>
      </c>
      <c r="I295" s="60">
        <f>(Table8[[#This Row],[Adj Close]]-Table8[[#This Row],[Forecast 3 Period]])</f>
        <v>0.14064028000001372</v>
      </c>
      <c r="J295" s="60">
        <f>Table8[[#This Row],[Erorr ]]^2</f>
        <v>1.9779688358482258E-2</v>
      </c>
      <c r="K295" s="60">
        <f>ABS(Table8[[#This Row],[Erorr ]])</f>
        <v>0.14064028000001372</v>
      </c>
      <c r="L295" s="8">
        <f>Table8[[#This Row],[Abs Erorr ]]/Table8[[#This Row],[Adj Close]]</f>
        <v>1.052068825454589E-3</v>
      </c>
      <c r="M295" s="64">
        <f t="shared" si="9"/>
        <v>134.93205109000002</v>
      </c>
      <c r="N295" s="60">
        <f>(Table8[[#This Row],[Adj Close]]-Table8[[#This Row],[Forecast 6 Period ]])</f>
        <v>-1.2523177900000064</v>
      </c>
      <c r="O295" s="60">
        <f>Table8[[#This Row],[Erorr 2]]^2</f>
        <v>1.5682998471505003</v>
      </c>
      <c r="P295" s="60">
        <f>ABS(Table8[[#This Row],[Erorr 2]])</f>
        <v>1.2523177900000064</v>
      </c>
      <c r="Q295" s="8">
        <f>Table8[[#This Row],[Abs Erorr 4]]/Table8[[#This Row],[Adj Close]]</f>
        <v>9.3680452457934882E-3</v>
      </c>
    </row>
    <row r="296" spans="6:17" x14ac:dyDescent="0.3">
      <c r="F296" s="97">
        <v>43894</v>
      </c>
      <c r="G296" s="98">
        <v>137.32107540000001</v>
      </c>
      <c r="H296" s="60">
        <f t="shared" si="8"/>
        <v>133.42252962000001</v>
      </c>
      <c r="I296" s="60">
        <f>(Table8[[#This Row],[Adj Close]]-Table8[[#This Row],[Forecast 3 Period]])</f>
        <v>3.8985457800000063</v>
      </c>
      <c r="J296" s="60">
        <f>Table8[[#This Row],[Erorr ]]^2</f>
        <v>15.198659198755857</v>
      </c>
      <c r="K296" s="60">
        <f>ABS(Table8[[#This Row],[Erorr ]])</f>
        <v>3.8985457800000063</v>
      </c>
      <c r="L296" s="8">
        <f>Table8[[#This Row],[Abs Erorr ]]/Table8[[#This Row],[Adj Close]]</f>
        <v>2.839000327257855E-2</v>
      </c>
      <c r="M296" s="64">
        <f t="shared" si="9"/>
        <v>134.26639863</v>
      </c>
      <c r="N296" s="60">
        <f>(Table8[[#This Row],[Adj Close]]-Table8[[#This Row],[Forecast 6 Period ]])</f>
        <v>3.0546767700000146</v>
      </c>
      <c r="O296" s="60">
        <f>Table8[[#This Row],[Erorr 2]]^2</f>
        <v>9.3310501691777219</v>
      </c>
      <c r="P296" s="60">
        <f>ABS(Table8[[#This Row],[Erorr 2]])</f>
        <v>3.0546767700000146</v>
      </c>
      <c r="Q296" s="8">
        <f>Table8[[#This Row],[Abs Erorr 4]]/Table8[[#This Row],[Adj Close]]</f>
        <v>2.2244777512134269E-2</v>
      </c>
    </row>
    <row r="297" spans="6:17" x14ac:dyDescent="0.3">
      <c r="F297" s="97">
        <v>43895</v>
      </c>
      <c r="G297" s="98">
        <v>133.16917419999999</v>
      </c>
      <c r="H297" s="60">
        <f t="shared" si="8"/>
        <v>134.76635589</v>
      </c>
      <c r="I297" s="60">
        <f>(Table8[[#This Row],[Adj Close]]-Table8[[#This Row],[Forecast 3 Period]])</f>
        <v>-1.5971816900000135</v>
      </c>
      <c r="J297" s="60">
        <f>Table8[[#This Row],[Erorr ]]^2</f>
        <v>2.5509893508712995</v>
      </c>
      <c r="K297" s="60">
        <f>ABS(Table8[[#This Row],[Erorr ]])</f>
        <v>1.5971816900000135</v>
      </c>
      <c r="L297" s="8">
        <f>Table8[[#This Row],[Abs Erorr ]]/Table8[[#This Row],[Adj Close]]</f>
        <v>1.1993629153255001E-2</v>
      </c>
      <c r="M297" s="64">
        <f t="shared" si="9"/>
        <v>134.58429108000001</v>
      </c>
      <c r="N297" s="60">
        <f>(Table8[[#This Row],[Adj Close]]-Table8[[#This Row],[Forecast 6 Period ]])</f>
        <v>-1.4151168800000278</v>
      </c>
      <c r="O297" s="60">
        <f>Table8[[#This Row],[Erorr 2]]^2</f>
        <v>2.0025557840610131</v>
      </c>
      <c r="P297" s="60">
        <f>ABS(Table8[[#This Row],[Erorr 2]])</f>
        <v>1.4151168800000278</v>
      </c>
      <c r="Q297" s="8">
        <f>Table8[[#This Row],[Abs Erorr 4]]/Table8[[#This Row],[Adj Close]]</f>
        <v>1.0626459828268785E-2</v>
      </c>
    </row>
    <row r="298" spans="6:17" x14ac:dyDescent="0.3">
      <c r="F298" s="97">
        <v>43896</v>
      </c>
      <c r="G298" s="98">
        <v>131.2521667</v>
      </c>
      <c r="H298" s="60">
        <f t="shared" si="8"/>
        <v>134.56791229000001</v>
      </c>
      <c r="I298" s="60">
        <f>(Table8[[#This Row],[Adj Close]]-Table8[[#This Row],[Forecast 3 Period]])</f>
        <v>-3.3157455900000059</v>
      </c>
      <c r="J298" s="60">
        <f>Table8[[#This Row],[Erorr ]]^2</f>
        <v>10.994168817604487</v>
      </c>
      <c r="K298" s="60">
        <f>ABS(Table8[[#This Row],[Erorr ]])</f>
        <v>3.3157455900000059</v>
      </c>
      <c r="L298" s="8">
        <f>Table8[[#This Row],[Abs Erorr ]]/Table8[[#This Row],[Adj Close]]</f>
        <v>2.5262406506238694E-2</v>
      </c>
      <c r="M298" s="64">
        <f t="shared" si="9"/>
        <v>134.17680664000002</v>
      </c>
      <c r="N298" s="60">
        <f>(Table8[[#This Row],[Adj Close]]-Table8[[#This Row],[Forecast 6 Period ]])</f>
        <v>-2.92463994000002</v>
      </c>
      <c r="O298" s="60">
        <f>Table8[[#This Row],[Erorr 2]]^2</f>
        <v>8.5535187786433209</v>
      </c>
      <c r="P298" s="60">
        <f>ABS(Table8[[#This Row],[Erorr 2]])</f>
        <v>2.92463994000002</v>
      </c>
      <c r="Q298" s="8">
        <f>Table8[[#This Row],[Abs Erorr 4]]/Table8[[#This Row],[Adj Close]]</f>
        <v>2.2282603125972016E-2</v>
      </c>
    </row>
    <row r="299" spans="6:17" x14ac:dyDescent="0.3">
      <c r="F299" s="97">
        <v>43899</v>
      </c>
      <c r="G299" s="98">
        <v>122.8038712</v>
      </c>
      <c r="H299" s="60">
        <f t="shared" si="8"/>
        <v>133.64794155999999</v>
      </c>
      <c r="I299" s="60">
        <f>(Table8[[#This Row],[Adj Close]]-Table8[[#This Row],[Forecast 3 Period]])</f>
        <v>-10.844070359999989</v>
      </c>
      <c r="J299" s="60">
        <f>Table8[[#This Row],[Erorr ]]^2</f>
        <v>117.59386197263029</v>
      </c>
      <c r="K299" s="60">
        <f>ABS(Table8[[#This Row],[Erorr ]])</f>
        <v>10.844070359999989</v>
      </c>
      <c r="L299" s="8">
        <f>Table8[[#This Row],[Abs Erorr ]]/Table8[[#This Row],[Adj Close]]</f>
        <v>8.8303978156675483E-2</v>
      </c>
      <c r="M299" s="64">
        <f t="shared" si="9"/>
        <v>133.73464202</v>
      </c>
      <c r="N299" s="60">
        <f>(Table8[[#This Row],[Adj Close]]-Table8[[#This Row],[Forecast 6 Period ]])</f>
        <v>-10.930770819999992</v>
      </c>
      <c r="O299" s="60">
        <f>Table8[[#This Row],[Erorr 2]]^2</f>
        <v>119.4817507193633</v>
      </c>
      <c r="P299" s="60">
        <f>ABS(Table8[[#This Row],[Erorr 2]])</f>
        <v>10.930770819999992</v>
      </c>
      <c r="Q299" s="8">
        <f>Table8[[#This Row],[Abs Erorr 4]]/Table8[[#This Row],[Adj Close]]</f>
        <v>8.9009985704750258E-2</v>
      </c>
    </row>
    <row r="300" spans="6:17" x14ac:dyDescent="0.3">
      <c r="F300" s="97">
        <v>43900</v>
      </c>
      <c r="G300" s="98">
        <v>124.7882919</v>
      </c>
      <c r="H300" s="60">
        <f t="shared" si="8"/>
        <v>128.44795074999999</v>
      </c>
      <c r="I300" s="60">
        <f>(Table8[[#This Row],[Adj Close]]-Table8[[#This Row],[Forecast 3 Period]])</f>
        <v>-3.6596588499999854</v>
      </c>
      <c r="J300" s="60">
        <f>Table8[[#This Row],[Erorr ]]^2</f>
        <v>13.393102898383216</v>
      </c>
      <c r="K300" s="60">
        <f>ABS(Table8[[#This Row],[Erorr ]])</f>
        <v>3.6596588499999854</v>
      </c>
      <c r="L300" s="8">
        <f>Table8[[#This Row],[Abs Erorr ]]/Table8[[#This Row],[Adj Close]]</f>
        <v>2.9326940807336953E-2</v>
      </c>
      <c r="M300" s="64">
        <f t="shared" si="9"/>
        <v>131.52189941</v>
      </c>
      <c r="N300" s="60">
        <f>(Table8[[#This Row],[Adj Close]]-Table8[[#This Row],[Forecast 6 Period ]])</f>
        <v>-6.7336075099999988</v>
      </c>
      <c r="O300" s="60">
        <f>Table8[[#This Row],[Erorr 2]]^2</f>
        <v>45.341470098728387</v>
      </c>
      <c r="P300" s="60">
        <f>ABS(Table8[[#This Row],[Erorr 2]])</f>
        <v>6.7336075099999988</v>
      </c>
      <c r="Q300" s="8">
        <f>Table8[[#This Row],[Abs Erorr 4]]/Table8[[#This Row],[Adj Close]]</f>
        <v>5.3960250657137158E-2</v>
      </c>
    </row>
    <row r="301" spans="6:17" x14ac:dyDescent="0.3">
      <c r="F301" s="97">
        <v>43901</v>
      </c>
      <c r="G301" s="98">
        <v>107.85316469999999</v>
      </c>
      <c r="H301" s="60">
        <f t="shared" si="8"/>
        <v>126.13212813</v>
      </c>
      <c r="I301" s="60">
        <f>(Table8[[#This Row],[Adj Close]]-Table8[[#This Row],[Forecast 3 Period]])</f>
        <v>-18.278963430000005</v>
      </c>
      <c r="J301" s="60">
        <f>Table8[[#This Row],[Erorr ]]^2</f>
        <v>334.12050407527755</v>
      </c>
      <c r="K301" s="60">
        <f>ABS(Table8[[#This Row],[Erorr ]])</f>
        <v>18.278963430000005</v>
      </c>
      <c r="L301" s="8">
        <f>Table8[[#This Row],[Abs Erorr ]]/Table8[[#This Row],[Adj Close]]</f>
        <v>0.1694800841574193</v>
      </c>
      <c r="M301" s="64">
        <f t="shared" si="9"/>
        <v>129.50278166999999</v>
      </c>
      <c r="N301" s="60">
        <f>(Table8[[#This Row],[Adj Close]]-Table8[[#This Row],[Forecast 6 Period ]])</f>
        <v>-21.649616969999997</v>
      </c>
      <c r="O301" s="60">
        <f>Table8[[#This Row],[Erorr 2]]^2</f>
        <v>468.70591494771185</v>
      </c>
      <c r="P301" s="60">
        <f>ABS(Table8[[#This Row],[Erorr 2]])</f>
        <v>21.649616969999997</v>
      </c>
      <c r="Q301" s="8">
        <f>Table8[[#This Row],[Abs Erorr 4]]/Table8[[#This Row],[Adj Close]]</f>
        <v>0.20073232927582327</v>
      </c>
    </row>
    <row r="302" spans="6:17" x14ac:dyDescent="0.3">
      <c r="F302" s="97">
        <v>43902</v>
      </c>
      <c r="G302" s="98">
        <v>92.430419920000006</v>
      </c>
      <c r="H302" s="60">
        <f t="shared" si="8"/>
        <v>117.41891480999999</v>
      </c>
      <c r="I302" s="60">
        <f>(Table8[[#This Row],[Adj Close]]-Table8[[#This Row],[Forecast 3 Period]])</f>
        <v>-24.988494889999984</v>
      </c>
      <c r="J302" s="60">
        <f>Table8[[#This Row],[Erorr ]]^2</f>
        <v>624.42487686755533</v>
      </c>
      <c r="K302" s="60">
        <f>ABS(Table8[[#This Row],[Erorr ]])</f>
        <v>24.988494889999984</v>
      </c>
      <c r="L302" s="8">
        <f>Table8[[#This Row],[Abs Erorr ]]/Table8[[#This Row],[Adj Close]]</f>
        <v>0.27034925202793542</v>
      </c>
      <c r="M302" s="64">
        <f t="shared" si="9"/>
        <v>124.38852385999999</v>
      </c>
      <c r="N302" s="60">
        <f>(Table8[[#This Row],[Adj Close]]-Table8[[#This Row],[Forecast 6 Period ]])</f>
        <v>-31.958103939999987</v>
      </c>
      <c r="O302" s="60">
        <f>Table8[[#This Row],[Erorr 2]]^2</f>
        <v>1021.3204074398427</v>
      </c>
      <c r="P302" s="60">
        <f>ABS(Table8[[#This Row],[Erorr 2]])</f>
        <v>31.958103939999987</v>
      </c>
      <c r="Q302" s="8">
        <f>Table8[[#This Row],[Abs Erorr 4]]/Table8[[#This Row],[Adj Close]]</f>
        <v>0.3457530969529321</v>
      </c>
    </row>
    <row r="303" spans="6:17" x14ac:dyDescent="0.3">
      <c r="F303" s="97">
        <v>43903</v>
      </c>
      <c r="G303" s="98">
        <v>93.730918880000004</v>
      </c>
      <c r="H303" s="60">
        <f t="shared" si="8"/>
        <v>106.764604948</v>
      </c>
      <c r="I303" s="60">
        <f>(Table8[[#This Row],[Adj Close]]-Table8[[#This Row],[Forecast 3 Period]])</f>
        <v>-13.033686067999994</v>
      </c>
      <c r="J303" s="60">
        <f>Table8[[#This Row],[Erorr ]]^2</f>
        <v>169.87697251917714</v>
      </c>
      <c r="K303" s="60">
        <f>ABS(Table8[[#This Row],[Erorr ]])</f>
        <v>13.033686067999994</v>
      </c>
      <c r="L303" s="8">
        <f>Table8[[#This Row],[Abs Erorr ]]/Table8[[#This Row],[Adj Close]]</f>
        <v>0.13905428671500072</v>
      </c>
      <c r="M303" s="64">
        <f t="shared" si="9"/>
        <v>116.01728363399999</v>
      </c>
      <c r="N303" s="60">
        <f>(Table8[[#This Row],[Adj Close]]-Table8[[#This Row],[Forecast 6 Period ]])</f>
        <v>-22.28636475399999</v>
      </c>
      <c r="O303" s="60">
        <f>Table8[[#This Row],[Erorr 2]]^2</f>
        <v>496.68205394833302</v>
      </c>
      <c r="P303" s="60">
        <f>ABS(Table8[[#This Row],[Erorr 2]])</f>
        <v>22.28636475399999</v>
      </c>
      <c r="Q303" s="8">
        <f>Table8[[#This Row],[Abs Erorr 4]]/Table8[[#This Row],[Adj Close]]</f>
        <v>0.23776961775582658</v>
      </c>
    </row>
    <row r="304" spans="6:17" x14ac:dyDescent="0.3">
      <c r="F304" s="97">
        <v>43906</v>
      </c>
      <c r="G304" s="98">
        <v>90.9565506</v>
      </c>
      <c r="H304" s="60">
        <f t="shared" si="8"/>
        <v>97.577442938000004</v>
      </c>
      <c r="I304" s="60">
        <f>(Table8[[#This Row],[Adj Close]]-Table8[[#This Row],[Forecast 3 Period]])</f>
        <v>-6.6208923380000044</v>
      </c>
      <c r="J304" s="60">
        <f>Table8[[#This Row],[Erorr ]]^2</f>
        <v>43.836215351387168</v>
      </c>
      <c r="K304" s="60">
        <f>ABS(Table8[[#This Row],[Erorr ]])</f>
        <v>6.6208923380000044</v>
      </c>
      <c r="L304" s="8">
        <f>Table8[[#This Row],[Abs Erorr ]]/Table8[[#This Row],[Adj Close]]</f>
        <v>7.2791814270933938E-2</v>
      </c>
      <c r="M304" s="64">
        <f t="shared" si="9"/>
        <v>109.16616286999999</v>
      </c>
      <c r="N304" s="60">
        <f>(Table8[[#This Row],[Adj Close]]-Table8[[#This Row],[Forecast 6 Period ]])</f>
        <v>-18.209612269999994</v>
      </c>
      <c r="O304" s="60">
        <f>Table8[[#This Row],[Erorr 2]]^2</f>
        <v>331.58997902373432</v>
      </c>
      <c r="P304" s="60">
        <f>ABS(Table8[[#This Row],[Erorr 2]])</f>
        <v>18.209612269999994</v>
      </c>
      <c r="Q304" s="8">
        <f>Table8[[#This Row],[Abs Erorr 4]]/Table8[[#This Row],[Adj Close]]</f>
        <v>0.20020121860250045</v>
      </c>
    </row>
    <row r="305" spans="6:17" x14ac:dyDescent="0.3">
      <c r="F305" s="97">
        <v>43907</v>
      </c>
      <c r="G305" s="98">
        <v>91.707931520000002</v>
      </c>
      <c r="H305" s="60">
        <f t="shared" si="8"/>
        <v>92.231021880000014</v>
      </c>
      <c r="I305" s="60">
        <f>(Table8[[#This Row],[Adj Close]]-Table8[[#This Row],[Forecast 3 Period]])</f>
        <v>-0.52309036000001186</v>
      </c>
      <c r="J305" s="60">
        <f>Table8[[#This Row],[Erorr ]]^2</f>
        <v>0.273623524724942</v>
      </c>
      <c r="K305" s="60">
        <f>ABS(Table8[[#This Row],[Erorr ]])</f>
        <v>0.52309036000001186</v>
      </c>
      <c r="L305" s="8">
        <f>Table8[[#This Row],[Abs Erorr ]]/Table8[[#This Row],[Adj Close]]</f>
        <v>5.7038726239936445E-3</v>
      </c>
      <c r="M305" s="64">
        <f t="shared" si="9"/>
        <v>101.75342713000001</v>
      </c>
      <c r="N305" s="60">
        <f>(Table8[[#This Row],[Adj Close]]-Table8[[#This Row],[Forecast 6 Period ]])</f>
        <v>-10.045495610000003</v>
      </c>
      <c r="O305" s="60">
        <f>Table8[[#This Row],[Erorr 2]]^2</f>
        <v>100.91198205052933</v>
      </c>
      <c r="P305" s="60">
        <f>ABS(Table8[[#This Row],[Erorr 2]])</f>
        <v>10.045495610000003</v>
      </c>
      <c r="Q305" s="8">
        <f>Table8[[#This Row],[Abs Erorr 4]]/Table8[[#This Row],[Adj Close]]</f>
        <v>0.10953791502547677</v>
      </c>
    </row>
    <row r="306" spans="6:17" x14ac:dyDescent="0.3">
      <c r="F306" s="97">
        <v>43908</v>
      </c>
      <c r="G306" s="98">
        <v>86.785377499999996</v>
      </c>
      <c r="H306" s="60">
        <f t="shared" si="8"/>
        <v>92.089413452000002</v>
      </c>
      <c r="I306" s="60">
        <f>(Table8[[#This Row],[Adj Close]]-Table8[[#This Row],[Forecast 3 Period]])</f>
        <v>-5.3040359520000067</v>
      </c>
      <c r="J306" s="60">
        <f>Table8[[#This Row],[Erorr ]]^2</f>
        <v>28.132797380108617</v>
      </c>
      <c r="K306" s="60">
        <f>ABS(Table8[[#This Row],[Erorr ]])</f>
        <v>5.3040359520000067</v>
      </c>
      <c r="L306" s="8">
        <f>Table8[[#This Row],[Abs Erorr ]]/Table8[[#This Row],[Adj Close]]</f>
        <v>6.1116700817485145E-2</v>
      </c>
      <c r="M306" s="64">
        <f t="shared" si="9"/>
        <v>97.029309843999997</v>
      </c>
      <c r="N306" s="60">
        <f>(Table8[[#This Row],[Adj Close]]-Table8[[#This Row],[Forecast 6 Period ]])</f>
        <v>-10.243932344000001</v>
      </c>
      <c r="O306" s="60">
        <f>Table8[[#This Row],[Erorr 2]]^2</f>
        <v>104.93814986844936</v>
      </c>
      <c r="P306" s="60">
        <f>ABS(Table8[[#This Row],[Erorr 2]])</f>
        <v>10.243932344000001</v>
      </c>
      <c r="Q306" s="8">
        <f>Table8[[#This Row],[Abs Erorr 4]]/Table8[[#This Row],[Adj Close]]</f>
        <v>0.11803753857036574</v>
      </c>
    </row>
    <row r="307" spans="6:17" x14ac:dyDescent="0.3">
      <c r="F307" s="97">
        <v>43909</v>
      </c>
      <c r="G307" s="98">
        <v>90.946914669999998</v>
      </c>
      <c r="H307" s="60">
        <f t="shared" si="8"/>
        <v>89.513495636000002</v>
      </c>
      <c r="I307" s="60">
        <f>(Table8[[#This Row],[Adj Close]]-Table8[[#This Row],[Forecast 3 Period]])</f>
        <v>1.4334190339999964</v>
      </c>
      <c r="J307" s="60">
        <f>Table8[[#This Row],[Erorr ]]^2</f>
        <v>2.0546901270334827</v>
      </c>
      <c r="K307" s="60">
        <f>ABS(Table8[[#This Row],[Erorr ]])</f>
        <v>1.4334190339999964</v>
      </c>
      <c r="L307" s="8">
        <f>Table8[[#This Row],[Abs Erorr ]]/Table8[[#This Row],[Adj Close]]</f>
        <v>1.5761051809191587E-2</v>
      </c>
      <c r="M307" s="64">
        <f t="shared" si="9"/>
        <v>92.664514161999989</v>
      </c>
      <c r="N307" s="60">
        <f>(Table8[[#This Row],[Adj Close]]-Table8[[#This Row],[Forecast 6 Period ]])</f>
        <v>-1.7175994919999908</v>
      </c>
      <c r="O307" s="60">
        <f>Table8[[#This Row],[Erorr 2]]^2</f>
        <v>2.9501480149186268</v>
      </c>
      <c r="P307" s="60">
        <f>ABS(Table8[[#This Row],[Erorr 2]])</f>
        <v>1.7175994919999908</v>
      </c>
      <c r="Q307" s="8">
        <f>Table8[[#This Row],[Abs Erorr 4]]/Table8[[#This Row],[Adj Close]]</f>
        <v>1.8885736786479059E-2</v>
      </c>
    </row>
    <row r="308" spans="6:17" x14ac:dyDescent="0.3">
      <c r="F308" s="97">
        <v>43910</v>
      </c>
      <c r="G308" s="98">
        <v>93.42264557</v>
      </c>
      <c r="H308" s="60">
        <f t="shared" si="8"/>
        <v>89.926758574000004</v>
      </c>
      <c r="I308" s="60">
        <f>(Table8[[#This Row],[Adj Close]]-Table8[[#This Row],[Forecast 3 Period]])</f>
        <v>3.4958869959999959</v>
      </c>
      <c r="J308" s="60">
        <f>Table8[[#This Row],[Erorr ]]^2</f>
        <v>12.221225888801875</v>
      </c>
      <c r="K308" s="60">
        <f>ABS(Table8[[#This Row],[Erorr ]])</f>
        <v>3.4958869959999959</v>
      </c>
      <c r="L308" s="8">
        <f>Table8[[#This Row],[Abs Erorr ]]/Table8[[#This Row],[Adj Close]]</f>
        <v>3.74201241537373E-2</v>
      </c>
      <c r="M308" s="64">
        <f t="shared" si="9"/>
        <v>90.695488738000009</v>
      </c>
      <c r="N308" s="60">
        <f>(Table8[[#This Row],[Adj Close]]-Table8[[#This Row],[Forecast 6 Period ]])</f>
        <v>2.7271568319999915</v>
      </c>
      <c r="O308" s="60">
        <f>Table8[[#This Row],[Erorr 2]]^2</f>
        <v>7.4373843863242302</v>
      </c>
      <c r="P308" s="60">
        <f>ABS(Table8[[#This Row],[Erorr 2]])</f>
        <v>2.7271568319999915</v>
      </c>
      <c r="Q308" s="8">
        <f>Table8[[#This Row],[Abs Erorr 4]]/Table8[[#This Row],[Adj Close]]</f>
        <v>2.9191603549233457E-2</v>
      </c>
    </row>
    <row r="309" spans="6:17" x14ac:dyDescent="0.3">
      <c r="F309" s="97">
        <v>43913</v>
      </c>
      <c r="G309" s="98">
        <v>93.181823730000005</v>
      </c>
      <c r="H309" s="60">
        <f t="shared" si="8"/>
        <v>90.688745878999995</v>
      </c>
      <c r="I309" s="60">
        <f>(Table8[[#This Row],[Adj Close]]-Table8[[#This Row],[Forecast 3 Period]])</f>
        <v>2.4930778510000096</v>
      </c>
      <c r="J309" s="60">
        <f>Table8[[#This Row],[Erorr ]]^2</f>
        <v>6.2154371711468261</v>
      </c>
      <c r="K309" s="60">
        <f>ABS(Table8[[#This Row],[Erorr ]])</f>
        <v>2.4930778510000096</v>
      </c>
      <c r="L309" s="8">
        <f>Table8[[#This Row],[Abs Erorr ]]/Table8[[#This Row],[Adj Close]]</f>
        <v>2.6754980222579182E-2</v>
      </c>
      <c r="M309" s="64">
        <f t="shared" si="9"/>
        <v>91.041320800000008</v>
      </c>
      <c r="N309" s="60">
        <f>(Table8[[#This Row],[Adj Close]]-Table8[[#This Row],[Forecast 6 Period ]])</f>
        <v>2.1405029299999967</v>
      </c>
      <c r="O309" s="60">
        <f>Table8[[#This Row],[Erorr 2]]^2</f>
        <v>4.5817527933385707</v>
      </c>
      <c r="P309" s="60">
        <f>ABS(Table8[[#This Row],[Erorr 2]])</f>
        <v>2.1405029299999967</v>
      </c>
      <c r="Q309" s="8">
        <f>Table8[[#This Row],[Abs Erorr 4]]/Table8[[#This Row],[Adj Close]]</f>
        <v>2.2971249588355707E-2</v>
      </c>
    </row>
    <row r="310" spans="6:17" x14ac:dyDescent="0.3">
      <c r="F310" s="97">
        <v>43914</v>
      </c>
      <c r="G310" s="98">
        <v>101.6782913</v>
      </c>
      <c r="H310" s="60">
        <f t="shared" si="8"/>
        <v>92.583597564000002</v>
      </c>
      <c r="I310" s="60">
        <f>(Table8[[#This Row],[Adj Close]]-Table8[[#This Row],[Forecast 3 Period]])</f>
        <v>9.0946937359999964</v>
      </c>
      <c r="J310" s="60">
        <f>Table8[[#This Row],[Erorr ]]^2</f>
        <v>82.713454151637578</v>
      </c>
      <c r="K310" s="60">
        <f>ABS(Table8[[#This Row],[Erorr ]])</f>
        <v>9.0946937359999964</v>
      </c>
      <c r="L310" s="8">
        <f>Table8[[#This Row],[Abs Erorr ]]/Table8[[#This Row],[Adj Close]]</f>
        <v>8.944577667189807E-2</v>
      </c>
      <c r="M310" s="64">
        <f t="shared" si="9"/>
        <v>91.133800506</v>
      </c>
      <c r="N310" s="60">
        <f>(Table8[[#This Row],[Adj Close]]-Table8[[#This Row],[Forecast 6 Period ]])</f>
        <v>10.544490793999998</v>
      </c>
      <c r="O310" s="60">
        <f>Table8[[#This Row],[Erorr 2]]^2</f>
        <v>111.18628610475071</v>
      </c>
      <c r="P310" s="60">
        <f>ABS(Table8[[#This Row],[Erorr 2]])</f>
        <v>10.544490793999998</v>
      </c>
      <c r="Q310" s="8">
        <f>Table8[[#This Row],[Abs Erorr 4]]/Table8[[#This Row],[Adj Close]]</f>
        <v>0.1037044452575296</v>
      </c>
    </row>
    <row r="311" spans="6:17" x14ac:dyDescent="0.3">
      <c r="F311" s="97">
        <v>43915</v>
      </c>
      <c r="G311" s="98">
        <v>110.2999954</v>
      </c>
      <c r="H311" s="60">
        <f t="shared" si="8"/>
        <v>96.652657309999995</v>
      </c>
      <c r="I311" s="60">
        <f>(Table8[[#This Row],[Adj Close]]-Table8[[#This Row],[Forecast 3 Period]])</f>
        <v>13.647338090000005</v>
      </c>
      <c r="J311" s="60">
        <f>Table8[[#This Row],[Erorr ]]^2</f>
        <v>186.249836942765</v>
      </c>
      <c r="K311" s="60">
        <f>ABS(Table8[[#This Row],[Erorr ]])</f>
        <v>13.647338090000005</v>
      </c>
      <c r="L311" s="8">
        <f>Table8[[#This Row],[Abs Erorr ]]/Table8[[#This Row],[Adj Close]]</f>
        <v>0.12372927161518273</v>
      </c>
      <c r="M311" s="64">
        <f t="shared" si="9"/>
        <v>93.695265956</v>
      </c>
      <c r="N311" s="60">
        <f>(Table8[[#This Row],[Adj Close]]-Table8[[#This Row],[Forecast 6 Period ]])</f>
        <v>16.604729444</v>
      </c>
      <c r="O311" s="60">
        <f>Table8[[#This Row],[Erorr 2]]^2</f>
        <v>275.71703990844054</v>
      </c>
      <c r="P311" s="60">
        <f>ABS(Table8[[#This Row],[Erorr 2]])</f>
        <v>16.604729444</v>
      </c>
      <c r="Q311" s="8">
        <f>Table8[[#This Row],[Abs Erorr 4]]/Table8[[#This Row],[Adj Close]]</f>
        <v>0.15054152435621951</v>
      </c>
    </row>
    <row r="312" spans="6:17" x14ac:dyDescent="0.3">
      <c r="F312" s="97">
        <v>43916</v>
      </c>
      <c r="G312" s="98">
        <v>114.8372116</v>
      </c>
      <c r="H312" s="60">
        <f t="shared" si="8"/>
        <v>102.578032669</v>
      </c>
      <c r="I312" s="60">
        <f>(Table8[[#This Row],[Adj Close]]-Table8[[#This Row],[Forecast 3 Period]])</f>
        <v>12.259178931000008</v>
      </c>
      <c r="J312" s="60">
        <f>Table8[[#This Row],[Erorr ]]^2</f>
        <v>150.28746806227451</v>
      </c>
      <c r="K312" s="60">
        <f>ABS(Table8[[#This Row],[Erorr ]])</f>
        <v>12.259178931000008</v>
      </c>
      <c r="L312" s="8">
        <f>Table8[[#This Row],[Abs Erorr ]]/Table8[[#This Row],[Adj Close]]</f>
        <v>0.10675266980272105</v>
      </c>
      <c r="M312" s="64">
        <f t="shared" si="9"/>
        <v>97.489780417000006</v>
      </c>
      <c r="N312" s="60">
        <f>(Table8[[#This Row],[Adj Close]]-Table8[[#This Row],[Forecast 6 Period ]])</f>
        <v>17.347431182999998</v>
      </c>
      <c r="O312" s="60">
        <f>Table8[[#This Row],[Erorr 2]]^2</f>
        <v>300.93336864892069</v>
      </c>
      <c r="P312" s="60">
        <f>ABS(Table8[[#This Row],[Erorr 2]])</f>
        <v>17.347431182999998</v>
      </c>
      <c r="Q312" s="8">
        <f>Table8[[#This Row],[Abs Erorr 4]]/Table8[[#This Row],[Adj Close]]</f>
        <v>0.15106106236212372</v>
      </c>
    </row>
    <row r="313" spans="6:17" x14ac:dyDescent="0.3">
      <c r="F313" s="97">
        <v>43917</v>
      </c>
      <c r="G313" s="98">
        <v>110.521553</v>
      </c>
      <c r="H313" s="60">
        <f t="shared" si="8"/>
        <v>109.52837065</v>
      </c>
      <c r="I313" s="60">
        <f>(Table8[[#This Row],[Adj Close]]-Table8[[#This Row],[Forecast 3 Period]])</f>
        <v>0.99318234999999788</v>
      </c>
      <c r="J313" s="60">
        <f>Table8[[#This Row],[Erorr ]]^2</f>
        <v>0.98641118035151831</v>
      </c>
      <c r="K313" s="60">
        <f>ABS(Table8[[#This Row],[Erorr ]])</f>
        <v>0.99318234999999788</v>
      </c>
      <c r="L313" s="8">
        <f>Table8[[#This Row],[Abs Erorr ]]/Table8[[#This Row],[Adj Close]]</f>
        <v>8.9863227853846563E-3</v>
      </c>
      <c r="M313" s="64">
        <f t="shared" si="9"/>
        <v>102.43642043000001</v>
      </c>
      <c r="N313" s="60">
        <f>(Table8[[#This Row],[Adj Close]]-Table8[[#This Row],[Forecast 6 Period ]])</f>
        <v>8.0851325699999848</v>
      </c>
      <c r="O313" s="60">
        <f>Table8[[#This Row],[Erorr 2]]^2</f>
        <v>65.369368674474558</v>
      </c>
      <c r="P313" s="60">
        <f>ABS(Table8[[#This Row],[Erorr 2]])</f>
        <v>8.0851325699999848</v>
      </c>
      <c r="Q313" s="8">
        <f>Table8[[#This Row],[Abs Erorr 4]]/Table8[[#This Row],[Adj Close]]</f>
        <v>7.3154351803217832E-2</v>
      </c>
    </row>
    <row r="314" spans="6:17" x14ac:dyDescent="0.3">
      <c r="F314" s="97">
        <v>43920</v>
      </c>
      <c r="G314" s="98">
        <v>110.8009033</v>
      </c>
      <c r="H314" s="60">
        <f t="shared" si="8"/>
        <v>111.74978329999999</v>
      </c>
      <c r="I314" s="60">
        <f>(Table8[[#This Row],[Adj Close]]-Table8[[#This Row],[Forecast 3 Period]])</f>
        <v>-0.9488799999999884</v>
      </c>
      <c r="J314" s="60">
        <f>Table8[[#This Row],[Erorr ]]^2</f>
        <v>0.90037325439997795</v>
      </c>
      <c r="K314" s="60">
        <f>ABS(Table8[[#This Row],[Erorr ]])</f>
        <v>0.9488799999999884</v>
      </c>
      <c r="L314" s="8">
        <f>Table8[[#This Row],[Abs Erorr ]]/Table8[[#This Row],[Adj Close]]</f>
        <v>8.5638291001187937E-3</v>
      </c>
      <c r="M314" s="64">
        <f t="shared" si="9"/>
        <v>106.12785719000001</v>
      </c>
      <c r="N314" s="60">
        <f>(Table8[[#This Row],[Adj Close]]-Table8[[#This Row],[Forecast 6 Period ]])</f>
        <v>4.6730461099999872</v>
      </c>
      <c r="O314" s="60">
        <f>Table8[[#This Row],[Erorr 2]]^2</f>
        <v>21.837359946186012</v>
      </c>
      <c r="P314" s="60">
        <f>ABS(Table8[[#This Row],[Erorr 2]])</f>
        <v>4.6730461099999872</v>
      </c>
      <c r="Q314" s="8">
        <f>Table8[[#This Row],[Abs Erorr 4]]/Table8[[#This Row],[Adj Close]]</f>
        <v>4.2175162573787311E-2</v>
      </c>
    </row>
    <row r="315" spans="6:17" x14ac:dyDescent="0.3">
      <c r="F315" s="97">
        <v>43921</v>
      </c>
      <c r="G315" s="98">
        <v>107.3811417</v>
      </c>
      <c r="H315" s="60">
        <f t="shared" si="8"/>
        <v>111.92799070000001</v>
      </c>
      <c r="I315" s="60">
        <f>(Table8[[#This Row],[Adj Close]]-Table8[[#This Row],[Forecast 3 Period]])</f>
        <v>-4.5468490000000088</v>
      </c>
      <c r="J315" s="60">
        <f>Table8[[#This Row],[Erorr ]]^2</f>
        <v>20.673835828801082</v>
      </c>
      <c r="K315" s="60">
        <f>ABS(Table8[[#This Row],[Erorr ]])</f>
        <v>4.5468490000000088</v>
      </c>
      <c r="L315" s="8">
        <f>Table8[[#This Row],[Abs Erorr ]]/Table8[[#This Row],[Adj Close]]</f>
        <v>4.2343086765671896E-2</v>
      </c>
      <c r="M315" s="64">
        <f t="shared" si="9"/>
        <v>108.777944163</v>
      </c>
      <c r="N315" s="60">
        <f>(Table8[[#This Row],[Adj Close]]-Table8[[#This Row],[Forecast 6 Period ]])</f>
        <v>-1.3968024630000002</v>
      </c>
      <c r="O315" s="60">
        <f>Table8[[#This Row],[Erorr 2]]^2</f>
        <v>1.9510571206428671</v>
      </c>
      <c r="P315" s="60">
        <f>ABS(Table8[[#This Row],[Erorr 2]])</f>
        <v>1.3968024630000002</v>
      </c>
      <c r="Q315" s="8">
        <f>Table8[[#This Row],[Abs Erorr 4]]/Table8[[#This Row],[Adj Close]]</f>
        <v>1.3007893573178504E-2</v>
      </c>
    </row>
    <row r="316" spans="6:17" x14ac:dyDescent="0.3">
      <c r="F316" s="97">
        <v>43922</v>
      </c>
      <c r="G316" s="98">
        <v>103.8264923</v>
      </c>
      <c r="H316" s="60">
        <f t="shared" si="8"/>
        <v>109.34919357000001</v>
      </c>
      <c r="I316" s="60">
        <f>(Table8[[#This Row],[Adj Close]]-Table8[[#This Row],[Forecast 3 Period]])</f>
        <v>-5.5227012700000131</v>
      </c>
      <c r="J316" s="60">
        <f>Table8[[#This Row],[Erorr ]]^2</f>
        <v>30.500229317659759</v>
      </c>
      <c r="K316" s="60">
        <f>ABS(Table8[[#This Row],[Erorr ]])</f>
        <v>5.5227012700000131</v>
      </c>
      <c r="L316" s="8">
        <f>Table8[[#This Row],[Abs Erorr ]]/Table8[[#This Row],[Adj Close]]</f>
        <v>5.3191638739393428E-2</v>
      </c>
      <c r="M316" s="64">
        <f t="shared" si="9"/>
        <v>109.90599059000002</v>
      </c>
      <c r="N316" s="60">
        <f>(Table8[[#This Row],[Adj Close]]-Table8[[#This Row],[Forecast 6 Period ]])</f>
        <v>-6.0794982900000178</v>
      </c>
      <c r="O316" s="60">
        <f>Table8[[#This Row],[Erorr 2]]^2</f>
        <v>36.960299458113141</v>
      </c>
      <c r="P316" s="60">
        <f>ABS(Table8[[#This Row],[Erorr 2]])</f>
        <v>6.0794982900000178</v>
      </c>
      <c r="Q316" s="8">
        <f>Table8[[#This Row],[Abs Erorr 4]]/Table8[[#This Row],[Adj Close]]</f>
        <v>5.8554403171337976E-2</v>
      </c>
    </row>
    <row r="317" spans="6:17" x14ac:dyDescent="0.3">
      <c r="F317" s="97">
        <v>43923</v>
      </c>
      <c r="G317" s="98">
        <v>101.91912840000001</v>
      </c>
      <c r="H317" s="60">
        <f t="shared" si="8"/>
        <v>106.98521042</v>
      </c>
      <c r="I317" s="60">
        <f>(Table8[[#This Row],[Adj Close]]-Table8[[#This Row],[Forecast 3 Period]])</f>
        <v>-5.0660820199999961</v>
      </c>
      <c r="J317" s="60">
        <f>Table8[[#This Row],[Erorr ]]^2</f>
        <v>25.665187033367239</v>
      </c>
      <c r="K317" s="60">
        <f>ABS(Table8[[#This Row],[Erorr ]])</f>
        <v>5.0660820199999961</v>
      </c>
      <c r="L317" s="8">
        <f>Table8[[#This Row],[Abs Erorr ]]/Table8[[#This Row],[Adj Close]]</f>
        <v>4.9706881323761359E-2</v>
      </c>
      <c r="M317" s="64">
        <f t="shared" si="9"/>
        <v>109.01973876000002</v>
      </c>
      <c r="N317" s="60">
        <f>(Table8[[#This Row],[Adj Close]]-Table8[[#This Row],[Forecast 6 Period ]])</f>
        <v>-7.1006103600000188</v>
      </c>
      <c r="O317" s="60">
        <f>Table8[[#This Row],[Erorr 2]]^2</f>
        <v>50.418667484539597</v>
      </c>
      <c r="P317" s="60">
        <f>ABS(Table8[[#This Row],[Erorr 2]])</f>
        <v>7.1006103600000188</v>
      </c>
      <c r="Q317" s="8">
        <f>Table8[[#This Row],[Abs Erorr 4]]/Table8[[#This Row],[Adj Close]]</f>
        <v>6.9669064791570742E-2</v>
      </c>
    </row>
    <row r="318" spans="6:17" x14ac:dyDescent="0.3">
      <c r="F318" s="97">
        <v>43924</v>
      </c>
      <c r="G318" s="98">
        <v>98.114006040000007</v>
      </c>
      <c r="H318" s="60">
        <f t="shared" si="8"/>
        <v>104.12994155999999</v>
      </c>
      <c r="I318" s="60">
        <f>(Table8[[#This Row],[Adj Close]]-Table8[[#This Row],[Forecast 3 Period]])</f>
        <v>-6.0159355199999851</v>
      </c>
      <c r="J318" s="60">
        <f>Table8[[#This Row],[Erorr ]]^2</f>
        <v>36.191480180797491</v>
      </c>
      <c r="K318" s="60">
        <f>ABS(Table8[[#This Row],[Erorr ]])</f>
        <v>6.0159355199999851</v>
      </c>
      <c r="L318" s="8">
        <f>Table8[[#This Row],[Abs Erorr ]]/Table8[[#This Row],[Adj Close]]</f>
        <v>6.1315766859497654E-2</v>
      </c>
      <c r="M318" s="64">
        <f t="shared" si="9"/>
        <v>107.32140960000001</v>
      </c>
      <c r="N318" s="60">
        <f>(Table8[[#This Row],[Adj Close]]-Table8[[#This Row],[Forecast 6 Period ]])</f>
        <v>-9.207403560000003</v>
      </c>
      <c r="O318" s="60">
        <f>Table8[[#This Row],[Erorr 2]]^2</f>
        <v>84.776280316700735</v>
      </c>
      <c r="P318" s="60">
        <f>ABS(Table8[[#This Row],[Erorr 2]])</f>
        <v>9.207403560000003</v>
      </c>
      <c r="Q318" s="8">
        <f>Table8[[#This Row],[Abs Erorr 4]]/Table8[[#This Row],[Adj Close]]</f>
        <v>9.3843926383418139E-2</v>
      </c>
    </row>
    <row r="319" spans="6:17" x14ac:dyDescent="0.3">
      <c r="F319" s="97">
        <v>43927</v>
      </c>
      <c r="G319" s="98">
        <v>105.0980606</v>
      </c>
      <c r="H319" s="60">
        <f t="shared" si="8"/>
        <v>100.96928862600001</v>
      </c>
      <c r="I319" s="60">
        <f>(Table8[[#This Row],[Adj Close]]-Table8[[#This Row],[Forecast 3 Period]])</f>
        <v>4.1287719739999886</v>
      </c>
      <c r="J319" s="60">
        <f>Table8[[#This Row],[Erorr ]]^2</f>
        <v>17.046758013287764</v>
      </c>
      <c r="K319" s="60">
        <f>ABS(Table8[[#This Row],[Erorr ]])</f>
        <v>4.1287719739999886</v>
      </c>
      <c r="L319" s="8">
        <f>Table8[[#This Row],[Abs Erorr ]]/Table8[[#This Row],[Adj Close]]</f>
        <v>3.9284949221983917E-2</v>
      </c>
      <c r="M319" s="64">
        <f t="shared" si="9"/>
        <v>104.380399318</v>
      </c>
      <c r="N319" s="60">
        <f>(Table8[[#This Row],[Adj Close]]-Table8[[#This Row],[Forecast 6 Period ]])</f>
        <v>0.71766128199999457</v>
      </c>
      <c r="O319" s="60">
        <f>Table8[[#This Row],[Erorr 2]]^2</f>
        <v>0.51503771568187573</v>
      </c>
      <c r="P319" s="60">
        <f>ABS(Table8[[#This Row],[Erorr 2]])</f>
        <v>0.71766128199999457</v>
      </c>
      <c r="Q319" s="8">
        <f>Table8[[#This Row],[Abs Erorr 4]]/Table8[[#This Row],[Adj Close]]</f>
        <v>6.8284921520235416E-3</v>
      </c>
    </row>
    <row r="320" spans="6:17" x14ac:dyDescent="0.3">
      <c r="F320" s="97">
        <v>43928</v>
      </c>
      <c r="G320" s="98">
        <v>108.5178528</v>
      </c>
      <c r="H320" s="60">
        <f t="shared" si="8"/>
        <v>102.04916457200001</v>
      </c>
      <c r="I320" s="60">
        <f>(Table8[[#This Row],[Adj Close]]-Table8[[#This Row],[Forecast 3 Period]])</f>
        <v>6.4686882279999907</v>
      </c>
      <c r="J320" s="60">
        <f>Table8[[#This Row],[Erorr ]]^2</f>
        <v>41.843927391065662</v>
      </c>
      <c r="K320" s="60">
        <f>ABS(Table8[[#This Row],[Erorr ]])</f>
        <v>6.4686882279999907</v>
      </c>
      <c r="L320" s="8">
        <f>Table8[[#This Row],[Abs Erorr ]]/Table8[[#This Row],[Adj Close]]</f>
        <v>5.9609438088697515E-2</v>
      </c>
      <c r="M320" s="64">
        <f t="shared" si="9"/>
        <v>103.60974196800001</v>
      </c>
      <c r="N320" s="60">
        <f>(Table8[[#This Row],[Adj Close]]-Table8[[#This Row],[Forecast 6 Period ]])</f>
        <v>4.9081108319999913</v>
      </c>
      <c r="O320" s="60">
        <f>Table8[[#This Row],[Erorr 2]]^2</f>
        <v>24.089551939195648</v>
      </c>
      <c r="P320" s="60">
        <f>ABS(Table8[[#This Row],[Erorr 2]])</f>
        <v>4.9081108319999913</v>
      </c>
      <c r="Q320" s="8">
        <f>Table8[[#This Row],[Abs Erorr 4]]/Table8[[#This Row],[Adj Close]]</f>
        <v>4.522860253276216E-2</v>
      </c>
    </row>
    <row r="321" spans="6:17" x14ac:dyDescent="0.3">
      <c r="F321" s="97">
        <v>43929</v>
      </c>
      <c r="G321" s="98">
        <v>113.5271072</v>
      </c>
      <c r="H321" s="60">
        <f t="shared" si="8"/>
        <v>104.370761112</v>
      </c>
      <c r="I321" s="60">
        <f>(Table8[[#This Row],[Adj Close]]-Table8[[#This Row],[Forecast 3 Period]])</f>
        <v>9.1563460880000065</v>
      </c>
      <c r="J321" s="60">
        <f>Table8[[#This Row],[Erorr ]]^2</f>
        <v>83.838673683233026</v>
      </c>
      <c r="K321" s="60">
        <f>ABS(Table8[[#This Row],[Erorr ]])</f>
        <v>9.1563460880000065</v>
      </c>
      <c r="L321" s="8">
        <f>Table8[[#This Row],[Abs Erorr ]]/Table8[[#This Row],[Adj Close]]</f>
        <v>8.0653390312054096E-2</v>
      </c>
      <c r="M321" s="64">
        <f t="shared" si="9"/>
        <v>103.85057296800001</v>
      </c>
      <c r="N321" s="60">
        <f>(Table8[[#This Row],[Adj Close]]-Table8[[#This Row],[Forecast 6 Period ]])</f>
        <v>9.6765342319999945</v>
      </c>
      <c r="O321" s="60">
        <f>Table8[[#This Row],[Erorr 2]]^2</f>
        <v>93.635314743067724</v>
      </c>
      <c r="P321" s="60">
        <f>ABS(Table8[[#This Row],[Erorr 2]])</f>
        <v>9.6765342319999945</v>
      </c>
      <c r="Q321" s="8">
        <f>Table8[[#This Row],[Abs Erorr 4]]/Table8[[#This Row],[Adj Close]]</f>
        <v>8.5235451432342971E-2</v>
      </c>
    </row>
    <row r="322" spans="6:17" x14ac:dyDescent="0.3">
      <c r="F322" s="97">
        <v>43930</v>
      </c>
      <c r="G322" s="98">
        <v>119.6730804</v>
      </c>
      <c r="H322" s="60">
        <f t="shared" si="8"/>
        <v>109.49561689999999</v>
      </c>
      <c r="I322" s="60">
        <f>(Table8[[#This Row],[Adj Close]]-Table8[[#This Row],[Forecast 3 Period]])</f>
        <v>10.177463500000016</v>
      </c>
      <c r="J322" s="60">
        <f>Table8[[#This Row],[Erorr ]]^2</f>
        <v>103.58076329383258</v>
      </c>
      <c r="K322" s="60">
        <f>ABS(Table8[[#This Row],[Erorr ]])</f>
        <v>10.177463500000016</v>
      </c>
      <c r="L322" s="8">
        <f>Table8[[#This Row],[Abs Erorr ]]/Table8[[#This Row],[Adj Close]]</f>
        <v>8.5043883436295473E-2</v>
      </c>
      <c r="M322" s="64">
        <f t="shared" si="9"/>
        <v>105.625967398</v>
      </c>
      <c r="N322" s="60">
        <f>(Table8[[#This Row],[Adj Close]]-Table8[[#This Row],[Forecast 6 Period ]])</f>
        <v>14.047113002000003</v>
      </c>
      <c r="O322" s="60">
        <f>Table8[[#This Row],[Erorr 2]]^2</f>
        <v>197.32138369095753</v>
      </c>
      <c r="P322" s="60">
        <f>ABS(Table8[[#This Row],[Erorr 2]])</f>
        <v>14.047113002000003</v>
      </c>
      <c r="Q322" s="8">
        <f>Table8[[#This Row],[Abs Erorr 4]]/Table8[[#This Row],[Adj Close]]</f>
        <v>0.11737905429565597</v>
      </c>
    </row>
    <row r="323" spans="6:17" x14ac:dyDescent="0.3">
      <c r="F323" s="97">
        <v>43934</v>
      </c>
      <c r="G323" s="98">
        <v>117.1299133</v>
      </c>
      <c r="H323" s="60">
        <f t="shared" si="8"/>
        <v>114.48272016000001</v>
      </c>
      <c r="I323" s="60">
        <f>(Table8[[#This Row],[Adj Close]]-Table8[[#This Row],[Forecast 3 Period]])</f>
        <v>2.6471931399999846</v>
      </c>
      <c r="J323" s="60">
        <f>Table8[[#This Row],[Erorr ]]^2</f>
        <v>7.0076315204629784</v>
      </c>
      <c r="K323" s="60">
        <f>ABS(Table8[[#This Row],[Erorr ]])</f>
        <v>2.6471931399999846</v>
      </c>
      <c r="L323" s="8">
        <f>Table8[[#This Row],[Abs Erorr ]]/Table8[[#This Row],[Adj Close]]</f>
        <v>2.2600487487938616E-2</v>
      </c>
      <c r="M323" s="64">
        <f t="shared" si="9"/>
        <v>109.36653364400001</v>
      </c>
      <c r="N323" s="60">
        <f>(Table8[[#This Row],[Adj Close]]-Table8[[#This Row],[Forecast 6 Period ]])</f>
        <v>7.7633796559999837</v>
      </c>
      <c r="O323" s="60">
        <f>Table8[[#This Row],[Erorr 2]]^2</f>
        <v>60.270063683194422</v>
      </c>
      <c r="P323" s="60">
        <f>ABS(Table8[[#This Row],[Erorr 2]])</f>
        <v>7.7633796559999837</v>
      </c>
      <c r="Q323" s="8">
        <f>Table8[[#This Row],[Abs Erorr 4]]/Table8[[#This Row],[Adj Close]]</f>
        <v>6.6280076858897363E-2</v>
      </c>
    </row>
    <row r="324" spans="6:17" x14ac:dyDescent="0.3">
      <c r="F324" s="97">
        <v>43935</v>
      </c>
      <c r="G324" s="98">
        <v>120.0873108</v>
      </c>
      <c r="H324" s="60">
        <f t="shared" si="8"/>
        <v>116.81202159999999</v>
      </c>
      <c r="I324" s="60">
        <f>(Table8[[#This Row],[Adj Close]]-Table8[[#This Row],[Forecast 3 Period]])</f>
        <v>3.2752892000000031</v>
      </c>
      <c r="J324" s="60">
        <f>Table8[[#This Row],[Erorr ]]^2</f>
        <v>10.72751934363666</v>
      </c>
      <c r="K324" s="60">
        <f>ABS(Table8[[#This Row],[Erorr ]])</f>
        <v>3.2752892000000031</v>
      </c>
      <c r="L324" s="8">
        <f>Table8[[#This Row],[Abs Erorr ]]/Table8[[#This Row],[Adj Close]]</f>
        <v>2.7274232208054434E-2</v>
      </c>
      <c r="M324" s="64">
        <f t="shared" si="9"/>
        <v>112.09079740400001</v>
      </c>
      <c r="N324" s="60">
        <f>(Table8[[#This Row],[Adj Close]]-Table8[[#This Row],[Forecast 6 Period ]])</f>
        <v>7.9965133959999832</v>
      </c>
      <c r="O324" s="60">
        <f>Table8[[#This Row],[Erorr 2]]^2</f>
        <v>63.944226492407182</v>
      </c>
      <c r="P324" s="60">
        <f>ABS(Table8[[#This Row],[Erorr 2]])</f>
        <v>7.9965133959999832</v>
      </c>
      <c r="Q324" s="8">
        <f>Table8[[#This Row],[Abs Erorr 4]]/Table8[[#This Row],[Adj Close]]</f>
        <v>6.6589162024935478E-2</v>
      </c>
    </row>
    <row r="325" spans="6:17" x14ac:dyDescent="0.3">
      <c r="F325" s="97">
        <v>43936</v>
      </c>
      <c r="G325" s="98">
        <v>112.94911190000001</v>
      </c>
      <c r="H325" s="60">
        <f t="shared" si="8"/>
        <v>119.07582242999999</v>
      </c>
      <c r="I325" s="60">
        <f>(Table8[[#This Row],[Adj Close]]-Table8[[#This Row],[Forecast 3 Period]])</f>
        <v>-6.1267105299999827</v>
      </c>
      <c r="J325" s="60">
        <f>Table8[[#This Row],[Erorr ]]^2</f>
        <v>37.536581918412665</v>
      </c>
      <c r="K325" s="60">
        <f>ABS(Table8[[#This Row],[Erorr ]])</f>
        <v>6.1267105299999827</v>
      </c>
      <c r="L325" s="8">
        <f>Table8[[#This Row],[Abs Erorr ]]/Table8[[#This Row],[Adj Close]]</f>
        <v>5.424310494290821E-2</v>
      </c>
      <c r="M325" s="64">
        <f t="shared" si="9"/>
        <v>115.44507368000002</v>
      </c>
      <c r="N325" s="60">
        <f>(Table8[[#This Row],[Adj Close]]-Table8[[#This Row],[Forecast 6 Period ]])</f>
        <v>-2.495961780000016</v>
      </c>
      <c r="O325" s="60">
        <f>Table8[[#This Row],[Erorr 2]]^2</f>
        <v>6.2298252072208484</v>
      </c>
      <c r="P325" s="60">
        <f>ABS(Table8[[#This Row],[Erorr 2]])</f>
        <v>2.495961780000016</v>
      </c>
      <c r="Q325" s="8">
        <f>Table8[[#This Row],[Abs Erorr 4]]/Table8[[#This Row],[Adj Close]]</f>
        <v>2.2098108944936429E-2</v>
      </c>
    </row>
    <row r="326" spans="6:17" x14ac:dyDescent="0.3">
      <c r="F326" s="97">
        <v>43937</v>
      </c>
      <c r="G326" s="98">
        <v>110.9454041</v>
      </c>
      <c r="H326" s="60">
        <f t="shared" ref="H326:H389" si="10">$A$10*G325+$A$11*G324+$A$12*G323</f>
        <v>116.34481199</v>
      </c>
      <c r="I326" s="60">
        <f>(Table8[[#This Row],[Adj Close]]-Table8[[#This Row],[Forecast 3 Period]])</f>
        <v>-5.399407889999992</v>
      </c>
      <c r="J326" s="60">
        <f>Table8[[#This Row],[Erorr ]]^2</f>
        <v>29.153605562594166</v>
      </c>
      <c r="K326" s="60">
        <f>ABS(Table8[[#This Row],[Erorr ]])</f>
        <v>5.399407889999992</v>
      </c>
      <c r="L326" s="8">
        <f>Table8[[#This Row],[Abs Erorr ]]/Table8[[#This Row],[Adj Close]]</f>
        <v>4.8667251553144705E-2</v>
      </c>
      <c r="M326" s="64">
        <f t="shared" si="9"/>
        <v>116.17237928000002</v>
      </c>
      <c r="N326" s="60">
        <f>(Table8[[#This Row],[Adj Close]]-Table8[[#This Row],[Forecast 6 Period ]])</f>
        <v>-5.2269751800000108</v>
      </c>
      <c r="O326" s="60">
        <f>Table8[[#This Row],[Erorr 2]]^2</f>
        <v>27.321269532336146</v>
      </c>
      <c r="P326" s="60">
        <f>ABS(Table8[[#This Row],[Erorr 2]])</f>
        <v>5.2269751800000108</v>
      </c>
      <c r="Q326" s="8">
        <f>Table8[[#This Row],[Abs Erorr 4]]/Table8[[#This Row],[Adj Close]]</f>
        <v>4.7113039268293681E-2</v>
      </c>
    </row>
    <row r="327" spans="6:17" x14ac:dyDescent="0.3">
      <c r="F327" s="97">
        <v>43938</v>
      </c>
      <c r="G327" s="98">
        <v>115.5982437</v>
      </c>
      <c r="H327" s="60">
        <f t="shared" si="10"/>
        <v>114.28908845000001</v>
      </c>
      <c r="I327" s="60">
        <f>(Table8[[#This Row],[Adj Close]]-Table8[[#This Row],[Forecast 3 Period]])</f>
        <v>1.3091552499999892</v>
      </c>
      <c r="J327" s="60">
        <f>Table8[[#This Row],[Erorr ]]^2</f>
        <v>1.7138874686025343</v>
      </c>
      <c r="K327" s="60">
        <f>ABS(Table8[[#This Row],[Erorr ]])</f>
        <v>1.3091552499999892</v>
      </c>
      <c r="L327" s="8">
        <f>Table8[[#This Row],[Abs Erorr ]]/Table8[[#This Row],[Adj Close]]</f>
        <v>1.1325044465186708E-2</v>
      </c>
      <c r="M327" s="64">
        <f t="shared" si="9"/>
        <v>115.54236678000002</v>
      </c>
      <c r="N327" s="60">
        <f>(Table8[[#This Row],[Adj Close]]-Table8[[#This Row],[Forecast 6 Period ]])</f>
        <v>5.5876919999974461E-2</v>
      </c>
      <c r="O327" s="60">
        <f>Table8[[#This Row],[Erorr 2]]^2</f>
        <v>3.1222301886835459E-3</v>
      </c>
      <c r="P327" s="60">
        <f>ABS(Table8[[#This Row],[Erorr 2]])</f>
        <v>5.5876919999974461E-2</v>
      </c>
      <c r="Q327" s="8">
        <f>Table8[[#This Row],[Abs Erorr 4]]/Table8[[#This Row],[Adj Close]]</f>
        <v>4.8337170368250551E-4</v>
      </c>
    </row>
    <row r="328" spans="6:17" x14ac:dyDescent="0.3">
      <c r="F328" s="97">
        <v>43941</v>
      </c>
      <c r="G328" s="98">
        <v>115.0491486</v>
      </c>
      <c r="H328" s="60">
        <f t="shared" si="10"/>
        <v>113.40765228000001</v>
      </c>
      <c r="I328" s="60">
        <f>(Table8[[#This Row],[Adj Close]]-Table8[[#This Row],[Forecast 3 Period]])</f>
        <v>1.6414963199999875</v>
      </c>
      <c r="J328" s="60">
        <f>Table8[[#This Row],[Erorr ]]^2</f>
        <v>2.6945101685735011</v>
      </c>
      <c r="K328" s="60">
        <f>ABS(Table8[[#This Row],[Erorr ]])</f>
        <v>1.6414963199999875</v>
      </c>
      <c r="L328" s="8">
        <f>Table8[[#This Row],[Abs Erorr ]]/Table8[[#This Row],[Adj Close]]</f>
        <v>1.4267783290662157E-2</v>
      </c>
      <c r="M328" s="64">
        <f t="shared" si="9"/>
        <v>115.59631347000001</v>
      </c>
      <c r="N328" s="60">
        <f>(Table8[[#This Row],[Adj Close]]-Table8[[#This Row],[Forecast 6 Period ]])</f>
        <v>-0.54716487000001734</v>
      </c>
      <c r="O328" s="60">
        <f>Table8[[#This Row],[Erorr 2]]^2</f>
        <v>0.2993893949621359</v>
      </c>
      <c r="P328" s="60">
        <f>ABS(Table8[[#This Row],[Erorr 2]])</f>
        <v>0.54716487000001734</v>
      </c>
      <c r="Q328" s="8">
        <f>Table8[[#This Row],[Abs Erorr 4]]/Table8[[#This Row],[Adj Close]]</f>
        <v>4.7559228091499095E-3</v>
      </c>
    </row>
    <row r="329" spans="6:17" x14ac:dyDescent="0.3">
      <c r="F329" s="97">
        <v>43942</v>
      </c>
      <c r="G329" s="98">
        <v>111.1091843</v>
      </c>
      <c r="H329" s="60">
        <f t="shared" si="10"/>
        <v>113.98275378</v>
      </c>
      <c r="I329" s="60">
        <f>(Table8[[#This Row],[Adj Close]]-Table8[[#This Row],[Forecast 3 Period]])</f>
        <v>-2.8735694800000005</v>
      </c>
      <c r="J329" s="60">
        <f>Table8[[#This Row],[Erorr ]]^2</f>
        <v>8.2574015563874728</v>
      </c>
      <c r="K329" s="60">
        <f>ABS(Table8[[#This Row],[Erorr ]])</f>
        <v>2.8735694800000005</v>
      </c>
      <c r="L329" s="8">
        <f>Table8[[#This Row],[Abs Erorr ]]/Table8[[#This Row],[Adj Close]]</f>
        <v>2.5862573810651227E-2</v>
      </c>
      <c r="M329" s="64">
        <f t="shared" ref="M329:M392" si="11">$B$10*G328+$B$11*G327+$B$12*G326+$B$13*G325+$B$14*G324+$B$15*G323</f>
        <v>114.63010407000002</v>
      </c>
      <c r="N329" s="60">
        <f>(Table8[[#This Row],[Adj Close]]-Table8[[#This Row],[Forecast 6 Period ]])</f>
        <v>-3.5209197700000203</v>
      </c>
      <c r="O329" s="60">
        <f>Table8[[#This Row],[Erorr 2]]^2</f>
        <v>12.396876026776996</v>
      </c>
      <c r="P329" s="60">
        <f>ABS(Table8[[#This Row],[Erorr 2]])</f>
        <v>3.5209197700000203</v>
      </c>
      <c r="Q329" s="8">
        <f>Table8[[#This Row],[Abs Erorr 4]]/Table8[[#This Row],[Adj Close]]</f>
        <v>3.1688827455463739E-2</v>
      </c>
    </row>
    <row r="330" spans="6:17" x14ac:dyDescent="0.3">
      <c r="F330" s="97">
        <v>43943</v>
      </c>
      <c r="G330" s="98">
        <v>108.3251877</v>
      </c>
      <c r="H330" s="60">
        <f t="shared" si="10"/>
        <v>113.63789141000001</v>
      </c>
      <c r="I330" s="60">
        <f>(Table8[[#This Row],[Adj Close]]-Table8[[#This Row],[Forecast 3 Period]])</f>
        <v>-5.3127037100000081</v>
      </c>
      <c r="J330" s="60">
        <f>Table8[[#This Row],[Erorr ]]^2</f>
        <v>28.224820710247851</v>
      </c>
      <c r="K330" s="60">
        <f>ABS(Table8[[#This Row],[Erorr ]])</f>
        <v>5.3127037100000081</v>
      </c>
      <c r="L330" s="8">
        <f>Table8[[#This Row],[Abs Erorr ]]/Table8[[#This Row],[Adj Close]]</f>
        <v>4.9044029581681567E-2</v>
      </c>
      <c r="M330" s="64">
        <f t="shared" si="11"/>
        <v>113.84403841000001</v>
      </c>
      <c r="N330" s="60">
        <f>(Table8[[#This Row],[Adj Close]]-Table8[[#This Row],[Forecast 6 Period ]])</f>
        <v>-5.5188507100000095</v>
      </c>
      <c r="O330" s="60">
        <f>Table8[[#This Row],[Erorr 2]]^2</f>
        <v>30.457713159267609</v>
      </c>
      <c r="P330" s="60">
        <f>ABS(Table8[[#This Row],[Erorr 2]])</f>
        <v>5.5188507100000095</v>
      </c>
      <c r="Q330" s="8">
        <f>Table8[[#This Row],[Abs Erorr 4]]/Table8[[#This Row],[Adj Close]]</f>
        <v>5.094706805663822E-2</v>
      </c>
    </row>
    <row r="331" spans="6:17" x14ac:dyDescent="0.3">
      <c r="F331" s="97">
        <v>43944</v>
      </c>
      <c r="G331" s="98">
        <v>106.9283829</v>
      </c>
      <c r="H331" s="60">
        <f t="shared" si="10"/>
        <v>111.17757494999999</v>
      </c>
      <c r="I331" s="60">
        <f>(Table8[[#This Row],[Adj Close]]-Table8[[#This Row],[Forecast 3 Period]])</f>
        <v>-4.2491920499999907</v>
      </c>
      <c r="J331" s="60">
        <f>Table8[[#This Row],[Erorr ]]^2</f>
        <v>18.055633077783124</v>
      </c>
      <c r="K331" s="60">
        <f>ABS(Table8[[#This Row],[Erorr ]])</f>
        <v>4.2491920499999907</v>
      </c>
      <c r="L331" s="8">
        <f>Table8[[#This Row],[Abs Erorr ]]/Table8[[#This Row],[Adj Close]]</f>
        <v>3.9738673070309663E-2</v>
      </c>
      <c r="M331" s="64">
        <f t="shared" si="11"/>
        <v>112.40580445999998</v>
      </c>
      <c r="N331" s="60">
        <f>(Table8[[#This Row],[Adj Close]]-Table8[[#This Row],[Forecast 6 Period ]])</f>
        <v>-5.477421559999982</v>
      </c>
      <c r="O331" s="60">
        <f>Table8[[#This Row],[Erorr 2]]^2</f>
        <v>30.002146945952635</v>
      </c>
      <c r="P331" s="60">
        <f>ABS(Table8[[#This Row],[Erorr 2]])</f>
        <v>5.477421559999982</v>
      </c>
      <c r="Q331" s="8">
        <f>Table8[[#This Row],[Abs Erorr 4]]/Table8[[#This Row],[Adj Close]]</f>
        <v>5.1225141645717169E-2</v>
      </c>
    </row>
    <row r="332" spans="6:17" x14ac:dyDescent="0.3">
      <c r="F332" s="97">
        <v>43945</v>
      </c>
      <c r="G332" s="98">
        <v>107.95911409999999</v>
      </c>
      <c r="H332" s="60">
        <f t="shared" si="10"/>
        <v>108.60166476000001</v>
      </c>
      <c r="I332" s="60">
        <f>(Table8[[#This Row],[Adj Close]]-Table8[[#This Row],[Forecast 3 Period]])</f>
        <v>-0.64255066000001193</v>
      </c>
      <c r="J332" s="60">
        <f>Table8[[#This Row],[Erorr ]]^2</f>
        <v>0.41287135066645092</v>
      </c>
      <c r="K332" s="60">
        <f>ABS(Table8[[#This Row],[Erorr ]])</f>
        <v>0.64255066000001193</v>
      </c>
      <c r="L332" s="8">
        <f>Table8[[#This Row],[Abs Erorr ]]/Table8[[#This Row],[Adj Close]]</f>
        <v>5.9517963384252328E-3</v>
      </c>
      <c r="M332" s="64">
        <f t="shared" si="11"/>
        <v>110.93674548000001</v>
      </c>
      <c r="N332" s="60">
        <f>(Table8[[#This Row],[Adj Close]]-Table8[[#This Row],[Forecast 6 Period ]])</f>
        <v>-2.9776313800000196</v>
      </c>
      <c r="O332" s="60">
        <f>Table8[[#This Row],[Erorr 2]]^2</f>
        <v>8.8662886351608208</v>
      </c>
      <c r="P332" s="60">
        <f>ABS(Table8[[#This Row],[Erorr 2]])</f>
        <v>2.9776313800000196</v>
      </c>
      <c r="Q332" s="8">
        <f>Table8[[#This Row],[Abs Erorr 4]]/Table8[[#This Row],[Adj Close]]</f>
        <v>2.7581102390687548E-2</v>
      </c>
    </row>
    <row r="333" spans="6:17" x14ac:dyDescent="0.3">
      <c r="F333" s="97">
        <v>43948</v>
      </c>
      <c r="G333" s="98">
        <v>107.98802190000001</v>
      </c>
      <c r="H333" s="60">
        <f t="shared" si="10"/>
        <v>107.75971681999999</v>
      </c>
      <c r="I333" s="60">
        <f>(Table8[[#This Row],[Adj Close]]-Table8[[#This Row],[Forecast 3 Period]])</f>
        <v>0.22830508000001259</v>
      </c>
      <c r="J333" s="60">
        <f>Table8[[#This Row],[Erorr ]]^2</f>
        <v>5.2123209553812153E-2</v>
      </c>
      <c r="K333" s="60">
        <f>ABS(Table8[[#This Row],[Erorr ]])</f>
        <v>0.22830508000001259</v>
      </c>
      <c r="L333" s="8">
        <f>Table8[[#This Row],[Abs Erorr ]]/Table8[[#This Row],[Adj Close]]</f>
        <v>2.1141704050420484E-3</v>
      </c>
      <c r="M333" s="64">
        <f t="shared" si="11"/>
        <v>109.92911303</v>
      </c>
      <c r="N333" s="60">
        <f>(Table8[[#This Row],[Adj Close]]-Table8[[#This Row],[Forecast 6 Period ]])</f>
        <v>-1.9410911299999896</v>
      </c>
      <c r="O333" s="60">
        <f>Table8[[#This Row],[Erorr 2]]^2</f>
        <v>3.7678347749646366</v>
      </c>
      <c r="P333" s="60">
        <f>ABS(Table8[[#This Row],[Erorr 2]])</f>
        <v>1.9410911299999896</v>
      </c>
      <c r="Q333" s="8">
        <f>Table8[[#This Row],[Abs Erorr 4]]/Table8[[#This Row],[Adj Close]]</f>
        <v>1.7975059602420494E-2</v>
      </c>
    </row>
    <row r="334" spans="6:17" x14ac:dyDescent="0.3">
      <c r="F334" s="97">
        <v>43949</v>
      </c>
      <c r="G334" s="98">
        <v>106.6875458</v>
      </c>
      <c r="H334" s="60">
        <f t="shared" si="10"/>
        <v>107.66145786000001</v>
      </c>
      <c r="I334" s="60">
        <f>(Table8[[#This Row],[Adj Close]]-Table8[[#This Row],[Forecast 3 Period]])</f>
        <v>-0.97391206000001773</v>
      </c>
      <c r="J334" s="60">
        <f>Table8[[#This Row],[Erorr ]]^2</f>
        <v>0.94850470061347814</v>
      </c>
      <c r="K334" s="60">
        <f>ABS(Table8[[#This Row],[Erorr ]])</f>
        <v>0.97391206000001773</v>
      </c>
      <c r="L334" s="8">
        <f>Table8[[#This Row],[Abs Erorr ]]/Table8[[#This Row],[Adj Close]]</f>
        <v>9.1286387056437272E-3</v>
      </c>
      <c r="M334" s="64">
        <f t="shared" si="11"/>
        <v>108.85597461</v>
      </c>
      <c r="N334" s="60">
        <f>(Table8[[#This Row],[Adj Close]]-Table8[[#This Row],[Forecast 6 Period ]])</f>
        <v>-2.1684288100000089</v>
      </c>
      <c r="O334" s="60">
        <f>Table8[[#This Row],[Erorr 2]]^2</f>
        <v>4.7020835040380549</v>
      </c>
      <c r="P334" s="60">
        <f>ABS(Table8[[#This Row],[Erorr 2]])</f>
        <v>2.1684288100000089</v>
      </c>
      <c r="Q334" s="8">
        <f>Table8[[#This Row],[Abs Erorr 4]]/Table8[[#This Row],[Adj Close]]</f>
        <v>2.0325041631991586E-2</v>
      </c>
    </row>
    <row r="335" spans="6:17" x14ac:dyDescent="0.3">
      <c r="F335" s="97">
        <v>43950</v>
      </c>
      <c r="G335" s="98">
        <v>111.6004715</v>
      </c>
      <c r="H335" s="60">
        <f t="shared" si="10"/>
        <v>107.45915912000001</v>
      </c>
      <c r="I335" s="60">
        <f>(Table8[[#This Row],[Adj Close]]-Table8[[#This Row],[Forecast 3 Period]])</f>
        <v>4.141312379999988</v>
      </c>
      <c r="J335" s="60">
        <f>Table8[[#This Row],[Erorr ]]^2</f>
        <v>17.150468228741165</v>
      </c>
      <c r="K335" s="60">
        <f>ABS(Table8[[#This Row],[Erorr ]])</f>
        <v>4.141312379999988</v>
      </c>
      <c r="L335" s="8">
        <f>Table8[[#This Row],[Abs Erorr ]]/Table8[[#This Row],[Adj Close]]</f>
        <v>3.7108377091399546E-2</v>
      </c>
      <c r="M335" s="64">
        <f t="shared" si="11"/>
        <v>107.85605014000001</v>
      </c>
      <c r="N335" s="60">
        <f>(Table8[[#This Row],[Adj Close]]-Table8[[#This Row],[Forecast 6 Period ]])</f>
        <v>3.7444213599999898</v>
      </c>
      <c r="O335" s="60">
        <f>Table8[[#This Row],[Erorr 2]]^2</f>
        <v>14.020691321224174</v>
      </c>
      <c r="P335" s="60">
        <f>ABS(Table8[[#This Row],[Erorr 2]])</f>
        <v>3.7444213599999898</v>
      </c>
      <c r="Q335" s="8">
        <f>Table8[[#This Row],[Abs Erorr 4]]/Table8[[#This Row],[Adj Close]]</f>
        <v>3.3552020969732102E-2</v>
      </c>
    </row>
    <row r="336" spans="6:17" x14ac:dyDescent="0.3">
      <c r="F336" s="97">
        <v>43951</v>
      </c>
      <c r="G336" s="98">
        <v>110.0109863</v>
      </c>
      <c r="H336" s="60">
        <f t="shared" si="10"/>
        <v>109.04285891000001</v>
      </c>
      <c r="I336" s="60">
        <f>(Table8[[#This Row],[Adj Close]]-Table8[[#This Row],[Forecast 3 Period]])</f>
        <v>0.96812738999999226</v>
      </c>
      <c r="J336" s="60">
        <f>Table8[[#This Row],[Erorr ]]^2</f>
        <v>0.93727064326819709</v>
      </c>
      <c r="K336" s="60">
        <f>ABS(Table8[[#This Row],[Erorr ]])</f>
        <v>0.96812738999999226</v>
      </c>
      <c r="L336" s="8">
        <f>Table8[[#This Row],[Abs Erorr ]]/Table8[[#This Row],[Adj Close]]</f>
        <v>8.8002791590278857E-3</v>
      </c>
      <c r="M336" s="64">
        <f t="shared" si="11"/>
        <v>108.37238772000001</v>
      </c>
      <c r="N336" s="60">
        <f>(Table8[[#This Row],[Adj Close]]-Table8[[#This Row],[Forecast 6 Period ]])</f>
        <v>1.6385985799999929</v>
      </c>
      <c r="O336" s="60">
        <f>Table8[[#This Row],[Erorr 2]]^2</f>
        <v>2.6850053063779931</v>
      </c>
      <c r="P336" s="60">
        <f>ABS(Table8[[#This Row],[Erorr 2]])</f>
        <v>1.6385985799999929</v>
      </c>
      <c r="Q336" s="8">
        <f>Table8[[#This Row],[Abs Erorr 4]]/Table8[[#This Row],[Adj Close]]</f>
        <v>1.4894863096050552E-2</v>
      </c>
    </row>
    <row r="337" spans="6:17" x14ac:dyDescent="0.3">
      <c r="F337" s="97">
        <v>43952</v>
      </c>
      <c r="G337" s="98">
        <v>108.0361862</v>
      </c>
      <c r="H337" s="60">
        <f t="shared" si="10"/>
        <v>109.49079970999999</v>
      </c>
      <c r="I337" s="60">
        <f>(Table8[[#This Row],[Adj Close]]-Table8[[#This Row],[Forecast 3 Period]])</f>
        <v>-1.4546135099999873</v>
      </c>
      <c r="J337" s="60">
        <f>Table8[[#This Row],[Erorr ]]^2</f>
        <v>2.1159004634744831</v>
      </c>
      <c r="K337" s="60">
        <f>ABS(Table8[[#This Row],[Erorr ]])</f>
        <v>1.4546135099999873</v>
      </c>
      <c r="L337" s="8">
        <f>Table8[[#This Row],[Abs Erorr ]]/Table8[[#This Row],[Adj Close]]</f>
        <v>1.3464132353831528E-2</v>
      </c>
      <c r="M337" s="64">
        <f t="shared" si="11"/>
        <v>108.74615480000001</v>
      </c>
      <c r="N337" s="60">
        <f>(Table8[[#This Row],[Adj Close]]-Table8[[#This Row],[Forecast 6 Period ]])</f>
        <v>-0.7099686000000105</v>
      </c>
      <c r="O337" s="60">
        <f>Table8[[#This Row],[Erorr 2]]^2</f>
        <v>0.50405541298597489</v>
      </c>
      <c r="P337" s="60">
        <f>ABS(Table8[[#This Row],[Erorr 2]])</f>
        <v>0.7099686000000105</v>
      </c>
      <c r="Q337" s="8">
        <f>Table8[[#This Row],[Abs Erorr 4]]/Table8[[#This Row],[Adj Close]]</f>
        <v>6.5715814762814214E-3</v>
      </c>
    </row>
    <row r="338" spans="6:17" x14ac:dyDescent="0.3">
      <c r="F338" s="97">
        <v>43955</v>
      </c>
      <c r="G338" s="98">
        <v>104.3274078</v>
      </c>
      <c r="H338" s="60">
        <f t="shared" si="10"/>
        <v>109.69791182</v>
      </c>
      <c r="I338" s="60">
        <f>(Table8[[#This Row],[Adj Close]]-Table8[[#This Row],[Forecast 3 Period]])</f>
        <v>-5.3705040199999985</v>
      </c>
      <c r="J338" s="60">
        <f>Table8[[#This Row],[Erorr ]]^2</f>
        <v>28.842313428836142</v>
      </c>
      <c r="K338" s="60">
        <f>ABS(Table8[[#This Row],[Erorr ]])</f>
        <v>5.3705040199999985</v>
      </c>
      <c r="L338" s="8">
        <f>Table8[[#This Row],[Abs Erorr ]]/Table8[[#This Row],[Adj Close]]</f>
        <v>5.1477403045376909E-2</v>
      </c>
      <c r="M338" s="64">
        <f t="shared" si="11"/>
        <v>108.86175156000002</v>
      </c>
      <c r="N338" s="60">
        <f>(Table8[[#This Row],[Adj Close]]-Table8[[#This Row],[Forecast 6 Period ]])</f>
        <v>-4.5343437600000129</v>
      </c>
      <c r="O338" s="60">
        <f>Table8[[#This Row],[Erorr 2]]^2</f>
        <v>20.560273333851054</v>
      </c>
      <c r="P338" s="60">
        <f>ABS(Table8[[#This Row],[Erorr 2]])</f>
        <v>4.5343437600000129</v>
      </c>
      <c r="Q338" s="8">
        <f>Table8[[#This Row],[Abs Erorr 4]]/Table8[[#This Row],[Adj Close]]</f>
        <v>4.3462632261433536E-2</v>
      </c>
    </row>
    <row r="339" spans="6:17" x14ac:dyDescent="0.3">
      <c r="F339" s="97">
        <v>43956</v>
      </c>
      <c r="G339" s="98">
        <v>103.7494202</v>
      </c>
      <c r="H339" s="60">
        <f t="shared" si="10"/>
        <v>107.14511487000001</v>
      </c>
      <c r="I339" s="60">
        <f>(Table8[[#This Row],[Adj Close]]-Table8[[#This Row],[Forecast 3 Period]])</f>
        <v>-3.3956946700000117</v>
      </c>
      <c r="J339" s="60">
        <f>Table8[[#This Row],[Erorr ]]^2</f>
        <v>11.530742291866488</v>
      </c>
      <c r="K339" s="60">
        <f>ABS(Table8[[#This Row],[Erorr ]])</f>
        <v>3.3956946700000117</v>
      </c>
      <c r="L339" s="8">
        <f>Table8[[#This Row],[Abs Erorr ]]/Table8[[#This Row],[Adj Close]]</f>
        <v>3.2729770088874302E-2</v>
      </c>
      <c r="M339" s="64">
        <f t="shared" si="11"/>
        <v>108.26256713000002</v>
      </c>
      <c r="N339" s="60">
        <f>(Table8[[#This Row],[Adj Close]]-Table8[[#This Row],[Forecast 6 Period ]])</f>
        <v>-4.5131469300000191</v>
      </c>
      <c r="O339" s="60">
        <f>Table8[[#This Row],[Erorr 2]]^2</f>
        <v>20.368495211768597</v>
      </c>
      <c r="P339" s="60">
        <f>ABS(Table8[[#This Row],[Erorr 2]])</f>
        <v>4.5131469300000191</v>
      </c>
      <c r="Q339" s="8">
        <f>Table8[[#This Row],[Abs Erorr 4]]/Table8[[#This Row],[Adj Close]]</f>
        <v>4.350045447290142E-2</v>
      </c>
    </row>
    <row r="340" spans="6:17" x14ac:dyDescent="0.3">
      <c r="F340" s="97">
        <v>43957</v>
      </c>
      <c r="G340" s="98">
        <v>103.3062973</v>
      </c>
      <c r="H340" s="60">
        <f t="shared" si="10"/>
        <v>105.20884628</v>
      </c>
      <c r="I340" s="60">
        <f>(Table8[[#This Row],[Adj Close]]-Table8[[#This Row],[Forecast 3 Period]])</f>
        <v>-1.9025489800000059</v>
      </c>
      <c r="J340" s="60">
        <f>Table8[[#This Row],[Erorr ]]^2</f>
        <v>3.619692621299063</v>
      </c>
      <c r="K340" s="60">
        <f>ABS(Table8[[#This Row],[Erorr ]])</f>
        <v>1.9025489800000059</v>
      </c>
      <c r="L340" s="8">
        <f>Table8[[#This Row],[Abs Erorr ]]/Table8[[#This Row],[Adj Close]]</f>
        <v>1.8416582819487094E-2</v>
      </c>
      <c r="M340" s="64">
        <f t="shared" si="11"/>
        <v>107.05360183000001</v>
      </c>
      <c r="N340" s="60">
        <f>(Table8[[#This Row],[Adj Close]]-Table8[[#This Row],[Forecast 6 Period ]])</f>
        <v>-3.7473045300000081</v>
      </c>
      <c r="O340" s="60">
        <f>Table8[[#This Row],[Erorr 2]]^2</f>
        <v>14.042291240558582</v>
      </c>
      <c r="P340" s="60">
        <f>ABS(Table8[[#This Row],[Erorr 2]])</f>
        <v>3.7473045300000081</v>
      </c>
      <c r="Q340" s="8">
        <f>Table8[[#This Row],[Abs Erorr 4]]/Table8[[#This Row],[Adj Close]]</f>
        <v>3.6273728010189833E-2</v>
      </c>
    </row>
    <row r="341" spans="6:17" x14ac:dyDescent="0.3">
      <c r="F341" s="97">
        <v>43958</v>
      </c>
      <c r="G341" s="98">
        <v>109.21144099999999</v>
      </c>
      <c r="H341" s="60">
        <f t="shared" si="10"/>
        <v>103.74556731999999</v>
      </c>
      <c r="I341" s="60">
        <f>(Table8[[#This Row],[Adj Close]]-Table8[[#This Row],[Forecast 3 Period]])</f>
        <v>5.4658736800000014</v>
      </c>
      <c r="J341" s="60">
        <f>Table8[[#This Row],[Erorr ]]^2</f>
        <v>29.875775085716757</v>
      </c>
      <c r="K341" s="60">
        <f>ABS(Table8[[#This Row],[Erorr ]])</f>
        <v>5.4658736800000014</v>
      </c>
      <c r="L341" s="8">
        <f>Table8[[#This Row],[Abs Erorr ]]/Table8[[#This Row],[Adj Close]]</f>
        <v>5.0048544639201324E-2</v>
      </c>
      <c r="M341" s="64">
        <f t="shared" si="11"/>
        <v>106.04500808</v>
      </c>
      <c r="N341" s="60">
        <f>(Table8[[#This Row],[Adj Close]]-Table8[[#This Row],[Forecast 6 Period ]])</f>
        <v>3.1664329199999912</v>
      </c>
      <c r="O341" s="60">
        <f>Table8[[#This Row],[Erorr 2]]^2</f>
        <v>10.026297436859672</v>
      </c>
      <c r="P341" s="60">
        <f>ABS(Table8[[#This Row],[Erorr 2]])</f>
        <v>3.1664329199999912</v>
      </c>
      <c r="Q341" s="8">
        <f>Table8[[#This Row],[Abs Erorr 4]]/Table8[[#This Row],[Adj Close]]</f>
        <v>2.8993600771186522E-2</v>
      </c>
    </row>
    <row r="342" spans="6:17" x14ac:dyDescent="0.3">
      <c r="F342" s="97">
        <v>43959</v>
      </c>
      <c r="G342" s="98">
        <v>108.37335210000001</v>
      </c>
      <c r="H342" s="60">
        <f t="shared" si="10"/>
        <v>105.80129165</v>
      </c>
      <c r="I342" s="60">
        <f>(Table8[[#This Row],[Adj Close]]-Table8[[#This Row],[Forecast 3 Period]])</f>
        <v>2.5720604500000093</v>
      </c>
      <c r="J342" s="60">
        <f>Table8[[#This Row],[Erorr ]]^2</f>
        <v>6.6154949584542502</v>
      </c>
      <c r="K342" s="60">
        <f>ABS(Table8[[#This Row],[Erorr ]])</f>
        <v>2.5720604500000093</v>
      </c>
      <c r="L342" s="8">
        <f>Table8[[#This Row],[Abs Erorr ]]/Table8[[#This Row],[Adj Close]]</f>
        <v>2.3733329274771127E-2</v>
      </c>
      <c r="M342" s="64">
        <f t="shared" si="11"/>
        <v>105.92363051000001</v>
      </c>
      <c r="N342" s="60">
        <f>(Table8[[#This Row],[Adj Close]]-Table8[[#This Row],[Forecast 6 Period ]])</f>
        <v>2.4497215899999958</v>
      </c>
      <c r="O342" s="60">
        <f>Table8[[#This Row],[Erorr 2]]^2</f>
        <v>6.0011358685121072</v>
      </c>
      <c r="P342" s="60">
        <f>ABS(Table8[[#This Row],[Erorr 2]])</f>
        <v>2.4497215899999958</v>
      </c>
      <c r="Q342" s="8">
        <f>Table8[[#This Row],[Abs Erorr 4]]/Table8[[#This Row],[Adj Close]]</f>
        <v>2.2604464497319871E-2</v>
      </c>
    </row>
    <row r="343" spans="6:17" x14ac:dyDescent="0.3">
      <c r="F343" s="97">
        <v>43962</v>
      </c>
      <c r="G343" s="98">
        <v>107.01506809999999</v>
      </c>
      <c r="H343" s="60">
        <f t="shared" si="10"/>
        <v>107.10466233</v>
      </c>
      <c r="I343" s="60">
        <f>(Table8[[#This Row],[Adj Close]]-Table8[[#This Row],[Forecast 3 Period]])</f>
        <v>-8.9594230000002995E-2</v>
      </c>
      <c r="J343" s="60">
        <f>Table8[[#This Row],[Erorr ]]^2</f>
        <v>8.0271260492934364E-3</v>
      </c>
      <c r="K343" s="60">
        <f>ABS(Table8[[#This Row],[Erorr ]])</f>
        <v>8.9594230000002995E-2</v>
      </c>
      <c r="L343" s="8">
        <f>Table8[[#This Row],[Abs Erorr ]]/Table8[[#This Row],[Adj Close]]</f>
        <v>8.3721135341690265E-4</v>
      </c>
      <c r="M343" s="64">
        <f t="shared" si="11"/>
        <v>106.16446152</v>
      </c>
      <c r="N343" s="60">
        <f>(Table8[[#This Row],[Adj Close]]-Table8[[#This Row],[Forecast 6 Period ]])</f>
        <v>0.85060657999999023</v>
      </c>
      <c r="O343" s="60">
        <f>Table8[[#This Row],[Erorr 2]]^2</f>
        <v>0.72353155393927981</v>
      </c>
      <c r="P343" s="60">
        <f>ABS(Table8[[#This Row],[Erorr 2]])</f>
        <v>0.85060657999999023</v>
      </c>
      <c r="Q343" s="8">
        <f>Table8[[#This Row],[Abs Erorr 4]]/Table8[[#This Row],[Adj Close]]</f>
        <v>7.9484748746330072E-3</v>
      </c>
    </row>
    <row r="344" spans="6:17" x14ac:dyDescent="0.3">
      <c r="F344" s="97">
        <v>43963</v>
      </c>
      <c r="G344" s="98">
        <v>104.7801743</v>
      </c>
      <c r="H344" s="60">
        <f t="shared" si="10"/>
        <v>108.08146517</v>
      </c>
      <c r="I344" s="60">
        <f>(Table8[[#This Row],[Adj Close]]-Table8[[#This Row],[Forecast 3 Period]])</f>
        <v>-3.3012908700000025</v>
      </c>
      <c r="J344" s="60">
        <f>Table8[[#This Row],[Erorr ]]^2</f>
        <v>10.898521408345374</v>
      </c>
      <c r="K344" s="60">
        <f>ABS(Table8[[#This Row],[Erorr ]])</f>
        <v>3.3012908700000025</v>
      </c>
      <c r="L344" s="8">
        <f>Table8[[#This Row],[Abs Erorr ]]/Table8[[#This Row],[Adj Close]]</f>
        <v>3.1506827432334232E-2</v>
      </c>
      <c r="M344" s="64">
        <f t="shared" si="11"/>
        <v>106.3889145</v>
      </c>
      <c r="N344" s="60">
        <f>(Table8[[#This Row],[Adj Close]]-Table8[[#This Row],[Forecast 6 Period ]])</f>
        <v>-1.6087401999999997</v>
      </c>
      <c r="O344" s="60">
        <f>Table8[[#This Row],[Erorr 2]]^2</f>
        <v>2.5880450310960392</v>
      </c>
      <c r="P344" s="60">
        <f>ABS(Table8[[#This Row],[Erorr 2]])</f>
        <v>1.6087401999999997</v>
      </c>
      <c r="Q344" s="8">
        <f>Table8[[#This Row],[Abs Erorr 4]]/Table8[[#This Row],[Adj Close]]</f>
        <v>1.5353478945300817E-2</v>
      </c>
    </row>
    <row r="345" spans="6:17" x14ac:dyDescent="0.3">
      <c r="F345" s="97">
        <v>43964</v>
      </c>
      <c r="G345" s="98">
        <v>102.5934372</v>
      </c>
      <c r="H345" s="60">
        <f t="shared" si="10"/>
        <v>106.52859577999999</v>
      </c>
      <c r="I345" s="60">
        <f>(Table8[[#This Row],[Adj Close]]-Table8[[#This Row],[Forecast 3 Period]])</f>
        <v>-3.9351585799999924</v>
      </c>
      <c r="J345" s="60">
        <f>Table8[[#This Row],[Erorr ]]^2</f>
        <v>15.485473049747556</v>
      </c>
      <c r="K345" s="60">
        <f>ABS(Table8[[#This Row],[Erorr ]])</f>
        <v>3.9351585799999924</v>
      </c>
      <c r="L345" s="8">
        <f>Table8[[#This Row],[Abs Erorr ]]/Table8[[#This Row],[Adj Close]]</f>
        <v>3.8356825615742142E-2</v>
      </c>
      <c r="M345" s="64">
        <f t="shared" si="11"/>
        <v>106.58157885</v>
      </c>
      <c r="N345" s="60">
        <f>(Table8[[#This Row],[Adj Close]]-Table8[[#This Row],[Forecast 6 Period ]])</f>
        <v>-3.9881416500000029</v>
      </c>
      <c r="O345" s="60">
        <f>Table8[[#This Row],[Erorr 2]]^2</f>
        <v>15.905273820464746</v>
      </c>
      <c r="P345" s="60">
        <f>ABS(Table8[[#This Row],[Erorr 2]])</f>
        <v>3.9881416500000029</v>
      </c>
      <c r="Q345" s="8">
        <f>Table8[[#This Row],[Abs Erorr 4]]/Table8[[#This Row],[Adj Close]]</f>
        <v>3.887326284063717E-2</v>
      </c>
    </row>
    <row r="346" spans="6:17" x14ac:dyDescent="0.3">
      <c r="F346" s="97">
        <v>43965</v>
      </c>
      <c r="G346" s="98">
        <v>102.5356369</v>
      </c>
      <c r="H346" s="60">
        <f t="shared" si="10"/>
        <v>104.57594759999999</v>
      </c>
      <c r="I346" s="60">
        <f>(Table8[[#This Row],[Adj Close]]-Table8[[#This Row],[Forecast 3 Period]])</f>
        <v>-2.040310699999992</v>
      </c>
      <c r="J346" s="60">
        <f>Table8[[#This Row],[Erorr ]]^2</f>
        <v>4.1628677525344573</v>
      </c>
      <c r="K346" s="60">
        <f>ABS(Table8[[#This Row],[Erorr ]])</f>
        <v>2.040310699999992</v>
      </c>
      <c r="L346" s="8">
        <f>Table8[[#This Row],[Abs Erorr ]]/Table8[[#This Row],[Adj Close]]</f>
        <v>1.9898551973591846E-2</v>
      </c>
      <c r="M346" s="64">
        <f t="shared" si="11"/>
        <v>105.80418017</v>
      </c>
      <c r="N346" s="60">
        <f>(Table8[[#This Row],[Adj Close]]-Table8[[#This Row],[Forecast 6 Period ]])</f>
        <v>-3.268543269999995</v>
      </c>
      <c r="O346" s="60">
        <f>Table8[[#This Row],[Erorr 2]]^2</f>
        <v>10.683375107862259</v>
      </c>
      <c r="P346" s="60">
        <f>ABS(Table8[[#This Row],[Erorr 2]])</f>
        <v>3.268543269999995</v>
      </c>
      <c r="Q346" s="8">
        <f>Table8[[#This Row],[Abs Erorr 4]]/Table8[[#This Row],[Adj Close]]</f>
        <v>3.1877144072238114E-2</v>
      </c>
    </row>
    <row r="347" spans="6:17" x14ac:dyDescent="0.3">
      <c r="F347" s="97">
        <v>43966</v>
      </c>
      <c r="G347" s="98">
        <v>104.82833100000001</v>
      </c>
      <c r="H347" s="60">
        <f t="shared" si="10"/>
        <v>103.22633820999999</v>
      </c>
      <c r="I347" s="60">
        <f>(Table8[[#This Row],[Adj Close]]-Table8[[#This Row],[Forecast 3 Period]])</f>
        <v>1.6019927900000113</v>
      </c>
      <c r="J347" s="60">
        <f>Table8[[#This Row],[Erorr ]]^2</f>
        <v>2.5663808992120201</v>
      </c>
      <c r="K347" s="60">
        <f>ABS(Table8[[#This Row],[Erorr ]])</f>
        <v>1.6019927900000113</v>
      </c>
      <c r="L347" s="8">
        <f>Table8[[#This Row],[Abs Erorr ]]/Table8[[#This Row],[Adj Close]]</f>
        <v>1.5282059484472869E-2</v>
      </c>
      <c r="M347" s="64">
        <f t="shared" si="11"/>
        <v>105.14334261000002</v>
      </c>
      <c r="N347" s="60">
        <f>(Table8[[#This Row],[Adj Close]]-Table8[[#This Row],[Forecast 6 Period ]])</f>
        <v>-0.31501161000001332</v>
      </c>
      <c r="O347" s="60">
        <f>Table8[[#This Row],[Erorr 2]]^2</f>
        <v>9.9232314434800489E-2</v>
      </c>
      <c r="P347" s="60">
        <f>ABS(Table8[[#This Row],[Erorr 2]])</f>
        <v>0.31501161000001332</v>
      </c>
      <c r="Q347" s="8">
        <f>Table8[[#This Row],[Abs Erorr 4]]/Table8[[#This Row],[Adj Close]]</f>
        <v>3.0050236133208428E-3</v>
      </c>
    </row>
    <row r="348" spans="6:17" x14ac:dyDescent="0.3">
      <c r="F348" s="97">
        <v>43969</v>
      </c>
      <c r="G348" s="98">
        <v>113.63307949999999</v>
      </c>
      <c r="H348" s="60">
        <f t="shared" si="10"/>
        <v>103.47005463000001</v>
      </c>
      <c r="I348" s="60">
        <f>(Table8[[#This Row],[Adj Close]]-Table8[[#This Row],[Forecast 3 Period]])</f>
        <v>10.163024869999987</v>
      </c>
      <c r="J348" s="60">
        <f>Table8[[#This Row],[Erorr ]]^2</f>
        <v>103.28707450823825</v>
      </c>
      <c r="K348" s="60">
        <f>ABS(Table8[[#This Row],[Erorr ]])</f>
        <v>10.163024869999987</v>
      </c>
      <c r="L348" s="8">
        <f>Table8[[#This Row],[Abs Erorr ]]/Table8[[#This Row],[Adj Close]]</f>
        <v>8.9437203626959588E-2</v>
      </c>
      <c r="M348" s="64">
        <f t="shared" si="11"/>
        <v>104.4863579</v>
      </c>
      <c r="N348" s="60">
        <f>(Table8[[#This Row],[Adj Close]]-Table8[[#This Row],[Forecast 6 Period ]])</f>
        <v>9.1467215999999922</v>
      </c>
      <c r="O348" s="60">
        <f>Table8[[#This Row],[Erorr 2]]^2</f>
        <v>83.66251602790642</v>
      </c>
      <c r="P348" s="60">
        <f>ABS(Table8[[#This Row],[Erorr 2]])</f>
        <v>9.1467215999999922</v>
      </c>
      <c r="Q348" s="8">
        <f>Table8[[#This Row],[Abs Erorr 4]]/Table8[[#This Row],[Adj Close]]</f>
        <v>8.0493476373664524E-2</v>
      </c>
    </row>
    <row r="349" spans="6:17" x14ac:dyDescent="0.3">
      <c r="F349" s="97">
        <v>43970</v>
      </c>
      <c r="G349" s="98">
        <v>113.2188416</v>
      </c>
      <c r="H349" s="60">
        <f t="shared" si="10"/>
        <v>107.66242217000001</v>
      </c>
      <c r="I349" s="60">
        <f>(Table8[[#This Row],[Adj Close]]-Table8[[#This Row],[Forecast 3 Period]])</f>
        <v>5.5564194299999912</v>
      </c>
      <c r="J349" s="60">
        <f>Table8[[#This Row],[Erorr ]]^2</f>
        <v>30.873796882081425</v>
      </c>
      <c r="K349" s="60">
        <f>ABS(Table8[[#This Row],[Erorr ]])</f>
        <v>5.5564194299999912</v>
      </c>
      <c r="L349" s="8">
        <f>Table8[[#This Row],[Abs Erorr ]]/Table8[[#This Row],[Adj Close]]</f>
        <v>4.907680869612422E-2</v>
      </c>
      <c r="M349" s="64">
        <f t="shared" si="11"/>
        <v>105.89762115999999</v>
      </c>
      <c r="N349" s="60">
        <f>(Table8[[#This Row],[Adj Close]]-Table8[[#This Row],[Forecast 6 Period ]])</f>
        <v>7.3212204400000189</v>
      </c>
      <c r="O349" s="60">
        <f>Table8[[#This Row],[Erorr 2]]^2</f>
        <v>53.600268731074074</v>
      </c>
      <c r="P349" s="60">
        <f>ABS(Table8[[#This Row],[Erorr 2]])</f>
        <v>7.3212204400000189</v>
      </c>
      <c r="Q349" s="8">
        <f>Table8[[#This Row],[Abs Erorr 4]]/Table8[[#This Row],[Adj Close]]</f>
        <v>6.4664329157029798E-2</v>
      </c>
    </row>
    <row r="350" spans="6:17" x14ac:dyDescent="0.3">
      <c r="F350" s="97">
        <v>43971</v>
      </c>
      <c r="G350" s="98">
        <v>115.9642944</v>
      </c>
      <c r="H350" s="60">
        <f t="shared" si="10"/>
        <v>110.82595979000001</v>
      </c>
      <c r="I350" s="60">
        <f>(Table8[[#This Row],[Adj Close]]-Table8[[#This Row],[Forecast 3 Period]])</f>
        <v>5.1383346099999869</v>
      </c>
      <c r="J350" s="60">
        <f>Table8[[#This Row],[Erorr ]]^2</f>
        <v>26.402482564323719</v>
      </c>
      <c r="K350" s="60">
        <f>ABS(Table8[[#This Row],[Erorr ]])</f>
        <v>5.1383346099999869</v>
      </c>
      <c r="L350" s="8">
        <f>Table8[[#This Row],[Abs Erorr ]]/Table8[[#This Row],[Adj Close]]</f>
        <v>4.4309626825961929E-2</v>
      </c>
      <c r="M350" s="64">
        <f t="shared" si="11"/>
        <v>107.58053895</v>
      </c>
      <c r="N350" s="60">
        <f>(Table8[[#This Row],[Adj Close]]-Table8[[#This Row],[Forecast 6 Period ]])</f>
        <v>8.3837554499999953</v>
      </c>
      <c r="O350" s="60">
        <f>Table8[[#This Row],[Erorr 2]]^2</f>
        <v>70.287355445404629</v>
      </c>
      <c r="P350" s="60">
        <f>ABS(Table8[[#This Row],[Erorr 2]])</f>
        <v>8.3837554499999953</v>
      </c>
      <c r="Q350" s="8">
        <f>Table8[[#This Row],[Abs Erorr 4]]/Table8[[#This Row],[Adj Close]]</f>
        <v>7.2296007088885422E-2</v>
      </c>
    </row>
    <row r="351" spans="6:17" x14ac:dyDescent="0.3">
      <c r="F351" s="97">
        <v>43972</v>
      </c>
      <c r="G351" s="98">
        <v>114.29776</v>
      </c>
      <c r="H351" s="60">
        <f t="shared" si="10"/>
        <v>114.44129409000001</v>
      </c>
      <c r="I351" s="60">
        <f>(Table8[[#This Row],[Adj Close]]-Table8[[#This Row],[Forecast 3 Period]])</f>
        <v>-0.14353409000001704</v>
      </c>
      <c r="J351" s="60">
        <f>Table8[[#This Row],[Erorr ]]^2</f>
        <v>2.0602034992132992E-2</v>
      </c>
      <c r="K351" s="60">
        <f>ABS(Table8[[#This Row],[Erorr ]])</f>
        <v>0.14353409000001704</v>
      </c>
      <c r="L351" s="8">
        <f>Table8[[#This Row],[Abs Erorr ]]/Table8[[#This Row],[Adj Close]]</f>
        <v>1.2557909271364289E-3</v>
      </c>
      <c r="M351" s="64">
        <f t="shared" si="11"/>
        <v>110.04181671000001</v>
      </c>
      <c r="N351" s="60">
        <f>(Table8[[#This Row],[Adj Close]]-Table8[[#This Row],[Forecast 6 Period ]])</f>
        <v>4.2559432899999905</v>
      </c>
      <c r="O351" s="60">
        <f>Table8[[#This Row],[Erorr 2]]^2</f>
        <v>18.113053287695944</v>
      </c>
      <c r="P351" s="60">
        <f>ABS(Table8[[#This Row],[Erorr 2]])</f>
        <v>4.2559432899999905</v>
      </c>
      <c r="Q351" s="8">
        <f>Table8[[#This Row],[Abs Erorr 4]]/Table8[[#This Row],[Adj Close]]</f>
        <v>3.7235579157456719E-2</v>
      </c>
    </row>
    <row r="352" spans="6:17" x14ac:dyDescent="0.3">
      <c r="F352" s="97">
        <v>43973</v>
      </c>
      <c r="G352" s="98">
        <v>114.8275833</v>
      </c>
      <c r="H352" s="60">
        <f t="shared" si="10"/>
        <v>114.4740448</v>
      </c>
      <c r="I352" s="60">
        <f>(Table8[[#This Row],[Adj Close]]-Table8[[#This Row],[Forecast 3 Period]])</f>
        <v>0.35353849999999909</v>
      </c>
      <c r="J352" s="60">
        <f>Table8[[#This Row],[Erorr ]]^2</f>
        <v>0.12498947098224936</v>
      </c>
      <c r="K352" s="60">
        <f>ABS(Table8[[#This Row],[Erorr ]])</f>
        <v>0.35353849999999909</v>
      </c>
      <c r="L352" s="8">
        <f>Table8[[#This Row],[Abs Erorr ]]/Table8[[#This Row],[Adj Close]]</f>
        <v>3.078863891756216E-3</v>
      </c>
      <c r="M352" s="64">
        <f t="shared" si="11"/>
        <v>112.15919188999999</v>
      </c>
      <c r="N352" s="60">
        <f>(Table8[[#This Row],[Adj Close]]-Table8[[#This Row],[Forecast 6 Period ]])</f>
        <v>2.6683914100000123</v>
      </c>
      <c r="O352" s="60">
        <f>Table8[[#This Row],[Erorr 2]]^2</f>
        <v>7.1203127169618536</v>
      </c>
      <c r="P352" s="60">
        <f>ABS(Table8[[#This Row],[Erorr 2]])</f>
        <v>2.6683914100000123</v>
      </c>
      <c r="Q352" s="8">
        <f>Table8[[#This Row],[Abs Erorr 4]]/Table8[[#This Row],[Adj Close]]</f>
        <v>2.3238244098794096E-2</v>
      </c>
    </row>
    <row r="353" spans="6:17" x14ac:dyDescent="0.3">
      <c r="F353" s="97">
        <v>43977</v>
      </c>
      <c r="G353" s="98">
        <v>120.29924010000001</v>
      </c>
      <c r="H353" s="60">
        <f t="shared" si="10"/>
        <v>115.00964963999999</v>
      </c>
      <c r="I353" s="60">
        <f>(Table8[[#This Row],[Adj Close]]-Table8[[#This Row],[Forecast 3 Period]])</f>
        <v>5.2895904600000136</v>
      </c>
      <c r="J353" s="60">
        <f>Table8[[#This Row],[Erorr ]]^2</f>
        <v>27.979767234523155</v>
      </c>
      <c r="K353" s="60">
        <f>ABS(Table8[[#This Row],[Erorr ]])</f>
        <v>5.2895904600000136</v>
      </c>
      <c r="L353" s="8">
        <f>Table8[[#This Row],[Abs Erorr ]]/Table8[[#This Row],[Adj Close]]</f>
        <v>4.3970273258608999E-2</v>
      </c>
      <c r="M353" s="64">
        <f t="shared" si="11"/>
        <v>113.50783691000001</v>
      </c>
      <c r="N353" s="60">
        <f>(Table8[[#This Row],[Adj Close]]-Table8[[#This Row],[Forecast 6 Period ]])</f>
        <v>6.7914031899999969</v>
      </c>
      <c r="O353" s="60">
        <f>Table8[[#This Row],[Erorr 2]]^2</f>
        <v>46.123157289142135</v>
      </c>
      <c r="P353" s="60">
        <f>ABS(Table8[[#This Row],[Erorr 2]])</f>
        <v>6.7914031899999969</v>
      </c>
      <c r="Q353" s="8">
        <f>Table8[[#This Row],[Abs Erorr 4]]/Table8[[#This Row],[Adj Close]]</f>
        <v>5.6454248458714884E-2</v>
      </c>
    </row>
    <row r="354" spans="6:17" x14ac:dyDescent="0.3">
      <c r="F354" s="97">
        <v>43978</v>
      </c>
      <c r="G354" s="98">
        <v>124.53783420000001</v>
      </c>
      <c r="H354" s="60">
        <f t="shared" si="10"/>
        <v>116.85729903000001</v>
      </c>
      <c r="I354" s="60">
        <f>(Table8[[#This Row],[Adj Close]]-Table8[[#This Row],[Forecast 3 Period]])</f>
        <v>7.6805351699999989</v>
      </c>
      <c r="J354" s="60">
        <f>Table8[[#This Row],[Erorr ]]^2</f>
        <v>58.990620497606912</v>
      </c>
      <c r="K354" s="60">
        <f>ABS(Table8[[#This Row],[Erorr ]])</f>
        <v>7.6805351699999989</v>
      </c>
      <c r="L354" s="8">
        <f>Table8[[#This Row],[Abs Erorr ]]/Table8[[#This Row],[Adj Close]]</f>
        <v>6.1672303997719585E-2</v>
      </c>
      <c r="M354" s="64">
        <f t="shared" si="11"/>
        <v>115.76296766999999</v>
      </c>
      <c r="N354" s="60">
        <f>(Table8[[#This Row],[Adj Close]]-Table8[[#This Row],[Forecast 6 Period ]])</f>
        <v>8.7748665300000113</v>
      </c>
      <c r="O354" s="60">
        <f>Table8[[#This Row],[Erorr 2]]^2</f>
        <v>76.998282619314438</v>
      </c>
      <c r="P354" s="60">
        <f>ABS(Table8[[#This Row],[Erorr 2]])</f>
        <v>8.7748665300000113</v>
      </c>
      <c r="Q354" s="8">
        <f>Table8[[#This Row],[Abs Erorr 4]]/Table8[[#This Row],[Adj Close]]</f>
        <v>7.0459443801697413E-2</v>
      </c>
    </row>
    <row r="355" spans="6:17" x14ac:dyDescent="0.3">
      <c r="F355" s="97">
        <v>43979</v>
      </c>
      <c r="G355" s="98">
        <v>126.2043762</v>
      </c>
      <c r="H355" s="60">
        <f t="shared" si="10"/>
        <v>120.35318070000001</v>
      </c>
      <c r="I355" s="60">
        <f>(Table8[[#This Row],[Adj Close]]-Table8[[#This Row],[Forecast 3 Period]])</f>
        <v>5.8511954999999887</v>
      </c>
      <c r="J355" s="60">
        <f>Table8[[#This Row],[Erorr ]]^2</f>
        <v>34.236488779220117</v>
      </c>
      <c r="K355" s="60">
        <f>ABS(Table8[[#This Row],[Erorr ]])</f>
        <v>5.8511954999999887</v>
      </c>
      <c r="L355" s="8">
        <f>Table8[[#This Row],[Abs Erorr ]]/Table8[[#This Row],[Adj Close]]</f>
        <v>4.6362857423639707E-2</v>
      </c>
      <c r="M355" s="64">
        <f t="shared" si="11"/>
        <v>117.71079712000002</v>
      </c>
      <c r="N355" s="60">
        <f>(Table8[[#This Row],[Adj Close]]-Table8[[#This Row],[Forecast 6 Period ]])</f>
        <v>8.4935790799999751</v>
      </c>
      <c r="O355" s="60">
        <f>Table8[[#This Row],[Erorr 2]]^2</f>
        <v>72.140885588213223</v>
      </c>
      <c r="P355" s="60">
        <f>ABS(Table8[[#This Row],[Erorr 2]])</f>
        <v>8.4935790799999751</v>
      </c>
      <c r="Q355" s="8">
        <f>Table8[[#This Row],[Abs Erorr 4]]/Table8[[#This Row],[Adj Close]]</f>
        <v>6.7300194618766115E-2</v>
      </c>
    </row>
    <row r="356" spans="6:17" x14ac:dyDescent="0.3">
      <c r="F356" s="97">
        <v>43980</v>
      </c>
      <c r="G356" s="98">
        <v>128.29476930000001</v>
      </c>
      <c r="H356" s="60">
        <f t="shared" si="10"/>
        <v>123.93287277000002</v>
      </c>
      <c r="I356" s="60">
        <f>(Table8[[#This Row],[Adj Close]]-Table8[[#This Row],[Forecast 3 Period]])</f>
        <v>4.3618965299999957</v>
      </c>
      <c r="J356" s="60">
        <f>Table8[[#This Row],[Erorr ]]^2</f>
        <v>19.026141338426005</v>
      </c>
      <c r="K356" s="60">
        <f>ABS(Table8[[#This Row],[Erorr ]])</f>
        <v>4.3618965299999957</v>
      </c>
      <c r="L356" s="8">
        <f>Table8[[#This Row],[Abs Erorr ]]/Table8[[#This Row],[Adj Close]]</f>
        <v>3.3999020800296924E-2</v>
      </c>
      <c r="M356" s="64">
        <f t="shared" si="11"/>
        <v>120.2000122</v>
      </c>
      <c r="N356" s="60">
        <f>(Table8[[#This Row],[Adj Close]]-Table8[[#This Row],[Forecast 6 Period ]])</f>
        <v>8.0947571000000096</v>
      </c>
      <c r="O356" s="60">
        <f>Table8[[#This Row],[Erorr 2]]^2</f>
        <v>65.525092508000569</v>
      </c>
      <c r="P356" s="60">
        <f>ABS(Table8[[#This Row],[Erorr 2]])</f>
        <v>8.0947571000000096</v>
      </c>
      <c r="Q356" s="8">
        <f>Table8[[#This Row],[Abs Erorr 4]]/Table8[[#This Row],[Adj Close]]</f>
        <v>6.3094989329389659E-2</v>
      </c>
    </row>
    <row r="357" spans="6:17" x14ac:dyDescent="0.3">
      <c r="F357" s="97">
        <v>43983</v>
      </c>
      <c r="G357" s="98">
        <v>131.67604059999999</v>
      </c>
      <c r="H357" s="60">
        <f t="shared" si="10"/>
        <v>126.54057084000002</v>
      </c>
      <c r="I357" s="60">
        <f>(Table8[[#This Row],[Adj Close]]-Table8[[#This Row],[Forecast 3 Period]])</f>
        <v>5.1354697599999781</v>
      </c>
      <c r="J357" s="60">
        <f>Table8[[#This Row],[Erorr ]]^2</f>
        <v>26.373049655874233</v>
      </c>
      <c r="K357" s="60">
        <f>ABS(Table8[[#This Row],[Erorr ]])</f>
        <v>5.1354697599999781</v>
      </c>
      <c r="L357" s="8">
        <f>Table8[[#This Row],[Abs Erorr ]]/Table8[[#This Row],[Adj Close]]</f>
        <v>3.9000791158357313E-2</v>
      </c>
      <c r="M357" s="64">
        <f t="shared" si="11"/>
        <v>122.77977829000001</v>
      </c>
      <c r="N357" s="60">
        <f>(Table8[[#This Row],[Adj Close]]-Table8[[#This Row],[Forecast 6 Period ]])</f>
        <v>8.8962623099999831</v>
      </c>
      <c r="O357" s="60">
        <f>Table8[[#This Row],[Erorr 2]]^2</f>
        <v>79.143483088326235</v>
      </c>
      <c r="P357" s="60">
        <f>ABS(Table8[[#This Row],[Erorr 2]])</f>
        <v>8.8962623099999831</v>
      </c>
      <c r="Q357" s="8">
        <f>Table8[[#This Row],[Abs Erorr 4]]/Table8[[#This Row],[Adj Close]]</f>
        <v>6.7561739170337601E-2</v>
      </c>
    </row>
    <row r="358" spans="6:17" x14ac:dyDescent="0.3">
      <c r="F358" s="97">
        <v>43984</v>
      </c>
      <c r="G358" s="98">
        <v>130.2792206</v>
      </c>
      <c r="H358" s="60">
        <f t="shared" si="10"/>
        <v>129.02015989</v>
      </c>
      <c r="I358" s="60">
        <f>(Table8[[#This Row],[Adj Close]]-Table8[[#This Row],[Forecast 3 Period]])</f>
        <v>1.25906071</v>
      </c>
      <c r="J358" s="60">
        <f>Table8[[#This Row],[Erorr ]]^2</f>
        <v>1.5852338714657039</v>
      </c>
      <c r="K358" s="60">
        <f>ABS(Table8[[#This Row],[Erorr ]])</f>
        <v>1.25906071</v>
      </c>
      <c r="L358" s="8">
        <f>Table8[[#This Row],[Abs Erorr ]]/Table8[[#This Row],[Adj Close]]</f>
        <v>9.6643248570371012E-3</v>
      </c>
      <c r="M358" s="64">
        <f t="shared" si="11"/>
        <v>125.65528640000001</v>
      </c>
      <c r="N358" s="60">
        <f>(Table8[[#This Row],[Adj Close]]-Table8[[#This Row],[Forecast 6 Period ]])</f>
        <v>4.6239341999999937</v>
      </c>
      <c r="O358" s="60">
        <f>Table8[[#This Row],[Erorr 2]]^2</f>
        <v>21.380767485929582</v>
      </c>
      <c r="P358" s="60">
        <f>ABS(Table8[[#This Row],[Erorr 2]])</f>
        <v>4.6239341999999937</v>
      </c>
      <c r="Q358" s="8">
        <f>Table8[[#This Row],[Abs Erorr 4]]/Table8[[#This Row],[Adj Close]]</f>
        <v>3.5492492039056564E-2</v>
      </c>
    </row>
    <row r="359" spans="6:17" x14ac:dyDescent="0.3">
      <c r="F359" s="97">
        <v>43985</v>
      </c>
      <c r="G359" s="98">
        <v>136.7912445</v>
      </c>
      <c r="H359" s="60">
        <f t="shared" si="10"/>
        <v>130.10293121000001</v>
      </c>
      <c r="I359" s="60">
        <f>(Table8[[#This Row],[Adj Close]]-Table8[[#This Row],[Forecast 3 Period]])</f>
        <v>6.6883132899999964</v>
      </c>
      <c r="J359" s="60">
        <f>Table8[[#This Row],[Erorr ]]^2</f>
        <v>44.733534665190575</v>
      </c>
      <c r="K359" s="60">
        <f>ABS(Table8[[#This Row],[Erorr ]])</f>
        <v>6.6883132899999964</v>
      </c>
      <c r="L359" s="8">
        <f>Table8[[#This Row],[Abs Erorr ]]/Table8[[#This Row],[Adj Close]]</f>
        <v>4.8894308363427431E-2</v>
      </c>
      <c r="M359" s="64">
        <f t="shared" si="11"/>
        <v>127.77458877000004</v>
      </c>
      <c r="N359" s="60">
        <f>(Table8[[#This Row],[Adj Close]]-Table8[[#This Row],[Forecast 6 Period ]])</f>
        <v>9.0166557299999681</v>
      </c>
      <c r="O359" s="60">
        <f>Table8[[#This Row],[Erorr 2]]^2</f>
        <v>81.30008055334126</v>
      </c>
      <c r="P359" s="60">
        <f>ABS(Table8[[#This Row],[Erorr 2]])</f>
        <v>9.0166557299999681</v>
      </c>
      <c r="Q359" s="8">
        <f>Table8[[#This Row],[Abs Erorr 4]]/Table8[[#This Row],[Adj Close]]</f>
        <v>6.5915444829511491E-2</v>
      </c>
    </row>
    <row r="360" spans="6:17" x14ac:dyDescent="0.3">
      <c r="F360" s="97">
        <v>43986</v>
      </c>
      <c r="G360" s="98">
        <v>139.20918270000001</v>
      </c>
      <c r="H360" s="60">
        <f t="shared" si="10"/>
        <v>133.30307616000002</v>
      </c>
      <c r="I360" s="60">
        <f>(Table8[[#This Row],[Adj Close]]-Table8[[#This Row],[Forecast 3 Period]])</f>
        <v>5.9061065399999961</v>
      </c>
      <c r="J360" s="60">
        <f>Table8[[#This Row],[Erorr ]]^2</f>
        <v>34.882094461830725</v>
      </c>
      <c r="K360" s="60">
        <f>ABS(Table8[[#This Row],[Erorr ]])</f>
        <v>5.9061065399999961</v>
      </c>
      <c r="L360" s="8">
        <f>Table8[[#This Row],[Abs Erorr ]]/Table8[[#This Row],[Adj Close]]</f>
        <v>4.2426127540220057E-2</v>
      </c>
      <c r="M360" s="64">
        <f t="shared" si="11"/>
        <v>130.48247604000002</v>
      </c>
      <c r="N360" s="60">
        <f>(Table8[[#This Row],[Adj Close]]-Table8[[#This Row],[Forecast 6 Period ]])</f>
        <v>8.7267066599999907</v>
      </c>
      <c r="O360" s="60">
        <f>Table8[[#This Row],[Erorr 2]]^2</f>
        <v>76.155409129688195</v>
      </c>
      <c r="P360" s="60">
        <f>ABS(Table8[[#This Row],[Erorr 2]])</f>
        <v>8.7267066599999907</v>
      </c>
      <c r="Q360" s="8">
        <f>Table8[[#This Row],[Abs Erorr 4]]/Table8[[#This Row],[Adj Close]]</f>
        <v>6.2687722826491321E-2</v>
      </c>
    </row>
    <row r="361" spans="6:17" x14ac:dyDescent="0.3">
      <c r="F361" s="97">
        <v>43987</v>
      </c>
      <c r="G361" s="98">
        <v>143.70787050000001</v>
      </c>
      <c r="H361" s="60">
        <f t="shared" si="10"/>
        <v>135.80481261</v>
      </c>
      <c r="I361" s="60">
        <f>(Table8[[#This Row],[Adj Close]]-Table8[[#This Row],[Forecast 3 Period]])</f>
        <v>7.9030578900000137</v>
      </c>
      <c r="J361" s="60">
        <f>Table8[[#This Row],[Erorr ]]^2</f>
        <v>62.45832401269147</v>
      </c>
      <c r="K361" s="60">
        <f>ABS(Table8[[#This Row],[Erorr ]])</f>
        <v>7.9030578900000137</v>
      </c>
      <c r="L361" s="8">
        <f>Table8[[#This Row],[Abs Erorr ]]/Table8[[#This Row],[Adj Close]]</f>
        <v>5.4993911346003926E-2</v>
      </c>
      <c r="M361" s="64">
        <f t="shared" si="11"/>
        <v>133.04105223000002</v>
      </c>
      <c r="N361" s="60">
        <f>(Table8[[#This Row],[Adj Close]]-Table8[[#This Row],[Forecast 6 Period ]])</f>
        <v>10.666818269999993</v>
      </c>
      <c r="O361" s="60">
        <f>Table8[[#This Row],[Erorr 2]]^2</f>
        <v>113.78101200520565</v>
      </c>
      <c r="P361" s="60">
        <f>ABS(Table8[[#This Row],[Erorr 2]])</f>
        <v>10.666818269999993</v>
      </c>
      <c r="Q361" s="8">
        <f>Table8[[#This Row],[Abs Erorr 4]]/Table8[[#This Row],[Adj Close]]</f>
        <v>7.4225706865512234E-2</v>
      </c>
    </row>
    <row r="362" spans="6:17" x14ac:dyDescent="0.3">
      <c r="F362" s="97">
        <v>43990</v>
      </c>
      <c r="G362" s="98">
        <v>141.42480470000001</v>
      </c>
      <c r="H362" s="60">
        <f t="shared" si="10"/>
        <v>140.28327636</v>
      </c>
      <c r="I362" s="60">
        <f>(Table8[[#This Row],[Adj Close]]-Table8[[#This Row],[Forecast 3 Period]])</f>
        <v>1.1415283400000078</v>
      </c>
      <c r="J362" s="60">
        <f>Table8[[#This Row],[Erorr ]]^2</f>
        <v>1.3030869510231735</v>
      </c>
      <c r="K362" s="60">
        <f>ABS(Table8[[#This Row],[Erorr ]])</f>
        <v>1.1415283400000078</v>
      </c>
      <c r="L362" s="8">
        <f>Table8[[#This Row],[Abs Erorr ]]/Table8[[#This Row],[Adj Close]]</f>
        <v>8.0716274802110979E-3</v>
      </c>
      <c r="M362" s="64">
        <f t="shared" si="11"/>
        <v>135.99458465000004</v>
      </c>
      <c r="N362" s="60">
        <f>(Table8[[#This Row],[Adj Close]]-Table8[[#This Row],[Forecast 6 Period ]])</f>
        <v>5.4302200499999742</v>
      </c>
      <c r="O362" s="60">
        <f>Table8[[#This Row],[Erorr 2]]^2</f>
        <v>29.487289791421723</v>
      </c>
      <c r="P362" s="60">
        <f>ABS(Table8[[#This Row],[Erorr 2]])</f>
        <v>5.4302200499999742</v>
      </c>
      <c r="Q362" s="8">
        <f>Table8[[#This Row],[Abs Erorr 4]]/Table8[[#This Row],[Adj Close]]</f>
        <v>3.8396517934169531E-2</v>
      </c>
    </row>
    <row r="363" spans="6:17" x14ac:dyDescent="0.3">
      <c r="F363" s="97">
        <v>43991</v>
      </c>
      <c r="G363" s="98">
        <v>137.6775208</v>
      </c>
      <c r="H363" s="60">
        <f t="shared" si="10"/>
        <v>141.44503784</v>
      </c>
      <c r="I363" s="60">
        <f>(Table8[[#This Row],[Adj Close]]-Table8[[#This Row],[Forecast 3 Period]])</f>
        <v>-3.7675170400000013</v>
      </c>
      <c r="J363" s="60">
        <f>Table8[[#This Row],[Erorr ]]^2</f>
        <v>14.194184646690372</v>
      </c>
      <c r="K363" s="60">
        <f>ABS(Table8[[#This Row],[Erorr ]])</f>
        <v>3.7675170400000013</v>
      </c>
      <c r="L363" s="8">
        <f>Table8[[#This Row],[Abs Erorr ]]/Table8[[#This Row],[Adj Close]]</f>
        <v>2.7364794325959431E-2</v>
      </c>
      <c r="M363" s="64">
        <f t="shared" si="11"/>
        <v>138.42214660000002</v>
      </c>
      <c r="N363" s="60">
        <f>(Table8[[#This Row],[Adj Close]]-Table8[[#This Row],[Forecast 6 Period ]])</f>
        <v>-0.74462580000002276</v>
      </c>
      <c r="O363" s="60">
        <f>Table8[[#This Row],[Erorr 2]]^2</f>
        <v>0.55446758202567392</v>
      </c>
      <c r="P363" s="60">
        <f>ABS(Table8[[#This Row],[Erorr 2]])</f>
        <v>0.74462580000002276</v>
      </c>
      <c r="Q363" s="8">
        <f>Table8[[#This Row],[Abs Erorr 4]]/Table8[[#This Row],[Adj Close]]</f>
        <v>5.4084776924601822E-3</v>
      </c>
    </row>
    <row r="364" spans="6:17" x14ac:dyDescent="0.3">
      <c r="F364" s="97">
        <v>43992</v>
      </c>
      <c r="G364" s="98">
        <v>135.83755489999999</v>
      </c>
      <c r="H364" s="60">
        <f t="shared" si="10"/>
        <v>140.61081088</v>
      </c>
      <c r="I364" s="60">
        <f>(Table8[[#This Row],[Adj Close]]-Table8[[#This Row],[Forecast 3 Period]])</f>
        <v>-4.7732559800000161</v>
      </c>
      <c r="J364" s="60">
        <f>Table8[[#This Row],[Erorr ]]^2</f>
        <v>22.783972650605914</v>
      </c>
      <c r="K364" s="60">
        <f>ABS(Table8[[#This Row],[Erorr ]])</f>
        <v>4.7732559800000161</v>
      </c>
      <c r="L364" s="8">
        <f>Table8[[#This Row],[Abs Erorr ]]/Table8[[#This Row],[Adj Close]]</f>
        <v>3.5139442722698894E-2</v>
      </c>
      <c r="M364" s="64">
        <f t="shared" si="11"/>
        <v>139.11092225000002</v>
      </c>
      <c r="N364" s="60">
        <f>(Table8[[#This Row],[Adj Close]]-Table8[[#This Row],[Forecast 6 Period ]])</f>
        <v>-3.2733673500000293</v>
      </c>
      <c r="O364" s="60">
        <f>Table8[[#This Row],[Erorr 2]]^2</f>
        <v>10.714933808046215</v>
      </c>
      <c r="P364" s="60">
        <f>ABS(Table8[[#This Row],[Erorr 2]])</f>
        <v>3.2733673500000293</v>
      </c>
      <c r="Q364" s="8">
        <f>Table8[[#This Row],[Abs Erorr 4]]/Table8[[#This Row],[Adj Close]]</f>
        <v>2.4097661007000573E-2</v>
      </c>
    </row>
    <row r="365" spans="6:17" x14ac:dyDescent="0.3">
      <c r="F365" s="97">
        <v>43993</v>
      </c>
      <c r="G365" s="98">
        <v>125.47225950000001</v>
      </c>
      <c r="H365" s="60">
        <f t="shared" si="10"/>
        <v>138.06571961</v>
      </c>
      <c r="I365" s="60">
        <f>(Table8[[#This Row],[Adj Close]]-Table8[[#This Row],[Forecast 3 Period]])</f>
        <v>-12.593460109999995</v>
      </c>
      <c r="J365" s="60">
        <f>Table8[[#This Row],[Erorr ]]^2</f>
        <v>158.5952375421611</v>
      </c>
      <c r="K365" s="60">
        <f>ABS(Table8[[#This Row],[Erorr ]])</f>
        <v>12.593460109999995</v>
      </c>
      <c r="L365" s="8">
        <f>Table8[[#This Row],[Abs Erorr ]]/Table8[[#This Row],[Adj Close]]</f>
        <v>0.10036848113028517</v>
      </c>
      <c r="M365" s="64">
        <f t="shared" si="11"/>
        <v>139.32959290000002</v>
      </c>
      <c r="N365" s="60">
        <f>(Table8[[#This Row],[Adj Close]]-Table8[[#This Row],[Forecast 6 Period ]])</f>
        <v>-13.857333400000016</v>
      </c>
      <c r="O365" s="60">
        <f>Table8[[#This Row],[Erorr 2]]^2</f>
        <v>192.02568895875601</v>
      </c>
      <c r="P365" s="60">
        <f>ABS(Table8[[#This Row],[Erorr 2]])</f>
        <v>13.857333400000016</v>
      </c>
      <c r="Q365" s="8">
        <f>Table8[[#This Row],[Abs Erorr 4]]/Table8[[#This Row],[Adj Close]]</f>
        <v>0.11044141115510887</v>
      </c>
    </row>
    <row r="366" spans="6:17" x14ac:dyDescent="0.3">
      <c r="F366" s="97">
        <v>43994</v>
      </c>
      <c r="G366" s="98">
        <v>126.4355927</v>
      </c>
      <c r="H366" s="60">
        <f t="shared" si="10"/>
        <v>132.24342651000001</v>
      </c>
      <c r="I366" s="60">
        <f>(Table8[[#This Row],[Adj Close]]-Table8[[#This Row],[Forecast 3 Period]])</f>
        <v>-5.8078338100000053</v>
      </c>
      <c r="J366" s="60">
        <f>Table8[[#This Row],[Erorr ]]^2</f>
        <v>33.730933564579175</v>
      </c>
      <c r="K366" s="60">
        <f>ABS(Table8[[#This Row],[Erorr ]])</f>
        <v>5.8078338100000053</v>
      </c>
      <c r="L366" s="8">
        <f>Table8[[#This Row],[Abs Erorr ]]/Table8[[#This Row],[Adj Close]]</f>
        <v>4.5935117524861381E-2</v>
      </c>
      <c r="M366" s="64">
        <f t="shared" si="11"/>
        <v>136.37413330000001</v>
      </c>
      <c r="N366" s="60">
        <f>(Table8[[#This Row],[Adj Close]]-Table8[[#This Row],[Forecast 6 Period ]])</f>
        <v>-9.9385406000000103</v>
      </c>
      <c r="O366" s="60">
        <f>Table8[[#This Row],[Erorr 2]]^2</f>
        <v>98.774589257848561</v>
      </c>
      <c r="P366" s="60">
        <f>ABS(Table8[[#This Row],[Erorr 2]])</f>
        <v>9.9385406000000103</v>
      </c>
      <c r="Q366" s="8">
        <f>Table8[[#This Row],[Abs Erorr 4]]/Table8[[#This Row],[Adj Close]]</f>
        <v>7.8605560252180559E-2</v>
      </c>
    </row>
    <row r="367" spans="6:17" x14ac:dyDescent="0.3">
      <c r="F367" s="97">
        <v>43997</v>
      </c>
      <c r="G367" s="98">
        <v>128.11175539999999</v>
      </c>
      <c r="H367" s="60">
        <f t="shared" si="10"/>
        <v>128.96718139999999</v>
      </c>
      <c r="I367" s="60">
        <f>(Table8[[#This Row],[Adj Close]]-Table8[[#This Row],[Forecast 3 Period]])</f>
        <v>-0.85542599999999425</v>
      </c>
      <c r="J367" s="60">
        <f>Table8[[#This Row],[Erorr ]]^2</f>
        <v>0.7317536414759902</v>
      </c>
      <c r="K367" s="60">
        <f>ABS(Table8[[#This Row],[Erorr ]])</f>
        <v>0.85542599999999425</v>
      </c>
      <c r="L367" s="8">
        <f>Table8[[#This Row],[Abs Erorr ]]/Table8[[#This Row],[Adj Close]]</f>
        <v>6.6771858470685997E-3</v>
      </c>
      <c r="M367" s="64">
        <f t="shared" si="11"/>
        <v>133.59785310000001</v>
      </c>
      <c r="N367" s="60">
        <f>(Table8[[#This Row],[Adj Close]]-Table8[[#This Row],[Forecast 6 Period ]])</f>
        <v>-5.4860977000000162</v>
      </c>
      <c r="O367" s="60">
        <f>Table8[[#This Row],[Erorr 2]]^2</f>
        <v>30.097267973945467</v>
      </c>
      <c r="P367" s="60">
        <f>ABS(Table8[[#This Row],[Erorr 2]])</f>
        <v>5.4860977000000162</v>
      </c>
      <c r="Q367" s="8">
        <f>Table8[[#This Row],[Abs Erorr 4]]/Table8[[#This Row],[Adj Close]]</f>
        <v>4.2822750206418736E-2</v>
      </c>
    </row>
    <row r="368" spans="6:17" x14ac:dyDescent="0.3">
      <c r="F368" s="97">
        <v>43998</v>
      </c>
      <c r="G368" s="98">
        <v>129.79756159999999</v>
      </c>
      <c r="H368" s="60">
        <f t="shared" si="10"/>
        <v>126.81705782</v>
      </c>
      <c r="I368" s="60">
        <f>(Table8[[#This Row],[Adj Close]]-Table8[[#This Row],[Forecast 3 Period]])</f>
        <v>2.9805037799999923</v>
      </c>
      <c r="J368" s="60">
        <f>Table8[[#This Row],[Erorr ]]^2</f>
        <v>8.8834027825942421</v>
      </c>
      <c r="K368" s="60">
        <f>ABS(Table8[[#This Row],[Erorr ]])</f>
        <v>2.9805037799999923</v>
      </c>
      <c r="L368" s="8">
        <f>Table8[[#This Row],[Abs Erorr ]]/Table8[[#This Row],[Adj Close]]</f>
        <v>2.2962710109956274E-2</v>
      </c>
      <c r="M368" s="64">
        <f t="shared" si="11"/>
        <v>131.08166505000003</v>
      </c>
      <c r="N368" s="60">
        <f>(Table8[[#This Row],[Adj Close]]-Table8[[#This Row],[Forecast 6 Period ]])</f>
        <v>-1.2841034500000319</v>
      </c>
      <c r="O368" s="60">
        <f>Table8[[#This Row],[Erorr 2]]^2</f>
        <v>1.6489216703019844</v>
      </c>
      <c r="P368" s="60">
        <f>ABS(Table8[[#This Row],[Erorr 2]])</f>
        <v>1.2841034500000319</v>
      </c>
      <c r="Q368" s="8">
        <f>Table8[[#This Row],[Abs Erorr 4]]/Table8[[#This Row],[Adj Close]]</f>
        <v>9.8931246024272917E-3</v>
      </c>
    </row>
    <row r="369" spans="6:17" x14ac:dyDescent="0.3">
      <c r="F369" s="97">
        <v>43999</v>
      </c>
      <c r="G369" s="98">
        <v>130.38519289999999</v>
      </c>
      <c r="H369" s="60">
        <f t="shared" si="10"/>
        <v>128.28322907</v>
      </c>
      <c r="I369" s="60">
        <f>(Table8[[#This Row],[Adj Close]]-Table8[[#This Row],[Forecast 3 Period]])</f>
        <v>2.1019638299999883</v>
      </c>
      <c r="J369" s="60">
        <f>Table8[[#This Row],[Erorr ]]^2</f>
        <v>4.4182519426282196</v>
      </c>
      <c r="K369" s="60">
        <f>ABS(Table8[[#This Row],[Erorr ]])</f>
        <v>2.1019638299999883</v>
      </c>
      <c r="L369" s="8">
        <f>Table8[[#This Row],[Abs Erorr ]]/Table8[[#This Row],[Adj Close]]</f>
        <v>1.61211851073619E-2</v>
      </c>
      <c r="M369" s="64">
        <f t="shared" si="11"/>
        <v>129.31494140999999</v>
      </c>
      <c r="N369" s="60">
        <f>(Table8[[#This Row],[Adj Close]]-Table8[[#This Row],[Forecast 6 Period ]])</f>
        <v>1.070251490000004</v>
      </c>
      <c r="O369" s="60">
        <f>Table8[[#This Row],[Erorr 2]]^2</f>
        <v>1.1454382518472286</v>
      </c>
      <c r="P369" s="60">
        <f>ABS(Table8[[#This Row],[Erorr 2]])</f>
        <v>1.070251490000004</v>
      </c>
      <c r="Q369" s="8">
        <f>Table8[[#This Row],[Abs Erorr 4]]/Table8[[#This Row],[Adj Close]]</f>
        <v>8.2083821498108479E-3</v>
      </c>
    </row>
    <row r="370" spans="6:17" x14ac:dyDescent="0.3">
      <c r="F370" s="97">
        <v>44000</v>
      </c>
      <c r="G370" s="98">
        <v>129.8264618</v>
      </c>
      <c r="H370" s="60">
        <f t="shared" si="10"/>
        <v>129.52687226</v>
      </c>
      <c r="I370" s="60">
        <f>(Table8[[#This Row],[Adj Close]]-Table8[[#This Row],[Forecast 3 Period]])</f>
        <v>0.29958953999999949</v>
      </c>
      <c r="J370" s="60">
        <f>Table8[[#This Row],[Erorr ]]^2</f>
        <v>8.9753892477411293E-2</v>
      </c>
      <c r="K370" s="60">
        <f>ABS(Table8[[#This Row],[Erorr ]])</f>
        <v>0.29958953999999949</v>
      </c>
      <c r="L370" s="8">
        <f>Table8[[#This Row],[Abs Erorr ]]/Table8[[#This Row],[Adj Close]]</f>
        <v>2.3076153801489451E-3</v>
      </c>
      <c r="M370" s="64">
        <f t="shared" si="11"/>
        <v>129.07700195999999</v>
      </c>
      <c r="N370" s="60">
        <f>(Table8[[#This Row],[Adj Close]]-Table8[[#This Row],[Forecast 6 Period ]])</f>
        <v>0.74945984000001431</v>
      </c>
      <c r="O370" s="60">
        <f>Table8[[#This Row],[Erorr 2]]^2</f>
        <v>0.56169005177284703</v>
      </c>
      <c r="P370" s="60">
        <f>ABS(Table8[[#This Row],[Erorr 2]])</f>
        <v>0.74945984000001431</v>
      </c>
      <c r="Q370" s="8">
        <f>Table8[[#This Row],[Abs Erorr 4]]/Table8[[#This Row],[Adj Close]]</f>
        <v>5.7727818320626395E-3</v>
      </c>
    </row>
    <row r="371" spans="6:17" x14ac:dyDescent="0.3">
      <c r="F371" s="97">
        <v>44001</v>
      </c>
      <c r="G371" s="98">
        <v>127.1484451</v>
      </c>
      <c r="H371" s="60">
        <f t="shared" si="10"/>
        <v>129.98541107</v>
      </c>
      <c r="I371" s="60">
        <f>(Table8[[#This Row],[Adj Close]]-Table8[[#This Row],[Forecast 3 Period]])</f>
        <v>-2.8369659699999943</v>
      </c>
      <c r="J371" s="60">
        <f>Table8[[#This Row],[Erorr ]]^2</f>
        <v>8.0483759149380081</v>
      </c>
      <c r="K371" s="60">
        <f>ABS(Table8[[#This Row],[Erorr ]])</f>
        <v>2.8369659699999943</v>
      </c>
      <c r="L371" s="8">
        <f>Table8[[#This Row],[Abs Erorr ]]/Table8[[#This Row],[Adj Close]]</f>
        <v>2.2312234866645603E-2</v>
      </c>
      <c r="M371" s="64">
        <f t="shared" si="11"/>
        <v>128.81497956000001</v>
      </c>
      <c r="N371" s="60">
        <f>(Table8[[#This Row],[Adj Close]]-Table8[[#This Row],[Forecast 6 Period ]])</f>
        <v>-1.6665344600000083</v>
      </c>
      <c r="O371" s="60">
        <f>Table8[[#This Row],[Erorr 2]]^2</f>
        <v>2.777337106367519</v>
      </c>
      <c r="P371" s="60">
        <f>ABS(Table8[[#This Row],[Erorr 2]])</f>
        <v>1.6665344600000083</v>
      </c>
      <c r="Q371" s="8">
        <f>Table8[[#This Row],[Abs Erorr 4]]/Table8[[#This Row],[Adj Close]]</f>
        <v>1.3106998348971617E-2</v>
      </c>
    </row>
    <row r="372" spans="6:17" x14ac:dyDescent="0.3">
      <c r="F372" s="97">
        <v>44004</v>
      </c>
      <c r="G372" s="98">
        <v>128.59341430000001</v>
      </c>
      <c r="H372" s="60">
        <f t="shared" si="10"/>
        <v>128.92287444999999</v>
      </c>
      <c r="I372" s="60">
        <f>(Table8[[#This Row],[Adj Close]]-Table8[[#This Row],[Forecast 3 Period]])</f>
        <v>-0.32946014999998852</v>
      </c>
      <c r="J372" s="60">
        <f>Table8[[#This Row],[Erorr ]]^2</f>
        <v>0.10854399043801494</v>
      </c>
      <c r="K372" s="60">
        <f>ABS(Table8[[#This Row],[Erorr ]])</f>
        <v>0.32946014999998852</v>
      </c>
      <c r="L372" s="8">
        <f>Table8[[#This Row],[Abs Erorr ]]/Table8[[#This Row],[Adj Close]]</f>
        <v>2.562029725965434E-3</v>
      </c>
      <c r="M372" s="64">
        <f t="shared" si="11"/>
        <v>128.88626709000002</v>
      </c>
      <c r="N372" s="60">
        <f>(Table8[[#This Row],[Adj Close]]-Table8[[#This Row],[Forecast 6 Period ]])</f>
        <v>-0.29285279000001196</v>
      </c>
      <c r="O372" s="60">
        <f>Table8[[#This Row],[Erorr 2]]^2</f>
        <v>8.5762756610791108E-2</v>
      </c>
      <c r="P372" s="60">
        <f>ABS(Table8[[#This Row],[Erorr 2]])</f>
        <v>0.29285279000001196</v>
      </c>
      <c r="Q372" s="8">
        <f>Table8[[#This Row],[Abs Erorr 4]]/Table8[[#This Row],[Adj Close]]</f>
        <v>2.2773544943507419E-3</v>
      </c>
    </row>
    <row r="373" spans="6:17" x14ac:dyDescent="0.3">
      <c r="F373" s="97">
        <v>44005</v>
      </c>
      <c r="G373" s="98">
        <v>131.9072266</v>
      </c>
      <c r="H373" s="60">
        <f t="shared" si="10"/>
        <v>128.52983778999999</v>
      </c>
      <c r="I373" s="60">
        <f>(Table8[[#This Row],[Adj Close]]-Table8[[#This Row],[Forecast 3 Period]])</f>
        <v>3.3773888100000136</v>
      </c>
      <c r="J373" s="60">
        <f>Table8[[#This Row],[Erorr ]]^2</f>
        <v>11.406755173913307</v>
      </c>
      <c r="K373" s="60">
        <f>ABS(Table8[[#This Row],[Erorr ]])</f>
        <v>3.3773888100000136</v>
      </c>
      <c r="L373" s="8">
        <f>Table8[[#This Row],[Abs Erorr ]]/Table8[[#This Row],[Adj Close]]</f>
        <v>2.5604274284696495E-2</v>
      </c>
      <c r="M373" s="64">
        <f t="shared" si="11"/>
        <v>128.98163452</v>
      </c>
      <c r="N373" s="60">
        <f>(Table8[[#This Row],[Adj Close]]-Table8[[#This Row],[Forecast 6 Period ]])</f>
        <v>2.9255920800000013</v>
      </c>
      <c r="O373" s="60">
        <f>Table8[[#This Row],[Erorr 2]]^2</f>
        <v>8.5590890185587334</v>
      </c>
      <c r="P373" s="60">
        <f>ABS(Table8[[#This Row],[Erorr 2]])</f>
        <v>2.9255920800000013</v>
      </c>
      <c r="Q373" s="8">
        <f>Table8[[#This Row],[Abs Erorr 4]]/Table8[[#This Row],[Adj Close]]</f>
        <v>2.2179164518951393E-2</v>
      </c>
    </row>
    <row r="374" spans="6:17" x14ac:dyDescent="0.3">
      <c r="F374" s="97">
        <v>44006</v>
      </c>
      <c r="G374" s="98">
        <v>127.17733</v>
      </c>
      <c r="H374" s="60">
        <f t="shared" si="10"/>
        <v>129.48544845999999</v>
      </c>
      <c r="I374" s="60">
        <f>(Table8[[#This Row],[Adj Close]]-Table8[[#This Row],[Forecast 3 Period]])</f>
        <v>-2.3081184599999887</v>
      </c>
      <c r="J374" s="60">
        <f>Table8[[#This Row],[Erorr ]]^2</f>
        <v>5.327410825392719</v>
      </c>
      <c r="K374" s="60">
        <f>ABS(Table8[[#This Row],[Erorr ]])</f>
        <v>2.3081184599999887</v>
      </c>
      <c r="L374" s="8">
        <f>Table8[[#This Row],[Abs Erorr ]]/Table8[[#This Row],[Adj Close]]</f>
        <v>1.8148819919399067E-2</v>
      </c>
      <c r="M374" s="64">
        <f t="shared" si="11"/>
        <v>129.51338501000001</v>
      </c>
      <c r="N374" s="60">
        <f>(Table8[[#This Row],[Adj Close]]-Table8[[#This Row],[Forecast 6 Period ]])</f>
        <v>-2.3360550100000097</v>
      </c>
      <c r="O374" s="60">
        <f>Table8[[#This Row],[Erorr 2]]^2</f>
        <v>5.4571530097461451</v>
      </c>
      <c r="P374" s="60">
        <f>ABS(Table8[[#This Row],[Erorr 2]])</f>
        <v>2.3360550100000097</v>
      </c>
      <c r="Q374" s="8">
        <f>Table8[[#This Row],[Abs Erorr 4]]/Table8[[#This Row],[Adj Close]]</f>
        <v>1.8368486034421462E-2</v>
      </c>
    </row>
    <row r="375" spans="6:17" x14ac:dyDescent="0.3">
      <c r="F375" s="97">
        <v>44007</v>
      </c>
      <c r="G375" s="98">
        <v>130.75123600000001</v>
      </c>
      <c r="H375" s="60">
        <f t="shared" si="10"/>
        <v>129.02112427</v>
      </c>
      <c r="I375" s="60">
        <f>(Table8[[#This Row],[Adj Close]]-Table8[[#This Row],[Forecast 3 Period]])</f>
        <v>1.7301117300000044</v>
      </c>
      <c r="J375" s="60">
        <f>Table8[[#This Row],[Erorr ]]^2</f>
        <v>2.9932865982836083</v>
      </c>
      <c r="K375" s="60">
        <f>ABS(Table8[[#This Row],[Erorr ]])</f>
        <v>1.7301117300000044</v>
      </c>
      <c r="L375" s="8">
        <f>Table8[[#This Row],[Abs Erorr ]]/Table8[[#This Row],[Adj Close]]</f>
        <v>1.3232086999162319E-2</v>
      </c>
      <c r="M375" s="64">
        <f t="shared" si="11"/>
        <v>128.98644867000002</v>
      </c>
      <c r="N375" s="60">
        <f>(Table8[[#This Row],[Adj Close]]-Table8[[#This Row],[Forecast 6 Period ]])</f>
        <v>1.7647873299999901</v>
      </c>
      <c r="O375" s="60">
        <f>Table8[[#This Row],[Erorr 2]]^2</f>
        <v>3.1144743201284939</v>
      </c>
      <c r="P375" s="60">
        <f>ABS(Table8[[#This Row],[Erorr 2]])</f>
        <v>1.7647873299999901</v>
      </c>
      <c r="Q375" s="8">
        <f>Table8[[#This Row],[Abs Erorr 4]]/Table8[[#This Row],[Adj Close]]</f>
        <v>1.3497289845887116E-2</v>
      </c>
    </row>
    <row r="376" spans="6:17" x14ac:dyDescent="0.3">
      <c r="F376" s="97">
        <v>44008</v>
      </c>
      <c r="G376" s="98">
        <v>125.2314224</v>
      </c>
      <c r="H376" s="60">
        <f t="shared" si="10"/>
        <v>130.02586138000001</v>
      </c>
      <c r="I376" s="60">
        <f>(Table8[[#This Row],[Adj Close]]-Table8[[#This Row],[Forecast 3 Period]])</f>
        <v>-4.7944389800000096</v>
      </c>
      <c r="J376" s="60">
        <f>Table8[[#This Row],[Erorr ]]^2</f>
        <v>22.986645132943533</v>
      </c>
      <c r="K376" s="60">
        <f>ABS(Table8[[#This Row],[Erorr ]])</f>
        <v>4.7944389800000096</v>
      </c>
      <c r="L376" s="8">
        <f>Table8[[#This Row],[Abs Erorr ]]/Table8[[#This Row],[Adj Close]]</f>
        <v>3.8284632467769607E-2</v>
      </c>
      <c r="M376" s="64">
        <f t="shared" si="11"/>
        <v>129.38333206999999</v>
      </c>
      <c r="N376" s="60">
        <f>(Table8[[#This Row],[Adj Close]]-Table8[[#This Row],[Forecast 6 Period ]])</f>
        <v>-4.1519096699999949</v>
      </c>
      <c r="O376" s="60">
        <f>Table8[[#This Row],[Erorr 2]]^2</f>
        <v>17.238353907839468</v>
      </c>
      <c r="P376" s="60">
        <f>ABS(Table8[[#This Row],[Erorr 2]])</f>
        <v>4.1519096699999949</v>
      </c>
      <c r="Q376" s="8">
        <f>Table8[[#This Row],[Abs Erorr 4]]/Table8[[#This Row],[Adj Close]]</f>
        <v>3.3153896924834378E-2</v>
      </c>
    </row>
    <row r="377" spans="6:17" x14ac:dyDescent="0.3">
      <c r="F377" s="97">
        <v>44011</v>
      </c>
      <c r="G377" s="98">
        <v>125.5204315</v>
      </c>
      <c r="H377" s="60">
        <f t="shared" si="10"/>
        <v>127.47113876</v>
      </c>
      <c r="I377" s="60">
        <f>(Table8[[#This Row],[Adj Close]]-Table8[[#This Row],[Forecast 3 Period]])</f>
        <v>-1.9507072600000015</v>
      </c>
      <c r="J377" s="60">
        <f>Table8[[#This Row],[Erorr ]]^2</f>
        <v>3.8052588142167134</v>
      </c>
      <c r="K377" s="60">
        <f>ABS(Table8[[#This Row],[Erorr ]])</f>
        <v>1.9507072600000015</v>
      </c>
      <c r="L377" s="8">
        <f>Table8[[#This Row],[Abs Erorr ]]/Table8[[#This Row],[Adj Close]]</f>
        <v>1.5540954063721503E-2</v>
      </c>
      <c r="M377" s="64">
        <f t="shared" si="11"/>
        <v>128.58762894</v>
      </c>
      <c r="N377" s="60">
        <f>(Table8[[#This Row],[Adj Close]]-Table8[[#This Row],[Forecast 6 Period ]])</f>
        <v>-3.0671974400000011</v>
      </c>
      <c r="O377" s="60">
        <f>Table8[[#This Row],[Erorr 2]]^2</f>
        <v>9.4077001359425605</v>
      </c>
      <c r="P377" s="60">
        <f>ABS(Table8[[#This Row],[Erorr 2]])</f>
        <v>3.0671974400000011</v>
      </c>
      <c r="Q377" s="8">
        <f>Table8[[#This Row],[Abs Erorr 4]]/Table8[[#This Row],[Adj Close]]</f>
        <v>2.4435842064484944E-2</v>
      </c>
    </row>
    <row r="378" spans="6:17" x14ac:dyDescent="0.3">
      <c r="F378" s="97">
        <v>44012</v>
      </c>
      <c r="G378" s="98">
        <v>126.8498077</v>
      </c>
      <c r="H378" s="60">
        <f t="shared" si="10"/>
        <v>127.00297012000001</v>
      </c>
      <c r="I378" s="60">
        <f>(Table8[[#This Row],[Adj Close]]-Table8[[#This Row],[Forecast 3 Period]])</f>
        <v>-0.15316242000001523</v>
      </c>
      <c r="J378" s="60">
        <f>Table8[[#This Row],[Erorr ]]^2</f>
        <v>2.3458726900261066E-2</v>
      </c>
      <c r="K378" s="60">
        <f>ABS(Table8[[#This Row],[Erorr ]])</f>
        <v>0.15316242000001523</v>
      </c>
      <c r="L378" s="8">
        <f>Table8[[#This Row],[Abs Erorr ]]/Table8[[#This Row],[Adj Close]]</f>
        <v>1.2074312352309165E-3</v>
      </c>
      <c r="M378" s="64">
        <f t="shared" si="11"/>
        <v>127.78614807000001</v>
      </c>
      <c r="N378" s="60">
        <f>(Table8[[#This Row],[Adj Close]]-Table8[[#This Row],[Forecast 6 Period ]])</f>
        <v>-0.93634037000001058</v>
      </c>
      <c r="O378" s="60">
        <f>Table8[[#This Row],[Erorr 2]]^2</f>
        <v>0.87673328849175669</v>
      </c>
      <c r="P378" s="60">
        <f>ABS(Table8[[#This Row],[Erorr 2]])</f>
        <v>0.93634037000001058</v>
      </c>
      <c r="Q378" s="8">
        <f>Table8[[#This Row],[Abs Erorr 4]]/Table8[[#This Row],[Adj Close]]</f>
        <v>7.3814882890044032E-3</v>
      </c>
    </row>
    <row r="379" spans="6:17" x14ac:dyDescent="0.3">
      <c r="F379" s="97">
        <v>44013</v>
      </c>
      <c r="G379" s="98">
        <v>128.20809940000001</v>
      </c>
      <c r="H379" s="60">
        <f t="shared" si="10"/>
        <v>125.96547925</v>
      </c>
      <c r="I379" s="60">
        <f>(Table8[[#This Row],[Adj Close]]-Table8[[#This Row],[Forecast 3 Period]])</f>
        <v>2.2426201500000076</v>
      </c>
      <c r="J379" s="60">
        <f>Table8[[#This Row],[Erorr ]]^2</f>
        <v>5.0293451371860565</v>
      </c>
      <c r="K379" s="60">
        <f>ABS(Table8[[#This Row],[Erorr ]])</f>
        <v>2.2426201500000076</v>
      </c>
      <c r="L379" s="8">
        <f>Table8[[#This Row],[Abs Erorr ]]/Table8[[#This Row],[Adj Close]]</f>
        <v>1.7492031786565953E-2</v>
      </c>
      <c r="M379" s="64">
        <f t="shared" si="11"/>
        <v>127.57903518000002</v>
      </c>
      <c r="N379" s="60">
        <f>(Table8[[#This Row],[Adj Close]]-Table8[[#This Row],[Forecast 6 Period ]])</f>
        <v>0.6290642199999894</v>
      </c>
      <c r="O379" s="60">
        <f>Table8[[#This Row],[Erorr 2]]^2</f>
        <v>0.39572179288419507</v>
      </c>
      <c r="P379" s="60">
        <f>ABS(Table8[[#This Row],[Erorr 2]])</f>
        <v>0.6290642199999894</v>
      </c>
      <c r="Q379" s="8">
        <f>Table8[[#This Row],[Abs Erorr 4]]/Table8[[#This Row],[Adj Close]]</f>
        <v>4.9065872042713503E-3</v>
      </c>
    </row>
    <row r="380" spans="6:17" x14ac:dyDescent="0.3">
      <c r="F380" s="97">
        <v>44014</v>
      </c>
      <c r="G380" s="98">
        <v>132.0998993</v>
      </c>
      <c r="H380" s="60">
        <f t="shared" si="10"/>
        <v>126.99431152000002</v>
      </c>
      <c r="I380" s="60">
        <f>(Table8[[#This Row],[Adj Close]]-Table8[[#This Row],[Forecast 3 Period]])</f>
        <v>5.1055877799999791</v>
      </c>
      <c r="J380" s="60">
        <f>Table8[[#This Row],[Erorr ]]^2</f>
        <v>26.067026579285116</v>
      </c>
      <c r="K380" s="60">
        <f>ABS(Table8[[#This Row],[Erorr ]])</f>
        <v>5.1055877799999791</v>
      </c>
      <c r="L380" s="8">
        <f>Table8[[#This Row],[Abs Erorr ]]/Table8[[#This Row],[Adj Close]]</f>
        <v>3.8649444905367758E-2</v>
      </c>
      <c r="M380" s="64">
        <f t="shared" si="11"/>
        <v>126.9548088</v>
      </c>
      <c r="N380" s="60">
        <f>(Table8[[#This Row],[Adj Close]]-Table8[[#This Row],[Forecast 6 Period ]])</f>
        <v>5.1450905000000091</v>
      </c>
      <c r="O380" s="60">
        <f>Table8[[#This Row],[Erorr 2]]^2</f>
        <v>26.471956253190342</v>
      </c>
      <c r="P380" s="60">
        <f>ABS(Table8[[#This Row],[Erorr 2]])</f>
        <v>5.1450905000000091</v>
      </c>
      <c r="Q380" s="8">
        <f>Table8[[#This Row],[Abs Erorr 4]]/Table8[[#This Row],[Adj Close]]</f>
        <v>3.8948481620833524E-2</v>
      </c>
    </row>
    <row r="381" spans="6:17" x14ac:dyDescent="0.3">
      <c r="F381" s="97">
        <v>44018</v>
      </c>
      <c r="G381" s="98">
        <v>135.04763790000001</v>
      </c>
      <c r="H381" s="60">
        <f t="shared" si="10"/>
        <v>129.35733185000001</v>
      </c>
      <c r="I381" s="60">
        <f>(Table8[[#This Row],[Adj Close]]-Table8[[#This Row],[Forecast 3 Period]])</f>
        <v>5.6903060500000038</v>
      </c>
      <c r="J381" s="60">
        <f>Table8[[#This Row],[Erorr ]]^2</f>
        <v>32.379582942666644</v>
      </c>
      <c r="K381" s="60">
        <f>ABS(Table8[[#This Row],[Erorr ]])</f>
        <v>5.6903060500000038</v>
      </c>
      <c r="L381" s="8">
        <f>Table8[[#This Row],[Abs Erorr ]]/Table8[[#This Row],[Adj Close]]</f>
        <v>4.2135546674378396E-2</v>
      </c>
      <c r="M381" s="64">
        <f t="shared" si="11"/>
        <v>128.13391342000003</v>
      </c>
      <c r="N381" s="60">
        <f>(Table8[[#This Row],[Adj Close]]-Table8[[#This Row],[Forecast 6 Period ]])</f>
        <v>6.9137244799999849</v>
      </c>
      <c r="O381" s="60">
        <f>Table8[[#This Row],[Erorr 2]]^2</f>
        <v>47.79958618535106</v>
      </c>
      <c r="P381" s="60">
        <f>ABS(Table8[[#This Row],[Erorr 2]])</f>
        <v>6.9137244799999849</v>
      </c>
      <c r="Q381" s="8">
        <f>Table8[[#This Row],[Abs Erorr 4]]/Table8[[#This Row],[Adj Close]]</f>
        <v>5.1194708678425425E-2</v>
      </c>
    </row>
    <row r="382" spans="6:17" x14ac:dyDescent="0.3">
      <c r="F382" s="97">
        <v>44019</v>
      </c>
      <c r="G382" s="98">
        <v>130.26956179999999</v>
      </c>
      <c r="H382" s="60">
        <f t="shared" si="10"/>
        <v>132.11145477000002</v>
      </c>
      <c r="I382" s="60">
        <f>(Table8[[#This Row],[Adj Close]]-Table8[[#This Row],[Forecast 3 Period]])</f>
        <v>-1.8418929700000319</v>
      </c>
      <c r="J382" s="60">
        <f>Table8[[#This Row],[Erorr ]]^2</f>
        <v>3.3925697129355386</v>
      </c>
      <c r="K382" s="60">
        <f>ABS(Table8[[#This Row],[Erorr ]])</f>
        <v>1.8418929700000319</v>
      </c>
      <c r="L382" s="8">
        <f>Table8[[#This Row],[Abs Erorr ]]/Table8[[#This Row],[Adj Close]]</f>
        <v>1.4139089320250035E-2</v>
      </c>
      <c r="M382" s="64">
        <f t="shared" si="11"/>
        <v>129.51627425000004</v>
      </c>
      <c r="N382" s="60">
        <f>(Table8[[#This Row],[Adj Close]]-Table8[[#This Row],[Forecast 6 Period ]])</f>
        <v>0.7532875499999534</v>
      </c>
      <c r="O382" s="60">
        <f>Table8[[#This Row],[Erorr 2]]^2</f>
        <v>0.56744213298493229</v>
      </c>
      <c r="P382" s="60">
        <f>ABS(Table8[[#This Row],[Erorr 2]])</f>
        <v>0.7532875499999534</v>
      </c>
      <c r="Q382" s="8">
        <f>Table8[[#This Row],[Abs Erorr 4]]/Table8[[#This Row],[Adj Close]]</f>
        <v>5.7825292385373902E-3</v>
      </c>
    </row>
    <row r="383" spans="6:17" x14ac:dyDescent="0.3">
      <c r="F383" s="97">
        <v>44020</v>
      </c>
      <c r="G383" s="98">
        <v>130.03839110000001</v>
      </c>
      <c r="H383" s="60">
        <f t="shared" si="10"/>
        <v>132.25208587999998</v>
      </c>
      <c r="I383" s="60">
        <f>(Table8[[#This Row],[Adj Close]]-Table8[[#This Row],[Forecast 3 Period]])</f>
        <v>-2.2136947799999689</v>
      </c>
      <c r="J383" s="60">
        <f>Table8[[#This Row],[Erorr ]]^2</f>
        <v>4.9004445789991102</v>
      </c>
      <c r="K383" s="60">
        <f>ABS(Table8[[#This Row],[Erorr ]])</f>
        <v>2.2136947799999689</v>
      </c>
      <c r="L383" s="8">
        <f>Table8[[#This Row],[Abs Erorr ]]/Table8[[#This Row],[Adj Close]]</f>
        <v>1.7023394101343726E-2</v>
      </c>
      <c r="M383" s="64">
        <f t="shared" si="11"/>
        <v>130.3620636</v>
      </c>
      <c r="N383" s="60">
        <f>(Table8[[#This Row],[Adj Close]]-Table8[[#This Row],[Forecast 6 Period ]])</f>
        <v>-0.32367249999998648</v>
      </c>
      <c r="O383" s="60">
        <f>Table8[[#This Row],[Erorr 2]]^2</f>
        <v>0.10476388725624125</v>
      </c>
      <c r="P383" s="60">
        <f>ABS(Table8[[#This Row],[Erorr 2]])</f>
        <v>0.32367249999998648</v>
      </c>
      <c r="Q383" s="8">
        <f>Table8[[#This Row],[Abs Erorr 4]]/Table8[[#This Row],[Adj Close]]</f>
        <v>2.4890534038604114E-3</v>
      </c>
    </row>
    <row r="384" spans="6:17" x14ac:dyDescent="0.3">
      <c r="F384" s="97">
        <v>44021</v>
      </c>
      <c r="G384" s="98">
        <v>128.6319427</v>
      </c>
      <c r="H384" s="60">
        <f t="shared" si="10"/>
        <v>131.61051635000001</v>
      </c>
      <c r="I384" s="60">
        <f>(Table8[[#This Row],[Adj Close]]-Table8[[#This Row],[Forecast 3 Period]])</f>
        <v>-2.9785736500000155</v>
      </c>
      <c r="J384" s="60">
        <f>Table8[[#This Row],[Erorr ]]^2</f>
        <v>8.8719009884744153</v>
      </c>
      <c r="K384" s="60">
        <f>ABS(Table8[[#This Row],[Erorr ]])</f>
        <v>2.9785736500000155</v>
      </c>
      <c r="L384" s="8">
        <f>Table8[[#This Row],[Abs Erorr ]]/Table8[[#This Row],[Adj Close]]</f>
        <v>2.3155785316457136E-2</v>
      </c>
      <c r="M384" s="64">
        <f t="shared" si="11"/>
        <v>130.99688872999999</v>
      </c>
      <c r="N384" s="60">
        <f>(Table8[[#This Row],[Adj Close]]-Table8[[#This Row],[Forecast 6 Period ]])</f>
        <v>-2.3649460299999987</v>
      </c>
      <c r="O384" s="60">
        <f>Table8[[#This Row],[Erorr 2]]^2</f>
        <v>5.5929697248127548</v>
      </c>
      <c r="P384" s="60">
        <f>ABS(Table8[[#This Row],[Erorr 2]])</f>
        <v>2.3649460299999987</v>
      </c>
      <c r="Q384" s="8">
        <f>Table8[[#This Row],[Abs Erorr 4]]/Table8[[#This Row],[Adj Close]]</f>
        <v>1.8385371318814722E-2</v>
      </c>
    </row>
    <row r="385" spans="6:17" x14ac:dyDescent="0.3">
      <c r="F385" s="97">
        <v>44022</v>
      </c>
      <c r="G385" s="98">
        <v>128.7957001</v>
      </c>
      <c r="H385" s="60">
        <f t="shared" si="10"/>
        <v>129.54516295000002</v>
      </c>
      <c r="I385" s="60">
        <f>(Table8[[#This Row],[Adj Close]]-Table8[[#This Row],[Forecast 3 Period]])</f>
        <v>-0.74946285000001467</v>
      </c>
      <c r="J385" s="60">
        <f>Table8[[#This Row],[Erorr ]]^2</f>
        <v>0.56169456353014446</v>
      </c>
      <c r="K385" s="60">
        <f>ABS(Table8[[#This Row],[Erorr ]])</f>
        <v>0.74946285000001467</v>
      </c>
      <c r="L385" s="8">
        <f>Table8[[#This Row],[Abs Erorr ]]/Table8[[#This Row],[Adj Close]]</f>
        <v>5.8190052107183242E-3</v>
      </c>
      <c r="M385" s="64">
        <f t="shared" si="11"/>
        <v>130.82830657000002</v>
      </c>
      <c r="N385" s="60">
        <f>(Table8[[#This Row],[Adj Close]]-Table8[[#This Row],[Forecast 6 Period ]])</f>
        <v>-2.0326064700000188</v>
      </c>
      <c r="O385" s="60">
        <f>Table8[[#This Row],[Erorr 2]]^2</f>
        <v>4.1314890618859375</v>
      </c>
      <c r="P385" s="60">
        <f>ABS(Table8[[#This Row],[Erorr 2]])</f>
        <v>2.0326064700000188</v>
      </c>
      <c r="Q385" s="8">
        <f>Table8[[#This Row],[Abs Erorr 4]]/Table8[[#This Row],[Adj Close]]</f>
        <v>1.5781632992575494E-2</v>
      </c>
    </row>
    <row r="386" spans="6:17" x14ac:dyDescent="0.3">
      <c r="F386" s="97">
        <v>44025</v>
      </c>
      <c r="G386" s="98">
        <v>130.18287659999999</v>
      </c>
      <c r="H386" s="60">
        <f t="shared" si="10"/>
        <v>129.11938018000001</v>
      </c>
      <c r="I386" s="60">
        <f>(Table8[[#This Row],[Adj Close]]-Table8[[#This Row],[Forecast 3 Period]])</f>
        <v>1.0634964199999786</v>
      </c>
      <c r="J386" s="60">
        <f>Table8[[#This Row],[Erorr ]]^2</f>
        <v>1.1310246353527709</v>
      </c>
      <c r="K386" s="60">
        <f>ABS(Table8[[#This Row],[Erorr ]])</f>
        <v>1.0634964199999786</v>
      </c>
      <c r="L386" s="8">
        <f>Table8[[#This Row],[Abs Erorr ]]/Table8[[#This Row],[Adj Close]]</f>
        <v>8.169249656909015E-3</v>
      </c>
      <c r="M386" s="64">
        <f t="shared" si="11"/>
        <v>130.26187286000001</v>
      </c>
      <c r="N386" s="60">
        <f>(Table8[[#This Row],[Adj Close]]-Table8[[#This Row],[Forecast 6 Period ]])</f>
        <v>-7.8996260000025131E-2</v>
      </c>
      <c r="O386" s="60">
        <f>Table8[[#This Row],[Erorr 2]]^2</f>
        <v>6.2404090939915703E-3</v>
      </c>
      <c r="P386" s="60">
        <f>ABS(Table8[[#This Row],[Erorr 2]])</f>
        <v>7.8996260000025131E-2</v>
      </c>
      <c r="Q386" s="8">
        <f>Table8[[#This Row],[Abs Erorr 4]]/Table8[[#This Row],[Adj Close]]</f>
        <v>6.0680991281786701E-4</v>
      </c>
    </row>
    <row r="387" spans="6:17" x14ac:dyDescent="0.3">
      <c r="F387" s="97">
        <v>44026</v>
      </c>
      <c r="G387" s="98">
        <v>129.53746029999999</v>
      </c>
      <c r="H387" s="60">
        <f t="shared" si="10"/>
        <v>129.30144347999999</v>
      </c>
      <c r="I387" s="60">
        <f>(Table8[[#This Row],[Adj Close]]-Table8[[#This Row],[Forecast 3 Period]])</f>
        <v>0.23601682000000324</v>
      </c>
      <c r="J387" s="60">
        <f>Table8[[#This Row],[Erorr ]]^2</f>
        <v>5.5703939322913926E-2</v>
      </c>
      <c r="K387" s="60">
        <f>ABS(Table8[[#This Row],[Erorr ]])</f>
        <v>0.23601682000000324</v>
      </c>
      <c r="L387" s="8">
        <f>Table8[[#This Row],[Abs Erorr ]]/Table8[[#This Row],[Adj Close]]</f>
        <v>1.821996659911382E-3</v>
      </c>
      <c r="M387" s="64">
        <f t="shared" si="11"/>
        <v>130.06150207000002</v>
      </c>
      <c r="N387" s="60">
        <f>(Table8[[#This Row],[Adj Close]]-Table8[[#This Row],[Forecast 6 Period ]])</f>
        <v>-0.52404177000002505</v>
      </c>
      <c r="O387" s="60">
        <f>Table8[[#This Row],[Erorr 2]]^2</f>
        <v>0.27461977670475918</v>
      </c>
      <c r="P387" s="60">
        <f>ABS(Table8[[#This Row],[Erorr 2]])</f>
        <v>0.52404177000002505</v>
      </c>
      <c r="Q387" s="8">
        <f>Table8[[#This Row],[Abs Erorr 4]]/Table8[[#This Row],[Adj Close]]</f>
        <v>4.0454843624877293E-3</v>
      </c>
    </row>
    <row r="388" spans="6:17" x14ac:dyDescent="0.3">
      <c r="F388" s="97">
        <v>44027</v>
      </c>
      <c r="G388" s="98">
        <v>133.28477480000001</v>
      </c>
      <c r="H388" s="60">
        <f t="shared" si="10"/>
        <v>129.50855712999999</v>
      </c>
      <c r="I388" s="60">
        <f>(Table8[[#This Row],[Adj Close]]-Table8[[#This Row],[Forecast 3 Period]])</f>
        <v>3.7762176700000225</v>
      </c>
      <c r="J388" s="60">
        <f>Table8[[#This Row],[Erorr ]]^2</f>
        <v>14.259819891220399</v>
      </c>
      <c r="K388" s="60">
        <f>ABS(Table8[[#This Row],[Erorr ]])</f>
        <v>3.7762176700000225</v>
      </c>
      <c r="L388" s="8">
        <f>Table8[[#This Row],[Abs Erorr ]]/Table8[[#This Row],[Adj Close]]</f>
        <v>2.8331950709797219E-2</v>
      </c>
      <c r="M388" s="64">
        <f t="shared" si="11"/>
        <v>129.46039123</v>
      </c>
      <c r="N388" s="60">
        <f>(Table8[[#This Row],[Adj Close]]-Table8[[#This Row],[Forecast 6 Period ]])</f>
        <v>3.8243835700000091</v>
      </c>
      <c r="O388" s="60">
        <f>Table8[[#This Row],[Erorr 2]]^2</f>
        <v>14.625909690486013</v>
      </c>
      <c r="P388" s="60">
        <f>ABS(Table8[[#This Row],[Erorr 2]])</f>
        <v>3.8243835700000091</v>
      </c>
      <c r="Q388" s="8">
        <f>Table8[[#This Row],[Abs Erorr 4]]/Table8[[#This Row],[Adj Close]]</f>
        <v>2.8693326568909872E-2</v>
      </c>
    </row>
    <row r="389" spans="6:17" x14ac:dyDescent="0.3">
      <c r="F389" s="97">
        <v>44028</v>
      </c>
      <c r="G389" s="98">
        <v>131.4351959</v>
      </c>
      <c r="H389" s="60">
        <f t="shared" si="10"/>
        <v>131.23001098999998</v>
      </c>
      <c r="I389" s="60">
        <f>(Table8[[#This Row],[Adj Close]]-Table8[[#This Row],[Forecast 3 Period]])</f>
        <v>0.20518491000001404</v>
      </c>
      <c r="J389" s="60">
        <f>Table8[[#This Row],[Erorr ]]^2</f>
        <v>4.2100847291713865E-2</v>
      </c>
      <c r="K389" s="60">
        <f>ABS(Table8[[#This Row],[Erorr ]])</f>
        <v>0.20518491000001404</v>
      </c>
      <c r="L389" s="8">
        <f>Table8[[#This Row],[Abs Erorr ]]/Table8[[#This Row],[Adj Close]]</f>
        <v>1.5611108470224759E-3</v>
      </c>
      <c r="M389" s="64">
        <f t="shared" si="11"/>
        <v>130.22719574000001</v>
      </c>
      <c r="N389" s="60">
        <f>(Table8[[#This Row],[Adj Close]]-Table8[[#This Row],[Forecast 6 Period ]])</f>
        <v>1.2080001599999832</v>
      </c>
      <c r="O389" s="60">
        <f>Table8[[#This Row],[Erorr 2]]^2</f>
        <v>1.459264386559985</v>
      </c>
      <c r="P389" s="60">
        <f>ABS(Table8[[#This Row],[Erorr 2]])</f>
        <v>1.2080001599999832</v>
      </c>
      <c r="Q389" s="8">
        <f>Table8[[#This Row],[Abs Erorr 4]]/Table8[[#This Row],[Adj Close]]</f>
        <v>9.1908423137974961E-3</v>
      </c>
    </row>
    <row r="390" spans="6:17" x14ac:dyDescent="0.3">
      <c r="F390" s="97">
        <v>44029</v>
      </c>
      <c r="G390" s="98">
        <v>131.27145390000001</v>
      </c>
      <c r="H390" s="60">
        <f t="shared" ref="H390:H453" si="12">$A$10*G389+$A$11*G388+$A$12*G387</f>
        <v>131.42074889</v>
      </c>
      <c r="I390" s="60">
        <f>(Table8[[#This Row],[Adj Close]]-Table8[[#This Row],[Forecast 3 Period]])</f>
        <v>-0.14929498999998714</v>
      </c>
      <c r="J390" s="60">
        <f>Table8[[#This Row],[Erorr ]]^2</f>
        <v>2.228899403909626E-2</v>
      </c>
      <c r="K390" s="60">
        <f>ABS(Table8[[#This Row],[Erorr ]])</f>
        <v>0.14929498999998714</v>
      </c>
      <c r="L390" s="8">
        <f>Table8[[#This Row],[Abs Erorr ]]/Table8[[#This Row],[Adj Close]]</f>
        <v>1.1372997370297819E-3</v>
      </c>
      <c r="M390" s="64">
        <f t="shared" si="11"/>
        <v>130.6308258</v>
      </c>
      <c r="N390" s="60">
        <f>(Table8[[#This Row],[Adj Close]]-Table8[[#This Row],[Forecast 6 Period ]])</f>
        <v>0.64062810000001491</v>
      </c>
      <c r="O390" s="60">
        <f>Table8[[#This Row],[Erorr 2]]^2</f>
        <v>0.41040436250962908</v>
      </c>
      <c r="P390" s="60">
        <f>ABS(Table8[[#This Row],[Erorr 2]])</f>
        <v>0.64062810000001491</v>
      </c>
      <c r="Q390" s="8">
        <f>Table8[[#This Row],[Abs Erorr 4]]/Table8[[#This Row],[Adj Close]]</f>
        <v>4.8801782944221271E-3</v>
      </c>
    </row>
    <row r="391" spans="6:17" x14ac:dyDescent="0.3">
      <c r="F391" s="97">
        <v>44032</v>
      </c>
      <c r="G391" s="98">
        <v>133.67973330000001</v>
      </c>
      <c r="H391" s="60">
        <f t="shared" si="12"/>
        <v>131.92457277000003</v>
      </c>
      <c r="I391" s="60">
        <f>(Table8[[#This Row],[Adj Close]]-Table8[[#This Row],[Forecast 3 Period]])</f>
        <v>1.7551605299999835</v>
      </c>
      <c r="J391" s="60">
        <f>Table8[[#This Row],[Erorr ]]^2</f>
        <v>3.0805884860698232</v>
      </c>
      <c r="K391" s="60">
        <f>ABS(Table8[[#This Row],[Erorr ]])</f>
        <v>1.7551605299999835</v>
      </c>
      <c r="L391" s="8">
        <f>Table8[[#This Row],[Abs Erorr ]]/Table8[[#This Row],[Adj Close]]</f>
        <v>1.3129593294902119E-2</v>
      </c>
      <c r="M391" s="64">
        <f t="shared" si="11"/>
        <v>131.00363465000001</v>
      </c>
      <c r="N391" s="60">
        <f>(Table8[[#This Row],[Adj Close]]-Table8[[#This Row],[Forecast 6 Period ]])</f>
        <v>2.6760986500000001</v>
      </c>
      <c r="O391" s="60">
        <f>Table8[[#This Row],[Erorr 2]]^2</f>
        <v>7.1615039845318229</v>
      </c>
      <c r="P391" s="60">
        <f>ABS(Table8[[#This Row],[Erorr 2]])</f>
        <v>2.6760986500000001</v>
      </c>
      <c r="Q391" s="8">
        <f>Table8[[#This Row],[Abs Erorr 4]]/Table8[[#This Row],[Adj Close]]</f>
        <v>2.0018731216304722E-2</v>
      </c>
    </row>
    <row r="392" spans="6:17" x14ac:dyDescent="0.3">
      <c r="F392" s="97">
        <v>44033</v>
      </c>
      <c r="G392" s="98">
        <v>136.7912445</v>
      </c>
      <c r="H392" s="60">
        <f t="shared" si="12"/>
        <v>132.28388826</v>
      </c>
      <c r="I392" s="60">
        <f>(Table8[[#This Row],[Adj Close]]-Table8[[#This Row],[Forecast 3 Period]])</f>
        <v>4.5073562400000071</v>
      </c>
      <c r="J392" s="60">
        <f>Table8[[#This Row],[Erorr ]]^2</f>
        <v>20.316260274267002</v>
      </c>
      <c r="K392" s="60">
        <f>ABS(Table8[[#This Row],[Erorr ]])</f>
        <v>4.5073562400000071</v>
      </c>
      <c r="L392" s="8">
        <f>Table8[[#This Row],[Abs Erorr ]]/Table8[[#This Row],[Adj Close]]</f>
        <v>3.2950619438220016E-2</v>
      </c>
      <c r="M392" s="64">
        <f t="shared" si="11"/>
        <v>131.90626527000001</v>
      </c>
      <c r="N392" s="60">
        <f>(Table8[[#This Row],[Adj Close]]-Table8[[#This Row],[Forecast 6 Period ]])</f>
        <v>4.884979229999999</v>
      </c>
      <c r="O392" s="60">
        <f>Table8[[#This Row],[Erorr 2]]^2</f>
        <v>23.863022077531383</v>
      </c>
      <c r="P392" s="60">
        <f>ABS(Table8[[#This Row],[Erorr 2]])</f>
        <v>4.884979229999999</v>
      </c>
      <c r="Q392" s="8">
        <f>Table8[[#This Row],[Abs Erorr 4]]/Table8[[#This Row],[Adj Close]]</f>
        <v>3.5711198094992104E-2</v>
      </c>
    </row>
    <row r="393" spans="6:17" x14ac:dyDescent="0.3">
      <c r="F393" s="97">
        <v>44034</v>
      </c>
      <c r="G393" s="98">
        <v>137.4944611</v>
      </c>
      <c r="H393" s="60">
        <f t="shared" si="12"/>
        <v>134.20185395999999</v>
      </c>
      <c r="I393" s="60">
        <f>(Table8[[#This Row],[Adj Close]]-Table8[[#This Row],[Forecast 3 Period]])</f>
        <v>3.2926071400000012</v>
      </c>
      <c r="J393" s="60">
        <f>Table8[[#This Row],[Erorr ]]^2</f>
        <v>10.841261778378987</v>
      </c>
      <c r="K393" s="60">
        <f>ABS(Table8[[#This Row],[Erorr ]])</f>
        <v>3.2926071400000012</v>
      </c>
      <c r="L393" s="8">
        <f>Table8[[#This Row],[Abs Erorr ]]/Table8[[#This Row],[Adj Close]]</f>
        <v>2.3947198408271017E-2</v>
      </c>
      <c r="M393" s="64">
        <f t="shared" ref="M393:M456" si="13">$B$10*G392+$B$11*G391+$B$12*G390+$B$13*G389+$B$14*G388+$B$15*G387</f>
        <v>132.91774903000001</v>
      </c>
      <c r="N393" s="60">
        <f>(Table8[[#This Row],[Adj Close]]-Table8[[#This Row],[Forecast 6 Period ]])</f>
        <v>4.576712069999985</v>
      </c>
      <c r="O393" s="60">
        <f>Table8[[#This Row],[Erorr 2]]^2</f>
        <v>20.946293371683549</v>
      </c>
      <c r="P393" s="60">
        <f>ABS(Table8[[#This Row],[Erorr 2]])</f>
        <v>4.576712069999985</v>
      </c>
      <c r="Q393" s="8">
        <f>Table8[[#This Row],[Abs Erorr 4]]/Table8[[#This Row],[Adj Close]]</f>
        <v>3.3286519568750721E-2</v>
      </c>
    </row>
    <row r="394" spans="6:17" x14ac:dyDescent="0.3">
      <c r="F394" s="97">
        <v>44035</v>
      </c>
      <c r="G394" s="98">
        <v>134.7490234</v>
      </c>
      <c r="H394" s="60">
        <f t="shared" si="12"/>
        <v>136.13907778000001</v>
      </c>
      <c r="I394" s="60">
        <f>(Table8[[#This Row],[Adj Close]]-Table8[[#This Row],[Forecast 3 Period]])</f>
        <v>-1.3900543800000094</v>
      </c>
      <c r="J394" s="60">
        <f>Table8[[#This Row],[Erorr ]]^2</f>
        <v>1.9322511793572104</v>
      </c>
      <c r="K394" s="60">
        <f>ABS(Table8[[#This Row],[Erorr ]])</f>
        <v>1.3900543800000094</v>
      </c>
      <c r="L394" s="8">
        <f>Table8[[#This Row],[Abs Erorr ]]/Table8[[#This Row],[Adj Close]]</f>
        <v>1.0315877213251917E-2</v>
      </c>
      <c r="M394" s="64">
        <f t="shared" si="13"/>
        <v>134.31937563000002</v>
      </c>
      <c r="N394" s="60">
        <f>(Table8[[#This Row],[Adj Close]]-Table8[[#This Row],[Forecast 6 Period ]])</f>
        <v>0.42964776999997412</v>
      </c>
      <c r="O394" s="60">
        <f>Table8[[#This Row],[Erorr 2]]^2</f>
        <v>0.18459720626595066</v>
      </c>
      <c r="P394" s="60">
        <f>ABS(Table8[[#This Row],[Erorr 2]])</f>
        <v>0.42964776999997412</v>
      </c>
      <c r="Q394" s="8">
        <f>Table8[[#This Row],[Abs Erorr 4]]/Table8[[#This Row],[Adj Close]]</f>
        <v>3.1885037765696646E-3</v>
      </c>
    </row>
    <row r="395" spans="6:17" x14ac:dyDescent="0.3">
      <c r="F395" s="97">
        <v>44036</v>
      </c>
      <c r="G395" s="98">
        <v>134.14212040000001</v>
      </c>
      <c r="H395" s="60">
        <f t="shared" si="12"/>
        <v>136.18532103999999</v>
      </c>
      <c r="I395" s="60">
        <f>(Table8[[#This Row],[Adj Close]]-Table8[[#This Row],[Forecast 3 Period]])</f>
        <v>-2.0432006399999807</v>
      </c>
      <c r="J395" s="60">
        <f>Table8[[#This Row],[Erorr ]]^2</f>
        <v>4.1746688552963311</v>
      </c>
      <c r="K395" s="60">
        <f>ABS(Table8[[#This Row],[Erorr ]])</f>
        <v>2.0432006399999807</v>
      </c>
      <c r="L395" s="8">
        <f>Table8[[#This Row],[Abs Erorr ]]/Table8[[#This Row],[Adj Close]]</f>
        <v>1.5231611323179744E-2</v>
      </c>
      <c r="M395" s="64">
        <f t="shared" si="13"/>
        <v>134.81355744000004</v>
      </c>
      <c r="N395" s="60">
        <f>(Table8[[#This Row],[Adj Close]]-Table8[[#This Row],[Forecast 6 Period ]])</f>
        <v>-0.67143704000002913</v>
      </c>
      <c r="O395" s="60">
        <f>Table8[[#This Row],[Erorr 2]]^2</f>
        <v>0.45082769868400069</v>
      </c>
      <c r="P395" s="60">
        <f>ABS(Table8[[#This Row],[Erorr 2]])</f>
        <v>0.67143704000002913</v>
      </c>
      <c r="Q395" s="8">
        <f>Table8[[#This Row],[Abs Erorr 4]]/Table8[[#This Row],[Adj Close]]</f>
        <v>5.0054154354938095E-3</v>
      </c>
    </row>
    <row r="396" spans="6:17" x14ac:dyDescent="0.3">
      <c r="F396" s="97">
        <v>44039</v>
      </c>
      <c r="G396" s="98">
        <v>135.7990265</v>
      </c>
      <c r="H396" s="60">
        <f t="shared" si="12"/>
        <v>135.32989351000001</v>
      </c>
      <c r="I396" s="60">
        <f>(Table8[[#This Row],[Adj Close]]-Table8[[#This Row],[Forecast 3 Period]])</f>
        <v>0.46913298999999142</v>
      </c>
      <c r="J396" s="60">
        <f>Table8[[#This Row],[Erorr ]]^2</f>
        <v>0.22008576230633206</v>
      </c>
      <c r="K396" s="60">
        <f>ABS(Table8[[#This Row],[Erorr ]])</f>
        <v>0.46913298999999142</v>
      </c>
      <c r="L396" s="8">
        <f>Table8[[#This Row],[Abs Erorr ]]/Table8[[#This Row],[Adj Close]]</f>
        <v>3.4546123200669002E-3</v>
      </c>
      <c r="M396" s="64">
        <f t="shared" si="13"/>
        <v>135.13048860000001</v>
      </c>
      <c r="N396" s="60">
        <f>(Table8[[#This Row],[Adj Close]]-Table8[[#This Row],[Forecast 6 Period ]])</f>
        <v>0.6685378999999898</v>
      </c>
      <c r="O396" s="60">
        <f>Table8[[#This Row],[Erorr 2]]^2</f>
        <v>0.44694292373639638</v>
      </c>
      <c r="P396" s="60">
        <f>ABS(Table8[[#This Row],[Erorr 2]])</f>
        <v>0.6685378999999898</v>
      </c>
      <c r="Q396" s="8">
        <f>Table8[[#This Row],[Abs Erorr 4]]/Table8[[#This Row],[Adj Close]]</f>
        <v>4.9229947903933601E-3</v>
      </c>
    </row>
    <row r="397" spans="6:17" x14ac:dyDescent="0.3">
      <c r="F397" s="97">
        <v>44040</v>
      </c>
      <c r="G397" s="98">
        <v>134.47929379999999</v>
      </c>
      <c r="H397" s="60">
        <f t="shared" si="12"/>
        <v>134.98695373999999</v>
      </c>
      <c r="I397" s="60">
        <f>(Table8[[#This Row],[Adj Close]]-Table8[[#This Row],[Forecast 3 Period]])</f>
        <v>-0.50765993999999637</v>
      </c>
      <c r="J397" s="60">
        <f>Table8[[#This Row],[Erorr ]]^2</f>
        <v>0.25771861468079993</v>
      </c>
      <c r="K397" s="60">
        <f>ABS(Table8[[#This Row],[Erorr ]])</f>
        <v>0.50765993999999637</v>
      </c>
      <c r="L397" s="8">
        <f>Table8[[#This Row],[Abs Erorr ]]/Table8[[#This Row],[Adj Close]]</f>
        <v>3.7750045055634906E-3</v>
      </c>
      <c r="M397" s="64">
        <f t="shared" si="13"/>
        <v>135.48402406000002</v>
      </c>
      <c r="N397" s="60">
        <f>(Table8[[#This Row],[Adj Close]]-Table8[[#This Row],[Forecast 6 Period ]])</f>
        <v>-1.0047302600000307</v>
      </c>
      <c r="O397" s="60">
        <f>Table8[[#This Row],[Erorr 2]]^2</f>
        <v>1.0094828953597295</v>
      </c>
      <c r="P397" s="60">
        <f>ABS(Table8[[#This Row],[Erorr 2]])</f>
        <v>1.0047302600000307</v>
      </c>
      <c r="Q397" s="8">
        <f>Table8[[#This Row],[Abs Erorr 4]]/Table8[[#This Row],[Adj Close]]</f>
        <v>7.4712636541227192E-3</v>
      </c>
    </row>
    <row r="398" spans="6:17" x14ac:dyDescent="0.3">
      <c r="F398" s="97">
        <v>44041</v>
      </c>
      <c r="G398" s="98">
        <v>138.16879270000001</v>
      </c>
      <c r="H398" s="60">
        <f t="shared" si="12"/>
        <v>134.77406158999997</v>
      </c>
      <c r="I398" s="60">
        <f>(Table8[[#This Row],[Adj Close]]-Table8[[#This Row],[Forecast 3 Period]])</f>
        <v>3.3947311100000377</v>
      </c>
      <c r="J398" s="60">
        <f>Table8[[#This Row],[Erorr ]]^2</f>
        <v>11.524199309202087</v>
      </c>
      <c r="K398" s="60">
        <f>ABS(Table8[[#This Row],[Erorr ]])</f>
        <v>3.3947311100000377</v>
      </c>
      <c r="L398" s="8">
        <f>Table8[[#This Row],[Abs Erorr ]]/Table8[[#This Row],[Adj Close]]</f>
        <v>2.4569449031597693E-2</v>
      </c>
      <c r="M398" s="64">
        <f t="shared" si="13"/>
        <v>135.26246337999999</v>
      </c>
      <c r="N398" s="60">
        <f>(Table8[[#This Row],[Adj Close]]-Table8[[#This Row],[Forecast 6 Period ]])</f>
        <v>2.906329320000026</v>
      </c>
      <c r="O398" s="60">
        <f>Table8[[#This Row],[Erorr 2]]^2</f>
        <v>8.4467501162918133</v>
      </c>
      <c r="P398" s="60">
        <f>ABS(Table8[[#This Row],[Erorr 2]])</f>
        <v>2.906329320000026</v>
      </c>
      <c r="Q398" s="8">
        <f>Table8[[#This Row],[Abs Erorr 4]]/Table8[[#This Row],[Adj Close]]</f>
        <v>2.1034629189461144E-2</v>
      </c>
    </row>
    <row r="399" spans="6:17" x14ac:dyDescent="0.3">
      <c r="F399" s="97">
        <v>44042</v>
      </c>
      <c r="G399" s="98">
        <v>134.6237946</v>
      </c>
      <c r="H399" s="60">
        <f t="shared" si="12"/>
        <v>136.35101316999999</v>
      </c>
      <c r="I399" s="60">
        <f>(Table8[[#This Row],[Adj Close]]-Table8[[#This Row],[Forecast 3 Period]])</f>
        <v>-1.7272185699999909</v>
      </c>
      <c r="J399" s="60">
        <f>Table8[[#This Row],[Erorr ]]^2</f>
        <v>2.9832839885528135</v>
      </c>
      <c r="K399" s="60">
        <f>ABS(Table8[[#This Row],[Erorr ]])</f>
        <v>1.7272185699999909</v>
      </c>
      <c r="L399" s="8">
        <f>Table8[[#This Row],[Abs Erorr ]]/Table8[[#This Row],[Adj Close]]</f>
        <v>1.2829964978568439E-2</v>
      </c>
      <c r="M399" s="64">
        <f t="shared" si="13"/>
        <v>135.74219513</v>
      </c>
      <c r="N399" s="60">
        <f>(Table8[[#This Row],[Adj Close]]-Table8[[#This Row],[Forecast 6 Period ]])</f>
        <v>-1.1184005300000024</v>
      </c>
      <c r="O399" s="60">
        <f>Table8[[#This Row],[Erorr 2]]^2</f>
        <v>1.2508197455042862</v>
      </c>
      <c r="P399" s="60">
        <f>ABS(Table8[[#This Row],[Erorr 2]])</f>
        <v>1.1184005300000024</v>
      </c>
      <c r="Q399" s="8">
        <f>Table8[[#This Row],[Abs Erorr 4]]/Table8[[#This Row],[Adj Close]]</f>
        <v>8.3075992124798E-3</v>
      </c>
    </row>
    <row r="400" spans="6:17" x14ac:dyDescent="0.3">
      <c r="F400" s="97">
        <v>44043</v>
      </c>
      <c r="G400" s="98">
        <v>132.34072879999999</v>
      </c>
      <c r="H400" s="60">
        <f t="shared" si="12"/>
        <v>135.64394379000001</v>
      </c>
      <c r="I400" s="60">
        <f>(Table8[[#This Row],[Adj Close]]-Table8[[#This Row],[Forecast 3 Period]])</f>
        <v>-3.303214990000015</v>
      </c>
      <c r="J400" s="60">
        <f>Table8[[#This Row],[Erorr ]]^2</f>
        <v>10.911229270160799</v>
      </c>
      <c r="K400" s="60">
        <f>ABS(Table8[[#This Row],[Erorr ]])</f>
        <v>3.303214990000015</v>
      </c>
      <c r="L400" s="8">
        <f>Table8[[#This Row],[Abs Erorr ]]/Table8[[#This Row],[Adj Close]]</f>
        <v>2.4959927453565716E-2</v>
      </c>
      <c r="M400" s="64">
        <f t="shared" si="13"/>
        <v>135.50329590000001</v>
      </c>
      <c r="N400" s="60">
        <f>(Table8[[#This Row],[Adj Close]]-Table8[[#This Row],[Forecast 6 Period ]])</f>
        <v>-3.1625671000000182</v>
      </c>
      <c r="O400" s="60">
        <f>Table8[[#This Row],[Erorr 2]]^2</f>
        <v>10.001830662002526</v>
      </c>
      <c r="P400" s="60">
        <f>ABS(Table8[[#This Row],[Erorr 2]])</f>
        <v>3.1625671000000182</v>
      </c>
      <c r="Q400" s="8">
        <f>Table8[[#This Row],[Abs Erorr 4]]/Table8[[#This Row],[Adj Close]]</f>
        <v>2.3897156443648194E-2</v>
      </c>
    </row>
    <row r="401" spans="6:17" x14ac:dyDescent="0.3">
      <c r="F401" s="97">
        <v>44046</v>
      </c>
      <c r="G401" s="98">
        <v>135.11506650000001</v>
      </c>
      <c r="H401" s="60">
        <f t="shared" si="12"/>
        <v>134.77406771</v>
      </c>
      <c r="I401" s="60">
        <f>(Table8[[#This Row],[Adj Close]]-Table8[[#This Row],[Forecast 3 Period]])</f>
        <v>0.34099879000001465</v>
      </c>
      <c r="J401" s="60">
        <f>Table8[[#This Row],[Erorr ]]^2</f>
        <v>0.11628017478147409</v>
      </c>
      <c r="K401" s="60">
        <f>ABS(Table8[[#This Row],[Erorr ]])</f>
        <v>0.34099879000001465</v>
      </c>
      <c r="L401" s="8">
        <f>Table8[[#This Row],[Abs Erorr ]]/Table8[[#This Row],[Adj Close]]</f>
        <v>2.5237658451658655E-3</v>
      </c>
      <c r="M401" s="64">
        <f t="shared" si="13"/>
        <v>134.91663667</v>
      </c>
      <c r="N401" s="60">
        <f>(Table8[[#This Row],[Adj Close]]-Table8[[#This Row],[Forecast 6 Period ]])</f>
        <v>0.19842983000000913</v>
      </c>
      <c r="O401" s="60">
        <f>Table8[[#This Row],[Erorr 2]]^2</f>
        <v>3.9374397433832524E-2</v>
      </c>
      <c r="P401" s="60">
        <f>ABS(Table8[[#This Row],[Erorr 2]])</f>
        <v>0.19842983000000913</v>
      </c>
      <c r="Q401" s="8">
        <f>Table8[[#This Row],[Abs Erorr 4]]/Table8[[#This Row],[Adj Close]]</f>
        <v>1.468598840529817E-3</v>
      </c>
    </row>
    <row r="402" spans="6:17" x14ac:dyDescent="0.3">
      <c r="F402" s="97">
        <v>44047</v>
      </c>
      <c r="G402" s="98">
        <v>134.94168089999999</v>
      </c>
      <c r="H402" s="60">
        <f t="shared" si="12"/>
        <v>134.13538362</v>
      </c>
      <c r="I402" s="60">
        <f>(Table8[[#This Row],[Adj Close]]-Table8[[#This Row],[Forecast 3 Period]])</f>
        <v>0.80629727999999545</v>
      </c>
      <c r="J402" s="60">
        <f>Table8[[#This Row],[Erorr ]]^2</f>
        <v>0.65011530373539106</v>
      </c>
      <c r="K402" s="60">
        <f>ABS(Table8[[#This Row],[Erorr ]])</f>
        <v>0.80629727999999545</v>
      </c>
      <c r="L402" s="8">
        <f>Table8[[#This Row],[Abs Erorr ]]/Table8[[#This Row],[Adj Close]]</f>
        <v>5.9751536709959233E-3</v>
      </c>
      <c r="M402" s="64">
        <f t="shared" si="13"/>
        <v>135.07750855</v>
      </c>
      <c r="N402" s="60">
        <f>(Table8[[#This Row],[Adj Close]]-Table8[[#This Row],[Forecast 6 Period ]])</f>
        <v>-0.13582765000001018</v>
      </c>
      <c r="O402" s="60">
        <f>Table8[[#This Row],[Erorr 2]]^2</f>
        <v>1.8449150504525266E-2</v>
      </c>
      <c r="P402" s="60">
        <f>ABS(Table8[[#This Row],[Erorr 2]])</f>
        <v>0.13582765000001018</v>
      </c>
      <c r="Q402" s="8">
        <f>Table8[[#This Row],[Abs Erorr 4]]/Table8[[#This Row],[Adj Close]]</f>
        <v>1.0065655703567732E-3</v>
      </c>
    </row>
    <row r="403" spans="6:17" x14ac:dyDescent="0.3">
      <c r="F403" s="97">
        <v>44048</v>
      </c>
      <c r="G403" s="98">
        <v>137.08024599999999</v>
      </c>
      <c r="H403" s="60">
        <f t="shared" si="12"/>
        <v>134.21341095000002</v>
      </c>
      <c r="I403" s="60">
        <f>(Table8[[#This Row],[Adj Close]]-Table8[[#This Row],[Forecast 3 Period]])</f>
        <v>2.8668350499999633</v>
      </c>
      <c r="J403" s="60">
        <f>Table8[[#This Row],[Erorr ]]^2</f>
        <v>8.2187432039082928</v>
      </c>
      <c r="K403" s="60">
        <f>ABS(Table8[[#This Row],[Erorr ]])</f>
        <v>2.8668350499999633</v>
      </c>
      <c r="L403" s="8">
        <f>Table8[[#This Row],[Abs Erorr ]]/Table8[[#This Row],[Adj Close]]</f>
        <v>2.0913553437888956E-2</v>
      </c>
      <c r="M403" s="64">
        <f t="shared" si="13"/>
        <v>134.66906281000001</v>
      </c>
      <c r="N403" s="60">
        <f>(Table8[[#This Row],[Adj Close]]-Table8[[#This Row],[Forecast 6 Period ]])</f>
        <v>2.4111831899999743</v>
      </c>
      <c r="O403" s="60">
        <f>Table8[[#This Row],[Erorr 2]]^2</f>
        <v>5.8138043757384521</v>
      </c>
      <c r="P403" s="60">
        <f>ABS(Table8[[#This Row],[Erorr 2]])</f>
        <v>2.4111831899999743</v>
      </c>
      <c r="Q403" s="8">
        <f>Table8[[#This Row],[Abs Erorr 4]]/Table8[[#This Row],[Adj Close]]</f>
        <v>1.758957443073143E-2</v>
      </c>
    </row>
    <row r="404" spans="6:17" x14ac:dyDescent="0.3">
      <c r="F404" s="97">
        <v>44049</v>
      </c>
      <c r="G404" s="98">
        <v>141.03948969999999</v>
      </c>
      <c r="H404" s="60">
        <f t="shared" si="12"/>
        <v>135.84912262</v>
      </c>
      <c r="I404" s="60">
        <f>(Table8[[#This Row],[Adj Close]]-Table8[[#This Row],[Forecast 3 Period]])</f>
        <v>5.1903670799999873</v>
      </c>
      <c r="J404" s="60">
        <f>Table8[[#This Row],[Erorr ]]^2</f>
        <v>26.939910425147595</v>
      </c>
      <c r="K404" s="60">
        <f>ABS(Table8[[#This Row],[Erorr ]])</f>
        <v>5.1903670799999873</v>
      </c>
      <c r="L404" s="8">
        <f>Table8[[#This Row],[Abs Erorr ]]/Table8[[#This Row],[Adj Close]]</f>
        <v>3.6800807284826612E-2</v>
      </c>
      <c r="M404" s="64">
        <f t="shared" si="13"/>
        <v>135.17480317000002</v>
      </c>
      <c r="N404" s="60">
        <f>(Table8[[#This Row],[Adj Close]]-Table8[[#This Row],[Forecast 6 Period ]])</f>
        <v>5.8646865299999718</v>
      </c>
      <c r="O404" s="60">
        <f>Table8[[#This Row],[Erorr 2]]^2</f>
        <v>34.39454809516311</v>
      </c>
      <c r="P404" s="60">
        <f>ABS(Table8[[#This Row],[Erorr 2]])</f>
        <v>5.8646865299999718</v>
      </c>
      <c r="Q404" s="8">
        <f>Table8[[#This Row],[Abs Erorr 4]]/Table8[[#This Row],[Adj Close]]</f>
        <v>4.1581875703567382E-2</v>
      </c>
    </row>
    <row r="405" spans="6:17" x14ac:dyDescent="0.3">
      <c r="F405" s="97">
        <v>44050</v>
      </c>
      <c r="G405" s="98">
        <v>141.46336360000001</v>
      </c>
      <c r="H405" s="60">
        <f t="shared" si="12"/>
        <v>138.02237395</v>
      </c>
      <c r="I405" s="60">
        <f>(Table8[[#This Row],[Adj Close]]-Table8[[#This Row],[Forecast 3 Period]])</f>
        <v>3.4409896500000059</v>
      </c>
      <c r="J405" s="60">
        <f>Table8[[#This Row],[Erorr ]]^2</f>
        <v>11.840409771407163</v>
      </c>
      <c r="K405" s="60">
        <f>ABS(Table8[[#This Row],[Erorr ]])</f>
        <v>3.4409896500000059</v>
      </c>
      <c r="L405" s="8">
        <f>Table8[[#This Row],[Abs Erorr ]]/Table8[[#This Row],[Adj Close]]</f>
        <v>2.4324245956215945E-2</v>
      </c>
      <c r="M405" s="64">
        <f t="shared" si="13"/>
        <v>136.33174896</v>
      </c>
      <c r="N405" s="60">
        <f>(Table8[[#This Row],[Adj Close]]-Table8[[#This Row],[Forecast 6 Period ]])</f>
        <v>5.1316146400000093</v>
      </c>
      <c r="O405" s="60">
        <f>Table8[[#This Row],[Erorr 2]]^2</f>
        <v>26.333468813462424</v>
      </c>
      <c r="P405" s="60">
        <f>ABS(Table8[[#This Row],[Erorr 2]])</f>
        <v>5.1316146400000093</v>
      </c>
      <c r="Q405" s="8">
        <f>Table8[[#This Row],[Abs Erorr 4]]/Table8[[#This Row],[Adj Close]]</f>
        <v>3.6275220024529438E-2</v>
      </c>
    </row>
    <row r="406" spans="6:17" x14ac:dyDescent="0.3">
      <c r="F406" s="97">
        <v>44053</v>
      </c>
      <c r="G406" s="98">
        <v>145.46112059999999</v>
      </c>
      <c r="H406" s="60">
        <f t="shared" si="12"/>
        <v>140.02126615</v>
      </c>
      <c r="I406" s="60">
        <f>(Table8[[#This Row],[Adj Close]]-Table8[[#This Row],[Forecast 3 Period]])</f>
        <v>5.4398544499999844</v>
      </c>
      <c r="J406" s="60">
        <f>Table8[[#This Row],[Erorr ]]^2</f>
        <v>29.592016437184633</v>
      </c>
      <c r="K406" s="60">
        <f>ABS(Table8[[#This Row],[Erorr ]])</f>
        <v>5.4398544499999844</v>
      </c>
      <c r="L406" s="8">
        <f>Table8[[#This Row],[Abs Erorr ]]/Table8[[#This Row],[Adj Close]]</f>
        <v>3.7397308831126831E-2</v>
      </c>
      <c r="M406" s="64">
        <f t="shared" si="13"/>
        <v>137.65053556999999</v>
      </c>
      <c r="N406" s="60">
        <f>(Table8[[#This Row],[Adj Close]]-Table8[[#This Row],[Forecast 6 Period ]])</f>
        <v>7.8105850299999986</v>
      </c>
      <c r="O406" s="60">
        <f>Table8[[#This Row],[Erorr 2]]^2</f>
        <v>61.005238510860082</v>
      </c>
      <c r="P406" s="60">
        <f>ABS(Table8[[#This Row],[Erorr 2]])</f>
        <v>7.8105850299999986</v>
      </c>
      <c r="Q406" s="8">
        <f>Table8[[#This Row],[Abs Erorr 4]]/Table8[[#This Row],[Adj Close]]</f>
        <v>5.3695344830170376E-2</v>
      </c>
    </row>
    <row r="407" spans="6:17" x14ac:dyDescent="0.3">
      <c r="F407" s="97">
        <v>44054</v>
      </c>
      <c r="G407" s="98">
        <v>147.38775630000001</v>
      </c>
      <c r="H407" s="60">
        <f t="shared" si="12"/>
        <v>142.93530422999999</v>
      </c>
      <c r="I407" s="60">
        <f>(Table8[[#This Row],[Adj Close]]-Table8[[#This Row],[Forecast 3 Period]])</f>
        <v>4.452452070000021</v>
      </c>
      <c r="J407" s="60">
        <f>Table8[[#This Row],[Erorr ]]^2</f>
        <v>19.824329435647471</v>
      </c>
      <c r="K407" s="60">
        <f>ABS(Table8[[#This Row],[Erorr ]])</f>
        <v>4.452452070000021</v>
      </c>
      <c r="L407" s="8">
        <f>Table8[[#This Row],[Abs Erorr ]]/Table8[[#This Row],[Adj Close]]</f>
        <v>3.0209104078749185E-2</v>
      </c>
      <c r="M407" s="64">
        <f t="shared" si="13"/>
        <v>140.01451872000001</v>
      </c>
      <c r="N407" s="60">
        <f>(Table8[[#This Row],[Adj Close]]-Table8[[#This Row],[Forecast 6 Period ]])</f>
        <v>7.3732375799999943</v>
      </c>
      <c r="O407" s="60">
        <f>Table8[[#This Row],[Erorr 2]]^2</f>
        <v>54.36463241112417</v>
      </c>
      <c r="P407" s="60">
        <f>ABS(Table8[[#This Row],[Erorr 2]])</f>
        <v>7.3732375799999943</v>
      </c>
      <c r="Q407" s="8">
        <f>Table8[[#This Row],[Abs Erorr 4]]/Table8[[#This Row],[Adj Close]]</f>
        <v>5.0026119978325456E-2</v>
      </c>
    </row>
    <row r="408" spans="6:17" x14ac:dyDescent="0.3">
      <c r="F408" s="97">
        <v>44055</v>
      </c>
      <c r="G408" s="98">
        <v>150.33549500000001</v>
      </c>
      <c r="H408" s="60">
        <f t="shared" si="12"/>
        <v>145.03244778000001</v>
      </c>
      <c r="I408" s="60">
        <f>(Table8[[#This Row],[Adj Close]]-Table8[[#This Row],[Forecast 3 Period]])</f>
        <v>5.3030472199999963</v>
      </c>
      <c r="J408" s="60">
        <f>Table8[[#This Row],[Erorr ]]^2</f>
        <v>28.122309817549688</v>
      </c>
      <c r="K408" s="60">
        <f>ABS(Table8[[#This Row],[Erorr ]])</f>
        <v>5.3030472199999963</v>
      </c>
      <c r="L408" s="8">
        <f>Table8[[#This Row],[Abs Erorr ]]/Table8[[#This Row],[Adj Close]]</f>
        <v>3.5274751448418726E-2</v>
      </c>
      <c r="M408" s="64">
        <f t="shared" si="13"/>
        <v>142.27253872999998</v>
      </c>
      <c r="N408" s="60">
        <f>(Table8[[#This Row],[Adj Close]]-Table8[[#This Row],[Forecast 6 Period ]])</f>
        <v>8.0629562700000292</v>
      </c>
      <c r="O408" s="60">
        <f>Table8[[#This Row],[Erorr 2]]^2</f>
        <v>65.011263811932778</v>
      </c>
      <c r="P408" s="60">
        <f>ABS(Table8[[#This Row],[Erorr 2]])</f>
        <v>8.0629562700000292</v>
      </c>
      <c r="Q408" s="8">
        <f>Table8[[#This Row],[Abs Erorr 4]]/Table8[[#This Row],[Adj Close]]</f>
        <v>5.363308425598378E-2</v>
      </c>
    </row>
    <row r="409" spans="6:17" x14ac:dyDescent="0.3">
      <c r="F409" s="97">
        <v>44056</v>
      </c>
      <c r="G409" s="98">
        <v>152.46446230000001</v>
      </c>
      <c r="H409" s="60">
        <f t="shared" si="12"/>
        <v>147.98886106999998</v>
      </c>
      <c r="I409" s="60">
        <f>(Table8[[#This Row],[Adj Close]]-Table8[[#This Row],[Forecast 3 Period]])</f>
        <v>4.4756012300000236</v>
      </c>
      <c r="J409" s="60">
        <f>Table8[[#This Row],[Erorr ]]^2</f>
        <v>20.031006369977725</v>
      </c>
      <c r="K409" s="60">
        <f>ABS(Table8[[#This Row],[Erorr ]])</f>
        <v>4.4756012300000236</v>
      </c>
      <c r="L409" s="8">
        <f>Table8[[#This Row],[Abs Erorr ]]/Table8[[#This Row],[Adj Close]]</f>
        <v>2.935504551344896E-2</v>
      </c>
      <c r="M409" s="64">
        <f t="shared" si="13"/>
        <v>144.74152066999997</v>
      </c>
      <c r="N409" s="60">
        <f>(Table8[[#This Row],[Adj Close]]-Table8[[#This Row],[Forecast 6 Period ]])</f>
        <v>7.7229416300000366</v>
      </c>
      <c r="O409" s="60">
        <f>Table8[[#This Row],[Erorr 2]]^2</f>
        <v>59.643827420387623</v>
      </c>
      <c r="P409" s="60">
        <f>ABS(Table8[[#This Row],[Erorr 2]])</f>
        <v>7.7229416300000366</v>
      </c>
      <c r="Q409" s="8">
        <f>Table8[[#This Row],[Abs Erorr 4]]/Table8[[#This Row],[Adj Close]]</f>
        <v>5.0654044316267112E-2</v>
      </c>
    </row>
    <row r="410" spans="6:17" x14ac:dyDescent="0.3">
      <c r="F410" s="97">
        <v>44057</v>
      </c>
      <c r="G410" s="98">
        <v>151.48188780000001</v>
      </c>
      <c r="H410" s="60">
        <f t="shared" si="12"/>
        <v>150.30276031</v>
      </c>
      <c r="I410" s="60">
        <f>(Table8[[#This Row],[Adj Close]]-Table8[[#This Row],[Forecast 3 Period]])</f>
        <v>1.1791274900000133</v>
      </c>
      <c r="J410" s="60">
        <f>Table8[[#This Row],[Erorr ]]^2</f>
        <v>1.3903416376737314</v>
      </c>
      <c r="K410" s="60">
        <f>ABS(Table8[[#This Row],[Erorr ]])</f>
        <v>1.1791274900000133</v>
      </c>
      <c r="L410" s="8">
        <f>Table8[[#This Row],[Abs Erorr ]]/Table8[[#This Row],[Adj Close]]</f>
        <v>7.7839503265024219E-3</v>
      </c>
      <c r="M410" s="64">
        <f t="shared" si="13"/>
        <v>147.38005217</v>
      </c>
      <c r="N410" s="60">
        <f>(Table8[[#This Row],[Adj Close]]-Table8[[#This Row],[Forecast 6 Period ]])</f>
        <v>4.1018356300000107</v>
      </c>
      <c r="O410" s="60">
        <f>Table8[[#This Row],[Erorr 2]]^2</f>
        <v>16.825055535537587</v>
      </c>
      <c r="P410" s="60">
        <f>ABS(Table8[[#This Row],[Erorr 2]])</f>
        <v>4.1018356300000107</v>
      </c>
      <c r="Q410" s="8">
        <f>Table8[[#This Row],[Abs Erorr 4]]/Table8[[#This Row],[Adj Close]]</f>
        <v>2.7078059889348766E-2</v>
      </c>
    </row>
    <row r="411" spans="6:17" x14ac:dyDescent="0.3">
      <c r="F411" s="97">
        <v>44060</v>
      </c>
      <c r="G411" s="98">
        <v>153.43740840000001</v>
      </c>
      <c r="H411" s="60">
        <f t="shared" si="12"/>
        <v>151.43274231000001</v>
      </c>
      <c r="I411" s="60">
        <f>(Table8[[#This Row],[Adj Close]]-Table8[[#This Row],[Forecast 3 Period]])</f>
        <v>2.0046660900000006</v>
      </c>
      <c r="J411" s="60">
        <f>Table8[[#This Row],[Erorr ]]^2</f>
        <v>4.0186861323958905</v>
      </c>
      <c r="K411" s="60">
        <f>ABS(Table8[[#This Row],[Erorr ]])</f>
        <v>2.0046660900000006</v>
      </c>
      <c r="L411" s="8">
        <f>Table8[[#This Row],[Abs Erorr ]]/Table8[[#This Row],[Adj Close]]</f>
        <v>1.306504138009151E-2</v>
      </c>
      <c r="M411" s="64">
        <f t="shared" si="13"/>
        <v>149.02636870000001</v>
      </c>
      <c r="N411" s="60">
        <f>(Table8[[#This Row],[Adj Close]]-Table8[[#This Row],[Forecast 6 Period ]])</f>
        <v>4.4110397000000034</v>
      </c>
      <c r="O411" s="60">
        <f>Table8[[#This Row],[Erorr 2]]^2</f>
        <v>19.457271234976119</v>
      </c>
      <c r="P411" s="60">
        <f>ABS(Table8[[#This Row],[Erorr 2]])</f>
        <v>4.4110397000000034</v>
      </c>
      <c r="Q411" s="8">
        <f>Table8[[#This Row],[Abs Erorr 4]]/Table8[[#This Row],[Adj Close]]</f>
        <v>2.8748137406627388E-2</v>
      </c>
    </row>
    <row r="412" spans="6:17" x14ac:dyDescent="0.3">
      <c r="F412" s="97">
        <v>44061</v>
      </c>
      <c r="G412" s="98">
        <v>154.51631159999999</v>
      </c>
      <c r="H412" s="60">
        <f t="shared" si="12"/>
        <v>152.55886839000001</v>
      </c>
      <c r="I412" s="60">
        <f>(Table8[[#This Row],[Adj Close]]-Table8[[#This Row],[Forecast 3 Period]])</f>
        <v>1.9574432099999797</v>
      </c>
      <c r="J412" s="60">
        <f>Table8[[#This Row],[Erorr ]]^2</f>
        <v>3.8315839203750244</v>
      </c>
      <c r="K412" s="60">
        <f>ABS(Table8[[#This Row],[Erorr ]])</f>
        <v>1.9574432099999797</v>
      </c>
      <c r="L412" s="8">
        <f>Table8[[#This Row],[Abs Erorr ]]/Table8[[#This Row],[Adj Close]]</f>
        <v>1.2668197873291584E-2</v>
      </c>
      <c r="M412" s="64">
        <f t="shared" si="13"/>
        <v>150.82873839000001</v>
      </c>
      <c r="N412" s="60">
        <f>(Table8[[#This Row],[Adj Close]]-Table8[[#This Row],[Forecast 6 Period ]])</f>
        <v>3.6875732099999823</v>
      </c>
      <c r="O412" s="60">
        <f>Table8[[#This Row],[Erorr 2]]^2</f>
        <v>13.598196179109573</v>
      </c>
      <c r="P412" s="60">
        <f>ABS(Table8[[#This Row],[Erorr 2]])</f>
        <v>3.6875732099999823</v>
      </c>
      <c r="Q412" s="8">
        <f>Table8[[#This Row],[Abs Erorr 4]]/Table8[[#This Row],[Adj Close]]</f>
        <v>2.3865268150757374E-2</v>
      </c>
    </row>
    <row r="413" spans="6:17" x14ac:dyDescent="0.3">
      <c r="F413" s="97">
        <v>44062</v>
      </c>
      <c r="G413" s="98">
        <v>149.23733519999999</v>
      </c>
      <c r="H413" s="60">
        <f t="shared" si="12"/>
        <v>153.28231349999999</v>
      </c>
      <c r="I413" s="60">
        <f>(Table8[[#This Row],[Adj Close]]-Table8[[#This Row],[Forecast 3 Period]])</f>
        <v>-4.0449782999999968</v>
      </c>
      <c r="J413" s="60">
        <f>Table8[[#This Row],[Erorr ]]^2</f>
        <v>16.361849447470863</v>
      </c>
      <c r="K413" s="60">
        <f>ABS(Table8[[#This Row],[Erorr ]])</f>
        <v>4.0449782999999968</v>
      </c>
      <c r="L413" s="8">
        <f>Table8[[#This Row],[Abs Erorr ]]/Table8[[#This Row],[Adj Close]]</f>
        <v>2.7104332133638883E-2</v>
      </c>
      <c r="M413" s="64">
        <f t="shared" si="13"/>
        <v>152.15233914999999</v>
      </c>
      <c r="N413" s="60">
        <f>(Table8[[#This Row],[Adj Close]]-Table8[[#This Row],[Forecast 6 Period ]])</f>
        <v>-2.9150039499999991</v>
      </c>
      <c r="O413" s="60">
        <f>Table8[[#This Row],[Erorr 2]]^2</f>
        <v>8.4972480285155978</v>
      </c>
      <c r="P413" s="60">
        <f>ABS(Table8[[#This Row],[Erorr 2]])</f>
        <v>2.9150039499999991</v>
      </c>
      <c r="Q413" s="8">
        <f>Table8[[#This Row],[Abs Erorr 4]]/Table8[[#This Row],[Adj Close]]</f>
        <v>1.9532672210298214E-2</v>
      </c>
    </row>
    <row r="414" spans="6:17" x14ac:dyDescent="0.3">
      <c r="F414" s="97">
        <v>44063</v>
      </c>
      <c r="G414" s="98">
        <v>149.41073610000001</v>
      </c>
      <c r="H414" s="60">
        <f t="shared" si="12"/>
        <v>152.08105007999998</v>
      </c>
      <c r="I414" s="60">
        <f>(Table8[[#This Row],[Adj Close]]-Table8[[#This Row],[Forecast 3 Period]])</f>
        <v>-2.6703139799999747</v>
      </c>
      <c r="J414" s="60">
        <f>Table8[[#This Row],[Erorr ]]^2</f>
        <v>7.1305767517833054</v>
      </c>
      <c r="K414" s="60">
        <f>ABS(Table8[[#This Row],[Erorr ]])</f>
        <v>2.6703139799999747</v>
      </c>
      <c r="L414" s="8">
        <f>Table8[[#This Row],[Abs Erorr ]]/Table8[[#This Row],[Adj Close]]</f>
        <v>1.7872303220651722E-2</v>
      </c>
      <c r="M414" s="64">
        <f t="shared" si="13"/>
        <v>152.01458432999999</v>
      </c>
      <c r="N414" s="60">
        <f>(Table8[[#This Row],[Adj Close]]-Table8[[#This Row],[Forecast 6 Period ]])</f>
        <v>-2.6038482299999828</v>
      </c>
      <c r="O414" s="60">
        <f>Table8[[#This Row],[Erorr 2]]^2</f>
        <v>6.7800256048740435</v>
      </c>
      <c r="P414" s="60">
        <f>ABS(Table8[[#This Row],[Erorr 2]])</f>
        <v>2.6038482299999828</v>
      </c>
      <c r="Q414" s="8">
        <f>Table8[[#This Row],[Abs Erorr 4]]/Table8[[#This Row],[Adj Close]]</f>
        <v>1.7427450650248037E-2</v>
      </c>
    </row>
    <row r="415" spans="6:17" x14ac:dyDescent="0.3">
      <c r="F415" s="97">
        <v>44064</v>
      </c>
      <c r="G415" s="98">
        <v>147.01206970000001</v>
      </c>
      <c r="H415" s="60">
        <f t="shared" si="12"/>
        <v>150.89038847999998</v>
      </c>
      <c r="I415" s="60">
        <f>(Table8[[#This Row],[Adj Close]]-Table8[[#This Row],[Forecast 3 Period]])</f>
        <v>-3.8783187799999723</v>
      </c>
      <c r="J415" s="60">
        <f>Table8[[#This Row],[Erorr ]]^2</f>
        <v>15.041356559300473</v>
      </c>
      <c r="K415" s="60">
        <f>ABS(Table8[[#This Row],[Erorr ]])</f>
        <v>3.8783187799999723</v>
      </c>
      <c r="L415" s="8">
        <f>Table8[[#This Row],[Abs Erorr ]]/Table8[[#This Row],[Adj Close]]</f>
        <v>2.638095489652148E-2</v>
      </c>
      <c r="M415" s="64">
        <f t="shared" si="13"/>
        <v>151.71499327000001</v>
      </c>
      <c r="N415" s="60">
        <f>(Table8[[#This Row],[Adj Close]]-Table8[[#This Row],[Forecast 6 Period ]])</f>
        <v>-4.7029235699999958</v>
      </c>
      <c r="O415" s="60">
        <f>Table8[[#This Row],[Erorr 2]]^2</f>
        <v>22.117490105261506</v>
      </c>
      <c r="P415" s="60">
        <f>ABS(Table8[[#This Row],[Erorr 2]])</f>
        <v>4.7029235699999958</v>
      </c>
      <c r="Q415" s="8">
        <f>Table8[[#This Row],[Abs Erorr 4]]/Table8[[#This Row],[Adj Close]]</f>
        <v>3.199005074615309E-2</v>
      </c>
    </row>
    <row r="416" spans="6:17" x14ac:dyDescent="0.3">
      <c r="F416" s="97">
        <v>44067</v>
      </c>
      <c r="G416" s="98">
        <v>146.75196840000001</v>
      </c>
      <c r="H416" s="60">
        <f t="shared" si="12"/>
        <v>148.39924926999998</v>
      </c>
      <c r="I416" s="60">
        <f>(Table8[[#This Row],[Adj Close]]-Table8[[#This Row],[Forecast 3 Period]])</f>
        <v>-1.6472808699999746</v>
      </c>
      <c r="J416" s="60">
        <f>Table8[[#This Row],[Erorr ]]^2</f>
        <v>2.7135342646678731</v>
      </c>
      <c r="K416" s="60">
        <f>ABS(Table8[[#This Row],[Erorr ]])</f>
        <v>1.6472808699999746</v>
      </c>
      <c r="L416" s="8">
        <f>Table8[[#This Row],[Abs Erorr ]]/Table8[[#This Row],[Adj Close]]</f>
        <v>1.1224932026192668E-2</v>
      </c>
      <c r="M416" s="64">
        <f t="shared" si="13"/>
        <v>150.52722014</v>
      </c>
      <c r="N416" s="60">
        <f>(Table8[[#This Row],[Adj Close]]-Table8[[#This Row],[Forecast 6 Period ]])</f>
        <v>-3.7752517399999874</v>
      </c>
      <c r="O416" s="60">
        <f>Table8[[#This Row],[Erorr 2]]^2</f>
        <v>14.252525700372933</v>
      </c>
      <c r="P416" s="60">
        <f>ABS(Table8[[#This Row],[Erorr 2]])</f>
        <v>3.7752517399999874</v>
      </c>
      <c r="Q416" s="8">
        <f>Table8[[#This Row],[Abs Erorr 4]]/Table8[[#This Row],[Adj Close]]</f>
        <v>2.5725390815268867E-2</v>
      </c>
    </row>
    <row r="417" spans="6:17" x14ac:dyDescent="0.3">
      <c r="F417" s="97">
        <v>44068</v>
      </c>
      <c r="G417" s="98">
        <v>146.76161189999999</v>
      </c>
      <c r="H417" s="60">
        <f t="shared" si="12"/>
        <v>147.62762910000001</v>
      </c>
      <c r="I417" s="60">
        <f>(Table8[[#This Row],[Adj Close]]-Table8[[#This Row],[Forecast 3 Period]])</f>
        <v>-0.86601720000001592</v>
      </c>
      <c r="J417" s="60">
        <f>Table8[[#This Row],[Erorr ]]^2</f>
        <v>0.74998579069586757</v>
      </c>
      <c r="K417" s="60">
        <f>ABS(Table8[[#This Row],[Erorr ]])</f>
        <v>0.86601720000001592</v>
      </c>
      <c r="L417" s="8">
        <f>Table8[[#This Row],[Abs Erorr ]]/Table8[[#This Row],[Adj Close]]</f>
        <v>5.9008427938914993E-3</v>
      </c>
      <c r="M417" s="64">
        <f t="shared" si="13"/>
        <v>149.27779388000002</v>
      </c>
      <c r="N417" s="60">
        <f>(Table8[[#This Row],[Adj Close]]-Table8[[#This Row],[Forecast 6 Period ]])</f>
        <v>-2.5161819800000274</v>
      </c>
      <c r="O417" s="60">
        <f>Table8[[#This Row],[Erorr 2]]^2</f>
        <v>6.3311717564768584</v>
      </c>
      <c r="P417" s="60">
        <f>ABS(Table8[[#This Row],[Erorr 2]])</f>
        <v>2.5161819800000274</v>
      </c>
      <c r="Q417" s="8">
        <f>Table8[[#This Row],[Abs Erorr 4]]/Table8[[#This Row],[Adj Close]]</f>
        <v>1.7144687547548172E-2</v>
      </c>
    </row>
    <row r="418" spans="6:17" x14ac:dyDescent="0.3">
      <c r="F418" s="97">
        <v>44069</v>
      </c>
      <c r="G418" s="98">
        <v>146.90609739999999</v>
      </c>
      <c r="H418" s="60">
        <f t="shared" si="12"/>
        <v>146.83385619000001</v>
      </c>
      <c r="I418" s="60">
        <f>(Table8[[#This Row],[Adj Close]]-Table8[[#This Row],[Forecast 3 Period]])</f>
        <v>7.2241209999987177E-2</v>
      </c>
      <c r="J418" s="60">
        <f>Table8[[#This Row],[Erorr ]]^2</f>
        <v>5.2187924222622476E-3</v>
      </c>
      <c r="K418" s="60">
        <f>ABS(Table8[[#This Row],[Erorr ]])</f>
        <v>7.2241209999987177E-2</v>
      </c>
      <c r="L418" s="8">
        <f>Table8[[#This Row],[Abs Erorr ]]/Table8[[#This Row],[Adj Close]]</f>
        <v>4.9175092986975758E-4</v>
      </c>
      <c r="M418" s="64">
        <f t="shared" si="13"/>
        <v>148.3626419</v>
      </c>
      <c r="N418" s="60">
        <f>(Table8[[#This Row],[Adj Close]]-Table8[[#This Row],[Forecast 6 Period ]])</f>
        <v>-1.4565445000000068</v>
      </c>
      <c r="O418" s="60">
        <f>Table8[[#This Row],[Erorr 2]]^2</f>
        <v>2.1215218804802696</v>
      </c>
      <c r="P418" s="60">
        <f>ABS(Table8[[#This Row],[Erorr 2]])</f>
        <v>1.4565445000000068</v>
      </c>
      <c r="Q418" s="8">
        <f>Table8[[#This Row],[Abs Erorr 4]]/Table8[[#This Row],[Adj Close]]</f>
        <v>9.9147994928630301E-3</v>
      </c>
    </row>
    <row r="419" spans="6:17" x14ac:dyDescent="0.3">
      <c r="F419" s="97">
        <v>44070</v>
      </c>
      <c r="G419" s="98">
        <v>145.4322205</v>
      </c>
      <c r="H419" s="60">
        <f t="shared" si="12"/>
        <v>146.81651305</v>
      </c>
      <c r="I419" s="60">
        <f>(Table8[[#This Row],[Adj Close]]-Table8[[#This Row],[Forecast 3 Period]])</f>
        <v>-1.3842925499999978</v>
      </c>
      <c r="J419" s="60">
        <f>Table8[[#This Row],[Erorr ]]^2</f>
        <v>1.9162658639854966</v>
      </c>
      <c r="K419" s="60">
        <f>ABS(Table8[[#This Row],[Erorr ]])</f>
        <v>1.3842925499999978</v>
      </c>
      <c r="L419" s="8">
        <f>Table8[[#This Row],[Abs Erorr ]]/Table8[[#This Row],[Adj Close]]</f>
        <v>9.5184722150343428E-3</v>
      </c>
      <c r="M419" s="64">
        <f t="shared" si="13"/>
        <v>147.35115660999998</v>
      </c>
      <c r="N419" s="60">
        <f>(Table8[[#This Row],[Adj Close]]-Table8[[#This Row],[Forecast 6 Period ]])</f>
        <v>-1.9189361099999758</v>
      </c>
      <c r="O419" s="60">
        <f>Table8[[#This Row],[Erorr 2]]^2</f>
        <v>3.682315794261839</v>
      </c>
      <c r="P419" s="60">
        <f>ABS(Table8[[#This Row],[Erorr 2]])</f>
        <v>1.9189361099999758</v>
      </c>
      <c r="Q419" s="8">
        <f>Table8[[#This Row],[Abs Erorr 4]]/Table8[[#This Row],[Adj Close]]</f>
        <v>1.3194710934087511E-2</v>
      </c>
    </row>
    <row r="420" spans="6:17" x14ac:dyDescent="0.3">
      <c r="F420" s="97">
        <v>44071</v>
      </c>
      <c r="G420" s="98">
        <v>145.547821</v>
      </c>
      <c r="H420" s="60">
        <f t="shared" si="12"/>
        <v>146.27320098999999</v>
      </c>
      <c r="I420" s="60">
        <f>(Table8[[#This Row],[Adj Close]]-Table8[[#This Row],[Forecast 3 Period]])</f>
        <v>-0.72537998999999331</v>
      </c>
      <c r="J420" s="60">
        <f>Table8[[#This Row],[Erorr ]]^2</f>
        <v>0.52617612989239038</v>
      </c>
      <c r="K420" s="60">
        <f>ABS(Table8[[#This Row],[Erorr ]])</f>
        <v>0.72537998999999331</v>
      </c>
      <c r="L420" s="8">
        <f>Table8[[#This Row],[Abs Erorr ]]/Table8[[#This Row],[Adj Close]]</f>
        <v>4.9837914784034683E-3</v>
      </c>
      <c r="M420" s="64">
        <f t="shared" si="13"/>
        <v>146.81266022</v>
      </c>
      <c r="N420" s="60">
        <f>(Table8[[#This Row],[Adj Close]]-Table8[[#This Row],[Forecast 6 Period ]])</f>
        <v>-1.2648392199999989</v>
      </c>
      <c r="O420" s="60">
        <f>Table8[[#This Row],[Erorr 2]]^2</f>
        <v>1.5998182524502056</v>
      </c>
      <c r="P420" s="60">
        <f>ABS(Table8[[#This Row],[Erorr 2]])</f>
        <v>1.2648392199999989</v>
      </c>
      <c r="Q420" s="8">
        <f>Table8[[#This Row],[Abs Erorr 4]]/Table8[[#This Row],[Adj Close]]</f>
        <v>8.6901968803778859E-3</v>
      </c>
    </row>
    <row r="421" spans="6:17" x14ac:dyDescent="0.3">
      <c r="F421" s="97">
        <v>44074</v>
      </c>
      <c r="G421" s="98">
        <v>147.27215580000001</v>
      </c>
      <c r="H421" s="60">
        <f t="shared" si="12"/>
        <v>145.92062377000002</v>
      </c>
      <c r="I421" s="60">
        <f>(Table8[[#This Row],[Adj Close]]-Table8[[#This Row],[Forecast 3 Period]])</f>
        <v>1.3515320299999871</v>
      </c>
      <c r="J421" s="60">
        <f>Table8[[#This Row],[Erorr ]]^2</f>
        <v>1.8266388281158861</v>
      </c>
      <c r="K421" s="60">
        <f>ABS(Table8[[#This Row],[Erorr ]])</f>
        <v>1.3515320299999871</v>
      </c>
      <c r="L421" s="8">
        <f>Table8[[#This Row],[Abs Erorr ]]/Table8[[#This Row],[Adj Close]]</f>
        <v>9.177104950072219E-3</v>
      </c>
      <c r="M421" s="64">
        <f t="shared" si="13"/>
        <v>146.30595397000002</v>
      </c>
      <c r="N421" s="60">
        <f>(Table8[[#This Row],[Adj Close]]-Table8[[#This Row],[Forecast 6 Period ]])</f>
        <v>0.9662018299999886</v>
      </c>
      <c r="O421" s="60">
        <f>Table8[[#This Row],[Erorr 2]]^2</f>
        <v>0.93354597629532687</v>
      </c>
      <c r="P421" s="60">
        <f>ABS(Table8[[#This Row],[Erorr 2]])</f>
        <v>0.9662018299999886</v>
      </c>
      <c r="Q421" s="8">
        <f>Table8[[#This Row],[Abs Erorr 4]]/Table8[[#This Row],[Adj Close]]</f>
        <v>6.5606551676483885E-3</v>
      </c>
    </row>
    <row r="422" spans="6:17" x14ac:dyDescent="0.3">
      <c r="F422" s="97">
        <v>44075</v>
      </c>
      <c r="G422" s="98">
        <v>146.02948000000001</v>
      </c>
      <c r="H422" s="60">
        <f t="shared" si="12"/>
        <v>146.20287476999999</v>
      </c>
      <c r="I422" s="60">
        <f>(Table8[[#This Row],[Adj Close]]-Table8[[#This Row],[Forecast 3 Period]])</f>
        <v>-0.17339476999998737</v>
      </c>
      <c r="J422" s="60">
        <f>Table8[[#This Row],[Erorr ]]^2</f>
        <v>3.0065746263348521E-2</v>
      </c>
      <c r="K422" s="60">
        <f>ABS(Table8[[#This Row],[Erorr ]])</f>
        <v>0.17339476999998737</v>
      </c>
      <c r="L422" s="8">
        <f>Table8[[#This Row],[Abs Erorr ]]/Table8[[#This Row],[Adj Close]]</f>
        <v>1.1873956546307456E-3</v>
      </c>
      <c r="M422" s="64">
        <f t="shared" si="13"/>
        <v>146.38301697</v>
      </c>
      <c r="N422" s="60">
        <f>(Table8[[#This Row],[Adj Close]]-Table8[[#This Row],[Forecast 6 Period ]])</f>
        <v>-0.35353696999999329</v>
      </c>
      <c r="O422" s="60">
        <f>Table8[[#This Row],[Erorr 2]]^2</f>
        <v>0.12498838915677615</v>
      </c>
      <c r="P422" s="60">
        <f>ABS(Table8[[#This Row],[Erorr 2]])</f>
        <v>0.35353696999999329</v>
      </c>
      <c r="Q422" s="8">
        <f>Table8[[#This Row],[Abs Erorr 4]]/Table8[[#This Row],[Adj Close]]</f>
        <v>2.4209972534312476E-3</v>
      </c>
    </row>
    <row r="423" spans="6:17" x14ac:dyDescent="0.3">
      <c r="F423" s="97">
        <v>44076</v>
      </c>
      <c r="G423" s="98">
        <v>152.1272888</v>
      </c>
      <c r="H423" s="60">
        <f t="shared" si="12"/>
        <v>146.25778504000002</v>
      </c>
      <c r="I423" s="60">
        <f>(Table8[[#This Row],[Adj Close]]-Table8[[#This Row],[Forecast 3 Period]])</f>
        <v>5.8695037599999864</v>
      </c>
      <c r="J423" s="60">
        <f>Table8[[#This Row],[Erorr ]]^2</f>
        <v>34.451074388653979</v>
      </c>
      <c r="K423" s="60">
        <f>ABS(Table8[[#This Row],[Erorr ]])</f>
        <v>5.8695037599999864</v>
      </c>
      <c r="L423" s="8">
        <f>Table8[[#This Row],[Abs Erorr ]]/Table8[[#This Row],[Adj Close]]</f>
        <v>3.8582846025189833E-2</v>
      </c>
      <c r="M423" s="64">
        <f t="shared" si="13"/>
        <v>146.22310638999997</v>
      </c>
      <c r="N423" s="60">
        <f>(Table8[[#This Row],[Adj Close]]-Table8[[#This Row],[Forecast 6 Period ]])</f>
        <v>5.9041824100000326</v>
      </c>
      <c r="O423" s="60">
        <f>Table8[[#This Row],[Erorr 2]]^2</f>
        <v>34.859369930553797</v>
      </c>
      <c r="P423" s="60">
        <f>ABS(Table8[[#This Row],[Erorr 2]])</f>
        <v>5.9041824100000326</v>
      </c>
      <c r="Q423" s="8">
        <f>Table8[[#This Row],[Abs Erorr 4]]/Table8[[#This Row],[Adj Close]]</f>
        <v>3.8810804140223608E-2</v>
      </c>
    </row>
    <row r="424" spans="6:17" x14ac:dyDescent="0.3">
      <c r="F424" s="97">
        <v>44077</v>
      </c>
      <c r="G424" s="98">
        <v>150.8268127</v>
      </c>
      <c r="H424" s="60">
        <f t="shared" si="12"/>
        <v>148.84140625999999</v>
      </c>
      <c r="I424" s="60">
        <f>(Table8[[#This Row],[Adj Close]]-Table8[[#This Row],[Forecast 3 Period]])</f>
        <v>1.9854064400000198</v>
      </c>
      <c r="J424" s="60">
        <f>Table8[[#This Row],[Erorr ]]^2</f>
        <v>3.9418387319935522</v>
      </c>
      <c r="K424" s="60">
        <f>ABS(Table8[[#This Row],[Erorr ]])</f>
        <v>1.9854064400000198</v>
      </c>
      <c r="L424" s="8">
        <f>Table8[[#This Row],[Abs Erorr ]]/Table8[[#This Row],[Adj Close]]</f>
        <v>1.3163484691207161E-2</v>
      </c>
      <c r="M424" s="64">
        <f t="shared" si="13"/>
        <v>147.42918091000001</v>
      </c>
      <c r="N424" s="60">
        <f>(Table8[[#This Row],[Adj Close]]-Table8[[#This Row],[Forecast 6 Period ]])</f>
        <v>3.3976317899999913</v>
      </c>
      <c r="O424" s="60">
        <f>Table8[[#This Row],[Erorr 2]]^2</f>
        <v>11.543901780418544</v>
      </c>
      <c r="P424" s="60">
        <f>ABS(Table8[[#This Row],[Erorr 2]])</f>
        <v>3.3976317899999913</v>
      </c>
      <c r="Q424" s="8">
        <f>Table8[[#This Row],[Abs Erorr 4]]/Table8[[#This Row],[Adj Close]]</f>
        <v>2.2526709470139131E-2</v>
      </c>
    </row>
    <row r="425" spans="6:17" x14ac:dyDescent="0.3">
      <c r="F425" s="97">
        <v>44078</v>
      </c>
      <c r="G425" s="98">
        <v>150.66304020000001</v>
      </c>
      <c r="H425" s="60">
        <f t="shared" si="12"/>
        <v>149.77775572000002</v>
      </c>
      <c r="I425" s="60">
        <f>(Table8[[#This Row],[Adj Close]]-Table8[[#This Row],[Forecast 3 Period]])</f>
        <v>0.88528447999999571</v>
      </c>
      <c r="J425" s="60">
        <f>Table8[[#This Row],[Erorr ]]^2</f>
        <v>0.78372861052886278</v>
      </c>
      <c r="K425" s="60">
        <f>ABS(Table8[[#This Row],[Erorr ]])</f>
        <v>0.88528447999999571</v>
      </c>
      <c r="L425" s="8">
        <f>Table8[[#This Row],[Abs Erorr ]]/Table8[[#This Row],[Adj Close]]</f>
        <v>5.8759233772583573E-3</v>
      </c>
      <c r="M425" s="64">
        <f t="shared" si="13"/>
        <v>148.34915161000001</v>
      </c>
      <c r="N425" s="60">
        <f>(Table8[[#This Row],[Adj Close]]-Table8[[#This Row],[Forecast 6 Period ]])</f>
        <v>2.3138885900000048</v>
      </c>
      <c r="O425" s="60">
        <f>Table8[[#This Row],[Erorr 2]]^2</f>
        <v>5.3540804069322103</v>
      </c>
      <c r="P425" s="60">
        <f>ABS(Table8[[#This Row],[Erorr 2]])</f>
        <v>2.3138885900000048</v>
      </c>
      <c r="Q425" s="8">
        <f>Table8[[#This Row],[Abs Erorr 4]]/Table8[[#This Row],[Adj Close]]</f>
        <v>1.5358037292546315E-2</v>
      </c>
    </row>
    <row r="426" spans="6:17" x14ac:dyDescent="0.3">
      <c r="F426" s="97">
        <v>44082</v>
      </c>
      <c r="G426" s="98">
        <v>146.9157257</v>
      </c>
      <c r="H426" s="60">
        <f t="shared" si="12"/>
        <v>151.15144652999999</v>
      </c>
      <c r="I426" s="60">
        <f>(Table8[[#This Row],[Adj Close]]-Table8[[#This Row],[Forecast 3 Period]])</f>
        <v>-4.2357208299999911</v>
      </c>
      <c r="J426" s="60">
        <f>Table8[[#This Row],[Erorr ]]^2</f>
        <v>17.941330949695814</v>
      </c>
      <c r="K426" s="60">
        <f>ABS(Table8[[#This Row],[Erorr ]])</f>
        <v>4.2357208299999911</v>
      </c>
      <c r="L426" s="8">
        <f>Table8[[#This Row],[Abs Erorr ]]/Table8[[#This Row],[Adj Close]]</f>
        <v>2.8830956045163458E-2</v>
      </c>
      <c r="M426" s="64">
        <f t="shared" si="13"/>
        <v>149.21132202000004</v>
      </c>
      <c r="N426" s="60">
        <f>(Table8[[#This Row],[Adj Close]]-Table8[[#This Row],[Forecast 6 Period ]])</f>
        <v>-2.295596320000044</v>
      </c>
      <c r="O426" s="60">
        <f>Table8[[#This Row],[Erorr 2]]^2</f>
        <v>5.2697624643977443</v>
      </c>
      <c r="P426" s="60">
        <f>ABS(Table8[[#This Row],[Erorr 2]])</f>
        <v>2.295596320000044</v>
      </c>
      <c r="Q426" s="8">
        <f>Table8[[#This Row],[Abs Erorr 4]]/Table8[[#This Row],[Adj Close]]</f>
        <v>1.5625259372761918E-2</v>
      </c>
    </row>
    <row r="427" spans="6:17" x14ac:dyDescent="0.3">
      <c r="F427" s="97">
        <v>44083</v>
      </c>
      <c r="G427" s="98">
        <v>151.7997589</v>
      </c>
      <c r="H427" s="60">
        <f t="shared" si="12"/>
        <v>149.21324615</v>
      </c>
      <c r="I427" s="60">
        <f>(Table8[[#This Row],[Adj Close]]-Table8[[#This Row],[Forecast 3 Period]])</f>
        <v>2.5865127499999971</v>
      </c>
      <c r="J427" s="60">
        <f>Table8[[#This Row],[Erorr ]]^2</f>
        <v>6.6900482059125475</v>
      </c>
      <c r="K427" s="60">
        <f>ABS(Table8[[#This Row],[Erorr ]])</f>
        <v>2.5865127499999971</v>
      </c>
      <c r="L427" s="8">
        <f>Table8[[#This Row],[Abs Erorr ]]/Table8[[#This Row],[Adj Close]]</f>
        <v>1.7038977984832605E-2</v>
      </c>
      <c r="M427" s="64">
        <f t="shared" si="13"/>
        <v>149.43673706000001</v>
      </c>
      <c r="N427" s="60">
        <f>(Table8[[#This Row],[Adj Close]]-Table8[[#This Row],[Forecast 6 Period ]])</f>
        <v>2.3630218399999876</v>
      </c>
      <c r="O427" s="60">
        <f>Table8[[#This Row],[Erorr 2]]^2</f>
        <v>5.5838722163169274</v>
      </c>
      <c r="P427" s="60">
        <f>ABS(Table8[[#This Row],[Erorr 2]])</f>
        <v>2.3630218399999876</v>
      </c>
      <c r="Q427" s="8">
        <f>Table8[[#This Row],[Abs Erorr 4]]/Table8[[#This Row],[Adj Close]]</f>
        <v>1.5566703512069858E-2</v>
      </c>
    </row>
    <row r="428" spans="6:17" x14ac:dyDescent="0.3">
      <c r="F428" s="97">
        <v>44084</v>
      </c>
      <c r="G428" s="98">
        <v>153.59153749999999</v>
      </c>
      <c r="H428" s="60">
        <f t="shared" si="12"/>
        <v>149.99353332999999</v>
      </c>
      <c r="I428" s="60">
        <f>(Table8[[#This Row],[Adj Close]]-Table8[[#This Row],[Forecast 3 Period]])</f>
        <v>3.5980041699999958</v>
      </c>
      <c r="J428" s="60">
        <f>Table8[[#This Row],[Erorr ]]^2</f>
        <v>12.945634007337359</v>
      </c>
      <c r="K428" s="60">
        <f>ABS(Table8[[#This Row],[Erorr ]])</f>
        <v>3.5980041699999958</v>
      </c>
      <c r="L428" s="8">
        <f>Table8[[#This Row],[Abs Erorr ]]/Table8[[#This Row],[Adj Close]]</f>
        <v>2.3425796945355768E-2</v>
      </c>
      <c r="M428" s="64">
        <f t="shared" si="13"/>
        <v>149.85674438000001</v>
      </c>
      <c r="N428" s="60">
        <f>(Table8[[#This Row],[Adj Close]]-Table8[[#This Row],[Forecast 6 Period ]])</f>
        <v>3.7347931199999778</v>
      </c>
      <c r="O428" s="60">
        <f>Table8[[#This Row],[Erorr 2]]^2</f>
        <v>13.948679649199168</v>
      </c>
      <c r="P428" s="60">
        <f>ABS(Table8[[#This Row],[Erorr 2]])</f>
        <v>3.7347931199999778</v>
      </c>
      <c r="Q428" s="8">
        <f>Table8[[#This Row],[Abs Erorr 4]]/Table8[[#This Row],[Adj Close]]</f>
        <v>2.4316399072442242E-2</v>
      </c>
    </row>
    <row r="429" spans="6:17" x14ac:dyDescent="0.3">
      <c r="F429" s="97">
        <v>44085</v>
      </c>
      <c r="G429" s="98">
        <v>155.3929291</v>
      </c>
      <c r="H429" s="60">
        <f t="shared" si="12"/>
        <v>151.05126037999997</v>
      </c>
      <c r="I429" s="60">
        <f>(Table8[[#This Row],[Adj Close]]-Table8[[#This Row],[Forecast 3 Period]])</f>
        <v>4.3416687200000297</v>
      </c>
      <c r="J429" s="60">
        <f>Table8[[#This Row],[Erorr ]]^2</f>
        <v>18.850087274226695</v>
      </c>
      <c r="K429" s="60">
        <f>ABS(Table8[[#This Row],[Erorr ]])</f>
        <v>4.3416687200000297</v>
      </c>
      <c r="L429" s="8">
        <f>Table8[[#This Row],[Abs Erorr ]]/Table8[[#This Row],[Adj Close]]</f>
        <v>2.7939937454979278E-2</v>
      </c>
      <c r="M429" s="64">
        <f t="shared" si="13"/>
        <v>150.88942261</v>
      </c>
      <c r="N429" s="60">
        <f>(Table8[[#This Row],[Adj Close]]-Table8[[#This Row],[Forecast 6 Period ]])</f>
        <v>4.5035064900000066</v>
      </c>
      <c r="O429" s="60">
        <f>Table8[[#This Row],[Erorr 2]]^2</f>
        <v>20.281570705472181</v>
      </c>
      <c r="P429" s="60">
        <f>ABS(Table8[[#This Row],[Erorr 2]])</f>
        <v>4.5035064900000066</v>
      </c>
      <c r="Q429" s="8">
        <f>Table8[[#This Row],[Abs Erorr 4]]/Table8[[#This Row],[Adj Close]]</f>
        <v>2.8981411934785432E-2</v>
      </c>
    </row>
    <row r="430" spans="6:17" x14ac:dyDescent="0.3">
      <c r="F430" s="97">
        <v>44088</v>
      </c>
      <c r="G430" s="98">
        <v>158.0613251</v>
      </c>
      <c r="H430" s="60">
        <f t="shared" si="12"/>
        <v>153.77456056</v>
      </c>
      <c r="I430" s="60">
        <f>(Table8[[#This Row],[Adj Close]]-Table8[[#This Row],[Forecast 3 Period]])</f>
        <v>4.2867645400000072</v>
      </c>
      <c r="J430" s="60">
        <f>Table8[[#This Row],[Erorr ]]^2</f>
        <v>18.376350221401474</v>
      </c>
      <c r="K430" s="60">
        <f>ABS(Table8[[#This Row],[Erorr ]])</f>
        <v>4.2867645400000072</v>
      </c>
      <c r="L430" s="8">
        <f>Table8[[#This Row],[Abs Erorr ]]/Table8[[#This Row],[Adj Close]]</f>
        <v>2.7120894610290769E-2</v>
      </c>
      <c r="M430" s="64">
        <f t="shared" si="13"/>
        <v>151.68897552999999</v>
      </c>
      <c r="N430" s="60">
        <f>(Table8[[#This Row],[Adj Close]]-Table8[[#This Row],[Forecast 6 Period ]])</f>
        <v>6.3723495700000115</v>
      </c>
      <c r="O430" s="60">
        <f>Table8[[#This Row],[Erorr 2]]^2</f>
        <v>40.606839042279333</v>
      </c>
      <c r="P430" s="60">
        <f>ABS(Table8[[#This Row],[Erorr 2]])</f>
        <v>6.3723495700000115</v>
      </c>
      <c r="Q430" s="8">
        <f>Table8[[#This Row],[Abs Erorr 4]]/Table8[[#This Row],[Adj Close]]</f>
        <v>4.0315678525208135E-2</v>
      </c>
    </row>
    <row r="431" spans="6:17" x14ac:dyDescent="0.3">
      <c r="F431" s="97">
        <v>44089</v>
      </c>
      <c r="G431" s="98">
        <v>159.05354310000001</v>
      </c>
      <c r="H431" s="60">
        <f t="shared" si="12"/>
        <v>155.91987001999999</v>
      </c>
      <c r="I431" s="60">
        <f>(Table8[[#This Row],[Adj Close]]-Table8[[#This Row],[Forecast 3 Period]])</f>
        <v>3.1336730800000225</v>
      </c>
      <c r="J431" s="60">
        <f>Table8[[#This Row],[Erorr ]]^2</f>
        <v>9.8199069723168275</v>
      </c>
      <c r="K431" s="60">
        <f>ABS(Table8[[#This Row],[Erorr ]])</f>
        <v>3.1336730800000225</v>
      </c>
      <c r="L431" s="8">
        <f>Table8[[#This Row],[Abs Erorr ]]/Table8[[#This Row],[Adj Close]]</f>
        <v>1.9702001092989311E-2</v>
      </c>
      <c r="M431" s="64">
        <f t="shared" si="13"/>
        <v>153.52698670999999</v>
      </c>
      <c r="N431" s="60">
        <f>(Table8[[#This Row],[Adj Close]]-Table8[[#This Row],[Forecast 6 Period ]])</f>
        <v>5.5265563900000245</v>
      </c>
      <c r="O431" s="60">
        <f>Table8[[#This Row],[Erorr 2]]^2</f>
        <v>30.542825531850102</v>
      </c>
      <c r="P431" s="60">
        <f>ABS(Table8[[#This Row],[Erorr 2]])</f>
        <v>5.5265563900000245</v>
      </c>
      <c r="Q431" s="8">
        <f>Table8[[#This Row],[Abs Erorr 4]]/Table8[[#This Row],[Adj Close]]</f>
        <v>3.474651543301599E-2</v>
      </c>
    </row>
    <row r="432" spans="6:17" x14ac:dyDescent="0.3">
      <c r="F432" s="97">
        <v>44090</v>
      </c>
      <c r="G432" s="98">
        <v>160.1228333</v>
      </c>
      <c r="H432" s="60">
        <f t="shared" si="12"/>
        <v>157.65769349999999</v>
      </c>
      <c r="I432" s="60">
        <f>(Table8[[#This Row],[Adj Close]]-Table8[[#This Row],[Forecast 3 Period]])</f>
        <v>2.4651398000000029</v>
      </c>
      <c r="J432" s="60">
        <f>Table8[[#This Row],[Erorr ]]^2</f>
        <v>6.0769142335440538</v>
      </c>
      <c r="K432" s="60">
        <f>ABS(Table8[[#This Row],[Erorr ]])</f>
        <v>2.4651398000000029</v>
      </c>
      <c r="L432" s="8">
        <f>Table8[[#This Row],[Abs Erorr ]]/Table8[[#This Row],[Adj Close]]</f>
        <v>1.539530464953372E-2</v>
      </c>
      <c r="M432" s="64">
        <f t="shared" si="13"/>
        <v>155.09141542</v>
      </c>
      <c r="N432" s="60">
        <f>(Table8[[#This Row],[Adj Close]]-Table8[[#This Row],[Forecast 6 Period ]])</f>
        <v>5.0314178799999922</v>
      </c>
      <c r="O432" s="60">
        <f>Table8[[#This Row],[Erorr 2]]^2</f>
        <v>25.315165883183617</v>
      </c>
      <c r="P432" s="60">
        <f>ABS(Table8[[#This Row],[Erorr 2]])</f>
        <v>5.0314178799999922</v>
      </c>
      <c r="Q432" s="8">
        <f>Table8[[#This Row],[Abs Erorr 4]]/Table8[[#This Row],[Adj Close]]</f>
        <v>3.1422238642088735E-2</v>
      </c>
    </row>
    <row r="433" spans="6:17" x14ac:dyDescent="0.3">
      <c r="F433" s="97">
        <v>44091</v>
      </c>
      <c r="G433" s="98">
        <v>159.6700745</v>
      </c>
      <c r="H433" s="60">
        <f t="shared" si="12"/>
        <v>159.18359378</v>
      </c>
      <c r="I433" s="60">
        <f>(Table8[[#This Row],[Adj Close]]-Table8[[#This Row],[Forecast 3 Period]])</f>
        <v>0.48648072000000298</v>
      </c>
      <c r="J433" s="60">
        <f>Table8[[#This Row],[Erorr ]]^2</f>
        <v>0.23666349093172129</v>
      </c>
      <c r="K433" s="60">
        <f>ABS(Table8[[#This Row],[Erorr ]])</f>
        <v>0.48648072000000298</v>
      </c>
      <c r="L433" s="8">
        <f>Table8[[#This Row],[Abs Erorr ]]/Table8[[#This Row],[Adj Close]]</f>
        <v>3.0467870796916487E-3</v>
      </c>
      <c r="M433" s="64">
        <f t="shared" si="13"/>
        <v>157.06525576000001</v>
      </c>
      <c r="N433" s="60">
        <f>(Table8[[#This Row],[Adj Close]]-Table8[[#This Row],[Forecast 6 Period ]])</f>
        <v>2.6048187399999847</v>
      </c>
      <c r="O433" s="60">
        <f>Table8[[#This Row],[Erorr 2]]^2</f>
        <v>6.7850806682551079</v>
      </c>
      <c r="P433" s="60">
        <f>ABS(Table8[[#This Row],[Erorr 2]])</f>
        <v>2.6048187399999847</v>
      </c>
      <c r="Q433" s="8">
        <f>Table8[[#This Row],[Abs Erorr 4]]/Table8[[#This Row],[Adj Close]]</f>
        <v>1.6313756652001719E-2</v>
      </c>
    </row>
    <row r="434" spans="6:17" x14ac:dyDescent="0.3">
      <c r="F434" s="97">
        <v>44092</v>
      </c>
      <c r="G434" s="98">
        <v>159.8723755</v>
      </c>
      <c r="H434" s="60">
        <f t="shared" si="12"/>
        <v>159.62094271999999</v>
      </c>
      <c r="I434" s="60">
        <f>(Table8[[#This Row],[Adj Close]]-Table8[[#This Row],[Forecast 3 Period]])</f>
        <v>0.25143278000001601</v>
      </c>
      <c r="J434" s="60">
        <f>Table8[[#This Row],[Erorr ]]^2</f>
        <v>6.321844285853645E-2</v>
      </c>
      <c r="K434" s="60">
        <f>ABS(Table8[[#This Row],[Erorr ]])</f>
        <v>0.25143278000001601</v>
      </c>
      <c r="L434" s="8">
        <f>Table8[[#This Row],[Abs Erorr ]]/Table8[[#This Row],[Adj Close]]</f>
        <v>1.5727093515290639E-3</v>
      </c>
      <c r="M434" s="64">
        <f t="shared" si="13"/>
        <v>158.28000186</v>
      </c>
      <c r="N434" s="60">
        <f>(Table8[[#This Row],[Adj Close]]-Table8[[#This Row],[Forecast 6 Period ]])</f>
        <v>1.5923736400000053</v>
      </c>
      <c r="O434" s="60">
        <f>Table8[[#This Row],[Erorr 2]]^2</f>
        <v>2.5356538093668664</v>
      </c>
      <c r="P434" s="60">
        <f>ABS(Table8[[#This Row],[Erorr 2]])</f>
        <v>1.5923736400000053</v>
      </c>
      <c r="Q434" s="8">
        <f>Table8[[#This Row],[Abs Erorr 4]]/Table8[[#This Row],[Adj Close]]</f>
        <v>9.9602800985465131E-3</v>
      </c>
    </row>
    <row r="435" spans="6:17" x14ac:dyDescent="0.3">
      <c r="F435" s="97">
        <v>44095</v>
      </c>
      <c r="G435" s="98">
        <v>154.80532840000001</v>
      </c>
      <c r="H435" s="60">
        <f t="shared" si="12"/>
        <v>159.88682254</v>
      </c>
      <c r="I435" s="60">
        <f>(Table8[[#This Row],[Adj Close]]-Table8[[#This Row],[Forecast 3 Period]])</f>
        <v>-5.0814941399999896</v>
      </c>
      <c r="J435" s="60">
        <f>Table8[[#This Row],[Erorr ]]^2</f>
        <v>25.821582694854232</v>
      </c>
      <c r="K435" s="60">
        <f>ABS(Table8[[#This Row],[Erorr ]])</f>
        <v>5.0814941399999896</v>
      </c>
      <c r="L435" s="8">
        <f>Table8[[#This Row],[Abs Erorr ]]/Table8[[#This Row],[Adj Close]]</f>
        <v>3.2825059657313381E-2</v>
      </c>
      <c r="M435" s="64">
        <f t="shared" si="13"/>
        <v>159.08919070000002</v>
      </c>
      <c r="N435" s="60">
        <f>(Table8[[#This Row],[Adj Close]]-Table8[[#This Row],[Forecast 6 Period ]])</f>
        <v>-4.2838623000000098</v>
      </c>
      <c r="O435" s="60">
        <f>Table8[[#This Row],[Erorr 2]]^2</f>
        <v>18.351476205361372</v>
      </c>
      <c r="P435" s="60">
        <f>ABS(Table8[[#This Row],[Erorr 2]])</f>
        <v>4.2838623000000098</v>
      </c>
      <c r="Q435" s="8">
        <f>Table8[[#This Row],[Abs Erorr 4]]/Table8[[#This Row],[Adj Close]]</f>
        <v>2.7672576546790294E-2</v>
      </c>
    </row>
    <row r="436" spans="6:17" x14ac:dyDescent="0.3">
      <c r="F436" s="97">
        <v>44096</v>
      </c>
      <c r="G436" s="98">
        <v>154.6704407</v>
      </c>
      <c r="H436" s="60">
        <f t="shared" si="12"/>
        <v>157.78486636000002</v>
      </c>
      <c r="I436" s="60">
        <f>(Table8[[#This Row],[Adj Close]]-Table8[[#This Row],[Forecast 3 Period]])</f>
        <v>-3.1144256600000233</v>
      </c>
      <c r="J436" s="60">
        <f>Table8[[#This Row],[Erorr ]]^2</f>
        <v>9.6996471916665801</v>
      </c>
      <c r="K436" s="60">
        <f>ABS(Table8[[#This Row],[Erorr ]])</f>
        <v>3.1144256600000233</v>
      </c>
      <c r="L436" s="8">
        <f>Table8[[#This Row],[Abs Erorr ]]/Table8[[#This Row],[Adj Close]]</f>
        <v>2.0135881464518408E-2</v>
      </c>
      <c r="M436" s="64">
        <f t="shared" si="13"/>
        <v>158.60560916000003</v>
      </c>
      <c r="N436" s="60">
        <f>(Table8[[#This Row],[Adj Close]]-Table8[[#This Row],[Forecast 6 Period ]])</f>
        <v>-3.9351684600000283</v>
      </c>
      <c r="O436" s="60">
        <f>Table8[[#This Row],[Erorr 2]]^2</f>
        <v>15.485550808578994</v>
      </c>
      <c r="P436" s="60">
        <f>ABS(Table8[[#This Row],[Erorr 2]])</f>
        <v>3.9351684600000283</v>
      </c>
      <c r="Q436" s="8">
        <f>Table8[[#This Row],[Abs Erorr 4]]/Table8[[#This Row],[Adj Close]]</f>
        <v>2.5442278706845557E-2</v>
      </c>
    </row>
    <row r="437" spans="6:17" x14ac:dyDescent="0.3">
      <c r="F437" s="97">
        <v>44097</v>
      </c>
      <c r="G437" s="98">
        <v>158.38885500000001</v>
      </c>
      <c r="H437" s="60">
        <f t="shared" si="12"/>
        <v>156.27148745</v>
      </c>
      <c r="I437" s="60">
        <f>(Table8[[#This Row],[Adj Close]]-Table8[[#This Row],[Forecast 3 Period]])</f>
        <v>2.1173675500000115</v>
      </c>
      <c r="J437" s="60">
        <f>Table8[[#This Row],[Erorr ]]^2</f>
        <v>4.4832453417930509</v>
      </c>
      <c r="K437" s="60">
        <f>ABS(Table8[[#This Row],[Erorr ]])</f>
        <v>2.1173675500000115</v>
      </c>
      <c r="L437" s="8">
        <f>Table8[[#This Row],[Abs Erorr ]]/Table8[[#This Row],[Adj Close]]</f>
        <v>1.3368159963022723E-2</v>
      </c>
      <c r="M437" s="64">
        <f t="shared" si="13"/>
        <v>157.72128146000003</v>
      </c>
      <c r="N437" s="60">
        <f>(Table8[[#This Row],[Adj Close]]-Table8[[#This Row],[Forecast 6 Period ]])</f>
        <v>0.66757353999997804</v>
      </c>
      <c r="O437" s="60">
        <f>Table8[[#This Row],[Erorr 2]]^2</f>
        <v>0.44565443130810228</v>
      </c>
      <c r="P437" s="60">
        <f>ABS(Table8[[#This Row],[Erorr 2]])</f>
        <v>0.66757353999997804</v>
      </c>
      <c r="Q437" s="8">
        <f>Table8[[#This Row],[Abs Erorr 4]]/Table8[[#This Row],[Adj Close]]</f>
        <v>4.2147759701904406E-3</v>
      </c>
    </row>
    <row r="438" spans="6:17" x14ac:dyDescent="0.3">
      <c r="F438" s="97">
        <v>44098</v>
      </c>
      <c r="G438" s="98">
        <v>156.78010560000001</v>
      </c>
      <c r="H438" s="60">
        <f t="shared" si="12"/>
        <v>156.19827272999999</v>
      </c>
      <c r="I438" s="60">
        <f>(Table8[[#This Row],[Adj Close]]-Table8[[#This Row],[Forecast 3 Period]])</f>
        <v>0.58183287000002792</v>
      </c>
      <c r="J438" s="60">
        <f>Table8[[#This Row],[Erorr ]]^2</f>
        <v>0.3385294886124694</v>
      </c>
      <c r="K438" s="60">
        <f>ABS(Table8[[#This Row],[Erorr ]])</f>
        <v>0.58183287000002792</v>
      </c>
      <c r="L438" s="8">
        <f>Table8[[#This Row],[Abs Erorr ]]/Table8[[#This Row],[Adj Close]]</f>
        <v>3.7111396740890311E-3</v>
      </c>
      <c r="M438" s="64">
        <f t="shared" si="13"/>
        <v>157.52669070000002</v>
      </c>
      <c r="N438" s="60">
        <f>(Table8[[#This Row],[Adj Close]]-Table8[[#This Row],[Forecast 6 Period ]])</f>
        <v>-0.74658510000000433</v>
      </c>
      <c r="O438" s="60">
        <f>Table8[[#This Row],[Erorr 2]]^2</f>
        <v>0.55738931154201643</v>
      </c>
      <c r="P438" s="60">
        <f>ABS(Table8[[#This Row],[Erorr 2]])</f>
        <v>0.74658510000000433</v>
      </c>
      <c r="Q438" s="8">
        <f>Table8[[#This Row],[Abs Erorr 4]]/Table8[[#This Row],[Adj Close]]</f>
        <v>4.76198875579788E-3</v>
      </c>
    </row>
    <row r="439" spans="6:17" x14ac:dyDescent="0.3">
      <c r="F439" s="97">
        <v>44099</v>
      </c>
      <c r="G439" s="98">
        <v>157.5122375</v>
      </c>
      <c r="H439" s="60">
        <f t="shared" si="12"/>
        <v>156.62983095000001</v>
      </c>
      <c r="I439" s="60">
        <f>(Table8[[#This Row],[Adj Close]]-Table8[[#This Row],[Forecast 3 Period]])</f>
        <v>0.88240654999998469</v>
      </c>
      <c r="J439" s="60">
        <f>Table8[[#This Row],[Erorr ]]^2</f>
        <v>0.77864131948287552</v>
      </c>
      <c r="K439" s="60">
        <f>ABS(Table8[[#This Row],[Erorr ]])</f>
        <v>0.88240654999998469</v>
      </c>
      <c r="L439" s="8">
        <f>Table8[[#This Row],[Abs Erorr ]]/Table8[[#This Row],[Adj Close]]</f>
        <v>5.6021459919898906E-3</v>
      </c>
      <c r="M439" s="64">
        <f t="shared" si="13"/>
        <v>156.88319094000002</v>
      </c>
      <c r="N439" s="60">
        <f>(Table8[[#This Row],[Adj Close]]-Table8[[#This Row],[Forecast 6 Period ]])</f>
        <v>0.62904655999997772</v>
      </c>
      <c r="O439" s="60">
        <f>Table8[[#This Row],[Erorr 2]]^2</f>
        <v>0.39569957464780559</v>
      </c>
      <c r="P439" s="60">
        <f>ABS(Table8[[#This Row],[Erorr 2]])</f>
        <v>0.62904655999997772</v>
      </c>
      <c r="Q439" s="8">
        <f>Table8[[#This Row],[Abs Erorr 4]]/Table8[[#This Row],[Adj Close]]</f>
        <v>3.9936361135113566E-3</v>
      </c>
    </row>
    <row r="440" spans="6:17" x14ac:dyDescent="0.3">
      <c r="F440" s="97">
        <v>44102</v>
      </c>
      <c r="G440" s="98">
        <v>159.1498871</v>
      </c>
      <c r="H440" s="60">
        <f t="shared" si="12"/>
        <v>157.55558318000001</v>
      </c>
      <c r="I440" s="60">
        <f>(Table8[[#This Row],[Adj Close]]-Table8[[#This Row],[Forecast 3 Period]])</f>
        <v>1.5943039199999873</v>
      </c>
      <c r="J440" s="60">
        <f>Table8[[#This Row],[Erorr ]]^2</f>
        <v>2.5418049893273258</v>
      </c>
      <c r="K440" s="60">
        <f>ABS(Table8[[#This Row],[Erorr ]])</f>
        <v>1.5943039199999873</v>
      </c>
      <c r="L440" s="8">
        <f>Table8[[#This Row],[Abs Erorr ]]/Table8[[#This Row],[Adj Close]]</f>
        <v>1.0017625202575386E-2</v>
      </c>
      <c r="M440" s="64">
        <f t="shared" si="13"/>
        <v>156.93809815000003</v>
      </c>
      <c r="N440" s="60">
        <f>(Table8[[#This Row],[Adj Close]]-Table8[[#This Row],[Forecast 6 Period ]])</f>
        <v>2.2117889499999706</v>
      </c>
      <c r="O440" s="60">
        <f>Table8[[#This Row],[Erorr 2]]^2</f>
        <v>4.8920103593419721</v>
      </c>
      <c r="P440" s="60">
        <f>ABS(Table8[[#This Row],[Erorr 2]])</f>
        <v>2.2117889499999706</v>
      </c>
      <c r="Q440" s="8">
        <f>Table8[[#This Row],[Abs Erorr 4]]/Table8[[#This Row],[Adj Close]]</f>
        <v>1.3897521325982584E-2</v>
      </c>
    </row>
    <row r="441" spans="6:17" x14ac:dyDescent="0.3">
      <c r="F441" s="97">
        <v>44103</v>
      </c>
      <c r="G441" s="98">
        <v>159.4003448</v>
      </c>
      <c r="H441" s="60">
        <f t="shared" si="12"/>
        <v>157.94765777000001</v>
      </c>
      <c r="I441" s="60">
        <f>(Table8[[#This Row],[Adj Close]]-Table8[[#This Row],[Forecast 3 Period]])</f>
        <v>1.4526870299999928</v>
      </c>
      <c r="J441" s="60">
        <f>Table8[[#This Row],[Erorr ]]^2</f>
        <v>2.1102996071301998</v>
      </c>
      <c r="K441" s="60">
        <f>ABS(Table8[[#This Row],[Erorr ]])</f>
        <v>1.4526870299999928</v>
      </c>
      <c r="L441" s="8">
        <f>Table8[[#This Row],[Abs Erorr ]]/Table8[[#This Row],[Adj Close]]</f>
        <v>9.1134497345202285E-3</v>
      </c>
      <c r="M441" s="64">
        <f t="shared" si="13"/>
        <v>157.31379395000002</v>
      </c>
      <c r="N441" s="60">
        <f>(Table8[[#This Row],[Adj Close]]-Table8[[#This Row],[Forecast 6 Period ]])</f>
        <v>2.0865508499999805</v>
      </c>
      <c r="O441" s="60">
        <f>Table8[[#This Row],[Erorr 2]]^2</f>
        <v>4.3536944496356416</v>
      </c>
      <c r="P441" s="60">
        <f>ABS(Table8[[#This Row],[Erorr 2]])</f>
        <v>2.0865508499999805</v>
      </c>
      <c r="Q441" s="8">
        <f>Table8[[#This Row],[Abs Erorr 4]]/Table8[[#This Row],[Adj Close]]</f>
        <v>1.3090002111463316E-2</v>
      </c>
    </row>
    <row r="442" spans="6:17" x14ac:dyDescent="0.3">
      <c r="F442" s="97">
        <v>44104</v>
      </c>
      <c r="G442" s="98">
        <v>157.14617920000001</v>
      </c>
      <c r="H442" s="60">
        <f t="shared" si="12"/>
        <v>158.7587753</v>
      </c>
      <c r="I442" s="60">
        <f>(Table8[[#This Row],[Adj Close]]-Table8[[#This Row],[Forecast 3 Period]])</f>
        <v>-1.6125960999999904</v>
      </c>
      <c r="J442" s="60">
        <f>Table8[[#This Row],[Erorr ]]^2</f>
        <v>2.6004661817351793</v>
      </c>
      <c r="K442" s="60">
        <f>ABS(Table8[[#This Row],[Erorr ]])</f>
        <v>1.6125960999999904</v>
      </c>
      <c r="L442" s="8">
        <f>Table8[[#This Row],[Abs Erorr ]]/Table8[[#This Row],[Adj Close]]</f>
        <v>1.0261758244517282E-2</v>
      </c>
      <c r="M442" s="64">
        <f t="shared" si="13"/>
        <v>157.87444457000004</v>
      </c>
      <c r="N442" s="60">
        <f>(Table8[[#This Row],[Adj Close]]-Table8[[#This Row],[Forecast 6 Period ]])</f>
        <v>-0.728265370000031</v>
      </c>
      <c r="O442" s="60">
        <f>Table8[[#This Row],[Erorr 2]]^2</f>
        <v>0.53037044914128206</v>
      </c>
      <c r="P442" s="60">
        <f>ABS(Table8[[#This Row],[Erorr 2]])</f>
        <v>0.728265370000031</v>
      </c>
      <c r="Q442" s="8">
        <f>Table8[[#This Row],[Abs Erorr 4]]/Table8[[#This Row],[Adj Close]]</f>
        <v>4.6343180197411437E-3</v>
      </c>
    </row>
    <row r="443" spans="6:17" x14ac:dyDescent="0.3">
      <c r="F443" s="97">
        <v>44105</v>
      </c>
      <c r="G443" s="98">
        <v>158.0420685</v>
      </c>
      <c r="H443" s="60">
        <f t="shared" si="12"/>
        <v>158.42354125</v>
      </c>
      <c r="I443" s="60">
        <f>(Table8[[#This Row],[Adj Close]]-Table8[[#This Row],[Forecast 3 Period]])</f>
        <v>-0.38147275000000036</v>
      </c>
      <c r="J443" s="60">
        <f>Table8[[#This Row],[Erorr ]]^2</f>
        <v>0.14552145899256277</v>
      </c>
      <c r="K443" s="60">
        <f>ABS(Table8[[#This Row],[Erorr ]])</f>
        <v>0.38147275000000036</v>
      </c>
      <c r="L443" s="8">
        <f>Table8[[#This Row],[Abs Erorr ]]/Table8[[#This Row],[Adj Close]]</f>
        <v>2.4137418196345638E-3</v>
      </c>
      <c r="M443" s="64">
        <f t="shared" si="13"/>
        <v>158.15862578000002</v>
      </c>
      <c r="N443" s="60">
        <f>(Table8[[#This Row],[Adj Close]]-Table8[[#This Row],[Forecast 6 Period ]])</f>
        <v>-0.11655728000002341</v>
      </c>
      <c r="O443" s="60">
        <f>Table8[[#This Row],[Erorr 2]]^2</f>
        <v>1.3585599521003857E-2</v>
      </c>
      <c r="P443" s="60">
        <f>ABS(Table8[[#This Row],[Erorr 2]])</f>
        <v>0.11655728000002341</v>
      </c>
      <c r="Q443" s="8">
        <f>Table8[[#This Row],[Abs Erorr 4]]/Table8[[#This Row],[Adj Close]]</f>
        <v>7.3750793764144776E-4</v>
      </c>
    </row>
    <row r="444" spans="6:17" x14ac:dyDescent="0.3">
      <c r="F444" s="97">
        <v>44106</v>
      </c>
      <c r="G444" s="98">
        <v>157.0691071</v>
      </c>
      <c r="H444" s="60">
        <f t="shared" si="12"/>
        <v>158.18078459999998</v>
      </c>
      <c r="I444" s="60">
        <f>(Table8[[#This Row],[Adj Close]]-Table8[[#This Row],[Forecast 3 Period]])</f>
        <v>-1.1116774999999848</v>
      </c>
      <c r="J444" s="60">
        <f>Table8[[#This Row],[Erorr ]]^2</f>
        <v>1.2358268640062162</v>
      </c>
      <c r="K444" s="60">
        <f>ABS(Table8[[#This Row],[Erorr ]])</f>
        <v>1.1116774999999848</v>
      </c>
      <c r="L444" s="8">
        <f>Table8[[#This Row],[Abs Erorr ]]/Table8[[#This Row],[Adj Close]]</f>
        <v>7.0776330274305403E-3</v>
      </c>
      <c r="M444" s="64">
        <f t="shared" si="13"/>
        <v>158.17693023000001</v>
      </c>
      <c r="N444" s="60">
        <f>(Table8[[#This Row],[Adj Close]]-Table8[[#This Row],[Forecast 6 Period ]])</f>
        <v>-1.1078231300000141</v>
      </c>
      <c r="O444" s="60">
        <f>Table8[[#This Row],[Erorr 2]]^2</f>
        <v>1.2272720873630281</v>
      </c>
      <c r="P444" s="60">
        <f>ABS(Table8[[#This Row],[Erorr 2]])</f>
        <v>1.1078231300000141</v>
      </c>
      <c r="Q444" s="8">
        <f>Table8[[#This Row],[Abs Erorr 4]]/Table8[[#This Row],[Adj Close]]</f>
        <v>7.0530937015813346E-3</v>
      </c>
    </row>
    <row r="445" spans="6:17" x14ac:dyDescent="0.3">
      <c r="F445" s="97">
        <v>44109</v>
      </c>
      <c r="G445" s="98">
        <v>156.36589050000001</v>
      </c>
      <c r="H445" s="60">
        <f t="shared" si="12"/>
        <v>157.38411715000001</v>
      </c>
      <c r="I445" s="60">
        <f>(Table8[[#This Row],[Adj Close]]-Table8[[#This Row],[Forecast 3 Period]])</f>
        <v>-1.0182266500000026</v>
      </c>
      <c r="J445" s="60">
        <f>Table8[[#This Row],[Erorr ]]^2</f>
        <v>1.0367855107702277</v>
      </c>
      <c r="K445" s="60">
        <f>ABS(Table8[[#This Row],[Erorr ]])</f>
        <v>1.0182266500000026</v>
      </c>
      <c r="L445" s="8">
        <f>Table8[[#This Row],[Abs Erorr ]]/Table8[[#This Row],[Adj Close]]</f>
        <v>6.5118207477608582E-3</v>
      </c>
      <c r="M445" s="64">
        <f t="shared" si="13"/>
        <v>157.99775238000001</v>
      </c>
      <c r="N445" s="60">
        <f>(Table8[[#This Row],[Adj Close]]-Table8[[#This Row],[Forecast 6 Period ]])</f>
        <v>-1.6318618800000024</v>
      </c>
      <c r="O445" s="60">
        <f>Table8[[#This Row],[Erorr 2]]^2</f>
        <v>2.6629731953971425</v>
      </c>
      <c r="P445" s="60">
        <f>ABS(Table8[[#This Row],[Erorr 2]])</f>
        <v>1.6318618800000024</v>
      </c>
      <c r="Q445" s="8">
        <f>Table8[[#This Row],[Abs Erorr 4]]/Table8[[#This Row],[Adj Close]]</f>
        <v>1.0436175528959127E-2</v>
      </c>
    </row>
    <row r="446" spans="6:17" x14ac:dyDescent="0.3">
      <c r="F446" s="97">
        <v>44110</v>
      </c>
      <c r="G446" s="98">
        <v>155.20989990000001</v>
      </c>
      <c r="H446" s="60">
        <f t="shared" si="12"/>
        <v>157.07970888</v>
      </c>
      <c r="I446" s="60">
        <f>(Table8[[#This Row],[Adj Close]]-Table8[[#This Row],[Forecast 3 Period]])</f>
        <v>-1.8698089799999877</v>
      </c>
      <c r="J446" s="60">
        <f>Table8[[#This Row],[Erorr ]]^2</f>
        <v>3.4961856216885945</v>
      </c>
      <c r="K446" s="60">
        <f>ABS(Table8[[#This Row],[Erorr ]])</f>
        <v>1.8698089799999877</v>
      </c>
      <c r="L446" s="8">
        <f>Table8[[#This Row],[Abs Erorr ]]/Table8[[#This Row],[Adj Close]]</f>
        <v>1.2046969820898567E-2</v>
      </c>
      <c r="M446" s="64">
        <f t="shared" si="13"/>
        <v>157.57967224999999</v>
      </c>
      <c r="N446" s="60">
        <f>(Table8[[#This Row],[Adj Close]]-Table8[[#This Row],[Forecast 6 Period ]])</f>
        <v>-2.3697723499999768</v>
      </c>
      <c r="O446" s="60">
        <f>Table8[[#This Row],[Erorr 2]]^2</f>
        <v>5.6158209908244121</v>
      </c>
      <c r="P446" s="60">
        <f>ABS(Table8[[#This Row],[Erorr 2]])</f>
        <v>2.3697723499999768</v>
      </c>
      <c r="Q446" s="8">
        <f>Table8[[#This Row],[Abs Erorr 4]]/Table8[[#This Row],[Adj Close]]</f>
        <v>1.5268177812928134E-2</v>
      </c>
    </row>
    <row r="447" spans="6:17" x14ac:dyDescent="0.3">
      <c r="F447" s="97">
        <v>44111</v>
      </c>
      <c r="G447" s="98">
        <v>158.09022519999999</v>
      </c>
      <c r="H447" s="60">
        <f t="shared" si="12"/>
        <v>156.11445924</v>
      </c>
      <c r="I447" s="60">
        <f>(Table8[[#This Row],[Adj Close]]-Table8[[#This Row],[Forecast 3 Period]])</f>
        <v>1.9757659599999897</v>
      </c>
      <c r="J447" s="60">
        <f>Table8[[#This Row],[Erorr ]]^2</f>
        <v>3.9036511286946811</v>
      </c>
      <c r="K447" s="60">
        <f>ABS(Table8[[#This Row],[Erorr ]])</f>
        <v>1.9757659599999897</v>
      </c>
      <c r="L447" s="8">
        <f>Table8[[#This Row],[Abs Erorr ]]/Table8[[#This Row],[Adj Close]]</f>
        <v>1.2497711085555401E-2</v>
      </c>
      <c r="M447" s="64">
        <f t="shared" si="13"/>
        <v>156.99204560000001</v>
      </c>
      <c r="N447" s="60">
        <f>(Table8[[#This Row],[Adj Close]]-Table8[[#This Row],[Forecast 6 Period ]])</f>
        <v>1.0981795999999804</v>
      </c>
      <c r="O447" s="60">
        <f>Table8[[#This Row],[Erorr 2]]^2</f>
        <v>1.2059984338561169</v>
      </c>
      <c r="P447" s="60">
        <f>ABS(Table8[[#This Row],[Erorr 2]])</f>
        <v>1.0981795999999804</v>
      </c>
      <c r="Q447" s="8">
        <f>Table8[[#This Row],[Abs Erorr 4]]/Table8[[#This Row],[Adj Close]]</f>
        <v>6.9465370082854461E-3</v>
      </c>
    </row>
    <row r="448" spans="6:17" x14ac:dyDescent="0.3">
      <c r="F448" s="97">
        <v>44112</v>
      </c>
      <c r="G448" s="98">
        <v>157.68562320000001</v>
      </c>
      <c r="H448" s="60">
        <f t="shared" si="12"/>
        <v>156.7088272</v>
      </c>
      <c r="I448" s="60">
        <f>(Table8[[#This Row],[Adj Close]]-Table8[[#This Row],[Forecast 3 Period]])</f>
        <v>0.97679600000000733</v>
      </c>
      <c r="J448" s="60">
        <f>Table8[[#This Row],[Erorr ]]^2</f>
        <v>0.95413042561601435</v>
      </c>
      <c r="K448" s="60">
        <f>ABS(Table8[[#This Row],[Erorr ]])</f>
        <v>0.97679600000000733</v>
      </c>
      <c r="L448" s="8">
        <f>Table8[[#This Row],[Abs Erorr ]]/Table8[[#This Row],[Adj Close]]</f>
        <v>6.1945786824274497E-3</v>
      </c>
      <c r="M448" s="64">
        <f t="shared" si="13"/>
        <v>156.86584931000002</v>
      </c>
      <c r="N448" s="60">
        <f>(Table8[[#This Row],[Adj Close]]-Table8[[#This Row],[Forecast 6 Period ]])</f>
        <v>0.81977388999999334</v>
      </c>
      <c r="O448" s="60">
        <f>Table8[[#This Row],[Erorr 2]]^2</f>
        <v>0.67202923072572118</v>
      </c>
      <c r="P448" s="60">
        <f>ABS(Table8[[#This Row],[Erorr 2]])</f>
        <v>0.81977388999999334</v>
      </c>
      <c r="Q448" s="8">
        <f>Table8[[#This Row],[Abs Erorr 4]]/Table8[[#This Row],[Adj Close]]</f>
        <v>5.1987865054776488E-3</v>
      </c>
    </row>
    <row r="449" spans="6:17" x14ac:dyDescent="0.3">
      <c r="F449" s="97">
        <v>44113</v>
      </c>
      <c r="G449" s="98">
        <v>160.89347839999999</v>
      </c>
      <c r="H449" s="60">
        <f t="shared" si="12"/>
        <v>157.06428681</v>
      </c>
      <c r="I449" s="60">
        <f>(Table8[[#This Row],[Adj Close]]-Table8[[#This Row],[Forecast 3 Period]])</f>
        <v>3.8291915899999935</v>
      </c>
      <c r="J449" s="60">
        <f>Table8[[#This Row],[Erorr ]]^2</f>
        <v>14.662708232926679</v>
      </c>
      <c r="K449" s="60">
        <f>ABS(Table8[[#This Row],[Erorr ]])</f>
        <v>3.8291915899999935</v>
      </c>
      <c r="L449" s="8">
        <f>Table8[[#This Row],[Abs Erorr ]]/Table8[[#This Row],[Adj Close]]</f>
        <v>2.3799545065960818E-2</v>
      </c>
      <c r="M449" s="64">
        <f t="shared" si="13"/>
        <v>156.98144531999998</v>
      </c>
      <c r="N449" s="60">
        <f>(Table8[[#This Row],[Adj Close]]-Table8[[#This Row],[Forecast 6 Period ]])</f>
        <v>3.9120330800000147</v>
      </c>
      <c r="O449" s="60">
        <f>Table8[[#This Row],[Erorr 2]]^2</f>
        <v>15.304002819014402</v>
      </c>
      <c r="P449" s="60">
        <f>ABS(Table8[[#This Row],[Erorr 2]])</f>
        <v>3.9120330800000147</v>
      </c>
      <c r="Q449" s="8">
        <f>Table8[[#This Row],[Abs Erorr 4]]/Table8[[#This Row],[Adj Close]]</f>
        <v>2.4314429142207016E-2</v>
      </c>
    </row>
    <row r="450" spans="6:17" x14ac:dyDescent="0.3">
      <c r="F450" s="97">
        <v>44116</v>
      </c>
      <c r="G450" s="98">
        <v>162.74307250000001</v>
      </c>
      <c r="H450" s="60">
        <f t="shared" si="12"/>
        <v>159.09014587999999</v>
      </c>
      <c r="I450" s="60">
        <f>(Table8[[#This Row],[Adj Close]]-Table8[[#This Row],[Forecast 3 Period]])</f>
        <v>3.6529266200000166</v>
      </c>
      <c r="J450" s="60">
        <f>Table8[[#This Row],[Erorr ]]^2</f>
        <v>13.343872891104745</v>
      </c>
      <c r="K450" s="60">
        <f>ABS(Table8[[#This Row],[Erorr ]])</f>
        <v>3.6529266200000166</v>
      </c>
      <c r="L450" s="8">
        <f>Table8[[#This Row],[Abs Erorr ]]/Table8[[#This Row],[Adj Close]]</f>
        <v>2.2445973053630386E-2</v>
      </c>
      <c r="M450" s="64">
        <f t="shared" si="13"/>
        <v>157.7193451</v>
      </c>
      <c r="N450" s="60">
        <f>(Table8[[#This Row],[Adj Close]]-Table8[[#This Row],[Forecast 6 Period ]])</f>
        <v>5.0237274000000127</v>
      </c>
      <c r="O450" s="60">
        <f>Table8[[#This Row],[Erorr 2]]^2</f>
        <v>25.237836989510889</v>
      </c>
      <c r="P450" s="60">
        <f>ABS(Table8[[#This Row],[Erorr 2]])</f>
        <v>5.0237274000000127</v>
      </c>
      <c r="Q450" s="8">
        <f>Table8[[#This Row],[Abs Erorr 4]]/Table8[[#This Row],[Adj Close]]</f>
        <v>3.0869070632791526E-2</v>
      </c>
    </row>
    <row r="451" spans="6:17" x14ac:dyDescent="0.3">
      <c r="F451" s="97">
        <v>44117</v>
      </c>
      <c r="G451" s="98">
        <v>161.91462709999999</v>
      </c>
      <c r="H451" s="60">
        <f t="shared" si="12"/>
        <v>160.67095948000002</v>
      </c>
      <c r="I451" s="60">
        <f>(Table8[[#This Row],[Adj Close]]-Table8[[#This Row],[Forecast 3 Period]])</f>
        <v>1.2436676199999681</v>
      </c>
      <c r="J451" s="60">
        <f>Table8[[#This Row],[Erorr ]]^2</f>
        <v>1.5467091490363851</v>
      </c>
      <c r="K451" s="60">
        <f>ABS(Table8[[#This Row],[Erorr ]])</f>
        <v>1.2436676199999681</v>
      </c>
      <c r="L451" s="8">
        <f>Table8[[#This Row],[Abs Erorr ]]/Table8[[#This Row],[Adj Close]]</f>
        <v>7.6810084565853793E-3</v>
      </c>
      <c r="M451" s="64">
        <f t="shared" si="13"/>
        <v>159.04005889999999</v>
      </c>
      <c r="N451" s="60">
        <f>(Table8[[#This Row],[Adj Close]]-Table8[[#This Row],[Forecast 6 Period ]])</f>
        <v>2.8745681999999988</v>
      </c>
      <c r="O451" s="60">
        <f>Table8[[#This Row],[Erorr 2]]^2</f>
        <v>8.2631423364512333</v>
      </c>
      <c r="P451" s="60">
        <f>ABS(Table8[[#This Row],[Erorr 2]])</f>
        <v>2.8745681999999988</v>
      </c>
      <c r="Q451" s="8">
        <f>Table8[[#This Row],[Abs Erorr 4]]/Table8[[#This Row],[Adj Close]]</f>
        <v>1.7753604177000257E-2</v>
      </c>
    </row>
    <row r="452" spans="6:17" x14ac:dyDescent="0.3">
      <c r="F452" s="97">
        <v>44118</v>
      </c>
      <c r="G452" s="98">
        <v>160.62374879999999</v>
      </c>
      <c r="H452" s="60">
        <f t="shared" si="12"/>
        <v>161.85681610999998</v>
      </c>
      <c r="I452" s="60">
        <f>(Table8[[#This Row],[Adj Close]]-Table8[[#This Row],[Forecast 3 Period]])</f>
        <v>-1.2330673099999956</v>
      </c>
      <c r="J452" s="60">
        <f>Table8[[#This Row],[Erorr ]]^2</f>
        <v>1.5204549909906253</v>
      </c>
      <c r="K452" s="60">
        <f>ABS(Table8[[#This Row],[Erorr ]])</f>
        <v>1.2330673099999956</v>
      </c>
      <c r="L452" s="8">
        <f>Table8[[#This Row],[Abs Erorr ]]/Table8[[#This Row],[Adj Close]]</f>
        <v>7.6767434405689561E-3</v>
      </c>
      <c r="M452" s="64">
        <f t="shared" si="13"/>
        <v>159.97737275</v>
      </c>
      <c r="N452" s="60">
        <f>(Table8[[#This Row],[Adj Close]]-Table8[[#This Row],[Forecast 6 Period ]])</f>
        <v>0.64637604999998644</v>
      </c>
      <c r="O452" s="60">
        <f>Table8[[#This Row],[Erorr 2]]^2</f>
        <v>0.41780199801358497</v>
      </c>
      <c r="P452" s="60">
        <f>ABS(Table8[[#This Row],[Erorr 2]])</f>
        <v>0.64637604999998644</v>
      </c>
      <c r="Q452" s="8">
        <f>Table8[[#This Row],[Abs Erorr 4]]/Table8[[#This Row],[Adj Close]]</f>
        <v>4.0241623970862428E-3</v>
      </c>
    </row>
    <row r="453" spans="6:17" x14ac:dyDescent="0.3">
      <c r="F453" s="97">
        <v>44119</v>
      </c>
      <c r="G453" s="98">
        <v>156.78010560000001</v>
      </c>
      <c r="H453" s="60">
        <f t="shared" si="12"/>
        <v>161.6468094</v>
      </c>
      <c r="I453" s="60">
        <f>(Table8[[#This Row],[Adj Close]]-Table8[[#This Row],[Forecast 3 Period]])</f>
        <v>-4.866703799999982</v>
      </c>
      <c r="J453" s="60">
        <f>Table8[[#This Row],[Erorr ]]^2</f>
        <v>23.684805876934266</v>
      </c>
      <c r="K453" s="60">
        <f>ABS(Table8[[#This Row],[Erorr ]])</f>
        <v>4.866703799999982</v>
      </c>
      <c r="L453" s="8">
        <f>Table8[[#This Row],[Abs Erorr ]]/Table8[[#This Row],[Adj Close]]</f>
        <v>3.1041590266666981E-2</v>
      </c>
      <c r="M453" s="64">
        <f t="shared" si="13"/>
        <v>160.81257020000004</v>
      </c>
      <c r="N453" s="60">
        <f>(Table8[[#This Row],[Adj Close]]-Table8[[#This Row],[Forecast 6 Period ]])</f>
        <v>-4.0324646000000257</v>
      </c>
      <c r="O453" s="60">
        <f>Table8[[#This Row],[Erorr 2]]^2</f>
        <v>16.260770750253368</v>
      </c>
      <c r="P453" s="60">
        <f>ABS(Table8[[#This Row],[Erorr 2]])</f>
        <v>4.0324646000000257</v>
      </c>
      <c r="Q453" s="8">
        <f>Table8[[#This Row],[Abs Erorr 4]]/Table8[[#This Row],[Adj Close]]</f>
        <v>2.5720512080073667E-2</v>
      </c>
    </row>
    <row r="454" spans="6:17" x14ac:dyDescent="0.3">
      <c r="F454" s="97">
        <v>44120</v>
      </c>
      <c r="G454" s="98">
        <v>160.15173340000001</v>
      </c>
      <c r="H454" s="60">
        <f t="shared" ref="H454:H517" si="14">$A$10*G453+$A$11*G452+$A$12*G451</f>
        <v>159.47355500999998</v>
      </c>
      <c r="I454" s="60">
        <f>(Table8[[#This Row],[Adj Close]]-Table8[[#This Row],[Forecast 3 Period]])</f>
        <v>0.67817839000002778</v>
      </c>
      <c r="J454" s="60">
        <f>Table8[[#This Row],[Erorr ]]^2</f>
        <v>0.45992592866302978</v>
      </c>
      <c r="K454" s="60">
        <f>ABS(Table8[[#This Row],[Erorr ]])</f>
        <v>0.67817839000002778</v>
      </c>
      <c r="L454" s="8">
        <f>Table8[[#This Row],[Abs Erorr ]]/Table8[[#This Row],[Adj Close]]</f>
        <v>4.2345991242329429E-3</v>
      </c>
      <c r="M454" s="64">
        <f t="shared" si="13"/>
        <v>160.27022096000002</v>
      </c>
      <c r="N454" s="60">
        <f>(Table8[[#This Row],[Adj Close]]-Table8[[#This Row],[Forecast 6 Period ]])</f>
        <v>-0.11848756000000549</v>
      </c>
      <c r="O454" s="60">
        <f>Table8[[#This Row],[Erorr 2]]^2</f>
        <v>1.4039301874754901E-2</v>
      </c>
      <c r="P454" s="60">
        <f>ABS(Table8[[#This Row],[Erorr 2]])</f>
        <v>0.11848756000000549</v>
      </c>
      <c r="Q454" s="8">
        <f>Table8[[#This Row],[Abs Erorr 4]]/Table8[[#This Row],[Adj Close]]</f>
        <v>7.3984562941986534E-4</v>
      </c>
    </row>
    <row r="455" spans="6:17" x14ac:dyDescent="0.3">
      <c r="F455" s="97">
        <v>44123</v>
      </c>
      <c r="G455" s="98">
        <v>159.33290099999999</v>
      </c>
      <c r="H455" s="60">
        <f t="shared" si="14"/>
        <v>159.28184967999999</v>
      </c>
      <c r="I455" s="60">
        <f>(Table8[[#This Row],[Adj Close]]-Table8[[#This Row],[Forecast 3 Period]])</f>
        <v>5.1051319999999123E-2</v>
      </c>
      <c r="J455" s="60">
        <f>Table8[[#This Row],[Erorr ]]^2</f>
        <v>2.6062372737423105E-3</v>
      </c>
      <c r="K455" s="60">
        <f>ABS(Table8[[#This Row],[Erorr ]])</f>
        <v>5.1051319999999123E-2</v>
      </c>
      <c r="L455" s="8">
        <f>Table8[[#This Row],[Abs Erorr ]]/Table8[[#This Row],[Adj Close]]</f>
        <v>3.2040664344647267E-4</v>
      </c>
      <c r="M455" s="64">
        <f t="shared" si="13"/>
        <v>160.25769806999998</v>
      </c>
      <c r="N455" s="60">
        <f>(Table8[[#This Row],[Adj Close]]-Table8[[#This Row],[Forecast 6 Period ]])</f>
        <v>-0.92479706999998257</v>
      </c>
      <c r="O455" s="60">
        <f>Table8[[#This Row],[Erorr 2]]^2</f>
        <v>0.85524962068055266</v>
      </c>
      <c r="P455" s="60">
        <f>ABS(Table8[[#This Row],[Erorr 2]])</f>
        <v>0.92479706999998257</v>
      </c>
      <c r="Q455" s="8">
        <f>Table8[[#This Row],[Abs Erorr 4]]/Table8[[#This Row],[Adj Close]]</f>
        <v>5.8041814602997951E-3</v>
      </c>
    </row>
    <row r="456" spans="6:17" x14ac:dyDescent="0.3">
      <c r="F456" s="97">
        <v>44124</v>
      </c>
      <c r="G456" s="98">
        <v>161.0476074</v>
      </c>
      <c r="H456" s="60">
        <f t="shared" si="14"/>
        <v>158.8127121</v>
      </c>
      <c r="I456" s="60">
        <f>(Table8[[#This Row],[Adj Close]]-Table8[[#This Row],[Forecast 3 Period]])</f>
        <v>2.2348953000000051</v>
      </c>
      <c r="J456" s="60">
        <f>Table8[[#This Row],[Erorr ]]^2</f>
        <v>4.994757001962113</v>
      </c>
      <c r="K456" s="60">
        <f>ABS(Table8[[#This Row],[Erorr ]])</f>
        <v>2.2348953000000051</v>
      </c>
      <c r="L456" s="8">
        <f>Table8[[#This Row],[Abs Erorr ]]/Table8[[#This Row],[Adj Close]]</f>
        <v>1.3877233794905823E-2</v>
      </c>
      <c r="M456" s="64">
        <f t="shared" si="13"/>
        <v>159.84346772000001</v>
      </c>
      <c r="N456" s="60">
        <f>(Table8[[#This Row],[Adj Close]]-Table8[[#This Row],[Forecast 6 Period ]])</f>
        <v>1.2041396799999973</v>
      </c>
      <c r="O456" s="60">
        <f>Table8[[#This Row],[Erorr 2]]^2</f>
        <v>1.4499523689504958</v>
      </c>
      <c r="P456" s="60">
        <f>ABS(Table8[[#This Row],[Erorr 2]])</f>
        <v>1.2041396799999973</v>
      </c>
      <c r="Q456" s="8">
        <f>Table8[[#This Row],[Abs Erorr 4]]/Table8[[#This Row],[Adj Close]]</f>
        <v>7.4769175366215176E-3</v>
      </c>
    </row>
    <row r="457" spans="6:17" x14ac:dyDescent="0.3">
      <c r="F457" s="97">
        <v>44125</v>
      </c>
      <c r="G457" s="98">
        <v>157.0113068</v>
      </c>
      <c r="H457" s="60">
        <f t="shared" si="14"/>
        <v>160.26443327999999</v>
      </c>
      <c r="I457" s="60">
        <f>(Table8[[#This Row],[Adj Close]]-Table8[[#This Row],[Forecast 3 Period]])</f>
        <v>-3.2531264799999917</v>
      </c>
      <c r="J457" s="60">
        <f>Table8[[#This Row],[Erorr ]]^2</f>
        <v>10.582831894877136</v>
      </c>
      <c r="K457" s="60">
        <f>ABS(Table8[[#This Row],[Erorr ]])</f>
        <v>3.2531264799999917</v>
      </c>
      <c r="L457" s="8">
        <f>Table8[[#This Row],[Abs Erorr ]]/Table8[[#This Row],[Adj Close]]</f>
        <v>2.0719058686288136E-2</v>
      </c>
      <c r="M457" s="64">
        <f t="shared" ref="M457:M520" si="15">$B$10*G456+$B$11*G455+$B$12*G454+$B$13*G453+$B$14*G452+$B$15*G451</f>
        <v>159.71630707</v>
      </c>
      <c r="N457" s="60">
        <f>(Table8[[#This Row],[Adj Close]]-Table8[[#This Row],[Forecast 6 Period ]])</f>
        <v>-2.7050002699999993</v>
      </c>
      <c r="O457" s="60">
        <f>Table8[[#This Row],[Erorr 2]]^2</f>
        <v>7.3170264607000695</v>
      </c>
      <c r="P457" s="60">
        <f>ABS(Table8[[#This Row],[Erorr 2]])</f>
        <v>2.7050002699999993</v>
      </c>
      <c r="Q457" s="8">
        <f>Table8[[#This Row],[Abs Erorr 4]]/Table8[[#This Row],[Adj Close]]</f>
        <v>1.7228060355204938E-2</v>
      </c>
    </row>
    <row r="458" spans="6:17" x14ac:dyDescent="0.3">
      <c r="F458" s="97">
        <v>44126</v>
      </c>
      <c r="G458" s="98">
        <v>160.80679319999999</v>
      </c>
      <c r="H458" s="60">
        <f t="shared" si="14"/>
        <v>158.91867524</v>
      </c>
      <c r="I458" s="60">
        <f>(Table8[[#This Row],[Adj Close]]-Table8[[#This Row],[Forecast 3 Period]])</f>
        <v>1.8881179599999882</v>
      </c>
      <c r="J458" s="60">
        <f>Table8[[#This Row],[Erorr ]]^2</f>
        <v>3.5649894308745171</v>
      </c>
      <c r="K458" s="60">
        <f>ABS(Table8[[#This Row],[Erorr ]])</f>
        <v>1.8881179599999882</v>
      </c>
      <c r="L458" s="8">
        <f>Table8[[#This Row],[Abs Erorr ]]/Table8[[#This Row],[Adj Close]]</f>
        <v>1.1741531078551403E-2</v>
      </c>
      <c r="M458" s="64">
        <f t="shared" si="15"/>
        <v>159.24909516</v>
      </c>
      <c r="N458" s="60">
        <f>(Table8[[#This Row],[Adj Close]]-Table8[[#This Row],[Forecast 6 Period ]])</f>
        <v>1.5576980399999911</v>
      </c>
      <c r="O458" s="60">
        <f>Table8[[#This Row],[Erorr 2]]^2</f>
        <v>2.4264231838198138</v>
      </c>
      <c r="P458" s="60">
        <f>ABS(Table8[[#This Row],[Erorr 2]])</f>
        <v>1.5576980399999911</v>
      </c>
      <c r="Q458" s="8">
        <f>Table8[[#This Row],[Abs Erorr 4]]/Table8[[#This Row],[Adj Close]]</f>
        <v>9.6867676358836259E-3</v>
      </c>
    </row>
    <row r="459" spans="6:17" x14ac:dyDescent="0.3">
      <c r="F459" s="97">
        <v>44127</v>
      </c>
      <c r="G459" s="98">
        <v>161.51963810000001</v>
      </c>
      <c r="H459" s="60">
        <f t="shared" si="14"/>
        <v>159.74039153999999</v>
      </c>
      <c r="I459" s="60">
        <f>(Table8[[#This Row],[Adj Close]]-Table8[[#This Row],[Forecast 3 Period]])</f>
        <v>1.7792465600000185</v>
      </c>
      <c r="J459" s="60">
        <f>Table8[[#This Row],[Erorr ]]^2</f>
        <v>3.1657183212718993</v>
      </c>
      <c r="K459" s="60">
        <f>ABS(Table8[[#This Row],[Erorr ]])</f>
        <v>1.7792465600000185</v>
      </c>
      <c r="L459" s="8">
        <f>Table8[[#This Row],[Abs Erorr ]]/Table8[[#This Row],[Adj Close]]</f>
        <v>1.1015667078813362E-2</v>
      </c>
      <c r="M459" s="64">
        <f t="shared" si="15"/>
        <v>159.33290557999999</v>
      </c>
      <c r="N459" s="60">
        <f>(Table8[[#This Row],[Adj Close]]-Table8[[#This Row],[Forecast 6 Period ]])</f>
        <v>2.1867325200000209</v>
      </c>
      <c r="O459" s="60">
        <f>Table8[[#This Row],[Erorr 2]]^2</f>
        <v>4.7817991140256417</v>
      </c>
      <c r="P459" s="60">
        <f>ABS(Table8[[#This Row],[Erorr 2]])</f>
        <v>2.1867325200000209</v>
      </c>
      <c r="Q459" s="8">
        <f>Table8[[#This Row],[Abs Erorr 4]]/Table8[[#This Row],[Adj Close]]</f>
        <v>1.3538493187101939E-2</v>
      </c>
    </row>
    <row r="460" spans="6:17" x14ac:dyDescent="0.3">
      <c r="F460" s="97">
        <v>44130</v>
      </c>
      <c r="G460" s="98">
        <v>156.00946039999999</v>
      </c>
      <c r="H460" s="60">
        <f t="shared" si="14"/>
        <v>159.95328523999999</v>
      </c>
      <c r="I460" s="60">
        <f>(Table8[[#This Row],[Adj Close]]-Table8[[#This Row],[Forecast 3 Period]])</f>
        <v>-3.9438248399999907</v>
      </c>
      <c r="J460" s="60">
        <f>Table8[[#This Row],[Erorr ]]^2</f>
        <v>15.553754368600952</v>
      </c>
      <c r="K460" s="60">
        <f>ABS(Table8[[#This Row],[Erorr ]])</f>
        <v>3.9438248399999907</v>
      </c>
      <c r="L460" s="8">
        <f>Table8[[#This Row],[Abs Erorr ]]/Table8[[#This Row],[Adj Close]]</f>
        <v>2.5279395428253085E-2</v>
      </c>
      <c r="M460" s="64">
        <f t="shared" si="15"/>
        <v>160.02553253999997</v>
      </c>
      <c r="N460" s="60">
        <f>(Table8[[#This Row],[Adj Close]]-Table8[[#This Row],[Forecast 6 Period ]])</f>
        <v>-4.0160721399999773</v>
      </c>
      <c r="O460" s="60">
        <f>Table8[[#This Row],[Erorr 2]]^2</f>
        <v>16.128835433683996</v>
      </c>
      <c r="P460" s="60">
        <f>ABS(Table8[[#This Row],[Erorr 2]])</f>
        <v>4.0160721399999773</v>
      </c>
      <c r="Q460" s="8">
        <f>Table8[[#This Row],[Abs Erorr 4]]/Table8[[#This Row],[Adj Close]]</f>
        <v>2.5742491062420068E-2</v>
      </c>
    </row>
    <row r="461" spans="6:17" x14ac:dyDescent="0.3">
      <c r="F461" s="97">
        <v>44131</v>
      </c>
      <c r="G461" s="98">
        <v>154.5452118</v>
      </c>
      <c r="H461" s="60">
        <f t="shared" si="14"/>
        <v>159.10171355</v>
      </c>
      <c r="I461" s="60">
        <f>(Table8[[#This Row],[Adj Close]]-Table8[[#This Row],[Forecast 3 Period]])</f>
        <v>-4.5565017499999954</v>
      </c>
      <c r="J461" s="60">
        <f>Table8[[#This Row],[Erorr ]]^2</f>
        <v>20.76170819775302</v>
      </c>
      <c r="K461" s="60">
        <f>ABS(Table8[[#This Row],[Erorr ]])</f>
        <v>4.5565017499999954</v>
      </c>
      <c r="L461" s="8">
        <f>Table8[[#This Row],[Abs Erorr ]]/Table8[[#This Row],[Adj Close]]</f>
        <v>2.948329292722866E-2</v>
      </c>
      <c r="M461" s="64">
        <f t="shared" si="15"/>
        <v>159.10749053999999</v>
      </c>
      <c r="N461" s="60">
        <f>(Table8[[#This Row],[Adj Close]]-Table8[[#This Row],[Forecast 6 Period ]])</f>
        <v>-4.5622787399999822</v>
      </c>
      <c r="O461" s="60">
        <f>Table8[[#This Row],[Erorr 2]]^2</f>
        <v>20.814387301455824</v>
      </c>
      <c r="P461" s="60">
        <f>ABS(Table8[[#This Row],[Erorr 2]])</f>
        <v>4.5622787399999822</v>
      </c>
      <c r="Q461" s="8">
        <f>Table8[[#This Row],[Abs Erorr 4]]/Table8[[#This Row],[Adj Close]]</f>
        <v>2.9520673509471886E-2</v>
      </c>
    </row>
    <row r="462" spans="6:17" x14ac:dyDescent="0.3">
      <c r="F462" s="97">
        <v>44132</v>
      </c>
      <c r="G462" s="98">
        <v>144.5941315</v>
      </c>
      <c r="H462" s="60">
        <f t="shared" si="14"/>
        <v>157.07681427</v>
      </c>
      <c r="I462" s="60">
        <f>(Table8[[#This Row],[Adj Close]]-Table8[[#This Row],[Forecast 3 Period]])</f>
        <v>-12.482682769999997</v>
      </c>
      <c r="J462" s="60">
        <f>Table8[[#This Row],[Erorr ]]^2</f>
        <v>155.8173691364548</v>
      </c>
      <c r="K462" s="60">
        <f>ABS(Table8[[#This Row],[Erorr ]])</f>
        <v>12.482682769999997</v>
      </c>
      <c r="L462" s="8">
        <f>Table8[[#This Row],[Abs Erorr ]]/Table8[[#This Row],[Adj Close]]</f>
        <v>8.6329110597410358E-2</v>
      </c>
      <c r="M462" s="64">
        <f t="shared" si="15"/>
        <v>158.38211211999999</v>
      </c>
      <c r="N462" s="60">
        <f>(Table8[[#This Row],[Adj Close]]-Table8[[#This Row],[Forecast 6 Period ]])</f>
        <v>-13.787980619999985</v>
      </c>
      <c r="O462" s="60">
        <f>Table8[[#This Row],[Erorr 2]]^2</f>
        <v>190.10840957749517</v>
      </c>
      <c r="P462" s="60">
        <f>ABS(Table8[[#This Row],[Erorr 2]])</f>
        <v>13.787980619999985</v>
      </c>
      <c r="Q462" s="8">
        <f>Table8[[#This Row],[Abs Erorr 4]]/Table8[[#This Row],[Adj Close]]</f>
        <v>9.5356433051364778E-2</v>
      </c>
    </row>
    <row r="463" spans="6:17" x14ac:dyDescent="0.3">
      <c r="F463" s="97">
        <v>44133</v>
      </c>
      <c r="G463" s="98">
        <v>146.41481020000001</v>
      </c>
      <c r="H463" s="60">
        <f t="shared" si="14"/>
        <v>151.00405426</v>
      </c>
      <c r="I463" s="60">
        <f>(Table8[[#This Row],[Adj Close]]-Table8[[#This Row],[Forecast 3 Period]])</f>
        <v>-4.5892440599999986</v>
      </c>
      <c r="J463" s="60">
        <f>Table8[[#This Row],[Erorr ]]^2</f>
        <v>21.061161042245271</v>
      </c>
      <c r="K463" s="60">
        <f>ABS(Table8[[#This Row],[Erorr ]])</f>
        <v>4.5892440599999986</v>
      </c>
      <c r="L463" s="8">
        <f>Table8[[#This Row],[Abs Erorr ]]/Table8[[#This Row],[Adj Close]]</f>
        <v>3.1344124639653415E-2</v>
      </c>
      <c r="M463" s="64">
        <f t="shared" si="15"/>
        <v>155.11549836</v>
      </c>
      <c r="N463" s="60">
        <f>(Table8[[#This Row],[Adj Close]]-Table8[[#This Row],[Forecast 6 Period ]])</f>
        <v>-8.7006881599999986</v>
      </c>
      <c r="O463" s="60">
        <f>Table8[[#This Row],[Erorr 2]]^2</f>
        <v>75.701974457564162</v>
      </c>
      <c r="P463" s="60">
        <f>ABS(Table8[[#This Row],[Erorr 2]])</f>
        <v>8.7006881599999986</v>
      </c>
      <c r="Q463" s="8">
        <f>Table8[[#This Row],[Abs Erorr 4]]/Table8[[#This Row],[Adj Close]]</f>
        <v>5.9424918477270258E-2</v>
      </c>
    </row>
    <row r="464" spans="6:17" x14ac:dyDescent="0.3">
      <c r="F464" s="97">
        <v>44134</v>
      </c>
      <c r="G464" s="98">
        <v>143.15879820000001</v>
      </c>
      <c r="H464" s="60">
        <f t="shared" si="14"/>
        <v>148.30772707</v>
      </c>
      <c r="I464" s="60">
        <f>(Table8[[#This Row],[Adj Close]]-Table8[[#This Row],[Forecast 3 Period]])</f>
        <v>-5.1489288699999918</v>
      </c>
      <c r="J464" s="60">
        <f>Table8[[#This Row],[Erorr ]]^2</f>
        <v>26.511468508319393</v>
      </c>
      <c r="K464" s="60">
        <f>ABS(Table8[[#This Row],[Erorr ]])</f>
        <v>5.1489288699999918</v>
      </c>
      <c r="L464" s="8">
        <f>Table8[[#This Row],[Abs Erorr ]]/Table8[[#This Row],[Adj Close]]</f>
        <v>3.5966555564448652E-2</v>
      </c>
      <c r="M464" s="64">
        <f t="shared" si="15"/>
        <v>152.54536591000002</v>
      </c>
      <c r="N464" s="60">
        <f>(Table8[[#This Row],[Adj Close]]-Table8[[#This Row],[Forecast 6 Period ]])</f>
        <v>-9.3865677100000084</v>
      </c>
      <c r="O464" s="60">
        <f>Table8[[#This Row],[Erorr 2]]^2</f>
        <v>88.107653374414809</v>
      </c>
      <c r="P464" s="60">
        <f>ABS(Table8[[#This Row],[Erorr 2]])</f>
        <v>9.3865677100000084</v>
      </c>
      <c r="Q464" s="8">
        <f>Table8[[#This Row],[Abs Erorr 4]]/Table8[[#This Row],[Adj Close]]</f>
        <v>6.5567522415817592E-2</v>
      </c>
    </row>
    <row r="465" spans="6:17" x14ac:dyDescent="0.3">
      <c r="F465" s="97">
        <v>44137</v>
      </c>
      <c r="G465" s="98">
        <v>145.46112059999999</v>
      </c>
      <c r="H465" s="60">
        <f t="shared" si="14"/>
        <v>144.56620179000001</v>
      </c>
      <c r="I465" s="60">
        <f>(Table8[[#This Row],[Adj Close]]-Table8[[#This Row],[Forecast 3 Period]])</f>
        <v>0.89491880999997875</v>
      </c>
      <c r="J465" s="60">
        <f>Table8[[#This Row],[Erorr ]]^2</f>
        <v>0.80087967649177805</v>
      </c>
      <c r="K465" s="60">
        <f>ABS(Table8[[#This Row],[Erorr ]])</f>
        <v>0.89491880999997875</v>
      </c>
      <c r="L465" s="8">
        <f>Table8[[#This Row],[Abs Erorr ]]/Table8[[#This Row],[Adj Close]]</f>
        <v>6.1522887099219751E-3</v>
      </c>
      <c r="M465" s="64">
        <f t="shared" si="15"/>
        <v>149.49550019000003</v>
      </c>
      <c r="N465" s="60">
        <f>(Table8[[#This Row],[Adj Close]]-Table8[[#This Row],[Forecast 6 Period ]])</f>
        <v>-4.034379590000043</v>
      </c>
      <c r="O465" s="60">
        <f>Table8[[#This Row],[Erorr 2]]^2</f>
        <v>16.276218676208916</v>
      </c>
      <c r="P465" s="60">
        <f>ABS(Table8[[#This Row],[Erorr 2]])</f>
        <v>4.034379590000043</v>
      </c>
      <c r="Q465" s="8">
        <f>Table8[[#This Row],[Abs Erorr 4]]/Table8[[#This Row],[Adj Close]]</f>
        <v>2.7735105940054496E-2</v>
      </c>
    </row>
    <row r="466" spans="6:17" x14ac:dyDescent="0.3">
      <c r="F466" s="97">
        <v>44138</v>
      </c>
      <c r="G466" s="98">
        <v>151.89610289999999</v>
      </c>
      <c r="H466" s="60">
        <f t="shared" si="14"/>
        <v>145.05653075999999</v>
      </c>
      <c r="I466" s="60">
        <f>(Table8[[#This Row],[Adj Close]]-Table8[[#This Row],[Forecast 3 Period]])</f>
        <v>6.8395721400000014</v>
      </c>
      <c r="J466" s="60">
        <f>Table8[[#This Row],[Erorr ]]^2</f>
        <v>46.779747058264199</v>
      </c>
      <c r="K466" s="60">
        <f>ABS(Table8[[#This Row],[Erorr ]])</f>
        <v>6.8395721400000014</v>
      </c>
      <c r="L466" s="8">
        <f>Table8[[#This Row],[Abs Erorr ]]/Table8[[#This Row],[Adj Close]]</f>
        <v>4.5027963255270601E-2</v>
      </c>
      <c r="M466" s="64">
        <f t="shared" si="15"/>
        <v>146.98123931999999</v>
      </c>
      <c r="N466" s="60">
        <f>(Table8[[#This Row],[Adj Close]]-Table8[[#This Row],[Forecast 6 Period ]])</f>
        <v>4.9148635800000022</v>
      </c>
      <c r="O466" s="60">
        <f>Table8[[#This Row],[Erorr 2]]^2</f>
        <v>24.155884010010439</v>
      </c>
      <c r="P466" s="60">
        <f>ABS(Table8[[#This Row],[Erorr 2]])</f>
        <v>4.9148635800000022</v>
      </c>
      <c r="Q466" s="8">
        <f>Table8[[#This Row],[Abs Erorr 4]]/Table8[[#This Row],[Adj Close]]</f>
        <v>3.2356745737154802E-2</v>
      </c>
    </row>
    <row r="467" spans="6:17" x14ac:dyDescent="0.3">
      <c r="F467" s="97">
        <v>44139</v>
      </c>
      <c r="G467" s="98">
        <v>151.35662840000001</v>
      </c>
      <c r="H467" s="60">
        <f t="shared" si="14"/>
        <v>147.3444168</v>
      </c>
      <c r="I467" s="60">
        <f>(Table8[[#This Row],[Adj Close]]-Table8[[#This Row],[Forecast 3 Period]])</f>
        <v>4.0122116000000005</v>
      </c>
      <c r="J467" s="60">
        <f>Table8[[#This Row],[Erorr ]]^2</f>
        <v>16.097841923174563</v>
      </c>
      <c r="K467" s="60">
        <f>ABS(Table8[[#This Row],[Erorr ]])</f>
        <v>4.0122116000000005</v>
      </c>
      <c r="L467" s="8">
        <f>Table8[[#This Row],[Abs Erorr ]]/Table8[[#This Row],[Adj Close]]</f>
        <v>2.6508330969137791E-2</v>
      </c>
      <c r="M467" s="64">
        <f t="shared" si="15"/>
        <v>147.30010070999998</v>
      </c>
      <c r="N467" s="60">
        <f>(Table8[[#This Row],[Adj Close]]-Table8[[#This Row],[Forecast 6 Period ]])</f>
        <v>4.0565276900000242</v>
      </c>
      <c r="O467" s="60">
        <f>Table8[[#This Row],[Erorr 2]]^2</f>
        <v>16.455416899736932</v>
      </c>
      <c r="P467" s="60">
        <f>ABS(Table8[[#This Row],[Erorr 2]])</f>
        <v>4.0565276900000242</v>
      </c>
      <c r="Q467" s="8">
        <f>Table8[[#This Row],[Abs Erorr 4]]/Table8[[#This Row],[Adj Close]]</f>
        <v>2.6801123498070893E-2</v>
      </c>
    </row>
    <row r="468" spans="6:17" x14ac:dyDescent="0.3">
      <c r="F468" s="97">
        <v>44140</v>
      </c>
      <c r="G468" s="98">
        <v>157.08837890000001</v>
      </c>
      <c r="H468" s="60">
        <f t="shared" si="14"/>
        <v>149.74981840999999</v>
      </c>
      <c r="I468" s="60">
        <f>(Table8[[#This Row],[Adj Close]]-Table8[[#This Row],[Forecast 3 Period]])</f>
        <v>7.3385604900000203</v>
      </c>
      <c r="J468" s="60">
        <f>Table8[[#This Row],[Erorr ]]^2</f>
        <v>53.854470065389336</v>
      </c>
      <c r="K468" s="60">
        <f>ABS(Table8[[#This Row],[Erorr ]])</f>
        <v>7.3385604900000203</v>
      </c>
      <c r="L468" s="8">
        <f>Table8[[#This Row],[Abs Erorr ]]/Table8[[#This Row],[Adj Close]]</f>
        <v>4.6716125924704033E-2</v>
      </c>
      <c r="M468" s="64">
        <f t="shared" si="15"/>
        <v>147.47542418999998</v>
      </c>
      <c r="N468" s="60">
        <f>(Table8[[#This Row],[Adj Close]]-Table8[[#This Row],[Forecast 6 Period ]])</f>
        <v>9.6129547100000252</v>
      </c>
      <c r="O468" s="60">
        <f>Table8[[#This Row],[Erorr 2]]^2</f>
        <v>92.408898256511662</v>
      </c>
      <c r="P468" s="60">
        <f>ABS(Table8[[#This Row],[Erorr 2]])</f>
        <v>9.6129547100000252</v>
      </c>
      <c r="Q468" s="8">
        <f>Table8[[#This Row],[Abs Erorr 4]]/Table8[[#This Row],[Adj Close]]</f>
        <v>6.1194563068980939E-2</v>
      </c>
    </row>
    <row r="469" spans="6:17" x14ac:dyDescent="0.3">
      <c r="F469" s="97">
        <v>44141</v>
      </c>
      <c r="G469" s="98">
        <v>159.3425293</v>
      </c>
      <c r="H469" s="60">
        <f t="shared" si="14"/>
        <v>153.81117094999999</v>
      </c>
      <c r="I469" s="60">
        <f>(Table8[[#This Row],[Adj Close]]-Table8[[#This Row],[Forecast 3 Period]])</f>
        <v>5.531358350000005</v>
      </c>
      <c r="J469" s="60">
        <f>Table8[[#This Row],[Erorr ]]^2</f>
        <v>30.595925196114777</v>
      </c>
      <c r="K469" s="60">
        <f>ABS(Table8[[#This Row],[Erorr ]])</f>
        <v>5.531358350000005</v>
      </c>
      <c r="L469" s="8">
        <f>Table8[[#This Row],[Abs Erorr ]]/Table8[[#This Row],[Adj Close]]</f>
        <v>3.4713634673050248E-2</v>
      </c>
      <c r="M469" s="64">
        <f t="shared" si="15"/>
        <v>150.11780700000003</v>
      </c>
      <c r="N469" s="60">
        <f>(Table8[[#This Row],[Adj Close]]-Table8[[#This Row],[Forecast 6 Period ]])</f>
        <v>9.2247222999999678</v>
      </c>
      <c r="O469" s="60">
        <f>Table8[[#This Row],[Erorr 2]]^2</f>
        <v>85.095501512116698</v>
      </c>
      <c r="P469" s="60">
        <f>ABS(Table8[[#This Row],[Erorr 2]])</f>
        <v>9.2247222999999678</v>
      </c>
      <c r="Q469" s="8">
        <f>Table8[[#This Row],[Abs Erorr 4]]/Table8[[#This Row],[Adj Close]]</f>
        <v>5.7892405376798343E-2</v>
      </c>
    </row>
    <row r="470" spans="6:17" x14ac:dyDescent="0.3">
      <c r="F470" s="97">
        <v>44144</v>
      </c>
      <c r="G470" s="98">
        <v>168.93719479999999</v>
      </c>
      <c r="H470" s="60">
        <f t="shared" si="14"/>
        <v>156.27051391000001</v>
      </c>
      <c r="I470" s="60">
        <f>(Table8[[#This Row],[Adj Close]]-Table8[[#This Row],[Forecast 3 Period]])</f>
        <v>12.666680889999981</v>
      </c>
      <c r="J470" s="60">
        <f>Table8[[#This Row],[Erorr ]]^2</f>
        <v>160.44480476909069</v>
      </c>
      <c r="K470" s="60">
        <f>ABS(Table8[[#This Row],[Erorr ]])</f>
        <v>12.666680889999981</v>
      </c>
      <c r="L470" s="8">
        <f>Table8[[#This Row],[Abs Erorr ]]/Table8[[#This Row],[Adj Close]]</f>
        <v>7.497863868874885E-2</v>
      </c>
      <c r="M470" s="64">
        <f t="shared" si="15"/>
        <v>152.79871978</v>
      </c>
      <c r="N470" s="60">
        <f>(Table8[[#This Row],[Adj Close]]-Table8[[#This Row],[Forecast 6 Period ]])</f>
        <v>16.138475019999987</v>
      </c>
      <c r="O470" s="60">
        <f>Table8[[#This Row],[Erorr 2]]^2</f>
        <v>260.45037597116357</v>
      </c>
      <c r="P470" s="60">
        <f>ABS(Table8[[#This Row],[Erorr 2]])</f>
        <v>16.138475019999987</v>
      </c>
      <c r="Q470" s="8">
        <f>Table8[[#This Row],[Abs Erorr 4]]/Table8[[#This Row],[Adj Close]]</f>
        <v>9.5529436481444338E-2</v>
      </c>
    </row>
    <row r="471" spans="6:17" x14ac:dyDescent="0.3">
      <c r="F471" s="97">
        <v>44145</v>
      </c>
      <c r="G471" s="98">
        <v>160.76823429999999</v>
      </c>
      <c r="H471" s="60">
        <f t="shared" si="14"/>
        <v>162.50415038</v>
      </c>
      <c r="I471" s="60">
        <f>(Table8[[#This Row],[Adj Close]]-Table8[[#This Row],[Forecast 3 Period]])</f>
        <v>-1.7359160800000097</v>
      </c>
      <c r="J471" s="60">
        <f>Table8[[#This Row],[Erorr ]]^2</f>
        <v>3.0134046368026004</v>
      </c>
      <c r="K471" s="60">
        <f>ABS(Table8[[#This Row],[Erorr ]])</f>
        <v>1.7359160800000097</v>
      </c>
      <c r="L471" s="8">
        <f>Table8[[#This Row],[Abs Erorr ]]/Table8[[#This Row],[Adj Close]]</f>
        <v>1.079763105913523E-2</v>
      </c>
      <c r="M471" s="64">
        <f t="shared" si="15"/>
        <v>157.08066862999999</v>
      </c>
      <c r="N471" s="60">
        <f>(Table8[[#This Row],[Adj Close]]-Table8[[#This Row],[Forecast 6 Period ]])</f>
        <v>3.6875656699999979</v>
      </c>
      <c r="O471" s="60">
        <f>Table8[[#This Row],[Erorr 2]]^2</f>
        <v>13.598140570562533</v>
      </c>
      <c r="P471" s="60">
        <f>ABS(Table8[[#This Row],[Erorr 2]])</f>
        <v>3.6875656699999979</v>
      </c>
      <c r="Q471" s="8">
        <f>Table8[[#This Row],[Abs Erorr 4]]/Table8[[#This Row],[Adj Close]]</f>
        <v>2.2937153512047986E-2</v>
      </c>
    </row>
    <row r="472" spans="6:17" x14ac:dyDescent="0.3">
      <c r="F472" s="97">
        <v>44146</v>
      </c>
      <c r="G472" s="98">
        <v>159.4003448</v>
      </c>
      <c r="H472" s="60">
        <f t="shared" si="14"/>
        <v>162.79121094999999</v>
      </c>
      <c r="I472" s="60">
        <f>(Table8[[#This Row],[Adj Close]]-Table8[[#This Row],[Forecast 3 Period]])</f>
        <v>-3.3908661499999937</v>
      </c>
      <c r="J472" s="60">
        <f>Table8[[#This Row],[Erorr ]]^2</f>
        <v>11.49797324721578</v>
      </c>
      <c r="K472" s="60">
        <f>ABS(Table8[[#This Row],[Erorr ]])</f>
        <v>3.3908661499999937</v>
      </c>
      <c r="L472" s="8">
        <f>Table8[[#This Row],[Abs Erorr ]]/Table8[[#This Row],[Adj Close]]</f>
        <v>2.1272639994941802E-2</v>
      </c>
      <c r="M472" s="64">
        <f t="shared" si="15"/>
        <v>159.55254059000001</v>
      </c>
      <c r="N472" s="60">
        <f>(Table8[[#This Row],[Adj Close]]-Table8[[#This Row],[Forecast 6 Period ]])</f>
        <v>-0.15219579000000749</v>
      </c>
      <c r="O472" s="60">
        <f>Table8[[#This Row],[Erorr 2]]^2</f>
        <v>2.316355849372638E-2</v>
      </c>
      <c r="P472" s="60">
        <f>ABS(Table8[[#This Row],[Erorr 2]])</f>
        <v>0.15219579000000749</v>
      </c>
      <c r="Q472" s="8">
        <f>Table8[[#This Row],[Abs Erorr 4]]/Table8[[#This Row],[Adj Close]]</f>
        <v>9.5480213791863445E-4</v>
      </c>
    </row>
    <row r="473" spans="6:17" x14ac:dyDescent="0.3">
      <c r="F473" s="97">
        <v>44147</v>
      </c>
      <c r="G473" s="98">
        <v>154.87275700000001</v>
      </c>
      <c r="H473" s="60">
        <f t="shared" si="14"/>
        <v>162.67176665</v>
      </c>
      <c r="I473" s="60">
        <f>(Table8[[#This Row],[Adj Close]]-Table8[[#This Row],[Forecast 3 Period]])</f>
        <v>-7.7990096499999879</v>
      </c>
      <c r="J473" s="60">
        <f>Table8[[#This Row],[Erorr ]]^2</f>
        <v>60.824551520792937</v>
      </c>
      <c r="K473" s="60">
        <f>ABS(Table8[[#This Row],[Erorr ]])</f>
        <v>7.7990096499999879</v>
      </c>
      <c r="L473" s="8">
        <f>Table8[[#This Row],[Abs Erorr ]]/Table8[[#This Row],[Adj Close]]</f>
        <v>5.0357530924564013E-2</v>
      </c>
      <c r="M473" s="64">
        <f t="shared" si="15"/>
        <v>160.53416137000002</v>
      </c>
      <c r="N473" s="60">
        <f>(Table8[[#This Row],[Adj Close]]-Table8[[#This Row],[Forecast 6 Period ]])</f>
        <v>-5.6614043700000138</v>
      </c>
      <c r="O473" s="60">
        <f>Table8[[#This Row],[Erorr 2]]^2</f>
        <v>32.051499440655256</v>
      </c>
      <c r="P473" s="60">
        <f>ABS(Table8[[#This Row],[Erorr 2]])</f>
        <v>5.6614043700000138</v>
      </c>
      <c r="Q473" s="8">
        <f>Table8[[#This Row],[Abs Erorr 4]]/Table8[[#This Row],[Adj Close]]</f>
        <v>3.6555198471736466E-2</v>
      </c>
    </row>
    <row r="474" spans="6:17" x14ac:dyDescent="0.3">
      <c r="F474" s="97">
        <v>44148</v>
      </c>
      <c r="G474" s="98">
        <v>154.77641299999999</v>
      </c>
      <c r="H474" s="60">
        <f t="shared" si="14"/>
        <v>157.99967652999999</v>
      </c>
      <c r="I474" s="60">
        <f>(Table8[[#This Row],[Adj Close]]-Table8[[#This Row],[Forecast 3 Period]])</f>
        <v>-3.223263529999997</v>
      </c>
      <c r="J474" s="60">
        <f>Table8[[#This Row],[Erorr ]]^2</f>
        <v>10.389427783828042</v>
      </c>
      <c r="K474" s="60">
        <f>ABS(Table8[[#This Row],[Erorr ]])</f>
        <v>3.223263529999997</v>
      </c>
      <c r="L474" s="8">
        <f>Table8[[#This Row],[Abs Erorr ]]/Table8[[#This Row],[Adj Close]]</f>
        <v>2.0825288992838961E-2</v>
      </c>
      <c r="M474" s="64">
        <f t="shared" si="15"/>
        <v>160.43879699999999</v>
      </c>
      <c r="N474" s="60">
        <f>(Table8[[#This Row],[Adj Close]]-Table8[[#This Row],[Forecast 6 Period ]])</f>
        <v>-5.662384000000003</v>
      </c>
      <c r="O474" s="60">
        <f>Table8[[#This Row],[Erorr 2]]^2</f>
        <v>32.062592563456036</v>
      </c>
      <c r="P474" s="60">
        <f>ABS(Table8[[#This Row],[Erorr 2]])</f>
        <v>5.662384000000003</v>
      </c>
      <c r="Q474" s="8">
        <f>Table8[[#This Row],[Abs Erorr 4]]/Table8[[#This Row],[Adj Close]]</f>
        <v>3.6584282386748448E-2</v>
      </c>
    </row>
    <row r="475" spans="6:17" x14ac:dyDescent="0.3">
      <c r="F475" s="97">
        <v>44151</v>
      </c>
      <c r="G475" s="98">
        <v>156.866806</v>
      </c>
      <c r="H475" s="60">
        <f t="shared" si="14"/>
        <v>156.19249574</v>
      </c>
      <c r="I475" s="60">
        <f>(Table8[[#This Row],[Adj Close]]-Table8[[#This Row],[Forecast 3 Period]])</f>
        <v>0.67431025999999861</v>
      </c>
      <c r="J475" s="60">
        <f>Table8[[#This Row],[Erorr ]]^2</f>
        <v>0.4546943267412657</v>
      </c>
      <c r="K475" s="60">
        <f>ABS(Table8[[#This Row],[Erorr ]])</f>
        <v>0.67431025999999861</v>
      </c>
      <c r="L475" s="8">
        <f>Table8[[#This Row],[Abs Erorr ]]/Table8[[#This Row],[Adj Close]]</f>
        <v>4.2986166238381789E-3</v>
      </c>
      <c r="M475" s="64">
        <f t="shared" si="15"/>
        <v>158.79152223</v>
      </c>
      <c r="N475" s="60">
        <f>(Table8[[#This Row],[Adj Close]]-Table8[[#This Row],[Forecast 6 Period ]])</f>
        <v>-1.9247162300000014</v>
      </c>
      <c r="O475" s="60">
        <f>Table8[[#This Row],[Erorr 2]]^2</f>
        <v>3.704532566025418</v>
      </c>
      <c r="P475" s="60">
        <f>ABS(Table8[[#This Row],[Erorr 2]])</f>
        <v>1.9247162300000014</v>
      </c>
      <c r="Q475" s="8">
        <f>Table8[[#This Row],[Abs Erorr 4]]/Table8[[#This Row],[Adj Close]]</f>
        <v>1.2269748323937962E-2</v>
      </c>
    </row>
    <row r="476" spans="6:17" x14ac:dyDescent="0.3">
      <c r="F476" s="97">
        <v>44152</v>
      </c>
      <c r="G476" s="98">
        <v>159.36180110000001</v>
      </c>
      <c r="H476" s="60">
        <f t="shared" si="14"/>
        <v>155.6414734</v>
      </c>
      <c r="I476" s="60">
        <f>(Table8[[#This Row],[Adj Close]]-Table8[[#This Row],[Forecast 3 Period]])</f>
        <v>3.7203277000000128</v>
      </c>
      <c r="J476" s="60">
        <f>Table8[[#This Row],[Erorr ]]^2</f>
        <v>13.840838195387384</v>
      </c>
      <c r="K476" s="60">
        <f>ABS(Table8[[#This Row],[Erorr ]])</f>
        <v>3.7203277000000128</v>
      </c>
      <c r="L476" s="8">
        <f>Table8[[#This Row],[Abs Erorr ]]/Table8[[#This Row],[Adj Close]]</f>
        <v>2.3345165995366079E-2</v>
      </c>
      <c r="M476" s="64">
        <f t="shared" si="15"/>
        <v>158.15380707</v>
      </c>
      <c r="N476" s="60">
        <f>(Table8[[#This Row],[Adj Close]]-Table8[[#This Row],[Forecast 6 Period ]])</f>
        <v>1.2079940300000089</v>
      </c>
      <c r="O476" s="60">
        <f>Table8[[#This Row],[Erorr 2]]^2</f>
        <v>1.4592495765156626</v>
      </c>
      <c r="P476" s="60">
        <f>ABS(Table8[[#This Row],[Erorr 2]])</f>
        <v>1.2079940300000089</v>
      </c>
      <c r="Q476" s="8">
        <f>Table8[[#This Row],[Abs Erorr 4]]/Table8[[#This Row],[Adj Close]]</f>
        <v>7.5801981507600371E-3</v>
      </c>
    </row>
    <row r="477" spans="6:17" x14ac:dyDescent="0.3">
      <c r="F477" s="97">
        <v>44153</v>
      </c>
      <c r="G477" s="98">
        <v>161.12469479999999</v>
      </c>
      <c r="H477" s="60">
        <f t="shared" si="14"/>
        <v>157.23768613999999</v>
      </c>
      <c r="I477" s="60">
        <f>(Table8[[#This Row],[Adj Close]]-Table8[[#This Row],[Forecast 3 Period]])</f>
        <v>3.8870086599999922</v>
      </c>
      <c r="J477" s="60">
        <f>Table8[[#This Row],[Erorr ]]^2</f>
        <v>15.108836322914936</v>
      </c>
      <c r="K477" s="60">
        <f>ABS(Table8[[#This Row],[Erorr ]])</f>
        <v>3.8870086599999922</v>
      </c>
      <c r="L477" s="8">
        <f>Table8[[#This Row],[Abs Erorr ]]/Table8[[#This Row],[Adj Close]]</f>
        <v>2.4124226673166629E-2</v>
      </c>
      <c r="M477" s="64">
        <f t="shared" si="15"/>
        <v>157.19241333000002</v>
      </c>
      <c r="N477" s="60">
        <f>(Table8[[#This Row],[Adj Close]]-Table8[[#This Row],[Forecast 6 Period ]])</f>
        <v>3.932281469999964</v>
      </c>
      <c r="O477" s="60">
        <f>Table8[[#This Row],[Erorr 2]]^2</f>
        <v>15.462837559305077</v>
      </c>
      <c r="P477" s="60">
        <f>ABS(Table8[[#This Row],[Erorr 2]])</f>
        <v>3.932281469999964</v>
      </c>
      <c r="Q477" s="8">
        <f>Table8[[#This Row],[Abs Erorr 4]]/Table8[[#This Row],[Adj Close]]</f>
        <v>2.4405206631305063E-2</v>
      </c>
    </row>
    <row r="478" spans="6:17" x14ac:dyDescent="0.3">
      <c r="F478" s="97">
        <v>44154</v>
      </c>
      <c r="G478" s="98">
        <v>162.4058838</v>
      </c>
      <c r="H478" s="60">
        <f t="shared" si="14"/>
        <v>159.31846005</v>
      </c>
      <c r="I478" s="60">
        <f>(Table8[[#This Row],[Adj Close]]-Table8[[#This Row],[Forecast 3 Period]])</f>
        <v>3.0874237499999992</v>
      </c>
      <c r="J478" s="60">
        <f>Table8[[#This Row],[Erorr ]]^2</f>
        <v>9.5321854120640577</v>
      </c>
      <c r="K478" s="60">
        <f>ABS(Table8[[#This Row],[Erorr ]])</f>
        <v>3.0874237499999992</v>
      </c>
      <c r="L478" s="8">
        <f>Table8[[#This Row],[Abs Erorr ]]/Table8[[#This Row],[Adj Close]]</f>
        <v>1.9010541230157076E-2</v>
      </c>
      <c r="M478" s="64">
        <f t="shared" si="15"/>
        <v>157.85325316000001</v>
      </c>
      <c r="N478" s="60">
        <f>(Table8[[#This Row],[Adj Close]]-Table8[[#This Row],[Forecast 6 Period ]])</f>
        <v>4.5526306399999896</v>
      </c>
      <c r="O478" s="60">
        <f>Table8[[#This Row],[Erorr 2]]^2</f>
        <v>20.726445744266716</v>
      </c>
      <c r="P478" s="60">
        <f>ABS(Table8[[#This Row],[Erorr 2]])</f>
        <v>4.5526306399999896</v>
      </c>
      <c r="Q478" s="8">
        <f>Table8[[#This Row],[Abs Erorr 4]]/Table8[[#This Row],[Adj Close]]</f>
        <v>2.8032424278460713E-2</v>
      </c>
    </row>
    <row r="479" spans="6:17" x14ac:dyDescent="0.3">
      <c r="F479" s="97">
        <v>44155</v>
      </c>
      <c r="G479" s="98">
        <v>160.86460880000001</v>
      </c>
      <c r="H479" s="60">
        <f t="shared" si="14"/>
        <v>161.10830229000001</v>
      </c>
      <c r="I479" s="60">
        <f>(Table8[[#This Row],[Adj Close]]-Table8[[#This Row],[Forecast 3 Period]])</f>
        <v>-0.24369348999999829</v>
      </c>
      <c r="J479" s="60">
        <f>Table8[[#This Row],[Erorr ]]^2</f>
        <v>5.9386517068379267E-2</v>
      </c>
      <c r="K479" s="60">
        <f>ABS(Table8[[#This Row],[Erorr ]])</f>
        <v>0.24369348999999829</v>
      </c>
      <c r="L479" s="8">
        <f>Table8[[#This Row],[Abs Erorr ]]/Table8[[#This Row],[Adj Close]]</f>
        <v>1.5148980985803899E-3</v>
      </c>
      <c r="M479" s="64">
        <f t="shared" si="15"/>
        <v>158.91675413999999</v>
      </c>
      <c r="N479" s="60">
        <f>(Table8[[#This Row],[Adj Close]]-Table8[[#This Row],[Forecast 6 Period ]])</f>
        <v>1.9478546600000186</v>
      </c>
      <c r="O479" s="60">
        <f>Table8[[#This Row],[Erorr 2]]^2</f>
        <v>3.794137776483788</v>
      </c>
      <c r="P479" s="60">
        <f>ABS(Table8[[#This Row],[Erorr 2]])</f>
        <v>1.9478546600000186</v>
      </c>
      <c r="Q479" s="8">
        <f>Table8[[#This Row],[Abs Erorr 4]]/Table8[[#This Row],[Adj Close]]</f>
        <v>1.210865879406545E-2</v>
      </c>
    </row>
    <row r="480" spans="6:17" x14ac:dyDescent="0.3">
      <c r="F480" s="97">
        <v>44158</v>
      </c>
      <c r="G480" s="98">
        <v>160.89347839999999</v>
      </c>
      <c r="H480" s="60">
        <f t="shared" si="14"/>
        <v>161.40501709999998</v>
      </c>
      <c r="I480" s="60">
        <f>(Table8[[#This Row],[Adj Close]]-Table8[[#This Row],[Forecast 3 Period]])</f>
        <v>-0.51153869999998847</v>
      </c>
      <c r="J480" s="60">
        <f>Table8[[#This Row],[Erorr ]]^2</f>
        <v>0.2616718415976782</v>
      </c>
      <c r="K480" s="60">
        <f>ABS(Table8[[#This Row],[Erorr ]])</f>
        <v>0.51153869999998847</v>
      </c>
      <c r="L480" s="8">
        <f>Table8[[#This Row],[Abs Erorr ]]/Table8[[#This Row],[Adj Close]]</f>
        <v>3.1793625514655323E-3</v>
      </c>
      <c r="M480" s="64">
        <f t="shared" si="15"/>
        <v>159.91571959999996</v>
      </c>
      <c r="N480" s="60">
        <f>(Table8[[#This Row],[Adj Close]]-Table8[[#This Row],[Forecast 6 Period ]])</f>
        <v>0.97775880000003212</v>
      </c>
      <c r="O480" s="60">
        <f>Table8[[#This Row],[Erorr 2]]^2</f>
        <v>0.95601227097750285</v>
      </c>
      <c r="P480" s="60">
        <f>ABS(Table8[[#This Row],[Erorr 2]])</f>
        <v>0.97775880000003212</v>
      </c>
      <c r="Q480" s="8">
        <f>Table8[[#This Row],[Abs Erorr 4]]/Table8[[#This Row],[Adj Close]]</f>
        <v>6.0770567565778489E-3</v>
      </c>
    </row>
    <row r="481" spans="6:17" x14ac:dyDescent="0.3">
      <c r="F481" s="97">
        <v>44159</v>
      </c>
      <c r="G481" s="98">
        <v>160.34439090000001</v>
      </c>
      <c r="H481" s="60">
        <f t="shared" si="14"/>
        <v>161.33853913999999</v>
      </c>
      <c r="I481" s="60">
        <f>(Table8[[#This Row],[Adj Close]]-Table8[[#This Row],[Forecast 3 Period]])</f>
        <v>-0.99414823999998703</v>
      </c>
      <c r="J481" s="60">
        <f>Table8[[#This Row],[Erorr ]]^2</f>
        <v>0.98833072309507175</v>
      </c>
      <c r="K481" s="60">
        <f>ABS(Table8[[#This Row],[Erorr ]])</f>
        <v>0.99414823999998703</v>
      </c>
      <c r="L481" s="8">
        <f>Table8[[#This Row],[Abs Erorr ]]/Table8[[#This Row],[Adj Close]]</f>
        <v>6.2000811778941184E-3</v>
      </c>
      <c r="M481" s="64">
        <f t="shared" si="15"/>
        <v>160.68059387</v>
      </c>
      <c r="N481" s="60">
        <f>(Table8[[#This Row],[Adj Close]]-Table8[[#This Row],[Forecast 6 Period ]])</f>
        <v>-0.336202969999988</v>
      </c>
      <c r="O481" s="60">
        <f>Table8[[#This Row],[Erorr 2]]^2</f>
        <v>0.11303243703681283</v>
      </c>
      <c r="P481" s="60">
        <f>ABS(Table8[[#This Row],[Erorr 2]])</f>
        <v>0.336202969999988</v>
      </c>
      <c r="Q481" s="8">
        <f>Table8[[#This Row],[Abs Erorr 4]]/Table8[[#This Row],[Adj Close]]</f>
        <v>2.0967554157205505E-3</v>
      </c>
    </row>
    <row r="482" spans="6:17" x14ac:dyDescent="0.3">
      <c r="F482" s="97">
        <v>44160</v>
      </c>
      <c r="G482" s="98">
        <v>157.54112240000001</v>
      </c>
      <c r="H482" s="60">
        <f t="shared" si="14"/>
        <v>160.66518252000003</v>
      </c>
      <c r="I482" s="60">
        <f>(Table8[[#This Row],[Adj Close]]-Table8[[#This Row],[Forecast 3 Period]])</f>
        <v>-3.1240601200000242</v>
      </c>
      <c r="J482" s="60">
        <f>Table8[[#This Row],[Erorr ]]^2</f>
        <v>9.7597516333745649</v>
      </c>
      <c r="K482" s="60">
        <f>ABS(Table8[[#This Row],[Erorr ]])</f>
        <v>3.1240601200000242</v>
      </c>
      <c r="L482" s="8">
        <f>Table8[[#This Row],[Abs Erorr ]]/Table8[[#This Row],[Adj Close]]</f>
        <v>1.9830124810638165E-2</v>
      </c>
      <c r="M482" s="64">
        <f t="shared" si="15"/>
        <v>160.95032197</v>
      </c>
      <c r="N482" s="60">
        <f>(Table8[[#This Row],[Adj Close]]-Table8[[#This Row],[Forecast 6 Period ]])</f>
        <v>-3.4091995699999984</v>
      </c>
      <c r="O482" s="60">
        <f>Table8[[#This Row],[Erorr 2]]^2</f>
        <v>11.622641708088175</v>
      </c>
      <c r="P482" s="60">
        <f>ABS(Table8[[#This Row],[Erorr 2]])</f>
        <v>3.4091995699999984</v>
      </c>
      <c r="Q482" s="8">
        <f>Table8[[#This Row],[Abs Erorr 4]]/Table8[[#This Row],[Adj Close]]</f>
        <v>2.1640061452297982E-2</v>
      </c>
    </row>
    <row r="483" spans="6:17" x14ac:dyDescent="0.3">
      <c r="F483" s="97">
        <v>44162</v>
      </c>
      <c r="G483" s="98">
        <v>156.72230529999999</v>
      </c>
      <c r="H483" s="60">
        <f t="shared" si="14"/>
        <v>159.38780975</v>
      </c>
      <c r="I483" s="60">
        <f>(Table8[[#This Row],[Adj Close]]-Table8[[#This Row],[Forecast 3 Period]])</f>
        <v>-2.6655044500000145</v>
      </c>
      <c r="J483" s="60">
        <f>Table8[[#This Row],[Erorr ]]^2</f>
        <v>7.1049139729698796</v>
      </c>
      <c r="K483" s="60">
        <f>ABS(Table8[[#This Row],[Erorr ]])</f>
        <v>2.6655044500000145</v>
      </c>
      <c r="L483" s="8">
        <f>Table8[[#This Row],[Abs Erorr ]]/Table8[[#This Row],[Adj Close]]</f>
        <v>1.7007818031375108E-2</v>
      </c>
      <c r="M483" s="64">
        <f t="shared" si="15"/>
        <v>160.28177796</v>
      </c>
      <c r="N483" s="60">
        <f>(Table8[[#This Row],[Adj Close]]-Table8[[#This Row],[Forecast 6 Period ]])</f>
        <v>-3.5594726600000115</v>
      </c>
      <c r="O483" s="60">
        <f>Table8[[#This Row],[Erorr 2]]^2</f>
        <v>12.669845617287557</v>
      </c>
      <c r="P483" s="60">
        <f>ABS(Table8[[#This Row],[Erorr 2]])</f>
        <v>3.5594726600000115</v>
      </c>
      <c r="Q483" s="8">
        <f>Table8[[#This Row],[Abs Erorr 4]]/Table8[[#This Row],[Adj Close]]</f>
        <v>2.2711972320636938E-2</v>
      </c>
    </row>
    <row r="484" spans="6:17" x14ac:dyDescent="0.3">
      <c r="F484" s="97">
        <v>44165</v>
      </c>
      <c r="G484" s="98">
        <v>154.22731020000001</v>
      </c>
      <c r="H484" s="60">
        <f t="shared" si="14"/>
        <v>158.05457611</v>
      </c>
      <c r="I484" s="60">
        <f>(Table8[[#This Row],[Adj Close]]-Table8[[#This Row],[Forecast 3 Period]])</f>
        <v>-3.8272659099999942</v>
      </c>
      <c r="J484" s="60">
        <f>Table8[[#This Row],[Erorr ]]^2</f>
        <v>14.647964345848083</v>
      </c>
      <c r="K484" s="60">
        <f>ABS(Table8[[#This Row],[Erorr ]])</f>
        <v>3.8272659099999942</v>
      </c>
      <c r="L484" s="8">
        <f>Table8[[#This Row],[Abs Erorr ]]/Table8[[#This Row],[Adj Close]]</f>
        <v>2.481574699731743E-2</v>
      </c>
      <c r="M484" s="64">
        <f t="shared" si="15"/>
        <v>159.42730865999999</v>
      </c>
      <c r="N484" s="60">
        <f>(Table8[[#This Row],[Adj Close]]-Table8[[#This Row],[Forecast 6 Period ]])</f>
        <v>-5.1999984599999891</v>
      </c>
      <c r="O484" s="60">
        <f>Table8[[#This Row],[Erorr 2]]^2</f>
        <v>27.039983984002259</v>
      </c>
      <c r="P484" s="60">
        <f>ABS(Table8[[#This Row],[Erorr 2]])</f>
        <v>5.1999984599999891</v>
      </c>
      <c r="Q484" s="8">
        <f>Table8[[#This Row],[Abs Erorr 4]]/Table8[[#This Row],[Adj Close]]</f>
        <v>3.3716456918406329E-2</v>
      </c>
    </row>
    <row r="485" spans="6:17" x14ac:dyDescent="0.3">
      <c r="F485" s="97">
        <v>44166</v>
      </c>
      <c r="G485" s="98">
        <v>158.92829900000001</v>
      </c>
      <c r="H485" s="60">
        <f t="shared" si="14"/>
        <v>155.96995239</v>
      </c>
      <c r="I485" s="60">
        <f>(Table8[[#This Row],[Adj Close]]-Table8[[#This Row],[Forecast 3 Period]])</f>
        <v>2.9583466100000066</v>
      </c>
      <c r="J485" s="60">
        <f>Table8[[#This Row],[Erorr ]]^2</f>
        <v>8.7518146648985322</v>
      </c>
      <c r="K485" s="60">
        <f>ABS(Table8[[#This Row],[Erorr ]])</f>
        <v>2.9583466100000066</v>
      </c>
      <c r="L485" s="8">
        <f>Table8[[#This Row],[Abs Erorr ]]/Table8[[#This Row],[Adj Close]]</f>
        <v>1.8614347656234629E-2</v>
      </c>
      <c r="M485" s="64">
        <f t="shared" si="15"/>
        <v>157.94283448000002</v>
      </c>
      <c r="N485" s="60">
        <f>(Table8[[#This Row],[Adj Close]]-Table8[[#This Row],[Forecast 6 Period ]])</f>
        <v>0.98546451999999363</v>
      </c>
      <c r="O485" s="60">
        <f>Table8[[#This Row],[Erorr 2]]^2</f>
        <v>0.9711403201788178</v>
      </c>
      <c r="P485" s="60">
        <f>ABS(Table8[[#This Row],[Erorr 2]])</f>
        <v>0.98546451999999363</v>
      </c>
      <c r="Q485" s="8">
        <f>Table8[[#This Row],[Abs Erorr 4]]/Table8[[#This Row],[Adj Close]]</f>
        <v>6.2006862604122729E-3</v>
      </c>
    </row>
    <row r="486" spans="6:17" x14ac:dyDescent="0.3">
      <c r="F486" s="97">
        <v>44167</v>
      </c>
      <c r="G486" s="98">
        <v>156.818634</v>
      </c>
      <c r="H486" s="60">
        <f t="shared" si="14"/>
        <v>156.85620425000002</v>
      </c>
      <c r="I486" s="60">
        <f>(Table8[[#This Row],[Adj Close]]-Table8[[#This Row],[Forecast 3 Period]])</f>
        <v>-3.7570250000015903E-2</v>
      </c>
      <c r="J486" s="60">
        <f>Table8[[#This Row],[Erorr ]]^2</f>
        <v>1.411523685063695E-3</v>
      </c>
      <c r="K486" s="60">
        <f>ABS(Table8[[#This Row],[Erorr ]])</f>
        <v>3.7570250000015903E-2</v>
      </c>
      <c r="L486" s="8">
        <f>Table8[[#This Row],[Abs Erorr ]]/Table8[[#This Row],[Adj Close]]</f>
        <v>2.3957771498006993E-4</v>
      </c>
      <c r="M486" s="64">
        <f t="shared" si="15"/>
        <v>157.60759431</v>
      </c>
      <c r="N486" s="60">
        <f>(Table8[[#This Row],[Adj Close]]-Table8[[#This Row],[Forecast 6 Period ]])</f>
        <v>-0.78896030999999311</v>
      </c>
      <c r="O486" s="60">
        <f>Table8[[#This Row],[Erorr 2]]^2</f>
        <v>0.62245837075528521</v>
      </c>
      <c r="P486" s="60">
        <f>ABS(Table8[[#This Row],[Erorr 2]])</f>
        <v>0.78896030999999311</v>
      </c>
      <c r="Q486" s="8">
        <f>Table8[[#This Row],[Abs Erorr 4]]/Table8[[#This Row],[Adj Close]]</f>
        <v>5.0310367452887847E-3</v>
      </c>
    </row>
    <row r="487" spans="6:17" x14ac:dyDescent="0.3">
      <c r="F487" s="97">
        <v>44168</v>
      </c>
      <c r="G487" s="98">
        <v>160.86460880000001</v>
      </c>
      <c r="H487" s="60">
        <f t="shared" si="14"/>
        <v>156.67413636000001</v>
      </c>
      <c r="I487" s="60">
        <f>(Table8[[#This Row],[Adj Close]]-Table8[[#This Row],[Forecast 3 Period]])</f>
        <v>4.1904724400000077</v>
      </c>
      <c r="J487" s="60">
        <f>Table8[[#This Row],[Erorr ]]^2</f>
        <v>17.56005927039962</v>
      </c>
      <c r="K487" s="60">
        <f>ABS(Table8[[#This Row],[Erorr ]])</f>
        <v>4.1904724400000077</v>
      </c>
      <c r="L487" s="8">
        <f>Table8[[#This Row],[Abs Erorr ]]/Table8[[#This Row],[Adj Close]]</f>
        <v>2.6049685330164475E-2</v>
      </c>
      <c r="M487" s="64">
        <f t="shared" si="15"/>
        <v>157.12786103000002</v>
      </c>
      <c r="N487" s="60">
        <f>(Table8[[#This Row],[Adj Close]]-Table8[[#This Row],[Forecast 6 Period ]])</f>
        <v>3.7367477699999938</v>
      </c>
      <c r="O487" s="60">
        <f>Table8[[#This Row],[Erorr 2]]^2</f>
        <v>13.963283896599927</v>
      </c>
      <c r="P487" s="60">
        <f>ABS(Table8[[#This Row],[Erorr 2]])</f>
        <v>3.7367477699999938</v>
      </c>
      <c r="Q487" s="8">
        <f>Table8[[#This Row],[Abs Erorr 4]]/Table8[[#This Row],[Adj Close]]</f>
        <v>2.3229147777593658E-2</v>
      </c>
    </row>
    <row r="488" spans="6:17" x14ac:dyDescent="0.3">
      <c r="F488" s="97">
        <v>44169</v>
      </c>
      <c r="G488" s="98">
        <v>161.2210236</v>
      </c>
      <c r="H488" s="60">
        <f t="shared" si="14"/>
        <v>159.06992342000001</v>
      </c>
      <c r="I488" s="60">
        <f>(Table8[[#This Row],[Adj Close]]-Table8[[#This Row],[Forecast 3 Period]])</f>
        <v>2.151100179999986</v>
      </c>
      <c r="J488" s="60">
        <f>Table8[[#This Row],[Erorr ]]^2</f>
        <v>4.6272319843959719</v>
      </c>
      <c r="K488" s="60">
        <f>ABS(Table8[[#This Row],[Erorr ]])</f>
        <v>2.151100179999986</v>
      </c>
      <c r="L488" s="8">
        <f>Table8[[#This Row],[Abs Erorr ]]/Table8[[#This Row],[Adj Close]]</f>
        <v>1.3342553793337819E-2</v>
      </c>
      <c r="M488" s="64">
        <f t="shared" si="15"/>
        <v>157.59411317000001</v>
      </c>
      <c r="N488" s="60">
        <f>(Table8[[#This Row],[Adj Close]]-Table8[[#This Row],[Forecast 6 Period ]])</f>
        <v>3.626910429999981</v>
      </c>
      <c r="O488" s="60">
        <f>Table8[[#This Row],[Erorr 2]]^2</f>
        <v>13.154479267242648</v>
      </c>
      <c r="P488" s="60">
        <f>ABS(Table8[[#This Row],[Erorr 2]])</f>
        <v>3.626910429999981</v>
      </c>
      <c r="Q488" s="8">
        <f>Table8[[#This Row],[Abs Erorr 4]]/Table8[[#This Row],[Adj Close]]</f>
        <v>2.2496510374469432E-2</v>
      </c>
    </row>
    <row r="489" spans="6:17" x14ac:dyDescent="0.3">
      <c r="F489" s="97">
        <v>44172</v>
      </c>
      <c r="G489" s="98">
        <v>163.4559174</v>
      </c>
      <c r="H489" s="60">
        <f t="shared" si="14"/>
        <v>159.79338228</v>
      </c>
      <c r="I489" s="60">
        <f>(Table8[[#This Row],[Adj Close]]-Table8[[#This Row],[Forecast 3 Period]])</f>
        <v>3.6625351200000011</v>
      </c>
      <c r="J489" s="60">
        <f>Table8[[#This Row],[Erorr ]]^2</f>
        <v>13.414163505233423</v>
      </c>
      <c r="K489" s="60">
        <f>ABS(Table8[[#This Row],[Erorr ]])</f>
        <v>3.6625351200000011</v>
      </c>
      <c r="L489" s="8">
        <f>Table8[[#This Row],[Abs Erorr ]]/Table8[[#This Row],[Adj Close]]</f>
        <v>2.2406867724692119E-2</v>
      </c>
      <c r="M489" s="64">
        <f t="shared" si="15"/>
        <v>158.66147463000001</v>
      </c>
      <c r="N489" s="60">
        <f>(Table8[[#This Row],[Adj Close]]-Table8[[#This Row],[Forecast 6 Period ]])</f>
        <v>4.7944427699999892</v>
      </c>
      <c r="O489" s="60">
        <f>Table8[[#This Row],[Erorr 2]]^2</f>
        <v>22.98668147480517</v>
      </c>
      <c r="P489" s="60">
        <f>ABS(Table8[[#This Row],[Erorr 2]])</f>
        <v>4.7944427699999892</v>
      </c>
      <c r="Q489" s="8">
        <f>Table8[[#This Row],[Abs Erorr 4]]/Table8[[#This Row],[Adj Close]]</f>
        <v>2.9331717360022533E-2</v>
      </c>
    </row>
    <row r="490" spans="6:17" x14ac:dyDescent="0.3">
      <c r="F490" s="97">
        <v>44173</v>
      </c>
      <c r="G490" s="98">
        <v>163.86050420000001</v>
      </c>
      <c r="H490" s="60">
        <f t="shared" si="14"/>
        <v>162.00805668000001</v>
      </c>
      <c r="I490" s="60">
        <f>(Table8[[#This Row],[Adj Close]]-Table8[[#This Row],[Forecast 3 Period]])</f>
        <v>1.8524475199999983</v>
      </c>
      <c r="J490" s="60">
        <f>Table8[[#This Row],[Erorr ]]^2</f>
        <v>3.4315618143541444</v>
      </c>
      <c r="K490" s="60">
        <f>ABS(Table8[[#This Row],[Erorr ]])</f>
        <v>1.8524475199999983</v>
      </c>
      <c r="L490" s="8">
        <f>Table8[[#This Row],[Abs Erorr ]]/Table8[[#This Row],[Adj Close]]</f>
        <v>1.1305027584554438E-2</v>
      </c>
      <c r="M490" s="64">
        <f t="shared" si="15"/>
        <v>159.78759768000003</v>
      </c>
      <c r="N490" s="60">
        <f>(Table8[[#This Row],[Adj Close]]-Table8[[#This Row],[Forecast 6 Period ]])</f>
        <v>4.0729065199999752</v>
      </c>
      <c r="O490" s="60">
        <f>Table8[[#This Row],[Erorr 2]]^2</f>
        <v>16.588567520658309</v>
      </c>
      <c r="P490" s="60">
        <f>ABS(Table8[[#This Row],[Erorr 2]])</f>
        <v>4.0729065199999752</v>
      </c>
      <c r="Q490" s="8">
        <f>Table8[[#This Row],[Abs Erorr 4]]/Table8[[#This Row],[Adj Close]]</f>
        <v>2.4855937920395921E-2</v>
      </c>
    </row>
    <row r="491" spans="6:17" x14ac:dyDescent="0.3">
      <c r="F491" s="97">
        <v>44174</v>
      </c>
      <c r="G491" s="98">
        <v>165.10317989999999</v>
      </c>
      <c r="H491" s="60">
        <f t="shared" si="14"/>
        <v>162.94728398000001</v>
      </c>
      <c r="I491" s="60">
        <f>(Table8[[#This Row],[Adj Close]]-Table8[[#This Row],[Forecast 3 Period]])</f>
        <v>2.1558959199999777</v>
      </c>
      <c r="J491" s="60">
        <f>Table8[[#This Row],[Erorr ]]^2</f>
        <v>4.6478872178725501</v>
      </c>
      <c r="K491" s="60">
        <f>ABS(Table8[[#This Row],[Erorr ]])</f>
        <v>2.1558959199999777</v>
      </c>
      <c r="L491" s="8">
        <f>Table8[[#This Row],[Abs Erorr ]]/Table8[[#This Row],[Adj Close]]</f>
        <v>1.3057870365099963E-2</v>
      </c>
      <c r="M491" s="64">
        <f t="shared" si="15"/>
        <v>161.4551041</v>
      </c>
      <c r="N491" s="60">
        <f>(Table8[[#This Row],[Adj Close]]-Table8[[#This Row],[Forecast 6 Period ]])</f>
        <v>3.6480757999999867</v>
      </c>
      <c r="O491" s="60">
        <f>Table8[[#This Row],[Erorr 2]]^2</f>
        <v>13.308457042545543</v>
      </c>
      <c r="P491" s="60">
        <f>ABS(Table8[[#This Row],[Erorr 2]])</f>
        <v>3.6480757999999867</v>
      </c>
      <c r="Q491" s="8">
        <f>Table8[[#This Row],[Abs Erorr 4]]/Table8[[#This Row],[Adj Close]]</f>
        <v>2.2095733117978467E-2</v>
      </c>
    </row>
    <row r="492" spans="6:17" x14ac:dyDescent="0.3">
      <c r="F492" s="97">
        <v>44175</v>
      </c>
      <c r="G492" s="98">
        <v>168.41700739999999</v>
      </c>
      <c r="H492" s="60">
        <f t="shared" si="14"/>
        <v>164.23619844000001</v>
      </c>
      <c r="I492" s="60">
        <f>(Table8[[#This Row],[Adj Close]]-Table8[[#This Row],[Forecast 3 Period]])</f>
        <v>4.1808089599999789</v>
      </c>
      <c r="J492" s="60">
        <f>Table8[[#This Row],[Erorr ]]^2</f>
        <v>17.479163560016104</v>
      </c>
      <c r="K492" s="60">
        <f>ABS(Table8[[#This Row],[Erorr ]])</f>
        <v>4.1808089599999789</v>
      </c>
      <c r="L492" s="8">
        <f>Table8[[#This Row],[Abs Erorr ]]/Table8[[#This Row],[Adj Close]]</f>
        <v>2.4824149440384718E-2</v>
      </c>
      <c r="M492" s="64">
        <f t="shared" si="15"/>
        <v>162.49644929999999</v>
      </c>
      <c r="N492" s="60">
        <f>(Table8[[#This Row],[Adj Close]]-Table8[[#This Row],[Forecast 6 Period ]])</f>
        <v>5.9205580999999938</v>
      </c>
      <c r="O492" s="60">
        <f>Table8[[#This Row],[Erorr 2]]^2</f>
        <v>35.053008215475536</v>
      </c>
      <c r="P492" s="60">
        <f>ABS(Table8[[#This Row],[Erorr 2]])</f>
        <v>5.9205580999999938</v>
      </c>
      <c r="Q492" s="8">
        <f>Table8[[#This Row],[Abs Erorr 4]]/Table8[[#This Row],[Adj Close]]</f>
        <v>3.5154158071092734E-2</v>
      </c>
    </row>
    <row r="493" spans="6:17" x14ac:dyDescent="0.3">
      <c r="F493" s="97">
        <v>44176</v>
      </c>
      <c r="G493" s="98">
        <v>166.13394170000001</v>
      </c>
      <c r="H493" s="60">
        <f t="shared" si="14"/>
        <v>166.05590819</v>
      </c>
      <c r="I493" s="60">
        <f>(Table8[[#This Row],[Adj Close]]-Table8[[#This Row],[Forecast 3 Period]])</f>
        <v>7.8033510000011574E-2</v>
      </c>
      <c r="J493" s="60">
        <f>Table8[[#This Row],[Erorr ]]^2</f>
        <v>6.089228682921906E-3</v>
      </c>
      <c r="K493" s="60">
        <f>ABS(Table8[[#This Row],[Erorr ]])</f>
        <v>7.8033510000011574E-2</v>
      </c>
      <c r="L493" s="8">
        <f>Table8[[#This Row],[Abs Erorr ]]/Table8[[#This Row],[Adj Close]]</f>
        <v>4.6970239315047546E-4</v>
      </c>
      <c r="M493" s="64">
        <f t="shared" si="15"/>
        <v>164.37588502</v>
      </c>
      <c r="N493" s="60">
        <f>(Table8[[#This Row],[Adj Close]]-Table8[[#This Row],[Forecast 6 Period ]])</f>
        <v>1.7580566800000099</v>
      </c>
      <c r="O493" s="60">
        <f>Table8[[#This Row],[Erorr 2]]^2</f>
        <v>3.0907632900926574</v>
      </c>
      <c r="P493" s="60">
        <f>ABS(Table8[[#This Row],[Erorr 2]])</f>
        <v>1.7580566800000099</v>
      </c>
      <c r="Q493" s="8">
        <f>Table8[[#This Row],[Abs Erorr 4]]/Table8[[#This Row],[Adj Close]]</f>
        <v>1.0582164378996431E-2</v>
      </c>
    </row>
    <row r="494" spans="6:17" x14ac:dyDescent="0.3">
      <c r="F494" s="97">
        <v>44179</v>
      </c>
      <c r="G494" s="98">
        <v>168.0027771</v>
      </c>
      <c r="H494" s="60">
        <f t="shared" si="14"/>
        <v>166.50963286999999</v>
      </c>
      <c r="I494" s="60">
        <f>(Table8[[#This Row],[Adj Close]]-Table8[[#This Row],[Forecast 3 Period]])</f>
        <v>1.4931442300000128</v>
      </c>
      <c r="J494" s="60">
        <f>Table8[[#This Row],[Erorr ]]^2</f>
        <v>2.2294796915823314</v>
      </c>
      <c r="K494" s="60">
        <f>ABS(Table8[[#This Row],[Erorr ]])</f>
        <v>1.4931442300000128</v>
      </c>
      <c r="L494" s="8">
        <f>Table8[[#This Row],[Abs Erorr ]]/Table8[[#This Row],[Adj Close]]</f>
        <v>8.8876163583370485E-3</v>
      </c>
      <c r="M494" s="64">
        <f t="shared" si="15"/>
        <v>165.17062074</v>
      </c>
      <c r="N494" s="60">
        <f>(Table8[[#This Row],[Adj Close]]-Table8[[#This Row],[Forecast 6 Period ]])</f>
        <v>2.832156359999999</v>
      </c>
      <c r="O494" s="60">
        <f>Table8[[#This Row],[Erorr 2]]^2</f>
        <v>8.0211096474884442</v>
      </c>
      <c r="P494" s="60">
        <f>ABS(Table8[[#This Row],[Erorr 2]])</f>
        <v>2.832156359999999</v>
      </c>
      <c r="Q494" s="8">
        <f>Table8[[#This Row],[Abs Erorr 4]]/Table8[[#This Row],[Adj Close]]</f>
        <v>1.6857794906058127E-2</v>
      </c>
    </row>
    <row r="495" spans="6:17" x14ac:dyDescent="0.3">
      <c r="F495" s="97">
        <v>44180</v>
      </c>
      <c r="G495" s="98">
        <v>170.56521609999999</v>
      </c>
      <c r="H495" s="60">
        <f t="shared" si="14"/>
        <v>167.56639557</v>
      </c>
      <c r="I495" s="60">
        <f>(Table8[[#This Row],[Adj Close]]-Table8[[#This Row],[Forecast 3 Period]])</f>
        <v>2.998820529999989</v>
      </c>
      <c r="J495" s="60">
        <f>Table8[[#This Row],[Erorr ]]^2</f>
        <v>8.9929245711494143</v>
      </c>
      <c r="K495" s="60">
        <f>ABS(Table8[[#This Row],[Erorr ]])</f>
        <v>2.998820529999989</v>
      </c>
      <c r="L495" s="8">
        <f>Table8[[#This Row],[Abs Erorr ]]/Table8[[#This Row],[Adj Close]]</f>
        <v>1.7581665233794345E-2</v>
      </c>
      <c r="M495" s="64">
        <f t="shared" si="15"/>
        <v>166.26302338000002</v>
      </c>
      <c r="N495" s="60">
        <f>(Table8[[#This Row],[Adj Close]]-Table8[[#This Row],[Forecast 6 Period ]])</f>
        <v>4.3021927199999652</v>
      </c>
      <c r="O495" s="60">
        <f>Table8[[#This Row],[Erorr 2]]^2</f>
        <v>18.508862200020697</v>
      </c>
      <c r="P495" s="60">
        <f>ABS(Table8[[#This Row],[Erorr 2]])</f>
        <v>4.3021927199999652</v>
      </c>
      <c r="Q495" s="8">
        <f>Table8[[#This Row],[Abs Erorr 4]]/Table8[[#This Row],[Adj Close]]</f>
        <v>2.5223154042601805E-2</v>
      </c>
    </row>
    <row r="496" spans="6:17" x14ac:dyDescent="0.3">
      <c r="F496" s="97">
        <v>44181</v>
      </c>
      <c r="G496" s="98">
        <v>170.52665709999999</v>
      </c>
      <c r="H496" s="60">
        <f t="shared" si="14"/>
        <v>168.46710208000002</v>
      </c>
      <c r="I496" s="60">
        <f>(Table8[[#This Row],[Adj Close]]-Table8[[#This Row],[Forecast 3 Period]])</f>
        <v>2.0595550199999764</v>
      </c>
      <c r="J496" s="60">
        <f>Table8[[#This Row],[Erorr ]]^2</f>
        <v>4.2417668804071029</v>
      </c>
      <c r="K496" s="60">
        <f>ABS(Table8[[#This Row],[Erorr ]])</f>
        <v>2.0595550199999764</v>
      </c>
      <c r="L496" s="8">
        <f>Table8[[#This Row],[Abs Erorr ]]/Table8[[#This Row],[Adj Close]]</f>
        <v>1.2077613289470719E-2</v>
      </c>
      <c r="M496" s="64">
        <f t="shared" si="15"/>
        <v>167.52015687000002</v>
      </c>
      <c r="N496" s="60">
        <f>(Table8[[#This Row],[Adj Close]]-Table8[[#This Row],[Forecast 6 Period ]])</f>
        <v>3.0065002299999719</v>
      </c>
      <c r="O496" s="60">
        <f>Table8[[#This Row],[Erorr 2]]^2</f>
        <v>9.039043632989884</v>
      </c>
      <c r="P496" s="60">
        <f>ABS(Table8[[#This Row],[Erorr 2]])</f>
        <v>3.0065002299999719</v>
      </c>
      <c r="Q496" s="8">
        <f>Table8[[#This Row],[Abs Erorr 4]]/Table8[[#This Row],[Adj Close]]</f>
        <v>1.7630675937292926E-2</v>
      </c>
    </row>
    <row r="497" spans="6:17" x14ac:dyDescent="0.3">
      <c r="F497" s="97">
        <v>44182</v>
      </c>
      <c r="G497" s="98">
        <v>174.40882869999999</v>
      </c>
      <c r="H497" s="60">
        <f t="shared" si="14"/>
        <v>169.78106079999998</v>
      </c>
      <c r="I497" s="60">
        <f>(Table8[[#This Row],[Adj Close]]-Table8[[#This Row],[Forecast 3 Period]])</f>
        <v>4.6277679000000091</v>
      </c>
      <c r="J497" s="60">
        <f>Table8[[#This Row],[Erorr ]]^2</f>
        <v>21.416235736270494</v>
      </c>
      <c r="K497" s="60">
        <f>ABS(Table8[[#This Row],[Erorr ]])</f>
        <v>4.6277679000000091</v>
      </c>
      <c r="L497" s="8">
        <f>Table8[[#This Row],[Abs Erorr ]]/Table8[[#This Row],[Adj Close]]</f>
        <v>2.6534023159803546E-2</v>
      </c>
      <c r="M497" s="64">
        <f t="shared" si="15"/>
        <v>168.39773713000002</v>
      </c>
      <c r="N497" s="60">
        <f>(Table8[[#This Row],[Adj Close]]-Table8[[#This Row],[Forecast 6 Period ]])</f>
        <v>6.0110915699999623</v>
      </c>
      <c r="O497" s="60">
        <f>Table8[[#This Row],[Erorr 2]]^2</f>
        <v>36.133221862924614</v>
      </c>
      <c r="P497" s="60">
        <f>ABS(Table8[[#This Row],[Erorr 2]])</f>
        <v>6.0110915699999623</v>
      </c>
      <c r="Q497" s="8">
        <f>Table8[[#This Row],[Abs Erorr 4]]/Table8[[#This Row],[Adj Close]]</f>
        <v>3.4465523418769239E-2</v>
      </c>
    </row>
    <row r="498" spans="6:17" x14ac:dyDescent="0.3">
      <c r="F498" s="97">
        <v>44183</v>
      </c>
      <c r="G498" s="98">
        <v>171.9138489</v>
      </c>
      <c r="H498" s="60">
        <f t="shared" si="14"/>
        <v>172.09109343999998</v>
      </c>
      <c r="I498" s="60">
        <f>(Table8[[#This Row],[Adj Close]]-Table8[[#This Row],[Forecast 3 Period]])</f>
        <v>-0.17724453999997536</v>
      </c>
      <c r="J498" s="60">
        <f>Table8[[#This Row],[Erorr ]]^2</f>
        <v>3.1415626959802864E-2</v>
      </c>
      <c r="K498" s="60">
        <f>ABS(Table8[[#This Row],[Erorr ]])</f>
        <v>0.17724453999997536</v>
      </c>
      <c r="L498" s="8">
        <f>Table8[[#This Row],[Abs Erorr ]]/Table8[[#This Row],[Adj Close]]</f>
        <v>1.0310079213168926E-3</v>
      </c>
      <c r="M498" s="64">
        <f t="shared" si="15"/>
        <v>170.15579070999999</v>
      </c>
      <c r="N498" s="60">
        <f>(Table8[[#This Row],[Adj Close]]-Table8[[#This Row],[Forecast 6 Period ]])</f>
        <v>1.7580581900000141</v>
      </c>
      <c r="O498" s="60">
        <f>Table8[[#This Row],[Erorr 2]]^2</f>
        <v>3.0907685994261254</v>
      </c>
      <c r="P498" s="60">
        <f>ABS(Table8[[#This Row],[Erorr 2]])</f>
        <v>1.7580581900000141</v>
      </c>
      <c r="Q498" s="8">
        <f>Table8[[#This Row],[Abs Erorr 4]]/Table8[[#This Row],[Adj Close]]</f>
        <v>1.022639072563987E-2</v>
      </c>
    </row>
    <row r="499" spans="6:17" x14ac:dyDescent="0.3">
      <c r="F499" s="97">
        <v>44186</v>
      </c>
      <c r="G499" s="98">
        <v>171.09503169999999</v>
      </c>
      <c r="H499" s="60">
        <f t="shared" si="14"/>
        <v>172.24618529999998</v>
      </c>
      <c r="I499" s="60">
        <f>(Table8[[#This Row],[Adj Close]]-Table8[[#This Row],[Forecast 3 Period]])</f>
        <v>-1.1511535999999865</v>
      </c>
      <c r="J499" s="60">
        <f>Table8[[#This Row],[Erorr ]]^2</f>
        <v>1.3251546107929288</v>
      </c>
      <c r="K499" s="60">
        <f>ABS(Table8[[#This Row],[Erorr ]])</f>
        <v>1.1511535999999865</v>
      </c>
      <c r="L499" s="8">
        <f>Table8[[#This Row],[Abs Erorr ]]/Table8[[#This Row],[Adj Close]]</f>
        <v>6.7281532874574205E-3</v>
      </c>
      <c r="M499" s="64">
        <f t="shared" si="15"/>
        <v>170.89658204</v>
      </c>
      <c r="N499" s="60">
        <f>(Table8[[#This Row],[Adj Close]]-Table8[[#This Row],[Forecast 6 Period ]])</f>
        <v>0.19844965999999431</v>
      </c>
      <c r="O499" s="60">
        <f>Table8[[#This Row],[Erorr 2]]^2</f>
        <v>3.9382267554113344E-2</v>
      </c>
      <c r="P499" s="60">
        <f>ABS(Table8[[#This Row],[Erorr 2]])</f>
        <v>0.19844965999999431</v>
      </c>
      <c r="Q499" s="8">
        <f>Table8[[#This Row],[Abs Erorr 4]]/Table8[[#This Row],[Adj Close]]</f>
        <v>1.1598797348362415E-3</v>
      </c>
    </row>
    <row r="500" spans="6:17" x14ac:dyDescent="0.3">
      <c r="F500" s="97">
        <v>44187</v>
      </c>
      <c r="G500" s="98">
        <v>172.07762149999999</v>
      </c>
      <c r="H500" s="60">
        <f t="shared" si="14"/>
        <v>172.33481595999999</v>
      </c>
      <c r="I500" s="60">
        <f>(Table8[[#This Row],[Adj Close]]-Table8[[#This Row],[Forecast 3 Period]])</f>
        <v>-0.2571944599999938</v>
      </c>
      <c r="J500" s="60">
        <f>Table8[[#This Row],[Erorr ]]^2</f>
        <v>6.6148990254688414E-2</v>
      </c>
      <c r="K500" s="60">
        <f>ABS(Table8[[#This Row],[Erorr ]])</f>
        <v>0.2571944599999938</v>
      </c>
      <c r="L500" s="8">
        <f>Table8[[#This Row],[Abs Erorr ]]/Table8[[#This Row],[Adj Close]]</f>
        <v>1.4946421141693535E-3</v>
      </c>
      <c r="M500" s="64">
        <f t="shared" si="15"/>
        <v>171.44567259999999</v>
      </c>
      <c r="N500" s="60">
        <f>(Table8[[#This Row],[Adj Close]]-Table8[[#This Row],[Forecast 6 Period ]])</f>
        <v>0.63194889999999759</v>
      </c>
      <c r="O500" s="60">
        <f>Table8[[#This Row],[Erorr 2]]^2</f>
        <v>0.39935941221120697</v>
      </c>
      <c r="P500" s="60">
        <f>ABS(Table8[[#This Row],[Erorr 2]])</f>
        <v>0.63194889999999759</v>
      </c>
      <c r="Q500" s="8">
        <f>Table8[[#This Row],[Abs Erorr 4]]/Table8[[#This Row],[Adj Close]]</f>
        <v>3.6724641733846702E-3</v>
      </c>
    </row>
    <row r="501" spans="6:17" x14ac:dyDescent="0.3">
      <c r="F501" s="97">
        <v>44188</v>
      </c>
      <c r="G501" s="98">
        <v>172.70376590000001</v>
      </c>
      <c r="H501" s="60">
        <f t="shared" si="14"/>
        <v>171.73371278000002</v>
      </c>
      <c r="I501" s="60">
        <f>(Table8[[#This Row],[Adj Close]]-Table8[[#This Row],[Forecast 3 Period]])</f>
        <v>0.97005311999998867</v>
      </c>
      <c r="J501" s="60">
        <f>Table8[[#This Row],[Erorr ]]^2</f>
        <v>0.94100305562171238</v>
      </c>
      <c r="K501" s="60">
        <f>ABS(Table8[[#This Row],[Erorr ]])</f>
        <v>0.97005311999998867</v>
      </c>
      <c r="L501" s="8">
        <f>Table8[[#This Row],[Abs Erorr ]]/Table8[[#This Row],[Adj Close]]</f>
        <v>5.6168614213176725E-3</v>
      </c>
      <c r="M501" s="64">
        <f t="shared" si="15"/>
        <v>172.00825348000001</v>
      </c>
      <c r="N501" s="60">
        <f>(Table8[[#This Row],[Adj Close]]-Table8[[#This Row],[Forecast 6 Period ]])</f>
        <v>0.69551242000000002</v>
      </c>
      <c r="O501" s="60">
        <f>Table8[[#This Row],[Erorr 2]]^2</f>
        <v>0.48373752637425643</v>
      </c>
      <c r="P501" s="60">
        <f>ABS(Table8[[#This Row],[Erorr 2]])</f>
        <v>0.69551242000000002</v>
      </c>
      <c r="Q501" s="8">
        <f>Table8[[#This Row],[Abs Erorr 4]]/Table8[[#This Row],[Adj Close]]</f>
        <v>4.0271989228232571E-3</v>
      </c>
    </row>
    <row r="502" spans="6:17" x14ac:dyDescent="0.3">
      <c r="F502" s="97">
        <v>44189</v>
      </c>
      <c r="G502" s="98">
        <v>173.80195620000001</v>
      </c>
      <c r="H502" s="60">
        <f t="shared" si="14"/>
        <v>172.03330231999999</v>
      </c>
      <c r="I502" s="60">
        <f>(Table8[[#This Row],[Adj Close]]-Table8[[#This Row],[Forecast 3 Period]])</f>
        <v>1.7686538800000164</v>
      </c>
      <c r="J502" s="60">
        <f>Table8[[#This Row],[Erorr ]]^2</f>
        <v>3.1281365472391127</v>
      </c>
      <c r="K502" s="60">
        <f>ABS(Table8[[#This Row],[Erorr ]])</f>
        <v>1.7686538800000164</v>
      </c>
      <c r="L502" s="8">
        <f>Table8[[#This Row],[Abs Erorr ]]/Table8[[#This Row],[Adj Close]]</f>
        <v>1.0176259914846783E-2</v>
      </c>
      <c r="M502" s="64">
        <f t="shared" si="15"/>
        <v>172.05160217999997</v>
      </c>
      <c r="N502" s="60">
        <f>(Table8[[#This Row],[Adj Close]]-Table8[[#This Row],[Forecast 6 Period ]])</f>
        <v>1.7503540200000316</v>
      </c>
      <c r="O502" s="60">
        <f>Table8[[#This Row],[Erorr 2]]^2</f>
        <v>3.0637391953302711</v>
      </c>
      <c r="P502" s="60">
        <f>ABS(Table8[[#This Row],[Erorr 2]])</f>
        <v>1.7503540200000316</v>
      </c>
      <c r="Q502" s="8">
        <f>Table8[[#This Row],[Abs Erorr 4]]/Table8[[#This Row],[Adj Close]]</f>
        <v>1.0070968464738324E-2</v>
      </c>
    </row>
    <row r="503" spans="6:17" x14ac:dyDescent="0.3">
      <c r="F503" s="97">
        <v>44193</v>
      </c>
      <c r="G503" s="98">
        <v>175.87310790000001</v>
      </c>
      <c r="H503" s="60">
        <f t="shared" si="14"/>
        <v>172.95519870000001</v>
      </c>
      <c r="I503" s="60">
        <f>(Table8[[#This Row],[Adj Close]]-Table8[[#This Row],[Forecast 3 Period]])</f>
        <v>2.9179091999999969</v>
      </c>
      <c r="J503" s="60">
        <f>Table8[[#This Row],[Erorr ]]^2</f>
        <v>8.5141940994446212</v>
      </c>
      <c r="K503" s="60">
        <f>ABS(Table8[[#This Row],[Erorr ]])</f>
        <v>2.9179091999999969</v>
      </c>
      <c r="L503" s="8">
        <f>Table8[[#This Row],[Abs Erorr ]]/Table8[[#This Row],[Adj Close]]</f>
        <v>1.6590991282527945E-2</v>
      </c>
      <c r="M503" s="64">
        <f t="shared" si="15"/>
        <v>172.56794282000001</v>
      </c>
      <c r="N503" s="60">
        <f>(Table8[[#This Row],[Adj Close]]-Table8[[#This Row],[Forecast 6 Period ]])</f>
        <v>3.3051650799999948</v>
      </c>
      <c r="O503" s="60">
        <f>Table8[[#This Row],[Erorr 2]]^2</f>
        <v>10.924116206051371</v>
      </c>
      <c r="P503" s="60">
        <f>ABS(Table8[[#This Row],[Erorr 2]])</f>
        <v>3.3051650799999948</v>
      </c>
      <c r="Q503" s="8">
        <f>Table8[[#This Row],[Abs Erorr 4]]/Table8[[#This Row],[Adj Close]]</f>
        <v>1.8792896307258552E-2</v>
      </c>
    </row>
    <row r="504" spans="6:17" x14ac:dyDescent="0.3">
      <c r="F504" s="97">
        <v>44194</v>
      </c>
      <c r="G504" s="98">
        <v>176.61483759999999</v>
      </c>
      <c r="H504" s="60">
        <f t="shared" si="14"/>
        <v>174.30095979000001</v>
      </c>
      <c r="I504" s="60">
        <f>(Table8[[#This Row],[Adj Close]]-Table8[[#This Row],[Forecast 3 Period]])</f>
        <v>2.3138778099999797</v>
      </c>
      <c r="J504" s="60">
        <f>Table8[[#This Row],[Erorr ]]^2</f>
        <v>5.3540305196103022</v>
      </c>
      <c r="K504" s="60">
        <f>ABS(Table8[[#This Row],[Erorr ]])</f>
        <v>2.3138778099999797</v>
      </c>
      <c r="L504" s="8">
        <f>Table8[[#This Row],[Abs Erorr ]]/Table8[[#This Row],[Adj Close]]</f>
        <v>1.3101265111374652E-2</v>
      </c>
      <c r="M504" s="64">
        <f t="shared" si="15"/>
        <v>173.19217835999999</v>
      </c>
      <c r="N504" s="60">
        <f>(Table8[[#This Row],[Adj Close]]-Table8[[#This Row],[Forecast 6 Period ]])</f>
        <v>3.4226592400000015</v>
      </c>
      <c r="O504" s="60">
        <f>Table8[[#This Row],[Erorr 2]]^2</f>
        <v>11.714596273157388</v>
      </c>
      <c r="P504" s="60">
        <f>ABS(Table8[[#This Row],[Erorr 2]])</f>
        <v>3.4226592400000015</v>
      </c>
      <c r="Q504" s="8">
        <f>Table8[[#This Row],[Abs Erorr 4]]/Table8[[#This Row],[Adj Close]]</f>
        <v>1.9379228192320359E-2</v>
      </c>
    </row>
    <row r="505" spans="6:17" x14ac:dyDescent="0.3">
      <c r="F505" s="97">
        <v>44195</v>
      </c>
      <c r="G505" s="98">
        <v>176.76896669999999</v>
      </c>
      <c r="H505" s="60">
        <f t="shared" si="14"/>
        <v>175.54845426999998</v>
      </c>
      <c r="I505" s="60">
        <f>(Table8[[#This Row],[Adj Close]]-Table8[[#This Row],[Forecast 3 Period]])</f>
        <v>1.2205124300000136</v>
      </c>
      <c r="J505" s="60">
        <f>Table8[[#This Row],[Erorr ]]^2</f>
        <v>1.4896505917845382</v>
      </c>
      <c r="K505" s="60">
        <f>ABS(Table8[[#This Row],[Erorr ]])</f>
        <v>1.2205124300000136</v>
      </c>
      <c r="L505" s="8">
        <f>Table8[[#This Row],[Abs Erorr ]]/Table8[[#This Row],[Adj Close]]</f>
        <v>6.9045627905455972E-3</v>
      </c>
      <c r="M505" s="64">
        <f t="shared" si="15"/>
        <v>174.11599884000003</v>
      </c>
      <c r="N505" s="60">
        <f>(Table8[[#This Row],[Adj Close]]-Table8[[#This Row],[Forecast 6 Period ]])</f>
        <v>2.6529678599999613</v>
      </c>
      <c r="O505" s="60">
        <f>Table8[[#This Row],[Erorr 2]]^2</f>
        <v>7.0382384661927739</v>
      </c>
      <c r="P505" s="60">
        <f>ABS(Table8[[#This Row],[Erorr 2]])</f>
        <v>2.6529678599999613</v>
      </c>
      <c r="Q505" s="8">
        <f>Table8[[#This Row],[Abs Erorr 4]]/Table8[[#This Row],[Adj Close]]</f>
        <v>1.5008108660285343E-2</v>
      </c>
    </row>
    <row r="506" spans="6:17" x14ac:dyDescent="0.3">
      <c r="F506" s="97">
        <v>44196</v>
      </c>
      <c r="G506" s="98">
        <v>176.27769470000001</v>
      </c>
      <c r="H506" s="60">
        <f t="shared" si="14"/>
        <v>176.45397033</v>
      </c>
      <c r="I506" s="60">
        <f>(Table8[[#This Row],[Adj Close]]-Table8[[#This Row],[Forecast 3 Period]])</f>
        <v>-0.17627562999999213</v>
      </c>
      <c r="J506" s="60">
        <f>Table8[[#This Row],[Erorr ]]^2</f>
        <v>3.1073097731894126E-2</v>
      </c>
      <c r="K506" s="60">
        <f>ABS(Table8[[#This Row],[Erorr ]])</f>
        <v>0.17627562999999213</v>
      </c>
      <c r="L506" s="8">
        <f>Table8[[#This Row],[Abs Erorr ]]/Table8[[#This Row],[Adj Close]]</f>
        <v>9.9998828723048944E-4</v>
      </c>
      <c r="M506" s="64">
        <f t="shared" si="15"/>
        <v>175.08991242000002</v>
      </c>
      <c r="N506" s="60">
        <f>(Table8[[#This Row],[Adj Close]]-Table8[[#This Row],[Forecast 6 Period ]])</f>
        <v>1.1877822799999933</v>
      </c>
      <c r="O506" s="60">
        <f>Table8[[#This Row],[Erorr 2]]^2</f>
        <v>1.4108267446819824</v>
      </c>
      <c r="P506" s="60">
        <f>ABS(Table8[[#This Row],[Erorr 2]])</f>
        <v>1.1877822799999933</v>
      </c>
      <c r="Q506" s="8">
        <f>Table8[[#This Row],[Abs Erorr 4]]/Table8[[#This Row],[Adj Close]]</f>
        <v>6.738131457989808E-3</v>
      </c>
    </row>
    <row r="507" spans="6:17" x14ac:dyDescent="0.3">
      <c r="F507" s="97">
        <v>44200</v>
      </c>
      <c r="G507" s="98">
        <v>174.20655819999999</v>
      </c>
      <c r="H507" s="60">
        <f t="shared" si="14"/>
        <v>176.52621916999999</v>
      </c>
      <c r="I507" s="60">
        <f>(Table8[[#This Row],[Adj Close]]-Table8[[#This Row],[Forecast 3 Period]])</f>
        <v>-2.319660970000001</v>
      </c>
      <c r="J507" s="60">
        <f>Table8[[#This Row],[Erorr ]]^2</f>
        <v>5.380827015741346</v>
      </c>
      <c r="K507" s="60">
        <f>ABS(Table8[[#This Row],[Erorr ]])</f>
        <v>2.319660970000001</v>
      </c>
      <c r="L507" s="8">
        <f>Table8[[#This Row],[Abs Erorr ]]/Table8[[#This Row],[Adj Close]]</f>
        <v>1.3315577748438641E-2</v>
      </c>
      <c r="M507" s="64">
        <f t="shared" si="15"/>
        <v>175.75749359000002</v>
      </c>
      <c r="N507" s="60">
        <f>(Table8[[#This Row],[Adj Close]]-Table8[[#This Row],[Forecast 6 Period ]])</f>
        <v>-1.5509353900000349</v>
      </c>
      <c r="O507" s="60">
        <f>Table8[[#This Row],[Erorr 2]]^2</f>
        <v>2.4054005839545605</v>
      </c>
      <c r="P507" s="60">
        <f>ABS(Table8[[#This Row],[Erorr 2]])</f>
        <v>1.5509353900000349</v>
      </c>
      <c r="Q507" s="8">
        <f>Table8[[#This Row],[Abs Erorr 4]]/Table8[[#This Row],[Adj Close]]</f>
        <v>8.9028530614758163E-3</v>
      </c>
    </row>
    <row r="508" spans="6:17" x14ac:dyDescent="0.3">
      <c r="F508" s="97">
        <v>44201</v>
      </c>
      <c r="G508" s="98">
        <v>172.1643066</v>
      </c>
      <c r="H508" s="60">
        <f t="shared" si="14"/>
        <v>175.59662170000001</v>
      </c>
      <c r="I508" s="60">
        <f>(Table8[[#This Row],[Adj Close]]-Table8[[#This Row],[Forecast 3 Period]])</f>
        <v>-3.4323151000000109</v>
      </c>
      <c r="J508" s="60">
        <f>Table8[[#This Row],[Erorr ]]^2</f>
        <v>11.780786945688085</v>
      </c>
      <c r="K508" s="60">
        <f>ABS(Table8[[#This Row],[Erorr ]])</f>
        <v>3.4323151000000109</v>
      </c>
      <c r="L508" s="8">
        <f>Table8[[#This Row],[Abs Erorr ]]/Table8[[#This Row],[Adj Close]]</f>
        <v>1.9936275804104512E-2</v>
      </c>
      <c r="M508" s="64">
        <f t="shared" si="15"/>
        <v>175.74111784999999</v>
      </c>
      <c r="N508" s="60">
        <f>(Table8[[#This Row],[Adj Close]]-Table8[[#This Row],[Forecast 6 Period ]])</f>
        <v>-3.5768112499999916</v>
      </c>
      <c r="O508" s="60">
        <f>Table8[[#This Row],[Erorr 2]]^2</f>
        <v>12.793578718126502</v>
      </c>
      <c r="P508" s="60">
        <f>ABS(Table8[[#This Row],[Erorr 2]])</f>
        <v>3.5768112499999916</v>
      </c>
      <c r="Q508" s="8">
        <f>Table8[[#This Row],[Abs Erorr 4]]/Table8[[#This Row],[Adj Close]]</f>
        <v>2.0775567948066138E-2</v>
      </c>
    </row>
    <row r="509" spans="6:17" x14ac:dyDescent="0.3">
      <c r="F509" s="97">
        <v>44202</v>
      </c>
      <c r="G509" s="98">
        <v>173.10836789999999</v>
      </c>
      <c r="H509" s="60">
        <f t="shared" si="14"/>
        <v>174.01099851000001</v>
      </c>
      <c r="I509" s="60">
        <f>(Table8[[#This Row],[Adj Close]]-Table8[[#This Row],[Forecast 3 Period]])</f>
        <v>-0.90263061000001699</v>
      </c>
      <c r="J509" s="60">
        <f>Table8[[#This Row],[Erorr ]]^2</f>
        <v>0.81474201810900282</v>
      </c>
      <c r="K509" s="60">
        <f>ABS(Table8[[#This Row],[Erorr ]])</f>
        <v>0.90263061000001699</v>
      </c>
      <c r="L509" s="8">
        <f>Table8[[#This Row],[Abs Erorr ]]/Table8[[#This Row],[Adj Close]]</f>
        <v>5.2142517484853315E-3</v>
      </c>
      <c r="M509" s="64">
        <f t="shared" si="15"/>
        <v>175.13229979000002</v>
      </c>
      <c r="N509" s="60">
        <f>(Table8[[#This Row],[Adj Close]]-Table8[[#This Row],[Forecast 6 Period ]])</f>
        <v>-2.0239318900000285</v>
      </c>
      <c r="O509" s="60">
        <f>Table8[[#This Row],[Erorr 2]]^2</f>
        <v>4.0963002953590877</v>
      </c>
      <c r="P509" s="60">
        <f>ABS(Table8[[#This Row],[Erorr 2]])</f>
        <v>2.0239318900000285</v>
      </c>
      <c r="Q509" s="8">
        <f>Table8[[#This Row],[Abs Erorr 4]]/Table8[[#This Row],[Adj Close]]</f>
        <v>1.1691704534868003E-2</v>
      </c>
    </row>
    <row r="510" spans="6:17" x14ac:dyDescent="0.3">
      <c r="F510" s="97">
        <v>44203</v>
      </c>
      <c r="G510" s="98">
        <v>171.68266299999999</v>
      </c>
      <c r="H510" s="60">
        <f t="shared" si="14"/>
        <v>173.15460659999999</v>
      </c>
      <c r="I510" s="60">
        <f>(Table8[[#This Row],[Adj Close]]-Table8[[#This Row],[Forecast 3 Period]])</f>
        <v>-1.471943600000003</v>
      </c>
      <c r="J510" s="60">
        <f>Table8[[#This Row],[Erorr ]]^2</f>
        <v>2.1666179615809691</v>
      </c>
      <c r="K510" s="60">
        <f>ABS(Table8[[#This Row],[Erorr ]])</f>
        <v>1.471943600000003</v>
      </c>
      <c r="L510" s="8">
        <f>Table8[[#This Row],[Abs Erorr ]]/Table8[[#This Row],[Adj Close]]</f>
        <v>8.5736298253947935E-3</v>
      </c>
      <c r="M510" s="64">
        <f t="shared" si="15"/>
        <v>174.48976590999999</v>
      </c>
      <c r="N510" s="60">
        <f>(Table8[[#This Row],[Adj Close]]-Table8[[#This Row],[Forecast 6 Period ]])</f>
        <v>-2.8071029099999976</v>
      </c>
      <c r="O510" s="60">
        <f>Table8[[#This Row],[Erorr 2]]^2</f>
        <v>7.8798267473304549</v>
      </c>
      <c r="P510" s="60">
        <f>ABS(Table8[[#This Row],[Erorr 2]])</f>
        <v>2.8071029099999976</v>
      </c>
      <c r="Q510" s="8">
        <f>Table8[[#This Row],[Abs Erorr 4]]/Table8[[#This Row],[Adj Close]]</f>
        <v>1.6350532202543934E-2</v>
      </c>
    </row>
    <row r="511" spans="6:17" x14ac:dyDescent="0.3">
      <c r="F511" s="97">
        <v>44204</v>
      </c>
      <c r="G511" s="98">
        <v>174.4281158</v>
      </c>
      <c r="H511" s="60">
        <f t="shared" si="14"/>
        <v>172.25486754999997</v>
      </c>
      <c r="I511" s="60">
        <f>(Table8[[#This Row],[Adj Close]]-Table8[[#This Row],[Forecast 3 Period]])</f>
        <v>2.1732482500000287</v>
      </c>
      <c r="J511" s="60">
        <f>Table8[[#This Row],[Erorr ]]^2</f>
        <v>4.7230079561281872</v>
      </c>
      <c r="K511" s="60">
        <f>ABS(Table8[[#This Row],[Erorr ]])</f>
        <v>2.1732482500000287</v>
      </c>
      <c r="L511" s="8">
        <f>Table8[[#This Row],[Abs Erorr ]]/Table8[[#This Row],[Adj Close]]</f>
        <v>1.245927722163716E-2</v>
      </c>
      <c r="M511" s="64">
        <f t="shared" si="15"/>
        <v>173.53704527999997</v>
      </c>
      <c r="N511" s="60">
        <f>(Table8[[#This Row],[Adj Close]]-Table8[[#This Row],[Forecast 6 Period ]])</f>
        <v>0.89107052000002795</v>
      </c>
      <c r="O511" s="60">
        <f>Table8[[#This Row],[Erorr 2]]^2</f>
        <v>0.79400667161312022</v>
      </c>
      <c r="P511" s="60">
        <f>ABS(Table8[[#This Row],[Erorr 2]])</f>
        <v>0.89107052000002795</v>
      </c>
      <c r="Q511" s="8">
        <f>Table8[[#This Row],[Abs Erorr 4]]/Table8[[#This Row],[Adj Close]]</f>
        <v>5.1085257437610181E-3</v>
      </c>
    </row>
    <row r="512" spans="6:17" x14ac:dyDescent="0.3">
      <c r="F512" s="97">
        <v>44207</v>
      </c>
      <c r="G512" s="98">
        <v>171.32623290000001</v>
      </c>
      <c r="H512" s="60">
        <f t="shared" si="14"/>
        <v>173.20855559</v>
      </c>
      <c r="I512" s="60">
        <f>(Table8[[#This Row],[Adj Close]]-Table8[[#This Row],[Forecast 3 Period]])</f>
        <v>-1.8823226899999952</v>
      </c>
      <c r="J512" s="60">
        <f>Table8[[#This Row],[Erorr ]]^2</f>
        <v>3.5431387092888178</v>
      </c>
      <c r="K512" s="60">
        <f>ABS(Table8[[#This Row],[Erorr ]])</f>
        <v>1.8823226899999952</v>
      </c>
      <c r="L512" s="8">
        <f>Table8[[#This Row],[Abs Erorr ]]/Table8[[#This Row],[Adj Close]]</f>
        <v>1.0986774518638208E-2</v>
      </c>
      <c r="M512" s="64">
        <f t="shared" si="15"/>
        <v>173.32511595</v>
      </c>
      <c r="N512" s="60">
        <f>(Table8[[#This Row],[Adj Close]]-Table8[[#This Row],[Forecast 6 Period ]])</f>
        <v>-1.9988830499999892</v>
      </c>
      <c r="O512" s="60">
        <f>Table8[[#This Row],[Erorr 2]]^2</f>
        <v>3.9955334475772593</v>
      </c>
      <c r="P512" s="60">
        <f>ABS(Table8[[#This Row],[Erorr 2]])</f>
        <v>1.9988830499999892</v>
      </c>
      <c r="Q512" s="8">
        <f>Table8[[#This Row],[Abs Erorr 4]]/Table8[[#This Row],[Adj Close]]</f>
        <v>1.1667116098716188E-2</v>
      </c>
    </row>
    <row r="513" spans="6:17" x14ac:dyDescent="0.3">
      <c r="F513" s="97">
        <v>44208</v>
      </c>
      <c r="G513" s="98">
        <v>169.47663879999999</v>
      </c>
      <c r="H513" s="60">
        <f t="shared" si="14"/>
        <v>172.36372679999999</v>
      </c>
      <c r="I513" s="60">
        <f>(Table8[[#This Row],[Adj Close]]-Table8[[#This Row],[Forecast 3 Period]])</f>
        <v>-2.8870880000000056</v>
      </c>
      <c r="J513" s="60">
        <f>Table8[[#This Row],[Erorr ]]^2</f>
        <v>8.335277119744033</v>
      </c>
      <c r="K513" s="60">
        <f>ABS(Table8[[#This Row],[Erorr ]])</f>
        <v>2.8870880000000056</v>
      </c>
      <c r="L513" s="8">
        <f>Table8[[#This Row],[Abs Erorr ]]/Table8[[#This Row],[Adj Close]]</f>
        <v>1.7035315430152406E-2</v>
      </c>
      <c r="M513" s="64">
        <f t="shared" si="15"/>
        <v>172.74616240000003</v>
      </c>
      <c r="N513" s="60">
        <f>(Table8[[#This Row],[Adj Close]]-Table8[[#This Row],[Forecast 6 Period ]])</f>
        <v>-3.2695236000000421</v>
      </c>
      <c r="O513" s="60">
        <f>Table8[[#This Row],[Erorr 2]]^2</f>
        <v>10.689784570957235</v>
      </c>
      <c r="P513" s="60">
        <f>ABS(Table8[[#This Row],[Erorr 2]])</f>
        <v>3.2695236000000421</v>
      </c>
      <c r="Q513" s="8">
        <f>Table8[[#This Row],[Abs Erorr 4]]/Table8[[#This Row],[Adj Close]]</f>
        <v>1.9291883666977955E-2</v>
      </c>
    </row>
    <row r="514" spans="6:17" x14ac:dyDescent="0.3">
      <c r="F514" s="97">
        <v>44209</v>
      </c>
      <c r="G514" s="98">
        <v>170.9986877</v>
      </c>
      <c r="H514" s="60">
        <f t="shared" si="14"/>
        <v>171.51696013</v>
      </c>
      <c r="I514" s="60">
        <f>(Table8[[#This Row],[Adj Close]]-Table8[[#This Row],[Forecast 3 Period]])</f>
        <v>-0.51827242999999612</v>
      </c>
      <c r="J514" s="60">
        <f>Table8[[#This Row],[Erorr ]]^2</f>
        <v>0.2686063116981009</v>
      </c>
      <c r="K514" s="60">
        <f>ABS(Table8[[#This Row],[Erorr ]])</f>
        <v>0.51827242999999612</v>
      </c>
      <c r="L514" s="8">
        <f>Table8[[#This Row],[Abs Erorr ]]/Table8[[#This Row],[Adj Close]]</f>
        <v>3.0308561835822563E-3</v>
      </c>
      <c r="M514" s="64">
        <f t="shared" si="15"/>
        <v>171.90999755000001</v>
      </c>
      <c r="N514" s="60">
        <f>(Table8[[#This Row],[Adj Close]]-Table8[[#This Row],[Forecast 6 Period ]])</f>
        <v>-0.91130985000000919</v>
      </c>
      <c r="O514" s="60">
        <f>Table8[[#This Row],[Erorr 2]]^2</f>
        <v>0.83048564270703928</v>
      </c>
      <c r="P514" s="60">
        <f>ABS(Table8[[#This Row],[Erorr 2]])</f>
        <v>0.91130985000000919</v>
      </c>
      <c r="Q514" s="8">
        <f>Table8[[#This Row],[Abs Erorr 4]]/Table8[[#This Row],[Adj Close]]</f>
        <v>5.3293382671965915E-3</v>
      </c>
    </row>
    <row r="515" spans="6:17" x14ac:dyDescent="0.3">
      <c r="F515" s="97">
        <v>44210</v>
      </c>
      <c r="G515" s="98">
        <v>169.32252500000001</v>
      </c>
      <c r="H515" s="60">
        <f t="shared" si="14"/>
        <v>170.64033659</v>
      </c>
      <c r="I515" s="60">
        <f>(Table8[[#This Row],[Adj Close]]-Table8[[#This Row],[Forecast 3 Period]])</f>
        <v>-1.3178115899999909</v>
      </c>
      <c r="J515" s="60">
        <f>Table8[[#This Row],[Erorr ]]^2</f>
        <v>1.7366273867383042</v>
      </c>
      <c r="K515" s="60">
        <f>ABS(Table8[[#This Row],[Erorr ]])</f>
        <v>1.3178115899999909</v>
      </c>
      <c r="L515" s="8">
        <f>Table8[[#This Row],[Abs Erorr ]]/Table8[[#This Row],[Adj Close]]</f>
        <v>7.7828486788747734E-3</v>
      </c>
      <c r="M515" s="64">
        <f t="shared" si="15"/>
        <v>171.72503813</v>
      </c>
      <c r="N515" s="60">
        <f>(Table8[[#This Row],[Adj Close]]-Table8[[#This Row],[Forecast 6 Period ]])</f>
        <v>-2.4025131299999885</v>
      </c>
      <c r="O515" s="60">
        <f>Table8[[#This Row],[Erorr 2]]^2</f>
        <v>5.772069339822341</v>
      </c>
      <c r="P515" s="60">
        <f>ABS(Table8[[#This Row],[Erorr 2]])</f>
        <v>2.4025131299999885</v>
      </c>
      <c r="Q515" s="8">
        <f>Table8[[#This Row],[Abs Erorr 4]]/Table8[[#This Row],[Adj Close]]</f>
        <v>1.4188975329773687E-2</v>
      </c>
    </row>
    <row r="516" spans="6:17" x14ac:dyDescent="0.3">
      <c r="F516" s="97">
        <v>44211</v>
      </c>
      <c r="G516" s="98">
        <v>163.6389313</v>
      </c>
      <c r="H516" s="60">
        <f t="shared" si="14"/>
        <v>169.87160795</v>
      </c>
      <c r="I516" s="60">
        <f>(Table8[[#This Row],[Adj Close]]-Table8[[#This Row],[Forecast 3 Period]])</f>
        <v>-6.2326766500000019</v>
      </c>
      <c r="J516" s="60">
        <f>Table8[[#This Row],[Erorr ]]^2</f>
        <v>38.846258223455244</v>
      </c>
      <c r="K516" s="60">
        <f>ABS(Table8[[#This Row],[Erorr ]])</f>
        <v>6.2326766500000019</v>
      </c>
      <c r="L516" s="8">
        <f>Table8[[#This Row],[Abs Erorr ]]/Table8[[#This Row],[Adj Close]]</f>
        <v>3.808798187867414E-2</v>
      </c>
      <c r="M516" s="64">
        <f t="shared" si="15"/>
        <v>170.83589476000003</v>
      </c>
      <c r="N516" s="60">
        <f>(Table8[[#This Row],[Adj Close]]-Table8[[#This Row],[Forecast 6 Period ]])</f>
        <v>-7.1969634600000347</v>
      </c>
      <c r="O516" s="60">
        <f>Table8[[#This Row],[Erorr 2]]^2</f>
        <v>51.796283044575674</v>
      </c>
      <c r="P516" s="60">
        <f>ABS(Table8[[#This Row],[Erorr 2]])</f>
        <v>7.1969634600000347</v>
      </c>
      <c r="Q516" s="8">
        <f>Table8[[#This Row],[Abs Erorr 4]]/Table8[[#This Row],[Adj Close]]</f>
        <v>4.3980753252450717E-2</v>
      </c>
    </row>
    <row r="517" spans="6:17" x14ac:dyDescent="0.3">
      <c r="F517" s="97">
        <v>44215</v>
      </c>
      <c r="G517" s="98">
        <v>167.90644839999999</v>
      </c>
      <c r="H517" s="60">
        <f t="shared" si="14"/>
        <v>167.55193633000002</v>
      </c>
      <c r="I517" s="60">
        <f>(Table8[[#This Row],[Adj Close]]-Table8[[#This Row],[Forecast 3 Period]])</f>
        <v>0.35451206999996998</v>
      </c>
      <c r="J517" s="60">
        <f>Table8[[#This Row],[Erorr ]]^2</f>
        <v>0.12567880777566362</v>
      </c>
      <c r="K517" s="60">
        <f>ABS(Table8[[#This Row],[Erorr ]])</f>
        <v>0.35451206999996998</v>
      </c>
      <c r="L517" s="8">
        <f>Table8[[#This Row],[Abs Erorr ]]/Table8[[#This Row],[Adj Close]]</f>
        <v>2.1113666174119969E-3</v>
      </c>
      <c r="M517" s="64">
        <f t="shared" si="15"/>
        <v>169.26279143000002</v>
      </c>
      <c r="N517" s="60">
        <f>(Table8[[#This Row],[Adj Close]]-Table8[[#This Row],[Forecast 6 Period ]])</f>
        <v>-1.3563430300000334</v>
      </c>
      <c r="O517" s="60">
        <f>Table8[[#This Row],[Erorr 2]]^2</f>
        <v>1.8396664150296715</v>
      </c>
      <c r="P517" s="60">
        <f>ABS(Table8[[#This Row],[Erorr 2]])</f>
        <v>1.3563430300000334</v>
      </c>
      <c r="Q517" s="8">
        <f>Table8[[#This Row],[Abs Erorr 4]]/Table8[[#This Row],[Adj Close]]</f>
        <v>8.0779686719883812E-3</v>
      </c>
    </row>
    <row r="518" spans="6:17" x14ac:dyDescent="0.3">
      <c r="F518" s="97">
        <v>44216</v>
      </c>
      <c r="G518" s="98">
        <v>167.1261749</v>
      </c>
      <c r="H518" s="60">
        <f t="shared" ref="H518:H581" si="16">$A$10*G517+$A$11*G516+$A$12*G515</f>
        <v>167.05101625</v>
      </c>
      <c r="I518" s="60">
        <f>(Table8[[#This Row],[Adj Close]]-Table8[[#This Row],[Forecast 3 Period]])</f>
        <v>7.5158649999991667E-2</v>
      </c>
      <c r="J518" s="60">
        <f>Table8[[#This Row],[Erorr ]]^2</f>
        <v>5.6488226698212475E-3</v>
      </c>
      <c r="K518" s="60">
        <f>ABS(Table8[[#This Row],[Erorr ]])</f>
        <v>7.5158649999991667E-2</v>
      </c>
      <c r="L518" s="8">
        <f>Table8[[#This Row],[Abs Erorr ]]/Table8[[#This Row],[Adj Close]]</f>
        <v>4.4971202174023831E-4</v>
      </c>
      <c r="M518" s="64">
        <f t="shared" si="15"/>
        <v>168.45360564999999</v>
      </c>
      <c r="N518" s="60">
        <f>(Table8[[#This Row],[Adj Close]]-Table8[[#This Row],[Forecast 6 Period ]])</f>
        <v>-1.3274307499999907</v>
      </c>
      <c r="O518" s="60">
        <f>Table8[[#This Row],[Erorr 2]]^2</f>
        <v>1.7620723960455378</v>
      </c>
      <c r="P518" s="60">
        <f>ABS(Table8[[#This Row],[Erorr 2]])</f>
        <v>1.3274307499999907</v>
      </c>
      <c r="Q518" s="8">
        <f>Table8[[#This Row],[Abs Erorr 4]]/Table8[[#This Row],[Adj Close]]</f>
        <v>7.9426861219929149E-3</v>
      </c>
    </row>
    <row r="519" spans="6:17" x14ac:dyDescent="0.3">
      <c r="F519" s="97">
        <v>44217</v>
      </c>
      <c r="G519" s="98">
        <v>167.79084779999999</v>
      </c>
      <c r="H519" s="60">
        <f t="shared" si="16"/>
        <v>166.31408386999999</v>
      </c>
      <c r="I519" s="60">
        <f>(Table8[[#This Row],[Adj Close]]-Table8[[#This Row],[Forecast 3 Period]])</f>
        <v>1.4767639300000042</v>
      </c>
      <c r="J519" s="60">
        <f>Table8[[#This Row],[Erorr ]]^2</f>
        <v>2.1808317049490573</v>
      </c>
      <c r="K519" s="60">
        <f>ABS(Table8[[#This Row],[Erorr ]])</f>
        <v>1.4767639300000042</v>
      </c>
      <c r="L519" s="8">
        <f>Table8[[#This Row],[Abs Erorr ]]/Table8[[#This Row],[Adj Close]]</f>
        <v>8.801218596620048E-3</v>
      </c>
      <c r="M519" s="64">
        <f t="shared" si="15"/>
        <v>167.64634856999999</v>
      </c>
      <c r="N519" s="60">
        <f>(Table8[[#This Row],[Adj Close]]-Table8[[#This Row],[Forecast 6 Period ]])</f>
        <v>0.14449923000000808</v>
      </c>
      <c r="O519" s="60">
        <f>Table8[[#This Row],[Erorr 2]]^2</f>
        <v>2.0880027470595235E-2</v>
      </c>
      <c r="P519" s="60">
        <f>ABS(Table8[[#This Row],[Erorr 2]])</f>
        <v>0.14449923000000808</v>
      </c>
      <c r="Q519" s="8">
        <f>Table8[[#This Row],[Abs Erorr 4]]/Table8[[#This Row],[Adj Close]]</f>
        <v>8.6118660162111708E-4</v>
      </c>
    </row>
    <row r="520" spans="6:17" x14ac:dyDescent="0.3">
      <c r="F520" s="97">
        <v>44218</v>
      </c>
      <c r="G520" s="98">
        <v>163.47517400000001</v>
      </c>
      <c r="H520" s="60">
        <f t="shared" si="16"/>
        <v>167.62612611</v>
      </c>
      <c r="I520" s="60">
        <f>(Table8[[#This Row],[Adj Close]]-Table8[[#This Row],[Forecast 3 Period]])</f>
        <v>-4.1509521099999915</v>
      </c>
      <c r="J520" s="60">
        <f>Table8[[#This Row],[Erorr ]]^2</f>
        <v>17.230403419513383</v>
      </c>
      <c r="K520" s="60">
        <f>ABS(Table8[[#This Row],[Erorr ]])</f>
        <v>4.1509521099999915</v>
      </c>
      <c r="L520" s="8">
        <f>Table8[[#This Row],[Abs Erorr ]]/Table8[[#This Row],[Adj Close]]</f>
        <v>2.5391941836991047E-2</v>
      </c>
      <c r="M520" s="64">
        <f t="shared" si="15"/>
        <v>167.32460175</v>
      </c>
      <c r="N520" s="60">
        <f>(Table8[[#This Row],[Adj Close]]-Table8[[#This Row],[Forecast 6 Period ]])</f>
        <v>-3.8494277499999896</v>
      </c>
      <c r="O520" s="60">
        <f>Table8[[#This Row],[Erorr 2]]^2</f>
        <v>14.818094002469982</v>
      </c>
      <c r="P520" s="60">
        <f>ABS(Table8[[#This Row],[Erorr 2]])</f>
        <v>3.8494277499999896</v>
      </c>
      <c r="Q520" s="8">
        <f>Table8[[#This Row],[Abs Erorr 4]]/Table8[[#This Row],[Adj Close]]</f>
        <v>2.354747608343264E-2</v>
      </c>
    </row>
    <row r="521" spans="6:17" x14ac:dyDescent="0.3">
      <c r="F521" s="97">
        <v>44221</v>
      </c>
      <c r="G521" s="98">
        <v>158.5622864</v>
      </c>
      <c r="H521" s="60">
        <f t="shared" si="16"/>
        <v>165.86517641</v>
      </c>
      <c r="I521" s="60">
        <f>(Table8[[#This Row],[Adj Close]]-Table8[[#This Row],[Forecast 3 Period]])</f>
        <v>-7.3028900099999987</v>
      </c>
      <c r="J521" s="60">
        <f>Table8[[#This Row],[Erorr ]]^2</f>
        <v>53.332202498157784</v>
      </c>
      <c r="K521" s="60">
        <f>ABS(Table8[[#This Row],[Erorr ]])</f>
        <v>7.3028900099999987</v>
      </c>
      <c r="L521" s="8">
        <f>Table8[[#This Row],[Abs Erorr ]]/Table8[[#This Row],[Adj Close]]</f>
        <v>4.605691665909277E-2</v>
      </c>
      <c r="M521" s="64">
        <f t="shared" ref="M521:M584" si="17">$B$10*G520+$B$11*G519+$B$12*G518+$B$13*G517+$B$14*G516+$B$15*G515</f>
        <v>166.55587465000002</v>
      </c>
      <c r="N521" s="60">
        <f>(Table8[[#This Row],[Adj Close]]-Table8[[#This Row],[Forecast 6 Period ]])</f>
        <v>-7.9935882500000162</v>
      </c>
      <c r="O521" s="60">
        <f>Table8[[#This Row],[Erorr 2]]^2</f>
        <v>63.897453110538322</v>
      </c>
      <c r="P521" s="60">
        <f>ABS(Table8[[#This Row],[Erorr 2]])</f>
        <v>7.9935882500000162</v>
      </c>
      <c r="Q521" s="8">
        <f>Table8[[#This Row],[Abs Erorr 4]]/Table8[[#This Row],[Adj Close]]</f>
        <v>5.0412922464014215E-2</v>
      </c>
    </row>
    <row r="522" spans="6:17" x14ac:dyDescent="0.3">
      <c r="F522" s="97">
        <v>44222</v>
      </c>
      <c r="G522" s="98">
        <v>162.71415709999999</v>
      </c>
      <c r="H522" s="60">
        <f t="shared" si="16"/>
        <v>162.80472109999999</v>
      </c>
      <c r="I522" s="60">
        <f>(Table8[[#This Row],[Adj Close]]-Table8[[#This Row],[Forecast 3 Period]])</f>
        <v>-9.0564000000000533E-2</v>
      </c>
      <c r="J522" s="60">
        <f>Table8[[#This Row],[Erorr ]]^2</f>
        <v>8.2018380960000963E-3</v>
      </c>
      <c r="K522" s="60">
        <f>ABS(Table8[[#This Row],[Erorr ]])</f>
        <v>9.0564000000000533E-2</v>
      </c>
      <c r="L522" s="8">
        <f>Table8[[#This Row],[Abs Erorr ]]/Table8[[#This Row],[Adj Close]]</f>
        <v>5.5658340745570278E-4</v>
      </c>
      <c r="M522" s="64">
        <f t="shared" si="17"/>
        <v>164.54543459000001</v>
      </c>
      <c r="N522" s="60">
        <f>(Table8[[#This Row],[Adj Close]]-Table8[[#This Row],[Forecast 6 Period ]])</f>
        <v>-1.8312774900000193</v>
      </c>
      <c r="O522" s="60">
        <f>Table8[[#This Row],[Erorr 2]]^2</f>
        <v>3.3535772453807708</v>
      </c>
      <c r="P522" s="60">
        <f>ABS(Table8[[#This Row],[Erorr 2]])</f>
        <v>1.8312774900000193</v>
      </c>
      <c r="Q522" s="8">
        <f>Table8[[#This Row],[Abs Erorr 4]]/Table8[[#This Row],[Adj Close]]</f>
        <v>1.1254567658022298E-2</v>
      </c>
    </row>
    <row r="523" spans="6:17" x14ac:dyDescent="0.3">
      <c r="F523" s="97">
        <v>44223</v>
      </c>
      <c r="G523" s="98">
        <v>157.04985049999999</v>
      </c>
      <c r="H523" s="60">
        <f t="shared" si="16"/>
        <v>161.69690095999999</v>
      </c>
      <c r="I523" s="60">
        <f>(Table8[[#This Row],[Adj Close]]-Table8[[#This Row],[Forecast 3 Period]])</f>
        <v>-4.6470504600000027</v>
      </c>
      <c r="J523" s="60">
        <f>Table8[[#This Row],[Erorr ]]^2</f>
        <v>21.595077977786236</v>
      </c>
      <c r="K523" s="60">
        <f>ABS(Table8[[#This Row],[Erorr ]])</f>
        <v>4.6470504600000027</v>
      </c>
      <c r="L523" s="8">
        <f>Table8[[#This Row],[Abs Erorr ]]/Table8[[#This Row],[Adj Close]]</f>
        <v>2.958965223593131E-2</v>
      </c>
      <c r="M523" s="64">
        <f t="shared" si="17"/>
        <v>164.01175538999999</v>
      </c>
      <c r="N523" s="60">
        <f>(Table8[[#This Row],[Adj Close]]-Table8[[#This Row],[Forecast 6 Period ]])</f>
        <v>-6.9619048899999996</v>
      </c>
      <c r="O523" s="60">
        <f>Table8[[#This Row],[Erorr 2]]^2</f>
        <v>48.468119697405903</v>
      </c>
      <c r="P523" s="60">
        <f>ABS(Table8[[#This Row],[Erorr 2]])</f>
        <v>6.9619048899999996</v>
      </c>
      <c r="Q523" s="8">
        <f>Table8[[#This Row],[Abs Erorr 4]]/Table8[[#This Row],[Adj Close]]</f>
        <v>4.43292678588064E-2</v>
      </c>
    </row>
    <row r="524" spans="6:17" x14ac:dyDescent="0.3">
      <c r="F524" s="97">
        <v>44224</v>
      </c>
      <c r="G524" s="98">
        <v>155.08468629999999</v>
      </c>
      <c r="H524" s="60">
        <f t="shared" si="16"/>
        <v>159.20287325000001</v>
      </c>
      <c r="I524" s="60">
        <f>(Table8[[#This Row],[Adj Close]]-Table8[[#This Row],[Forecast 3 Period]])</f>
        <v>-4.1181869500000232</v>
      </c>
      <c r="J524" s="60">
        <f>Table8[[#This Row],[Erorr ]]^2</f>
        <v>16.959463755150495</v>
      </c>
      <c r="K524" s="60">
        <f>ABS(Table8[[#This Row],[Erorr ]])</f>
        <v>4.1181869500000232</v>
      </c>
      <c r="L524" s="8">
        <f>Table8[[#This Row],[Abs Erorr ]]/Table8[[#This Row],[Adj Close]]</f>
        <v>2.6554439695184937E-2</v>
      </c>
      <c r="M524" s="64">
        <f t="shared" si="17"/>
        <v>161.85199587</v>
      </c>
      <c r="N524" s="60">
        <f>(Table8[[#This Row],[Adj Close]]-Table8[[#This Row],[Forecast 6 Period ]])</f>
        <v>-6.767309570000009</v>
      </c>
      <c r="O524" s="60">
        <f>Table8[[#This Row],[Erorr 2]]^2</f>
        <v>45.796478816213707</v>
      </c>
      <c r="P524" s="60">
        <f>ABS(Table8[[#This Row],[Erorr 2]])</f>
        <v>6.767309570000009</v>
      </c>
      <c r="Q524" s="8">
        <f>Table8[[#This Row],[Abs Erorr 4]]/Table8[[#This Row],[Adj Close]]</f>
        <v>4.3636220515732571E-2</v>
      </c>
    </row>
    <row r="525" spans="6:17" x14ac:dyDescent="0.3">
      <c r="F525" s="97">
        <v>44225</v>
      </c>
      <c r="G525" s="98">
        <v>153.97685240000001</v>
      </c>
      <c r="H525" s="60">
        <f t="shared" si="16"/>
        <v>157.96307680000001</v>
      </c>
      <c r="I525" s="60">
        <f>(Table8[[#This Row],[Adj Close]]-Table8[[#This Row],[Forecast 3 Period]])</f>
        <v>-3.9862243999999976</v>
      </c>
      <c r="J525" s="60">
        <f>Table8[[#This Row],[Erorr ]]^2</f>
        <v>15.889984967155341</v>
      </c>
      <c r="K525" s="60">
        <f>ABS(Table8[[#This Row],[Erorr ]])</f>
        <v>3.9862243999999976</v>
      </c>
      <c r="L525" s="8">
        <f>Table8[[#This Row],[Abs Erorr ]]/Table8[[#This Row],[Adj Close]]</f>
        <v>2.5888465297657929E-2</v>
      </c>
      <c r="M525" s="64">
        <f t="shared" si="17"/>
        <v>159.80879823999999</v>
      </c>
      <c r="N525" s="60">
        <f>(Table8[[#This Row],[Adj Close]]-Table8[[#This Row],[Forecast 6 Period ]])</f>
        <v>-5.8319458399999746</v>
      </c>
      <c r="O525" s="60">
        <f>Table8[[#This Row],[Erorr 2]]^2</f>
        <v>34.011592280693009</v>
      </c>
      <c r="P525" s="60">
        <f>ABS(Table8[[#This Row],[Erorr 2]])</f>
        <v>5.8319458399999746</v>
      </c>
      <c r="Q525" s="8">
        <f>Table8[[#This Row],[Abs Erorr 4]]/Table8[[#This Row],[Adj Close]]</f>
        <v>3.787547120946326E-2</v>
      </c>
    </row>
    <row r="526" spans="6:17" x14ac:dyDescent="0.3">
      <c r="F526" s="97">
        <v>44228</v>
      </c>
      <c r="G526" s="98">
        <v>158.1094971</v>
      </c>
      <c r="H526" s="60">
        <f t="shared" si="16"/>
        <v>155.23110199999999</v>
      </c>
      <c r="I526" s="60">
        <f>(Table8[[#This Row],[Adj Close]]-Table8[[#This Row],[Forecast 3 Period]])</f>
        <v>2.8783951000000059</v>
      </c>
      <c r="J526" s="60">
        <f>Table8[[#This Row],[Erorr ]]^2</f>
        <v>8.2851583517040446</v>
      </c>
      <c r="K526" s="60">
        <f>ABS(Table8[[#This Row],[Erorr ]])</f>
        <v>2.8783951000000059</v>
      </c>
      <c r="L526" s="8">
        <f>Table8[[#This Row],[Abs Erorr ]]/Table8[[#This Row],[Adj Close]]</f>
        <v>1.8205074032836235E-2</v>
      </c>
      <c r="M526" s="64">
        <f t="shared" si="17"/>
        <v>157.96885530000003</v>
      </c>
      <c r="N526" s="60">
        <f>(Table8[[#This Row],[Adj Close]]-Table8[[#This Row],[Forecast 6 Period ]])</f>
        <v>0.14064179999996895</v>
      </c>
      <c r="O526" s="60">
        <f>Table8[[#This Row],[Erorr 2]]^2</f>
        <v>1.9780115907231267E-2</v>
      </c>
      <c r="P526" s="60">
        <f>ABS(Table8[[#This Row],[Erorr 2]])</f>
        <v>0.14064179999996895</v>
      </c>
      <c r="Q526" s="8">
        <f>Table8[[#This Row],[Abs Erorr 4]]/Table8[[#This Row],[Adj Close]]</f>
        <v>8.8952151881816941E-4</v>
      </c>
    </row>
    <row r="527" spans="6:17" x14ac:dyDescent="0.3">
      <c r="F527" s="97">
        <v>44229</v>
      </c>
      <c r="G527" s="98">
        <v>162.0687561</v>
      </c>
      <c r="H527" s="60">
        <f t="shared" si="16"/>
        <v>155.96226045</v>
      </c>
      <c r="I527" s="60">
        <f>(Table8[[#This Row],[Adj Close]]-Table8[[#This Row],[Forecast 3 Period]])</f>
        <v>6.1064956499999994</v>
      </c>
      <c r="J527" s="60">
        <f>Table8[[#This Row],[Erorr ]]^2</f>
        <v>37.289289123468912</v>
      </c>
      <c r="K527" s="60">
        <f>ABS(Table8[[#This Row],[Erorr ]])</f>
        <v>6.1064956499999994</v>
      </c>
      <c r="L527" s="8">
        <f>Table8[[#This Row],[Abs Erorr ]]/Table8[[#This Row],[Adj Close]]</f>
        <v>3.7678426101031816E-2</v>
      </c>
      <c r="M527" s="64">
        <f t="shared" si="17"/>
        <v>156.97182161000001</v>
      </c>
      <c r="N527" s="60">
        <f>(Table8[[#This Row],[Adj Close]]-Table8[[#This Row],[Forecast 6 Period ]])</f>
        <v>5.0969344899999953</v>
      </c>
      <c r="O527" s="60">
        <f>Table8[[#This Row],[Erorr 2]]^2</f>
        <v>25.978741195351514</v>
      </c>
      <c r="P527" s="60">
        <f>ABS(Table8[[#This Row],[Erorr 2]])</f>
        <v>5.0969344899999953</v>
      </c>
      <c r="Q527" s="8">
        <f>Table8[[#This Row],[Abs Erorr 4]]/Table8[[#This Row],[Adj Close]]</f>
        <v>3.1449210894511179E-2</v>
      </c>
    </row>
    <row r="528" spans="6:17" x14ac:dyDescent="0.3">
      <c r="F528" s="97">
        <v>44230</v>
      </c>
      <c r="G528" s="98">
        <v>160.87422179999999</v>
      </c>
      <c r="H528" s="60">
        <f t="shared" si="16"/>
        <v>158.45340729000003</v>
      </c>
      <c r="I528" s="60">
        <f>(Table8[[#This Row],[Adj Close]]-Table8[[#This Row],[Forecast 3 Period]])</f>
        <v>2.420814509999957</v>
      </c>
      <c r="J528" s="60">
        <f>Table8[[#This Row],[Erorr ]]^2</f>
        <v>5.8603428918263321</v>
      </c>
      <c r="K528" s="60">
        <f>ABS(Table8[[#This Row],[Erorr ]])</f>
        <v>2.420814509999957</v>
      </c>
      <c r="L528" s="8">
        <f>Table8[[#This Row],[Abs Erorr ]]/Table8[[#This Row],[Adj Close]]</f>
        <v>1.5047870832963725E-2</v>
      </c>
      <c r="M528" s="64">
        <f t="shared" si="17"/>
        <v>157.82435914000001</v>
      </c>
      <c r="N528" s="60">
        <f>(Table8[[#This Row],[Adj Close]]-Table8[[#This Row],[Forecast 6 Period ]])</f>
        <v>3.0498626599999739</v>
      </c>
      <c r="O528" s="60">
        <f>Table8[[#This Row],[Erorr 2]]^2</f>
        <v>9.3016622448621167</v>
      </c>
      <c r="P528" s="60">
        <f>ABS(Table8[[#This Row],[Erorr 2]])</f>
        <v>3.0498626599999739</v>
      </c>
      <c r="Q528" s="8">
        <f>Table8[[#This Row],[Abs Erorr 4]]/Table8[[#This Row],[Adj Close]]</f>
        <v>1.895805695825889E-2</v>
      </c>
    </row>
    <row r="529" spans="6:17" x14ac:dyDescent="0.3">
      <c r="F529" s="97">
        <v>44231</v>
      </c>
      <c r="G529" s="98">
        <v>158.80308529999999</v>
      </c>
      <c r="H529" s="60">
        <f t="shared" si="16"/>
        <v>160.40316468</v>
      </c>
      <c r="I529" s="60">
        <f>(Table8[[#This Row],[Adj Close]]-Table8[[#This Row],[Forecast 3 Period]])</f>
        <v>-1.600079380000011</v>
      </c>
      <c r="J529" s="60">
        <f>Table8[[#This Row],[Erorr ]]^2</f>
        <v>2.5602540223012196</v>
      </c>
      <c r="K529" s="60">
        <f>ABS(Table8[[#This Row],[Erorr ]])</f>
        <v>1.600079380000011</v>
      </c>
      <c r="L529" s="8">
        <f>Table8[[#This Row],[Abs Erorr ]]/Table8[[#This Row],[Adj Close]]</f>
        <v>1.007587086218917E-2</v>
      </c>
      <c r="M529" s="64">
        <f t="shared" si="17"/>
        <v>158.21931916000003</v>
      </c>
      <c r="N529" s="60">
        <f>(Table8[[#This Row],[Adj Close]]-Table8[[#This Row],[Forecast 6 Period ]])</f>
        <v>0.58376613999996607</v>
      </c>
      <c r="O529" s="60">
        <f>Table8[[#This Row],[Erorr 2]]^2</f>
        <v>0.34078290621045998</v>
      </c>
      <c r="P529" s="60">
        <f>ABS(Table8[[#This Row],[Erorr 2]])</f>
        <v>0.58376613999996607</v>
      </c>
      <c r="Q529" s="8">
        <f>Table8[[#This Row],[Abs Erorr 4]]/Table8[[#This Row],[Adj Close]]</f>
        <v>3.6760377727999096E-3</v>
      </c>
    </row>
    <row r="530" spans="6:17" x14ac:dyDescent="0.3">
      <c r="F530" s="97">
        <v>44232</v>
      </c>
      <c r="G530" s="98">
        <v>162.36737059999999</v>
      </c>
      <c r="H530" s="60">
        <f t="shared" si="16"/>
        <v>160.40412748999998</v>
      </c>
      <c r="I530" s="60">
        <f>(Table8[[#This Row],[Adj Close]]-Table8[[#This Row],[Forecast 3 Period]])</f>
        <v>1.9632431100000076</v>
      </c>
      <c r="J530" s="60">
        <f>Table8[[#This Row],[Erorr ]]^2</f>
        <v>3.8543235089625019</v>
      </c>
      <c r="K530" s="60">
        <f>ABS(Table8[[#This Row],[Erorr ]])</f>
        <v>1.9632431100000076</v>
      </c>
      <c r="L530" s="8">
        <f>Table8[[#This Row],[Abs Erorr ]]/Table8[[#This Row],[Adj Close]]</f>
        <v>1.2091364802824538E-2</v>
      </c>
      <c r="M530" s="64">
        <f t="shared" si="17"/>
        <v>158.87726593000002</v>
      </c>
      <c r="N530" s="60">
        <f>(Table8[[#This Row],[Adj Close]]-Table8[[#This Row],[Forecast 6 Period ]])</f>
        <v>3.4901046699999654</v>
      </c>
      <c r="O530" s="60">
        <f>Table8[[#This Row],[Erorr 2]]^2</f>
        <v>12.180830607555567</v>
      </c>
      <c r="P530" s="60">
        <f>ABS(Table8[[#This Row],[Erorr 2]])</f>
        <v>3.4901046699999654</v>
      </c>
      <c r="Q530" s="8">
        <f>Table8[[#This Row],[Abs Erorr 4]]/Table8[[#This Row],[Adj Close]]</f>
        <v>2.1495111099618717E-2</v>
      </c>
    </row>
    <row r="531" spans="6:17" x14ac:dyDescent="0.3">
      <c r="F531" s="97">
        <v>44235</v>
      </c>
      <c r="G531" s="98">
        <v>163.3692169</v>
      </c>
      <c r="H531" s="60">
        <f t="shared" si="16"/>
        <v>160.85014036999999</v>
      </c>
      <c r="I531" s="60">
        <f>(Table8[[#This Row],[Adj Close]]-Table8[[#This Row],[Forecast 3 Period]])</f>
        <v>2.5190765300000066</v>
      </c>
      <c r="J531" s="60">
        <f>Table8[[#This Row],[Erorr ]]^2</f>
        <v>6.3457465639968742</v>
      </c>
      <c r="K531" s="60">
        <f>ABS(Table8[[#This Row],[Erorr ]])</f>
        <v>2.5190765300000066</v>
      </c>
      <c r="L531" s="8">
        <f>Table8[[#This Row],[Abs Erorr ]]/Table8[[#This Row],[Adj Close]]</f>
        <v>1.5419529932263552E-2</v>
      </c>
      <c r="M531" s="64">
        <f t="shared" si="17"/>
        <v>160.03132170999999</v>
      </c>
      <c r="N531" s="60">
        <f>(Table8[[#This Row],[Adj Close]]-Table8[[#This Row],[Forecast 6 Period ]])</f>
        <v>3.3378951900000118</v>
      </c>
      <c r="O531" s="60">
        <f>Table8[[#This Row],[Erorr 2]]^2</f>
        <v>11.141544299425215</v>
      </c>
      <c r="P531" s="60">
        <f>ABS(Table8[[#This Row],[Erorr 2]])</f>
        <v>3.3378951900000118</v>
      </c>
      <c r="Q531" s="8">
        <f>Table8[[#This Row],[Abs Erorr 4]]/Table8[[#This Row],[Adj Close]]</f>
        <v>2.0431604272444864E-2</v>
      </c>
    </row>
    <row r="532" spans="6:17" x14ac:dyDescent="0.3">
      <c r="F532" s="97">
        <v>44236</v>
      </c>
      <c r="G532" s="98">
        <v>166.61560059999999</v>
      </c>
      <c r="H532" s="60">
        <f t="shared" si="16"/>
        <v>161.69882353</v>
      </c>
      <c r="I532" s="60">
        <f>(Table8[[#This Row],[Adj Close]]-Table8[[#This Row],[Forecast 3 Period]])</f>
        <v>4.9167770699999949</v>
      </c>
      <c r="J532" s="60">
        <f>Table8[[#This Row],[Erorr ]]^2</f>
        <v>24.174696756077733</v>
      </c>
      <c r="K532" s="60">
        <f>ABS(Table8[[#This Row],[Erorr ]])</f>
        <v>4.9167770699999949</v>
      </c>
      <c r="L532" s="8">
        <f>Table8[[#This Row],[Abs Erorr ]]/Table8[[#This Row],[Adj Close]]</f>
        <v>2.9509704087097324E-2</v>
      </c>
      <c r="M532" s="64">
        <f t="shared" si="17"/>
        <v>161.10060424</v>
      </c>
      <c r="N532" s="60">
        <f>(Table8[[#This Row],[Adj Close]]-Table8[[#This Row],[Forecast 6 Period ]])</f>
        <v>5.5149963599999978</v>
      </c>
      <c r="O532" s="60">
        <f>Table8[[#This Row],[Erorr 2]]^2</f>
        <v>30.415184850813226</v>
      </c>
      <c r="P532" s="60">
        <f>ABS(Table8[[#This Row],[Erorr 2]])</f>
        <v>5.5149963599999978</v>
      </c>
      <c r="Q532" s="8">
        <f>Table8[[#This Row],[Abs Erorr 4]]/Table8[[#This Row],[Adj Close]]</f>
        <v>3.3100119917582306E-2</v>
      </c>
    </row>
    <row r="533" spans="6:17" x14ac:dyDescent="0.3">
      <c r="F533" s="97">
        <v>44237</v>
      </c>
      <c r="G533" s="98">
        <v>163.52334590000001</v>
      </c>
      <c r="H533" s="60">
        <f t="shared" si="16"/>
        <v>164.36721648999998</v>
      </c>
      <c r="I533" s="60">
        <f>(Table8[[#This Row],[Adj Close]]-Table8[[#This Row],[Forecast 3 Period]])</f>
        <v>-0.84387058999996611</v>
      </c>
      <c r="J533" s="60">
        <f>Table8[[#This Row],[Erorr ]]^2</f>
        <v>0.71211757266689091</v>
      </c>
      <c r="K533" s="60">
        <f>ABS(Table8[[#This Row],[Erorr ]])</f>
        <v>0.84387058999996611</v>
      </c>
      <c r="L533" s="8">
        <f>Table8[[#This Row],[Abs Erorr ]]/Table8[[#This Row],[Adj Close]]</f>
        <v>5.1605511454983384E-3</v>
      </c>
      <c r="M533" s="64">
        <f t="shared" si="17"/>
        <v>162.52535247</v>
      </c>
      <c r="N533" s="60">
        <f>(Table8[[#This Row],[Adj Close]]-Table8[[#This Row],[Forecast 6 Period ]])</f>
        <v>0.99799343000000817</v>
      </c>
      <c r="O533" s="60">
        <f>Table8[[#This Row],[Erorr 2]]^2</f>
        <v>0.99599088632318122</v>
      </c>
      <c r="P533" s="60">
        <f>ABS(Table8[[#This Row],[Erorr 2]])</f>
        <v>0.99799343000000817</v>
      </c>
      <c r="Q533" s="8">
        <f>Table8[[#This Row],[Abs Erorr 4]]/Table8[[#This Row],[Adj Close]]</f>
        <v>6.1030639050788172E-3</v>
      </c>
    </row>
    <row r="534" spans="6:17" x14ac:dyDescent="0.3">
      <c r="F534" s="97">
        <v>44238</v>
      </c>
      <c r="G534" s="98">
        <v>171.65376280000001</v>
      </c>
      <c r="H534" s="60">
        <f t="shared" si="16"/>
        <v>164.40478361000001</v>
      </c>
      <c r="I534" s="60">
        <f>(Table8[[#This Row],[Adj Close]]-Table8[[#This Row],[Forecast 3 Period]])</f>
        <v>7.24897919</v>
      </c>
      <c r="J534" s="60">
        <f>Table8[[#This Row],[Erorr ]]^2</f>
        <v>52.547699297053057</v>
      </c>
      <c r="K534" s="60">
        <f>ABS(Table8[[#This Row],[Erorr ]])</f>
        <v>7.24897919</v>
      </c>
      <c r="L534" s="8">
        <f>Table8[[#This Row],[Abs Erorr ]]/Table8[[#This Row],[Adj Close]]</f>
        <v>4.2230237611779284E-2</v>
      </c>
      <c r="M534" s="64">
        <f t="shared" si="17"/>
        <v>163.14283750999999</v>
      </c>
      <c r="N534" s="60">
        <f>(Table8[[#This Row],[Adj Close]]-Table8[[#This Row],[Forecast 6 Period ]])</f>
        <v>8.5109252900000172</v>
      </c>
      <c r="O534" s="60">
        <f>Table8[[#This Row],[Erorr 2]]^2</f>
        <v>72.435849291961873</v>
      </c>
      <c r="P534" s="60">
        <f>ABS(Table8[[#This Row],[Erorr 2]])</f>
        <v>8.5109252900000172</v>
      </c>
      <c r="Q534" s="8">
        <f>Table8[[#This Row],[Abs Erorr 4]]/Table8[[#This Row],[Adj Close]]</f>
        <v>4.9581932555223987E-2</v>
      </c>
    </row>
    <row r="535" spans="6:17" x14ac:dyDescent="0.3">
      <c r="F535" s="97">
        <v>44239</v>
      </c>
      <c r="G535" s="98">
        <v>170.58447269999999</v>
      </c>
      <c r="H535" s="60">
        <f t="shared" si="16"/>
        <v>167.70318907000001</v>
      </c>
      <c r="I535" s="60">
        <f>(Table8[[#This Row],[Adj Close]]-Table8[[#This Row],[Forecast 3 Period]])</f>
        <v>2.8812836299999844</v>
      </c>
      <c r="J535" s="60">
        <f>Table8[[#This Row],[Erorr ]]^2</f>
        <v>8.3017953565058864</v>
      </c>
      <c r="K535" s="60">
        <f>ABS(Table8[[#This Row],[Erorr ]])</f>
        <v>2.8812836299999844</v>
      </c>
      <c r="L535" s="8">
        <f>Table8[[#This Row],[Abs Erorr ]]/Table8[[#This Row],[Adj Close]]</f>
        <v>1.6890655898483688E-2</v>
      </c>
      <c r="M535" s="64">
        <f t="shared" si="17"/>
        <v>165.14943083</v>
      </c>
      <c r="N535" s="60">
        <f>(Table8[[#This Row],[Adj Close]]-Table8[[#This Row],[Forecast 6 Period ]])</f>
        <v>5.4350418699999921</v>
      </c>
      <c r="O535" s="60">
        <f>Table8[[#This Row],[Erorr 2]]^2</f>
        <v>29.539680128653011</v>
      </c>
      <c r="P535" s="60">
        <f>ABS(Table8[[#This Row],[Erorr 2]])</f>
        <v>5.4350418699999921</v>
      </c>
      <c r="Q535" s="8">
        <f>Table8[[#This Row],[Abs Erorr 4]]/Table8[[#This Row],[Adj Close]]</f>
        <v>3.1861293023769992E-2</v>
      </c>
    </row>
    <row r="536" spans="6:17" x14ac:dyDescent="0.3">
      <c r="F536" s="97">
        <v>44243</v>
      </c>
      <c r="G536" s="98">
        <v>172.60742189999999</v>
      </c>
      <c r="H536" s="60">
        <f t="shared" si="16"/>
        <v>168.78692168999999</v>
      </c>
      <c r="I536" s="60">
        <f>(Table8[[#This Row],[Adj Close]]-Table8[[#This Row],[Forecast 3 Period]])</f>
        <v>3.8205002100000058</v>
      </c>
      <c r="J536" s="60">
        <f>Table8[[#This Row],[Erorr ]]^2</f>
        <v>14.596221854610089</v>
      </c>
      <c r="K536" s="60">
        <f>ABS(Table8[[#This Row],[Erorr ]])</f>
        <v>3.8205002100000058</v>
      </c>
      <c r="L536" s="8">
        <f>Table8[[#This Row],[Abs Erorr ]]/Table8[[#This Row],[Adj Close]]</f>
        <v>2.2134043646242572E-2</v>
      </c>
      <c r="M536" s="64">
        <f t="shared" si="17"/>
        <v>167.04909515</v>
      </c>
      <c r="N536" s="60">
        <f>(Table8[[#This Row],[Adj Close]]-Table8[[#This Row],[Forecast 6 Period ]])</f>
        <v>5.558326749999992</v>
      </c>
      <c r="O536" s="60">
        <f>Table8[[#This Row],[Erorr 2]]^2</f>
        <v>30.894996259765474</v>
      </c>
      <c r="P536" s="60">
        <f>ABS(Table8[[#This Row],[Erorr 2]])</f>
        <v>5.558326749999992</v>
      </c>
      <c r="Q536" s="8">
        <f>Table8[[#This Row],[Abs Erorr 4]]/Table8[[#This Row],[Adj Close]]</f>
        <v>3.220213064314352E-2</v>
      </c>
    </row>
    <row r="537" spans="6:17" x14ac:dyDescent="0.3">
      <c r="F537" s="97">
        <v>44244</v>
      </c>
      <c r="G537" s="98">
        <v>170.02575680000001</v>
      </c>
      <c r="H537" s="60">
        <f t="shared" si="16"/>
        <v>171.71443941000001</v>
      </c>
      <c r="I537" s="60">
        <f>(Table8[[#This Row],[Adj Close]]-Table8[[#This Row],[Forecast 3 Period]])</f>
        <v>-1.6886826100000008</v>
      </c>
      <c r="J537" s="60">
        <f>Table8[[#This Row],[Erorr ]]^2</f>
        <v>2.8516489573164145</v>
      </c>
      <c r="K537" s="60">
        <f>ABS(Table8[[#This Row],[Erorr ]])</f>
        <v>1.6886826100000008</v>
      </c>
      <c r="L537" s="8">
        <f>Table8[[#This Row],[Abs Erorr ]]/Table8[[#This Row],[Adj Close]]</f>
        <v>9.9319223262531054E-3</v>
      </c>
      <c r="M537" s="64">
        <f t="shared" si="17"/>
        <v>168.67228240999998</v>
      </c>
      <c r="N537" s="60">
        <f>(Table8[[#This Row],[Adj Close]]-Table8[[#This Row],[Forecast 6 Period ]])</f>
        <v>1.3534743900000308</v>
      </c>
      <c r="O537" s="60">
        <f>Table8[[#This Row],[Erorr 2]]^2</f>
        <v>1.8318929243859554</v>
      </c>
      <c r="P537" s="60">
        <f>ABS(Table8[[#This Row],[Erorr 2]])</f>
        <v>1.3534743900000308</v>
      </c>
      <c r="Q537" s="8">
        <f>Table8[[#This Row],[Abs Erorr 4]]/Table8[[#This Row],[Adj Close]]</f>
        <v>7.960407972729169E-3</v>
      </c>
    </row>
    <row r="538" spans="6:17" x14ac:dyDescent="0.3">
      <c r="F538" s="97">
        <v>44245</v>
      </c>
      <c r="G538" s="98">
        <v>168.56149289999999</v>
      </c>
      <c r="H538" s="60">
        <f t="shared" si="16"/>
        <v>170.9678711</v>
      </c>
      <c r="I538" s="60">
        <f>(Table8[[#This Row],[Adj Close]]-Table8[[#This Row],[Forecast 3 Period]])</f>
        <v>-2.406378200000006</v>
      </c>
      <c r="J538" s="60">
        <f>Table8[[#This Row],[Erorr ]]^2</f>
        <v>5.7906560414352688</v>
      </c>
      <c r="K538" s="60">
        <f>ABS(Table8[[#This Row],[Erorr ]])</f>
        <v>2.406378200000006</v>
      </c>
      <c r="L538" s="8">
        <f>Table8[[#This Row],[Abs Erorr ]]/Table8[[#This Row],[Adj Close]]</f>
        <v>1.4275966346759891E-2</v>
      </c>
      <c r="M538" s="64">
        <f t="shared" si="17"/>
        <v>169.98817749</v>
      </c>
      <c r="N538" s="60">
        <f>(Table8[[#This Row],[Adj Close]]-Table8[[#This Row],[Forecast 6 Period ]])</f>
        <v>-1.4266845900000078</v>
      </c>
      <c r="O538" s="60">
        <f>Table8[[#This Row],[Erorr 2]]^2</f>
        <v>2.0354289193434902</v>
      </c>
      <c r="P538" s="60">
        <f>ABS(Table8[[#This Row],[Erorr 2]])</f>
        <v>1.4266845900000078</v>
      </c>
      <c r="Q538" s="8">
        <f>Table8[[#This Row],[Abs Erorr 4]]/Table8[[#This Row],[Adj Close]]</f>
        <v>8.4638820258099885E-3</v>
      </c>
    </row>
    <row r="539" spans="6:17" x14ac:dyDescent="0.3">
      <c r="F539" s="97">
        <v>44246</v>
      </c>
      <c r="G539" s="98">
        <v>171.48999019999999</v>
      </c>
      <c r="H539" s="60">
        <f t="shared" si="16"/>
        <v>170.21455077000002</v>
      </c>
      <c r="I539" s="60">
        <f>(Table8[[#This Row],[Adj Close]]-Table8[[#This Row],[Forecast 3 Period]])</f>
        <v>1.2754394299999774</v>
      </c>
      <c r="J539" s="60">
        <f>Table8[[#This Row],[Erorr ]]^2</f>
        <v>1.6267457395986673</v>
      </c>
      <c r="K539" s="60">
        <f>ABS(Table8[[#This Row],[Erorr ]])</f>
        <v>1.2754394299999774</v>
      </c>
      <c r="L539" s="8">
        <f>Table8[[#This Row],[Abs Erorr ]]/Table8[[#This Row],[Adj Close]]</f>
        <v>7.437398698970696E-3</v>
      </c>
      <c r="M539" s="64">
        <f t="shared" si="17"/>
        <v>169.87353973</v>
      </c>
      <c r="N539" s="60">
        <f>(Table8[[#This Row],[Adj Close]]-Table8[[#This Row],[Forecast 6 Period ]])</f>
        <v>1.6164504699999895</v>
      </c>
      <c r="O539" s="60">
        <f>Table8[[#This Row],[Erorr 2]]^2</f>
        <v>2.6129121219631872</v>
      </c>
      <c r="P539" s="60">
        <f>ABS(Table8[[#This Row],[Erorr 2]])</f>
        <v>1.6164504699999895</v>
      </c>
      <c r="Q539" s="8">
        <f>Table8[[#This Row],[Abs Erorr 4]]/Table8[[#This Row],[Adj Close]]</f>
        <v>9.4259173268061072E-3</v>
      </c>
    </row>
    <row r="540" spans="6:17" x14ac:dyDescent="0.3">
      <c r="F540" s="97">
        <v>44249</v>
      </c>
      <c r="G540" s="98">
        <v>170.9312592</v>
      </c>
      <c r="H540" s="60">
        <f t="shared" si="16"/>
        <v>170.17217098999998</v>
      </c>
      <c r="I540" s="60">
        <f>(Table8[[#This Row],[Adj Close]]-Table8[[#This Row],[Forecast 3 Period]])</f>
        <v>0.75908821000001581</v>
      </c>
      <c r="J540" s="60">
        <f>Table8[[#This Row],[Erorr ]]^2</f>
        <v>0.57621491056102814</v>
      </c>
      <c r="K540" s="60">
        <f>ABS(Table8[[#This Row],[Erorr ]])</f>
        <v>0.75908821000001581</v>
      </c>
      <c r="L540" s="8">
        <f>Table8[[#This Row],[Abs Erorr ]]/Table8[[#This Row],[Adj Close]]</f>
        <v>4.440897548831816E-3</v>
      </c>
      <c r="M540" s="64">
        <f t="shared" si="17"/>
        <v>170.76075591</v>
      </c>
      <c r="N540" s="60">
        <f>(Table8[[#This Row],[Adj Close]]-Table8[[#This Row],[Forecast 6 Period ]])</f>
        <v>0.1705032899999992</v>
      </c>
      <c r="O540" s="60">
        <f>Table8[[#This Row],[Erorr 2]]^2</f>
        <v>2.9071371900823827E-2</v>
      </c>
      <c r="P540" s="60">
        <f>ABS(Table8[[#This Row],[Erorr 2]])</f>
        <v>0.1705032899999992</v>
      </c>
      <c r="Q540" s="8">
        <f>Table8[[#This Row],[Abs Erorr 4]]/Table8[[#This Row],[Adj Close]]</f>
        <v>9.9749624965027577E-4</v>
      </c>
    </row>
    <row r="541" spans="6:17" x14ac:dyDescent="0.3">
      <c r="F541" s="97">
        <v>44250</v>
      </c>
      <c r="G541" s="98">
        <v>170.57484439999999</v>
      </c>
      <c r="H541" s="60">
        <f t="shared" si="16"/>
        <v>170.38794861</v>
      </c>
      <c r="I541" s="60">
        <f>(Table8[[#This Row],[Adj Close]]-Table8[[#This Row],[Forecast 3 Period]])</f>
        <v>0.18689578999999412</v>
      </c>
      <c r="J541" s="60">
        <f>Table8[[#This Row],[Erorr ]]^2</f>
        <v>3.4930036319721899E-2</v>
      </c>
      <c r="K541" s="60">
        <f>ABS(Table8[[#This Row],[Erorr ]])</f>
        <v>0.18689578999999412</v>
      </c>
      <c r="L541" s="8">
        <f>Table8[[#This Row],[Abs Erorr ]]/Table8[[#This Row],[Adj Close]]</f>
        <v>1.0956820195697867E-3</v>
      </c>
      <c r="M541" s="64">
        <f t="shared" si="17"/>
        <v>170.52088928000001</v>
      </c>
      <c r="N541" s="60">
        <f>(Table8[[#This Row],[Adj Close]]-Table8[[#This Row],[Forecast 6 Period ]])</f>
        <v>5.3955119999983481E-2</v>
      </c>
      <c r="O541" s="60">
        <f>Table8[[#This Row],[Erorr 2]]^2</f>
        <v>2.9111549742126173E-3</v>
      </c>
      <c r="P541" s="60">
        <f>ABS(Table8[[#This Row],[Erorr 2]])</f>
        <v>5.3955119999983481E-2</v>
      </c>
      <c r="Q541" s="8">
        <f>Table8[[#This Row],[Abs Erorr 4]]/Table8[[#This Row],[Adj Close]]</f>
        <v>3.1631346456607694E-4</v>
      </c>
    </row>
    <row r="542" spans="6:17" x14ac:dyDescent="0.3">
      <c r="F542" s="97">
        <v>44251</v>
      </c>
      <c r="G542" s="98">
        <v>169.75602720000001</v>
      </c>
      <c r="H542" s="60">
        <f t="shared" si="16"/>
        <v>170.95631258</v>
      </c>
      <c r="I542" s="60">
        <f>(Table8[[#This Row],[Adj Close]]-Table8[[#This Row],[Forecast 3 Period]])</f>
        <v>-1.2002853799999968</v>
      </c>
      <c r="J542" s="60">
        <f>Table8[[#This Row],[Erorr ]]^2</f>
        <v>1.4406849934417367</v>
      </c>
      <c r="K542" s="60">
        <f>ABS(Table8[[#This Row],[Erorr ]])</f>
        <v>1.2002853799999968</v>
      </c>
      <c r="L542" s="8">
        <f>Table8[[#This Row],[Abs Erorr ]]/Table8[[#This Row],[Adj Close]]</f>
        <v>7.0706495657197896E-3</v>
      </c>
      <c r="M542" s="64">
        <f t="shared" si="17"/>
        <v>170.57483521000003</v>
      </c>
      <c r="N542" s="60">
        <f>(Table8[[#This Row],[Adj Close]]-Table8[[#This Row],[Forecast 6 Period ]])</f>
        <v>-0.81880801000002634</v>
      </c>
      <c r="O542" s="60">
        <f>Table8[[#This Row],[Erorr 2]]^2</f>
        <v>0.67044655724020319</v>
      </c>
      <c r="P542" s="60">
        <f>ABS(Table8[[#This Row],[Erorr 2]])</f>
        <v>0.81880801000002634</v>
      </c>
      <c r="Q542" s="8">
        <f>Table8[[#This Row],[Abs Erorr 4]]/Table8[[#This Row],[Adj Close]]</f>
        <v>4.8234399891753967E-3</v>
      </c>
    </row>
    <row r="543" spans="6:17" x14ac:dyDescent="0.3">
      <c r="F543" s="97">
        <v>44252</v>
      </c>
      <c r="G543" s="98">
        <v>171.00834660000001</v>
      </c>
      <c r="H543" s="60">
        <f t="shared" si="16"/>
        <v>170.35424196</v>
      </c>
      <c r="I543" s="60">
        <f>(Table8[[#This Row],[Adj Close]]-Table8[[#This Row],[Forecast 3 Period]])</f>
        <v>0.65410464000001411</v>
      </c>
      <c r="J543" s="60">
        <f>Table8[[#This Row],[Erorr ]]^2</f>
        <v>0.42785288006954808</v>
      </c>
      <c r="K543" s="60">
        <f>ABS(Table8[[#This Row],[Erorr ]])</f>
        <v>0.65410464000001411</v>
      </c>
      <c r="L543" s="8">
        <f>Table8[[#This Row],[Abs Erorr ]]/Table8[[#This Row],[Adj Close]]</f>
        <v>3.8249866337226727E-3</v>
      </c>
      <c r="M543" s="64">
        <f t="shared" si="17"/>
        <v>170.40914917000001</v>
      </c>
      <c r="N543" s="60">
        <f>(Table8[[#This Row],[Adj Close]]-Table8[[#This Row],[Forecast 6 Period ]])</f>
        <v>0.59919743000000381</v>
      </c>
      <c r="O543" s="60">
        <f>Table8[[#This Row],[Erorr 2]]^2</f>
        <v>0.35903756011860943</v>
      </c>
      <c r="P543" s="60">
        <f>ABS(Table8[[#This Row],[Erorr 2]])</f>
        <v>0.59919743000000381</v>
      </c>
      <c r="Q543" s="8">
        <f>Table8[[#This Row],[Abs Erorr 4]]/Table8[[#This Row],[Adj Close]]</f>
        <v>3.5039075104419714E-3</v>
      </c>
    </row>
    <row r="544" spans="6:17" x14ac:dyDescent="0.3">
      <c r="F544" s="97">
        <v>44253</v>
      </c>
      <c r="G544" s="98">
        <v>169.19729609999999</v>
      </c>
      <c r="H544" s="60">
        <f t="shared" si="16"/>
        <v>170.50260011999998</v>
      </c>
      <c r="I544" s="60">
        <f>(Table8[[#This Row],[Adj Close]]-Table8[[#This Row],[Forecast 3 Period]])</f>
        <v>-1.3053040199999941</v>
      </c>
      <c r="J544" s="60">
        <f>Table8[[#This Row],[Erorr ]]^2</f>
        <v>1.7038185846281451</v>
      </c>
      <c r="K544" s="60">
        <f>ABS(Table8[[#This Row],[Erorr ]])</f>
        <v>1.3053040199999941</v>
      </c>
      <c r="L544" s="8">
        <f>Table8[[#This Row],[Abs Erorr ]]/Table8[[#This Row],[Adj Close]]</f>
        <v>7.7146860504704855E-3</v>
      </c>
      <c r="M544" s="64">
        <f t="shared" si="17"/>
        <v>170.45924378999999</v>
      </c>
      <c r="N544" s="60">
        <f>(Table8[[#This Row],[Adj Close]]-Table8[[#This Row],[Forecast 6 Period ]])</f>
        <v>-1.2619476899999995</v>
      </c>
      <c r="O544" s="60">
        <f>Table8[[#This Row],[Erorr 2]]^2</f>
        <v>1.5925119722963348</v>
      </c>
      <c r="P544" s="60">
        <f>ABS(Table8[[#This Row],[Erorr 2]])</f>
        <v>1.2619476899999995</v>
      </c>
      <c r="Q544" s="8">
        <f>Table8[[#This Row],[Abs Erorr 4]]/Table8[[#This Row],[Adj Close]]</f>
        <v>7.4584388704069813E-3</v>
      </c>
    </row>
    <row r="545" spans="6:17" x14ac:dyDescent="0.3">
      <c r="F545" s="97">
        <v>44256</v>
      </c>
      <c r="G545" s="98">
        <v>171.056488</v>
      </c>
      <c r="H545" s="60">
        <f t="shared" si="16"/>
        <v>169.90823058000001</v>
      </c>
      <c r="I545" s="60">
        <f>(Table8[[#This Row],[Adj Close]]-Table8[[#This Row],[Forecast 3 Period]])</f>
        <v>1.1482574199999931</v>
      </c>
      <c r="J545" s="60">
        <f>Table8[[#This Row],[Erorr ]]^2</f>
        <v>1.3184951025850404</v>
      </c>
      <c r="K545" s="60">
        <f>ABS(Table8[[#This Row],[Erorr ]])</f>
        <v>1.1482574199999931</v>
      </c>
      <c r="L545" s="8">
        <f>Table8[[#This Row],[Abs Erorr ]]/Table8[[#This Row],[Adj Close]]</f>
        <v>6.7127381920760176E-3</v>
      </c>
      <c r="M545" s="64">
        <f t="shared" si="17"/>
        <v>170.3494278</v>
      </c>
      <c r="N545" s="60">
        <f>(Table8[[#This Row],[Adj Close]]-Table8[[#This Row],[Forecast 6 Period ]])</f>
        <v>0.7070602000000008</v>
      </c>
      <c r="O545" s="60">
        <f>Table8[[#This Row],[Erorr 2]]^2</f>
        <v>0.49993412642404111</v>
      </c>
      <c r="P545" s="60">
        <f>ABS(Table8[[#This Row],[Erorr 2]])</f>
        <v>0.7070602000000008</v>
      </c>
      <c r="Q545" s="8">
        <f>Table8[[#This Row],[Abs Erorr 4]]/Table8[[#This Row],[Adj Close]]</f>
        <v>4.1334895172172644E-3</v>
      </c>
    </row>
    <row r="546" spans="6:17" x14ac:dyDescent="0.3">
      <c r="F546" s="97">
        <v>44257</v>
      </c>
      <c r="G546" s="98">
        <v>169.83306880000001</v>
      </c>
      <c r="H546" s="60">
        <f t="shared" si="16"/>
        <v>170.48428801</v>
      </c>
      <c r="I546" s="60">
        <f>(Table8[[#This Row],[Adj Close]]-Table8[[#This Row],[Forecast 3 Period]])</f>
        <v>-0.65121920999999361</v>
      </c>
      <c r="J546" s="60">
        <f>Table8[[#This Row],[Erorr ]]^2</f>
        <v>0.42408645947301576</v>
      </c>
      <c r="K546" s="60">
        <f>ABS(Table8[[#This Row],[Erorr ]])</f>
        <v>0.65121920999999361</v>
      </c>
      <c r="L546" s="8">
        <f>Table8[[#This Row],[Abs Erorr ]]/Table8[[#This Row],[Adj Close]]</f>
        <v>3.8344664828902485E-3</v>
      </c>
      <c r="M546" s="64">
        <f t="shared" si="17"/>
        <v>170.35424194000001</v>
      </c>
      <c r="N546" s="60">
        <f>(Table8[[#This Row],[Adj Close]]-Table8[[#This Row],[Forecast 6 Period ]])</f>
        <v>-0.52117314000000192</v>
      </c>
      <c r="O546" s="60">
        <f>Table8[[#This Row],[Erorr 2]]^2</f>
        <v>0.27162144185746162</v>
      </c>
      <c r="P546" s="60">
        <f>ABS(Table8[[#This Row],[Erorr 2]])</f>
        <v>0.52117314000000192</v>
      </c>
      <c r="Q546" s="8">
        <f>Table8[[#This Row],[Abs Erorr 4]]/Table8[[#This Row],[Adj Close]]</f>
        <v>3.0687376945048874E-3</v>
      </c>
    </row>
    <row r="547" spans="6:17" x14ac:dyDescent="0.3">
      <c r="F547" s="97">
        <v>44258</v>
      </c>
      <c r="G547" s="98">
        <v>168.07983400000001</v>
      </c>
      <c r="H547" s="60">
        <f t="shared" si="16"/>
        <v>170.00936275000001</v>
      </c>
      <c r="I547" s="60">
        <f>(Table8[[#This Row],[Adj Close]]-Table8[[#This Row],[Forecast 3 Period]])</f>
        <v>-1.9295287500000029</v>
      </c>
      <c r="J547" s="60">
        <f>Table8[[#This Row],[Erorr ]]^2</f>
        <v>3.7230811970765738</v>
      </c>
      <c r="K547" s="60">
        <f>ABS(Table8[[#This Row],[Erorr ]])</f>
        <v>1.9295287500000029</v>
      </c>
      <c r="L547" s="8">
        <f>Table8[[#This Row],[Abs Erorr ]]/Table8[[#This Row],[Adj Close]]</f>
        <v>1.1479834933678022E-2</v>
      </c>
      <c r="M547" s="64">
        <f t="shared" si="17"/>
        <v>170.25212706000002</v>
      </c>
      <c r="N547" s="60">
        <f>(Table8[[#This Row],[Adj Close]]-Table8[[#This Row],[Forecast 6 Period ]])</f>
        <v>-2.1722930600000154</v>
      </c>
      <c r="O547" s="60">
        <f>Table8[[#This Row],[Erorr 2]]^2</f>
        <v>4.7188571385242311</v>
      </c>
      <c r="P547" s="60">
        <f>ABS(Table8[[#This Row],[Erorr 2]])</f>
        <v>2.1722930600000154</v>
      </c>
      <c r="Q547" s="8">
        <f>Table8[[#This Row],[Abs Erorr 4]]/Table8[[#This Row],[Adj Close]]</f>
        <v>1.2924174234965126E-2</v>
      </c>
    </row>
    <row r="548" spans="6:17" x14ac:dyDescent="0.3">
      <c r="F548" s="97">
        <v>44259</v>
      </c>
      <c r="G548" s="98">
        <v>160.98019410000001</v>
      </c>
      <c r="H548" s="60">
        <f t="shared" si="16"/>
        <v>169.49880064000001</v>
      </c>
      <c r="I548" s="60">
        <f>(Table8[[#This Row],[Adj Close]]-Table8[[#This Row],[Forecast 3 Period]])</f>
        <v>-8.5186065400000075</v>
      </c>
      <c r="J548" s="60">
        <f>Table8[[#This Row],[Erorr ]]^2</f>
        <v>72.566657383330906</v>
      </c>
      <c r="K548" s="60">
        <f>ABS(Table8[[#This Row],[Erorr ]])</f>
        <v>8.5186065400000075</v>
      </c>
      <c r="L548" s="8">
        <f>Table8[[#This Row],[Abs Erorr ]]/Table8[[#This Row],[Adj Close]]</f>
        <v>5.291710938494891E-2</v>
      </c>
      <c r="M548" s="64">
        <f t="shared" si="17"/>
        <v>169.70977476000002</v>
      </c>
      <c r="N548" s="60">
        <f>(Table8[[#This Row],[Adj Close]]-Table8[[#This Row],[Forecast 6 Period ]])</f>
        <v>-8.7295806600000105</v>
      </c>
      <c r="O548" s="60">
        <f>Table8[[#This Row],[Erorr 2]]^2</f>
        <v>76.205578499446219</v>
      </c>
      <c r="P548" s="60">
        <f>ABS(Table8[[#This Row],[Erorr 2]])</f>
        <v>8.7295806600000105</v>
      </c>
      <c r="Q548" s="8">
        <f>Table8[[#This Row],[Abs Erorr 4]]/Table8[[#This Row],[Adj Close]]</f>
        <v>5.4227668868241291E-2</v>
      </c>
    </row>
    <row r="549" spans="6:17" x14ac:dyDescent="0.3">
      <c r="F549" s="97">
        <v>44260</v>
      </c>
      <c r="G549" s="98">
        <v>157.48335270000001</v>
      </c>
      <c r="H549" s="60">
        <f t="shared" si="16"/>
        <v>165.76594848000002</v>
      </c>
      <c r="I549" s="60">
        <f>(Table8[[#This Row],[Adj Close]]-Table8[[#This Row],[Forecast 3 Period]])</f>
        <v>-8.2825957800000083</v>
      </c>
      <c r="J549" s="60">
        <f>Table8[[#This Row],[Erorr ]]^2</f>
        <v>68.60139285487395</v>
      </c>
      <c r="K549" s="60">
        <f>ABS(Table8[[#This Row],[Erorr ]])</f>
        <v>8.2825957800000083</v>
      </c>
      <c r="L549" s="8">
        <f>Table8[[#This Row],[Abs Erorr ]]/Table8[[#This Row],[Adj Close]]</f>
        <v>5.2593468693659627E-2</v>
      </c>
      <c r="M549" s="64">
        <f t="shared" si="17"/>
        <v>168.01048125</v>
      </c>
      <c r="N549" s="60">
        <f>(Table8[[#This Row],[Adj Close]]-Table8[[#This Row],[Forecast 6 Period ]])</f>
        <v>-10.527128549999986</v>
      </c>
      <c r="O549" s="60">
        <f>Table8[[#This Row],[Erorr 2]]^2</f>
        <v>110.82043550822482</v>
      </c>
      <c r="P549" s="60">
        <f>ABS(Table8[[#This Row],[Erorr 2]])</f>
        <v>10.527128549999986</v>
      </c>
      <c r="Q549" s="8">
        <f>Table8[[#This Row],[Abs Erorr 4]]/Table8[[#This Row],[Adj Close]]</f>
        <v>6.6845976857336648E-2</v>
      </c>
    </row>
    <row r="550" spans="6:17" x14ac:dyDescent="0.3">
      <c r="F550" s="97">
        <v>44263</v>
      </c>
      <c r="G550" s="98">
        <v>159.89163210000001</v>
      </c>
      <c r="H550" s="60">
        <f t="shared" si="16"/>
        <v>161.71134951000002</v>
      </c>
      <c r="I550" s="60">
        <f>(Table8[[#This Row],[Adj Close]]-Table8[[#This Row],[Forecast 3 Period]])</f>
        <v>-1.8197174100000097</v>
      </c>
      <c r="J550" s="60">
        <f>Table8[[#This Row],[Erorr ]]^2</f>
        <v>3.3113714522571436</v>
      </c>
      <c r="K550" s="60">
        <f>ABS(Table8[[#This Row],[Erorr ]])</f>
        <v>1.8197174100000097</v>
      </c>
      <c r="L550" s="8">
        <f>Table8[[#This Row],[Abs Erorr ]]/Table8[[#This Row],[Adj Close]]</f>
        <v>1.1380942117483143E-2</v>
      </c>
      <c r="M550" s="64">
        <f t="shared" si="17"/>
        <v>165.30066833000001</v>
      </c>
      <c r="N550" s="60">
        <f>(Table8[[#This Row],[Adj Close]]-Table8[[#This Row],[Forecast 6 Period ]])</f>
        <v>-5.4090362299999981</v>
      </c>
      <c r="O550" s="60">
        <f>Table8[[#This Row],[Erorr 2]]^2</f>
        <v>29.257672937452593</v>
      </c>
      <c r="P550" s="60">
        <f>ABS(Table8[[#This Row],[Erorr 2]])</f>
        <v>5.4090362299999981</v>
      </c>
      <c r="Q550" s="8">
        <f>Table8[[#This Row],[Abs Erorr 4]]/Table8[[#This Row],[Adj Close]]</f>
        <v>3.3829389061568016E-2</v>
      </c>
    </row>
    <row r="551" spans="6:17" x14ac:dyDescent="0.3">
      <c r="F551" s="97">
        <v>44264</v>
      </c>
      <c r="G551" s="98">
        <v>157.4158936</v>
      </c>
      <c r="H551" s="60">
        <f t="shared" si="16"/>
        <v>159.49571688</v>
      </c>
      <c r="I551" s="60">
        <f>(Table8[[#This Row],[Adj Close]]-Table8[[#This Row],[Forecast 3 Period]])</f>
        <v>-2.0798232799999994</v>
      </c>
      <c r="J551" s="60">
        <f>Table8[[#This Row],[Erorr ]]^2</f>
        <v>4.3256648760299559</v>
      </c>
      <c r="K551" s="60">
        <f>ABS(Table8[[#This Row],[Erorr ]])</f>
        <v>2.0798232799999994</v>
      </c>
      <c r="L551" s="8">
        <f>Table8[[#This Row],[Abs Erorr ]]/Table8[[#This Row],[Adj Close]]</f>
        <v>1.3212282650981308E-2</v>
      </c>
      <c r="M551" s="64">
        <f t="shared" si="17"/>
        <v>163.37595826000003</v>
      </c>
      <c r="N551" s="60">
        <f>(Table8[[#This Row],[Adj Close]]-Table8[[#This Row],[Forecast 6 Period ]])</f>
        <v>-5.9600646600000289</v>
      </c>
      <c r="O551" s="60">
        <f>Table8[[#This Row],[Erorr 2]]^2</f>
        <v>35.52237075138126</v>
      </c>
      <c r="P551" s="60">
        <f>ABS(Table8[[#This Row],[Erorr 2]])</f>
        <v>5.9600646600000289</v>
      </c>
      <c r="Q551" s="8">
        <f>Table8[[#This Row],[Abs Erorr 4]]/Table8[[#This Row],[Adj Close]]</f>
        <v>3.7861898971553586E-2</v>
      </c>
    </row>
    <row r="552" spans="6:17" x14ac:dyDescent="0.3">
      <c r="F552" s="97">
        <v>44265</v>
      </c>
      <c r="G552" s="98">
        <v>166.8082733</v>
      </c>
      <c r="H552" s="60">
        <f t="shared" si="16"/>
        <v>158.17885288000002</v>
      </c>
      <c r="I552" s="60">
        <f>(Table8[[#This Row],[Adj Close]]-Table8[[#This Row],[Forecast 3 Period]])</f>
        <v>8.629420419999974</v>
      </c>
      <c r="J552" s="60">
        <f>Table8[[#This Row],[Erorr ]]^2</f>
        <v>74.466896785112525</v>
      </c>
      <c r="K552" s="60">
        <f>ABS(Table8[[#This Row],[Erorr ]])</f>
        <v>8.629420419999974</v>
      </c>
      <c r="L552" s="8">
        <f>Table8[[#This Row],[Abs Erorr ]]/Table8[[#This Row],[Adj Close]]</f>
        <v>5.1732568470870766E-2</v>
      </c>
      <c r="M552" s="64">
        <f t="shared" si="17"/>
        <v>160.94550478000002</v>
      </c>
      <c r="N552" s="60">
        <f>(Table8[[#This Row],[Adj Close]]-Table8[[#This Row],[Forecast 6 Period ]])</f>
        <v>5.8627685199999746</v>
      </c>
      <c r="O552" s="60">
        <f>Table8[[#This Row],[Erorr 2]]^2</f>
        <v>34.372054719102692</v>
      </c>
      <c r="P552" s="60">
        <f>ABS(Table8[[#This Row],[Erorr 2]])</f>
        <v>5.8627685199999746</v>
      </c>
      <c r="Q552" s="8">
        <f>Table8[[#This Row],[Abs Erorr 4]]/Table8[[#This Row],[Adj Close]]</f>
        <v>3.5146749043172158E-2</v>
      </c>
    </row>
    <row r="553" spans="6:17" x14ac:dyDescent="0.3">
      <c r="F553" s="97">
        <v>44266</v>
      </c>
      <c r="G553" s="98">
        <v>173.36846919999999</v>
      </c>
      <c r="H553" s="60">
        <f t="shared" si="16"/>
        <v>161.91556702999998</v>
      </c>
      <c r="I553" s="60">
        <f>(Table8[[#This Row],[Adj Close]]-Table8[[#This Row],[Forecast 3 Period]])</f>
        <v>11.452902170000016</v>
      </c>
      <c r="J553" s="60">
        <f>Table8[[#This Row],[Erorr ]]^2</f>
        <v>131.16896811559107</v>
      </c>
      <c r="K553" s="60">
        <f>ABS(Table8[[#This Row],[Erorr ]])</f>
        <v>11.452902170000016</v>
      </c>
      <c r="L553" s="8">
        <f>Table8[[#This Row],[Abs Erorr ]]/Table8[[#This Row],[Adj Close]]</f>
        <v>6.6061044565074903E-2</v>
      </c>
      <c r="M553" s="64">
        <f t="shared" si="17"/>
        <v>161.22583315000003</v>
      </c>
      <c r="N553" s="60">
        <f>(Table8[[#This Row],[Adj Close]]-Table8[[#This Row],[Forecast 6 Period ]])</f>
        <v>12.142636049999965</v>
      </c>
      <c r="O553" s="60">
        <f>Table8[[#This Row],[Erorr 2]]^2</f>
        <v>147.44361024275875</v>
      </c>
      <c r="P553" s="60">
        <f>ABS(Table8[[#This Row],[Erorr 2]])</f>
        <v>12.142636049999965</v>
      </c>
      <c r="Q553" s="8">
        <f>Table8[[#This Row],[Abs Erorr 4]]/Table8[[#This Row],[Adj Close]]</f>
        <v>7.003947203336075E-2</v>
      </c>
    </row>
    <row r="554" spans="6:17" x14ac:dyDescent="0.3">
      <c r="F554" s="97">
        <v>44267</v>
      </c>
      <c r="G554" s="98">
        <v>173.50332639999999</v>
      </c>
      <c r="H554" s="60">
        <f t="shared" si="16"/>
        <v>166.61463774999999</v>
      </c>
      <c r="I554" s="60">
        <f>(Table8[[#This Row],[Adj Close]]-Table8[[#This Row],[Forecast 3 Period]])</f>
        <v>6.888688650000006</v>
      </c>
      <c r="J554" s="60">
        <f>Table8[[#This Row],[Erorr ]]^2</f>
        <v>47.454031316638904</v>
      </c>
      <c r="K554" s="60">
        <f>ABS(Table8[[#This Row],[Erorr ]])</f>
        <v>6.888688650000006</v>
      </c>
      <c r="L554" s="8">
        <f>Table8[[#This Row],[Abs Erorr ]]/Table8[[#This Row],[Adj Close]]</f>
        <v>3.970349614000257E-2</v>
      </c>
      <c r="M554" s="64">
        <f t="shared" si="17"/>
        <v>163.34320832</v>
      </c>
      <c r="N554" s="60">
        <f>(Table8[[#This Row],[Adj Close]]-Table8[[#This Row],[Forecast 6 Period ]])</f>
        <v>10.16011807999999</v>
      </c>
      <c r="O554" s="60">
        <f>Table8[[#This Row],[Erorr 2]]^2</f>
        <v>103.22799939954267</v>
      </c>
      <c r="P554" s="60">
        <f>ABS(Table8[[#This Row],[Erorr 2]])</f>
        <v>10.16011807999999</v>
      </c>
      <c r="Q554" s="8">
        <f>Table8[[#This Row],[Abs Erorr 4]]/Table8[[#This Row],[Adj Close]]</f>
        <v>5.8558635680428024E-2</v>
      </c>
    </row>
    <row r="555" spans="6:17" x14ac:dyDescent="0.3">
      <c r="F555" s="97">
        <v>44270</v>
      </c>
      <c r="G555" s="98">
        <v>168.35922239999999</v>
      </c>
      <c r="H555" s="60">
        <f t="shared" si="16"/>
        <v>171.45435330999999</v>
      </c>
      <c r="I555" s="60">
        <f>(Table8[[#This Row],[Adj Close]]-Table8[[#This Row],[Forecast 3 Period]])</f>
        <v>-3.0951309099999946</v>
      </c>
      <c r="J555" s="60">
        <f>Table8[[#This Row],[Erorr ]]^2</f>
        <v>9.5798353500373956</v>
      </c>
      <c r="K555" s="60">
        <f>ABS(Table8[[#This Row],[Erorr ]])</f>
        <v>3.0951309099999946</v>
      </c>
      <c r="L555" s="8">
        <f>Table8[[#This Row],[Abs Erorr ]]/Table8[[#This Row],[Adj Close]]</f>
        <v>1.8384088889685884E-2</v>
      </c>
      <c r="M555" s="64">
        <f t="shared" si="17"/>
        <v>165.95669098000005</v>
      </c>
      <c r="N555" s="60">
        <f>(Table8[[#This Row],[Adj Close]]-Table8[[#This Row],[Forecast 6 Period ]])</f>
        <v>2.4025314199999457</v>
      </c>
      <c r="O555" s="60">
        <f>Table8[[#This Row],[Erorr 2]]^2</f>
        <v>5.7721572240869552</v>
      </c>
      <c r="P555" s="60">
        <f>ABS(Table8[[#This Row],[Erorr 2]])</f>
        <v>2.4025314199999457</v>
      </c>
      <c r="Q555" s="8">
        <f>Table8[[#This Row],[Abs Erorr 4]]/Table8[[#This Row],[Adj Close]]</f>
        <v>1.4270269164654599E-2</v>
      </c>
    </row>
    <row r="556" spans="6:17" x14ac:dyDescent="0.3">
      <c r="F556" s="97">
        <v>44271</v>
      </c>
      <c r="G556" s="98">
        <v>165.3440094</v>
      </c>
      <c r="H556" s="60">
        <f t="shared" si="16"/>
        <v>171.40522763999999</v>
      </c>
      <c r="I556" s="60">
        <f>(Table8[[#This Row],[Adj Close]]-Table8[[#This Row],[Forecast 3 Period]])</f>
        <v>-6.0612182399999881</v>
      </c>
      <c r="J556" s="60">
        <f>Table8[[#This Row],[Erorr ]]^2</f>
        <v>36.738366552908552</v>
      </c>
      <c r="K556" s="60">
        <f>ABS(Table8[[#This Row],[Erorr ]])</f>
        <v>6.0612182399999881</v>
      </c>
      <c r="L556" s="8">
        <f>Table8[[#This Row],[Abs Erorr ]]/Table8[[#This Row],[Adj Close]]</f>
        <v>3.6658227062443476E-2</v>
      </c>
      <c r="M556" s="64">
        <f t="shared" si="17"/>
        <v>168.13861083</v>
      </c>
      <c r="N556" s="60">
        <f>(Table8[[#This Row],[Adj Close]]-Table8[[#This Row],[Forecast 6 Period ]])</f>
        <v>-2.7946014300000002</v>
      </c>
      <c r="O556" s="60">
        <f>Table8[[#This Row],[Erorr 2]]^2</f>
        <v>7.8097971525580459</v>
      </c>
      <c r="P556" s="60">
        <f>ABS(Table8[[#This Row],[Erorr 2]])</f>
        <v>2.7946014300000002</v>
      </c>
      <c r="Q556" s="8">
        <f>Table8[[#This Row],[Abs Erorr 4]]/Table8[[#This Row],[Adj Close]]</f>
        <v>1.6901739834065014E-2</v>
      </c>
    </row>
    <row r="557" spans="6:17" x14ac:dyDescent="0.3">
      <c r="F557" s="97">
        <v>44272</v>
      </c>
      <c r="G557" s="98">
        <v>165.7774963</v>
      </c>
      <c r="H557" s="60">
        <f t="shared" si="16"/>
        <v>168.69636839999998</v>
      </c>
      <c r="I557" s="60">
        <f>(Table8[[#This Row],[Adj Close]]-Table8[[#This Row],[Forecast 3 Period]])</f>
        <v>-2.9188720999999873</v>
      </c>
      <c r="J557" s="60">
        <f>Table8[[#This Row],[Erorr ]]^2</f>
        <v>8.5198143361583352</v>
      </c>
      <c r="K557" s="60">
        <f>ABS(Table8[[#This Row],[Erorr ]])</f>
        <v>2.9188720999999873</v>
      </c>
      <c r="L557" s="8">
        <f>Table8[[#This Row],[Abs Erorr ]]/Table8[[#This Row],[Adj Close]]</f>
        <v>1.7607167228040635E-2</v>
      </c>
      <c r="M557" s="64">
        <f t="shared" si="17"/>
        <v>168.53742217000001</v>
      </c>
      <c r="N557" s="60">
        <f>(Table8[[#This Row],[Adj Close]]-Table8[[#This Row],[Forecast 6 Period ]])</f>
        <v>-2.7599258700000178</v>
      </c>
      <c r="O557" s="60">
        <f>Table8[[#This Row],[Erorr 2]]^2</f>
        <v>7.617190807895355</v>
      </c>
      <c r="P557" s="60">
        <f>ABS(Table8[[#This Row],[Erorr 2]])</f>
        <v>2.7599258700000178</v>
      </c>
      <c r="Q557" s="8">
        <f>Table8[[#This Row],[Abs Erorr 4]]/Table8[[#This Row],[Adj Close]]</f>
        <v>1.6648374668450205E-2</v>
      </c>
    </row>
    <row r="558" spans="6:17" x14ac:dyDescent="0.3">
      <c r="F558" s="97">
        <v>44273</v>
      </c>
      <c r="G558" s="98">
        <v>164.25546259999999</v>
      </c>
      <c r="H558" s="60">
        <f t="shared" si="16"/>
        <v>166.42196806000001</v>
      </c>
      <c r="I558" s="60">
        <f>(Table8[[#This Row],[Adj Close]]-Table8[[#This Row],[Forecast 3 Period]])</f>
        <v>-2.1665054600000246</v>
      </c>
      <c r="J558" s="60">
        <f>Table8[[#This Row],[Erorr ]]^2</f>
        <v>4.6937459082099187</v>
      </c>
      <c r="K558" s="60">
        <f>ABS(Table8[[#This Row],[Erorr ]])</f>
        <v>2.1665054600000246</v>
      </c>
      <c r="L558" s="8">
        <f>Table8[[#This Row],[Abs Erorr ]]/Table8[[#This Row],[Adj Close]]</f>
        <v>1.3189853327897936E-2</v>
      </c>
      <c r="M558" s="64">
        <f t="shared" si="17"/>
        <v>168.61448515000001</v>
      </c>
      <c r="N558" s="60">
        <f>(Table8[[#This Row],[Adj Close]]-Table8[[#This Row],[Forecast 6 Period ]])</f>
        <v>-4.3590225500000201</v>
      </c>
      <c r="O558" s="60">
        <f>Table8[[#This Row],[Erorr 2]]^2</f>
        <v>19.001077591408677</v>
      </c>
      <c r="P558" s="60">
        <f>ABS(Table8[[#This Row],[Erorr 2]])</f>
        <v>4.3590225500000201</v>
      </c>
      <c r="Q558" s="8">
        <f>Table8[[#This Row],[Abs Erorr 4]]/Table8[[#This Row],[Adj Close]]</f>
        <v>2.6538067477337102E-2</v>
      </c>
    </row>
    <row r="559" spans="6:17" x14ac:dyDescent="0.3">
      <c r="F559" s="97">
        <v>44274</v>
      </c>
      <c r="G559" s="98">
        <v>161.99166869999999</v>
      </c>
      <c r="H559" s="60">
        <f t="shared" si="16"/>
        <v>165.03863674999999</v>
      </c>
      <c r="I559" s="60">
        <f>(Table8[[#This Row],[Adj Close]]-Table8[[#This Row],[Forecast 3 Period]])</f>
        <v>-3.0469680500000038</v>
      </c>
      <c r="J559" s="60">
        <f>Table8[[#This Row],[Erorr ]]^2</f>
        <v>9.2840142977208249</v>
      </c>
      <c r="K559" s="60">
        <f>ABS(Table8[[#This Row],[Erorr ]])</f>
        <v>3.0469680500000038</v>
      </c>
      <c r="L559" s="8">
        <f>Table8[[#This Row],[Abs Erorr ]]/Table8[[#This Row],[Adj Close]]</f>
        <v>1.8809412079350992E-2</v>
      </c>
      <c r="M559" s="64">
        <f t="shared" si="17"/>
        <v>167.43441770000001</v>
      </c>
      <c r="N559" s="60">
        <f>(Table8[[#This Row],[Adj Close]]-Table8[[#This Row],[Forecast 6 Period ]])</f>
        <v>-5.4427490000000205</v>
      </c>
      <c r="O559" s="60">
        <f>Table8[[#This Row],[Erorr 2]]^2</f>
        <v>29.623516677001223</v>
      </c>
      <c r="P559" s="60">
        <f>ABS(Table8[[#This Row],[Erorr 2]])</f>
        <v>5.4427490000000205</v>
      </c>
      <c r="Q559" s="8">
        <f>Table8[[#This Row],[Abs Erorr 4]]/Table8[[#This Row],[Adj Close]]</f>
        <v>3.3598943968406819E-2</v>
      </c>
    </row>
    <row r="560" spans="6:17" x14ac:dyDescent="0.3">
      <c r="F560" s="97">
        <v>44277</v>
      </c>
      <c r="G560" s="98">
        <v>160.48890689999999</v>
      </c>
      <c r="H560" s="60">
        <f t="shared" si="16"/>
        <v>163.80655514999998</v>
      </c>
      <c r="I560" s="60">
        <f>(Table8[[#This Row],[Adj Close]]-Table8[[#This Row],[Forecast 3 Period]])</f>
        <v>-3.3176482499999906</v>
      </c>
      <c r="J560" s="60">
        <f>Table8[[#This Row],[Erorr ]]^2</f>
        <v>11.006789910728001</v>
      </c>
      <c r="K560" s="60">
        <f>ABS(Table8[[#This Row],[Erorr ]])</f>
        <v>3.3176482499999906</v>
      </c>
      <c r="L560" s="8">
        <f>Table8[[#This Row],[Abs Erorr ]]/Table8[[#This Row],[Adj Close]]</f>
        <v>2.0672134380398045E-2</v>
      </c>
      <c r="M560" s="64">
        <f t="shared" si="17"/>
        <v>165.65998228000001</v>
      </c>
      <c r="N560" s="60">
        <f>(Table8[[#This Row],[Adj Close]]-Table8[[#This Row],[Forecast 6 Period ]])</f>
        <v>-5.1710753800000191</v>
      </c>
      <c r="O560" s="60">
        <f>Table8[[#This Row],[Erorr 2]]^2</f>
        <v>26.740020585642341</v>
      </c>
      <c r="P560" s="60">
        <f>ABS(Table8[[#This Row],[Erorr 2]])</f>
        <v>5.1710753800000191</v>
      </c>
      <c r="Q560" s="8">
        <f>Table8[[#This Row],[Abs Erorr 4]]/Table8[[#This Row],[Adj Close]]</f>
        <v>3.2220765159937791E-2</v>
      </c>
    </row>
    <row r="561" spans="6:17" x14ac:dyDescent="0.3">
      <c r="F561" s="97">
        <v>44278</v>
      </c>
      <c r="G561" s="98">
        <v>160.76823429999999</v>
      </c>
      <c r="H561" s="60">
        <f t="shared" si="16"/>
        <v>162.06970214999998</v>
      </c>
      <c r="I561" s="60">
        <f>(Table8[[#This Row],[Adj Close]]-Table8[[#This Row],[Forecast 3 Period]])</f>
        <v>-1.3014678499999945</v>
      </c>
      <c r="J561" s="60">
        <f>Table8[[#This Row],[Erorr ]]^2</f>
        <v>1.6938185645836084</v>
      </c>
      <c r="K561" s="60">
        <f>ABS(Table8[[#This Row],[Erorr ]])</f>
        <v>1.3014678499999945</v>
      </c>
      <c r="L561" s="8">
        <f>Table8[[#This Row],[Abs Erorr ]]/Table8[[#This Row],[Adj Close]]</f>
        <v>8.0953047451613053E-3</v>
      </c>
      <c r="M561" s="64">
        <f t="shared" si="17"/>
        <v>163.87303008000001</v>
      </c>
      <c r="N561" s="60">
        <f>(Table8[[#This Row],[Adj Close]]-Table8[[#This Row],[Forecast 6 Period ]])</f>
        <v>-3.1047957800000177</v>
      </c>
      <c r="O561" s="60">
        <f>Table8[[#This Row],[Erorr 2]]^2</f>
        <v>9.6397568355059189</v>
      </c>
      <c r="P561" s="60">
        <f>ABS(Table8[[#This Row],[Erorr 2]])</f>
        <v>3.1047957800000177</v>
      </c>
      <c r="Q561" s="8">
        <f>Table8[[#This Row],[Abs Erorr 4]]/Table8[[#This Row],[Adj Close]]</f>
        <v>1.9312246561135601E-2</v>
      </c>
    </row>
    <row r="562" spans="6:17" x14ac:dyDescent="0.3">
      <c r="F562" s="97">
        <v>44279</v>
      </c>
      <c r="G562" s="98">
        <v>158.3021698</v>
      </c>
      <c r="H562" s="60">
        <f t="shared" si="16"/>
        <v>161.05146639999998</v>
      </c>
      <c r="I562" s="60">
        <f>(Table8[[#This Row],[Adj Close]]-Table8[[#This Row],[Forecast 3 Period]])</f>
        <v>-2.7492965999999797</v>
      </c>
      <c r="J562" s="60">
        <f>Table8[[#This Row],[Erorr ]]^2</f>
        <v>7.5586317947714479</v>
      </c>
      <c r="K562" s="60">
        <f>ABS(Table8[[#This Row],[Erorr ]])</f>
        <v>2.7492965999999797</v>
      </c>
      <c r="L562" s="8">
        <f>Table8[[#This Row],[Abs Erorr ]]/Table8[[#This Row],[Adj Close]]</f>
        <v>1.7367396817576531E-2</v>
      </c>
      <c r="M562" s="64">
        <f t="shared" si="17"/>
        <v>162.61300507000001</v>
      </c>
      <c r="N562" s="60">
        <f>(Table8[[#This Row],[Adj Close]]-Table8[[#This Row],[Forecast 6 Period ]])</f>
        <v>-4.3108352700000125</v>
      </c>
      <c r="O562" s="60">
        <f>Table8[[#This Row],[Erorr 2]]^2</f>
        <v>18.583300725076082</v>
      </c>
      <c r="P562" s="60">
        <f>ABS(Table8[[#This Row],[Erorr 2]])</f>
        <v>4.3108352700000125</v>
      </c>
      <c r="Q562" s="8">
        <f>Table8[[#This Row],[Abs Erorr 4]]/Table8[[#This Row],[Adj Close]]</f>
        <v>2.7231687824913267E-2</v>
      </c>
    </row>
    <row r="563" spans="6:17" x14ac:dyDescent="0.3">
      <c r="F563" s="97">
        <v>44280</v>
      </c>
      <c r="G563" s="98">
        <v>149.99836730000001</v>
      </c>
      <c r="H563" s="60">
        <f t="shared" si="16"/>
        <v>159.69801028000001</v>
      </c>
      <c r="I563" s="60">
        <f>(Table8[[#This Row],[Adj Close]]-Table8[[#This Row],[Forecast 3 Period]])</f>
        <v>-9.699642979999993</v>
      </c>
      <c r="J563" s="60">
        <f>Table8[[#This Row],[Erorr ]]^2</f>
        <v>94.083073939463148</v>
      </c>
      <c r="K563" s="60">
        <f>ABS(Table8[[#This Row],[Erorr ]])</f>
        <v>9.699642979999993</v>
      </c>
      <c r="L563" s="8">
        <f>Table8[[#This Row],[Abs Erorr ]]/Table8[[#This Row],[Adj Close]]</f>
        <v>6.4664990390198684E-2</v>
      </c>
      <c r="M563" s="64">
        <f t="shared" si="17"/>
        <v>161.31349183</v>
      </c>
      <c r="N563" s="60">
        <f>(Table8[[#This Row],[Adj Close]]-Table8[[#This Row],[Forecast 6 Period ]])</f>
        <v>-11.315124529999991</v>
      </c>
      <c r="O563" s="60">
        <f>Table8[[#This Row],[Erorr 2]]^2</f>
        <v>128.03204312940753</v>
      </c>
      <c r="P563" s="60">
        <f>ABS(Table8[[#This Row],[Erorr 2]])</f>
        <v>11.315124529999991</v>
      </c>
      <c r="Q563" s="8">
        <f>Table8[[#This Row],[Abs Erorr 4]]/Table8[[#This Row],[Adj Close]]</f>
        <v>7.5434984617995846E-2</v>
      </c>
    </row>
    <row r="564" spans="6:17" x14ac:dyDescent="0.3">
      <c r="F564" s="97">
        <v>44281</v>
      </c>
      <c r="G564" s="98">
        <v>150.34516909999999</v>
      </c>
      <c r="H564" s="60">
        <f t="shared" si="16"/>
        <v>155.72046815000002</v>
      </c>
      <c r="I564" s="60">
        <f>(Table8[[#This Row],[Adj Close]]-Table8[[#This Row],[Forecast 3 Period]])</f>
        <v>-5.3752990500000237</v>
      </c>
      <c r="J564" s="60">
        <f>Table8[[#This Row],[Erorr ]]^2</f>
        <v>28.893839876931157</v>
      </c>
      <c r="K564" s="60">
        <f>ABS(Table8[[#This Row],[Erorr ]])</f>
        <v>5.3752990500000237</v>
      </c>
      <c r="L564" s="8">
        <f>Table8[[#This Row],[Abs Erorr ]]/Table8[[#This Row],[Adj Close]]</f>
        <v>3.5753054668651967E-2</v>
      </c>
      <c r="M564" s="64">
        <f t="shared" si="17"/>
        <v>158.53624879000003</v>
      </c>
      <c r="N564" s="60">
        <f>(Table8[[#This Row],[Adj Close]]-Table8[[#This Row],[Forecast 6 Period ]])</f>
        <v>-8.1910796900000378</v>
      </c>
      <c r="O564" s="60">
        <f>Table8[[#This Row],[Erorr 2]]^2</f>
        <v>67.093786487931112</v>
      </c>
      <c r="P564" s="60">
        <f>ABS(Table8[[#This Row],[Erorr 2]])</f>
        <v>8.1910796900000378</v>
      </c>
      <c r="Q564" s="8">
        <f>Table8[[#This Row],[Abs Erorr 4]]/Table8[[#This Row],[Adj Close]]</f>
        <v>5.4481828309041677E-2</v>
      </c>
    </row>
    <row r="565" spans="6:17" x14ac:dyDescent="0.3">
      <c r="F565" s="97">
        <v>44284</v>
      </c>
      <c r="G565" s="98">
        <v>150.5667114</v>
      </c>
      <c r="H565" s="60">
        <f t="shared" si="16"/>
        <v>152.62822876999999</v>
      </c>
      <c r="I565" s="60">
        <f>(Table8[[#This Row],[Adj Close]]-Table8[[#This Row],[Forecast 3 Period]])</f>
        <v>-2.06151736999999</v>
      </c>
      <c r="J565" s="60">
        <f>Table8[[#This Row],[Erorr ]]^2</f>
        <v>4.2498538668116757</v>
      </c>
      <c r="K565" s="60">
        <f>ABS(Table8[[#This Row],[Erorr ]])</f>
        <v>2.06151736999999</v>
      </c>
      <c r="L565" s="8">
        <f>Table8[[#This Row],[Abs Erorr ]]/Table8[[#This Row],[Adj Close]]</f>
        <v>1.3691720771687054E-2</v>
      </c>
      <c r="M565" s="64">
        <f t="shared" si="17"/>
        <v>156.13084566000001</v>
      </c>
      <c r="N565" s="60">
        <f>(Table8[[#This Row],[Adj Close]]-Table8[[#This Row],[Forecast 6 Period ]])</f>
        <v>-5.564134260000003</v>
      </c>
      <c r="O565" s="60">
        <f>Table8[[#This Row],[Erorr 2]]^2</f>
        <v>30.959590063305782</v>
      </c>
      <c r="P565" s="60">
        <f>ABS(Table8[[#This Row],[Erorr 2]])</f>
        <v>5.564134260000003</v>
      </c>
      <c r="Q565" s="8">
        <f>Table8[[#This Row],[Abs Erorr 4]]/Table8[[#This Row],[Adj Close]]</f>
        <v>3.6954611070824005E-2</v>
      </c>
    </row>
    <row r="566" spans="6:17" x14ac:dyDescent="0.3">
      <c r="F566" s="97">
        <v>44285</v>
      </c>
      <c r="G566" s="98">
        <v>149.62266539999999</v>
      </c>
      <c r="H566" s="60">
        <f t="shared" si="16"/>
        <v>150.32974547999999</v>
      </c>
      <c r="I566" s="60">
        <f>(Table8[[#This Row],[Adj Close]]-Table8[[#This Row],[Forecast 3 Period]])</f>
        <v>-0.70708007999999722</v>
      </c>
      <c r="J566" s="60">
        <f>Table8[[#This Row],[Erorr ]]^2</f>
        <v>0.4999622395328025</v>
      </c>
      <c r="K566" s="60">
        <f>ABS(Table8[[#This Row],[Erorr ]])</f>
        <v>0.70708007999999722</v>
      </c>
      <c r="L566" s="8">
        <f>Table8[[#This Row],[Abs Erorr ]]/Table8[[#This Row],[Adj Close]]</f>
        <v>4.7257551395017278E-3</v>
      </c>
      <c r="M566" s="64">
        <f t="shared" si="17"/>
        <v>153.96819764</v>
      </c>
      <c r="N566" s="60">
        <f>(Table8[[#This Row],[Adj Close]]-Table8[[#This Row],[Forecast 6 Period ]])</f>
        <v>-4.3455322400000114</v>
      </c>
      <c r="O566" s="60">
        <f>Table8[[#This Row],[Erorr 2]]^2</f>
        <v>18.883650448879518</v>
      </c>
      <c r="P566" s="60">
        <f>ABS(Table8[[#This Row],[Erorr 2]])</f>
        <v>4.3455322400000114</v>
      </c>
      <c r="Q566" s="8">
        <f>Table8[[#This Row],[Abs Erorr 4]]/Table8[[#This Row],[Adj Close]]</f>
        <v>2.9043275150744719E-2</v>
      </c>
    </row>
    <row r="567" spans="6:17" x14ac:dyDescent="0.3">
      <c r="F567" s="97">
        <v>44286</v>
      </c>
      <c r="G567" s="98">
        <v>151.25065609999999</v>
      </c>
      <c r="H567" s="60">
        <f t="shared" si="16"/>
        <v>150.12263030999998</v>
      </c>
      <c r="I567" s="60">
        <f>(Table8[[#This Row],[Adj Close]]-Table8[[#This Row],[Forecast 3 Period]])</f>
        <v>1.1280257900000095</v>
      </c>
      <c r="J567" s="60">
        <f>Table8[[#This Row],[Erorr ]]^2</f>
        <v>1.2724421829051455</v>
      </c>
      <c r="K567" s="60">
        <f>ABS(Table8[[#This Row],[Erorr ]])</f>
        <v>1.1280257900000095</v>
      </c>
      <c r="L567" s="8">
        <f>Table8[[#This Row],[Abs Erorr ]]/Table8[[#This Row],[Adj Close]]</f>
        <v>7.4579894004176131E-3</v>
      </c>
      <c r="M567" s="64">
        <f t="shared" si="17"/>
        <v>152.01362304999998</v>
      </c>
      <c r="N567" s="60">
        <f>(Table8[[#This Row],[Adj Close]]-Table8[[#This Row],[Forecast 6 Period ]])</f>
        <v>-0.76296694999999204</v>
      </c>
      <c r="O567" s="60">
        <f>Table8[[#This Row],[Erorr 2]]^2</f>
        <v>0.58211856679229035</v>
      </c>
      <c r="P567" s="60">
        <f>ABS(Table8[[#This Row],[Erorr 2]])</f>
        <v>0.76296694999999204</v>
      </c>
      <c r="Q567" s="8">
        <f>Table8[[#This Row],[Abs Erorr 4]]/Table8[[#This Row],[Adj Close]]</f>
        <v>5.0443877049733479E-3</v>
      </c>
    </row>
    <row r="568" spans="6:17" x14ac:dyDescent="0.3">
      <c r="F568" s="97">
        <v>44287</v>
      </c>
      <c r="G568" s="98">
        <v>155.3062439</v>
      </c>
      <c r="H568" s="60">
        <f t="shared" si="16"/>
        <v>150.55707548000001</v>
      </c>
      <c r="I568" s="60">
        <f>(Table8[[#This Row],[Adj Close]]-Table8[[#This Row],[Forecast 3 Period]])</f>
        <v>4.7491684199999895</v>
      </c>
      <c r="J568" s="60">
        <f>Table8[[#This Row],[Erorr ]]^2</f>
        <v>22.554600681525198</v>
      </c>
      <c r="K568" s="60">
        <f>ABS(Table8[[#This Row],[Erorr ]])</f>
        <v>4.7491684199999895</v>
      </c>
      <c r="L568" s="8">
        <f>Table8[[#This Row],[Abs Erorr ]]/Table8[[#This Row],[Adj Close]]</f>
        <v>3.0579378528128767E-2</v>
      </c>
      <c r="M568" s="64">
        <f t="shared" si="17"/>
        <v>151.18709411</v>
      </c>
      <c r="N568" s="60">
        <f>(Table8[[#This Row],[Adj Close]]-Table8[[#This Row],[Forecast 6 Period ]])</f>
        <v>4.1191497899999945</v>
      </c>
      <c r="O568" s="60">
        <f>Table8[[#This Row],[Erorr 2]]^2</f>
        <v>16.967394992456999</v>
      </c>
      <c r="P568" s="60">
        <f>ABS(Table8[[#This Row],[Erorr 2]])</f>
        <v>4.1191497899999945</v>
      </c>
      <c r="Q568" s="8">
        <f>Table8[[#This Row],[Abs Erorr 4]]/Table8[[#This Row],[Adj Close]]</f>
        <v>2.65227571446018E-2</v>
      </c>
    </row>
    <row r="569" spans="6:17" x14ac:dyDescent="0.3">
      <c r="F569" s="97">
        <v>44291</v>
      </c>
      <c r="G569" s="98">
        <v>158.25398250000001</v>
      </c>
      <c r="H569" s="60">
        <f t="shared" si="16"/>
        <v>152.38449401</v>
      </c>
      <c r="I569" s="60">
        <f>(Table8[[#This Row],[Adj Close]]-Table8[[#This Row],[Forecast 3 Period]])</f>
        <v>5.8694884900000091</v>
      </c>
      <c r="J569" s="60">
        <f>Table8[[#This Row],[Erorr ]]^2</f>
        <v>34.450895134242586</v>
      </c>
      <c r="K569" s="60">
        <f>ABS(Table8[[#This Row],[Erorr ]])</f>
        <v>5.8694884900000091</v>
      </c>
      <c r="L569" s="8">
        <f>Table8[[#This Row],[Abs Erorr ]]/Table8[[#This Row],[Adj Close]]</f>
        <v>3.7089041282104912E-2</v>
      </c>
      <c r="M569" s="64">
        <f t="shared" si="17"/>
        <v>151.38360900000001</v>
      </c>
      <c r="N569" s="60">
        <f>(Table8[[#This Row],[Adj Close]]-Table8[[#This Row],[Forecast 6 Period ]])</f>
        <v>6.8703734999999995</v>
      </c>
      <c r="O569" s="60">
        <f>Table8[[#This Row],[Erorr 2]]^2</f>
        <v>47.202032029502242</v>
      </c>
      <c r="P569" s="60">
        <f>ABS(Table8[[#This Row],[Erorr 2]])</f>
        <v>6.8703734999999995</v>
      </c>
      <c r="Q569" s="8">
        <f>Table8[[#This Row],[Abs Erorr 4]]/Table8[[#This Row],[Adj Close]]</f>
        <v>4.3413589923400497E-2</v>
      </c>
    </row>
    <row r="570" spans="6:17" x14ac:dyDescent="0.3">
      <c r="F570" s="97">
        <v>44292</v>
      </c>
      <c r="G570" s="98">
        <v>156.91499329999999</v>
      </c>
      <c r="H570" s="60">
        <f t="shared" si="16"/>
        <v>155.268663</v>
      </c>
      <c r="I570" s="60">
        <f>(Table8[[#This Row],[Adj Close]]-Table8[[#This Row],[Forecast 3 Period]])</f>
        <v>1.6463302999999883</v>
      </c>
      <c r="J570" s="60">
        <f>Table8[[#This Row],[Erorr ]]^2</f>
        <v>2.7104034566980513</v>
      </c>
      <c r="K570" s="60">
        <f>ABS(Table8[[#This Row],[Erorr ]])</f>
        <v>1.6463302999999883</v>
      </c>
      <c r="L570" s="8">
        <f>Table8[[#This Row],[Abs Erorr ]]/Table8[[#This Row],[Adj Close]]</f>
        <v>1.0491861009434771E-2</v>
      </c>
      <c r="M570" s="64">
        <f t="shared" si="17"/>
        <v>152.97789763</v>
      </c>
      <c r="N570" s="60">
        <f>(Table8[[#This Row],[Adj Close]]-Table8[[#This Row],[Forecast 6 Period ]])</f>
        <v>3.9370956699999908</v>
      </c>
      <c r="O570" s="60">
        <f>Table8[[#This Row],[Erorr 2]]^2</f>
        <v>15.500722314732677</v>
      </c>
      <c r="P570" s="60">
        <f>ABS(Table8[[#This Row],[Erorr 2]])</f>
        <v>3.9370956699999908</v>
      </c>
      <c r="Q570" s="8">
        <f>Table8[[#This Row],[Abs Erorr 4]]/Table8[[#This Row],[Adj Close]]</f>
        <v>2.5090627652596606E-2</v>
      </c>
    </row>
    <row r="571" spans="6:17" x14ac:dyDescent="0.3">
      <c r="F571" s="97">
        <v>44293</v>
      </c>
      <c r="G571" s="98">
        <v>155.61447140000001</v>
      </c>
      <c r="H571" s="60">
        <f t="shared" si="16"/>
        <v>156.83406523999997</v>
      </c>
      <c r="I571" s="60">
        <f>(Table8[[#This Row],[Adj Close]]-Table8[[#This Row],[Forecast 3 Period]])</f>
        <v>-1.2195938399999591</v>
      </c>
      <c r="J571" s="60">
        <f>Table8[[#This Row],[Erorr ]]^2</f>
        <v>1.4874091345658458</v>
      </c>
      <c r="K571" s="60">
        <f>ABS(Table8[[#This Row],[Erorr ]])</f>
        <v>1.2195938399999591</v>
      </c>
      <c r="L571" s="8">
        <f>Table8[[#This Row],[Abs Erorr ]]/Table8[[#This Row],[Adj Close]]</f>
        <v>7.8372777867493307E-3</v>
      </c>
      <c r="M571" s="64">
        <f t="shared" si="17"/>
        <v>154.36411283999999</v>
      </c>
      <c r="N571" s="60">
        <f>(Table8[[#This Row],[Adj Close]]-Table8[[#This Row],[Forecast 6 Period ]])</f>
        <v>1.2503585600000235</v>
      </c>
      <c r="O571" s="60">
        <f>Table8[[#This Row],[Erorr 2]]^2</f>
        <v>1.5633965285653324</v>
      </c>
      <c r="P571" s="60">
        <f>ABS(Table8[[#This Row],[Erorr 2]])</f>
        <v>1.2503585600000235</v>
      </c>
      <c r="Q571" s="8">
        <f>Table8[[#This Row],[Abs Erorr 4]]/Table8[[#This Row],[Adj Close]]</f>
        <v>8.0349761095549598E-3</v>
      </c>
    </row>
    <row r="572" spans="6:17" x14ac:dyDescent="0.3">
      <c r="F572" s="97">
        <v>44294</v>
      </c>
      <c r="G572" s="98">
        <v>158.6874847</v>
      </c>
      <c r="H572" s="60">
        <f t="shared" si="16"/>
        <v>156.79648130000001</v>
      </c>
      <c r="I572" s="60">
        <f>(Table8[[#This Row],[Adj Close]]-Table8[[#This Row],[Forecast 3 Period]])</f>
        <v>1.8910033999999882</v>
      </c>
      <c r="J572" s="60">
        <f>Table8[[#This Row],[Erorr ]]^2</f>
        <v>3.5758938588115154</v>
      </c>
      <c r="K572" s="60">
        <f>ABS(Table8[[#This Row],[Erorr ]])</f>
        <v>1.8910033999999882</v>
      </c>
      <c r="L572" s="8">
        <f>Table8[[#This Row],[Abs Erorr ]]/Table8[[#This Row],[Adj Close]]</f>
        <v>1.1916525134763751E-2</v>
      </c>
      <c r="M572" s="64">
        <f t="shared" si="17"/>
        <v>155.30527037000002</v>
      </c>
      <c r="N572" s="60">
        <f>(Table8[[#This Row],[Adj Close]]-Table8[[#This Row],[Forecast 6 Period ]])</f>
        <v>3.3822143299999823</v>
      </c>
      <c r="O572" s="60">
        <f>Table8[[#This Row],[Erorr 2]]^2</f>
        <v>11.439373774057229</v>
      </c>
      <c r="P572" s="60">
        <f>ABS(Table8[[#This Row],[Erorr 2]])</f>
        <v>3.3822143299999823</v>
      </c>
      <c r="Q572" s="8">
        <f>Table8[[#This Row],[Abs Erorr 4]]/Table8[[#This Row],[Adj Close]]</f>
        <v>2.1313680385029017E-2</v>
      </c>
    </row>
    <row r="573" spans="6:17" x14ac:dyDescent="0.3">
      <c r="F573" s="97">
        <v>44295</v>
      </c>
      <c r="G573" s="98">
        <v>160.7104645</v>
      </c>
      <c r="H573" s="60">
        <f t="shared" si="16"/>
        <v>157.23383329000001</v>
      </c>
      <c r="I573" s="60">
        <f>(Table8[[#This Row],[Adj Close]]-Table8[[#This Row],[Forecast 3 Period]])</f>
        <v>3.4766312099999936</v>
      </c>
      <c r="J573" s="60">
        <f>Table8[[#This Row],[Erorr ]]^2</f>
        <v>12.086964570346019</v>
      </c>
      <c r="K573" s="60">
        <f>ABS(Table8[[#This Row],[Erorr ]])</f>
        <v>3.4766312099999936</v>
      </c>
      <c r="L573" s="8">
        <f>Table8[[#This Row],[Abs Erorr ]]/Table8[[#This Row],[Adj Close]]</f>
        <v>2.1632886326453209E-2</v>
      </c>
      <c r="M573" s="64">
        <f t="shared" si="17"/>
        <v>156.54987638</v>
      </c>
      <c r="N573" s="60">
        <f>(Table8[[#This Row],[Adj Close]]-Table8[[#This Row],[Forecast 6 Period ]])</f>
        <v>4.1605881199999999</v>
      </c>
      <c r="O573" s="60">
        <f>Table8[[#This Row],[Erorr 2]]^2</f>
        <v>17.310493504285134</v>
      </c>
      <c r="P573" s="60">
        <f>ABS(Table8[[#This Row],[Erorr 2]])</f>
        <v>4.1605881199999999</v>
      </c>
      <c r="Q573" s="8">
        <f>Table8[[#This Row],[Abs Erorr 4]]/Table8[[#This Row],[Adj Close]]</f>
        <v>2.5888719399476318E-2</v>
      </c>
    </row>
    <row r="574" spans="6:17" x14ac:dyDescent="0.3">
      <c r="F574" s="97">
        <v>44298</v>
      </c>
      <c r="G574" s="98">
        <v>162.5311279</v>
      </c>
      <c r="H574" s="60">
        <f t="shared" si="16"/>
        <v>158.57477263000001</v>
      </c>
      <c r="I574" s="60">
        <f>(Table8[[#This Row],[Adj Close]]-Table8[[#This Row],[Forecast 3 Period]])</f>
        <v>3.9563552699999889</v>
      </c>
      <c r="J574" s="60">
        <f>Table8[[#This Row],[Erorr ]]^2</f>
        <v>15.652747022456685</v>
      </c>
      <c r="K574" s="60">
        <f>ABS(Table8[[#This Row],[Erorr ]])</f>
        <v>3.9563552699999889</v>
      </c>
      <c r="L574" s="8">
        <f>Table8[[#This Row],[Abs Erorr ]]/Table8[[#This Row],[Adj Close]]</f>
        <v>2.4342138771314026E-2</v>
      </c>
      <c r="M574" s="64">
        <f t="shared" si="17"/>
        <v>157.74150542000001</v>
      </c>
      <c r="N574" s="60">
        <f>(Table8[[#This Row],[Adj Close]]-Table8[[#This Row],[Forecast 6 Period ]])</f>
        <v>4.7896224799999914</v>
      </c>
      <c r="O574" s="60">
        <f>Table8[[#This Row],[Erorr 2]]^2</f>
        <v>22.940483500921268</v>
      </c>
      <c r="P574" s="60">
        <f>ABS(Table8[[#This Row],[Erorr 2]])</f>
        <v>4.7896224799999914</v>
      </c>
      <c r="Q574" s="8">
        <f>Table8[[#This Row],[Abs Erorr 4]]/Table8[[#This Row],[Adj Close]]</f>
        <v>2.9468954912728391E-2</v>
      </c>
    </row>
    <row r="575" spans="6:17" x14ac:dyDescent="0.3">
      <c r="F575" s="97">
        <v>44299</v>
      </c>
      <c r="G575" s="98">
        <v>162.08799740000001</v>
      </c>
      <c r="H575" s="60">
        <f t="shared" si="16"/>
        <v>160.83183592</v>
      </c>
      <c r="I575" s="60">
        <f>(Table8[[#This Row],[Adj Close]]-Table8[[#This Row],[Forecast 3 Period]])</f>
        <v>1.2561614800000029</v>
      </c>
      <c r="J575" s="60">
        <f>Table8[[#This Row],[Erorr ]]^2</f>
        <v>1.5779416638357977</v>
      </c>
      <c r="K575" s="60">
        <f>ABS(Table8[[#This Row],[Erorr ]])</f>
        <v>1.2561614800000029</v>
      </c>
      <c r="L575" s="8">
        <f>Table8[[#This Row],[Abs Erorr ]]/Table8[[#This Row],[Adj Close]]</f>
        <v>7.7498735264157374E-3</v>
      </c>
      <c r="M575" s="64">
        <f t="shared" si="17"/>
        <v>159.02560728</v>
      </c>
      <c r="N575" s="60">
        <f>(Table8[[#This Row],[Adj Close]]-Table8[[#This Row],[Forecast 6 Period ]])</f>
        <v>3.0623901200000034</v>
      </c>
      <c r="O575" s="60">
        <f>Table8[[#This Row],[Erorr 2]]^2</f>
        <v>9.378233247073636</v>
      </c>
      <c r="P575" s="60">
        <f>ABS(Table8[[#This Row],[Erorr 2]])</f>
        <v>3.0623901200000034</v>
      </c>
      <c r="Q575" s="8">
        <f>Table8[[#This Row],[Abs Erorr 4]]/Table8[[#This Row],[Adj Close]]</f>
        <v>1.8893379948687079E-2</v>
      </c>
    </row>
    <row r="576" spans="6:17" x14ac:dyDescent="0.3">
      <c r="F576" s="97">
        <v>44300</v>
      </c>
      <c r="G576" s="98">
        <v>159.91088869999999</v>
      </c>
      <c r="H576" s="60">
        <f t="shared" si="16"/>
        <v>161.80767668000001</v>
      </c>
      <c r="I576" s="60">
        <f>(Table8[[#This Row],[Adj Close]]-Table8[[#This Row],[Forecast 3 Period]])</f>
        <v>-1.8967879800000276</v>
      </c>
      <c r="J576" s="60">
        <f>Table8[[#This Row],[Erorr ]]^2</f>
        <v>3.5978046410725848</v>
      </c>
      <c r="K576" s="60">
        <f>ABS(Table8[[#This Row],[Erorr ]])</f>
        <v>1.8967879800000276</v>
      </c>
      <c r="L576" s="8">
        <f>Table8[[#This Row],[Abs Erorr ]]/Table8[[#This Row],[Adj Close]]</f>
        <v>1.186153110285371E-2</v>
      </c>
      <c r="M576" s="64">
        <f t="shared" si="17"/>
        <v>160.05636137000002</v>
      </c>
      <c r="N576" s="60">
        <f>(Table8[[#This Row],[Adj Close]]-Table8[[#This Row],[Forecast 6 Period ]])</f>
        <v>-0.14547267000003217</v>
      </c>
      <c r="O576" s="60">
        <f>Table8[[#This Row],[Erorr 2]]^2</f>
        <v>2.1162297716938259E-2</v>
      </c>
      <c r="P576" s="60">
        <f>ABS(Table8[[#This Row],[Erorr 2]])</f>
        <v>0.14547267000003217</v>
      </c>
      <c r="Q576" s="8">
        <f>Table8[[#This Row],[Abs Erorr 4]]/Table8[[#This Row],[Adj Close]]</f>
        <v>9.0971084697643971E-4</v>
      </c>
    </row>
    <row r="577" spans="6:17" x14ac:dyDescent="0.3">
      <c r="F577" s="97">
        <v>44301</v>
      </c>
      <c r="G577" s="98">
        <v>160.53704830000001</v>
      </c>
      <c r="H577" s="60">
        <f t="shared" si="16"/>
        <v>161.35009306999999</v>
      </c>
      <c r="I577" s="60">
        <f>(Table8[[#This Row],[Adj Close]]-Table8[[#This Row],[Forecast 3 Period]])</f>
        <v>-0.81304476999997632</v>
      </c>
      <c r="J577" s="60">
        <f>Table8[[#This Row],[Erorr ]]^2</f>
        <v>0.6610417980243144</v>
      </c>
      <c r="K577" s="60">
        <f>ABS(Table8[[#This Row],[Erorr ]])</f>
        <v>0.81304476999997632</v>
      </c>
      <c r="L577" s="8">
        <f>Table8[[#This Row],[Abs Erorr ]]/Table8[[#This Row],[Adj Close]]</f>
        <v>5.0645304533107971E-3</v>
      </c>
      <c r="M577" s="64">
        <f t="shared" si="17"/>
        <v>160.47829131</v>
      </c>
      <c r="N577" s="60">
        <f>(Table8[[#This Row],[Adj Close]]-Table8[[#This Row],[Forecast 6 Period ]])</f>
        <v>5.8756990000006226E-2</v>
      </c>
      <c r="O577" s="60">
        <f>Table8[[#This Row],[Erorr 2]]^2</f>
        <v>3.4523838738608316E-3</v>
      </c>
      <c r="P577" s="60">
        <f>ABS(Table8[[#This Row],[Erorr 2]])</f>
        <v>5.8756990000006226E-2</v>
      </c>
      <c r="Q577" s="8">
        <f>Table8[[#This Row],[Abs Erorr 4]]/Table8[[#This Row],[Adj Close]]</f>
        <v>3.6600268051649622E-4</v>
      </c>
    </row>
    <row r="578" spans="6:17" x14ac:dyDescent="0.3">
      <c r="F578" s="97">
        <v>44302</v>
      </c>
      <c r="G578" s="98">
        <v>160.7778778</v>
      </c>
      <c r="H578" s="60">
        <f t="shared" si="16"/>
        <v>160.81448515</v>
      </c>
      <c r="I578" s="60">
        <f>(Table8[[#This Row],[Adj Close]]-Table8[[#This Row],[Forecast 3 Period]])</f>
        <v>-3.6607349999997041E-2</v>
      </c>
      <c r="J578" s="60">
        <f>Table8[[#This Row],[Erorr ]]^2</f>
        <v>1.3400980740222834E-3</v>
      </c>
      <c r="K578" s="60">
        <f>ABS(Table8[[#This Row],[Erorr ]])</f>
        <v>3.6607349999997041E-2</v>
      </c>
      <c r="L578" s="8">
        <f>Table8[[#This Row],[Abs Erorr ]]/Table8[[#This Row],[Adj Close]]</f>
        <v>2.2768897376251499E-4</v>
      </c>
      <c r="M578" s="64">
        <f t="shared" si="17"/>
        <v>160.95320738000004</v>
      </c>
      <c r="N578" s="60">
        <f>(Table8[[#This Row],[Adj Close]]-Table8[[#This Row],[Forecast 6 Period ]])</f>
        <v>-0.17532958000003873</v>
      </c>
      <c r="O578" s="60">
        <f>Table8[[#This Row],[Erorr 2]]^2</f>
        <v>3.0740461622989983E-2</v>
      </c>
      <c r="P578" s="60">
        <f>ABS(Table8[[#This Row],[Erorr 2]])</f>
        <v>0.17532958000003873</v>
      </c>
      <c r="Q578" s="8">
        <f>Table8[[#This Row],[Abs Erorr 4]]/Table8[[#This Row],[Adj Close]]</f>
        <v>1.0905081121803358E-3</v>
      </c>
    </row>
    <row r="579" spans="6:17" x14ac:dyDescent="0.3">
      <c r="F579" s="97">
        <v>44305</v>
      </c>
      <c r="G579" s="98">
        <v>160.82604979999999</v>
      </c>
      <c r="H579" s="60">
        <f t="shared" si="16"/>
        <v>160.44553222000002</v>
      </c>
      <c r="I579" s="60">
        <f>(Table8[[#This Row],[Adj Close]]-Table8[[#This Row],[Forecast 3 Period]])</f>
        <v>0.38051757999997449</v>
      </c>
      <c r="J579" s="60">
        <f>Table8[[#This Row],[Erorr ]]^2</f>
        <v>0.14479362868903697</v>
      </c>
      <c r="K579" s="60">
        <f>ABS(Table8[[#This Row],[Erorr ]])</f>
        <v>0.38051757999997449</v>
      </c>
      <c r="L579" s="8">
        <f>Table8[[#This Row],[Abs Erorr ]]/Table8[[#This Row],[Adj Close]]</f>
        <v>2.3660195625844096E-3</v>
      </c>
      <c r="M579" s="64">
        <f t="shared" si="17"/>
        <v>160.98692167999999</v>
      </c>
      <c r="N579" s="60">
        <f>(Table8[[#This Row],[Adj Close]]-Table8[[#This Row],[Forecast 6 Period ]])</f>
        <v>-0.16087188000000197</v>
      </c>
      <c r="O579" s="60">
        <f>Table8[[#This Row],[Erorr 2]]^2</f>
        <v>2.5879761774735031E-2</v>
      </c>
      <c r="P579" s="60">
        <f>ABS(Table8[[#This Row],[Erorr 2]])</f>
        <v>0.16087188000000197</v>
      </c>
      <c r="Q579" s="8">
        <f>Table8[[#This Row],[Abs Erorr 4]]/Table8[[#This Row],[Adj Close]]</f>
        <v>1.0002849675165122E-3</v>
      </c>
    </row>
    <row r="580" spans="6:17" x14ac:dyDescent="0.3">
      <c r="F580" s="97">
        <v>44306</v>
      </c>
      <c r="G580" s="98">
        <v>156.9342499</v>
      </c>
      <c r="H580" s="60">
        <f t="shared" si="16"/>
        <v>160.72489775</v>
      </c>
      <c r="I580" s="60">
        <f>(Table8[[#This Row],[Adj Close]]-Table8[[#This Row],[Forecast 3 Period]])</f>
        <v>-3.7906478499999992</v>
      </c>
      <c r="J580" s="60">
        <f>Table8[[#This Row],[Erorr ]]^2</f>
        <v>14.369011122709615</v>
      </c>
      <c r="K580" s="60">
        <f>ABS(Table8[[#This Row],[Erorr ]])</f>
        <v>3.7906478499999992</v>
      </c>
      <c r="L580" s="8">
        <f>Table8[[#This Row],[Abs Erorr ]]/Table8[[#This Row],[Adj Close]]</f>
        <v>2.4154369440803625E-2</v>
      </c>
      <c r="M580" s="64">
        <f t="shared" si="17"/>
        <v>160.87228544999996</v>
      </c>
      <c r="N580" s="60">
        <f>(Table8[[#This Row],[Adj Close]]-Table8[[#This Row],[Forecast 6 Period ]])</f>
        <v>-3.9380355499999666</v>
      </c>
      <c r="O580" s="60">
        <f>Table8[[#This Row],[Erorr 2]]^2</f>
        <v>15.50812399306354</v>
      </c>
      <c r="P580" s="60">
        <f>ABS(Table8[[#This Row],[Erorr 2]])</f>
        <v>3.9380355499999666</v>
      </c>
      <c r="Q580" s="8">
        <f>Table8[[#This Row],[Abs Erorr 4]]/Table8[[#This Row],[Adj Close]]</f>
        <v>2.5093537914823057E-2</v>
      </c>
    </row>
    <row r="581" spans="6:17" x14ac:dyDescent="0.3">
      <c r="F581" s="97">
        <v>44307</v>
      </c>
      <c r="G581" s="98">
        <v>158.33105470000001</v>
      </c>
      <c r="H581" s="60">
        <f t="shared" si="16"/>
        <v>159.25487823999998</v>
      </c>
      <c r="I581" s="60">
        <f>(Table8[[#This Row],[Adj Close]]-Table8[[#This Row],[Forecast 3 Period]])</f>
        <v>-0.92382353999997235</v>
      </c>
      <c r="J581" s="60">
        <f>Table8[[#This Row],[Erorr ]]^2</f>
        <v>0.85344993305808048</v>
      </c>
      <c r="K581" s="60">
        <f>ABS(Table8[[#This Row],[Erorr ]])</f>
        <v>0.92382353999997235</v>
      </c>
      <c r="L581" s="8">
        <f>Table8[[#This Row],[Abs Erorr ]]/Table8[[#This Row],[Adj Close]]</f>
        <v>5.8347589596393452E-3</v>
      </c>
      <c r="M581" s="64">
        <f t="shared" si="17"/>
        <v>160.01493377</v>
      </c>
      <c r="N581" s="60">
        <f>(Table8[[#This Row],[Adj Close]]-Table8[[#This Row],[Forecast 6 Period ]])</f>
        <v>-1.683879069999989</v>
      </c>
      <c r="O581" s="60">
        <f>Table8[[#This Row],[Erorr 2]]^2</f>
        <v>2.8354487223840281</v>
      </c>
      <c r="P581" s="60">
        <f>ABS(Table8[[#This Row],[Erorr 2]])</f>
        <v>1.683879069999989</v>
      </c>
      <c r="Q581" s="8">
        <f>Table8[[#This Row],[Abs Erorr 4]]/Table8[[#This Row],[Adj Close]]</f>
        <v>1.0635178760038848E-2</v>
      </c>
    </row>
    <row r="582" spans="6:17" x14ac:dyDescent="0.3">
      <c r="F582" s="97">
        <v>44308</v>
      </c>
      <c r="G582" s="98">
        <v>156.1057892</v>
      </c>
      <c r="H582" s="60">
        <f t="shared" ref="H582:H645" si="18">$A$10*G581+$A$11*G580+$A$12*G579</f>
        <v>158.66051178999999</v>
      </c>
      <c r="I582" s="60">
        <f>(Table8[[#This Row],[Adj Close]]-Table8[[#This Row],[Forecast 3 Period]])</f>
        <v>-2.554722589999983</v>
      </c>
      <c r="J582" s="60">
        <f>Table8[[#This Row],[Erorr ]]^2</f>
        <v>6.5266075118562217</v>
      </c>
      <c r="K582" s="60">
        <f>ABS(Table8[[#This Row],[Erorr ]])</f>
        <v>2.554722589999983</v>
      </c>
      <c r="L582" s="8">
        <f>Table8[[#This Row],[Abs Erorr ]]/Table8[[#This Row],[Adj Close]]</f>
        <v>1.6365328941945371E-2</v>
      </c>
      <c r="M582" s="64">
        <f t="shared" si="17"/>
        <v>159.41864014000001</v>
      </c>
      <c r="N582" s="60">
        <f>(Table8[[#This Row],[Adj Close]]-Table8[[#This Row],[Forecast 6 Period ]])</f>
        <v>-3.3128509400000041</v>
      </c>
      <c r="O582" s="60">
        <f>Table8[[#This Row],[Erorr 2]]^2</f>
        <v>10.974981350658911</v>
      </c>
      <c r="P582" s="60">
        <f>ABS(Table8[[#This Row],[Erorr 2]])</f>
        <v>3.3128509400000041</v>
      </c>
      <c r="Q582" s="8">
        <f>Table8[[#This Row],[Abs Erorr 4]]/Table8[[#This Row],[Adj Close]]</f>
        <v>2.1221832687804022E-2</v>
      </c>
    </row>
    <row r="583" spans="6:17" x14ac:dyDescent="0.3">
      <c r="F583" s="97">
        <v>44309</v>
      </c>
      <c r="G583" s="98">
        <v>155.4411011</v>
      </c>
      <c r="H583" s="60">
        <f t="shared" si="18"/>
        <v>157.02190706000002</v>
      </c>
      <c r="I583" s="60">
        <f>(Table8[[#This Row],[Adj Close]]-Table8[[#This Row],[Forecast 3 Period]])</f>
        <v>-1.5808059600000206</v>
      </c>
      <c r="J583" s="60">
        <f>Table8[[#This Row],[Erorr ]]^2</f>
        <v>2.4989474831715865</v>
      </c>
      <c r="K583" s="60">
        <f>ABS(Table8[[#This Row],[Erorr ]])</f>
        <v>1.5808059600000206</v>
      </c>
      <c r="L583" s="8">
        <f>Table8[[#This Row],[Abs Erorr ]]/Table8[[#This Row],[Adj Close]]</f>
        <v>1.0169806755184009E-2</v>
      </c>
      <c r="M583" s="64">
        <f t="shared" si="17"/>
        <v>158.57092132999998</v>
      </c>
      <c r="N583" s="60">
        <f>(Table8[[#This Row],[Adj Close]]-Table8[[#This Row],[Forecast 6 Period ]])</f>
        <v>-3.1298202299999787</v>
      </c>
      <c r="O583" s="60">
        <f>Table8[[#This Row],[Erorr 2]]^2</f>
        <v>9.7957746721171191</v>
      </c>
      <c r="P583" s="60">
        <f>ABS(Table8[[#This Row],[Erorr 2]])</f>
        <v>3.1298202299999787</v>
      </c>
      <c r="Q583" s="8">
        <f>Table8[[#This Row],[Abs Erorr 4]]/Table8[[#This Row],[Adj Close]]</f>
        <v>2.0135087874773031E-2</v>
      </c>
    </row>
    <row r="584" spans="6:17" x14ac:dyDescent="0.3">
      <c r="F584" s="97">
        <v>44312</v>
      </c>
      <c r="G584" s="98">
        <v>154.1984406</v>
      </c>
      <c r="H584" s="60">
        <f t="shared" si="18"/>
        <v>156.50749361000001</v>
      </c>
      <c r="I584" s="60">
        <f>(Table8[[#This Row],[Adj Close]]-Table8[[#This Row],[Forecast 3 Period]])</f>
        <v>-2.3090530100000137</v>
      </c>
      <c r="J584" s="60">
        <f>Table8[[#This Row],[Erorr ]]^2</f>
        <v>5.3317258029901238</v>
      </c>
      <c r="K584" s="60">
        <f>ABS(Table8[[#This Row],[Erorr ]])</f>
        <v>2.3090530100000137</v>
      </c>
      <c r="L584" s="8">
        <f>Table8[[#This Row],[Abs Erorr ]]/Table8[[#This Row],[Adj Close]]</f>
        <v>1.4974554872379258E-2</v>
      </c>
      <c r="M584" s="64">
        <f t="shared" si="17"/>
        <v>157.52283174000002</v>
      </c>
      <c r="N584" s="60">
        <f>(Table8[[#This Row],[Adj Close]]-Table8[[#This Row],[Forecast 6 Period ]])</f>
        <v>-3.3243911400000172</v>
      </c>
      <c r="O584" s="60">
        <f>Table8[[#This Row],[Erorr 2]]^2</f>
        <v>11.051576451710615</v>
      </c>
      <c r="P584" s="60">
        <f>ABS(Table8[[#This Row],[Erorr 2]])</f>
        <v>3.3243911400000172</v>
      </c>
      <c r="Q584" s="8">
        <f>Table8[[#This Row],[Abs Erorr 4]]/Table8[[#This Row],[Adj Close]]</f>
        <v>2.1559174833834325E-2</v>
      </c>
    </row>
    <row r="585" spans="6:17" x14ac:dyDescent="0.3">
      <c r="F585" s="97">
        <v>44313</v>
      </c>
      <c r="G585" s="98">
        <v>153.53372189999999</v>
      </c>
      <c r="H585" s="60">
        <f t="shared" si="18"/>
        <v>155.14344333</v>
      </c>
      <c r="I585" s="60">
        <f>(Table8[[#This Row],[Adj Close]]-Table8[[#This Row],[Forecast 3 Period]])</f>
        <v>-1.6097214300000076</v>
      </c>
      <c r="J585" s="60">
        <f>Table8[[#This Row],[Erorr ]]^2</f>
        <v>2.591203082201269</v>
      </c>
      <c r="K585" s="60">
        <f>ABS(Table8[[#This Row],[Erorr ]])</f>
        <v>1.6097214300000076</v>
      </c>
      <c r="L585" s="8">
        <f>Table8[[#This Row],[Abs Erorr ]]/Table8[[#This Row],[Adj Close]]</f>
        <v>1.0484481259748629E-2</v>
      </c>
      <c r="M585" s="64">
        <f t="shared" ref="M585:M648" si="19">$B$10*G584+$B$11*G583+$B$12*G582+$B$13*G581+$B$14*G580+$B$15*G579</f>
        <v>156.59130708999999</v>
      </c>
      <c r="N585" s="60">
        <f>(Table8[[#This Row],[Adj Close]]-Table8[[#This Row],[Forecast 6 Period ]])</f>
        <v>-3.0575851899999975</v>
      </c>
      <c r="O585" s="60">
        <f>Table8[[#This Row],[Erorr 2]]^2</f>
        <v>9.3488271941073204</v>
      </c>
      <c r="P585" s="60">
        <f>ABS(Table8[[#This Row],[Erorr 2]])</f>
        <v>3.0575851899999975</v>
      </c>
      <c r="Q585" s="8">
        <f>Table8[[#This Row],[Abs Erorr 4]]/Table8[[#This Row],[Adj Close]]</f>
        <v>1.9914746755057968E-2</v>
      </c>
    </row>
    <row r="586" spans="6:17" x14ac:dyDescent="0.3">
      <c r="F586" s="97">
        <v>44314</v>
      </c>
      <c r="G586" s="98">
        <v>151.75160220000001</v>
      </c>
      <c r="H586" s="60">
        <f t="shared" si="18"/>
        <v>154.30535126999999</v>
      </c>
      <c r="I586" s="60">
        <f>(Table8[[#This Row],[Adj Close]]-Table8[[#This Row],[Forecast 3 Period]])</f>
        <v>-2.5537490699999807</v>
      </c>
      <c r="J586" s="60">
        <f>Table8[[#This Row],[Erorr ]]^2</f>
        <v>6.5216343125257668</v>
      </c>
      <c r="K586" s="60">
        <f>ABS(Table8[[#This Row],[Erorr ]])</f>
        <v>2.5537490699999807</v>
      </c>
      <c r="L586" s="8">
        <f>Table8[[#This Row],[Abs Erorr ]]/Table8[[#This Row],[Adj Close]]</f>
        <v>1.6828481762151574E-2</v>
      </c>
      <c r="M586" s="64">
        <f t="shared" si="19"/>
        <v>155.38234102000001</v>
      </c>
      <c r="N586" s="60">
        <f>(Table8[[#This Row],[Adj Close]]-Table8[[#This Row],[Forecast 6 Period ]])</f>
        <v>-3.6307388200000048</v>
      </c>
      <c r="O586" s="60">
        <f>Table8[[#This Row],[Erorr 2]]^2</f>
        <v>13.182264379055027</v>
      </c>
      <c r="P586" s="60">
        <f>ABS(Table8[[#This Row],[Erorr 2]])</f>
        <v>3.6307388200000048</v>
      </c>
      <c r="Q586" s="8">
        <f>Table8[[#This Row],[Abs Erorr 4]]/Table8[[#This Row],[Adj Close]]</f>
        <v>2.3925538626042953E-2</v>
      </c>
    </row>
    <row r="587" spans="6:17" x14ac:dyDescent="0.3">
      <c r="F587" s="97">
        <v>44315</v>
      </c>
      <c r="G587" s="98">
        <v>152.74380489999999</v>
      </c>
      <c r="H587" s="60">
        <f t="shared" si="18"/>
        <v>153.02028963000001</v>
      </c>
      <c r="I587" s="60">
        <f>(Table8[[#This Row],[Adj Close]]-Table8[[#This Row],[Forecast 3 Period]])</f>
        <v>-0.27648473000002127</v>
      </c>
      <c r="J587" s="60">
        <f>Table8[[#This Row],[Erorr ]]^2</f>
        <v>7.6443805923184657E-2</v>
      </c>
      <c r="K587" s="60">
        <f>ABS(Table8[[#This Row],[Erorr ]])</f>
        <v>0.27648473000002127</v>
      </c>
      <c r="L587" s="8">
        <f>Table8[[#This Row],[Abs Erorr ]]/Table8[[#This Row],[Adj Close]]</f>
        <v>1.8101207455257081E-3</v>
      </c>
      <c r="M587" s="64">
        <f t="shared" si="19"/>
        <v>154.42865755</v>
      </c>
      <c r="N587" s="60">
        <f>(Table8[[#This Row],[Adj Close]]-Table8[[#This Row],[Forecast 6 Period ]])</f>
        <v>-1.6848526500000105</v>
      </c>
      <c r="O587" s="60">
        <f>Table8[[#This Row],[Erorr 2]]^2</f>
        <v>2.8387284522120577</v>
      </c>
      <c r="P587" s="60">
        <f>ABS(Table8[[#This Row],[Erorr 2]])</f>
        <v>1.6848526500000105</v>
      </c>
      <c r="Q587" s="8">
        <f>Table8[[#This Row],[Abs Erorr 4]]/Table8[[#This Row],[Adj Close]]</f>
        <v>1.1030579283415576E-2</v>
      </c>
    </row>
    <row r="588" spans="6:17" x14ac:dyDescent="0.3">
      <c r="F588" s="97">
        <v>44316</v>
      </c>
      <c r="G588" s="98">
        <v>149.11209109999999</v>
      </c>
      <c r="H588" s="60">
        <f t="shared" si="18"/>
        <v>152.68311918999999</v>
      </c>
      <c r="I588" s="60">
        <f>(Table8[[#This Row],[Adj Close]]-Table8[[#This Row],[Forecast 3 Period]])</f>
        <v>-3.5710280899999987</v>
      </c>
      <c r="J588" s="60">
        <f>Table8[[#This Row],[Erorr ]]^2</f>
        <v>12.752241619569039</v>
      </c>
      <c r="K588" s="60">
        <f>ABS(Table8[[#This Row],[Erorr ]])</f>
        <v>3.5710280899999987</v>
      </c>
      <c r="L588" s="8">
        <f>Table8[[#This Row],[Abs Erorr ]]/Table8[[#This Row],[Adj Close]]</f>
        <v>2.3948615190468609E-2</v>
      </c>
      <c r="M588" s="64">
        <f t="shared" si="19"/>
        <v>153.60020295000001</v>
      </c>
      <c r="N588" s="60">
        <f>(Table8[[#This Row],[Adj Close]]-Table8[[#This Row],[Forecast 6 Period ]])</f>
        <v>-4.4881118500000241</v>
      </c>
      <c r="O588" s="60">
        <f>Table8[[#This Row],[Erorr 2]]^2</f>
        <v>20.14314797811064</v>
      </c>
      <c r="P588" s="60">
        <f>ABS(Table8[[#This Row],[Erorr 2]])</f>
        <v>4.4881118500000241</v>
      </c>
      <c r="Q588" s="8">
        <f>Table8[[#This Row],[Abs Erorr 4]]/Table8[[#This Row],[Adj Close]]</f>
        <v>3.0098912951265187E-2</v>
      </c>
    </row>
    <row r="589" spans="6:17" x14ac:dyDescent="0.3">
      <c r="F589" s="97">
        <v>44319</v>
      </c>
      <c r="G589" s="98">
        <v>152.10800169999999</v>
      </c>
      <c r="H589" s="60">
        <f t="shared" si="18"/>
        <v>150.99345857</v>
      </c>
      <c r="I589" s="60">
        <f>(Table8[[#This Row],[Adj Close]]-Table8[[#This Row],[Forecast 3 Period]])</f>
        <v>1.1145431299999871</v>
      </c>
      <c r="J589" s="60">
        <f>Table8[[#This Row],[Erorr ]]^2</f>
        <v>1.242206388630168</v>
      </c>
      <c r="K589" s="60">
        <f>ABS(Table8[[#This Row],[Erorr ]])</f>
        <v>1.1145431299999871</v>
      </c>
      <c r="L589" s="8">
        <f>Table8[[#This Row],[Abs Erorr ]]/Table8[[#This Row],[Adj Close]]</f>
        <v>7.3273142605487741E-3</v>
      </c>
      <c r="M589" s="64">
        <f t="shared" si="19"/>
        <v>152.39219818999999</v>
      </c>
      <c r="N589" s="60">
        <f>(Table8[[#This Row],[Adj Close]]-Table8[[#This Row],[Forecast 6 Period ]])</f>
        <v>-0.28419648999999936</v>
      </c>
      <c r="O589" s="60">
        <f>Table8[[#This Row],[Erorr 2]]^2</f>
        <v>8.076764492831974E-2</v>
      </c>
      <c r="P589" s="60">
        <f>ABS(Table8[[#This Row],[Erorr 2]])</f>
        <v>0.28419648999999936</v>
      </c>
      <c r="Q589" s="8">
        <f>Table8[[#This Row],[Abs Erorr 4]]/Table8[[#This Row],[Adj Close]]</f>
        <v>1.8683861915464201E-3</v>
      </c>
    </row>
    <row r="590" spans="6:17" x14ac:dyDescent="0.3">
      <c r="F590" s="97">
        <v>44320</v>
      </c>
      <c r="G590" s="98">
        <v>147.81161499999999</v>
      </c>
      <c r="H590" s="60">
        <f t="shared" si="18"/>
        <v>151.39996947999998</v>
      </c>
      <c r="I590" s="60">
        <f>(Table8[[#This Row],[Adj Close]]-Table8[[#This Row],[Forecast 3 Period]])</f>
        <v>-3.5883544799999925</v>
      </c>
      <c r="J590" s="60">
        <f>Table8[[#This Row],[Erorr ]]^2</f>
        <v>12.876287874136016</v>
      </c>
      <c r="K590" s="60">
        <f>ABS(Table8[[#This Row],[Erorr ]])</f>
        <v>3.5883544799999925</v>
      </c>
      <c r="L590" s="8">
        <f>Table8[[#This Row],[Abs Erorr ]]/Table8[[#This Row],[Adj Close]]</f>
        <v>2.4276539296319798E-2</v>
      </c>
      <c r="M590" s="64">
        <f t="shared" si="19"/>
        <v>151.91631623000001</v>
      </c>
      <c r="N590" s="60">
        <f>(Table8[[#This Row],[Adj Close]]-Table8[[#This Row],[Forecast 6 Period ]])</f>
        <v>-4.1047012300000176</v>
      </c>
      <c r="O590" s="60">
        <f>Table8[[#This Row],[Erorr 2]]^2</f>
        <v>16.848572187563658</v>
      </c>
      <c r="P590" s="60">
        <f>ABS(Table8[[#This Row],[Erorr 2]])</f>
        <v>4.1047012300000176</v>
      </c>
      <c r="Q590" s="8">
        <f>Table8[[#This Row],[Abs Erorr 4]]/Table8[[#This Row],[Adj Close]]</f>
        <v>2.7769815179950627E-2</v>
      </c>
    </row>
    <row r="591" spans="6:17" x14ac:dyDescent="0.3">
      <c r="F591" s="97">
        <v>44321</v>
      </c>
      <c r="G591" s="98">
        <v>151.11579900000001</v>
      </c>
      <c r="H591" s="60">
        <f t="shared" si="18"/>
        <v>149.49067384</v>
      </c>
      <c r="I591" s="60">
        <f>(Table8[[#This Row],[Adj Close]]-Table8[[#This Row],[Forecast 3 Period]])</f>
        <v>1.6251251600000103</v>
      </c>
      <c r="J591" s="60">
        <f>Table8[[#This Row],[Erorr ]]^2</f>
        <v>2.6410317856650591</v>
      </c>
      <c r="K591" s="60">
        <f>ABS(Table8[[#This Row],[Erorr ]])</f>
        <v>1.6251251600000103</v>
      </c>
      <c r="L591" s="8">
        <f>Table8[[#This Row],[Abs Erorr ]]/Table8[[#This Row],[Adj Close]]</f>
        <v>1.0754171110857906E-2</v>
      </c>
      <c r="M591" s="64">
        <f t="shared" si="19"/>
        <v>150.88363494999999</v>
      </c>
      <c r="N591" s="60">
        <f>(Table8[[#This Row],[Adj Close]]-Table8[[#This Row],[Forecast 6 Period ]])</f>
        <v>0.23216405000002283</v>
      </c>
      <c r="O591" s="60">
        <f>Table8[[#This Row],[Erorr 2]]^2</f>
        <v>5.3900146112413096E-2</v>
      </c>
      <c r="P591" s="60">
        <f>ABS(Table8[[#This Row],[Erorr 2]])</f>
        <v>0.23216405000002283</v>
      </c>
      <c r="Q591" s="8">
        <f>Table8[[#This Row],[Abs Erorr 4]]/Table8[[#This Row],[Adj Close]]</f>
        <v>1.5363320813333542E-3</v>
      </c>
    </row>
    <row r="592" spans="6:17" x14ac:dyDescent="0.3">
      <c r="F592" s="97">
        <v>44322</v>
      </c>
      <c r="G592" s="98">
        <v>152.06948850000001</v>
      </c>
      <c r="H592" s="60">
        <f t="shared" si="18"/>
        <v>150.42220460999999</v>
      </c>
      <c r="I592" s="60">
        <f>(Table8[[#This Row],[Adj Close]]-Table8[[#This Row],[Forecast 3 Period]])</f>
        <v>1.6472838900000113</v>
      </c>
      <c r="J592" s="60">
        <f>Table8[[#This Row],[Erorr ]]^2</f>
        <v>2.7135442142535693</v>
      </c>
      <c r="K592" s="60">
        <f>ABS(Table8[[#This Row],[Erorr ]])</f>
        <v>1.6472838900000113</v>
      </c>
      <c r="L592" s="8">
        <f>Table8[[#This Row],[Abs Erorr ]]/Table8[[#This Row],[Adj Close]]</f>
        <v>1.0832441841217946E-2</v>
      </c>
      <c r="M592" s="64">
        <f t="shared" si="19"/>
        <v>150.47904207000002</v>
      </c>
      <c r="N592" s="60">
        <f>(Table8[[#This Row],[Adj Close]]-Table8[[#This Row],[Forecast 6 Period ]])</f>
        <v>1.5904464299999859</v>
      </c>
      <c r="O592" s="60">
        <f>Table8[[#This Row],[Erorr 2]]^2</f>
        <v>2.5295198466996998</v>
      </c>
      <c r="P592" s="60">
        <f>ABS(Table8[[#This Row],[Erorr 2]])</f>
        <v>1.5904464299999859</v>
      </c>
      <c r="Q592" s="8">
        <f>Table8[[#This Row],[Abs Erorr 4]]/Table8[[#This Row],[Adj Close]]</f>
        <v>1.0458682051790987E-2</v>
      </c>
    </row>
    <row r="593" spans="6:17" x14ac:dyDescent="0.3">
      <c r="F593" s="97">
        <v>44323</v>
      </c>
      <c r="G593" s="98">
        <v>163.61004639999999</v>
      </c>
      <c r="H593" s="60">
        <f t="shared" si="18"/>
        <v>150.5060196</v>
      </c>
      <c r="I593" s="60">
        <f>(Table8[[#This Row],[Adj Close]]-Table8[[#This Row],[Forecast 3 Period]])</f>
        <v>13.104026799999986</v>
      </c>
      <c r="J593" s="60">
        <f>Table8[[#This Row],[Erorr ]]^2</f>
        <v>171.71551837511785</v>
      </c>
      <c r="K593" s="60">
        <f>ABS(Table8[[#This Row],[Erorr ]])</f>
        <v>13.104026799999986</v>
      </c>
      <c r="L593" s="8">
        <f>Table8[[#This Row],[Abs Erorr ]]/Table8[[#This Row],[Adj Close]]</f>
        <v>8.0093044946413422E-2</v>
      </c>
      <c r="M593" s="64">
        <f t="shared" si="19"/>
        <v>150.80657044</v>
      </c>
      <c r="N593" s="60">
        <f>(Table8[[#This Row],[Adj Close]]-Table8[[#This Row],[Forecast 6 Period ]])</f>
        <v>12.803475959999986</v>
      </c>
      <c r="O593" s="60">
        <f>Table8[[#This Row],[Erorr 2]]^2</f>
        <v>163.92899665829756</v>
      </c>
      <c r="P593" s="60">
        <f>ABS(Table8[[#This Row],[Erorr 2]])</f>
        <v>12.803475959999986</v>
      </c>
      <c r="Q593" s="8">
        <f>Table8[[#This Row],[Abs Erorr 4]]/Table8[[#This Row],[Adj Close]]</f>
        <v>7.8256049929217475E-2</v>
      </c>
    </row>
    <row r="594" spans="6:17" x14ac:dyDescent="0.3">
      <c r="F594" s="97">
        <v>44326</v>
      </c>
      <c r="G594" s="98">
        <v>166.71192930000001</v>
      </c>
      <c r="H594" s="60">
        <f t="shared" si="18"/>
        <v>156.39960481</v>
      </c>
      <c r="I594" s="60">
        <f>(Table8[[#This Row],[Adj Close]]-Table8[[#This Row],[Forecast 3 Period]])</f>
        <v>10.312324490000009</v>
      </c>
      <c r="J594" s="60">
        <f>Table8[[#This Row],[Erorr ]]^2</f>
        <v>106.34403638705395</v>
      </c>
      <c r="K594" s="60">
        <f>ABS(Table8[[#This Row],[Erorr ]])</f>
        <v>10.312324490000009</v>
      </c>
      <c r="L594" s="8">
        <f>Table8[[#This Row],[Abs Erorr ]]/Table8[[#This Row],[Adj Close]]</f>
        <v>6.1857148035536581E-2</v>
      </c>
      <c r="M594" s="64">
        <f t="shared" si="19"/>
        <v>153.04339905999998</v>
      </c>
      <c r="N594" s="60">
        <f>(Table8[[#This Row],[Adj Close]]-Table8[[#This Row],[Forecast 6 Period ]])</f>
        <v>13.668530240000024</v>
      </c>
      <c r="O594" s="60">
        <f>Table8[[#This Row],[Erorr 2]]^2</f>
        <v>186.82871892179512</v>
      </c>
      <c r="P594" s="60">
        <f>ABS(Table8[[#This Row],[Erorr 2]])</f>
        <v>13.668530240000024</v>
      </c>
      <c r="Q594" s="8">
        <f>Table8[[#This Row],[Abs Erorr 4]]/Table8[[#This Row],[Adj Close]]</f>
        <v>8.1988915234754128E-2</v>
      </c>
    </row>
    <row r="595" spans="6:17" x14ac:dyDescent="0.3">
      <c r="F595" s="97">
        <v>44327</v>
      </c>
      <c r="G595" s="98">
        <v>167.62709050000001</v>
      </c>
      <c r="H595" s="60">
        <f t="shared" si="18"/>
        <v>161.38863219000001</v>
      </c>
      <c r="I595" s="60">
        <f>(Table8[[#This Row],[Adj Close]]-Table8[[#This Row],[Forecast 3 Period]])</f>
        <v>6.2384583099999986</v>
      </c>
      <c r="J595" s="60">
        <f>Table8[[#This Row],[Erorr ]]^2</f>
        <v>38.918362085608038</v>
      </c>
      <c r="K595" s="60">
        <f>ABS(Table8[[#This Row],[Erorr ]])</f>
        <v>6.2384583099999986</v>
      </c>
      <c r="L595" s="8">
        <f>Table8[[#This Row],[Abs Erorr ]]/Table8[[#This Row],[Adj Close]]</f>
        <v>3.7216289392077696E-2</v>
      </c>
      <c r="M595" s="64">
        <f t="shared" si="19"/>
        <v>156.69341431000001</v>
      </c>
      <c r="N595" s="60">
        <f>(Table8[[#This Row],[Adj Close]]-Table8[[#This Row],[Forecast 6 Period ]])</f>
        <v>10.93367619</v>
      </c>
      <c r="O595" s="60">
        <f>Table8[[#This Row],[Erorr 2]]^2</f>
        <v>119.54527502777292</v>
      </c>
      <c r="P595" s="60">
        <f>ABS(Table8[[#This Row],[Erorr 2]])</f>
        <v>10.93367619</v>
      </c>
      <c r="Q595" s="8">
        <f>Table8[[#This Row],[Abs Erorr 4]]/Table8[[#This Row],[Adj Close]]</f>
        <v>6.5226188424477846E-2</v>
      </c>
    </row>
    <row r="596" spans="6:17" x14ac:dyDescent="0.3">
      <c r="F596" s="97">
        <v>44328</v>
      </c>
      <c r="G596" s="98">
        <v>167.37663269999999</v>
      </c>
      <c r="H596" s="60">
        <f t="shared" si="18"/>
        <v>166.14742891</v>
      </c>
      <c r="I596" s="60">
        <f>(Table8[[#This Row],[Adj Close]]-Table8[[#This Row],[Forecast 3 Period]])</f>
        <v>1.2292037899999855</v>
      </c>
      <c r="J596" s="60">
        <f>Table8[[#This Row],[Erorr ]]^2</f>
        <v>1.5109419573503284</v>
      </c>
      <c r="K596" s="60">
        <f>ABS(Table8[[#This Row],[Erorr ]])</f>
        <v>1.2292037899999855</v>
      </c>
      <c r="L596" s="8">
        <f>Table8[[#This Row],[Abs Erorr ]]/Table8[[#This Row],[Adj Close]]</f>
        <v>7.3439390563147921E-3</v>
      </c>
      <c r="M596" s="64">
        <f t="shared" si="19"/>
        <v>159.89645234000002</v>
      </c>
      <c r="N596" s="60">
        <f>(Table8[[#This Row],[Adj Close]]-Table8[[#This Row],[Forecast 6 Period ]])</f>
        <v>7.480180359999963</v>
      </c>
      <c r="O596" s="60">
        <f>Table8[[#This Row],[Erorr 2]]^2</f>
        <v>55.953098218129178</v>
      </c>
      <c r="P596" s="60">
        <f>ABS(Table8[[#This Row],[Erorr 2]])</f>
        <v>7.480180359999963</v>
      </c>
      <c r="Q596" s="8">
        <f>Table8[[#This Row],[Abs Erorr 4]]/Table8[[#This Row],[Adj Close]]</f>
        <v>4.4690708848272601E-2</v>
      </c>
    </row>
    <row r="597" spans="6:17" x14ac:dyDescent="0.3">
      <c r="F597" s="97">
        <v>44329</v>
      </c>
      <c r="G597" s="98">
        <v>168.9971008</v>
      </c>
      <c r="H597" s="60">
        <f t="shared" si="18"/>
        <v>167.25235902</v>
      </c>
      <c r="I597" s="60">
        <f>(Table8[[#This Row],[Adj Close]]-Table8[[#This Row],[Forecast 3 Period]])</f>
        <v>1.7447417799999982</v>
      </c>
      <c r="J597" s="60">
        <f>Table8[[#This Row],[Erorr ]]^2</f>
        <v>3.0441238788775622</v>
      </c>
      <c r="K597" s="60">
        <f>ABS(Table8[[#This Row],[Erorr ]])</f>
        <v>1.7447417799999982</v>
      </c>
      <c r="L597" s="8">
        <f>Table8[[#This Row],[Abs Erorr ]]/Table8[[#This Row],[Adj Close]]</f>
        <v>1.032409296810847E-2</v>
      </c>
      <c r="M597" s="64">
        <f t="shared" si="19"/>
        <v>163.38366853000002</v>
      </c>
      <c r="N597" s="60">
        <f>(Table8[[#This Row],[Adj Close]]-Table8[[#This Row],[Forecast 6 Period ]])</f>
        <v>5.6134322699999757</v>
      </c>
      <c r="O597" s="60">
        <f>Table8[[#This Row],[Erorr 2]]^2</f>
        <v>31.510621849877079</v>
      </c>
      <c r="P597" s="60">
        <f>ABS(Table8[[#This Row],[Erorr 2]])</f>
        <v>5.6134322699999757</v>
      </c>
      <c r="Q597" s="8">
        <f>Table8[[#This Row],[Abs Erorr 4]]/Table8[[#This Row],[Adj Close]]</f>
        <v>3.3216145386086859E-2</v>
      </c>
    </row>
    <row r="598" spans="6:17" x14ac:dyDescent="0.3">
      <c r="F598" s="97">
        <v>44330</v>
      </c>
      <c r="G598" s="98">
        <v>171.53730770000001</v>
      </c>
      <c r="H598" s="60">
        <f t="shared" si="18"/>
        <v>168.09995728000001</v>
      </c>
      <c r="I598" s="60">
        <f>(Table8[[#This Row],[Adj Close]]-Table8[[#This Row],[Forecast 3 Period]])</f>
        <v>3.4373504200000013</v>
      </c>
      <c r="J598" s="60">
        <f>Table8[[#This Row],[Erorr ]]^2</f>
        <v>11.815377909874186</v>
      </c>
      <c r="K598" s="60">
        <f>ABS(Table8[[#This Row],[Erorr ]])</f>
        <v>3.4373504200000013</v>
      </c>
      <c r="L598" s="8">
        <f>Table8[[#This Row],[Abs Erorr ]]/Table8[[#This Row],[Adj Close]]</f>
        <v>2.003850046435118E-2</v>
      </c>
      <c r="M598" s="64">
        <f t="shared" si="19"/>
        <v>165.71050415000002</v>
      </c>
      <c r="N598" s="60">
        <f>(Table8[[#This Row],[Adj Close]]-Table8[[#This Row],[Forecast 6 Period ]])</f>
        <v>5.8268035499999939</v>
      </c>
      <c r="O598" s="60">
        <f>Table8[[#This Row],[Erorr 2]]^2</f>
        <v>33.951639610292531</v>
      </c>
      <c r="P598" s="60">
        <f>ABS(Table8[[#This Row],[Erorr 2]])</f>
        <v>5.8268035499999939</v>
      </c>
      <c r="Q598" s="8">
        <f>Table8[[#This Row],[Abs Erorr 4]]/Table8[[#This Row],[Adj Close]]</f>
        <v>3.3968141555482709E-2</v>
      </c>
    </row>
    <row r="599" spans="6:17" x14ac:dyDescent="0.3">
      <c r="F599" s="97">
        <v>44333</v>
      </c>
      <c r="G599" s="98">
        <v>176.68586730000001</v>
      </c>
      <c r="H599" s="60">
        <f t="shared" si="18"/>
        <v>169.52704312999998</v>
      </c>
      <c r="I599" s="60">
        <f>(Table8[[#This Row],[Adj Close]]-Table8[[#This Row],[Forecast 3 Period]])</f>
        <v>7.158824170000031</v>
      </c>
      <c r="J599" s="60">
        <f>Table8[[#This Row],[Erorr ]]^2</f>
        <v>51.248763496976636</v>
      </c>
      <c r="K599" s="60">
        <f>ABS(Table8[[#This Row],[Erorr ]])</f>
        <v>7.158824170000031</v>
      </c>
      <c r="L599" s="8">
        <f>Table8[[#This Row],[Abs Erorr ]]/Table8[[#This Row],[Adj Close]]</f>
        <v>4.0517242716673299E-2</v>
      </c>
      <c r="M599" s="64">
        <f t="shared" si="19"/>
        <v>168.13982390999999</v>
      </c>
      <c r="N599" s="60">
        <f>(Table8[[#This Row],[Adj Close]]-Table8[[#This Row],[Forecast 6 Period ]])</f>
        <v>8.5460433900000226</v>
      </c>
      <c r="O599" s="60">
        <f>Table8[[#This Row],[Erorr 2]]^2</f>
        <v>73.034857623763074</v>
      </c>
      <c r="P599" s="60">
        <f>ABS(Table8[[#This Row],[Erorr 2]])</f>
        <v>8.5460433900000226</v>
      </c>
      <c r="Q599" s="8">
        <f>Table8[[#This Row],[Abs Erorr 4]]/Table8[[#This Row],[Adj Close]]</f>
        <v>4.8368573675954797E-2</v>
      </c>
    </row>
    <row r="600" spans="6:17" x14ac:dyDescent="0.3">
      <c r="F600" s="97">
        <v>44334</v>
      </c>
      <c r="G600" s="98">
        <v>174.31111150000001</v>
      </c>
      <c r="H600" s="60">
        <f t="shared" si="18"/>
        <v>172.83466946999999</v>
      </c>
      <c r="I600" s="60">
        <f>(Table8[[#This Row],[Adj Close]]-Table8[[#This Row],[Forecast 3 Period]])</f>
        <v>1.4764420300000154</v>
      </c>
      <c r="J600" s="60">
        <f>Table8[[#This Row],[Erorr ]]^2</f>
        <v>2.1798810679505665</v>
      </c>
      <c r="K600" s="60">
        <f>ABS(Table8[[#This Row],[Erorr ]])</f>
        <v>1.4764420300000154</v>
      </c>
      <c r="L600" s="8">
        <f>Table8[[#This Row],[Abs Erorr ]]/Table8[[#This Row],[Adj Close]]</f>
        <v>8.4701544112408197E-3</v>
      </c>
      <c r="M600" s="64">
        <f t="shared" si="19"/>
        <v>170.35328368</v>
      </c>
      <c r="N600" s="60">
        <f>(Table8[[#This Row],[Adj Close]]-Table8[[#This Row],[Forecast 6 Period ]])</f>
        <v>3.9578278200000057</v>
      </c>
      <c r="O600" s="60">
        <f>Table8[[#This Row],[Erorr 2]]^2</f>
        <v>15.664401052765998</v>
      </c>
      <c r="P600" s="60">
        <f>ABS(Table8[[#This Row],[Erorr 2]])</f>
        <v>3.9578278200000057</v>
      </c>
      <c r="Q600" s="8">
        <f>Table8[[#This Row],[Abs Erorr 4]]/Table8[[#This Row],[Adj Close]]</f>
        <v>2.2705539457248E-2</v>
      </c>
    </row>
    <row r="601" spans="6:17" x14ac:dyDescent="0.3">
      <c r="F601" s="97">
        <v>44335</v>
      </c>
      <c r="G601" s="98">
        <v>174.9048004</v>
      </c>
      <c r="H601" s="60">
        <f t="shared" si="18"/>
        <v>174.19139710000002</v>
      </c>
      <c r="I601" s="60">
        <f>(Table8[[#This Row],[Adj Close]]-Table8[[#This Row],[Forecast 3 Period]])</f>
        <v>0.71340329999998175</v>
      </c>
      <c r="J601" s="60">
        <f>Table8[[#This Row],[Erorr ]]^2</f>
        <v>0.50894426845086393</v>
      </c>
      <c r="K601" s="60">
        <f>ABS(Table8[[#This Row],[Erorr ]])</f>
        <v>0.71340329999998175</v>
      </c>
      <c r="L601" s="8">
        <f>Table8[[#This Row],[Abs Erorr ]]/Table8[[#This Row],[Adj Close]]</f>
        <v>4.0788091485680104E-3</v>
      </c>
      <c r="M601" s="64">
        <f t="shared" si="19"/>
        <v>171.80664978000004</v>
      </c>
      <c r="N601" s="60">
        <f>(Table8[[#This Row],[Adj Close]]-Table8[[#This Row],[Forecast 6 Period ]])</f>
        <v>3.0981506199999558</v>
      </c>
      <c r="O601" s="60">
        <f>Table8[[#This Row],[Erorr 2]]^2</f>
        <v>9.5985372642061098</v>
      </c>
      <c r="P601" s="60">
        <f>ABS(Table8[[#This Row],[Erorr 2]])</f>
        <v>3.0981506199999558</v>
      </c>
      <c r="Q601" s="8">
        <f>Table8[[#This Row],[Abs Erorr 4]]/Table8[[#This Row],[Adj Close]]</f>
        <v>1.7713353852579314E-2</v>
      </c>
    </row>
    <row r="602" spans="6:17" x14ac:dyDescent="0.3">
      <c r="F602" s="97">
        <v>44336</v>
      </c>
      <c r="G602" s="98">
        <v>177.74671939999999</v>
      </c>
      <c r="H602" s="60">
        <f t="shared" si="18"/>
        <v>175.2610138</v>
      </c>
      <c r="I602" s="60">
        <f>(Table8[[#This Row],[Adj Close]]-Table8[[#This Row],[Forecast 3 Period]])</f>
        <v>2.4857055999999886</v>
      </c>
      <c r="J602" s="60">
        <f>Table8[[#This Row],[Erorr ]]^2</f>
        <v>6.1787323298713037</v>
      </c>
      <c r="K602" s="60">
        <f>ABS(Table8[[#This Row],[Erorr ]])</f>
        <v>2.4857055999999886</v>
      </c>
      <c r="L602" s="8">
        <f>Table8[[#This Row],[Abs Erorr ]]/Table8[[#This Row],[Adj Close]]</f>
        <v>1.3984537145837127E-2</v>
      </c>
      <c r="M602" s="64">
        <f t="shared" si="19"/>
        <v>173.12519073000004</v>
      </c>
      <c r="N602" s="60">
        <f>(Table8[[#This Row],[Adj Close]]-Table8[[#This Row],[Forecast 6 Period ]])</f>
        <v>4.6215286699999467</v>
      </c>
      <c r="O602" s="60">
        <f>Table8[[#This Row],[Erorr 2]]^2</f>
        <v>21.358527247631475</v>
      </c>
      <c r="P602" s="60">
        <f>ABS(Table8[[#This Row],[Erorr 2]])</f>
        <v>4.6215286699999467</v>
      </c>
      <c r="Q602" s="8">
        <f>Table8[[#This Row],[Abs Erorr 4]]/Table8[[#This Row],[Adj Close]]</f>
        <v>2.6000641168514006E-2</v>
      </c>
    </row>
    <row r="603" spans="6:17" x14ac:dyDescent="0.3">
      <c r="F603" s="97">
        <v>44337</v>
      </c>
      <c r="G603" s="98">
        <v>178.52532959999999</v>
      </c>
      <c r="H603" s="60">
        <f t="shared" si="18"/>
        <v>175.86346133000001</v>
      </c>
      <c r="I603" s="60">
        <f>(Table8[[#This Row],[Adj Close]]-Table8[[#This Row],[Forecast 3 Period]])</f>
        <v>2.6618682699999852</v>
      </c>
      <c r="J603" s="60">
        <f>Table8[[#This Row],[Erorr ]]^2</f>
        <v>7.0855426868327136</v>
      </c>
      <c r="K603" s="60">
        <f>ABS(Table8[[#This Row],[Erorr ]])</f>
        <v>2.6618682699999852</v>
      </c>
      <c r="L603" s="8">
        <f>Table8[[#This Row],[Abs Erorr ]]/Table8[[#This Row],[Adj Close]]</f>
        <v>1.4910311472126167E-2</v>
      </c>
      <c r="M603" s="64">
        <f t="shared" si="19"/>
        <v>174.78314057000003</v>
      </c>
      <c r="N603" s="60">
        <f>(Table8[[#This Row],[Adj Close]]-Table8[[#This Row],[Forecast 6 Period ]])</f>
        <v>3.7421890299999632</v>
      </c>
      <c r="O603" s="60">
        <f>Table8[[#This Row],[Erorr 2]]^2</f>
        <v>14.003978736252066</v>
      </c>
      <c r="P603" s="60">
        <f>ABS(Table8[[#This Row],[Erorr 2]])</f>
        <v>3.7421890299999632</v>
      </c>
      <c r="Q603" s="8">
        <f>Table8[[#This Row],[Abs Erorr 4]]/Table8[[#This Row],[Adj Close]]</f>
        <v>2.0961669911965047E-2</v>
      </c>
    </row>
    <row r="604" spans="6:17" x14ac:dyDescent="0.3">
      <c r="F604" s="97">
        <v>44340</v>
      </c>
      <c r="G604" s="98">
        <v>181.68843079999999</v>
      </c>
      <c r="H604" s="60">
        <f t="shared" si="18"/>
        <v>177.20558777999997</v>
      </c>
      <c r="I604" s="60">
        <f>(Table8[[#This Row],[Adj Close]]-Table8[[#This Row],[Forecast 3 Period]])</f>
        <v>4.4828430200000184</v>
      </c>
      <c r="J604" s="60">
        <f>Table8[[#This Row],[Erorr ]]^2</f>
        <v>20.095881541962886</v>
      </c>
      <c r="K604" s="60">
        <f>ABS(Table8[[#This Row],[Erorr ]])</f>
        <v>4.4828430200000184</v>
      </c>
      <c r="L604" s="8">
        <f>Table8[[#This Row],[Abs Erorr ]]/Table8[[#This Row],[Adj Close]]</f>
        <v>2.4673244192056826E-2</v>
      </c>
      <c r="M604" s="64">
        <f t="shared" si="19"/>
        <v>175.91990968000002</v>
      </c>
      <c r="N604" s="60">
        <f>(Table8[[#This Row],[Adj Close]]-Table8[[#This Row],[Forecast 6 Period ]])</f>
        <v>5.7685211199999742</v>
      </c>
      <c r="O604" s="60">
        <f>Table8[[#This Row],[Erorr 2]]^2</f>
        <v>33.275835911885757</v>
      </c>
      <c r="P604" s="60">
        <f>ABS(Table8[[#This Row],[Erorr 2]])</f>
        <v>5.7685211199999742</v>
      </c>
      <c r="Q604" s="8">
        <f>Table8[[#This Row],[Abs Erorr 4]]/Table8[[#This Row],[Adj Close]]</f>
        <v>3.1749523591570225E-2</v>
      </c>
    </row>
    <row r="605" spans="6:17" x14ac:dyDescent="0.3">
      <c r="F605" s="97">
        <v>44341</v>
      </c>
      <c r="G605" s="98">
        <v>179.08009340000001</v>
      </c>
      <c r="H605" s="60">
        <f t="shared" si="18"/>
        <v>179.55698701999998</v>
      </c>
      <c r="I605" s="60">
        <f>(Table8[[#This Row],[Adj Close]]-Table8[[#This Row],[Forecast 3 Period]])</f>
        <v>-0.47689361999997004</v>
      </c>
      <c r="J605" s="60">
        <f>Table8[[#This Row],[Erorr ]]^2</f>
        <v>0.22742752479667583</v>
      </c>
      <c r="K605" s="60">
        <f>ABS(Table8[[#This Row],[Erorr ]])</f>
        <v>0.47689361999997004</v>
      </c>
      <c r="L605" s="8">
        <f>Table8[[#This Row],[Abs Erorr ]]/Table8[[#This Row],[Adj Close]]</f>
        <v>2.6630186021556431E-3</v>
      </c>
      <c r="M605" s="64">
        <f t="shared" si="19"/>
        <v>177.67275391999999</v>
      </c>
      <c r="N605" s="60">
        <f>(Table8[[#This Row],[Adj Close]]-Table8[[#This Row],[Forecast 6 Period ]])</f>
        <v>1.4073394800000187</v>
      </c>
      <c r="O605" s="60">
        <f>Table8[[#This Row],[Erorr 2]]^2</f>
        <v>1.9806044119667232</v>
      </c>
      <c r="P605" s="60">
        <f>ABS(Table8[[#This Row],[Erorr 2]])</f>
        <v>1.4073394800000187</v>
      </c>
      <c r="Q605" s="8">
        <f>Table8[[#This Row],[Abs Erorr 4]]/Table8[[#This Row],[Adj Close]]</f>
        <v>7.8587153562430442E-3</v>
      </c>
    </row>
    <row r="606" spans="6:17" x14ac:dyDescent="0.3">
      <c r="F606" s="97">
        <v>44342</v>
      </c>
      <c r="G606" s="98">
        <v>176.74426270000001</v>
      </c>
      <c r="H606" s="60">
        <f t="shared" si="18"/>
        <v>179.69616548000002</v>
      </c>
      <c r="I606" s="60">
        <f>(Table8[[#This Row],[Adj Close]]-Table8[[#This Row],[Forecast 3 Period]])</f>
        <v>-2.9519027800000117</v>
      </c>
      <c r="J606" s="60">
        <f>Table8[[#This Row],[Erorr ]]^2</f>
        <v>8.7137300225717969</v>
      </c>
      <c r="K606" s="60">
        <f>ABS(Table8[[#This Row],[Erorr ]])</f>
        <v>2.9519027800000117</v>
      </c>
      <c r="L606" s="8">
        <f>Table8[[#This Row],[Abs Erorr ]]/Table8[[#This Row],[Adj Close]]</f>
        <v>1.6701547959214247E-2</v>
      </c>
      <c r="M606" s="64">
        <f t="shared" si="19"/>
        <v>178.32970582999999</v>
      </c>
      <c r="N606" s="60">
        <f>(Table8[[#This Row],[Adj Close]]-Table8[[#This Row],[Forecast 6 Period ]])</f>
        <v>-1.5854431299999874</v>
      </c>
      <c r="O606" s="60">
        <f>Table8[[#This Row],[Erorr 2]]^2</f>
        <v>2.5136299184641571</v>
      </c>
      <c r="P606" s="60">
        <f>ABS(Table8[[#This Row],[Erorr 2]])</f>
        <v>1.5854431299999874</v>
      </c>
      <c r="Q606" s="8">
        <f>Table8[[#This Row],[Abs Erorr 4]]/Table8[[#This Row],[Adj Close]]</f>
        <v>8.9702664504084477E-3</v>
      </c>
    </row>
    <row r="607" spans="6:17" x14ac:dyDescent="0.3">
      <c r="F607" s="97">
        <v>44343</v>
      </c>
      <c r="G607" s="98">
        <v>177.38659670000001</v>
      </c>
      <c r="H607" s="60">
        <f t="shared" si="18"/>
        <v>178.92826234</v>
      </c>
      <c r="I607" s="60">
        <f>(Table8[[#This Row],[Adj Close]]-Table8[[#This Row],[Forecast 3 Period]])</f>
        <v>-1.5416656399999908</v>
      </c>
      <c r="J607" s="60">
        <f>Table8[[#This Row],[Erorr ]]^2</f>
        <v>2.3767329455565815</v>
      </c>
      <c r="K607" s="60">
        <f>ABS(Table8[[#This Row],[Erorr ]])</f>
        <v>1.5416656399999908</v>
      </c>
      <c r="L607" s="8">
        <f>Table8[[#This Row],[Abs Erorr ]]/Table8[[#This Row],[Adj Close]]</f>
        <v>8.6909928296740966E-3</v>
      </c>
      <c r="M607" s="64">
        <f t="shared" si="19"/>
        <v>178.47277528000001</v>
      </c>
      <c r="N607" s="60">
        <f>(Table8[[#This Row],[Adj Close]]-Table8[[#This Row],[Forecast 6 Period ]])</f>
        <v>-1.086178579999995</v>
      </c>
      <c r="O607" s="60">
        <f>Table8[[#This Row],[Erorr 2]]^2</f>
        <v>1.1797839076508057</v>
      </c>
      <c r="P607" s="60">
        <f>ABS(Table8[[#This Row],[Erorr 2]])</f>
        <v>1.086178579999995</v>
      </c>
      <c r="Q607" s="8">
        <f>Table8[[#This Row],[Abs Erorr 4]]/Table8[[#This Row],[Adj Close]]</f>
        <v>6.1232280240257576E-3</v>
      </c>
    </row>
    <row r="608" spans="6:17" x14ac:dyDescent="0.3">
      <c r="F608" s="97">
        <v>44344</v>
      </c>
      <c r="G608" s="98">
        <v>178.4669189</v>
      </c>
      <c r="H608" s="60">
        <f t="shared" si="18"/>
        <v>177.70194551</v>
      </c>
      <c r="I608" s="60">
        <f>(Table8[[#This Row],[Adj Close]]-Table8[[#This Row],[Forecast 3 Period]])</f>
        <v>0.76497338999999442</v>
      </c>
      <c r="J608" s="60">
        <f>Table8[[#This Row],[Erorr ]]^2</f>
        <v>0.58518428740808359</v>
      </c>
      <c r="K608" s="60">
        <f>ABS(Table8[[#This Row],[Erorr ]])</f>
        <v>0.76497338999999442</v>
      </c>
      <c r="L608" s="8">
        <f>Table8[[#This Row],[Abs Erorr ]]/Table8[[#This Row],[Adj Close]]</f>
        <v>4.2863595937834868E-3</v>
      </c>
      <c r="M608" s="64">
        <f t="shared" si="19"/>
        <v>178.60708162</v>
      </c>
      <c r="N608" s="60">
        <f>(Table8[[#This Row],[Adj Close]]-Table8[[#This Row],[Forecast 6 Period ]])</f>
        <v>-0.1401627200000064</v>
      </c>
      <c r="O608" s="60">
        <f>Table8[[#This Row],[Erorr 2]]^2</f>
        <v>1.9645588077800195E-2</v>
      </c>
      <c r="P608" s="60">
        <f>ABS(Table8[[#This Row],[Erorr 2]])</f>
        <v>0.1401627200000064</v>
      </c>
      <c r="Q608" s="8">
        <f>Table8[[#This Row],[Abs Erorr 4]]/Table8[[#This Row],[Adj Close]]</f>
        <v>7.8537087357093604E-4</v>
      </c>
    </row>
    <row r="609" spans="6:17" x14ac:dyDescent="0.3">
      <c r="F609" s="97">
        <v>44348</v>
      </c>
      <c r="G609" s="98">
        <v>177.79539489999999</v>
      </c>
      <c r="H609" s="60">
        <f t="shared" si="18"/>
        <v>177.62602537999999</v>
      </c>
      <c r="I609" s="60">
        <f>(Table8[[#This Row],[Adj Close]]-Table8[[#This Row],[Forecast 3 Period]])</f>
        <v>0.1693695200000036</v>
      </c>
      <c r="J609" s="60">
        <f>Table8[[#This Row],[Erorr ]]^2</f>
        <v>2.8686034305031621E-2</v>
      </c>
      <c r="K609" s="60">
        <f>ABS(Table8[[#This Row],[Erorr ]])</f>
        <v>0.1693695200000036</v>
      </c>
      <c r="L609" s="8">
        <f>Table8[[#This Row],[Abs Erorr ]]/Table8[[#This Row],[Adj Close]]</f>
        <v>9.5260914994600688E-4</v>
      </c>
      <c r="M609" s="64">
        <f t="shared" si="19"/>
        <v>178.35695038</v>
      </c>
      <c r="N609" s="60">
        <f>(Table8[[#This Row],[Adj Close]]-Table8[[#This Row],[Forecast 6 Period ]])</f>
        <v>-0.56155548000000977</v>
      </c>
      <c r="O609" s="60">
        <f>Table8[[#This Row],[Erorr 2]]^2</f>
        <v>0.31534455711804138</v>
      </c>
      <c r="P609" s="60">
        <f>ABS(Table8[[#This Row],[Erorr 2]])</f>
        <v>0.56155548000000977</v>
      </c>
      <c r="Q609" s="8">
        <f>Table8[[#This Row],[Abs Erorr 4]]/Table8[[#This Row],[Adj Close]]</f>
        <v>3.1584365855811588E-3</v>
      </c>
    </row>
    <row r="610" spans="6:17" x14ac:dyDescent="0.3">
      <c r="F610" s="97">
        <v>44349</v>
      </c>
      <c r="G610" s="98">
        <v>177.3087463</v>
      </c>
      <c r="H610" s="60">
        <f t="shared" si="18"/>
        <v>177.87421264000002</v>
      </c>
      <c r="I610" s="60">
        <f>(Table8[[#This Row],[Adj Close]]-Table8[[#This Row],[Forecast 3 Period]])</f>
        <v>-0.56546634000002882</v>
      </c>
      <c r="J610" s="60">
        <f>Table8[[#This Row],[Erorr ]]^2</f>
        <v>0.31975218167302821</v>
      </c>
      <c r="K610" s="60">
        <f>ABS(Table8[[#This Row],[Erorr ]])</f>
        <v>0.56546634000002882</v>
      </c>
      <c r="L610" s="8">
        <f>Table8[[#This Row],[Abs Erorr ]]/Table8[[#This Row],[Adj Close]]</f>
        <v>3.1891621355400043E-3</v>
      </c>
      <c r="M610" s="64">
        <f t="shared" si="19"/>
        <v>178.15548705999998</v>
      </c>
      <c r="N610" s="60">
        <f>(Table8[[#This Row],[Adj Close]]-Table8[[#This Row],[Forecast 6 Period ]])</f>
        <v>-0.84674075999998877</v>
      </c>
      <c r="O610" s="60">
        <f>Table8[[#This Row],[Erorr 2]]^2</f>
        <v>0.71696991464535853</v>
      </c>
      <c r="P610" s="60">
        <f>ABS(Table8[[#This Row],[Erorr 2]])</f>
        <v>0.84674075999998877</v>
      </c>
      <c r="Q610" s="8">
        <f>Table8[[#This Row],[Abs Erorr 4]]/Table8[[#This Row],[Adj Close]]</f>
        <v>4.7755160287881902E-3</v>
      </c>
    </row>
    <row r="611" spans="6:17" x14ac:dyDescent="0.3">
      <c r="F611" s="97">
        <v>44350</v>
      </c>
      <c r="G611" s="98">
        <v>177.12384030000001</v>
      </c>
      <c r="H611" s="60">
        <f t="shared" si="18"/>
        <v>177.80219265999997</v>
      </c>
      <c r="I611" s="60">
        <f>(Table8[[#This Row],[Adj Close]]-Table8[[#This Row],[Forecast 3 Period]])</f>
        <v>-0.67835235999996257</v>
      </c>
      <c r="J611" s="60">
        <f>Table8[[#This Row],[Erorr ]]^2</f>
        <v>0.46016192431751884</v>
      </c>
      <c r="K611" s="60">
        <f>ABS(Table8[[#This Row],[Erorr ]])</f>
        <v>0.67835235999996257</v>
      </c>
      <c r="L611" s="8">
        <f>Table8[[#This Row],[Abs Erorr ]]/Table8[[#This Row],[Adj Close]]</f>
        <v>3.8298196270531207E-3</v>
      </c>
      <c r="M611" s="64">
        <f t="shared" si="19"/>
        <v>177.77396697</v>
      </c>
      <c r="N611" s="60">
        <f>(Table8[[#This Row],[Adj Close]]-Table8[[#This Row],[Forecast 6 Period ]])</f>
        <v>-0.65012666999999169</v>
      </c>
      <c r="O611" s="60">
        <f>Table8[[#This Row],[Erorr 2]]^2</f>
        <v>0.4226646870452781</v>
      </c>
      <c r="P611" s="60">
        <f>ABS(Table8[[#This Row],[Erorr 2]])</f>
        <v>0.65012666999999169</v>
      </c>
      <c r="Q611" s="8">
        <f>Table8[[#This Row],[Abs Erorr 4]]/Table8[[#This Row],[Adj Close]]</f>
        <v>3.6704639471392018E-3</v>
      </c>
    </row>
    <row r="612" spans="6:17" x14ac:dyDescent="0.3">
      <c r="F612" s="97">
        <v>44351</v>
      </c>
      <c r="G612" s="98">
        <v>176.30628970000001</v>
      </c>
      <c r="H612" s="60">
        <f t="shared" si="18"/>
        <v>177.38077848</v>
      </c>
      <c r="I612" s="60">
        <f>(Table8[[#This Row],[Adj Close]]-Table8[[#This Row],[Forecast 3 Period]])</f>
        <v>-1.0744887799999958</v>
      </c>
      <c r="J612" s="60">
        <f>Table8[[#This Row],[Erorr ]]^2</f>
        <v>1.1545261383458794</v>
      </c>
      <c r="K612" s="60">
        <f>ABS(Table8[[#This Row],[Erorr ]])</f>
        <v>1.0744887799999958</v>
      </c>
      <c r="L612" s="8">
        <f>Table8[[#This Row],[Abs Erorr ]]/Table8[[#This Row],[Adj Close]]</f>
        <v>6.0944438331061749E-3</v>
      </c>
      <c r="M612" s="64">
        <f t="shared" si="19"/>
        <v>177.55206602000001</v>
      </c>
      <c r="N612" s="60">
        <f>(Table8[[#This Row],[Adj Close]]-Table8[[#This Row],[Forecast 6 Period ]])</f>
        <v>-1.2457763200000045</v>
      </c>
      <c r="O612" s="60">
        <f>Table8[[#This Row],[Erorr 2]]^2</f>
        <v>1.5519586394727536</v>
      </c>
      <c r="P612" s="60">
        <f>ABS(Table8[[#This Row],[Erorr 2]])</f>
        <v>1.2457763200000045</v>
      </c>
      <c r="Q612" s="8">
        <f>Table8[[#This Row],[Abs Erorr 4]]/Table8[[#This Row],[Adj Close]]</f>
        <v>7.0659777488358347E-3</v>
      </c>
    </row>
    <row r="613" spans="6:17" x14ac:dyDescent="0.3">
      <c r="F613" s="97">
        <v>44354</v>
      </c>
      <c r="G613" s="98">
        <v>176.58853149999999</v>
      </c>
      <c r="H613" s="60">
        <f t="shared" si="18"/>
        <v>176.85229186000001</v>
      </c>
      <c r="I613" s="60">
        <f>(Table8[[#This Row],[Adj Close]]-Table8[[#This Row],[Forecast 3 Period]])</f>
        <v>-0.26376036000002046</v>
      </c>
      <c r="J613" s="60">
        <f>Table8[[#This Row],[Erorr ]]^2</f>
        <v>6.9569527507340384E-2</v>
      </c>
      <c r="K613" s="60">
        <f>ABS(Table8[[#This Row],[Erorr ]])</f>
        <v>0.26376036000002046</v>
      </c>
      <c r="L613" s="8">
        <f>Table8[[#This Row],[Abs Erorr ]]/Table8[[#This Row],[Adj Close]]</f>
        <v>1.4936437704054437E-3</v>
      </c>
      <c r="M613" s="64">
        <f t="shared" si="19"/>
        <v>177.2922058</v>
      </c>
      <c r="N613" s="60">
        <f>(Table8[[#This Row],[Adj Close]]-Table8[[#This Row],[Forecast 6 Period ]])</f>
        <v>-0.70367430000001718</v>
      </c>
      <c r="O613" s="60">
        <f>Table8[[#This Row],[Erorr 2]]^2</f>
        <v>0.4951575204805142</v>
      </c>
      <c r="P613" s="60">
        <f>ABS(Table8[[#This Row],[Erorr 2]])</f>
        <v>0.70367430000001718</v>
      </c>
      <c r="Q613" s="8">
        <f>Table8[[#This Row],[Abs Erorr 4]]/Table8[[#This Row],[Adj Close]]</f>
        <v>3.9848244618310175E-3</v>
      </c>
    </row>
    <row r="614" spans="6:17" x14ac:dyDescent="0.3">
      <c r="F614" s="97">
        <v>44355</v>
      </c>
      <c r="G614" s="98">
        <v>175.5957947</v>
      </c>
      <c r="H614" s="60">
        <f t="shared" si="18"/>
        <v>176.66445160000001</v>
      </c>
      <c r="I614" s="60">
        <f>(Table8[[#This Row],[Adj Close]]-Table8[[#This Row],[Forecast 3 Period]])</f>
        <v>-1.0686569000000077</v>
      </c>
      <c r="J614" s="60">
        <f>Table8[[#This Row],[Erorr ]]^2</f>
        <v>1.1420275699176263</v>
      </c>
      <c r="K614" s="60">
        <f>ABS(Table8[[#This Row],[Erorr ]])</f>
        <v>1.0686569000000077</v>
      </c>
      <c r="L614" s="8">
        <f>Table8[[#This Row],[Abs Erorr ]]/Table8[[#This Row],[Adj Close]]</f>
        <v>6.0858911901949305E-3</v>
      </c>
      <c r="M614" s="64">
        <f t="shared" si="19"/>
        <v>177.09171293999998</v>
      </c>
      <c r="N614" s="60">
        <f>(Table8[[#This Row],[Adj Close]]-Table8[[#This Row],[Forecast 6 Period ]])</f>
        <v>-1.4959182399999804</v>
      </c>
      <c r="O614" s="60">
        <f>Table8[[#This Row],[Erorr 2]]^2</f>
        <v>2.2377713807646389</v>
      </c>
      <c r="P614" s="60">
        <f>ABS(Table8[[#This Row],[Erorr 2]])</f>
        <v>1.4959182399999804</v>
      </c>
      <c r="Q614" s="8">
        <f>Table8[[#This Row],[Abs Erorr 4]]/Table8[[#This Row],[Adj Close]]</f>
        <v>8.519100600078211E-3</v>
      </c>
    </row>
    <row r="615" spans="6:17" x14ac:dyDescent="0.3">
      <c r="F615" s="97">
        <v>44356</v>
      </c>
      <c r="G615" s="98">
        <v>174.1456451</v>
      </c>
      <c r="H615" s="60">
        <f t="shared" si="18"/>
        <v>176.10676423999999</v>
      </c>
      <c r="I615" s="60">
        <f>(Table8[[#This Row],[Adj Close]]-Table8[[#This Row],[Forecast 3 Period]])</f>
        <v>-1.9611191399999939</v>
      </c>
      <c r="J615" s="60">
        <f>Table8[[#This Row],[Erorr ]]^2</f>
        <v>3.8459882812743156</v>
      </c>
      <c r="K615" s="60">
        <f>ABS(Table8[[#This Row],[Erorr ]])</f>
        <v>1.9611191399999939</v>
      </c>
      <c r="L615" s="8">
        <f>Table8[[#This Row],[Abs Erorr ]]/Table8[[#This Row],[Adj Close]]</f>
        <v>1.1261373426098922E-2</v>
      </c>
      <c r="M615" s="64">
        <f t="shared" si="19"/>
        <v>176.63330535999998</v>
      </c>
      <c r="N615" s="60">
        <f>(Table8[[#This Row],[Adj Close]]-Table8[[#This Row],[Forecast 6 Period ]])</f>
        <v>-2.4876602599999842</v>
      </c>
      <c r="O615" s="60">
        <f>Table8[[#This Row],[Erorr 2]]^2</f>
        <v>6.1884535691831886</v>
      </c>
      <c r="P615" s="60">
        <f>ABS(Table8[[#This Row],[Erorr 2]])</f>
        <v>2.4876602599999842</v>
      </c>
      <c r="Q615" s="8">
        <f>Table8[[#This Row],[Abs Erorr 4]]/Table8[[#This Row],[Adj Close]]</f>
        <v>1.4284940967495857E-2</v>
      </c>
    </row>
    <row r="616" spans="6:17" x14ac:dyDescent="0.3">
      <c r="F616" s="97">
        <v>44357</v>
      </c>
      <c r="G616" s="98">
        <v>174.21377559999999</v>
      </c>
      <c r="H616" s="60">
        <f t="shared" si="18"/>
        <v>175.31355590000001</v>
      </c>
      <c r="I616" s="60">
        <f>(Table8[[#This Row],[Adj Close]]-Table8[[#This Row],[Forecast 3 Period]])</f>
        <v>-1.0997803000000204</v>
      </c>
      <c r="J616" s="60">
        <f>Table8[[#This Row],[Erorr ]]^2</f>
        <v>1.2095167082681348</v>
      </c>
      <c r="K616" s="60">
        <f>ABS(Table8[[#This Row],[Erorr ]])</f>
        <v>1.0997803000000204</v>
      </c>
      <c r="L616" s="8">
        <f>Table8[[#This Row],[Abs Erorr ]]/Table8[[#This Row],[Adj Close]]</f>
        <v>6.3128205344975055E-3</v>
      </c>
      <c r="M616" s="64">
        <f t="shared" si="19"/>
        <v>175.97051085999999</v>
      </c>
      <c r="N616" s="60">
        <f>(Table8[[#This Row],[Adj Close]]-Table8[[#This Row],[Forecast 6 Period ]])</f>
        <v>-1.7567352599999992</v>
      </c>
      <c r="O616" s="60">
        <f>Table8[[#This Row],[Erorr 2]]^2</f>
        <v>3.0861187737272648</v>
      </c>
      <c r="P616" s="60">
        <f>ABS(Table8[[#This Row],[Erorr 2]])</f>
        <v>1.7567352599999992</v>
      </c>
      <c r="Q616" s="8">
        <f>Table8[[#This Row],[Abs Erorr 4]]/Table8[[#This Row],[Adj Close]]</f>
        <v>1.0083790756211585E-2</v>
      </c>
    </row>
    <row r="617" spans="6:17" x14ac:dyDescent="0.3">
      <c r="F617" s="97">
        <v>44358</v>
      </c>
      <c r="G617" s="98">
        <v>174.45710750000001</v>
      </c>
      <c r="H617" s="60">
        <f t="shared" si="18"/>
        <v>174.60794217999998</v>
      </c>
      <c r="I617" s="60">
        <f>(Table8[[#This Row],[Adj Close]]-Table8[[#This Row],[Forecast 3 Period]])</f>
        <v>-0.15083467999997424</v>
      </c>
      <c r="J617" s="60">
        <f>Table8[[#This Row],[Erorr ]]^2</f>
        <v>2.275110069069463E-2</v>
      </c>
      <c r="K617" s="60">
        <f>ABS(Table8[[#This Row],[Erorr ]])</f>
        <v>0.15083467999997424</v>
      </c>
      <c r="L617" s="8">
        <f>Table8[[#This Row],[Abs Erorr ]]/Table8[[#This Row],[Adj Close]]</f>
        <v>8.6459463968800601E-4</v>
      </c>
      <c r="M617" s="64">
        <f t="shared" si="19"/>
        <v>175.45176238000002</v>
      </c>
      <c r="N617" s="60">
        <f>(Table8[[#This Row],[Adj Close]]-Table8[[#This Row],[Forecast 6 Period ]])</f>
        <v>-0.99465488000001301</v>
      </c>
      <c r="O617" s="60">
        <f>Table8[[#This Row],[Erorr 2]]^2</f>
        <v>0.98933833030784024</v>
      </c>
      <c r="P617" s="60">
        <f>ABS(Table8[[#This Row],[Erorr 2]])</f>
        <v>0.99465488000001301</v>
      </c>
      <c r="Q617" s="8">
        <f>Table8[[#This Row],[Abs Erorr 4]]/Table8[[#This Row],[Adj Close]]</f>
        <v>5.7014293900293682E-3</v>
      </c>
    </row>
    <row r="618" spans="6:17" x14ac:dyDescent="0.3">
      <c r="F618" s="97">
        <v>44361</v>
      </c>
      <c r="G618" s="98">
        <v>173.89259340000001</v>
      </c>
      <c r="H618" s="60">
        <f t="shared" si="18"/>
        <v>174.29066921</v>
      </c>
      <c r="I618" s="60">
        <f>(Table8[[#This Row],[Adj Close]]-Table8[[#This Row],[Forecast 3 Period]])</f>
        <v>-0.39807580999999459</v>
      </c>
      <c r="J618" s="60">
        <f>Table8[[#This Row],[Erorr ]]^2</f>
        <v>0.1584643505071518</v>
      </c>
      <c r="K618" s="60">
        <f>ABS(Table8[[#This Row],[Erorr ]])</f>
        <v>0.39807580999999459</v>
      </c>
      <c r="L618" s="8">
        <f>Table8[[#This Row],[Abs Erorr ]]/Table8[[#This Row],[Adj Close]]</f>
        <v>2.2892050904336826E-3</v>
      </c>
      <c r="M618" s="64">
        <f t="shared" si="19"/>
        <v>174.97194670000002</v>
      </c>
      <c r="N618" s="60">
        <f>(Table8[[#This Row],[Adj Close]]-Table8[[#This Row],[Forecast 6 Period ]])</f>
        <v>-1.0793533000000082</v>
      </c>
      <c r="O618" s="60">
        <f>Table8[[#This Row],[Erorr 2]]^2</f>
        <v>1.1650035462209076</v>
      </c>
      <c r="P618" s="60">
        <f>ABS(Table8[[#This Row],[Erorr 2]])</f>
        <v>1.0793533000000082</v>
      </c>
      <c r="Q618" s="8">
        <f>Table8[[#This Row],[Abs Erorr 4]]/Table8[[#This Row],[Adj Close]]</f>
        <v>6.2070113447397013E-3</v>
      </c>
    </row>
    <row r="619" spans="6:17" x14ac:dyDescent="0.3">
      <c r="F619" s="97">
        <v>44362</v>
      </c>
      <c r="G619" s="98">
        <v>173.2113037</v>
      </c>
      <c r="H619" s="60">
        <f t="shared" si="18"/>
        <v>174.15830228999999</v>
      </c>
      <c r="I619" s="60">
        <f>(Table8[[#This Row],[Adj Close]]-Table8[[#This Row],[Forecast 3 Period]])</f>
        <v>-0.94699858999999265</v>
      </c>
      <c r="J619" s="60">
        <f>Table8[[#This Row],[Erorr ]]^2</f>
        <v>0.89680632946197414</v>
      </c>
      <c r="K619" s="60">
        <f>ABS(Table8[[#This Row],[Erorr ]])</f>
        <v>0.94699858999999265</v>
      </c>
      <c r="L619" s="8">
        <f>Table8[[#This Row],[Abs Erorr ]]/Table8[[#This Row],[Adj Close]]</f>
        <v>5.4673024783658654E-3</v>
      </c>
      <c r="M619" s="64">
        <f t="shared" si="19"/>
        <v>174.56025693999999</v>
      </c>
      <c r="N619" s="60">
        <f>(Table8[[#This Row],[Adj Close]]-Table8[[#This Row],[Forecast 6 Period ]])</f>
        <v>-1.348953239999986</v>
      </c>
      <c r="O619" s="60">
        <f>Table8[[#This Row],[Erorr 2]]^2</f>
        <v>1.8196748437064596</v>
      </c>
      <c r="P619" s="60">
        <f>ABS(Table8[[#This Row],[Erorr 2]])</f>
        <v>1.348953239999986</v>
      </c>
      <c r="Q619" s="8">
        <f>Table8[[#This Row],[Abs Erorr 4]]/Table8[[#This Row],[Adj Close]]</f>
        <v>7.7879053571258692E-3</v>
      </c>
    </row>
    <row r="620" spans="6:17" x14ac:dyDescent="0.3">
      <c r="F620" s="97">
        <v>44363</v>
      </c>
      <c r="G620" s="98">
        <v>171.6638336</v>
      </c>
      <c r="H620" s="60">
        <f t="shared" si="18"/>
        <v>173.78943175000001</v>
      </c>
      <c r="I620" s="60">
        <f>(Table8[[#This Row],[Adj Close]]-Table8[[#This Row],[Forecast 3 Period]])</f>
        <v>-2.1255981500000019</v>
      </c>
      <c r="J620" s="60">
        <f>Table8[[#This Row],[Erorr ]]^2</f>
        <v>4.5181674952834303</v>
      </c>
      <c r="K620" s="60">
        <f>ABS(Table8[[#This Row],[Erorr ]])</f>
        <v>2.1255981500000019</v>
      </c>
      <c r="L620" s="8">
        <f>Table8[[#This Row],[Abs Erorr ]]/Table8[[#This Row],[Adj Close]]</f>
        <v>1.2382329494941453E-2</v>
      </c>
      <c r="M620" s="64">
        <f t="shared" si="19"/>
        <v>174.12910001999998</v>
      </c>
      <c r="N620" s="60">
        <f>(Table8[[#This Row],[Adj Close]]-Table8[[#This Row],[Forecast 6 Period ]])</f>
        <v>-2.4652664199999776</v>
      </c>
      <c r="O620" s="60">
        <f>Table8[[#This Row],[Erorr 2]]^2</f>
        <v>6.0775385215795064</v>
      </c>
      <c r="P620" s="60">
        <f>ABS(Table8[[#This Row],[Erorr 2]])</f>
        <v>2.4652664199999776</v>
      </c>
      <c r="Q620" s="8">
        <f>Table8[[#This Row],[Abs Erorr 4]]/Table8[[#This Row],[Adj Close]]</f>
        <v>1.4361012266243468E-2</v>
      </c>
    </row>
    <row r="621" spans="6:17" x14ac:dyDescent="0.3">
      <c r="F621" s="97">
        <v>44364</v>
      </c>
      <c r="G621" s="98">
        <v>169.50320429999999</v>
      </c>
      <c r="H621" s="60">
        <f t="shared" si="18"/>
        <v>172.79670256999998</v>
      </c>
      <c r="I621" s="60">
        <f>(Table8[[#This Row],[Adj Close]]-Table8[[#This Row],[Forecast 3 Period]])</f>
        <v>-3.2934982699999864</v>
      </c>
      <c r="J621" s="60">
        <f>Table8[[#This Row],[Erorr ]]^2</f>
        <v>10.847130854492903</v>
      </c>
      <c r="K621" s="60">
        <f>ABS(Table8[[#This Row],[Erorr ]])</f>
        <v>3.2934982699999864</v>
      </c>
      <c r="L621" s="8">
        <f>Table8[[#This Row],[Abs Erorr ]]/Table8[[#This Row],[Adj Close]]</f>
        <v>1.9430300940924374E-2</v>
      </c>
      <c r="M621" s="64">
        <f t="shared" si="19"/>
        <v>173.48090970999999</v>
      </c>
      <c r="N621" s="60">
        <f>(Table8[[#This Row],[Adj Close]]-Table8[[#This Row],[Forecast 6 Period ]])</f>
        <v>-3.9777054099999987</v>
      </c>
      <c r="O621" s="60">
        <f>Table8[[#This Row],[Erorr 2]]^2</f>
        <v>15.822140328743258</v>
      </c>
      <c r="P621" s="60">
        <f>ABS(Table8[[#This Row],[Erorr 2]])</f>
        <v>3.9777054099999987</v>
      </c>
      <c r="Q621" s="8">
        <f>Table8[[#This Row],[Abs Erorr 4]]/Table8[[#This Row],[Adj Close]]</f>
        <v>2.3466844927367541E-2</v>
      </c>
    </row>
    <row r="622" spans="6:17" x14ac:dyDescent="0.3">
      <c r="F622" s="97">
        <v>44365</v>
      </c>
      <c r="G622" s="98">
        <v>166.651535</v>
      </c>
      <c r="H622" s="60">
        <f t="shared" si="18"/>
        <v>171.26382291000002</v>
      </c>
      <c r="I622" s="60">
        <f>(Table8[[#This Row],[Adj Close]]-Table8[[#This Row],[Forecast 3 Period]])</f>
        <v>-4.6122879100000205</v>
      </c>
      <c r="J622" s="60">
        <f>Table8[[#This Row],[Erorr ]]^2</f>
        <v>21.273199764732357</v>
      </c>
      <c r="K622" s="60">
        <f>ABS(Table8[[#This Row],[Erorr ]])</f>
        <v>4.6122879100000205</v>
      </c>
      <c r="L622" s="8">
        <f>Table8[[#This Row],[Abs Erorr ]]/Table8[[#This Row],[Adj Close]]</f>
        <v>2.7676240185846596E-2</v>
      </c>
      <c r="M622" s="64">
        <f t="shared" si="19"/>
        <v>172.52127531000002</v>
      </c>
      <c r="N622" s="60">
        <f>(Table8[[#This Row],[Adj Close]]-Table8[[#This Row],[Forecast 6 Period ]])</f>
        <v>-5.8697403100000258</v>
      </c>
      <c r="O622" s="60">
        <f>Table8[[#This Row],[Erorr 2]]^2</f>
        <v>34.453851306839198</v>
      </c>
      <c r="P622" s="60">
        <f>ABS(Table8[[#This Row],[Erorr 2]])</f>
        <v>5.8697403100000258</v>
      </c>
      <c r="Q622" s="8">
        <f>Table8[[#This Row],[Abs Erorr 4]]/Table8[[#This Row],[Adj Close]]</f>
        <v>3.5221639632662408E-2</v>
      </c>
    </row>
    <row r="623" spans="6:17" x14ac:dyDescent="0.3">
      <c r="F623" s="97">
        <v>44368</v>
      </c>
      <c r="G623" s="98">
        <v>169.20149230000001</v>
      </c>
      <c r="H623" s="60">
        <f t="shared" si="18"/>
        <v>169.01072536999999</v>
      </c>
      <c r="I623" s="60">
        <f>(Table8[[#This Row],[Adj Close]]-Table8[[#This Row],[Forecast 3 Period]])</f>
        <v>0.19076693000002365</v>
      </c>
      <c r="J623" s="60">
        <f>Table8[[#This Row],[Erorr ]]^2</f>
        <v>3.6392021581633925E-2</v>
      </c>
      <c r="K623" s="60">
        <f>ABS(Table8[[#This Row],[Erorr ]])</f>
        <v>0.19076693000002365</v>
      </c>
      <c r="L623" s="8">
        <f>Table8[[#This Row],[Abs Erorr ]]/Table8[[#This Row],[Adj Close]]</f>
        <v>1.1274541814429589E-3</v>
      </c>
      <c r="M623" s="64">
        <f t="shared" si="19"/>
        <v>171.04094541000001</v>
      </c>
      <c r="N623" s="60">
        <f>(Table8[[#This Row],[Adj Close]]-Table8[[#This Row],[Forecast 6 Period ]])</f>
        <v>-1.8394531099999938</v>
      </c>
      <c r="O623" s="60">
        <f>Table8[[#This Row],[Erorr 2]]^2</f>
        <v>3.3835877438886492</v>
      </c>
      <c r="P623" s="60">
        <f>ABS(Table8[[#This Row],[Erorr 2]])</f>
        <v>1.8394531099999938</v>
      </c>
      <c r="Q623" s="8">
        <f>Table8[[#This Row],[Abs Erorr 4]]/Table8[[#This Row],[Adj Close]]</f>
        <v>1.0871376398611075E-2</v>
      </c>
    </row>
    <row r="624" spans="6:17" x14ac:dyDescent="0.3">
      <c r="F624" s="97">
        <v>44369</v>
      </c>
      <c r="G624" s="98">
        <v>169.57131960000001</v>
      </c>
      <c r="H624" s="60">
        <f t="shared" si="18"/>
        <v>168.52701870999999</v>
      </c>
      <c r="I624" s="60">
        <f>(Table8[[#This Row],[Adj Close]]-Table8[[#This Row],[Forecast 3 Period]])</f>
        <v>1.0443008900000166</v>
      </c>
      <c r="J624" s="60">
        <f>Table8[[#This Row],[Erorr ]]^2</f>
        <v>1.0905643488548267</v>
      </c>
      <c r="K624" s="60">
        <f>ABS(Table8[[#This Row],[Erorr ]])</f>
        <v>1.0443008900000166</v>
      </c>
      <c r="L624" s="8">
        <f>Table8[[#This Row],[Abs Erorr ]]/Table8[[#This Row],[Adj Close]]</f>
        <v>6.1584759289684534E-3</v>
      </c>
      <c r="M624" s="64">
        <f t="shared" si="19"/>
        <v>170.11440274999998</v>
      </c>
      <c r="N624" s="60">
        <f>(Table8[[#This Row],[Adj Close]]-Table8[[#This Row],[Forecast 6 Period ]])</f>
        <v>-0.54308314999997265</v>
      </c>
      <c r="O624" s="60">
        <f>Table8[[#This Row],[Erorr 2]]^2</f>
        <v>0.29493930781389277</v>
      </c>
      <c r="P624" s="60">
        <f>ABS(Table8[[#This Row],[Erorr 2]])</f>
        <v>0.54308314999997265</v>
      </c>
      <c r="Q624" s="8">
        <f>Table8[[#This Row],[Abs Erorr 4]]/Table8[[#This Row],[Adj Close]]</f>
        <v>3.2026828079243929E-3</v>
      </c>
    </row>
    <row r="625" spans="6:17" x14ac:dyDescent="0.3">
      <c r="F625" s="97">
        <v>44370</v>
      </c>
      <c r="G625" s="98">
        <v>169.45452879999999</v>
      </c>
      <c r="H625" s="60">
        <f t="shared" si="18"/>
        <v>168.58443603000001</v>
      </c>
      <c r="I625" s="60">
        <f>(Table8[[#This Row],[Adj Close]]-Table8[[#This Row],[Forecast 3 Period]])</f>
        <v>0.87009276999998519</v>
      </c>
      <c r="J625" s="60">
        <f>Table8[[#This Row],[Erorr ]]^2</f>
        <v>0.75706142840624713</v>
      </c>
      <c r="K625" s="60">
        <f>ABS(Table8[[#This Row],[Erorr ]])</f>
        <v>0.87009276999998519</v>
      </c>
      <c r="L625" s="8">
        <f>Table8[[#This Row],[Abs Erorr ]]/Table8[[#This Row],[Adj Close]]</f>
        <v>5.1346681387720175E-3</v>
      </c>
      <c r="M625" s="64">
        <f t="shared" si="19"/>
        <v>169.47302397000001</v>
      </c>
      <c r="N625" s="60">
        <f>(Table8[[#This Row],[Adj Close]]-Table8[[#This Row],[Forecast 6 Period ]])</f>
        <v>-1.8495170000022654E-2</v>
      </c>
      <c r="O625" s="60">
        <f>Table8[[#This Row],[Erorr 2]]^2</f>
        <v>3.4207131332973797E-4</v>
      </c>
      <c r="P625" s="60">
        <f>ABS(Table8[[#This Row],[Erorr 2]])</f>
        <v>1.8495170000022654E-2</v>
      </c>
      <c r="Q625" s="8">
        <f>Table8[[#This Row],[Abs Erorr 4]]/Table8[[#This Row],[Adj Close]]</f>
        <v>1.0914532725089762E-4</v>
      </c>
    </row>
    <row r="626" spans="6:17" x14ac:dyDescent="0.3">
      <c r="F626" s="97">
        <v>44371</v>
      </c>
      <c r="G626" s="98">
        <v>170.60296629999999</v>
      </c>
      <c r="H626" s="60">
        <f t="shared" si="18"/>
        <v>169.41365509000002</v>
      </c>
      <c r="I626" s="60">
        <f>(Table8[[#This Row],[Adj Close]]-Table8[[#This Row],[Forecast 3 Period]])</f>
        <v>1.1893112099999712</v>
      </c>
      <c r="J626" s="60">
        <f>Table8[[#This Row],[Erorr ]]^2</f>
        <v>1.4144611542315957</v>
      </c>
      <c r="K626" s="60">
        <f>ABS(Table8[[#This Row],[Erorr ]])</f>
        <v>1.1893112099999712</v>
      </c>
      <c r="L626" s="8">
        <f>Table8[[#This Row],[Abs Erorr ]]/Table8[[#This Row],[Adj Close]]</f>
        <v>6.9712223403466771E-3</v>
      </c>
      <c r="M626" s="64">
        <f t="shared" si="19"/>
        <v>169.09247893000003</v>
      </c>
      <c r="N626" s="60">
        <f>(Table8[[#This Row],[Adj Close]]-Table8[[#This Row],[Forecast 6 Period ]])</f>
        <v>1.5104873699999644</v>
      </c>
      <c r="O626" s="60">
        <f>Table8[[#This Row],[Erorr 2]]^2</f>
        <v>2.2815720949294094</v>
      </c>
      <c r="P626" s="60">
        <f>ABS(Table8[[#This Row],[Erorr 2]])</f>
        <v>1.5104873699999644</v>
      </c>
      <c r="Q626" s="8">
        <f>Table8[[#This Row],[Abs Erorr 4]]/Table8[[#This Row],[Adj Close]]</f>
        <v>8.8538165704799034E-3</v>
      </c>
    </row>
    <row r="627" spans="6:17" x14ac:dyDescent="0.3">
      <c r="F627" s="97">
        <v>44372</v>
      </c>
      <c r="G627" s="98">
        <v>180.0728149</v>
      </c>
      <c r="H627" s="60">
        <f t="shared" si="18"/>
        <v>169.94894103999999</v>
      </c>
      <c r="I627" s="60">
        <f>(Table8[[#This Row],[Adj Close]]-Table8[[#This Row],[Forecast 3 Period]])</f>
        <v>10.123873860000003</v>
      </c>
      <c r="J627" s="60">
        <f>Table8[[#This Row],[Erorr ]]^2</f>
        <v>102.49282193319137</v>
      </c>
      <c r="K627" s="60">
        <f>ABS(Table8[[#This Row],[Erorr ]])</f>
        <v>10.123873860000003</v>
      </c>
      <c r="L627" s="8">
        <f>Table8[[#This Row],[Abs Erorr ]]/Table8[[#This Row],[Adj Close]]</f>
        <v>5.6221000741406214E-2</v>
      </c>
      <c r="M627" s="64">
        <f t="shared" si="19"/>
        <v>169.38153533000002</v>
      </c>
      <c r="N627" s="60">
        <f>(Table8[[#This Row],[Adj Close]]-Table8[[#This Row],[Forecast 6 Period ]])</f>
        <v>10.691279569999978</v>
      </c>
      <c r="O627" s="60">
        <f>Table8[[#This Row],[Erorr 2]]^2</f>
        <v>114.30345884389891</v>
      </c>
      <c r="P627" s="60">
        <f>ABS(Table8[[#This Row],[Erorr 2]])</f>
        <v>10.691279569999978</v>
      </c>
      <c r="Q627" s="8">
        <f>Table8[[#This Row],[Abs Erorr 4]]/Table8[[#This Row],[Adj Close]]</f>
        <v>5.937198002895204E-2</v>
      </c>
    </row>
    <row r="628" spans="6:17" x14ac:dyDescent="0.3">
      <c r="F628" s="97">
        <v>44375</v>
      </c>
      <c r="G628" s="98">
        <v>180.0241547</v>
      </c>
      <c r="H628" s="60">
        <f t="shared" si="18"/>
        <v>174.04637448999998</v>
      </c>
      <c r="I628" s="60">
        <f>(Table8[[#This Row],[Adj Close]]-Table8[[#This Row],[Forecast 3 Period]])</f>
        <v>5.9777802100000201</v>
      </c>
      <c r="J628" s="60">
        <f>Table8[[#This Row],[Erorr ]]^2</f>
        <v>35.733856239067883</v>
      </c>
      <c r="K628" s="60">
        <f>ABS(Table8[[#This Row],[Erorr ]])</f>
        <v>5.9777802100000201</v>
      </c>
      <c r="L628" s="8">
        <f>Table8[[#This Row],[Abs Erorr ]]/Table8[[#This Row],[Adj Close]]</f>
        <v>3.3205434126112966E-2</v>
      </c>
      <c r="M628" s="64">
        <f t="shared" si="19"/>
        <v>171.52562864999999</v>
      </c>
      <c r="N628" s="60">
        <f>(Table8[[#This Row],[Adj Close]]-Table8[[#This Row],[Forecast 6 Period ]])</f>
        <v>8.4985260500000095</v>
      </c>
      <c r="O628" s="60">
        <f>Table8[[#This Row],[Erorr 2]]^2</f>
        <v>72.224945022528757</v>
      </c>
      <c r="P628" s="60">
        <f>ABS(Table8[[#This Row],[Erorr 2]])</f>
        <v>8.4985260500000095</v>
      </c>
      <c r="Q628" s="8">
        <f>Table8[[#This Row],[Abs Erorr 4]]/Table8[[#This Row],[Adj Close]]</f>
        <v>4.7207698678892948E-2</v>
      </c>
    </row>
    <row r="629" spans="6:17" x14ac:dyDescent="0.3">
      <c r="F629" s="97">
        <v>44376</v>
      </c>
      <c r="G629" s="98">
        <v>184.3843689</v>
      </c>
      <c r="H629" s="60">
        <f t="shared" si="18"/>
        <v>177.21239624</v>
      </c>
      <c r="I629" s="60">
        <f>(Table8[[#This Row],[Adj Close]]-Table8[[#This Row],[Forecast 3 Period]])</f>
        <v>7.1719726599999944</v>
      </c>
      <c r="J629" s="60">
        <f>Table8[[#This Row],[Erorr ]]^2</f>
        <v>51.437191835787395</v>
      </c>
      <c r="K629" s="60">
        <f>ABS(Table8[[#This Row],[Erorr ]])</f>
        <v>7.1719726599999944</v>
      </c>
      <c r="L629" s="8">
        <f>Table8[[#This Row],[Abs Erorr ]]/Table8[[#This Row],[Adj Close]]</f>
        <v>3.889685824664281E-2</v>
      </c>
      <c r="M629" s="64">
        <f t="shared" si="19"/>
        <v>173.90817412999999</v>
      </c>
      <c r="N629" s="60">
        <f>(Table8[[#This Row],[Adj Close]]-Table8[[#This Row],[Forecast 6 Period ]])</f>
        <v>10.476194770000006</v>
      </c>
      <c r="O629" s="60">
        <f>Table8[[#This Row],[Erorr 2]]^2</f>
        <v>109.75065685897549</v>
      </c>
      <c r="P629" s="60">
        <f>ABS(Table8[[#This Row],[Erorr 2]])</f>
        <v>10.476194770000006</v>
      </c>
      <c r="Q629" s="8">
        <f>Table8[[#This Row],[Abs Erorr 4]]/Table8[[#This Row],[Adj Close]]</f>
        <v>5.6817152302545353E-2</v>
      </c>
    </row>
    <row r="630" spans="6:17" x14ac:dyDescent="0.3">
      <c r="F630" s="97">
        <v>44377</v>
      </c>
      <c r="G630" s="98">
        <v>181.78576659999999</v>
      </c>
      <c r="H630" s="60">
        <f t="shared" si="18"/>
        <v>181.78283844000001</v>
      </c>
      <c r="I630" s="60">
        <f>(Table8[[#This Row],[Adj Close]]-Table8[[#This Row],[Forecast 3 Period]])</f>
        <v>2.9281599999819719E-3</v>
      </c>
      <c r="J630" s="60">
        <f>Table8[[#This Row],[Erorr ]]^2</f>
        <v>8.5741209854944207E-6</v>
      </c>
      <c r="K630" s="60">
        <f>ABS(Table8[[#This Row],[Erorr ]])</f>
        <v>2.9281599999819719E-3</v>
      </c>
      <c r="L630" s="8">
        <f>Table8[[#This Row],[Abs Erorr ]]/Table8[[#This Row],[Adj Close]]</f>
        <v>1.6107751749481424E-5</v>
      </c>
      <c r="M630" s="64">
        <f t="shared" si="19"/>
        <v>176.91944580000001</v>
      </c>
      <c r="N630" s="60">
        <f>(Table8[[#This Row],[Adj Close]]-Table8[[#This Row],[Forecast 6 Period ]])</f>
        <v>4.8663207999999827</v>
      </c>
      <c r="O630" s="60">
        <f>Table8[[#This Row],[Erorr 2]]^2</f>
        <v>23.681078128512471</v>
      </c>
      <c r="P630" s="60">
        <f>ABS(Table8[[#This Row],[Erorr 2]])</f>
        <v>4.8663207999999827</v>
      </c>
      <c r="Q630" s="8">
        <f>Table8[[#This Row],[Abs Erorr 4]]/Table8[[#This Row],[Adj Close]]</f>
        <v>2.6769536972098579E-2</v>
      </c>
    </row>
    <row r="631" spans="6:17" x14ac:dyDescent="0.3">
      <c r="F631" s="97">
        <v>44378</v>
      </c>
      <c r="G631" s="98">
        <v>181.75656129999999</v>
      </c>
      <c r="H631" s="60">
        <f t="shared" si="18"/>
        <v>182.03686371999999</v>
      </c>
      <c r="I631" s="60">
        <f>(Table8[[#This Row],[Adj Close]]-Table8[[#This Row],[Forecast 3 Period]])</f>
        <v>-0.28030241999999816</v>
      </c>
      <c r="J631" s="60">
        <f>Table8[[#This Row],[Erorr ]]^2</f>
        <v>7.8569446657855369E-2</v>
      </c>
      <c r="K631" s="60">
        <f>ABS(Table8[[#This Row],[Erorr ]])</f>
        <v>0.28030241999999816</v>
      </c>
      <c r="L631" s="8">
        <f>Table8[[#This Row],[Abs Erorr ]]/Table8[[#This Row],[Adj Close]]</f>
        <v>1.5421859766445647E-3</v>
      </c>
      <c r="M631" s="64">
        <f t="shared" si="19"/>
        <v>179.25917053000001</v>
      </c>
      <c r="N631" s="60">
        <f>(Table8[[#This Row],[Adj Close]]-Table8[[#This Row],[Forecast 6 Period ]])</f>
        <v>2.4973907699999813</v>
      </c>
      <c r="O631" s="60">
        <f>Table8[[#This Row],[Erorr 2]]^2</f>
        <v>6.2369606580810997</v>
      </c>
      <c r="P631" s="60">
        <f>ABS(Table8[[#This Row],[Erorr 2]])</f>
        <v>2.4973907699999813</v>
      </c>
      <c r="Q631" s="8">
        <f>Table8[[#This Row],[Abs Erorr 4]]/Table8[[#This Row],[Adj Close]]</f>
        <v>1.3740306001266659E-2</v>
      </c>
    </row>
    <row r="632" spans="6:17" x14ac:dyDescent="0.3">
      <c r="F632" s="97">
        <v>44379</v>
      </c>
      <c r="G632" s="98">
        <v>182.67141720000001</v>
      </c>
      <c r="H632" s="60">
        <f t="shared" si="18"/>
        <v>182.55366516999999</v>
      </c>
      <c r="I632" s="60">
        <f>(Table8[[#This Row],[Adj Close]]-Table8[[#This Row],[Forecast 3 Period]])</f>
        <v>0.11775203000001966</v>
      </c>
      <c r="J632" s="60">
        <f>Table8[[#This Row],[Erorr ]]^2</f>
        <v>1.3865540569125529E-2</v>
      </c>
      <c r="K632" s="60">
        <f>ABS(Table8[[#This Row],[Erorr ]])</f>
        <v>0.11775203000001966</v>
      </c>
      <c r="L632" s="8">
        <f>Table8[[#This Row],[Abs Erorr ]]/Table8[[#This Row],[Adj Close]]</f>
        <v>6.446111373357192E-4</v>
      </c>
      <c r="M632" s="64">
        <f t="shared" si="19"/>
        <v>180.65774842000002</v>
      </c>
      <c r="N632" s="60">
        <f>(Table8[[#This Row],[Adj Close]]-Table8[[#This Row],[Forecast 6 Period ]])</f>
        <v>2.0136687799999891</v>
      </c>
      <c r="O632" s="60">
        <f>Table8[[#This Row],[Erorr 2]]^2</f>
        <v>4.0548619555466443</v>
      </c>
      <c r="P632" s="60">
        <f>ABS(Table8[[#This Row],[Erorr 2]])</f>
        <v>2.0136687799999891</v>
      </c>
      <c r="Q632" s="8">
        <f>Table8[[#This Row],[Abs Erorr 4]]/Table8[[#This Row],[Adj Close]]</f>
        <v>1.1023447515028033E-2</v>
      </c>
    </row>
    <row r="633" spans="6:17" x14ac:dyDescent="0.3">
      <c r="F633" s="97">
        <v>44383</v>
      </c>
      <c r="G633" s="98">
        <v>180.21879580000001</v>
      </c>
      <c r="H633" s="60">
        <f t="shared" si="18"/>
        <v>182.13126524999998</v>
      </c>
      <c r="I633" s="60">
        <f>(Table8[[#This Row],[Adj Close]]-Table8[[#This Row],[Forecast 3 Period]])</f>
        <v>-1.9124694499999748</v>
      </c>
      <c r="J633" s="60">
        <f>Table8[[#This Row],[Erorr ]]^2</f>
        <v>3.6575393971832062</v>
      </c>
      <c r="K633" s="60">
        <f>ABS(Table8[[#This Row],[Erorr ]])</f>
        <v>1.9124694499999748</v>
      </c>
      <c r="L633" s="8">
        <f>Table8[[#This Row],[Abs Erorr ]]/Table8[[#This Row],[Adj Close]]</f>
        <v>1.061193113354481E-2</v>
      </c>
      <c r="M633" s="64">
        <f t="shared" si="19"/>
        <v>182.12931976000002</v>
      </c>
      <c r="N633" s="60">
        <f>(Table8[[#This Row],[Adj Close]]-Table8[[#This Row],[Forecast 6 Period ]])</f>
        <v>-1.9105239600000061</v>
      </c>
      <c r="O633" s="60">
        <f>Table8[[#This Row],[Erorr 2]]^2</f>
        <v>3.6501018017341051</v>
      </c>
      <c r="P633" s="60">
        <f>ABS(Table8[[#This Row],[Erorr 2]])</f>
        <v>1.9105239600000061</v>
      </c>
      <c r="Q633" s="8">
        <f>Table8[[#This Row],[Abs Erorr 4]]/Table8[[#This Row],[Adj Close]]</f>
        <v>1.0601135977627069E-2</v>
      </c>
    </row>
    <row r="634" spans="6:17" x14ac:dyDescent="0.3">
      <c r="F634" s="97">
        <v>44384</v>
      </c>
      <c r="G634" s="98">
        <v>183.27484129999999</v>
      </c>
      <c r="H634" s="60">
        <f t="shared" si="18"/>
        <v>181.41591187</v>
      </c>
      <c r="I634" s="60">
        <f>(Table8[[#This Row],[Adj Close]]-Table8[[#This Row],[Forecast 3 Period]])</f>
        <v>1.8589294299999892</v>
      </c>
      <c r="J634" s="60">
        <f>Table8[[#This Row],[Erorr ]]^2</f>
        <v>3.4556186257200849</v>
      </c>
      <c r="K634" s="60">
        <f>ABS(Table8[[#This Row],[Erorr ]])</f>
        <v>1.8589294299999892</v>
      </c>
      <c r="L634" s="8">
        <f>Table8[[#This Row],[Abs Erorr ]]/Table8[[#This Row],[Adj Close]]</f>
        <v>1.0142851123560019E-2</v>
      </c>
      <c r="M634" s="64">
        <f t="shared" si="19"/>
        <v>181.72736053999998</v>
      </c>
      <c r="N634" s="60">
        <f>(Table8[[#This Row],[Adj Close]]-Table8[[#This Row],[Forecast 6 Period ]])</f>
        <v>1.5474807600000133</v>
      </c>
      <c r="O634" s="60">
        <f>Table8[[#This Row],[Erorr 2]]^2</f>
        <v>2.394696702570219</v>
      </c>
      <c r="P634" s="60">
        <f>ABS(Table8[[#This Row],[Erorr 2]])</f>
        <v>1.5474807600000133</v>
      </c>
      <c r="Q634" s="8">
        <f>Table8[[#This Row],[Abs Erorr 4]]/Table8[[#This Row],[Adj Close]]</f>
        <v>8.4434980220059984E-3</v>
      </c>
    </row>
    <row r="635" spans="6:17" x14ac:dyDescent="0.3">
      <c r="F635" s="97">
        <v>44385</v>
      </c>
      <c r="G635" s="98">
        <v>182.50596619999999</v>
      </c>
      <c r="H635" s="60">
        <f t="shared" si="18"/>
        <v>182.17700042000001</v>
      </c>
      <c r="I635" s="60">
        <f>(Table8[[#This Row],[Adj Close]]-Table8[[#This Row],[Forecast 3 Period]])</f>
        <v>0.32896577999997589</v>
      </c>
      <c r="J635" s="60">
        <f>Table8[[#This Row],[Erorr ]]^2</f>
        <v>0.10821848441099254</v>
      </c>
      <c r="K635" s="60">
        <f>ABS(Table8[[#This Row],[Erorr ]])</f>
        <v>0.32896577999997589</v>
      </c>
      <c r="L635" s="8">
        <f>Table8[[#This Row],[Abs Erorr ]]/Table8[[#This Row],[Adj Close]]</f>
        <v>1.8024932929561178E-3</v>
      </c>
      <c r="M635" s="64">
        <f t="shared" si="19"/>
        <v>182.20133667000002</v>
      </c>
      <c r="N635" s="60">
        <f>(Table8[[#This Row],[Adj Close]]-Table8[[#This Row],[Forecast 6 Period ]])</f>
        <v>0.30462952999997128</v>
      </c>
      <c r="O635" s="60">
        <f>Table8[[#This Row],[Erorr 2]]^2</f>
        <v>9.2799150548003403E-2</v>
      </c>
      <c r="P635" s="60">
        <f>ABS(Table8[[#This Row],[Erorr 2]])</f>
        <v>0.30462952999997128</v>
      </c>
      <c r="Q635" s="8">
        <f>Table8[[#This Row],[Abs Erorr 4]]/Table8[[#This Row],[Adj Close]]</f>
        <v>1.6691483371351359E-3</v>
      </c>
    </row>
    <row r="636" spans="6:17" x14ac:dyDescent="0.3">
      <c r="F636" s="97">
        <v>44386</v>
      </c>
      <c r="G636" s="98">
        <v>184.22863770000001</v>
      </c>
      <c r="H636" s="60">
        <f t="shared" si="18"/>
        <v>182.05047761</v>
      </c>
      <c r="I636" s="60">
        <f>(Table8[[#This Row],[Adj Close]]-Table8[[#This Row],[Forecast 3 Period]])</f>
        <v>2.1781600900000058</v>
      </c>
      <c r="J636" s="60">
        <f>Table8[[#This Row],[Erorr ]]^2</f>
        <v>4.7443813776688328</v>
      </c>
      <c r="K636" s="60">
        <f>ABS(Table8[[#This Row],[Erorr ]])</f>
        <v>2.1781600900000058</v>
      </c>
      <c r="L636" s="8">
        <f>Table8[[#This Row],[Abs Erorr ]]/Table8[[#This Row],[Adj Close]]</f>
        <v>1.1823135193275143E-2</v>
      </c>
      <c r="M636" s="64">
        <f t="shared" si="19"/>
        <v>182.08843689</v>
      </c>
      <c r="N636" s="60">
        <f>(Table8[[#This Row],[Adj Close]]-Table8[[#This Row],[Forecast 6 Period ]])</f>
        <v>2.1402008100000103</v>
      </c>
      <c r="O636" s="60">
        <f>Table8[[#This Row],[Erorr 2]]^2</f>
        <v>4.5804595071246998</v>
      </c>
      <c r="P636" s="60">
        <f>ABS(Table8[[#This Row],[Erorr 2]])</f>
        <v>2.1402008100000103</v>
      </c>
      <c r="Q636" s="8">
        <f>Table8[[#This Row],[Abs Erorr 4]]/Table8[[#This Row],[Adj Close]]</f>
        <v>1.1617090788486084E-2</v>
      </c>
    </row>
    <row r="637" spans="6:17" x14ac:dyDescent="0.3">
      <c r="F637" s="97">
        <v>44389</v>
      </c>
      <c r="G637" s="98">
        <v>185.65931699999999</v>
      </c>
      <c r="H637" s="60">
        <f t="shared" si="18"/>
        <v>183.42569732999999</v>
      </c>
      <c r="I637" s="60">
        <f>(Table8[[#This Row],[Adj Close]]-Table8[[#This Row],[Forecast 3 Period]])</f>
        <v>2.2336196699999959</v>
      </c>
      <c r="J637" s="60">
        <f>Table8[[#This Row],[Erorr ]]^2</f>
        <v>4.9890568302108909</v>
      </c>
      <c r="K637" s="60">
        <f>ABS(Table8[[#This Row],[Erorr ]])</f>
        <v>2.2336196699999959</v>
      </c>
      <c r="L637" s="8">
        <f>Table8[[#This Row],[Abs Erorr ]]/Table8[[#This Row],[Adj Close]]</f>
        <v>1.2030743762781354E-2</v>
      </c>
      <c r="M637" s="64">
        <f t="shared" si="19"/>
        <v>182.48844605000002</v>
      </c>
      <c r="N637" s="60">
        <f>(Table8[[#This Row],[Adj Close]]-Table8[[#This Row],[Forecast 6 Period ]])</f>
        <v>3.1708709499999657</v>
      </c>
      <c r="O637" s="60">
        <f>Table8[[#This Row],[Erorr 2]]^2</f>
        <v>10.054422581553684</v>
      </c>
      <c r="P637" s="60">
        <f>ABS(Table8[[#This Row],[Erorr 2]])</f>
        <v>3.1708709499999657</v>
      </c>
      <c r="Q637" s="8">
        <f>Table8[[#This Row],[Abs Erorr 4]]/Table8[[#This Row],[Adj Close]]</f>
        <v>1.707897562716966E-2</v>
      </c>
    </row>
    <row r="638" spans="6:17" x14ac:dyDescent="0.3">
      <c r="F638" s="97">
        <v>44390</v>
      </c>
      <c r="G638" s="98">
        <v>184.42329409999999</v>
      </c>
      <c r="H638" s="60">
        <f t="shared" si="18"/>
        <v>184.28410797000001</v>
      </c>
      <c r="I638" s="60">
        <f>(Table8[[#This Row],[Adj Close]]-Table8[[#This Row],[Forecast 3 Period]])</f>
        <v>0.13918612999998459</v>
      </c>
      <c r="J638" s="60">
        <f>Table8[[#This Row],[Erorr ]]^2</f>
        <v>1.9372778784372609E-2</v>
      </c>
      <c r="K638" s="60">
        <f>ABS(Table8[[#This Row],[Erorr ]])</f>
        <v>0.13918612999998459</v>
      </c>
      <c r="L638" s="8">
        <f>Table8[[#This Row],[Abs Erorr ]]/Table8[[#This Row],[Adj Close]]</f>
        <v>7.547101394063245E-4</v>
      </c>
      <c r="M638" s="64">
        <f t="shared" si="19"/>
        <v>183.42277374</v>
      </c>
      <c r="N638" s="60">
        <f>(Table8[[#This Row],[Adj Close]]-Table8[[#This Row],[Forecast 6 Period ]])</f>
        <v>1.0005203599999959</v>
      </c>
      <c r="O638" s="60">
        <f>Table8[[#This Row],[Erorr 2]]^2</f>
        <v>1.0010409907745215</v>
      </c>
      <c r="P638" s="60">
        <f>ABS(Table8[[#This Row],[Erorr 2]])</f>
        <v>1.0005203599999959</v>
      </c>
      <c r="Q638" s="8">
        <f>Table8[[#This Row],[Abs Erorr 4]]/Table8[[#This Row],[Adj Close]]</f>
        <v>5.4251300785110312E-3</v>
      </c>
    </row>
    <row r="639" spans="6:17" x14ac:dyDescent="0.3">
      <c r="F639" s="97">
        <v>44391</v>
      </c>
      <c r="G639" s="98">
        <v>185.83451840000001</v>
      </c>
      <c r="H639" s="60">
        <f t="shared" si="18"/>
        <v>184.73570405000001</v>
      </c>
      <c r="I639" s="60">
        <f>(Table8[[#This Row],[Adj Close]]-Table8[[#This Row],[Forecast 3 Period]])</f>
        <v>1.0988143499999978</v>
      </c>
      <c r="J639" s="60">
        <f>Table8[[#This Row],[Erorr ]]^2</f>
        <v>1.2073929757659176</v>
      </c>
      <c r="K639" s="60">
        <f>ABS(Table8[[#This Row],[Erorr ]])</f>
        <v>1.0988143499999978</v>
      </c>
      <c r="L639" s="8">
        <f>Table8[[#This Row],[Abs Erorr ]]/Table8[[#This Row],[Adj Close]]</f>
        <v>5.9128646252622017E-3</v>
      </c>
      <c r="M639" s="64">
        <f t="shared" si="19"/>
        <v>183.71280670999997</v>
      </c>
      <c r="N639" s="60">
        <f>(Table8[[#This Row],[Adj Close]]-Table8[[#This Row],[Forecast 6 Period ]])</f>
        <v>2.1217116900000406</v>
      </c>
      <c r="O639" s="60">
        <f>Table8[[#This Row],[Erorr 2]]^2</f>
        <v>4.5016604954828283</v>
      </c>
      <c r="P639" s="60">
        <f>ABS(Table8[[#This Row],[Erorr 2]])</f>
        <v>2.1217116900000406</v>
      </c>
      <c r="Q639" s="8">
        <f>Table8[[#This Row],[Abs Erorr 4]]/Table8[[#This Row],[Adj Close]]</f>
        <v>1.1417209828763656E-2</v>
      </c>
    </row>
    <row r="640" spans="6:17" x14ac:dyDescent="0.3">
      <c r="F640" s="97">
        <v>44392</v>
      </c>
      <c r="G640" s="98">
        <v>181.5813751</v>
      </c>
      <c r="H640" s="60">
        <f t="shared" si="18"/>
        <v>185.35859069000003</v>
      </c>
      <c r="I640" s="60">
        <f>(Table8[[#This Row],[Adj Close]]-Table8[[#This Row],[Forecast 3 Period]])</f>
        <v>-3.7772155900000257</v>
      </c>
      <c r="J640" s="60">
        <f>Table8[[#This Row],[Erorr ]]^2</f>
        <v>14.267357613339243</v>
      </c>
      <c r="K640" s="60">
        <f>ABS(Table8[[#This Row],[Erorr ]])</f>
        <v>3.7772155900000257</v>
      </c>
      <c r="L640" s="8">
        <f>Table8[[#This Row],[Abs Erorr ]]/Table8[[#This Row],[Adj Close]]</f>
        <v>2.0801778750270217E-2</v>
      </c>
      <c r="M640" s="64">
        <f t="shared" si="19"/>
        <v>184.60723419000001</v>
      </c>
      <c r="N640" s="60">
        <f>(Table8[[#This Row],[Adj Close]]-Table8[[#This Row],[Forecast 6 Period ]])</f>
        <v>-3.0258590900000115</v>
      </c>
      <c r="O640" s="60">
        <f>Table8[[#This Row],[Erorr 2]]^2</f>
        <v>9.1558232325356972</v>
      </c>
      <c r="P640" s="60">
        <f>ABS(Table8[[#This Row],[Erorr 2]])</f>
        <v>3.0258590900000115</v>
      </c>
      <c r="Q640" s="8">
        <f>Table8[[#This Row],[Abs Erorr 4]]/Table8[[#This Row],[Adj Close]]</f>
        <v>1.6663928711486069E-2</v>
      </c>
    </row>
    <row r="641" spans="6:17" x14ac:dyDescent="0.3">
      <c r="F641" s="97">
        <v>44393</v>
      </c>
      <c r="G641" s="98">
        <v>178.49612429999999</v>
      </c>
      <c r="H641" s="60">
        <f t="shared" si="18"/>
        <v>183.70989378999997</v>
      </c>
      <c r="I641" s="60">
        <f>(Table8[[#This Row],[Adj Close]]-Table8[[#This Row],[Forecast 3 Period]])</f>
        <v>-5.2137694899999758</v>
      </c>
      <c r="J641" s="60">
        <f>Table8[[#This Row],[Erorr ]]^2</f>
        <v>27.183392294854606</v>
      </c>
      <c r="K641" s="60">
        <f>ABS(Table8[[#This Row],[Erorr ]])</f>
        <v>5.2137694899999758</v>
      </c>
      <c r="L641" s="8">
        <f>Table8[[#This Row],[Abs Erorr ]]/Table8[[#This Row],[Adj Close]]</f>
        <v>2.9209426873813508E-2</v>
      </c>
      <c r="M641" s="64">
        <f t="shared" si="19"/>
        <v>184.17316131000001</v>
      </c>
      <c r="N641" s="60">
        <f>(Table8[[#This Row],[Adj Close]]-Table8[[#This Row],[Forecast 6 Period ]])</f>
        <v>-5.6770370100000207</v>
      </c>
      <c r="O641" s="60">
        <f>Table8[[#This Row],[Erorr 2]]^2</f>
        <v>32.228749212909975</v>
      </c>
      <c r="P641" s="60">
        <f>ABS(Table8[[#This Row],[Erorr 2]])</f>
        <v>5.6770370100000207</v>
      </c>
      <c r="Q641" s="8">
        <f>Table8[[#This Row],[Abs Erorr 4]]/Table8[[#This Row],[Adj Close]]</f>
        <v>3.1804819473046794E-2</v>
      </c>
    </row>
    <row r="642" spans="6:17" x14ac:dyDescent="0.3">
      <c r="F642" s="97">
        <v>44396</v>
      </c>
      <c r="G642" s="98">
        <v>175.80020139999999</v>
      </c>
      <c r="H642" s="60">
        <f t="shared" si="18"/>
        <v>181.62321777</v>
      </c>
      <c r="I642" s="60">
        <f>(Table8[[#This Row],[Adj Close]]-Table8[[#This Row],[Forecast 3 Period]])</f>
        <v>-5.8230163700000048</v>
      </c>
      <c r="J642" s="60">
        <f>Table8[[#This Row],[Erorr ]]^2</f>
        <v>33.907519645288033</v>
      </c>
      <c r="K642" s="60">
        <f>ABS(Table8[[#This Row],[Erorr ]])</f>
        <v>5.8230163700000048</v>
      </c>
      <c r="L642" s="8">
        <f>Table8[[#This Row],[Abs Erorr ]]/Table8[[#This Row],[Adj Close]]</f>
        <v>3.3122922065093867E-2</v>
      </c>
      <c r="M642" s="64">
        <f t="shared" si="19"/>
        <v>183.05585784999997</v>
      </c>
      <c r="N642" s="60">
        <f>(Table8[[#This Row],[Adj Close]]-Table8[[#This Row],[Forecast 6 Period ]])</f>
        <v>-7.2556564499999752</v>
      </c>
      <c r="O642" s="60">
        <f>Table8[[#This Row],[Erorr 2]]^2</f>
        <v>52.644550520426243</v>
      </c>
      <c r="P642" s="60">
        <f>ABS(Table8[[#This Row],[Erorr 2]])</f>
        <v>7.2556564499999752</v>
      </c>
      <c r="Q642" s="8">
        <f>Table8[[#This Row],[Abs Erorr 4]]/Table8[[#This Row],[Adj Close]]</f>
        <v>4.1272173707532368E-2</v>
      </c>
    </row>
    <row r="643" spans="6:17" x14ac:dyDescent="0.3">
      <c r="F643" s="97">
        <v>44397</v>
      </c>
      <c r="G643" s="98">
        <v>176.4425507</v>
      </c>
      <c r="H643" s="60">
        <f t="shared" si="18"/>
        <v>178.34333038</v>
      </c>
      <c r="I643" s="60">
        <f>(Table8[[#This Row],[Adj Close]]-Table8[[#This Row],[Forecast 3 Period]])</f>
        <v>-1.9007796799999994</v>
      </c>
      <c r="J643" s="60">
        <f>Table8[[#This Row],[Erorr ]]^2</f>
        <v>3.6129633919009003</v>
      </c>
      <c r="K643" s="60">
        <f>ABS(Table8[[#This Row],[Erorr ]])</f>
        <v>1.9007796799999994</v>
      </c>
      <c r="L643" s="8">
        <f>Table8[[#This Row],[Abs Erorr ]]/Table8[[#This Row],[Adj Close]]</f>
        <v>1.0772796428407104E-2</v>
      </c>
      <c r="M643" s="64">
        <f t="shared" si="19"/>
        <v>181.35070494999999</v>
      </c>
      <c r="N643" s="60">
        <f>(Table8[[#This Row],[Adj Close]]-Table8[[#This Row],[Forecast 6 Period ]])</f>
        <v>-4.9081542499999955</v>
      </c>
      <c r="O643" s="60">
        <f>Table8[[#This Row],[Erorr 2]]^2</f>
        <v>24.089978141793019</v>
      </c>
      <c r="P643" s="60">
        <f>ABS(Table8[[#This Row],[Erorr 2]])</f>
        <v>4.9081542499999955</v>
      </c>
      <c r="Q643" s="8">
        <f>Table8[[#This Row],[Abs Erorr 4]]/Table8[[#This Row],[Adj Close]]</f>
        <v>2.7817293677335143E-2</v>
      </c>
    </row>
    <row r="644" spans="6:17" x14ac:dyDescent="0.3">
      <c r="F644" s="97">
        <v>44398</v>
      </c>
      <c r="G644" s="98">
        <v>178.12628169999999</v>
      </c>
      <c r="H644" s="60">
        <f t="shared" si="18"/>
        <v>176.86591798999999</v>
      </c>
      <c r="I644" s="60">
        <f>(Table8[[#This Row],[Adj Close]]-Table8[[#This Row],[Forecast 3 Period]])</f>
        <v>1.2603637100000071</v>
      </c>
      <c r="J644" s="60">
        <f>Table8[[#This Row],[Erorr ]]^2</f>
        <v>1.588516681484982</v>
      </c>
      <c r="K644" s="60">
        <f>ABS(Table8[[#This Row],[Erorr ]])</f>
        <v>1.2603637100000071</v>
      </c>
      <c r="L644" s="8">
        <f>Table8[[#This Row],[Abs Erorr ]]/Table8[[#This Row],[Adj Close]]</f>
        <v>7.0756751781452989E-3</v>
      </c>
      <c r="M644" s="64">
        <f t="shared" si="19"/>
        <v>179.48983155000002</v>
      </c>
      <c r="N644" s="60">
        <f>(Table8[[#This Row],[Adj Close]]-Table8[[#This Row],[Forecast 6 Period ]])</f>
        <v>-1.3635498500000267</v>
      </c>
      <c r="O644" s="60">
        <f>Table8[[#This Row],[Erorr 2]]^2</f>
        <v>1.8592681934350954</v>
      </c>
      <c r="P644" s="60">
        <f>ABS(Table8[[#This Row],[Erorr 2]])</f>
        <v>1.3635498500000267</v>
      </c>
      <c r="Q644" s="8">
        <f>Table8[[#This Row],[Abs Erorr 4]]/Table8[[#This Row],[Adj Close]]</f>
        <v>7.6549616204110481E-3</v>
      </c>
    </row>
    <row r="645" spans="6:17" x14ac:dyDescent="0.3">
      <c r="F645" s="97">
        <v>44399</v>
      </c>
      <c r="G645" s="98">
        <v>178.11654659999999</v>
      </c>
      <c r="H645" s="60">
        <f t="shared" si="18"/>
        <v>176.92333830999999</v>
      </c>
      <c r="I645" s="60">
        <f>(Table8[[#This Row],[Adj Close]]-Table8[[#This Row],[Forecast 3 Period]])</f>
        <v>1.1932082900000012</v>
      </c>
      <c r="J645" s="60">
        <f>Table8[[#This Row],[Erorr ]]^2</f>
        <v>1.423746023324727</v>
      </c>
      <c r="K645" s="60">
        <f>ABS(Table8[[#This Row],[Erorr ]])</f>
        <v>1.1932082900000012</v>
      </c>
      <c r="L645" s="8">
        <f>Table8[[#This Row],[Abs Erorr ]]/Table8[[#This Row],[Adj Close]]</f>
        <v>6.6990311275213167E-3</v>
      </c>
      <c r="M645" s="64">
        <f t="shared" si="19"/>
        <v>178.51462096999998</v>
      </c>
      <c r="N645" s="60">
        <f>(Table8[[#This Row],[Adj Close]]-Table8[[#This Row],[Forecast 6 Period ]])</f>
        <v>-0.39807436999998913</v>
      </c>
      <c r="O645" s="60">
        <f>Table8[[#This Row],[Erorr 2]]^2</f>
        <v>0.15846320405088823</v>
      </c>
      <c r="P645" s="60">
        <f>ABS(Table8[[#This Row],[Erorr 2]])</f>
        <v>0.39807436999998913</v>
      </c>
      <c r="Q645" s="8">
        <f>Table8[[#This Row],[Abs Erorr 4]]/Table8[[#This Row],[Adj Close]]</f>
        <v>2.2349095443330875E-3</v>
      </c>
    </row>
    <row r="646" spans="6:17" x14ac:dyDescent="0.3">
      <c r="F646" s="97">
        <v>44400</v>
      </c>
      <c r="G646" s="98">
        <v>182.00959779999999</v>
      </c>
      <c r="H646" s="60">
        <f t="shared" ref="H646:H709" si="20">$A$10*G645+$A$11*G644+$A$12*G643</f>
        <v>177.61726835999997</v>
      </c>
      <c r="I646" s="60">
        <f>(Table8[[#This Row],[Adj Close]]-Table8[[#This Row],[Forecast 3 Period]])</f>
        <v>4.3923294400000259</v>
      </c>
      <c r="J646" s="60">
        <f>Table8[[#This Row],[Erorr ]]^2</f>
        <v>19.292557909490942</v>
      </c>
      <c r="K646" s="60">
        <f>ABS(Table8[[#This Row],[Erorr ]])</f>
        <v>4.3923294400000259</v>
      </c>
      <c r="L646" s="8">
        <f>Table8[[#This Row],[Abs Erorr ]]/Table8[[#This Row],[Adj Close]]</f>
        <v>2.4132405615370389E-2</v>
      </c>
      <c r="M646" s="64">
        <f t="shared" si="19"/>
        <v>177.70486602</v>
      </c>
      <c r="N646" s="60">
        <f>(Table8[[#This Row],[Adj Close]]-Table8[[#This Row],[Forecast 6 Period ]])</f>
        <v>4.3047317799999973</v>
      </c>
      <c r="O646" s="60">
        <f>Table8[[#This Row],[Erorr 2]]^2</f>
        <v>18.530715697741947</v>
      </c>
      <c r="P646" s="60">
        <f>ABS(Table8[[#This Row],[Erorr 2]])</f>
        <v>4.3047317799999973</v>
      </c>
      <c r="Q646" s="8">
        <f>Table8[[#This Row],[Abs Erorr 4]]/Table8[[#This Row],[Adj Close]]</f>
        <v>2.3651125171597943E-2</v>
      </c>
    </row>
    <row r="647" spans="6:17" x14ac:dyDescent="0.3">
      <c r="F647" s="97">
        <v>44403</v>
      </c>
      <c r="G647" s="98">
        <v>179.5667114</v>
      </c>
      <c r="H647" s="60">
        <f t="shared" si="20"/>
        <v>179.67668761000002</v>
      </c>
      <c r="I647" s="60">
        <f>(Table8[[#This Row],[Adj Close]]-Table8[[#This Row],[Forecast 3 Period]])</f>
        <v>-0.10997621000001345</v>
      </c>
      <c r="J647" s="60">
        <f>Table8[[#This Row],[Erorr ]]^2</f>
        <v>1.2094766765967059E-2</v>
      </c>
      <c r="K647" s="60">
        <f>ABS(Table8[[#This Row],[Erorr ]])</f>
        <v>0.10997621000001345</v>
      </c>
      <c r="L647" s="8">
        <f>Table8[[#This Row],[Abs Erorr ]]/Table8[[#This Row],[Adj Close]]</f>
        <v>6.124532166490044E-4</v>
      </c>
      <c r="M647" s="64">
        <f t="shared" si="19"/>
        <v>178.36862793</v>
      </c>
      <c r="N647" s="60">
        <f>(Table8[[#This Row],[Adj Close]]-Table8[[#This Row],[Forecast 6 Period ]])</f>
        <v>1.1980834700000003</v>
      </c>
      <c r="O647" s="60">
        <f>Table8[[#This Row],[Erorr 2]]^2</f>
        <v>1.4354040010872415</v>
      </c>
      <c r="P647" s="60">
        <f>ABS(Table8[[#This Row],[Erorr 2]])</f>
        <v>1.1980834700000003</v>
      </c>
      <c r="Q647" s="8">
        <f>Table8[[#This Row],[Abs Erorr 4]]/Table8[[#This Row],[Adj Close]]</f>
        <v>6.6720800345403007E-3</v>
      </c>
    </row>
    <row r="648" spans="6:17" x14ac:dyDescent="0.3">
      <c r="F648" s="97">
        <v>44404</v>
      </c>
      <c r="G648" s="98">
        <v>178.61293029999999</v>
      </c>
      <c r="H648" s="60">
        <f t="shared" si="20"/>
        <v>179.86452788</v>
      </c>
      <c r="I648" s="60">
        <f>(Table8[[#This Row],[Adj Close]]-Table8[[#This Row],[Forecast 3 Period]])</f>
        <v>-1.2515975800000092</v>
      </c>
      <c r="J648" s="60">
        <f>Table8[[#This Row],[Erorr ]]^2</f>
        <v>1.5664965022618795</v>
      </c>
      <c r="K648" s="60">
        <f>ABS(Table8[[#This Row],[Erorr ]])</f>
        <v>1.2515975800000092</v>
      </c>
      <c r="L648" s="8">
        <f>Table8[[#This Row],[Abs Erorr ]]/Table8[[#This Row],[Adj Close]]</f>
        <v>7.0073178794940209E-3</v>
      </c>
      <c r="M648" s="64">
        <f t="shared" si="19"/>
        <v>178.78810270999998</v>
      </c>
      <c r="N648" s="60">
        <f>(Table8[[#This Row],[Adj Close]]-Table8[[#This Row],[Forecast 6 Period ]])</f>
        <v>-0.17517240999998762</v>
      </c>
      <c r="O648" s="60">
        <f>Table8[[#This Row],[Erorr 2]]^2</f>
        <v>3.0685373225203764E-2</v>
      </c>
      <c r="P648" s="60">
        <f>ABS(Table8[[#This Row],[Erorr 2]])</f>
        <v>0.17517240999998762</v>
      </c>
      <c r="Q648" s="8">
        <f>Table8[[#This Row],[Abs Erorr 4]]/Table8[[#This Row],[Adj Close]]</f>
        <v>9.8073756309672742E-4</v>
      </c>
    </row>
    <row r="649" spans="6:17" x14ac:dyDescent="0.3">
      <c r="F649" s="97">
        <v>44405</v>
      </c>
      <c r="G649" s="98">
        <v>178.22361760000001</v>
      </c>
      <c r="H649" s="60">
        <f t="shared" si="20"/>
        <v>179.91806487999997</v>
      </c>
      <c r="I649" s="60">
        <f>(Table8[[#This Row],[Adj Close]]-Table8[[#This Row],[Forecast 3 Period]])</f>
        <v>-1.694447279999963</v>
      </c>
      <c r="J649" s="60">
        <f>Table8[[#This Row],[Erorr ]]^2</f>
        <v>2.8711515846992732</v>
      </c>
      <c r="K649" s="60">
        <f>ABS(Table8[[#This Row],[Erorr ]])</f>
        <v>1.694447279999963</v>
      </c>
      <c r="L649" s="8">
        <f>Table8[[#This Row],[Abs Erorr ]]/Table8[[#This Row],[Adj Close]]</f>
        <v>9.5074227693151877E-3</v>
      </c>
      <c r="M649" s="64">
        <f t="shared" ref="M649:M712" si="21">$B$10*G648+$B$11*G647+$B$12*G646+$B$13*G645+$B$14*G644+$B$15*G643</f>
        <v>179.11804046000003</v>
      </c>
      <c r="N649" s="60">
        <f>(Table8[[#This Row],[Adj Close]]-Table8[[#This Row],[Forecast 6 Period ]])</f>
        <v>-0.89442286000002014</v>
      </c>
      <c r="O649" s="60">
        <f>Table8[[#This Row],[Erorr 2]]^2</f>
        <v>0.79999225249061567</v>
      </c>
      <c r="P649" s="60">
        <f>ABS(Table8[[#This Row],[Erorr 2]])</f>
        <v>0.89442286000002014</v>
      </c>
      <c r="Q649" s="8">
        <f>Table8[[#This Row],[Abs Erorr 4]]/Table8[[#This Row],[Adj Close]]</f>
        <v>5.0185428398577189E-3</v>
      </c>
    </row>
    <row r="650" spans="6:17" x14ac:dyDescent="0.3">
      <c r="F650" s="97">
        <v>44406</v>
      </c>
      <c r="G650" s="98">
        <v>178.4571991</v>
      </c>
      <c r="H650" s="60">
        <f t="shared" si="20"/>
        <v>178.74333955</v>
      </c>
      <c r="I650" s="60">
        <f>(Table8[[#This Row],[Adj Close]]-Table8[[#This Row],[Forecast 3 Period]])</f>
        <v>-0.28614045000000488</v>
      </c>
      <c r="J650" s="60">
        <f>Table8[[#This Row],[Erorr ]]^2</f>
        <v>8.1876357126205293E-2</v>
      </c>
      <c r="K650" s="60">
        <f>ABS(Table8[[#This Row],[Erorr ]])</f>
        <v>0.28614045000000488</v>
      </c>
      <c r="L650" s="8">
        <f>Table8[[#This Row],[Abs Erorr ]]/Table8[[#This Row],[Adj Close]]</f>
        <v>1.6034121987965511E-3</v>
      </c>
      <c r="M650" s="64">
        <f t="shared" si="21"/>
        <v>179.30685425000001</v>
      </c>
      <c r="N650" s="60">
        <f>(Table8[[#This Row],[Adj Close]]-Table8[[#This Row],[Forecast 6 Period ]])</f>
        <v>-0.84965515000001801</v>
      </c>
      <c r="O650" s="60">
        <f>Table8[[#This Row],[Erorr 2]]^2</f>
        <v>0.72191387392155315</v>
      </c>
      <c r="P650" s="60">
        <f>ABS(Table8[[#This Row],[Erorr 2]])</f>
        <v>0.84965515000001801</v>
      </c>
      <c r="Q650" s="8">
        <f>Table8[[#This Row],[Abs Erorr 4]]/Table8[[#This Row],[Adj Close]]</f>
        <v>4.7611144536898542E-3</v>
      </c>
    </row>
    <row r="651" spans="6:17" x14ac:dyDescent="0.3">
      <c r="F651" s="97">
        <v>44407</v>
      </c>
      <c r="G651" s="98">
        <v>177.1822205</v>
      </c>
      <c r="H651" s="60">
        <f t="shared" si="20"/>
        <v>178.43384400999997</v>
      </c>
      <c r="I651" s="60">
        <f>(Table8[[#This Row],[Adj Close]]-Table8[[#This Row],[Forecast 3 Period]])</f>
        <v>-1.2516235099999733</v>
      </c>
      <c r="J651" s="60">
        <f>Table8[[#This Row],[Erorr ]]^2</f>
        <v>1.5665614107846533</v>
      </c>
      <c r="K651" s="60">
        <f>ABS(Table8[[#This Row],[Erorr ]])</f>
        <v>1.2516235099999733</v>
      </c>
      <c r="L651" s="8">
        <f>Table8[[#This Row],[Abs Erorr ]]/Table8[[#This Row],[Adj Close]]</f>
        <v>7.0640468691946061E-3</v>
      </c>
      <c r="M651" s="64">
        <f t="shared" si="21"/>
        <v>178.98470612</v>
      </c>
      <c r="N651" s="60">
        <f>(Table8[[#This Row],[Adj Close]]-Table8[[#This Row],[Forecast 6 Period ]])</f>
        <v>-1.8024856199999988</v>
      </c>
      <c r="O651" s="60">
        <f>Table8[[#This Row],[Erorr 2]]^2</f>
        <v>3.24895441030678</v>
      </c>
      <c r="P651" s="60">
        <f>ABS(Table8[[#This Row],[Erorr 2]])</f>
        <v>1.8024856199999988</v>
      </c>
      <c r="Q651" s="8">
        <f>Table8[[#This Row],[Abs Erorr 4]]/Table8[[#This Row],[Adj Close]]</f>
        <v>1.0173061466965862E-2</v>
      </c>
    </row>
    <row r="652" spans="6:17" x14ac:dyDescent="0.3">
      <c r="F652" s="97">
        <v>44410</v>
      </c>
      <c r="G652" s="98">
        <v>183.1288605</v>
      </c>
      <c r="H652" s="60">
        <f t="shared" si="20"/>
        <v>177.87713321000001</v>
      </c>
      <c r="I652" s="60">
        <f>(Table8[[#This Row],[Adj Close]]-Table8[[#This Row],[Forecast 3 Period]])</f>
        <v>5.2517272899999909</v>
      </c>
      <c r="J652" s="60">
        <f>Table8[[#This Row],[Erorr ]]^2</f>
        <v>27.58063952853065</v>
      </c>
      <c r="K652" s="60">
        <f>ABS(Table8[[#This Row],[Erorr ]])</f>
        <v>5.2517272899999909</v>
      </c>
      <c r="L652" s="8">
        <f>Table8[[#This Row],[Abs Erorr ]]/Table8[[#This Row],[Adj Close]]</f>
        <v>2.8677769717242306E-2</v>
      </c>
      <c r="M652" s="64">
        <f t="shared" si="21"/>
        <v>178.65282442</v>
      </c>
      <c r="N652" s="60">
        <f>(Table8[[#This Row],[Adj Close]]-Table8[[#This Row],[Forecast 6 Period ]])</f>
        <v>4.4760360800000001</v>
      </c>
      <c r="O652" s="60">
        <f>Table8[[#This Row],[Erorr 2]]^2</f>
        <v>20.034898989461766</v>
      </c>
      <c r="P652" s="60">
        <f>ABS(Table8[[#This Row],[Erorr 2]])</f>
        <v>4.4760360800000001</v>
      </c>
      <c r="Q652" s="8">
        <f>Table8[[#This Row],[Abs Erorr 4]]/Table8[[#This Row],[Adj Close]]</f>
        <v>2.4442002575557991E-2</v>
      </c>
    </row>
    <row r="653" spans="6:17" x14ac:dyDescent="0.3">
      <c r="F653" s="97">
        <v>44411</v>
      </c>
      <c r="G653" s="98">
        <v>187.8491516</v>
      </c>
      <c r="H653" s="60">
        <f t="shared" si="20"/>
        <v>179.94337007999999</v>
      </c>
      <c r="I653" s="60">
        <f>(Table8[[#This Row],[Adj Close]]-Table8[[#This Row],[Forecast 3 Period]])</f>
        <v>7.905781520000005</v>
      </c>
      <c r="J653" s="60">
        <f>Table8[[#This Row],[Erorr ]]^2</f>
        <v>62.501381441973592</v>
      </c>
      <c r="K653" s="60">
        <f>ABS(Table8[[#This Row],[Erorr ]])</f>
        <v>7.905781520000005</v>
      </c>
      <c r="L653" s="8">
        <f>Table8[[#This Row],[Abs Erorr ]]/Table8[[#This Row],[Adj Close]]</f>
        <v>4.208579837951211E-2</v>
      </c>
      <c r="M653" s="64">
        <f t="shared" si="21"/>
        <v>179.21634371000002</v>
      </c>
      <c r="N653" s="60">
        <f>(Table8[[#This Row],[Adj Close]]-Table8[[#This Row],[Forecast 6 Period ]])</f>
        <v>8.6328078899999809</v>
      </c>
      <c r="O653" s="60">
        <f>Table8[[#This Row],[Erorr 2]]^2</f>
        <v>74.525372065645925</v>
      </c>
      <c r="P653" s="60">
        <f>ABS(Table8[[#This Row],[Erorr 2]])</f>
        <v>8.6328078899999809</v>
      </c>
      <c r="Q653" s="8">
        <f>Table8[[#This Row],[Abs Erorr 4]]/Table8[[#This Row],[Adj Close]]</f>
        <v>4.5956065366653386E-2</v>
      </c>
    </row>
    <row r="654" spans="6:17" x14ac:dyDescent="0.3">
      <c r="F654" s="97">
        <v>44412</v>
      </c>
      <c r="G654" s="98">
        <v>193.36753849999999</v>
      </c>
      <c r="H654" s="60">
        <f t="shared" si="20"/>
        <v>183.23298493999999</v>
      </c>
      <c r="I654" s="60">
        <f>(Table8[[#This Row],[Adj Close]]-Table8[[#This Row],[Forecast 3 Period]])</f>
        <v>10.134553560000001</v>
      </c>
      <c r="J654" s="60">
        <f>Table8[[#This Row],[Erorr ]]^2</f>
        <v>102.70917586050868</v>
      </c>
      <c r="K654" s="60">
        <f>ABS(Table8[[#This Row],[Erorr ]])</f>
        <v>10.134553560000001</v>
      </c>
      <c r="L654" s="8">
        <f>Table8[[#This Row],[Abs Erorr ]]/Table8[[#This Row],[Adj Close]]</f>
        <v>5.2410831924614903E-2</v>
      </c>
      <c r="M654" s="64">
        <f t="shared" si="21"/>
        <v>181.00714112999998</v>
      </c>
      <c r="N654" s="60">
        <f>(Table8[[#This Row],[Adj Close]]-Table8[[#This Row],[Forecast 6 Period ]])</f>
        <v>12.360397370000015</v>
      </c>
      <c r="O654" s="60">
        <f>Table8[[#This Row],[Erorr 2]]^2</f>
        <v>152.77942314430331</v>
      </c>
      <c r="P654" s="60">
        <f>ABS(Table8[[#This Row],[Erorr 2]])</f>
        <v>12.360397370000015</v>
      </c>
      <c r="Q654" s="8">
        <f>Table8[[#This Row],[Abs Erorr 4]]/Table8[[#This Row],[Adj Close]]</f>
        <v>6.3921780594006036E-2</v>
      </c>
    </row>
    <row r="655" spans="6:17" x14ac:dyDescent="0.3">
      <c r="F655" s="97">
        <v>44413</v>
      </c>
      <c r="G655" s="98">
        <v>183.4597626</v>
      </c>
      <c r="H655" s="60">
        <f t="shared" si="20"/>
        <v>188.64041903</v>
      </c>
      <c r="I655" s="60">
        <f>(Table8[[#This Row],[Adj Close]]-Table8[[#This Row],[Forecast 3 Period]])</f>
        <v>-5.1806564299999991</v>
      </c>
      <c r="J655" s="60">
        <f>Table8[[#This Row],[Erorr ]]^2</f>
        <v>26.839201045700335</v>
      </c>
      <c r="K655" s="60">
        <f>ABS(Table8[[#This Row],[Erorr ]])</f>
        <v>5.1806564299999991</v>
      </c>
      <c r="L655" s="8">
        <f>Table8[[#This Row],[Abs Erorr ]]/Table8[[#This Row],[Adj Close]]</f>
        <v>2.823865220678095E-2</v>
      </c>
      <c r="M655" s="64">
        <f t="shared" si="21"/>
        <v>183.97363589000005</v>
      </c>
      <c r="N655" s="60">
        <f>(Table8[[#This Row],[Adj Close]]-Table8[[#This Row],[Forecast 6 Period ]])</f>
        <v>-0.51387329000004911</v>
      </c>
      <c r="O655" s="60">
        <f>Table8[[#This Row],[Erorr 2]]^2</f>
        <v>0.26406575817547456</v>
      </c>
      <c r="P655" s="60">
        <f>ABS(Table8[[#This Row],[Erorr 2]])</f>
        <v>0.51387329000004911</v>
      </c>
      <c r="Q655" s="8">
        <f>Table8[[#This Row],[Abs Erorr 4]]/Table8[[#This Row],[Adj Close]]</f>
        <v>2.8010135994804186E-3</v>
      </c>
    </row>
    <row r="656" spans="6:17" x14ac:dyDescent="0.3">
      <c r="F656" s="97">
        <v>44414</v>
      </c>
      <c r="G656" s="98">
        <v>179.08009340000001</v>
      </c>
      <c r="H656" s="60">
        <f t="shared" si="20"/>
        <v>187.74891206999999</v>
      </c>
      <c r="I656" s="60">
        <f>(Table8[[#This Row],[Adj Close]]-Table8[[#This Row],[Forecast 3 Period]])</f>
        <v>-8.668818669999979</v>
      </c>
      <c r="J656" s="60">
        <f>Table8[[#This Row],[Erorr ]]^2</f>
        <v>75.148417133340203</v>
      </c>
      <c r="K656" s="60">
        <f>ABS(Table8[[#This Row],[Erorr ]])</f>
        <v>8.668818669999979</v>
      </c>
      <c r="L656" s="8">
        <f>Table8[[#This Row],[Abs Erorr ]]/Table8[[#This Row],[Adj Close]]</f>
        <v>4.8407494688072226E-2</v>
      </c>
      <c r="M656" s="64">
        <f t="shared" si="21"/>
        <v>185.12500460000001</v>
      </c>
      <c r="N656" s="60">
        <f>(Table8[[#This Row],[Adj Close]]-Table8[[#This Row],[Forecast 6 Period ]])</f>
        <v>-6.0449112000000014</v>
      </c>
      <c r="O656" s="60">
        <f>Table8[[#This Row],[Erorr 2]]^2</f>
        <v>36.540951415885459</v>
      </c>
      <c r="P656" s="60">
        <f>ABS(Table8[[#This Row],[Erorr 2]])</f>
        <v>6.0449112000000014</v>
      </c>
      <c r="Q656" s="8">
        <f>Table8[[#This Row],[Abs Erorr 4]]/Table8[[#This Row],[Adj Close]]</f>
        <v>3.3755349828290857E-2</v>
      </c>
    </row>
    <row r="657" spans="6:17" x14ac:dyDescent="0.3">
      <c r="F657" s="97">
        <v>44417</v>
      </c>
      <c r="G657" s="98">
        <v>179.09954830000001</v>
      </c>
      <c r="H657" s="60">
        <f t="shared" si="20"/>
        <v>184.68022769000001</v>
      </c>
      <c r="I657" s="60">
        <f>(Table8[[#This Row],[Adj Close]]-Table8[[#This Row],[Forecast 3 Period]])</f>
        <v>-5.5806793900000002</v>
      </c>
      <c r="J657" s="60">
        <f>Table8[[#This Row],[Erorr ]]^2</f>
        <v>31.143982453970775</v>
      </c>
      <c r="K657" s="60">
        <f>ABS(Table8[[#This Row],[Erorr ]])</f>
        <v>5.5806793900000002</v>
      </c>
      <c r="L657" s="8">
        <f>Table8[[#This Row],[Abs Erorr ]]/Table8[[#This Row],[Adj Close]]</f>
        <v>3.115965083648399E-2</v>
      </c>
      <c r="M657" s="64">
        <f t="shared" si="21"/>
        <v>184.78241732000004</v>
      </c>
      <c r="N657" s="60">
        <f>(Table8[[#This Row],[Adj Close]]-Table8[[#This Row],[Forecast 6 Period ]])</f>
        <v>-5.6828690200000267</v>
      </c>
      <c r="O657" s="60">
        <f>Table8[[#This Row],[Erorr 2]]^2</f>
        <v>32.295000298476062</v>
      </c>
      <c r="P657" s="60">
        <f>ABS(Table8[[#This Row],[Erorr 2]])</f>
        <v>5.6828690200000267</v>
      </c>
      <c r="Q657" s="8">
        <f>Table8[[#This Row],[Abs Erorr 4]]/Table8[[#This Row],[Adj Close]]</f>
        <v>3.1730225307329968E-2</v>
      </c>
    </row>
    <row r="658" spans="6:17" x14ac:dyDescent="0.3">
      <c r="F658" s="97">
        <v>44418</v>
      </c>
      <c r="G658" s="98">
        <v>176.64694209999999</v>
      </c>
      <c r="H658" s="60">
        <f t="shared" si="20"/>
        <v>180.40177612000002</v>
      </c>
      <c r="I658" s="60">
        <f>(Table8[[#This Row],[Adj Close]]-Table8[[#This Row],[Forecast 3 Period]])</f>
        <v>-3.7548340200000325</v>
      </c>
      <c r="J658" s="60">
        <f>Table8[[#This Row],[Erorr ]]^2</f>
        <v>14.098778517749604</v>
      </c>
      <c r="K658" s="60">
        <f>ABS(Table8[[#This Row],[Erorr ]])</f>
        <v>3.7548340200000325</v>
      </c>
      <c r="L658" s="8">
        <f>Table8[[#This Row],[Abs Erorr ]]/Table8[[#This Row],[Adj Close]]</f>
        <v>2.125615068883795E-2</v>
      </c>
      <c r="M658" s="64">
        <f t="shared" si="21"/>
        <v>184.09918977000001</v>
      </c>
      <c r="N658" s="60">
        <f>(Table8[[#This Row],[Adj Close]]-Table8[[#This Row],[Forecast 6 Period ]])</f>
        <v>-7.4522476700000198</v>
      </c>
      <c r="O658" s="60">
        <f>Table8[[#This Row],[Erorr 2]]^2</f>
        <v>55.535995335020722</v>
      </c>
      <c r="P658" s="60">
        <f>ABS(Table8[[#This Row],[Erorr 2]])</f>
        <v>7.4522476700000198</v>
      </c>
      <c r="Q658" s="8">
        <f>Table8[[#This Row],[Abs Erorr 4]]/Table8[[#This Row],[Adj Close]]</f>
        <v>4.2187244123259693E-2</v>
      </c>
    </row>
    <row r="659" spans="6:17" x14ac:dyDescent="0.3">
      <c r="F659" s="97">
        <v>44419</v>
      </c>
      <c r="G659" s="98">
        <v>175.91699220000001</v>
      </c>
      <c r="H659" s="60">
        <f t="shared" si="20"/>
        <v>178.11266935</v>
      </c>
      <c r="I659" s="60">
        <f>(Table8[[#This Row],[Adj Close]]-Table8[[#This Row],[Forecast 3 Period]])</f>
        <v>-2.1956771499999945</v>
      </c>
      <c r="J659" s="60">
        <f>Table8[[#This Row],[Erorr ]]^2</f>
        <v>4.8209981470320988</v>
      </c>
      <c r="K659" s="60">
        <f>ABS(Table8[[#This Row],[Erorr ]])</f>
        <v>2.1956771499999945</v>
      </c>
      <c r="L659" s="8">
        <f>Table8[[#This Row],[Abs Erorr ]]/Table8[[#This Row],[Adj Close]]</f>
        <v>1.2481324984818576E-2</v>
      </c>
      <c r="M659" s="64">
        <f t="shared" si="21"/>
        <v>181.77893829000001</v>
      </c>
      <c r="N659" s="60">
        <f>(Table8[[#This Row],[Adj Close]]-Table8[[#This Row],[Forecast 6 Period ]])</f>
        <v>-5.8619460900000036</v>
      </c>
      <c r="O659" s="60">
        <f>Table8[[#This Row],[Erorr 2]]^2</f>
        <v>34.362411962066332</v>
      </c>
      <c r="P659" s="60">
        <f>ABS(Table8[[#This Row],[Erorr 2]])</f>
        <v>5.8619460900000036</v>
      </c>
      <c r="Q659" s="8">
        <f>Table8[[#This Row],[Abs Erorr 4]]/Table8[[#This Row],[Adj Close]]</f>
        <v>3.3322227811487123E-2</v>
      </c>
    </row>
    <row r="660" spans="6:17" x14ac:dyDescent="0.3">
      <c r="F660" s="97">
        <v>44420</v>
      </c>
      <c r="G660" s="98">
        <v>179.595932</v>
      </c>
      <c r="H660" s="60">
        <f t="shared" si="20"/>
        <v>177.090744</v>
      </c>
      <c r="I660" s="60">
        <f>(Table8[[#This Row],[Adj Close]]-Table8[[#This Row],[Forecast 3 Period]])</f>
        <v>2.505188000000004</v>
      </c>
      <c r="J660" s="60">
        <f>Table8[[#This Row],[Erorr ]]^2</f>
        <v>6.2759669153440196</v>
      </c>
      <c r="K660" s="60">
        <f>ABS(Table8[[#This Row],[Erorr ]])</f>
        <v>2.505188000000004</v>
      </c>
      <c r="L660" s="8">
        <f>Table8[[#This Row],[Abs Erorr ]]/Table8[[#This Row],[Adj Close]]</f>
        <v>1.3949024190592491E-2</v>
      </c>
      <c r="M660" s="64">
        <f t="shared" si="21"/>
        <v>179.83144531000002</v>
      </c>
      <c r="N660" s="60">
        <f>(Table8[[#This Row],[Adj Close]]-Table8[[#This Row],[Forecast 6 Period ]])</f>
        <v>-0.23551331000001596</v>
      </c>
      <c r="O660" s="60">
        <f>Table8[[#This Row],[Erorr 2]]^2</f>
        <v>5.5466519187163617E-2</v>
      </c>
      <c r="P660" s="60">
        <f>ABS(Table8[[#This Row],[Erorr 2]])</f>
        <v>0.23551331000001596</v>
      </c>
      <c r="Q660" s="8">
        <f>Table8[[#This Row],[Abs Erorr 4]]/Table8[[#This Row],[Adj Close]]</f>
        <v>1.3113510277059947E-3</v>
      </c>
    </row>
    <row r="661" spans="6:17" x14ac:dyDescent="0.3">
      <c r="F661" s="97">
        <v>44421</v>
      </c>
      <c r="G661" s="98">
        <v>183.35270689999999</v>
      </c>
      <c r="H661" s="60">
        <f t="shared" si="20"/>
        <v>177.60755309000001</v>
      </c>
      <c r="I661" s="60">
        <f>(Table8[[#This Row],[Adj Close]]-Table8[[#This Row],[Forecast 3 Period]])</f>
        <v>5.7451538099999766</v>
      </c>
      <c r="J661" s="60">
        <f>Table8[[#This Row],[Erorr ]]^2</f>
        <v>33.006792300557244</v>
      </c>
      <c r="K661" s="60">
        <f>ABS(Table8[[#This Row],[Erorr ]])</f>
        <v>5.7451538099999766</v>
      </c>
      <c r="L661" s="8">
        <f>Table8[[#This Row],[Abs Erorr ]]/Table8[[#This Row],[Adj Close]]</f>
        <v>3.1333891422357707E-2</v>
      </c>
      <c r="M661" s="64">
        <f t="shared" si="21"/>
        <v>178.50586852000004</v>
      </c>
      <c r="N661" s="60">
        <f>(Table8[[#This Row],[Adj Close]]-Table8[[#This Row],[Forecast 6 Period ]])</f>
        <v>4.8468383799999515</v>
      </c>
      <c r="O661" s="60">
        <f>Table8[[#This Row],[Erorr 2]]^2</f>
        <v>23.491842281840555</v>
      </c>
      <c r="P661" s="60">
        <f>ABS(Table8[[#This Row],[Erorr 2]])</f>
        <v>4.8468383799999515</v>
      </c>
      <c r="Q661" s="8">
        <f>Table8[[#This Row],[Abs Erorr 4]]/Table8[[#This Row],[Adj Close]]</f>
        <v>2.643450681447208E-2</v>
      </c>
    </row>
    <row r="662" spans="6:17" x14ac:dyDescent="0.3">
      <c r="F662" s="97">
        <v>44424</v>
      </c>
      <c r="G662" s="98">
        <v>180.37454220000001</v>
      </c>
      <c r="H662" s="60">
        <f t="shared" si="20"/>
        <v>179.99496002000001</v>
      </c>
      <c r="I662" s="60">
        <f>(Table8[[#This Row],[Adj Close]]-Table8[[#This Row],[Forecast 3 Period]])</f>
        <v>0.37958217999999988</v>
      </c>
      <c r="J662" s="60">
        <f>Table8[[#This Row],[Erorr ]]^2</f>
        <v>0.14408263137355232</v>
      </c>
      <c r="K662" s="60">
        <f>ABS(Table8[[#This Row],[Erorr ]])</f>
        <v>0.37958217999999988</v>
      </c>
      <c r="L662" s="8">
        <f>Table8[[#This Row],[Abs Erorr ]]/Table8[[#This Row],[Adj Close]]</f>
        <v>2.1044110514172095E-3</v>
      </c>
      <c r="M662" s="64">
        <f t="shared" si="21"/>
        <v>178.92047881000002</v>
      </c>
      <c r="N662" s="60">
        <f>(Table8[[#This Row],[Adj Close]]-Table8[[#This Row],[Forecast 6 Period ]])</f>
        <v>1.4540633899999875</v>
      </c>
      <c r="O662" s="60">
        <f>Table8[[#This Row],[Erorr 2]]^2</f>
        <v>2.114300342138256</v>
      </c>
      <c r="P662" s="60">
        <f>ABS(Table8[[#This Row],[Erorr 2]])</f>
        <v>1.4540633899999875</v>
      </c>
      <c r="Q662" s="8">
        <f>Table8[[#This Row],[Abs Erorr 4]]/Table8[[#This Row],[Adj Close]]</f>
        <v>8.0613559555855526E-3</v>
      </c>
    </row>
    <row r="663" spans="6:17" x14ac:dyDescent="0.3">
      <c r="F663" s="97">
        <v>44425</v>
      </c>
      <c r="G663" s="98">
        <v>176.77346800000001</v>
      </c>
      <c r="H663" s="60">
        <f t="shared" si="20"/>
        <v>181.03440854999999</v>
      </c>
      <c r="I663" s="60">
        <f>(Table8[[#This Row],[Adj Close]]-Table8[[#This Row],[Forecast 3 Period]])</f>
        <v>-4.2609405499999866</v>
      </c>
      <c r="J663" s="60">
        <f>Table8[[#This Row],[Erorr ]]^2</f>
        <v>18.15561437063419</v>
      </c>
      <c r="K663" s="60">
        <f>ABS(Table8[[#This Row],[Erorr ]])</f>
        <v>4.2609405499999866</v>
      </c>
      <c r="L663" s="8">
        <f>Table8[[#This Row],[Abs Erorr ]]/Table8[[#This Row],[Adj Close]]</f>
        <v>2.4103959707346957E-2</v>
      </c>
      <c r="M663" s="64">
        <f t="shared" si="21"/>
        <v>179.42268369999999</v>
      </c>
      <c r="N663" s="60">
        <f>(Table8[[#This Row],[Adj Close]]-Table8[[#This Row],[Forecast 6 Period ]])</f>
        <v>-2.649215699999985</v>
      </c>
      <c r="O663" s="60">
        <f>Table8[[#This Row],[Erorr 2]]^2</f>
        <v>7.0183438251264105</v>
      </c>
      <c r="P663" s="60">
        <f>ABS(Table8[[#This Row],[Erorr 2]])</f>
        <v>2.649215699999985</v>
      </c>
      <c r="Q663" s="8">
        <f>Table8[[#This Row],[Abs Erorr 4]]/Table8[[#This Row],[Adj Close]]</f>
        <v>1.4986500689119166E-2</v>
      </c>
    </row>
    <row r="664" spans="6:17" x14ac:dyDescent="0.3">
      <c r="F664" s="97">
        <v>44426</v>
      </c>
      <c r="G664" s="98">
        <v>174.16511539999999</v>
      </c>
      <c r="H664" s="60">
        <f t="shared" si="20"/>
        <v>179.82756193</v>
      </c>
      <c r="I664" s="60">
        <f>(Table8[[#This Row],[Adj Close]]-Table8[[#This Row],[Forecast 3 Period]])</f>
        <v>-5.6624465300000111</v>
      </c>
      <c r="J664" s="60">
        <f>Table8[[#This Row],[Erorr ]]^2</f>
        <v>32.063300705109164</v>
      </c>
      <c r="K664" s="60">
        <f>ABS(Table8[[#This Row],[Erorr ]])</f>
        <v>5.6624465300000111</v>
      </c>
      <c r="L664" s="8">
        <f>Table8[[#This Row],[Abs Erorr ]]/Table8[[#This Row],[Adj Close]]</f>
        <v>3.2511944294902187E-2</v>
      </c>
      <c r="M664" s="64">
        <f t="shared" si="21"/>
        <v>179.27572325</v>
      </c>
      <c r="N664" s="60">
        <f>(Table8[[#This Row],[Adj Close]]-Table8[[#This Row],[Forecast 6 Period ]])</f>
        <v>-5.1106078500000081</v>
      </c>
      <c r="O664" s="60">
        <f>Table8[[#This Row],[Erorr 2]]^2</f>
        <v>26.118312596481704</v>
      </c>
      <c r="P664" s="60">
        <f>ABS(Table8[[#This Row],[Erorr 2]])</f>
        <v>5.1106078500000081</v>
      </c>
      <c r="Q664" s="8">
        <f>Table8[[#This Row],[Abs Erorr 4]]/Table8[[#This Row],[Adj Close]]</f>
        <v>2.9343464322706774E-2</v>
      </c>
    </row>
    <row r="665" spans="6:17" x14ac:dyDescent="0.3">
      <c r="F665" s="97">
        <v>44427</v>
      </c>
      <c r="G665" s="98">
        <v>172.5787048</v>
      </c>
      <c r="H665" s="60">
        <f t="shared" si="20"/>
        <v>176.81044922000001</v>
      </c>
      <c r="I665" s="60">
        <f>(Table8[[#This Row],[Adj Close]]-Table8[[#This Row],[Forecast 3 Period]])</f>
        <v>-4.2317444200000125</v>
      </c>
      <c r="J665" s="60">
        <f>Table8[[#This Row],[Erorr ]]^2</f>
        <v>17.907660836201241</v>
      </c>
      <c r="K665" s="60">
        <f>ABS(Table8[[#This Row],[Erorr ]])</f>
        <v>4.2317444200000125</v>
      </c>
      <c r="L665" s="8">
        <f>Table8[[#This Row],[Abs Erorr ]]/Table8[[#This Row],[Adj Close]]</f>
        <v>2.4520663919132695E-2</v>
      </c>
      <c r="M665" s="64">
        <f t="shared" si="21"/>
        <v>178.48445892000001</v>
      </c>
      <c r="N665" s="60">
        <f>(Table8[[#This Row],[Adj Close]]-Table8[[#This Row],[Forecast 6 Period ]])</f>
        <v>-5.9057541200000117</v>
      </c>
      <c r="O665" s="60">
        <f>Table8[[#This Row],[Erorr 2]]^2</f>
        <v>34.877931725897113</v>
      </c>
      <c r="P665" s="60">
        <f>ABS(Table8[[#This Row],[Erorr 2]])</f>
        <v>5.9057541200000117</v>
      </c>
      <c r="Q665" s="8">
        <f>Table8[[#This Row],[Abs Erorr 4]]/Table8[[#This Row],[Adj Close]]</f>
        <v>3.4220642267793935E-2</v>
      </c>
    </row>
    <row r="666" spans="6:17" x14ac:dyDescent="0.3">
      <c r="F666" s="97">
        <v>44428</v>
      </c>
      <c r="G666" s="98">
        <v>172.42297360000001</v>
      </c>
      <c r="H666" s="60">
        <f t="shared" si="20"/>
        <v>174.31305694</v>
      </c>
      <c r="I666" s="60">
        <f>(Table8[[#This Row],[Adj Close]]-Table8[[#This Row],[Forecast 3 Period]])</f>
        <v>-1.8900833399999897</v>
      </c>
      <c r="J666" s="60">
        <f>Table8[[#This Row],[Erorr ]]^2</f>
        <v>3.5724150321455164</v>
      </c>
      <c r="K666" s="60">
        <f>ABS(Table8[[#This Row],[Erorr ]])</f>
        <v>1.8900833399999897</v>
      </c>
      <c r="L666" s="8">
        <f>Table8[[#This Row],[Abs Erorr ]]/Table8[[#This Row],[Adj Close]]</f>
        <v>1.0961899685042839E-2</v>
      </c>
      <c r="M666" s="64">
        <f t="shared" si="21"/>
        <v>177.07322997</v>
      </c>
      <c r="N666" s="60">
        <f>(Table8[[#This Row],[Adj Close]]-Table8[[#This Row],[Forecast 6 Period ]])</f>
        <v>-4.6502563699999939</v>
      </c>
      <c r="O666" s="60">
        <f>Table8[[#This Row],[Erorr 2]]^2</f>
        <v>21.624884306725519</v>
      </c>
      <c r="P666" s="60">
        <f>ABS(Table8[[#This Row],[Erorr 2]])</f>
        <v>4.6502563699999939</v>
      </c>
      <c r="Q666" s="8">
        <f>Table8[[#This Row],[Abs Erorr 4]]/Table8[[#This Row],[Adj Close]]</f>
        <v>2.697005087493743E-2</v>
      </c>
    </row>
    <row r="667" spans="6:17" x14ac:dyDescent="0.3">
      <c r="F667" s="97">
        <v>44431</v>
      </c>
      <c r="G667" s="98">
        <v>175.93644710000001</v>
      </c>
      <c r="H667" s="60">
        <f t="shared" si="20"/>
        <v>172.9923355</v>
      </c>
      <c r="I667" s="60">
        <f>(Table8[[#This Row],[Adj Close]]-Table8[[#This Row],[Forecast 3 Period]])</f>
        <v>2.9441116000000136</v>
      </c>
      <c r="J667" s="60">
        <f>Table8[[#This Row],[Erorr ]]^2</f>
        <v>8.6677931132546409</v>
      </c>
      <c r="K667" s="60">
        <f>ABS(Table8[[#This Row],[Erorr ]])</f>
        <v>2.9441116000000136</v>
      </c>
      <c r="L667" s="8">
        <f>Table8[[#This Row],[Abs Erorr ]]/Table8[[#This Row],[Adj Close]]</f>
        <v>1.6733949380747803E-2</v>
      </c>
      <c r="M667" s="64">
        <f t="shared" si="21"/>
        <v>175.56077727000002</v>
      </c>
      <c r="N667" s="60">
        <f>(Table8[[#This Row],[Adj Close]]-Table8[[#This Row],[Forecast 6 Period ]])</f>
        <v>0.37566982999999254</v>
      </c>
      <c r="O667" s="60">
        <f>Table8[[#This Row],[Erorr 2]]^2</f>
        <v>0.14112782117222331</v>
      </c>
      <c r="P667" s="60">
        <f>ABS(Table8[[#This Row],[Erorr 2]])</f>
        <v>0.37566982999999254</v>
      </c>
      <c r="Q667" s="8">
        <f>Table8[[#This Row],[Abs Erorr 4]]/Table8[[#This Row],[Adj Close]]</f>
        <v>2.1352587038799679E-3</v>
      </c>
    </row>
    <row r="668" spans="6:17" x14ac:dyDescent="0.3">
      <c r="F668" s="97">
        <v>44432</v>
      </c>
      <c r="G668" s="98">
        <v>174.51548769999999</v>
      </c>
      <c r="H668" s="60">
        <f t="shared" si="20"/>
        <v>173.87508236000002</v>
      </c>
      <c r="I668" s="60">
        <f>(Table8[[#This Row],[Adj Close]]-Table8[[#This Row],[Forecast 3 Period]])</f>
        <v>0.64040533999997251</v>
      </c>
      <c r="J668" s="60">
        <f>Table8[[#This Row],[Erorr ]]^2</f>
        <v>0.41011899950048042</v>
      </c>
      <c r="K668" s="60">
        <f>ABS(Table8[[#This Row],[Erorr ]])</f>
        <v>0.64040533999997251</v>
      </c>
      <c r="L668" s="8">
        <f>Table8[[#This Row],[Abs Erorr ]]/Table8[[#This Row],[Adj Close]]</f>
        <v>3.6696189458030122E-3</v>
      </c>
      <c r="M668" s="64">
        <f t="shared" si="21"/>
        <v>174.73544920000001</v>
      </c>
      <c r="N668" s="60">
        <f>(Table8[[#This Row],[Adj Close]]-Table8[[#This Row],[Forecast 6 Period ]])</f>
        <v>-0.2199615000000108</v>
      </c>
      <c r="O668" s="60">
        <f>Table8[[#This Row],[Erorr 2]]^2</f>
        <v>4.8383061482254755E-2</v>
      </c>
      <c r="P668" s="60">
        <f>ABS(Table8[[#This Row],[Erorr 2]])</f>
        <v>0.2199615000000108</v>
      </c>
      <c r="Q668" s="8">
        <f>Table8[[#This Row],[Abs Erorr 4]]/Table8[[#This Row],[Adj Close]]</f>
        <v>1.2604124877336649E-3</v>
      </c>
    </row>
    <row r="669" spans="6:17" x14ac:dyDescent="0.3">
      <c r="F669" s="97">
        <v>44433</v>
      </c>
      <c r="G669" s="98">
        <v>175.80992130000001</v>
      </c>
      <c r="H669" s="60">
        <f t="shared" si="20"/>
        <v>174.31402129</v>
      </c>
      <c r="I669" s="60">
        <f>(Table8[[#This Row],[Adj Close]]-Table8[[#This Row],[Forecast 3 Period]])</f>
        <v>1.4959000100000139</v>
      </c>
      <c r="J669" s="60">
        <f>Table8[[#This Row],[Erorr ]]^2</f>
        <v>2.2377168399180416</v>
      </c>
      <c r="K669" s="60">
        <f>ABS(Table8[[#This Row],[Erorr ]])</f>
        <v>1.4959000100000139</v>
      </c>
      <c r="L669" s="8">
        <f>Table8[[#This Row],[Abs Erorr ]]/Table8[[#This Row],[Adj Close]]</f>
        <v>8.5086211229651112E-3</v>
      </c>
      <c r="M669" s="64">
        <f t="shared" si="21"/>
        <v>174.18458098000002</v>
      </c>
      <c r="N669" s="60">
        <f>(Table8[[#This Row],[Adj Close]]-Table8[[#This Row],[Forecast 6 Period ]])</f>
        <v>1.6253403199999923</v>
      </c>
      <c r="O669" s="60">
        <f>Table8[[#This Row],[Erorr 2]]^2</f>
        <v>2.6417311558176775</v>
      </c>
      <c r="P669" s="60">
        <f>ABS(Table8[[#This Row],[Erorr 2]])</f>
        <v>1.6253403199999923</v>
      </c>
      <c r="Q669" s="8">
        <f>Table8[[#This Row],[Abs Erorr 4]]/Table8[[#This Row],[Adj Close]]</f>
        <v>9.2448725759141336E-3</v>
      </c>
    </row>
    <row r="670" spans="6:17" x14ac:dyDescent="0.3">
      <c r="F670" s="97">
        <v>44434</v>
      </c>
      <c r="G670" s="98">
        <v>174.03860470000001</v>
      </c>
      <c r="H670" s="60">
        <f t="shared" si="20"/>
        <v>175.45954896000001</v>
      </c>
      <c r="I670" s="60">
        <f>(Table8[[#This Row],[Adj Close]]-Table8[[#This Row],[Forecast 3 Period]])</f>
        <v>-1.4209442599999988</v>
      </c>
      <c r="J670" s="60">
        <f>Table8[[#This Row],[Erorr ]]^2</f>
        <v>2.0190825900269442</v>
      </c>
      <c r="K670" s="60">
        <f>ABS(Table8[[#This Row],[Erorr ]])</f>
        <v>1.4209442599999988</v>
      </c>
      <c r="L670" s="8">
        <f>Table8[[#This Row],[Abs Erorr ]]/Table8[[#This Row],[Adj Close]]</f>
        <v>8.1645348883907648E-3</v>
      </c>
      <c r="M670" s="64">
        <f t="shared" si="21"/>
        <v>174.41134796</v>
      </c>
      <c r="N670" s="60">
        <f>(Table8[[#This Row],[Adj Close]]-Table8[[#This Row],[Forecast 6 Period ]])</f>
        <v>-0.37274325999999292</v>
      </c>
      <c r="O670" s="60">
        <f>Table8[[#This Row],[Erorr 2]]^2</f>
        <v>0.13893753787542232</v>
      </c>
      <c r="P670" s="60">
        <f>ABS(Table8[[#This Row],[Erorr 2]])</f>
        <v>0.37274325999999292</v>
      </c>
      <c r="Q670" s="8">
        <f>Table8[[#This Row],[Abs Erorr 4]]/Table8[[#This Row],[Adj Close]]</f>
        <v>2.1417274669749916E-3</v>
      </c>
    </row>
    <row r="671" spans="6:17" x14ac:dyDescent="0.3">
      <c r="F671" s="97">
        <v>44435</v>
      </c>
      <c r="G671" s="98">
        <v>174.86586</v>
      </c>
      <c r="H671" s="60">
        <f t="shared" si="20"/>
        <v>174.71306458000001</v>
      </c>
      <c r="I671" s="60">
        <f>(Table8[[#This Row],[Adj Close]]-Table8[[#This Row],[Forecast 3 Period]])</f>
        <v>0.15279541999998969</v>
      </c>
      <c r="J671" s="60">
        <f>Table8[[#This Row],[Erorr ]]^2</f>
        <v>2.3346440372973249E-2</v>
      </c>
      <c r="K671" s="60">
        <f>ABS(Table8[[#This Row],[Erorr ]])</f>
        <v>0.15279541999998969</v>
      </c>
      <c r="L671" s="8">
        <f>Table8[[#This Row],[Abs Erorr ]]/Table8[[#This Row],[Adj Close]]</f>
        <v>8.7378645551504277E-4</v>
      </c>
      <c r="M671" s="64">
        <f t="shared" si="21"/>
        <v>174.56026000000003</v>
      </c>
      <c r="N671" s="60">
        <f>(Table8[[#This Row],[Adj Close]]-Table8[[#This Row],[Forecast 6 Period ]])</f>
        <v>0.3055999999999699</v>
      </c>
      <c r="O671" s="60">
        <f>Table8[[#This Row],[Erorr 2]]^2</f>
        <v>9.3391359999981605E-2</v>
      </c>
      <c r="P671" s="60">
        <f>ABS(Table8[[#This Row],[Erorr 2]])</f>
        <v>0.3055999999999699</v>
      </c>
      <c r="Q671" s="8">
        <f>Table8[[#This Row],[Abs Erorr 4]]/Table8[[#This Row],[Adj Close]]</f>
        <v>1.7476252940394992E-3</v>
      </c>
    </row>
    <row r="672" spans="6:17" x14ac:dyDescent="0.3">
      <c r="F672" s="97">
        <v>44438</v>
      </c>
      <c r="G672" s="98">
        <v>173.55195620000001</v>
      </c>
      <c r="H672" s="60">
        <f t="shared" si="20"/>
        <v>174.90090179999999</v>
      </c>
      <c r="I672" s="60">
        <f>(Table8[[#This Row],[Adj Close]]-Table8[[#This Row],[Forecast 3 Period]])</f>
        <v>-1.3489455999999791</v>
      </c>
      <c r="J672" s="60">
        <f>Table8[[#This Row],[Erorr ]]^2</f>
        <v>1.8196542317593036</v>
      </c>
      <c r="K672" s="60">
        <f>ABS(Table8[[#This Row],[Erorr ]])</f>
        <v>1.3489455999999791</v>
      </c>
      <c r="L672" s="8">
        <f>Table8[[#This Row],[Abs Erorr ]]/Table8[[#This Row],[Adj Close]]</f>
        <v>7.7725750232712099E-3</v>
      </c>
      <c r="M672" s="64">
        <f t="shared" si="21"/>
        <v>174.68191681000002</v>
      </c>
      <c r="N672" s="60">
        <f>(Table8[[#This Row],[Adj Close]]-Table8[[#This Row],[Forecast 6 Period ]])</f>
        <v>-1.1299606100000119</v>
      </c>
      <c r="O672" s="60">
        <f>Table8[[#This Row],[Erorr 2]]^2</f>
        <v>1.276810980151599</v>
      </c>
      <c r="P672" s="60">
        <f>ABS(Table8[[#This Row],[Erorr 2]])</f>
        <v>1.1299606100000119</v>
      </c>
      <c r="Q672" s="8">
        <f>Table8[[#This Row],[Abs Erorr 4]]/Table8[[#This Row],[Adj Close]]</f>
        <v>6.5107915505017615E-3</v>
      </c>
    </row>
    <row r="673" spans="6:17" x14ac:dyDescent="0.3">
      <c r="F673" s="97">
        <v>44439</v>
      </c>
      <c r="G673" s="98">
        <v>172.75389100000001</v>
      </c>
      <c r="H673" s="60">
        <f t="shared" si="20"/>
        <v>174.09212189000002</v>
      </c>
      <c r="I673" s="60">
        <f>(Table8[[#This Row],[Adj Close]]-Table8[[#This Row],[Forecast 3 Period]])</f>
        <v>-1.3382308900000055</v>
      </c>
      <c r="J673" s="60">
        <f>Table8[[#This Row],[Erorr ]]^2</f>
        <v>1.7908619149502067</v>
      </c>
      <c r="K673" s="60">
        <f>ABS(Table8[[#This Row],[Erorr ]])</f>
        <v>1.3382308900000055</v>
      </c>
      <c r="L673" s="8">
        <f>Table8[[#This Row],[Abs Erorr ]]/Table8[[#This Row],[Adj Close]]</f>
        <v>7.7464587469118452E-3</v>
      </c>
      <c r="M673" s="64">
        <f t="shared" si="21"/>
        <v>174.69846192</v>
      </c>
      <c r="N673" s="60">
        <f>(Table8[[#This Row],[Adj Close]]-Table8[[#This Row],[Forecast 6 Period ]])</f>
        <v>-1.9445709199999897</v>
      </c>
      <c r="O673" s="60">
        <f>Table8[[#This Row],[Erorr 2]]^2</f>
        <v>3.7813560629096061</v>
      </c>
      <c r="P673" s="60">
        <f>ABS(Table8[[#This Row],[Erorr 2]])</f>
        <v>1.9445709199999897</v>
      </c>
      <c r="Q673" s="8">
        <f>Table8[[#This Row],[Abs Erorr 4]]/Table8[[#This Row],[Adj Close]]</f>
        <v>1.125630750626618E-2</v>
      </c>
    </row>
    <row r="674" spans="6:17" x14ac:dyDescent="0.3">
      <c r="F674" s="97">
        <v>44440</v>
      </c>
      <c r="G674" s="98">
        <v>173.7466125</v>
      </c>
      <c r="H674" s="60">
        <f t="shared" si="20"/>
        <v>173.62690126000001</v>
      </c>
      <c r="I674" s="60">
        <f>(Table8[[#This Row],[Adj Close]]-Table8[[#This Row],[Forecast 3 Period]])</f>
        <v>0.11971123999998667</v>
      </c>
      <c r="J674" s="60">
        <f>Table8[[#This Row],[Erorr ]]^2</f>
        <v>1.433078098233441E-2</v>
      </c>
      <c r="K674" s="60">
        <f>ABS(Table8[[#This Row],[Erorr ]])</f>
        <v>0.11971123999998667</v>
      </c>
      <c r="L674" s="8">
        <f>Table8[[#This Row],[Abs Erorr ]]/Table8[[#This Row],[Adj Close]]</f>
        <v>6.8899898695858996E-4</v>
      </c>
      <c r="M674" s="64">
        <f t="shared" si="21"/>
        <v>174.07460327999999</v>
      </c>
      <c r="N674" s="60">
        <f>(Table8[[#This Row],[Adj Close]]-Table8[[#This Row],[Forecast 6 Period ]])</f>
        <v>-0.32799077999999326</v>
      </c>
      <c r="O674" s="60">
        <f>Table8[[#This Row],[Erorr 2]]^2</f>
        <v>0.10757795176500398</v>
      </c>
      <c r="P674" s="60">
        <f>ABS(Table8[[#This Row],[Erorr 2]])</f>
        <v>0.32799077999999326</v>
      </c>
      <c r="Q674" s="8">
        <f>Table8[[#This Row],[Abs Erorr 4]]/Table8[[#This Row],[Adj Close]]</f>
        <v>1.887753523827656E-3</v>
      </c>
    </row>
    <row r="675" spans="6:17" x14ac:dyDescent="0.3">
      <c r="F675" s="97">
        <v>44441</v>
      </c>
      <c r="G675" s="98">
        <v>174.33056640000001</v>
      </c>
      <c r="H675" s="60">
        <f t="shared" si="20"/>
        <v>173.39039915999999</v>
      </c>
      <c r="I675" s="60">
        <f>(Table8[[#This Row],[Adj Close]]-Table8[[#This Row],[Forecast 3 Period]])</f>
        <v>0.94016724000002228</v>
      </c>
      <c r="J675" s="60">
        <f>Table8[[#This Row],[Erorr ]]^2</f>
        <v>0.88391443916925949</v>
      </c>
      <c r="K675" s="60">
        <f>ABS(Table8[[#This Row],[Erorr ]])</f>
        <v>0.94016724000002228</v>
      </c>
      <c r="L675" s="8">
        <f>Table8[[#This Row],[Abs Erorr ]]/Table8[[#This Row],[Adj Close]]</f>
        <v>5.3930143142127841E-3</v>
      </c>
      <c r="M675" s="64">
        <f t="shared" si="21"/>
        <v>173.96851654000002</v>
      </c>
      <c r="N675" s="60">
        <f>(Table8[[#This Row],[Adj Close]]-Table8[[#This Row],[Forecast 6 Period ]])</f>
        <v>0.36204985999998485</v>
      </c>
      <c r="O675" s="60">
        <f>Table8[[#This Row],[Erorr 2]]^2</f>
        <v>0.13108010112600862</v>
      </c>
      <c r="P675" s="60">
        <f>ABS(Table8[[#This Row],[Erorr 2]])</f>
        <v>0.36204985999998485</v>
      </c>
      <c r="Q675" s="8">
        <f>Table8[[#This Row],[Abs Erorr 4]]/Table8[[#This Row],[Adj Close]]</f>
        <v>2.0768008013538172E-3</v>
      </c>
    </row>
    <row r="676" spans="6:17" x14ac:dyDescent="0.3">
      <c r="F676" s="97">
        <v>44442</v>
      </c>
      <c r="G676" s="98">
        <v>172.481369</v>
      </c>
      <c r="H676" s="60">
        <f t="shared" si="20"/>
        <v>173.68237761</v>
      </c>
      <c r="I676" s="60">
        <f>(Table8[[#This Row],[Adj Close]]-Table8[[#This Row],[Forecast 3 Period]])</f>
        <v>-1.2010086100000024</v>
      </c>
      <c r="J676" s="60">
        <f>Table8[[#This Row],[Erorr ]]^2</f>
        <v>1.4424216812941377</v>
      </c>
      <c r="K676" s="60">
        <f>ABS(Table8[[#This Row],[Erorr ]])</f>
        <v>1.2010086100000024</v>
      </c>
      <c r="L676" s="8">
        <f>Table8[[#This Row],[Abs Erorr ]]/Table8[[#This Row],[Adj Close]]</f>
        <v>6.9631208110367115E-3</v>
      </c>
      <c r="M676" s="64">
        <f t="shared" si="21"/>
        <v>173.76705169000002</v>
      </c>
      <c r="N676" s="60">
        <f>(Table8[[#This Row],[Adj Close]]-Table8[[#This Row],[Forecast 6 Period ]])</f>
        <v>-1.2856826900000158</v>
      </c>
      <c r="O676" s="60">
        <f>Table8[[#This Row],[Erorr 2]]^2</f>
        <v>1.6529799793656768</v>
      </c>
      <c r="P676" s="60">
        <f>ABS(Table8[[#This Row],[Erorr 2]])</f>
        <v>1.2856826900000158</v>
      </c>
      <c r="Q676" s="8">
        <f>Table8[[#This Row],[Abs Erorr 4]]/Table8[[#This Row],[Adj Close]]</f>
        <v>7.4540380648301548E-3</v>
      </c>
    </row>
    <row r="677" spans="6:17" x14ac:dyDescent="0.3">
      <c r="F677" s="97">
        <v>44446</v>
      </c>
      <c r="G677" s="98">
        <v>172.5202942</v>
      </c>
      <c r="H677" s="60">
        <f t="shared" si="20"/>
        <v>173.41570127000003</v>
      </c>
      <c r="I677" s="60">
        <f>(Table8[[#This Row],[Adj Close]]-Table8[[#This Row],[Forecast 3 Period]])</f>
        <v>-0.89540707000003295</v>
      </c>
      <c r="J677" s="60">
        <f>Table8[[#This Row],[Erorr ]]^2</f>
        <v>0.80175382100604387</v>
      </c>
      <c r="K677" s="60">
        <f>ABS(Table8[[#This Row],[Erorr ]])</f>
        <v>0.89540707000003295</v>
      </c>
      <c r="L677" s="8">
        <f>Table8[[#This Row],[Abs Erorr ]]/Table8[[#This Row],[Adj Close]]</f>
        <v>5.1901550142385098E-3</v>
      </c>
      <c r="M677" s="64">
        <f t="shared" si="21"/>
        <v>173.50426939999997</v>
      </c>
      <c r="N677" s="60">
        <f>(Table8[[#This Row],[Adj Close]]-Table8[[#This Row],[Forecast 6 Period ]])</f>
        <v>-0.98397519999997485</v>
      </c>
      <c r="O677" s="60">
        <f>Table8[[#This Row],[Erorr 2]]^2</f>
        <v>0.96820719421499046</v>
      </c>
      <c r="P677" s="60">
        <f>ABS(Table8[[#This Row],[Erorr 2]])</f>
        <v>0.98397519999997485</v>
      </c>
      <c r="Q677" s="8">
        <f>Table8[[#This Row],[Abs Erorr 4]]/Table8[[#This Row],[Adj Close]]</f>
        <v>5.7035330513595592E-3</v>
      </c>
    </row>
    <row r="678" spans="6:17" x14ac:dyDescent="0.3">
      <c r="F678" s="97">
        <v>44447</v>
      </c>
      <c r="G678" s="98">
        <v>171.1966553</v>
      </c>
      <c r="H678" s="60">
        <f t="shared" si="20"/>
        <v>173.0516983</v>
      </c>
      <c r="I678" s="60">
        <f>(Table8[[#This Row],[Adj Close]]-Table8[[#This Row],[Forecast 3 Period]])</f>
        <v>-1.8550429999999949</v>
      </c>
      <c r="J678" s="60">
        <f>Table8[[#This Row],[Erorr ]]^2</f>
        <v>3.4411845318489811</v>
      </c>
      <c r="K678" s="60">
        <f>ABS(Table8[[#This Row],[Erorr ]])</f>
        <v>1.8550429999999949</v>
      </c>
      <c r="L678" s="8">
        <f>Table8[[#This Row],[Abs Erorr ]]/Table8[[#This Row],[Adj Close]]</f>
        <v>1.0835743237794406E-2</v>
      </c>
      <c r="M678" s="64">
        <f t="shared" si="21"/>
        <v>173.24635314000002</v>
      </c>
      <c r="N678" s="60">
        <f>(Table8[[#This Row],[Adj Close]]-Table8[[#This Row],[Forecast 6 Period ]])</f>
        <v>-2.0496978400000216</v>
      </c>
      <c r="O678" s="60">
        <f>Table8[[#This Row],[Erorr 2]]^2</f>
        <v>4.2012612353007546</v>
      </c>
      <c r="P678" s="60">
        <f>ABS(Table8[[#This Row],[Erorr 2]])</f>
        <v>2.0496978400000216</v>
      </c>
      <c r="Q678" s="8">
        <f>Table8[[#This Row],[Abs Erorr 4]]/Table8[[#This Row],[Adj Close]]</f>
        <v>1.1972768021712757E-2</v>
      </c>
    </row>
    <row r="679" spans="6:17" x14ac:dyDescent="0.3">
      <c r="F679" s="97">
        <v>44448</v>
      </c>
      <c r="G679" s="98">
        <v>171.49838260000001</v>
      </c>
      <c r="H679" s="60">
        <f t="shared" si="20"/>
        <v>171.97916108000001</v>
      </c>
      <c r="I679" s="60">
        <f>(Table8[[#This Row],[Adj Close]]-Table8[[#This Row],[Forecast 3 Period]])</f>
        <v>-0.4807784799999979</v>
      </c>
      <c r="J679" s="60">
        <f>Table8[[#This Row],[Erorr ]]^2</f>
        <v>0.23114794683110837</v>
      </c>
      <c r="K679" s="60">
        <f>ABS(Table8[[#This Row],[Erorr ]])</f>
        <v>0.4807784799999979</v>
      </c>
      <c r="L679" s="8">
        <f>Table8[[#This Row],[Abs Erorr ]]/Table8[[#This Row],[Adj Close]]</f>
        <v>2.8033994998154454E-3</v>
      </c>
      <c r="M679" s="64">
        <f t="shared" si="21"/>
        <v>172.75582733000005</v>
      </c>
      <c r="N679" s="60">
        <f>(Table8[[#This Row],[Adj Close]]-Table8[[#This Row],[Forecast 6 Period ]])</f>
        <v>-1.2574447300000315</v>
      </c>
      <c r="O679" s="60">
        <f>Table8[[#This Row],[Erorr 2]]^2</f>
        <v>1.5811672490048523</v>
      </c>
      <c r="P679" s="60">
        <f>ABS(Table8[[#This Row],[Erorr 2]])</f>
        <v>1.2574447300000315</v>
      </c>
      <c r="Q679" s="8">
        <f>Table8[[#This Row],[Abs Erorr 4]]/Table8[[#This Row],[Adj Close]]</f>
        <v>7.332108390391499E-3</v>
      </c>
    </row>
    <row r="680" spans="6:17" x14ac:dyDescent="0.3">
      <c r="F680" s="97">
        <v>44449</v>
      </c>
      <c r="G680" s="98">
        <v>171.51785280000001</v>
      </c>
      <c r="H680" s="60">
        <f t="shared" si="20"/>
        <v>171.71443789</v>
      </c>
      <c r="I680" s="60">
        <f>(Table8[[#This Row],[Adj Close]]-Table8[[#This Row],[Forecast 3 Period]])</f>
        <v>-0.19658508999998503</v>
      </c>
      <c r="J680" s="60">
        <f>Table8[[#This Row],[Erorr ]]^2</f>
        <v>3.8645697610302211E-2</v>
      </c>
      <c r="K680" s="60">
        <f>ABS(Table8[[#This Row],[Erorr ]])</f>
        <v>0.19658508999998503</v>
      </c>
      <c r="L680" s="8">
        <f>Table8[[#This Row],[Abs Erorr ]]/Table8[[#This Row],[Adj Close]]</f>
        <v>1.1461494345385427E-3</v>
      </c>
      <c r="M680" s="64">
        <f t="shared" si="21"/>
        <v>172.34705811000001</v>
      </c>
      <c r="N680" s="60">
        <f>(Table8[[#This Row],[Adj Close]]-Table8[[#This Row],[Forecast 6 Period ]])</f>
        <v>-0.82920530999999187</v>
      </c>
      <c r="O680" s="60">
        <f>Table8[[#This Row],[Erorr 2]]^2</f>
        <v>0.68758144613218264</v>
      </c>
      <c r="P680" s="60">
        <f>ABS(Table8[[#This Row],[Erorr 2]])</f>
        <v>0.82920530999999187</v>
      </c>
      <c r="Q680" s="8">
        <f>Table8[[#This Row],[Abs Erorr 4]]/Table8[[#This Row],[Adj Close]]</f>
        <v>4.8345131218899672E-3</v>
      </c>
    </row>
    <row r="681" spans="6:17" x14ac:dyDescent="0.3">
      <c r="F681" s="97">
        <v>44452</v>
      </c>
      <c r="G681" s="98">
        <v>171.4205322</v>
      </c>
      <c r="H681" s="60">
        <f t="shared" si="20"/>
        <v>171.41565249000001</v>
      </c>
      <c r="I681" s="60">
        <f>(Table8[[#This Row],[Adj Close]]-Table8[[#This Row],[Forecast 3 Period]])</f>
        <v>4.8797099999831062E-3</v>
      </c>
      <c r="J681" s="60">
        <f>Table8[[#This Row],[Erorr ]]^2</f>
        <v>2.3811569683935126E-5</v>
      </c>
      <c r="K681" s="60">
        <f>ABS(Table8[[#This Row],[Erorr ]])</f>
        <v>4.8797099999831062E-3</v>
      </c>
      <c r="L681" s="8">
        <f>Table8[[#This Row],[Abs Erorr ]]/Table8[[#This Row],[Adj Close]]</f>
        <v>2.8466309941739325E-5</v>
      </c>
      <c r="M681" s="64">
        <f t="shared" si="21"/>
        <v>172.02783052000001</v>
      </c>
      <c r="N681" s="60">
        <f>(Table8[[#This Row],[Adj Close]]-Table8[[#This Row],[Forecast 6 Period ]])</f>
        <v>-0.60729832000001238</v>
      </c>
      <c r="O681" s="60">
        <f>Table8[[#This Row],[Erorr 2]]^2</f>
        <v>0.36881124947483745</v>
      </c>
      <c r="P681" s="60">
        <f>ABS(Table8[[#This Row],[Erorr 2]])</f>
        <v>0.60729832000001238</v>
      </c>
      <c r="Q681" s="8">
        <f>Table8[[#This Row],[Abs Erorr 4]]/Table8[[#This Row],[Adj Close]]</f>
        <v>3.5427396718816884E-3</v>
      </c>
    </row>
    <row r="682" spans="6:17" x14ac:dyDescent="0.3">
      <c r="F682" s="97">
        <v>44453</v>
      </c>
      <c r="G682" s="98">
        <v>168.51048280000001</v>
      </c>
      <c r="H682" s="60">
        <f t="shared" si="20"/>
        <v>171.47308350000003</v>
      </c>
      <c r="I682" s="60">
        <f>(Table8[[#This Row],[Adj Close]]-Table8[[#This Row],[Forecast 3 Period]])</f>
        <v>-2.9626007000000243</v>
      </c>
      <c r="J682" s="60">
        <f>Table8[[#This Row],[Erorr ]]^2</f>
        <v>8.7770029076406342</v>
      </c>
      <c r="K682" s="60">
        <f>ABS(Table8[[#This Row],[Erorr ]])</f>
        <v>2.9626007000000243</v>
      </c>
      <c r="L682" s="8">
        <f>Table8[[#This Row],[Abs Erorr ]]/Table8[[#This Row],[Adj Close]]</f>
        <v>1.758110623608055E-2</v>
      </c>
      <c r="M682" s="64">
        <f t="shared" si="21"/>
        <v>171.62685089999999</v>
      </c>
      <c r="N682" s="60">
        <f>(Table8[[#This Row],[Adj Close]]-Table8[[#This Row],[Forecast 6 Period ]])</f>
        <v>-3.1163680999999883</v>
      </c>
      <c r="O682" s="60">
        <f>Table8[[#This Row],[Erorr 2]]^2</f>
        <v>9.711750134697537</v>
      </c>
      <c r="P682" s="60">
        <f>ABS(Table8[[#This Row],[Erorr 2]])</f>
        <v>3.1163680999999883</v>
      </c>
      <c r="Q682" s="8">
        <f>Table8[[#This Row],[Abs Erorr 4]]/Table8[[#This Row],[Adj Close]]</f>
        <v>1.8493615638729796E-2</v>
      </c>
    </row>
    <row r="683" spans="6:17" x14ac:dyDescent="0.3">
      <c r="F683" s="97">
        <v>44454</v>
      </c>
      <c r="G683" s="98">
        <v>164.237854</v>
      </c>
      <c r="H683" s="60">
        <f t="shared" si="20"/>
        <v>170.28570862000001</v>
      </c>
      <c r="I683" s="60">
        <f>(Table8[[#This Row],[Adj Close]]-Table8[[#This Row],[Forecast 3 Period]])</f>
        <v>-6.0478546200000096</v>
      </c>
      <c r="J683" s="60">
        <f>Table8[[#This Row],[Erorr ]]^2</f>
        <v>36.576545504655464</v>
      </c>
      <c r="K683" s="60">
        <f>ABS(Table8[[#This Row],[Erorr ]])</f>
        <v>6.0478546200000096</v>
      </c>
      <c r="L683" s="8">
        <f>Table8[[#This Row],[Abs Erorr ]]/Table8[[#This Row],[Adj Close]]</f>
        <v>3.6823755746345846E-2</v>
      </c>
      <c r="M683" s="64">
        <f t="shared" si="21"/>
        <v>170.96114503000001</v>
      </c>
      <c r="N683" s="60">
        <f>(Table8[[#This Row],[Adj Close]]-Table8[[#This Row],[Forecast 6 Period ]])</f>
        <v>-6.7232910300000128</v>
      </c>
      <c r="O683" s="60">
        <f>Table8[[#This Row],[Erorr 2]]^2</f>
        <v>45.202642274078634</v>
      </c>
      <c r="P683" s="60">
        <f>ABS(Table8[[#This Row],[Erorr 2]])</f>
        <v>6.7232910300000128</v>
      </c>
      <c r="Q683" s="8">
        <f>Table8[[#This Row],[Abs Erorr 4]]/Table8[[#This Row],[Adj Close]]</f>
        <v>4.093630588962769E-2</v>
      </c>
    </row>
    <row r="684" spans="6:17" x14ac:dyDescent="0.3">
      <c r="F684" s="97">
        <v>44455</v>
      </c>
      <c r="G684" s="98">
        <v>163.91667179999999</v>
      </c>
      <c r="H684" s="60">
        <f t="shared" si="20"/>
        <v>167.67444610000001</v>
      </c>
      <c r="I684" s="60">
        <f>(Table8[[#This Row],[Adj Close]]-Table8[[#This Row],[Forecast 3 Period]])</f>
        <v>-3.7577743000000225</v>
      </c>
      <c r="J684" s="60">
        <f>Table8[[#This Row],[Erorr ]]^2</f>
        <v>14.12086768974066</v>
      </c>
      <c r="K684" s="60">
        <f>ABS(Table8[[#This Row],[Erorr ]])</f>
        <v>3.7577743000000225</v>
      </c>
      <c r="L684" s="8">
        <f>Table8[[#This Row],[Abs Erorr ]]/Table8[[#This Row],[Adj Close]]</f>
        <v>2.2924906043632974E-2</v>
      </c>
      <c r="M684" s="64">
        <f t="shared" si="21"/>
        <v>169.40684815</v>
      </c>
      <c r="N684" s="60">
        <f>(Table8[[#This Row],[Adj Close]]-Table8[[#This Row],[Forecast 6 Period ]])</f>
        <v>-5.4901763500000129</v>
      </c>
      <c r="O684" s="60">
        <f>Table8[[#This Row],[Erorr 2]]^2</f>
        <v>30.142036354099464</v>
      </c>
      <c r="P684" s="60">
        <f>ABS(Table8[[#This Row],[Erorr 2]])</f>
        <v>5.4901763500000129</v>
      </c>
      <c r="Q684" s="8">
        <f>Table8[[#This Row],[Abs Erorr 4]]/Table8[[#This Row],[Adj Close]]</f>
        <v>3.3493703170710751E-2</v>
      </c>
    </row>
    <row r="685" spans="6:17" x14ac:dyDescent="0.3">
      <c r="F685" s="97">
        <v>44456</v>
      </c>
      <c r="G685" s="98">
        <v>161.532196</v>
      </c>
      <c r="H685" s="60">
        <f t="shared" si="20"/>
        <v>165.39116976</v>
      </c>
      <c r="I685" s="60">
        <f>(Table8[[#This Row],[Adj Close]]-Table8[[#This Row],[Forecast 3 Period]])</f>
        <v>-3.8589737599999978</v>
      </c>
      <c r="J685" s="60">
        <f>Table8[[#This Row],[Erorr ]]^2</f>
        <v>14.891678480368521</v>
      </c>
      <c r="K685" s="60">
        <f>ABS(Table8[[#This Row],[Erorr ]])</f>
        <v>3.8589737599999978</v>
      </c>
      <c r="L685" s="8">
        <f>Table8[[#This Row],[Abs Erorr ]]/Table8[[#This Row],[Adj Close]]</f>
        <v>2.3889811787118884E-2</v>
      </c>
      <c r="M685" s="64">
        <f t="shared" si="21"/>
        <v>167.9187317</v>
      </c>
      <c r="N685" s="60">
        <f>(Table8[[#This Row],[Adj Close]]-Table8[[#This Row],[Forecast 6 Period ]])</f>
        <v>-6.386535699999996</v>
      </c>
      <c r="O685" s="60">
        <f>Table8[[#This Row],[Erorr 2]]^2</f>
        <v>40.787838247374438</v>
      </c>
      <c r="P685" s="60">
        <f>ABS(Table8[[#This Row],[Erorr 2]])</f>
        <v>6.386535699999996</v>
      </c>
      <c r="Q685" s="8">
        <f>Table8[[#This Row],[Abs Erorr 4]]/Table8[[#This Row],[Adj Close]]</f>
        <v>3.9537230707864558E-2</v>
      </c>
    </row>
    <row r="686" spans="6:17" x14ac:dyDescent="0.3">
      <c r="F686" s="97">
        <v>44459</v>
      </c>
      <c r="G686" s="98">
        <v>160.2961426</v>
      </c>
      <c r="H686" s="60">
        <f t="shared" si="20"/>
        <v>163.05923614</v>
      </c>
      <c r="I686" s="60">
        <f>(Table8[[#This Row],[Adj Close]]-Table8[[#This Row],[Forecast 3 Period]])</f>
        <v>-2.7630935399999998</v>
      </c>
      <c r="J686" s="60">
        <f>Table8[[#This Row],[Erorr ]]^2</f>
        <v>7.6346859107897309</v>
      </c>
      <c r="K686" s="60">
        <f>ABS(Table8[[#This Row],[Erorr ]])</f>
        <v>2.7630935399999998</v>
      </c>
      <c r="L686" s="8">
        <f>Table8[[#This Row],[Abs Erorr ]]/Table8[[#This Row],[Adj Close]]</f>
        <v>1.7237430016609771E-2</v>
      </c>
      <c r="M686" s="64">
        <f t="shared" si="21"/>
        <v>165.93327942000002</v>
      </c>
      <c r="N686" s="60">
        <f>(Table8[[#This Row],[Adj Close]]-Table8[[#This Row],[Forecast 6 Period ]])</f>
        <v>-5.6371368200000234</v>
      </c>
      <c r="O686" s="60">
        <f>Table8[[#This Row],[Erorr 2]]^2</f>
        <v>31.777311527399977</v>
      </c>
      <c r="P686" s="60">
        <f>ABS(Table8[[#This Row],[Erorr 2]])</f>
        <v>5.6371368200000234</v>
      </c>
      <c r="Q686" s="8">
        <f>Table8[[#This Row],[Abs Erorr 4]]/Table8[[#This Row],[Adj Close]]</f>
        <v>3.5167014805008938E-2</v>
      </c>
    </row>
    <row r="687" spans="6:17" x14ac:dyDescent="0.3">
      <c r="F687" s="97">
        <v>44460</v>
      </c>
      <c r="G687" s="98">
        <v>161.22073359999999</v>
      </c>
      <c r="H687" s="60">
        <f t="shared" si="20"/>
        <v>161.75311737999999</v>
      </c>
      <c r="I687" s="60">
        <f>(Table8[[#This Row],[Adj Close]]-Table8[[#This Row],[Forecast 3 Period]])</f>
        <v>-0.53238378000000353</v>
      </c>
      <c r="J687" s="60">
        <f>Table8[[#This Row],[Erorr ]]^2</f>
        <v>0.28343248920709213</v>
      </c>
      <c r="K687" s="60">
        <f>ABS(Table8[[#This Row],[Erorr ]])</f>
        <v>0.53238378000000353</v>
      </c>
      <c r="L687" s="8">
        <f>Table8[[#This Row],[Abs Erorr ]]/Table8[[#This Row],[Adj Close]]</f>
        <v>3.302204177540125E-3</v>
      </c>
      <c r="M687" s="64">
        <f t="shared" si="21"/>
        <v>163.98967438000003</v>
      </c>
      <c r="N687" s="60">
        <f>(Table8[[#This Row],[Adj Close]]-Table8[[#This Row],[Forecast 6 Period ]])</f>
        <v>-2.7689407800000367</v>
      </c>
      <c r="O687" s="60">
        <f>Table8[[#This Row],[Erorr 2]]^2</f>
        <v>7.667033043147212</v>
      </c>
      <c r="P687" s="60">
        <f>ABS(Table8[[#This Row],[Erorr 2]])</f>
        <v>2.7689407800000367</v>
      </c>
      <c r="Q687" s="8">
        <f>Table8[[#This Row],[Abs Erorr 4]]/Table8[[#This Row],[Adj Close]]</f>
        <v>1.7174842950845107E-2</v>
      </c>
    </row>
    <row r="688" spans="6:17" x14ac:dyDescent="0.3">
      <c r="F688" s="97">
        <v>44461</v>
      </c>
      <c r="G688" s="98">
        <v>162.2037354</v>
      </c>
      <c r="H688" s="60">
        <f t="shared" si="20"/>
        <v>161.03679502</v>
      </c>
      <c r="I688" s="60">
        <f>(Table8[[#This Row],[Adj Close]]-Table8[[#This Row],[Forecast 3 Period]])</f>
        <v>1.1669403799999998</v>
      </c>
      <c r="J688" s="60">
        <f>Table8[[#This Row],[Erorr ]]^2</f>
        <v>1.3617498504745438</v>
      </c>
      <c r="K688" s="60">
        <f>ABS(Table8[[#This Row],[Erorr ]])</f>
        <v>1.1669403799999998</v>
      </c>
      <c r="L688" s="8">
        <f>Table8[[#This Row],[Abs Erorr ]]/Table8[[#This Row],[Adj Close]]</f>
        <v>7.1942879559603523E-3</v>
      </c>
      <c r="M688" s="64">
        <f t="shared" si="21"/>
        <v>162.66798247999998</v>
      </c>
      <c r="N688" s="60">
        <f>(Table8[[#This Row],[Adj Close]]-Table8[[#This Row],[Forecast 6 Period ]])</f>
        <v>-0.4642470799999785</v>
      </c>
      <c r="O688" s="60">
        <f>Table8[[#This Row],[Erorr 2]]^2</f>
        <v>0.21552535128850644</v>
      </c>
      <c r="P688" s="60">
        <f>ABS(Table8[[#This Row],[Erorr 2]])</f>
        <v>0.4642470799999785</v>
      </c>
      <c r="Q688" s="8">
        <f>Table8[[#This Row],[Abs Erorr 4]]/Table8[[#This Row],[Adj Close]]</f>
        <v>2.8621232356648828E-3</v>
      </c>
    </row>
    <row r="689" spans="6:17" x14ac:dyDescent="0.3">
      <c r="F689" s="97">
        <v>44462</v>
      </c>
      <c r="G689" s="98">
        <v>165.55175779999999</v>
      </c>
      <c r="H689" s="60">
        <f t="shared" si="20"/>
        <v>161.33655701999999</v>
      </c>
      <c r="I689" s="60">
        <f>(Table8[[#This Row],[Adj Close]]-Table8[[#This Row],[Forecast 3 Period]])</f>
        <v>4.2152007800000035</v>
      </c>
      <c r="J689" s="60">
        <f>Table8[[#This Row],[Erorr ]]^2</f>
        <v>17.767917615712637</v>
      </c>
      <c r="K689" s="60">
        <f>ABS(Table8[[#This Row],[Erorr ]])</f>
        <v>4.2152007800000035</v>
      </c>
      <c r="L689" s="8">
        <f>Table8[[#This Row],[Abs Erorr ]]/Table8[[#This Row],[Adj Close]]</f>
        <v>2.5461528382515329E-2</v>
      </c>
      <c r="M689" s="64">
        <f t="shared" si="21"/>
        <v>161.86601409999997</v>
      </c>
      <c r="N689" s="60">
        <f>(Table8[[#This Row],[Adj Close]]-Table8[[#This Row],[Forecast 6 Period ]])</f>
        <v>3.6857437000000175</v>
      </c>
      <c r="O689" s="60">
        <f>Table8[[#This Row],[Erorr 2]]^2</f>
        <v>13.584706622089818</v>
      </c>
      <c r="P689" s="60">
        <f>ABS(Table8[[#This Row],[Erorr 2]])</f>
        <v>3.6857437000000175</v>
      </c>
      <c r="Q689" s="8">
        <f>Table8[[#This Row],[Abs Erorr 4]]/Table8[[#This Row],[Adj Close]]</f>
        <v>2.2263392119657804E-2</v>
      </c>
    </row>
    <row r="690" spans="6:17" x14ac:dyDescent="0.3">
      <c r="F690" s="97">
        <v>44463</v>
      </c>
      <c r="G690" s="98">
        <v>160.43240359999999</v>
      </c>
      <c r="H690" s="60">
        <f t="shared" si="20"/>
        <v>163.24804381999999</v>
      </c>
      <c r="I690" s="60">
        <f>(Table8[[#This Row],[Adj Close]]-Table8[[#This Row],[Forecast 3 Period]])</f>
        <v>-2.8156402200000059</v>
      </c>
      <c r="J690" s="60">
        <f>Table8[[#This Row],[Erorr ]]^2</f>
        <v>7.9278298484816814</v>
      </c>
      <c r="K690" s="60">
        <f>ABS(Table8[[#This Row],[Erorr ]])</f>
        <v>2.8156402200000059</v>
      </c>
      <c r="L690" s="8">
        <f>Table8[[#This Row],[Abs Erorr ]]/Table8[[#This Row],[Adj Close]]</f>
        <v>1.7550321236974885E-2</v>
      </c>
      <c r="M690" s="64">
        <f t="shared" si="21"/>
        <v>162.39936066000001</v>
      </c>
      <c r="N690" s="60">
        <f>(Table8[[#This Row],[Adj Close]]-Table8[[#This Row],[Forecast 6 Period ]])</f>
        <v>-1.966957060000027</v>
      </c>
      <c r="O690" s="60">
        <f>Table8[[#This Row],[Erorr 2]]^2</f>
        <v>3.8689200758839499</v>
      </c>
      <c r="P690" s="60">
        <f>ABS(Table8[[#This Row],[Erorr 2]])</f>
        <v>1.966957060000027</v>
      </c>
      <c r="Q690" s="8">
        <f>Table8[[#This Row],[Abs Erorr 4]]/Table8[[#This Row],[Adj Close]]</f>
        <v>1.2260347759322776E-2</v>
      </c>
    </row>
    <row r="691" spans="6:17" x14ac:dyDescent="0.3">
      <c r="F691" s="97">
        <v>44466</v>
      </c>
      <c r="G691" s="98">
        <v>158.3204193</v>
      </c>
      <c r="H691" s="60">
        <f t="shared" si="20"/>
        <v>162.4996094</v>
      </c>
      <c r="I691" s="60">
        <f>(Table8[[#This Row],[Adj Close]]-Table8[[#This Row],[Forecast 3 Period]])</f>
        <v>-4.1791900999999996</v>
      </c>
      <c r="J691" s="60">
        <f>Table8[[#This Row],[Erorr ]]^2</f>
        <v>17.465629891938008</v>
      </c>
      <c r="K691" s="60">
        <f>ABS(Table8[[#This Row],[Erorr ]])</f>
        <v>4.1791900999999996</v>
      </c>
      <c r="L691" s="8">
        <f>Table8[[#This Row],[Abs Erorr ]]/Table8[[#This Row],[Adj Close]]</f>
        <v>2.6397037845641933E-2</v>
      </c>
      <c r="M691" s="64">
        <f t="shared" si="21"/>
        <v>162.06455993999998</v>
      </c>
      <c r="N691" s="60">
        <f>(Table8[[#This Row],[Adj Close]]-Table8[[#This Row],[Forecast 6 Period ]])</f>
        <v>-3.7441406399999835</v>
      </c>
      <c r="O691" s="60">
        <f>Table8[[#This Row],[Erorr 2]]^2</f>
        <v>14.018589132099486</v>
      </c>
      <c r="P691" s="60">
        <f>ABS(Table8[[#This Row],[Erorr 2]])</f>
        <v>3.7441406399999835</v>
      </c>
      <c r="Q691" s="8">
        <f>Table8[[#This Row],[Abs Erorr 4]]/Table8[[#This Row],[Adj Close]]</f>
        <v>2.3649132920152541E-2</v>
      </c>
    </row>
    <row r="692" spans="6:17" x14ac:dyDescent="0.3">
      <c r="F692" s="97">
        <v>44467</v>
      </c>
      <c r="G692" s="98">
        <v>152.12075809999999</v>
      </c>
      <c r="H692" s="60">
        <f t="shared" si="20"/>
        <v>161.12341614000002</v>
      </c>
      <c r="I692" s="60">
        <f>(Table8[[#This Row],[Adj Close]]-Table8[[#This Row],[Forecast 3 Period]])</f>
        <v>-9.0026580400000284</v>
      </c>
      <c r="J692" s="60">
        <f>Table8[[#This Row],[Erorr ]]^2</f>
        <v>81.047851785177158</v>
      </c>
      <c r="K692" s="60">
        <f>ABS(Table8[[#This Row],[Erorr ]])</f>
        <v>9.0026580400000284</v>
      </c>
      <c r="L692" s="8">
        <f>Table8[[#This Row],[Abs Erorr ]]/Table8[[#This Row],[Adj Close]]</f>
        <v>5.9180996416556969E-2</v>
      </c>
      <c r="M692" s="64">
        <f t="shared" si="21"/>
        <v>161.45335083999998</v>
      </c>
      <c r="N692" s="60">
        <f>(Table8[[#This Row],[Adj Close]]-Table8[[#This Row],[Forecast 6 Period ]])</f>
        <v>-9.3325927399999955</v>
      </c>
      <c r="O692" s="60">
        <f>Table8[[#This Row],[Erorr 2]]^2</f>
        <v>87.097287250700617</v>
      </c>
      <c r="P692" s="60">
        <f>ABS(Table8[[#This Row],[Erorr 2]])</f>
        <v>9.3325927399999955</v>
      </c>
      <c r="Q692" s="8">
        <f>Table8[[#This Row],[Abs Erorr 4]]/Table8[[#This Row],[Adj Close]]</f>
        <v>6.1349896336074045E-2</v>
      </c>
    </row>
    <row r="693" spans="6:17" x14ac:dyDescent="0.3">
      <c r="F693" s="97">
        <v>44468</v>
      </c>
      <c r="G693" s="98">
        <v>152.89936829999999</v>
      </c>
      <c r="H693" s="60">
        <f t="shared" si="20"/>
        <v>156.47415010999998</v>
      </c>
      <c r="I693" s="60">
        <f>(Table8[[#This Row],[Adj Close]]-Table8[[#This Row],[Forecast 3 Period]])</f>
        <v>-3.5747818099999904</v>
      </c>
      <c r="J693" s="60">
        <f>Table8[[#This Row],[Erorr ]]^2</f>
        <v>12.779064989106807</v>
      </c>
      <c r="K693" s="60">
        <f>ABS(Table8[[#This Row],[Erorr ]])</f>
        <v>3.5747818099999904</v>
      </c>
      <c r="L693" s="8">
        <f>Table8[[#This Row],[Abs Erorr ]]/Table8[[#This Row],[Adj Close]]</f>
        <v>2.3379964546262882E-2</v>
      </c>
      <c r="M693" s="64">
        <f t="shared" si="21"/>
        <v>159.62751466</v>
      </c>
      <c r="N693" s="60">
        <f>(Table8[[#This Row],[Adj Close]]-Table8[[#This Row],[Forecast 6 Period ]])</f>
        <v>-6.7281463600000109</v>
      </c>
      <c r="O693" s="60">
        <f>Table8[[#This Row],[Erorr 2]]^2</f>
        <v>45.267953441581398</v>
      </c>
      <c r="P693" s="60">
        <f>ABS(Table8[[#This Row],[Erorr 2]])</f>
        <v>6.7281463600000109</v>
      </c>
      <c r="Q693" s="8">
        <f>Table8[[#This Row],[Abs Erorr 4]]/Table8[[#This Row],[Adj Close]]</f>
        <v>4.4003755115579579E-2</v>
      </c>
    </row>
    <row r="694" spans="6:17" x14ac:dyDescent="0.3">
      <c r="F694" s="97">
        <v>44469</v>
      </c>
      <c r="G694" s="98">
        <v>153.89208980000001</v>
      </c>
      <c r="H694" s="60">
        <f t="shared" si="20"/>
        <v>154.29210054000001</v>
      </c>
      <c r="I694" s="60">
        <f>(Table8[[#This Row],[Adj Close]]-Table8[[#This Row],[Forecast 3 Period]])</f>
        <v>-0.40001073999999903</v>
      </c>
      <c r="J694" s="60">
        <f>Table8[[#This Row],[Erorr ]]^2</f>
        <v>0.16000859211534682</v>
      </c>
      <c r="K694" s="60">
        <f>ABS(Table8[[#This Row],[Erorr ]])</f>
        <v>0.40001073999999903</v>
      </c>
      <c r="L694" s="8">
        <f>Table8[[#This Row],[Abs Erorr ]]/Table8[[#This Row],[Adj Close]]</f>
        <v>2.599293703268685E-3</v>
      </c>
      <c r="M694" s="64">
        <f t="shared" si="21"/>
        <v>157.53013917999999</v>
      </c>
      <c r="N694" s="60">
        <f>(Table8[[#This Row],[Adj Close]]-Table8[[#This Row],[Forecast 6 Period ]])</f>
        <v>-3.638049379999984</v>
      </c>
      <c r="O694" s="60">
        <f>Table8[[#This Row],[Erorr 2]]^2</f>
        <v>13.235403291318269</v>
      </c>
      <c r="P694" s="60">
        <f>ABS(Table8[[#This Row],[Erorr 2]])</f>
        <v>3.638049379999984</v>
      </c>
      <c r="Q694" s="8">
        <f>Table8[[#This Row],[Abs Erorr 4]]/Table8[[#This Row],[Adj Close]]</f>
        <v>2.3640262372991595E-2</v>
      </c>
    </row>
    <row r="695" spans="6:17" x14ac:dyDescent="0.3">
      <c r="F695" s="97">
        <v>44470</v>
      </c>
      <c r="G695" s="98">
        <v>154.36897279999999</v>
      </c>
      <c r="H695" s="60">
        <f t="shared" si="20"/>
        <v>153.06287384000001</v>
      </c>
      <c r="I695" s="60">
        <f>(Table8[[#This Row],[Adj Close]]-Table8[[#This Row],[Forecast 3 Period]])</f>
        <v>1.3060989599999857</v>
      </c>
      <c r="J695" s="60">
        <f>Table8[[#This Row],[Erorr ]]^2</f>
        <v>1.7058944933130442</v>
      </c>
      <c r="K695" s="60">
        <f>ABS(Table8[[#This Row],[Erorr ]])</f>
        <v>1.3060989599999857</v>
      </c>
      <c r="L695" s="8">
        <f>Table8[[#This Row],[Abs Erorr ]]/Table8[[#This Row],[Adj Close]]</f>
        <v>8.4608903998614014E-3</v>
      </c>
      <c r="M695" s="64">
        <f t="shared" si="21"/>
        <v>156.04494324000001</v>
      </c>
      <c r="N695" s="60">
        <f>(Table8[[#This Row],[Adj Close]]-Table8[[#This Row],[Forecast 6 Period ]])</f>
        <v>-1.6759704400000146</v>
      </c>
      <c r="O695" s="60">
        <f>Table8[[#This Row],[Erorr 2]]^2</f>
        <v>2.8088769157538427</v>
      </c>
      <c r="P695" s="60">
        <f>ABS(Table8[[#This Row],[Erorr 2]])</f>
        <v>1.6759704400000146</v>
      </c>
      <c r="Q695" s="8">
        <f>Table8[[#This Row],[Abs Erorr 4]]/Table8[[#This Row],[Adj Close]]</f>
        <v>1.0856912562159737E-2</v>
      </c>
    </row>
    <row r="696" spans="6:17" x14ac:dyDescent="0.3">
      <c r="F696" s="97">
        <v>44473</v>
      </c>
      <c r="G696" s="98">
        <v>150.8165741</v>
      </c>
      <c r="H696" s="60">
        <f t="shared" si="20"/>
        <v>153.78502655</v>
      </c>
      <c r="I696" s="60">
        <f>(Table8[[#This Row],[Adj Close]]-Table8[[#This Row],[Forecast 3 Period]])</f>
        <v>-2.9684524500000009</v>
      </c>
      <c r="J696" s="60">
        <f>Table8[[#This Row],[Erorr ]]^2</f>
        <v>8.811709947911007</v>
      </c>
      <c r="K696" s="60">
        <f>ABS(Table8[[#This Row],[Erorr ]])</f>
        <v>2.9684524500000009</v>
      </c>
      <c r="L696" s="8">
        <f>Table8[[#This Row],[Abs Erorr ]]/Table8[[#This Row],[Adj Close]]</f>
        <v>1.968253467972126E-2</v>
      </c>
      <c r="M696" s="64">
        <f t="shared" si="21"/>
        <v>154.53152009000001</v>
      </c>
      <c r="N696" s="60">
        <f>(Table8[[#This Row],[Adj Close]]-Table8[[#This Row],[Forecast 6 Period ]])</f>
        <v>-3.7149459900000181</v>
      </c>
      <c r="O696" s="60">
        <f>Table8[[#This Row],[Erorr 2]]^2</f>
        <v>13.800823708617214</v>
      </c>
      <c r="P696" s="60">
        <f>ABS(Table8[[#This Row],[Erorr 2]])</f>
        <v>3.7149459900000181</v>
      </c>
      <c r="Q696" s="8">
        <f>Table8[[#This Row],[Abs Erorr 4]]/Table8[[#This Row],[Adj Close]]</f>
        <v>2.4632213085126815E-2</v>
      </c>
    </row>
    <row r="697" spans="6:17" x14ac:dyDescent="0.3">
      <c r="F697" s="97">
        <v>44474</v>
      </c>
      <c r="G697" s="98">
        <v>148.714325</v>
      </c>
      <c r="H697" s="60">
        <f t="shared" si="20"/>
        <v>152.80494841999999</v>
      </c>
      <c r="I697" s="60">
        <f>(Table8[[#This Row],[Adj Close]]-Table8[[#This Row],[Forecast 3 Period]])</f>
        <v>-4.0906234199999858</v>
      </c>
      <c r="J697" s="60">
        <f>Table8[[#This Row],[Erorr ]]^2</f>
        <v>16.733199964252382</v>
      </c>
      <c r="K697" s="60">
        <f>ABS(Table8[[#This Row],[Erorr ]])</f>
        <v>4.0906234199999858</v>
      </c>
      <c r="L697" s="8">
        <f>Table8[[#This Row],[Abs Erorr ]]/Table8[[#This Row],[Adj Close]]</f>
        <v>2.7506586335916097E-2</v>
      </c>
      <c r="M697" s="64">
        <f t="shared" si="21"/>
        <v>153.43951874000001</v>
      </c>
      <c r="N697" s="60">
        <f>(Table8[[#This Row],[Adj Close]]-Table8[[#This Row],[Forecast 6 Period ]])</f>
        <v>-4.7251937400000088</v>
      </c>
      <c r="O697" s="60">
        <f>Table8[[#This Row],[Erorr 2]]^2</f>
        <v>22.327455880535272</v>
      </c>
      <c r="P697" s="60">
        <f>ABS(Table8[[#This Row],[Erorr 2]])</f>
        <v>4.7251937400000088</v>
      </c>
      <c r="Q697" s="8">
        <f>Table8[[#This Row],[Abs Erorr 4]]/Table8[[#This Row],[Adj Close]]</f>
        <v>3.1773628666908915E-2</v>
      </c>
    </row>
    <row r="698" spans="6:17" x14ac:dyDescent="0.3">
      <c r="F698" s="97">
        <v>44475</v>
      </c>
      <c r="G698" s="98">
        <v>148.0622559</v>
      </c>
      <c r="H698" s="60">
        <f t="shared" si="20"/>
        <v>151.04139407</v>
      </c>
      <c r="I698" s="60">
        <f>(Table8[[#This Row],[Adj Close]]-Table8[[#This Row],[Forecast 3 Period]])</f>
        <v>-2.9791381699999988</v>
      </c>
      <c r="J698" s="60">
        <f>Table8[[#This Row],[Erorr ]]^2</f>
        <v>8.8752642359509419</v>
      </c>
      <c r="K698" s="60">
        <f>ABS(Table8[[#This Row],[Erorr ]])</f>
        <v>2.9791381699999988</v>
      </c>
      <c r="L698" s="8">
        <f>Table8[[#This Row],[Abs Erorr ]]/Table8[[#This Row],[Adj Close]]</f>
        <v>2.0120848165464153E-2</v>
      </c>
      <c r="M698" s="64">
        <f t="shared" si="21"/>
        <v>152.06040497999999</v>
      </c>
      <c r="N698" s="60">
        <f>(Table8[[#This Row],[Adj Close]]-Table8[[#This Row],[Forecast 6 Period ]])</f>
        <v>-3.9981490799999904</v>
      </c>
      <c r="O698" s="60">
        <f>Table8[[#This Row],[Erorr 2]]^2</f>
        <v>15.98519606590477</v>
      </c>
      <c r="P698" s="60">
        <f>ABS(Table8[[#This Row],[Erorr 2]])</f>
        <v>3.9981490799999904</v>
      </c>
      <c r="Q698" s="8">
        <f>Table8[[#This Row],[Abs Erorr 4]]/Table8[[#This Row],[Adj Close]]</f>
        <v>2.7003161985457703E-2</v>
      </c>
    </row>
    <row r="699" spans="6:17" x14ac:dyDescent="0.3">
      <c r="F699" s="97">
        <v>44476</v>
      </c>
      <c r="G699" s="98">
        <v>149.84332280000001</v>
      </c>
      <c r="H699" s="60">
        <f t="shared" si="20"/>
        <v>149.08417209000001</v>
      </c>
      <c r="I699" s="60">
        <f>(Table8[[#This Row],[Adj Close]]-Table8[[#This Row],[Forecast 3 Period]])</f>
        <v>0.75915071000000012</v>
      </c>
      <c r="J699" s="60">
        <f>Table8[[#This Row],[Erorr ]]^2</f>
        <v>0.57630980049350433</v>
      </c>
      <c r="K699" s="60">
        <f>ABS(Table8[[#This Row],[Erorr ]])</f>
        <v>0.75915071000000012</v>
      </c>
      <c r="L699" s="8">
        <f>Table8[[#This Row],[Abs Erorr ]]/Table8[[#This Row],[Adj Close]]</f>
        <v>5.0662965543900769E-3</v>
      </c>
      <c r="M699" s="64">
        <f t="shared" si="21"/>
        <v>151.07157136999999</v>
      </c>
      <c r="N699" s="60">
        <f>(Table8[[#This Row],[Adj Close]]-Table8[[#This Row],[Forecast 6 Period ]])</f>
        <v>-1.2282485699999768</v>
      </c>
      <c r="O699" s="60">
        <f>Table8[[#This Row],[Erorr 2]]^2</f>
        <v>1.5085945497069879</v>
      </c>
      <c r="P699" s="60">
        <f>ABS(Table8[[#This Row],[Erorr 2]])</f>
        <v>1.2282485699999768</v>
      </c>
      <c r="Q699" s="8">
        <f>Table8[[#This Row],[Abs Erorr 4]]/Table8[[#This Row],[Adj Close]]</f>
        <v>8.1968855671957688E-3</v>
      </c>
    </row>
    <row r="700" spans="6:17" x14ac:dyDescent="0.3">
      <c r="F700" s="97">
        <v>44477</v>
      </c>
      <c r="G700" s="98">
        <v>147.5756226</v>
      </c>
      <c r="H700" s="60">
        <f t="shared" si="20"/>
        <v>148.97030339</v>
      </c>
      <c r="I700" s="60">
        <f>(Table8[[#This Row],[Adj Close]]-Table8[[#This Row],[Forecast 3 Period]])</f>
        <v>-1.3946807899999953</v>
      </c>
      <c r="J700" s="60">
        <f>Table8[[#This Row],[Erorr ]]^2</f>
        <v>1.9451345059950111</v>
      </c>
      <c r="K700" s="60">
        <f>ABS(Table8[[#This Row],[Erorr ]])</f>
        <v>1.3946807899999953</v>
      </c>
      <c r="L700" s="8">
        <f>Table8[[#This Row],[Abs Erorr ]]/Table8[[#This Row],[Adj Close]]</f>
        <v>9.450617693006402E-3</v>
      </c>
      <c r="M700" s="64">
        <f t="shared" si="21"/>
        <v>150.31340182</v>
      </c>
      <c r="N700" s="60">
        <f>(Table8[[#This Row],[Adj Close]]-Table8[[#This Row],[Forecast 6 Period ]])</f>
        <v>-2.7377792199999931</v>
      </c>
      <c r="O700" s="60">
        <f>Table8[[#This Row],[Erorr 2]]^2</f>
        <v>7.4954350574637703</v>
      </c>
      <c r="P700" s="60">
        <f>ABS(Table8[[#This Row],[Erorr 2]])</f>
        <v>2.7377792199999931</v>
      </c>
      <c r="Q700" s="8">
        <f>Table8[[#This Row],[Abs Erorr 4]]/Table8[[#This Row],[Adj Close]]</f>
        <v>1.8551703674126955E-2</v>
      </c>
    </row>
    <row r="701" spans="6:17" x14ac:dyDescent="0.3">
      <c r="F701" s="97">
        <v>44480</v>
      </c>
      <c r="G701" s="98">
        <v>146.54396059999999</v>
      </c>
      <c r="H701" s="60">
        <f t="shared" si="20"/>
        <v>148.40192264999999</v>
      </c>
      <c r="I701" s="60">
        <f>(Table8[[#This Row],[Adj Close]]-Table8[[#This Row],[Forecast 3 Period]])</f>
        <v>-1.8579620499999976</v>
      </c>
      <c r="J701" s="60">
        <f>Table8[[#This Row],[Erorr ]]^2</f>
        <v>3.4520229792401937</v>
      </c>
      <c r="K701" s="60">
        <f>ABS(Table8[[#This Row],[Erorr ]])</f>
        <v>1.8579620499999976</v>
      </c>
      <c r="L701" s="8">
        <f>Table8[[#This Row],[Abs Erorr ]]/Table8[[#This Row],[Adj Close]]</f>
        <v>1.2678530335831511E-2</v>
      </c>
      <c r="M701" s="64">
        <f t="shared" si="21"/>
        <v>149.35765995</v>
      </c>
      <c r="N701" s="60">
        <f>(Table8[[#This Row],[Adj Close]]-Table8[[#This Row],[Forecast 6 Period ]])</f>
        <v>-2.8136993500000074</v>
      </c>
      <c r="O701" s="60">
        <f>Table8[[#This Row],[Erorr 2]]^2</f>
        <v>7.9169040321904642</v>
      </c>
      <c r="P701" s="60">
        <f>ABS(Table8[[#This Row],[Erorr 2]])</f>
        <v>2.8136993500000074</v>
      </c>
      <c r="Q701" s="8">
        <f>Table8[[#This Row],[Abs Erorr 4]]/Table8[[#This Row],[Adj Close]]</f>
        <v>1.9200377405385941E-2</v>
      </c>
    </row>
    <row r="702" spans="6:17" x14ac:dyDescent="0.3">
      <c r="F702" s="97">
        <v>44481</v>
      </c>
      <c r="G702" s="98">
        <v>145.83348079999999</v>
      </c>
      <c r="H702" s="60">
        <f t="shared" si="20"/>
        <v>147.84326786</v>
      </c>
      <c r="I702" s="60">
        <f>(Table8[[#This Row],[Adj Close]]-Table8[[#This Row],[Forecast 3 Period]])</f>
        <v>-2.0097870600000078</v>
      </c>
      <c r="J702" s="60">
        <f>Table8[[#This Row],[Erorr ]]^2</f>
        <v>4.039244026543475</v>
      </c>
      <c r="K702" s="60">
        <f>ABS(Table8[[#This Row],[Erorr ]])</f>
        <v>2.0097870600000078</v>
      </c>
      <c r="L702" s="8">
        <f>Table8[[#This Row],[Abs Erorr ]]/Table8[[#This Row],[Adj Close]]</f>
        <v>1.3781383047122661E-2</v>
      </c>
      <c r="M702" s="64">
        <f t="shared" si="21"/>
        <v>148.35812228999998</v>
      </c>
      <c r="N702" s="60">
        <f>(Table8[[#This Row],[Adj Close]]-Table8[[#This Row],[Forecast 6 Period ]])</f>
        <v>-2.5246414899999934</v>
      </c>
      <c r="O702" s="60">
        <f>Table8[[#This Row],[Erorr 2]]^2</f>
        <v>6.3738146530293864</v>
      </c>
      <c r="P702" s="60">
        <f>ABS(Table8[[#This Row],[Erorr 2]])</f>
        <v>2.5246414899999934</v>
      </c>
      <c r="Q702" s="8">
        <f>Table8[[#This Row],[Abs Erorr 4]]/Table8[[#This Row],[Adj Close]]</f>
        <v>1.7311809854297831E-2</v>
      </c>
    </row>
    <row r="703" spans="6:17" x14ac:dyDescent="0.3">
      <c r="F703" s="97">
        <v>44482</v>
      </c>
      <c r="G703" s="98">
        <v>149.01605219999999</v>
      </c>
      <c r="H703" s="60">
        <f t="shared" si="20"/>
        <v>146.56926728000002</v>
      </c>
      <c r="I703" s="60">
        <f>(Table8[[#This Row],[Adj Close]]-Table8[[#This Row],[Forecast 3 Period]])</f>
        <v>2.4467849199999705</v>
      </c>
      <c r="J703" s="60">
        <f>Table8[[#This Row],[Erorr ]]^2</f>
        <v>5.9867564447392621</v>
      </c>
      <c r="K703" s="60">
        <f>ABS(Table8[[#This Row],[Erorr ]])</f>
        <v>2.4467849199999705</v>
      </c>
      <c r="L703" s="8">
        <f>Table8[[#This Row],[Abs Erorr ]]/Table8[[#This Row],[Adj Close]]</f>
        <v>1.64196063704335E-2</v>
      </c>
      <c r="M703" s="64">
        <f t="shared" si="21"/>
        <v>147.63693545000001</v>
      </c>
      <c r="N703" s="60">
        <f>(Table8[[#This Row],[Adj Close]]-Table8[[#This Row],[Forecast 6 Period ]])</f>
        <v>1.3791167499999801</v>
      </c>
      <c r="O703" s="60">
        <f>Table8[[#This Row],[Erorr 2]]^2</f>
        <v>1.9019630101305076</v>
      </c>
      <c r="P703" s="60">
        <f>ABS(Table8[[#This Row],[Erorr 2]])</f>
        <v>1.3791167499999801</v>
      </c>
      <c r="Q703" s="8">
        <f>Table8[[#This Row],[Abs Erorr 4]]/Table8[[#This Row],[Adj Close]]</f>
        <v>9.2548200656196161E-3</v>
      </c>
    </row>
    <row r="704" spans="6:17" x14ac:dyDescent="0.3">
      <c r="F704" s="97">
        <v>44483</v>
      </c>
      <c r="G704" s="98">
        <v>150.85549929999999</v>
      </c>
      <c r="H704" s="60">
        <f t="shared" si="20"/>
        <v>147.3196533</v>
      </c>
      <c r="I704" s="60">
        <f>(Table8[[#This Row],[Adj Close]]-Table8[[#This Row],[Forecast 3 Period]])</f>
        <v>3.5358459999999923</v>
      </c>
      <c r="J704" s="60">
        <f>Table8[[#This Row],[Erorr ]]^2</f>
        <v>12.502206935715945</v>
      </c>
      <c r="K704" s="60">
        <f>ABS(Table8[[#This Row],[Erorr ]])</f>
        <v>3.5358459999999923</v>
      </c>
      <c r="L704" s="8">
        <f>Table8[[#This Row],[Abs Erorr ]]/Table8[[#This Row],[Adj Close]]</f>
        <v>2.3438628465034635E-2</v>
      </c>
      <c r="M704" s="64">
        <f t="shared" si="21"/>
        <v>147.58438110999998</v>
      </c>
      <c r="N704" s="60">
        <f>(Table8[[#This Row],[Adj Close]]-Table8[[#This Row],[Forecast 6 Period ]])</f>
        <v>3.2711181900000099</v>
      </c>
      <c r="O704" s="60">
        <f>Table8[[#This Row],[Erorr 2]]^2</f>
        <v>10.700214212948941</v>
      </c>
      <c r="P704" s="60">
        <f>ABS(Table8[[#This Row],[Erorr 2]])</f>
        <v>3.2711181900000099</v>
      </c>
      <c r="Q704" s="8">
        <f>Table8[[#This Row],[Abs Erorr 4]]/Table8[[#This Row],[Adj Close]]</f>
        <v>2.1683784848273078E-2</v>
      </c>
    </row>
    <row r="705" spans="6:17" x14ac:dyDescent="0.3">
      <c r="F705" s="97">
        <v>44484</v>
      </c>
      <c r="G705" s="98">
        <v>155.32276920000001</v>
      </c>
      <c r="H705" s="60">
        <f t="shared" si="20"/>
        <v>148.79705961999997</v>
      </c>
      <c r="I705" s="60">
        <f>(Table8[[#This Row],[Adj Close]]-Table8[[#This Row],[Forecast 3 Period]])</f>
        <v>6.52570958000004</v>
      </c>
      <c r="J705" s="60">
        <f>Table8[[#This Row],[Erorr ]]^2</f>
        <v>42.584885522504301</v>
      </c>
      <c r="K705" s="60">
        <f>ABS(Table8[[#This Row],[Erorr ]])</f>
        <v>6.52570958000004</v>
      </c>
      <c r="L705" s="8">
        <f>Table8[[#This Row],[Abs Erorr ]]/Table8[[#This Row],[Adj Close]]</f>
        <v>4.2013863219224908E-2</v>
      </c>
      <c r="M705" s="64">
        <f t="shared" si="21"/>
        <v>148.19169311999997</v>
      </c>
      <c r="N705" s="60">
        <f>(Table8[[#This Row],[Adj Close]]-Table8[[#This Row],[Forecast 6 Period ]])</f>
        <v>7.1310760800000423</v>
      </c>
      <c r="O705" s="60">
        <f>Table8[[#This Row],[Erorr 2]]^2</f>
        <v>50.852246058748769</v>
      </c>
      <c r="P705" s="60">
        <f>ABS(Table8[[#This Row],[Erorr 2]])</f>
        <v>7.1310760800000423</v>
      </c>
      <c r="Q705" s="8">
        <f>Table8[[#This Row],[Abs Erorr 4]]/Table8[[#This Row],[Adj Close]]</f>
        <v>4.591133751174481E-2</v>
      </c>
    </row>
    <row r="706" spans="6:17" x14ac:dyDescent="0.3">
      <c r="F706" s="97">
        <v>44487</v>
      </c>
      <c r="G706" s="98">
        <v>153.1037445</v>
      </c>
      <c r="H706" s="60">
        <f t="shared" si="20"/>
        <v>152.09057313</v>
      </c>
      <c r="I706" s="60">
        <f>(Table8[[#This Row],[Adj Close]]-Table8[[#This Row],[Forecast 3 Period]])</f>
        <v>1.0131713700000091</v>
      </c>
      <c r="J706" s="60">
        <f>Table8[[#This Row],[Erorr ]]^2</f>
        <v>1.0265162249876953</v>
      </c>
      <c r="K706" s="60">
        <f>ABS(Table8[[#This Row],[Erorr ]])</f>
        <v>1.0131713700000091</v>
      </c>
      <c r="L706" s="8">
        <f>Table8[[#This Row],[Abs Erorr ]]/Table8[[#This Row],[Adj Close]]</f>
        <v>6.6175479463861783E-3</v>
      </c>
      <c r="M706" s="64">
        <f t="shared" si="21"/>
        <v>149.61751862</v>
      </c>
      <c r="N706" s="60">
        <f>(Table8[[#This Row],[Adj Close]]-Table8[[#This Row],[Forecast 6 Period ]])</f>
        <v>3.4862258800000063</v>
      </c>
      <c r="O706" s="60">
        <f>Table8[[#This Row],[Erorr 2]]^2</f>
        <v>12.153770886381819</v>
      </c>
      <c r="P706" s="60">
        <f>ABS(Table8[[#This Row],[Erorr 2]])</f>
        <v>3.4862258800000063</v>
      </c>
      <c r="Q706" s="8">
        <f>Table8[[#This Row],[Abs Erorr 4]]/Table8[[#This Row],[Adj Close]]</f>
        <v>2.2770350205249267E-2</v>
      </c>
    </row>
    <row r="707" spans="6:17" x14ac:dyDescent="0.3">
      <c r="F707" s="97">
        <v>44488</v>
      </c>
      <c r="G707" s="98">
        <v>152.63658140000001</v>
      </c>
      <c r="H707" s="60">
        <f t="shared" si="20"/>
        <v>153.09497835000002</v>
      </c>
      <c r="I707" s="60">
        <f>(Table8[[#This Row],[Adj Close]]-Table8[[#This Row],[Forecast 3 Period]])</f>
        <v>-0.45839695000000802</v>
      </c>
      <c r="J707" s="60">
        <f>Table8[[#This Row],[Erorr ]]^2</f>
        <v>0.21012776376930986</v>
      </c>
      <c r="K707" s="60">
        <f>ABS(Table8[[#This Row],[Erorr ]])</f>
        <v>0.45839695000000802</v>
      </c>
      <c r="L707" s="8">
        <f>Table8[[#This Row],[Abs Erorr ]]/Table8[[#This Row],[Adj Close]]</f>
        <v>3.0031919333854263E-3</v>
      </c>
      <c r="M707" s="64">
        <f t="shared" si="21"/>
        <v>150.89735718</v>
      </c>
      <c r="N707" s="60">
        <f>(Table8[[#This Row],[Adj Close]]-Table8[[#This Row],[Forecast 6 Period ]])</f>
        <v>1.7392242200000112</v>
      </c>
      <c r="O707" s="60">
        <f>Table8[[#This Row],[Erorr 2]]^2</f>
        <v>3.0249008874346472</v>
      </c>
      <c r="P707" s="60">
        <f>ABS(Table8[[#This Row],[Erorr 2]])</f>
        <v>1.7392242200000112</v>
      </c>
      <c r="Q707" s="8">
        <f>Table8[[#This Row],[Abs Erorr 4]]/Table8[[#This Row],[Adj Close]]</f>
        <v>1.1394543850809876E-2</v>
      </c>
    </row>
    <row r="708" spans="6:17" x14ac:dyDescent="0.3">
      <c r="F708" s="97">
        <v>44489</v>
      </c>
      <c r="G708" s="98">
        <v>152.53924559999999</v>
      </c>
      <c r="H708" s="60">
        <f t="shared" si="20"/>
        <v>153.58258667000001</v>
      </c>
      <c r="I708" s="60">
        <f>(Table8[[#This Row],[Adj Close]]-Table8[[#This Row],[Forecast 3 Period]])</f>
        <v>-1.0433410700000252</v>
      </c>
      <c r="J708" s="60">
        <f>Table8[[#This Row],[Erorr ]]^2</f>
        <v>1.0885605883487974</v>
      </c>
      <c r="K708" s="60">
        <f>ABS(Table8[[#This Row],[Erorr ]])</f>
        <v>1.0433410700000252</v>
      </c>
      <c r="L708" s="8">
        <f>Table8[[#This Row],[Abs Erorr ]]/Table8[[#This Row],[Adj Close]]</f>
        <v>6.8398205713954656E-3</v>
      </c>
      <c r="M708" s="64">
        <f t="shared" si="21"/>
        <v>151.86867218</v>
      </c>
      <c r="N708" s="60">
        <f>(Table8[[#This Row],[Adj Close]]-Table8[[#This Row],[Forecast 6 Period ]])</f>
        <v>0.67057341999998243</v>
      </c>
      <c r="O708" s="60">
        <f>Table8[[#This Row],[Erorr 2]]^2</f>
        <v>0.44966871161047284</v>
      </c>
      <c r="P708" s="60">
        <f>ABS(Table8[[#This Row],[Erorr 2]])</f>
        <v>0.67057341999998243</v>
      </c>
      <c r="Q708" s="8">
        <f>Table8[[#This Row],[Abs Erorr 4]]/Table8[[#This Row],[Adj Close]]</f>
        <v>4.3960714330422944E-3</v>
      </c>
    </row>
    <row r="709" spans="6:17" x14ac:dyDescent="0.3">
      <c r="F709" s="97">
        <v>44490</v>
      </c>
      <c r="G709" s="98">
        <v>156.38362119999999</v>
      </c>
      <c r="H709" s="60">
        <f t="shared" si="20"/>
        <v>152.73779601000001</v>
      </c>
      <c r="I709" s="60">
        <f>(Table8[[#This Row],[Adj Close]]-Table8[[#This Row],[Forecast 3 Period]])</f>
        <v>3.6458251899999823</v>
      </c>
      <c r="J709" s="60">
        <f>Table8[[#This Row],[Erorr ]]^2</f>
        <v>13.292041316038407</v>
      </c>
      <c r="K709" s="60">
        <f>ABS(Table8[[#This Row],[Erorr ]])</f>
        <v>3.6458251899999823</v>
      </c>
      <c r="L709" s="8">
        <f>Table8[[#This Row],[Abs Erorr ]]/Table8[[#This Row],[Adj Close]]</f>
        <v>2.3313344211011163E-2</v>
      </c>
      <c r="M709" s="64">
        <f t="shared" si="21"/>
        <v>152.70762328999999</v>
      </c>
      <c r="N709" s="60">
        <f>(Table8[[#This Row],[Adj Close]]-Table8[[#This Row],[Forecast 6 Period ]])</f>
        <v>3.6759979100000066</v>
      </c>
      <c r="O709" s="60">
        <f>Table8[[#This Row],[Erorr 2]]^2</f>
        <v>13.512960634324417</v>
      </c>
      <c r="P709" s="60">
        <f>ABS(Table8[[#This Row],[Erorr 2]])</f>
        <v>3.6759979100000066</v>
      </c>
      <c r="Q709" s="8">
        <f>Table8[[#This Row],[Abs Erorr 4]]/Table8[[#This Row],[Adj Close]]</f>
        <v>2.3506284621064952E-2</v>
      </c>
    </row>
    <row r="710" spans="6:17" x14ac:dyDescent="0.3">
      <c r="F710" s="97">
        <v>44491</v>
      </c>
      <c r="G710" s="98">
        <v>157.29850769999999</v>
      </c>
      <c r="H710" s="60">
        <f t="shared" ref="H710:H773" si="22">$A$10*G709+$A$11*G708+$A$12*G707</f>
        <v>154.10619657999999</v>
      </c>
      <c r="I710" s="60">
        <f>(Table8[[#This Row],[Adj Close]]-Table8[[#This Row],[Forecast 3 Period]])</f>
        <v>3.1923111199999994</v>
      </c>
      <c r="J710" s="60">
        <f>Table8[[#This Row],[Erorr ]]^2</f>
        <v>10.19085028687565</v>
      </c>
      <c r="K710" s="60">
        <f>ABS(Table8[[#This Row],[Erorr ]])</f>
        <v>3.1923111199999994</v>
      </c>
      <c r="L710" s="8">
        <f>Table8[[#This Row],[Abs Erorr ]]/Table8[[#This Row],[Adj Close]]</f>
        <v>2.029460524882017E-2</v>
      </c>
      <c r="M710" s="64">
        <f t="shared" si="21"/>
        <v>153.55046539</v>
      </c>
      <c r="N710" s="60">
        <f>(Table8[[#This Row],[Adj Close]]-Table8[[#This Row],[Forecast 6 Period ]])</f>
        <v>3.7480423099999882</v>
      </c>
      <c r="O710" s="60">
        <f>Table8[[#This Row],[Erorr 2]]^2</f>
        <v>14.047821157550048</v>
      </c>
      <c r="P710" s="60">
        <f>ABS(Table8[[#This Row],[Erorr 2]])</f>
        <v>3.7480423099999882</v>
      </c>
      <c r="Q710" s="8">
        <f>Table8[[#This Row],[Abs Erorr 4]]/Table8[[#This Row],[Adj Close]]</f>
        <v>2.3827577036828994E-2</v>
      </c>
    </row>
    <row r="711" spans="6:17" x14ac:dyDescent="0.3">
      <c r="F711" s="97">
        <v>44494</v>
      </c>
      <c r="G711" s="98">
        <v>157.26930239999999</v>
      </c>
      <c r="H711" s="60">
        <f t="shared" si="22"/>
        <v>155.59626312</v>
      </c>
      <c r="I711" s="60">
        <f>(Table8[[#This Row],[Adj Close]]-Table8[[#This Row],[Forecast 3 Period]])</f>
        <v>1.6730392799999834</v>
      </c>
      <c r="J711" s="60">
        <f>Table8[[#This Row],[Erorr ]]^2</f>
        <v>2.7990604324228627</v>
      </c>
      <c r="K711" s="60">
        <f>ABS(Table8[[#This Row],[Erorr ]])</f>
        <v>1.6730392799999834</v>
      </c>
      <c r="L711" s="8">
        <f>Table8[[#This Row],[Abs Erorr ]]/Table8[[#This Row],[Adj Close]]</f>
        <v>1.0638053672704428E-2</v>
      </c>
      <c r="M711" s="64">
        <f t="shared" si="21"/>
        <v>154.61424255000003</v>
      </c>
      <c r="N711" s="60">
        <f>(Table8[[#This Row],[Adj Close]]-Table8[[#This Row],[Forecast 6 Period ]])</f>
        <v>2.655059849999958</v>
      </c>
      <c r="O711" s="60">
        <f>Table8[[#This Row],[Erorr 2]]^2</f>
        <v>7.0493428070817998</v>
      </c>
      <c r="P711" s="60">
        <f>ABS(Table8[[#This Row],[Erorr 2]])</f>
        <v>2.655059849999958</v>
      </c>
      <c r="Q711" s="8">
        <f>Table8[[#This Row],[Abs Erorr 4]]/Table8[[#This Row],[Adj Close]]</f>
        <v>1.6882251078135121E-2</v>
      </c>
    </row>
    <row r="712" spans="6:17" x14ac:dyDescent="0.3">
      <c r="F712" s="97">
        <v>44495</v>
      </c>
      <c r="G712" s="98">
        <v>157.95057679999999</v>
      </c>
      <c r="H712" s="60">
        <f t="shared" si="22"/>
        <v>157.01235962999999</v>
      </c>
      <c r="I712" s="60">
        <f>(Table8[[#This Row],[Adj Close]]-Table8[[#This Row],[Forecast 3 Period]])</f>
        <v>0.93821717000000149</v>
      </c>
      <c r="J712" s="60">
        <f>Table8[[#This Row],[Erorr ]]^2</f>
        <v>0.88025145808281169</v>
      </c>
      <c r="K712" s="60">
        <f>ABS(Table8[[#This Row],[Erorr ]])</f>
        <v>0.93821717000000149</v>
      </c>
      <c r="L712" s="8">
        <f>Table8[[#This Row],[Abs Erorr ]]/Table8[[#This Row],[Adj Close]]</f>
        <v>5.9399413981753918E-3</v>
      </c>
      <c r="M712" s="64">
        <f t="shared" si="21"/>
        <v>155.27216797</v>
      </c>
      <c r="N712" s="60">
        <f>(Table8[[#This Row],[Adj Close]]-Table8[[#This Row],[Forecast 6 Period ]])</f>
        <v>2.6784088299999951</v>
      </c>
      <c r="O712" s="60">
        <f>Table8[[#This Row],[Erorr 2]]^2</f>
        <v>7.1738738606219421</v>
      </c>
      <c r="P712" s="60">
        <f>ABS(Table8[[#This Row],[Erorr 2]])</f>
        <v>2.6784088299999951</v>
      </c>
      <c r="Q712" s="8">
        <f>Table8[[#This Row],[Abs Erorr 4]]/Table8[[#This Row],[Adj Close]]</f>
        <v>1.6957258936708075E-2</v>
      </c>
    </row>
    <row r="713" spans="6:17" x14ac:dyDescent="0.3">
      <c r="F713" s="97">
        <v>44496</v>
      </c>
      <c r="G713" s="98">
        <v>157.64887999999999</v>
      </c>
      <c r="H713" s="60">
        <f t="shared" si="22"/>
        <v>157.55057375000001</v>
      </c>
      <c r="I713" s="60">
        <f>(Table8[[#This Row],[Adj Close]]-Table8[[#This Row],[Forecast 3 Period]])</f>
        <v>9.8306249999978945E-2</v>
      </c>
      <c r="J713" s="60">
        <f>Table8[[#This Row],[Erorr ]]^2</f>
        <v>9.6641187890583596E-3</v>
      </c>
      <c r="K713" s="60">
        <f>ABS(Table8[[#This Row],[Erorr ]])</f>
        <v>9.8306249999978945E-2</v>
      </c>
      <c r="L713" s="8">
        <f>Table8[[#This Row],[Abs Erorr ]]/Table8[[#This Row],[Adj Close]]</f>
        <v>6.2357721792872199E-4</v>
      </c>
      <c r="M713" s="64">
        <f t="shared" ref="M713:M776" si="23">$B$10*G712+$B$11*G711+$B$12*G710+$B$13*G709+$B$14*G708+$B$15*G707</f>
        <v>156.29798431999998</v>
      </c>
      <c r="N713" s="60">
        <f>(Table8[[#This Row],[Adj Close]]-Table8[[#This Row],[Forecast 6 Period ]])</f>
        <v>1.3508956800000078</v>
      </c>
      <c r="O713" s="60">
        <f>Table8[[#This Row],[Erorr 2]]^2</f>
        <v>1.8249191382426835</v>
      </c>
      <c r="P713" s="60">
        <f>ABS(Table8[[#This Row],[Erorr 2]])</f>
        <v>1.3508956800000078</v>
      </c>
      <c r="Q713" s="8">
        <f>Table8[[#This Row],[Abs Erorr 4]]/Table8[[#This Row],[Adj Close]]</f>
        <v>8.569015396747556E-3</v>
      </c>
    </row>
    <row r="714" spans="6:17" x14ac:dyDescent="0.3">
      <c r="F714" s="97">
        <v>44497</v>
      </c>
      <c r="G714" s="98">
        <v>161.24021909999999</v>
      </c>
      <c r="H714" s="60">
        <f t="shared" si="22"/>
        <v>157.62551575999998</v>
      </c>
      <c r="I714" s="60">
        <f>(Table8[[#This Row],[Adj Close]]-Table8[[#This Row],[Forecast 3 Period]])</f>
        <v>3.6147033400000055</v>
      </c>
      <c r="J714" s="60">
        <f>Table8[[#This Row],[Erorr ]]^2</f>
        <v>13.066080236207195</v>
      </c>
      <c r="K714" s="60">
        <f>ABS(Table8[[#This Row],[Erorr ]])</f>
        <v>3.6147033400000055</v>
      </c>
      <c r="L714" s="8">
        <f>Table8[[#This Row],[Abs Erorr ]]/Table8[[#This Row],[Adj Close]]</f>
        <v>2.2418124709680489E-2</v>
      </c>
      <c r="M714" s="64">
        <f t="shared" si="23"/>
        <v>156.92574006000001</v>
      </c>
      <c r="N714" s="60">
        <f>(Table8[[#This Row],[Adj Close]]-Table8[[#This Row],[Forecast 6 Period ]])</f>
        <v>4.3144790399999806</v>
      </c>
      <c r="O714" s="60">
        <f>Table8[[#This Row],[Erorr 2]]^2</f>
        <v>18.614729386599155</v>
      </c>
      <c r="P714" s="60">
        <f>ABS(Table8[[#This Row],[Erorr 2]])</f>
        <v>4.3144790399999806</v>
      </c>
      <c r="Q714" s="8">
        <f>Table8[[#This Row],[Abs Erorr 4]]/Table8[[#This Row],[Adj Close]]</f>
        <v>2.6758082220938763E-2</v>
      </c>
    </row>
    <row r="715" spans="6:17" x14ac:dyDescent="0.3">
      <c r="F715" s="97">
        <v>44498</v>
      </c>
      <c r="G715" s="98">
        <v>159.33261110000001</v>
      </c>
      <c r="H715" s="60">
        <f t="shared" si="22"/>
        <v>159.17592467999998</v>
      </c>
      <c r="I715" s="60">
        <f>(Table8[[#This Row],[Adj Close]]-Table8[[#This Row],[Forecast 3 Period]])</f>
        <v>0.15668642000002819</v>
      </c>
      <c r="J715" s="60">
        <f>Table8[[#This Row],[Erorr ]]^2</f>
        <v>2.4550634212425235E-2</v>
      </c>
      <c r="K715" s="60">
        <f>ABS(Table8[[#This Row],[Erorr ]])</f>
        <v>0.15668642000002819</v>
      </c>
      <c r="L715" s="8">
        <f>Table8[[#This Row],[Abs Erorr ]]/Table8[[#This Row],[Adj Close]]</f>
        <v>9.8339203078576915E-4</v>
      </c>
      <c r="M715" s="64">
        <f t="shared" si="23"/>
        <v>158.19000855000002</v>
      </c>
      <c r="N715" s="60">
        <f>(Table8[[#This Row],[Adj Close]]-Table8[[#This Row],[Forecast 6 Period ]])</f>
        <v>1.1426025499999923</v>
      </c>
      <c r="O715" s="60">
        <f>Table8[[#This Row],[Erorr 2]]^2</f>
        <v>1.3055405872664849</v>
      </c>
      <c r="P715" s="60">
        <f>ABS(Table8[[#This Row],[Erorr 2]])</f>
        <v>1.1426025499999923</v>
      </c>
      <c r="Q715" s="8">
        <f>Table8[[#This Row],[Abs Erorr 4]]/Table8[[#This Row],[Adj Close]]</f>
        <v>7.1711782171376987E-3</v>
      </c>
    </row>
    <row r="716" spans="6:17" x14ac:dyDescent="0.3">
      <c r="F716" s="97">
        <v>44501</v>
      </c>
      <c r="G716" s="98">
        <v>161.18179319999999</v>
      </c>
      <c r="H716" s="60">
        <f t="shared" si="22"/>
        <v>159.39977417</v>
      </c>
      <c r="I716" s="60">
        <f>(Table8[[#This Row],[Adj Close]]-Table8[[#This Row],[Forecast 3 Period]])</f>
        <v>1.7820190299999865</v>
      </c>
      <c r="J716" s="60">
        <f>Table8[[#This Row],[Erorr ]]^2</f>
        <v>3.175591823282093</v>
      </c>
      <c r="K716" s="60">
        <f>ABS(Table8[[#This Row],[Erorr ]])</f>
        <v>1.7820190299999865</v>
      </c>
      <c r="L716" s="8">
        <f>Table8[[#This Row],[Abs Erorr ]]/Table8[[#This Row],[Adj Close]]</f>
        <v>1.1055957342457378E-2</v>
      </c>
      <c r="M716" s="64">
        <f t="shared" si="23"/>
        <v>158.69123840999998</v>
      </c>
      <c r="N716" s="60">
        <f>(Table8[[#This Row],[Adj Close]]-Table8[[#This Row],[Forecast 6 Period ]])</f>
        <v>2.4905547900000045</v>
      </c>
      <c r="O716" s="60">
        <f>Table8[[#This Row],[Erorr 2]]^2</f>
        <v>6.2028631619919663</v>
      </c>
      <c r="P716" s="60">
        <f>ABS(Table8[[#This Row],[Erorr 2]])</f>
        <v>2.4905547900000045</v>
      </c>
      <c r="Q716" s="8">
        <f>Table8[[#This Row],[Abs Erorr 4]]/Table8[[#This Row],[Adj Close]]</f>
        <v>1.5451836963431951E-2</v>
      </c>
    </row>
    <row r="717" spans="6:17" x14ac:dyDescent="0.3">
      <c r="F717" s="97">
        <v>44502</v>
      </c>
      <c r="G717" s="98">
        <v>160.95796200000001</v>
      </c>
      <c r="H717" s="60">
        <f t="shared" si="22"/>
        <v>160.64456634000001</v>
      </c>
      <c r="I717" s="60">
        <f>(Table8[[#This Row],[Adj Close]]-Table8[[#This Row],[Forecast 3 Period]])</f>
        <v>0.31339565999999763</v>
      </c>
      <c r="J717" s="60">
        <f>Table8[[#This Row],[Erorr ]]^2</f>
        <v>9.8216839706834119E-2</v>
      </c>
      <c r="K717" s="60">
        <f>ABS(Table8[[#This Row],[Erorr ]])</f>
        <v>0.31339565999999763</v>
      </c>
      <c r="L717" s="8">
        <f>Table8[[#This Row],[Abs Erorr ]]/Table8[[#This Row],[Adj Close]]</f>
        <v>1.9470652840398017E-3</v>
      </c>
      <c r="M717" s="64">
        <f t="shared" si="23"/>
        <v>159.40268859999998</v>
      </c>
      <c r="N717" s="60">
        <f>(Table8[[#This Row],[Adj Close]]-Table8[[#This Row],[Forecast 6 Period ]])</f>
        <v>1.5552734000000328</v>
      </c>
      <c r="O717" s="60">
        <f>Table8[[#This Row],[Erorr 2]]^2</f>
        <v>2.4188753487476617</v>
      </c>
      <c r="P717" s="60">
        <f>ABS(Table8[[#This Row],[Erorr 2]])</f>
        <v>1.5552734000000328</v>
      </c>
      <c r="Q717" s="8">
        <f>Table8[[#This Row],[Abs Erorr 4]]/Table8[[#This Row],[Adj Close]]</f>
        <v>9.6626061903047258E-3</v>
      </c>
    </row>
    <row r="718" spans="6:17" x14ac:dyDescent="0.3">
      <c r="F718" s="97">
        <v>44503</v>
      </c>
      <c r="G718" s="98">
        <v>165.53228759999999</v>
      </c>
      <c r="H718" s="60">
        <f t="shared" si="22"/>
        <v>160.53750608999999</v>
      </c>
      <c r="I718" s="60">
        <f>(Table8[[#This Row],[Adj Close]]-Table8[[#This Row],[Forecast 3 Period]])</f>
        <v>4.9947815099999957</v>
      </c>
      <c r="J718" s="60">
        <f>Table8[[#This Row],[Erorr ]]^2</f>
        <v>24.947842332637837</v>
      </c>
      <c r="K718" s="60">
        <f>ABS(Table8[[#This Row],[Erorr ]])</f>
        <v>4.9947815099999957</v>
      </c>
      <c r="L718" s="8">
        <f>Table8[[#This Row],[Abs Erorr ]]/Table8[[#This Row],[Adj Close]]</f>
        <v>3.0174062005773886E-2</v>
      </c>
      <c r="M718" s="64">
        <f t="shared" si="23"/>
        <v>160.10246276000004</v>
      </c>
      <c r="N718" s="60">
        <f>(Table8[[#This Row],[Adj Close]]-Table8[[#This Row],[Forecast 6 Period ]])</f>
        <v>5.4298248399999522</v>
      </c>
      <c r="O718" s="60">
        <f>Table8[[#This Row],[Erorr 2]]^2</f>
        <v>29.482997793080507</v>
      </c>
      <c r="P718" s="60">
        <f>ABS(Table8[[#This Row],[Erorr 2]])</f>
        <v>5.4298248399999522</v>
      </c>
      <c r="Q718" s="8">
        <f>Table8[[#This Row],[Abs Erorr 4]]/Table8[[#This Row],[Adj Close]]</f>
        <v>3.2802209881378774E-2</v>
      </c>
    </row>
    <row r="719" spans="6:17" x14ac:dyDescent="0.3">
      <c r="F719" s="97">
        <v>44504</v>
      </c>
      <c r="G719" s="98">
        <v>165.21110530000001</v>
      </c>
      <c r="H719" s="60">
        <f t="shared" si="22"/>
        <v>162.85484159999999</v>
      </c>
      <c r="I719" s="60">
        <f>(Table8[[#This Row],[Adj Close]]-Table8[[#This Row],[Forecast 3 Period]])</f>
        <v>2.3562637000000279</v>
      </c>
      <c r="J719" s="60">
        <f>Table8[[#This Row],[Erorr ]]^2</f>
        <v>5.5519786239378215</v>
      </c>
      <c r="K719" s="60">
        <f>ABS(Table8[[#This Row],[Erorr ]])</f>
        <v>2.3562637000000279</v>
      </c>
      <c r="L719" s="8">
        <f>Table8[[#This Row],[Abs Erorr ]]/Table8[[#This Row],[Adj Close]]</f>
        <v>1.4262138708662388E-2</v>
      </c>
      <c r="M719" s="64">
        <f t="shared" si="23"/>
        <v>161.28984069000001</v>
      </c>
      <c r="N719" s="60">
        <f>(Table8[[#This Row],[Adj Close]]-Table8[[#This Row],[Forecast 6 Period ]])</f>
        <v>3.9212646100000086</v>
      </c>
      <c r="O719" s="60">
        <f>Table8[[#This Row],[Erorr 2]]^2</f>
        <v>15.376316141638519</v>
      </c>
      <c r="P719" s="60">
        <f>ABS(Table8[[#This Row],[Erorr 2]])</f>
        <v>3.9212646100000086</v>
      </c>
      <c r="Q719" s="8">
        <f>Table8[[#This Row],[Abs Erorr 4]]/Table8[[#This Row],[Adj Close]]</f>
        <v>2.3734873045486538E-2</v>
      </c>
    </row>
    <row r="720" spans="6:17" x14ac:dyDescent="0.3">
      <c r="F720" s="97">
        <v>44505</v>
      </c>
      <c r="G720" s="98">
        <v>167.71240230000001</v>
      </c>
      <c r="H720" s="60">
        <f t="shared" si="22"/>
        <v>164.03151700000001</v>
      </c>
      <c r="I720" s="60">
        <f>(Table8[[#This Row],[Adj Close]]-Table8[[#This Row],[Forecast 3 Period]])</f>
        <v>3.6808852999999999</v>
      </c>
      <c r="J720" s="60">
        <f>Table8[[#This Row],[Erorr ]]^2</f>
        <v>13.54891659175609</v>
      </c>
      <c r="K720" s="60">
        <f>ABS(Table8[[#This Row],[Erorr ]])</f>
        <v>3.6808852999999999</v>
      </c>
      <c r="L720" s="8">
        <f>Table8[[#This Row],[Abs Erorr ]]/Table8[[#This Row],[Adj Close]]</f>
        <v>2.1947603454011224E-2</v>
      </c>
      <c r="M720" s="64">
        <f t="shared" si="23"/>
        <v>162.63391264000001</v>
      </c>
      <c r="N720" s="60">
        <f>(Table8[[#This Row],[Adj Close]]-Table8[[#This Row],[Forecast 6 Period ]])</f>
        <v>5.0784896600000025</v>
      </c>
      <c r="O720" s="60">
        <f>Table8[[#This Row],[Erorr 2]]^2</f>
        <v>25.791057226726942</v>
      </c>
      <c r="P720" s="60">
        <f>ABS(Table8[[#This Row],[Erorr 2]])</f>
        <v>5.0784896600000025</v>
      </c>
      <c r="Q720" s="8">
        <f>Table8[[#This Row],[Abs Erorr 4]]/Table8[[#This Row],[Adj Close]]</f>
        <v>3.0280942794652238E-2</v>
      </c>
    </row>
    <row r="721" spans="6:17" x14ac:dyDescent="0.3">
      <c r="F721" s="97">
        <v>44508</v>
      </c>
      <c r="G721" s="98">
        <v>165.7853394</v>
      </c>
      <c r="H721" s="60">
        <f t="shared" si="22"/>
        <v>166.30797878999999</v>
      </c>
      <c r="I721" s="60">
        <f>(Table8[[#This Row],[Adj Close]]-Table8[[#This Row],[Forecast 3 Period]])</f>
        <v>-0.52263938999999482</v>
      </c>
      <c r="J721" s="60">
        <f>Table8[[#This Row],[Erorr ]]^2</f>
        <v>0.27315193197956666</v>
      </c>
      <c r="K721" s="60">
        <f>ABS(Table8[[#This Row],[Erorr ]])</f>
        <v>0.52263938999999482</v>
      </c>
      <c r="L721" s="8">
        <f>Table8[[#This Row],[Abs Erorr ]]/Table8[[#This Row],[Adj Close]]</f>
        <v>3.1525066805756096E-3</v>
      </c>
      <c r="M721" s="64">
        <f t="shared" si="23"/>
        <v>163.93419186999998</v>
      </c>
      <c r="N721" s="60">
        <f>(Table8[[#This Row],[Adj Close]]-Table8[[#This Row],[Forecast 6 Period ]])</f>
        <v>1.85114753000002</v>
      </c>
      <c r="O721" s="60">
        <f>Table8[[#This Row],[Erorr 2]]^2</f>
        <v>3.4267471778251748</v>
      </c>
      <c r="P721" s="60">
        <f>ABS(Table8[[#This Row],[Erorr 2]])</f>
        <v>1.85114753000002</v>
      </c>
      <c r="Q721" s="8">
        <f>Table8[[#This Row],[Abs Erorr 4]]/Table8[[#This Row],[Adj Close]]</f>
        <v>1.1165930212524088E-2</v>
      </c>
    </row>
    <row r="722" spans="6:17" x14ac:dyDescent="0.3">
      <c r="F722" s="97">
        <v>44509</v>
      </c>
      <c r="G722" s="98">
        <v>167.08949279999999</v>
      </c>
      <c r="H722" s="60">
        <f t="shared" si="22"/>
        <v>166.19118803999999</v>
      </c>
      <c r="I722" s="60">
        <f>(Table8[[#This Row],[Adj Close]]-Table8[[#This Row],[Forecast 3 Period]])</f>
        <v>0.89830476000000203</v>
      </c>
      <c r="J722" s="60">
        <f>Table8[[#This Row],[Erorr ]]^2</f>
        <v>0.8069514418386613</v>
      </c>
      <c r="K722" s="60">
        <f>ABS(Table8[[#This Row],[Erorr ]])</f>
        <v>0.89830476000000203</v>
      </c>
      <c r="L722" s="8">
        <f>Table8[[#This Row],[Abs Erorr ]]/Table8[[#This Row],[Adj Close]]</f>
        <v>5.3761893997442438E-3</v>
      </c>
      <c r="M722" s="64">
        <f t="shared" si="23"/>
        <v>165.06220243999999</v>
      </c>
      <c r="N722" s="60">
        <f>(Table8[[#This Row],[Adj Close]]-Table8[[#This Row],[Forecast 6 Period ]])</f>
        <v>2.027290359999995</v>
      </c>
      <c r="O722" s="60">
        <f>Table8[[#This Row],[Erorr 2]]^2</f>
        <v>4.1099062037489089</v>
      </c>
      <c r="P722" s="60">
        <f>ABS(Table8[[#This Row],[Erorr 2]])</f>
        <v>2.027290359999995</v>
      </c>
      <c r="Q722" s="8">
        <f>Table8[[#This Row],[Abs Erorr 4]]/Table8[[#This Row],[Adj Close]]</f>
        <v>1.2132961361170612E-2</v>
      </c>
    </row>
    <row r="723" spans="6:17" x14ac:dyDescent="0.3">
      <c r="F723" s="97">
        <v>44510</v>
      </c>
      <c r="G723" s="98">
        <v>157.72673030000001</v>
      </c>
      <c r="H723" s="60">
        <f t="shared" si="22"/>
        <v>166.88511962999999</v>
      </c>
      <c r="I723" s="60">
        <f>(Table8[[#This Row],[Adj Close]]-Table8[[#This Row],[Forecast 3 Period]])</f>
        <v>-9.1583893299999772</v>
      </c>
      <c r="J723" s="60">
        <f>Table8[[#This Row],[Erorr ]]^2</f>
        <v>83.876095119857439</v>
      </c>
      <c r="K723" s="60">
        <f>ABS(Table8[[#This Row],[Erorr ]])</f>
        <v>9.1583893299999772</v>
      </c>
      <c r="L723" s="8">
        <f>Table8[[#This Row],[Abs Erorr ]]/Table8[[#This Row],[Adj Close]]</f>
        <v>5.8064915899673455E-2</v>
      </c>
      <c r="M723" s="64">
        <f t="shared" si="23"/>
        <v>165.80869292</v>
      </c>
      <c r="N723" s="60">
        <f>(Table8[[#This Row],[Adj Close]]-Table8[[#This Row],[Forecast 6 Period ]])</f>
        <v>-8.0819626199999846</v>
      </c>
      <c r="O723" s="60">
        <f>Table8[[#This Row],[Erorr 2]]^2</f>
        <v>65.318119791077009</v>
      </c>
      <c r="P723" s="60">
        <f>ABS(Table8[[#This Row],[Erorr 2]])</f>
        <v>8.0819626199999846</v>
      </c>
      <c r="Q723" s="8">
        <f>Table8[[#This Row],[Abs Erorr 4]]/Table8[[#This Row],[Adj Close]]</f>
        <v>5.1240285046345022E-2</v>
      </c>
    </row>
    <row r="724" spans="6:17" x14ac:dyDescent="0.3">
      <c r="F724" s="97">
        <v>44511</v>
      </c>
      <c r="G724" s="98">
        <v>157.22062679999999</v>
      </c>
      <c r="H724" s="60">
        <f t="shared" si="22"/>
        <v>162.95314178000001</v>
      </c>
      <c r="I724" s="60">
        <f>(Table8[[#This Row],[Adj Close]]-Table8[[#This Row],[Forecast 3 Period]])</f>
        <v>-5.732514980000019</v>
      </c>
      <c r="J724" s="60">
        <f>Table8[[#This Row],[Erorr ]]^2</f>
        <v>32.861727995924618</v>
      </c>
      <c r="K724" s="60">
        <f>ABS(Table8[[#This Row],[Erorr ]])</f>
        <v>5.732514980000019</v>
      </c>
      <c r="L724" s="8">
        <f>Table8[[#This Row],[Abs Erorr ]]/Table8[[#This Row],[Adj Close]]</f>
        <v>3.6461596017501818E-2</v>
      </c>
      <c r="M724" s="64">
        <f t="shared" si="23"/>
        <v>164.73713224999997</v>
      </c>
      <c r="N724" s="60">
        <f>(Table8[[#This Row],[Adj Close]]-Table8[[#This Row],[Forecast 6 Period ]])</f>
        <v>-7.5165054499999826</v>
      </c>
      <c r="O724" s="60">
        <f>Table8[[#This Row],[Erorr 2]]^2</f>
        <v>56.49785417987944</v>
      </c>
      <c r="P724" s="60">
        <f>ABS(Table8[[#This Row],[Erorr 2]])</f>
        <v>7.5165054499999826</v>
      </c>
      <c r="Q724" s="8">
        <f>Table8[[#This Row],[Abs Erorr 4]]/Table8[[#This Row],[Adj Close]]</f>
        <v>4.7808647013993351E-2</v>
      </c>
    </row>
    <row r="725" spans="6:17" x14ac:dyDescent="0.3">
      <c r="F725" s="97">
        <v>44512</v>
      </c>
      <c r="G725" s="98">
        <v>156.7437439</v>
      </c>
      <c r="H725" s="60">
        <f t="shared" si="22"/>
        <v>160.33311765000002</v>
      </c>
      <c r="I725" s="60">
        <f>(Table8[[#This Row],[Adj Close]]-Table8[[#This Row],[Forecast 3 Period]])</f>
        <v>-3.5893737500000213</v>
      </c>
      <c r="J725" s="60">
        <f>Table8[[#This Row],[Erorr ]]^2</f>
        <v>12.883603917189216</v>
      </c>
      <c r="K725" s="60">
        <f>ABS(Table8[[#This Row],[Erorr ]])</f>
        <v>3.5893737500000213</v>
      </c>
      <c r="L725" s="8">
        <f>Table8[[#This Row],[Abs Erorr ]]/Table8[[#This Row],[Adj Close]]</f>
        <v>2.2899630063002607E-2</v>
      </c>
      <c r="M725" s="64">
        <f t="shared" si="23"/>
        <v>162.85678861999997</v>
      </c>
      <c r="N725" s="60">
        <f>(Table8[[#This Row],[Adj Close]]-Table8[[#This Row],[Forecast 6 Period ]])</f>
        <v>-6.1130447199999765</v>
      </c>
      <c r="O725" s="60">
        <f>Table8[[#This Row],[Erorr 2]]^2</f>
        <v>37.369315748719593</v>
      </c>
      <c r="P725" s="60">
        <f>ABS(Table8[[#This Row],[Erorr 2]])</f>
        <v>6.1130447199999765</v>
      </c>
      <c r="Q725" s="8">
        <f>Table8[[#This Row],[Abs Erorr 4]]/Table8[[#This Row],[Adj Close]]</f>
        <v>3.9000246950206839E-2</v>
      </c>
    </row>
    <row r="726" spans="6:17" x14ac:dyDescent="0.3">
      <c r="F726" s="97">
        <v>44515</v>
      </c>
      <c r="G726" s="98">
        <v>156.49069209999999</v>
      </c>
      <c r="H726" s="60">
        <f t="shared" si="22"/>
        <v>157.18170469</v>
      </c>
      <c r="I726" s="60">
        <f>(Table8[[#This Row],[Adj Close]]-Table8[[#This Row],[Forecast 3 Period]])</f>
        <v>-0.69101259000001392</v>
      </c>
      <c r="J726" s="60">
        <f>Table8[[#This Row],[Erorr ]]^2</f>
        <v>0.47749839953852735</v>
      </c>
      <c r="K726" s="60">
        <f>ABS(Table8[[#This Row],[Erorr ]])</f>
        <v>0.69101259000001392</v>
      </c>
      <c r="L726" s="8">
        <f>Table8[[#This Row],[Abs Erorr ]]/Table8[[#This Row],[Adj Close]]</f>
        <v>4.4156785347875269E-3</v>
      </c>
      <c r="M726" s="64">
        <f t="shared" si="23"/>
        <v>161.10589292999998</v>
      </c>
      <c r="N726" s="60">
        <f>(Table8[[#This Row],[Adj Close]]-Table8[[#This Row],[Forecast 6 Period ]])</f>
        <v>-4.615200829999992</v>
      </c>
      <c r="O726" s="60">
        <f>Table8[[#This Row],[Erorr 2]]^2</f>
        <v>21.300078701232614</v>
      </c>
      <c r="P726" s="60">
        <f>ABS(Table8[[#This Row],[Erorr 2]])</f>
        <v>4.615200829999992</v>
      </c>
      <c r="Q726" s="8">
        <f>Table8[[#This Row],[Abs Erorr 4]]/Table8[[#This Row],[Adj Close]]</f>
        <v>2.9491855190025021E-2</v>
      </c>
    </row>
    <row r="727" spans="6:17" x14ac:dyDescent="0.3">
      <c r="F727" s="97">
        <v>44516</v>
      </c>
      <c r="G727" s="98">
        <v>157.4931641</v>
      </c>
      <c r="H727" s="60">
        <f t="shared" si="22"/>
        <v>156.78558805</v>
      </c>
      <c r="I727" s="60">
        <f>(Table8[[#This Row],[Adj Close]]-Table8[[#This Row],[Forecast 3 Period]])</f>
        <v>0.70757605000000012</v>
      </c>
      <c r="J727" s="60">
        <f>Table8[[#This Row],[Erorr ]]^2</f>
        <v>0.50066386653360262</v>
      </c>
      <c r="K727" s="60">
        <f>ABS(Table8[[#This Row],[Erorr ]])</f>
        <v>0.70757605000000012</v>
      </c>
      <c r="L727" s="8">
        <f>Table8[[#This Row],[Abs Erorr ]]/Table8[[#This Row],[Adj Close]]</f>
        <v>4.4927413455908855E-3</v>
      </c>
      <c r="M727" s="64">
        <f t="shared" si="23"/>
        <v>158.92384183999999</v>
      </c>
      <c r="N727" s="60">
        <f>(Table8[[#This Row],[Adj Close]]-Table8[[#This Row],[Forecast 6 Period ]])</f>
        <v>-1.430677739999993</v>
      </c>
      <c r="O727" s="60">
        <f>Table8[[#This Row],[Erorr 2]]^2</f>
        <v>2.0468387957314875</v>
      </c>
      <c r="P727" s="60">
        <f>ABS(Table8[[#This Row],[Erorr 2]])</f>
        <v>1.430677739999993</v>
      </c>
      <c r="Q727" s="8">
        <f>Table8[[#This Row],[Abs Erorr 4]]/Table8[[#This Row],[Adj Close]]</f>
        <v>9.0840624618576254E-3</v>
      </c>
    </row>
    <row r="728" spans="6:17" x14ac:dyDescent="0.3">
      <c r="F728" s="97">
        <v>44517</v>
      </c>
      <c r="G728" s="98">
        <v>157.1038513</v>
      </c>
      <c r="H728" s="60">
        <f t="shared" si="22"/>
        <v>156.96759643999999</v>
      </c>
      <c r="I728" s="60">
        <f>(Table8[[#This Row],[Adj Close]]-Table8[[#This Row],[Forecast 3 Period]])</f>
        <v>0.13625486000000819</v>
      </c>
      <c r="J728" s="60">
        <f>Table8[[#This Row],[Erorr ]]^2</f>
        <v>1.8565386873621834E-2</v>
      </c>
      <c r="K728" s="60">
        <f>ABS(Table8[[#This Row],[Erorr ]])</f>
        <v>0.13625486000000819</v>
      </c>
      <c r="L728" s="8">
        <f>Table8[[#This Row],[Abs Erorr ]]/Table8[[#This Row],[Adj Close]]</f>
        <v>8.6729166008680907E-4</v>
      </c>
      <c r="M728" s="64">
        <f t="shared" si="23"/>
        <v>158.07126769000001</v>
      </c>
      <c r="N728" s="60">
        <f>(Table8[[#This Row],[Adj Close]]-Table8[[#This Row],[Forecast 6 Period ]])</f>
        <v>-0.96741639000001101</v>
      </c>
      <c r="O728" s="60">
        <f>Table8[[#This Row],[Erorr 2]]^2</f>
        <v>0.93589447164065342</v>
      </c>
      <c r="P728" s="60">
        <f>ABS(Table8[[#This Row],[Erorr 2]])</f>
        <v>0.96741639000001101</v>
      </c>
      <c r="Q728" s="8">
        <f>Table8[[#This Row],[Abs Erorr 4]]/Table8[[#This Row],[Adj Close]]</f>
        <v>6.1578146047652684E-3</v>
      </c>
    </row>
    <row r="729" spans="6:17" x14ac:dyDescent="0.3">
      <c r="F729" s="97">
        <v>44518</v>
      </c>
      <c r="G729" s="98">
        <v>157.0941162</v>
      </c>
      <c r="H729" s="60">
        <f t="shared" si="22"/>
        <v>157.03669737999999</v>
      </c>
      <c r="I729" s="60">
        <f>(Table8[[#This Row],[Adj Close]]-Table8[[#This Row],[Forecast 3 Period]])</f>
        <v>5.7418820000009418E-2</v>
      </c>
      <c r="J729" s="60">
        <f>Table8[[#This Row],[Erorr ]]^2</f>
        <v>3.2969208901934815E-3</v>
      </c>
      <c r="K729" s="60">
        <f>ABS(Table8[[#This Row],[Erorr ]])</f>
        <v>5.7418820000009418E-2</v>
      </c>
      <c r="L729" s="8">
        <f>Table8[[#This Row],[Abs Erorr ]]/Table8[[#This Row],[Adj Close]]</f>
        <v>3.655058597287517E-4</v>
      </c>
      <c r="M729" s="64">
        <f t="shared" si="23"/>
        <v>157.06102598999999</v>
      </c>
      <c r="N729" s="60">
        <f>(Table8[[#This Row],[Adj Close]]-Table8[[#This Row],[Forecast 6 Period ]])</f>
        <v>3.3090210000011666E-2</v>
      </c>
      <c r="O729" s="60">
        <f>Table8[[#This Row],[Erorr 2]]^2</f>
        <v>1.094961997844872E-3</v>
      </c>
      <c r="P729" s="60">
        <f>ABS(Table8[[#This Row],[Erorr 2]])</f>
        <v>3.3090210000011666E-2</v>
      </c>
      <c r="Q729" s="8">
        <f>Table8[[#This Row],[Abs Erorr 4]]/Table8[[#This Row],[Adj Close]]</f>
        <v>2.1063939758178966E-4</v>
      </c>
    </row>
    <row r="730" spans="6:17" x14ac:dyDescent="0.3">
      <c r="F730" s="97">
        <v>44519</v>
      </c>
      <c r="G730" s="98">
        <v>155.1281281</v>
      </c>
      <c r="H730" s="60">
        <f t="shared" si="22"/>
        <v>157.21675109999998</v>
      </c>
      <c r="I730" s="60">
        <f>(Table8[[#This Row],[Adj Close]]-Table8[[#This Row],[Forecast 3 Period]])</f>
        <v>-2.0886229999999841</v>
      </c>
      <c r="J730" s="60">
        <f>Table8[[#This Row],[Erorr ]]^2</f>
        <v>4.3623460361289341</v>
      </c>
      <c r="K730" s="60">
        <f>ABS(Table8[[#This Row],[Erorr ]])</f>
        <v>2.0886229999999841</v>
      </c>
      <c r="L730" s="8">
        <f>Table8[[#This Row],[Abs Erorr ]]/Table8[[#This Row],[Adj Close]]</f>
        <v>1.3463857429218759E-2</v>
      </c>
      <c r="M730" s="64">
        <f t="shared" si="23"/>
        <v>157.03280181</v>
      </c>
      <c r="N730" s="60">
        <f>(Table8[[#This Row],[Adj Close]]-Table8[[#This Row],[Forecast 6 Period ]])</f>
        <v>-1.9046737099999973</v>
      </c>
      <c r="O730" s="60">
        <f>Table8[[#This Row],[Erorr 2]]^2</f>
        <v>3.627781941565154</v>
      </c>
      <c r="P730" s="60">
        <f>ABS(Table8[[#This Row],[Erorr 2]])</f>
        <v>1.9046737099999973</v>
      </c>
      <c r="Q730" s="8">
        <f>Table8[[#This Row],[Abs Erorr 4]]/Table8[[#This Row],[Adj Close]]</f>
        <v>1.2278068028850259E-2</v>
      </c>
    </row>
    <row r="731" spans="6:17" x14ac:dyDescent="0.3">
      <c r="F731" s="97">
        <v>44522</v>
      </c>
      <c r="G731" s="98">
        <v>152.29594420000001</v>
      </c>
      <c r="H731" s="60">
        <f t="shared" si="22"/>
        <v>156.31064148999999</v>
      </c>
      <c r="I731" s="60">
        <f>(Table8[[#This Row],[Adj Close]]-Table8[[#This Row],[Forecast 3 Period]])</f>
        <v>-4.0146972899999867</v>
      </c>
      <c r="J731" s="60">
        <f>Table8[[#This Row],[Erorr ]]^2</f>
        <v>16.117794330333236</v>
      </c>
      <c r="K731" s="60">
        <f>ABS(Table8[[#This Row],[Erorr ]])</f>
        <v>4.0146972899999867</v>
      </c>
      <c r="L731" s="8">
        <f>Table8[[#This Row],[Abs Erorr ]]/Table8[[#This Row],[Adj Close]]</f>
        <v>2.6361156963758372E-2</v>
      </c>
      <c r="M731" s="64">
        <f t="shared" si="23"/>
        <v>156.68729554000001</v>
      </c>
      <c r="N731" s="60">
        <f>(Table8[[#This Row],[Adj Close]]-Table8[[#This Row],[Forecast 6 Period ]])</f>
        <v>-4.3913513399999999</v>
      </c>
      <c r="O731" s="60">
        <f>Table8[[#This Row],[Erorr 2]]^2</f>
        <v>19.283966591319796</v>
      </c>
      <c r="P731" s="60">
        <f>ABS(Table8[[#This Row],[Erorr 2]])</f>
        <v>4.3913513399999999</v>
      </c>
      <c r="Q731" s="8">
        <f>Table8[[#This Row],[Abs Erorr 4]]/Table8[[#This Row],[Adj Close]]</f>
        <v>2.8834328865863519E-2</v>
      </c>
    </row>
    <row r="732" spans="6:17" x14ac:dyDescent="0.3">
      <c r="F732" s="97">
        <v>44523</v>
      </c>
      <c r="G732" s="98">
        <v>149.29827879999999</v>
      </c>
      <c r="H732" s="60">
        <f t="shared" si="22"/>
        <v>154.58505097</v>
      </c>
      <c r="I732" s="60">
        <f>(Table8[[#This Row],[Adj Close]]-Table8[[#This Row],[Forecast 3 Period]])</f>
        <v>-5.2867721700000061</v>
      </c>
      <c r="J732" s="60">
        <f>Table8[[#This Row],[Erorr ]]^2</f>
        <v>27.949959977486575</v>
      </c>
      <c r="K732" s="60">
        <f>ABS(Table8[[#This Row],[Erorr ]])</f>
        <v>5.2867721700000061</v>
      </c>
      <c r="L732" s="8">
        <f>Table8[[#This Row],[Abs Erorr ]]/Table8[[#This Row],[Adj Close]]</f>
        <v>3.541080454840452E-2</v>
      </c>
      <c r="M732" s="64">
        <f t="shared" si="23"/>
        <v>155.72279358</v>
      </c>
      <c r="N732" s="60">
        <f>(Table8[[#This Row],[Adj Close]]-Table8[[#This Row],[Forecast 6 Period ]])</f>
        <v>-6.4245147800000098</v>
      </c>
      <c r="O732" s="60">
        <f>Table8[[#This Row],[Erorr 2]]^2</f>
        <v>41.274390158438571</v>
      </c>
      <c r="P732" s="60">
        <f>ABS(Table8[[#This Row],[Erorr 2]])</f>
        <v>6.4245147800000098</v>
      </c>
      <c r="Q732" s="8">
        <f>Table8[[#This Row],[Abs Erorr 4]]/Table8[[#This Row],[Adj Close]]</f>
        <v>4.3031405530175544E-2</v>
      </c>
    </row>
    <row r="733" spans="6:17" x14ac:dyDescent="0.3">
      <c r="F733" s="97">
        <v>44524</v>
      </c>
      <c r="G733" s="98">
        <v>147.00138849999999</v>
      </c>
      <c r="H733" s="60">
        <f t="shared" si="22"/>
        <v>151.94653320999998</v>
      </c>
      <c r="I733" s="60">
        <f>(Table8[[#This Row],[Adj Close]]-Table8[[#This Row],[Forecast 3 Period]])</f>
        <v>-4.9451447099999939</v>
      </c>
      <c r="J733" s="60">
        <f>Table8[[#This Row],[Erorr ]]^2</f>
        <v>24.454456202840923</v>
      </c>
      <c r="K733" s="60">
        <f>ABS(Table8[[#This Row],[Erorr ]])</f>
        <v>4.9451447099999939</v>
      </c>
      <c r="L733" s="8">
        <f>Table8[[#This Row],[Abs Erorr ]]/Table8[[#This Row],[Adj Close]]</f>
        <v>3.3640122453673246E-2</v>
      </c>
      <c r="M733" s="64">
        <f t="shared" si="23"/>
        <v>154.222995</v>
      </c>
      <c r="N733" s="60">
        <f>(Table8[[#This Row],[Adj Close]]-Table8[[#This Row],[Forecast 6 Period ]])</f>
        <v>-7.2216065000000071</v>
      </c>
      <c r="O733" s="60">
        <f>Table8[[#This Row],[Erorr 2]]^2</f>
        <v>52.151600440842351</v>
      </c>
      <c r="P733" s="60">
        <f>ABS(Table8[[#This Row],[Erorr 2]])</f>
        <v>7.2216065000000071</v>
      </c>
      <c r="Q733" s="8">
        <f>Table8[[#This Row],[Abs Erorr 4]]/Table8[[#This Row],[Adj Close]]</f>
        <v>4.9126110805409212E-2</v>
      </c>
    </row>
    <row r="734" spans="6:17" x14ac:dyDescent="0.3">
      <c r="F734" s="97">
        <v>44526</v>
      </c>
      <c r="G734" s="98">
        <v>139.82844539999999</v>
      </c>
      <c r="H734" s="60">
        <f t="shared" si="22"/>
        <v>149.2788223</v>
      </c>
      <c r="I734" s="60">
        <f>(Table8[[#This Row],[Adj Close]]-Table8[[#This Row],[Forecast 3 Period]])</f>
        <v>-9.4503769000000091</v>
      </c>
      <c r="J734" s="60">
        <f>Table8[[#This Row],[Erorr ]]^2</f>
        <v>89.309623552053779</v>
      </c>
      <c r="K734" s="60">
        <f>ABS(Table8[[#This Row],[Erorr ]])</f>
        <v>9.4503769000000091</v>
      </c>
      <c r="L734" s="8">
        <f>Table8[[#This Row],[Abs Erorr ]]/Table8[[#This Row],[Adj Close]]</f>
        <v>6.7585510751877451E-2</v>
      </c>
      <c r="M734" s="64">
        <f t="shared" si="23"/>
        <v>152.16454467</v>
      </c>
      <c r="N734" s="60">
        <f>(Table8[[#This Row],[Adj Close]]-Table8[[#This Row],[Forecast 6 Period ]])</f>
        <v>-12.336099270000005</v>
      </c>
      <c r="O734" s="60">
        <f>Table8[[#This Row],[Erorr 2]]^2</f>
        <v>152.17934519929466</v>
      </c>
      <c r="P734" s="60">
        <f>ABS(Table8[[#This Row],[Erorr 2]])</f>
        <v>12.336099270000005</v>
      </c>
      <c r="Q734" s="8">
        <f>Table8[[#This Row],[Abs Erorr 4]]/Table8[[#This Row],[Adj Close]]</f>
        <v>8.8223102493278568E-2</v>
      </c>
    </row>
    <row r="735" spans="6:17" x14ac:dyDescent="0.3">
      <c r="F735" s="97">
        <v>44529</v>
      </c>
      <c r="G735" s="98">
        <v>140.19828799999999</v>
      </c>
      <c r="H735" s="60">
        <f t="shared" si="22"/>
        <v>144.82127835</v>
      </c>
      <c r="I735" s="60">
        <f>(Table8[[#This Row],[Adj Close]]-Table8[[#This Row],[Forecast 3 Period]])</f>
        <v>-4.6229903500000091</v>
      </c>
      <c r="J735" s="60">
        <f>Table8[[#This Row],[Erorr ]]^2</f>
        <v>21.372039776193208</v>
      </c>
      <c r="K735" s="60">
        <f>ABS(Table8[[#This Row],[Erorr ]])</f>
        <v>4.6229903500000091</v>
      </c>
      <c r="L735" s="8">
        <f>Table8[[#This Row],[Abs Erorr ]]/Table8[[#This Row],[Adj Close]]</f>
        <v>3.2974656224047542E-2</v>
      </c>
      <c r="M735" s="64">
        <f t="shared" si="23"/>
        <v>148.90703581</v>
      </c>
      <c r="N735" s="60">
        <f>(Table8[[#This Row],[Adj Close]]-Table8[[#This Row],[Forecast 6 Period ]])</f>
        <v>-8.7087478100000055</v>
      </c>
      <c r="O735" s="60">
        <f>Table8[[#This Row],[Erorr 2]]^2</f>
        <v>75.842288418179891</v>
      </c>
      <c r="P735" s="60">
        <f>ABS(Table8[[#This Row],[Erorr 2]])</f>
        <v>8.7087478100000055</v>
      </c>
      <c r="Q735" s="8">
        <f>Table8[[#This Row],[Abs Erorr 4]]/Table8[[#This Row],[Adj Close]]</f>
        <v>6.211736201800129E-2</v>
      </c>
    </row>
    <row r="736" spans="6:17" x14ac:dyDescent="0.3">
      <c r="F736" s="97">
        <v>44530</v>
      </c>
      <c r="G736" s="98">
        <v>140.73359679999999</v>
      </c>
      <c r="H736" s="60">
        <f t="shared" si="22"/>
        <v>142.12826537000001</v>
      </c>
      <c r="I736" s="60">
        <f>(Table8[[#This Row],[Adj Close]]-Table8[[#This Row],[Forecast 3 Period]])</f>
        <v>-1.3946685700000216</v>
      </c>
      <c r="J736" s="60">
        <f>Table8[[#This Row],[Erorr ]]^2</f>
        <v>1.9451004201459052</v>
      </c>
      <c r="K736" s="60">
        <f>ABS(Table8[[#This Row],[Erorr ]])</f>
        <v>1.3946685700000216</v>
      </c>
      <c r="L736" s="8">
        <f>Table8[[#This Row],[Abs Erorr ]]/Table8[[#This Row],[Adj Close]]</f>
        <v>9.909990234826584E-3</v>
      </c>
      <c r="M736" s="64">
        <f t="shared" si="23"/>
        <v>146.00768736999999</v>
      </c>
      <c r="N736" s="60">
        <f>(Table8[[#This Row],[Adj Close]]-Table8[[#This Row],[Forecast 6 Period ]])</f>
        <v>-5.2740905699999985</v>
      </c>
      <c r="O736" s="60">
        <f>Table8[[#This Row],[Erorr 2]]^2</f>
        <v>27.816031340562908</v>
      </c>
      <c r="P736" s="60">
        <f>ABS(Table8[[#This Row],[Erorr 2]])</f>
        <v>5.2740905699999985</v>
      </c>
      <c r="Q736" s="8">
        <f>Table8[[#This Row],[Abs Erorr 4]]/Table8[[#This Row],[Adj Close]]</f>
        <v>3.747570366936006E-2</v>
      </c>
    </row>
    <row r="737" spans="6:17" x14ac:dyDescent="0.3">
      <c r="F737" s="97">
        <v>44531</v>
      </c>
      <c r="G737" s="98">
        <v>141.12289430000001</v>
      </c>
      <c r="H737" s="60">
        <f t="shared" si="22"/>
        <v>140.30145873999999</v>
      </c>
      <c r="I737" s="60">
        <f>(Table8[[#This Row],[Adj Close]]-Table8[[#This Row],[Forecast 3 Period]])</f>
        <v>0.82143556000002604</v>
      </c>
      <c r="J737" s="60">
        <f>Table8[[#This Row],[Erorr ]]^2</f>
        <v>0.67475637923255638</v>
      </c>
      <c r="K737" s="60">
        <f>ABS(Table8[[#This Row],[Erorr ]])</f>
        <v>0.82143556000002604</v>
      </c>
      <c r="L737" s="8">
        <f>Table8[[#This Row],[Abs Erorr ]]/Table8[[#This Row],[Adj Close]]</f>
        <v>5.820710835577201E-3</v>
      </c>
      <c r="M737" s="64">
        <f t="shared" si="23"/>
        <v>143.71176604000001</v>
      </c>
      <c r="N737" s="60">
        <f>(Table8[[#This Row],[Adj Close]]-Table8[[#This Row],[Forecast 6 Period ]])</f>
        <v>-2.5888717400000019</v>
      </c>
      <c r="O737" s="60">
        <f>Table8[[#This Row],[Erorr 2]]^2</f>
        <v>6.7022568861706375</v>
      </c>
      <c r="P737" s="60">
        <f>ABS(Table8[[#This Row],[Erorr 2]])</f>
        <v>2.5888717400000019</v>
      </c>
      <c r="Q737" s="8">
        <f>Table8[[#This Row],[Abs Erorr 4]]/Table8[[#This Row],[Adj Close]]</f>
        <v>1.8344803320831563E-2</v>
      </c>
    </row>
    <row r="738" spans="6:17" x14ac:dyDescent="0.3">
      <c r="F738" s="97">
        <v>44532</v>
      </c>
      <c r="G738" s="98">
        <v>141.2980804</v>
      </c>
      <c r="H738" s="60">
        <f t="shared" si="22"/>
        <v>140.72872316000002</v>
      </c>
      <c r="I738" s="60">
        <f>(Table8[[#This Row],[Adj Close]]-Table8[[#This Row],[Forecast 3 Period]])</f>
        <v>0.569357239999988</v>
      </c>
      <c r="J738" s="60">
        <f>Table8[[#This Row],[Erorr ]]^2</f>
        <v>0.32416766674040393</v>
      </c>
      <c r="K738" s="60">
        <f>ABS(Table8[[#This Row],[Erorr ]])</f>
        <v>0.569357239999988</v>
      </c>
      <c r="L738" s="8">
        <f>Table8[[#This Row],[Abs Erorr ]]/Table8[[#This Row],[Adj Close]]</f>
        <v>4.0294761145246811E-3</v>
      </c>
      <c r="M738" s="64">
        <f t="shared" si="23"/>
        <v>142.00661163000001</v>
      </c>
      <c r="N738" s="60">
        <f>(Table8[[#This Row],[Adj Close]]-Table8[[#This Row],[Forecast 6 Period ]])</f>
        <v>-0.70853123000000551</v>
      </c>
      <c r="O738" s="60">
        <f>Table8[[#This Row],[Erorr 2]]^2</f>
        <v>0.50201650388532071</v>
      </c>
      <c r="P738" s="60">
        <f>ABS(Table8[[#This Row],[Erorr 2]])</f>
        <v>0.70853123000000551</v>
      </c>
      <c r="Q738" s="8">
        <f>Table8[[#This Row],[Abs Erorr 4]]/Table8[[#This Row],[Adj Close]]</f>
        <v>5.0144434233942037E-3</v>
      </c>
    </row>
    <row r="739" spans="6:17" x14ac:dyDescent="0.3">
      <c r="F739" s="97">
        <v>44533</v>
      </c>
      <c r="G739" s="98">
        <v>137.93060299999999</v>
      </c>
      <c r="H739" s="60">
        <f t="shared" si="22"/>
        <v>141.07617949000002</v>
      </c>
      <c r="I739" s="60">
        <f>(Table8[[#This Row],[Adj Close]]-Table8[[#This Row],[Forecast 3 Period]])</f>
        <v>-3.1455764900000247</v>
      </c>
      <c r="J739" s="60">
        <f>Table8[[#This Row],[Erorr ]]^2</f>
        <v>9.8946514544408757</v>
      </c>
      <c r="K739" s="60">
        <f>ABS(Table8[[#This Row],[Erorr ]])</f>
        <v>3.1455764900000247</v>
      </c>
      <c r="L739" s="8">
        <f>Table8[[#This Row],[Abs Erorr ]]/Table8[[#This Row],[Adj Close]]</f>
        <v>2.2805500893808353E-2</v>
      </c>
      <c r="M739" s="64">
        <f t="shared" si="23"/>
        <v>141.35355529</v>
      </c>
      <c r="N739" s="60">
        <f>(Table8[[#This Row],[Adj Close]]-Table8[[#This Row],[Forecast 6 Period ]])</f>
        <v>-3.422952290000012</v>
      </c>
      <c r="O739" s="60">
        <f>Table8[[#This Row],[Erorr 2]]^2</f>
        <v>11.716602379616326</v>
      </c>
      <c r="P739" s="60">
        <f>ABS(Table8[[#This Row],[Erorr 2]])</f>
        <v>3.422952290000012</v>
      </c>
      <c r="Q739" s="8">
        <f>Table8[[#This Row],[Abs Erorr 4]]/Table8[[#This Row],[Adj Close]]</f>
        <v>2.4816481734659075E-2</v>
      </c>
    </row>
    <row r="740" spans="6:17" x14ac:dyDescent="0.3">
      <c r="F740" s="97">
        <v>44536</v>
      </c>
      <c r="G740" s="98">
        <v>140.20802309999999</v>
      </c>
      <c r="H740" s="60">
        <f t="shared" si="22"/>
        <v>139.89853361000002</v>
      </c>
      <c r="I740" s="60">
        <f>(Table8[[#This Row],[Adj Close]]-Table8[[#This Row],[Forecast 3 Period]])</f>
        <v>0.30948948999997583</v>
      </c>
      <c r="J740" s="60">
        <f>Table8[[#This Row],[Erorr ]]^2</f>
        <v>9.5783744420445141E-2</v>
      </c>
      <c r="K740" s="60">
        <f>ABS(Table8[[#This Row],[Erorr ]])</f>
        <v>0.30948948999997583</v>
      </c>
      <c r="L740" s="8">
        <f>Table8[[#This Row],[Abs Erorr ]]/Table8[[#This Row],[Adj Close]]</f>
        <v>2.2073593447590363E-3</v>
      </c>
      <c r="M740" s="64">
        <f t="shared" si="23"/>
        <v>140.21970824000002</v>
      </c>
      <c r="N740" s="60">
        <f>(Table8[[#This Row],[Adj Close]]-Table8[[#This Row],[Forecast 6 Period ]])</f>
        <v>-1.168514000002574E-2</v>
      </c>
      <c r="O740" s="60">
        <f>Table8[[#This Row],[Erorr 2]]^2</f>
        <v>1.3654249682020154E-4</v>
      </c>
      <c r="P740" s="60">
        <f>ABS(Table8[[#This Row],[Erorr 2]])</f>
        <v>1.168514000002574E-2</v>
      </c>
      <c r="Q740" s="8">
        <f>Table8[[#This Row],[Abs Erorr 4]]/Table8[[#This Row],[Adj Close]]</f>
        <v>8.3341450379708978E-5</v>
      </c>
    </row>
    <row r="741" spans="6:17" x14ac:dyDescent="0.3">
      <c r="F741" s="97">
        <v>44537</v>
      </c>
      <c r="G741" s="98">
        <v>145.13272090000001</v>
      </c>
      <c r="H741" s="60">
        <f t="shared" si="22"/>
        <v>139.85181426</v>
      </c>
      <c r="I741" s="60">
        <f>(Table8[[#This Row],[Adj Close]]-Table8[[#This Row],[Forecast 3 Period]])</f>
        <v>5.280906640000012</v>
      </c>
      <c r="J741" s="60">
        <f>Table8[[#This Row],[Erorr ]]^2</f>
        <v>27.887974940396216</v>
      </c>
      <c r="K741" s="60">
        <f>ABS(Table8[[#This Row],[Erorr ]])</f>
        <v>5.280906640000012</v>
      </c>
      <c r="L741" s="8">
        <f>Table8[[#This Row],[Abs Erorr ]]/Table8[[#This Row],[Adj Close]]</f>
        <v>3.6386740407345394E-2</v>
      </c>
      <c r="M741" s="64">
        <f t="shared" si="23"/>
        <v>140.20510863999999</v>
      </c>
      <c r="N741" s="60">
        <f>(Table8[[#This Row],[Adj Close]]-Table8[[#This Row],[Forecast 6 Period ]])</f>
        <v>4.9276122600000178</v>
      </c>
      <c r="O741" s="60">
        <f>Table8[[#This Row],[Erorr 2]]^2</f>
        <v>24.281362584902482</v>
      </c>
      <c r="P741" s="60">
        <f>ABS(Table8[[#This Row],[Erorr 2]])</f>
        <v>4.9276122600000178</v>
      </c>
      <c r="Q741" s="8">
        <f>Table8[[#This Row],[Abs Erorr 4]]/Table8[[#This Row],[Adj Close]]</f>
        <v>3.3952455583019514E-2</v>
      </c>
    </row>
    <row r="742" spans="6:17" x14ac:dyDescent="0.3">
      <c r="F742" s="97">
        <v>44538</v>
      </c>
      <c r="G742" s="98">
        <v>145.21058650000001</v>
      </c>
      <c r="H742" s="60">
        <f t="shared" si="22"/>
        <v>141.49467619000001</v>
      </c>
      <c r="I742" s="60">
        <f>(Table8[[#This Row],[Adj Close]]-Table8[[#This Row],[Forecast 3 Period]])</f>
        <v>3.7159103099999982</v>
      </c>
      <c r="J742" s="60">
        <f>Table8[[#This Row],[Erorr ]]^2</f>
        <v>13.807989431964282</v>
      </c>
      <c r="K742" s="60">
        <f>ABS(Table8[[#This Row],[Erorr ]])</f>
        <v>3.7159103099999982</v>
      </c>
      <c r="L742" s="8">
        <f>Table8[[#This Row],[Abs Erorr ]]/Table8[[#This Row],[Adj Close]]</f>
        <v>2.5589803054751784E-2</v>
      </c>
      <c r="M742" s="64">
        <f t="shared" si="23"/>
        <v>141.09953459000002</v>
      </c>
      <c r="N742" s="60">
        <f>(Table8[[#This Row],[Adj Close]]-Table8[[#This Row],[Forecast 6 Period ]])</f>
        <v>4.1110519099999863</v>
      </c>
      <c r="O742" s="60">
        <f>Table8[[#This Row],[Erorr 2]]^2</f>
        <v>16.900747806714534</v>
      </c>
      <c r="P742" s="60">
        <f>ABS(Table8[[#This Row],[Erorr 2]])</f>
        <v>4.1110519099999863</v>
      </c>
      <c r="Q742" s="8">
        <f>Table8[[#This Row],[Abs Erorr 4]]/Table8[[#This Row],[Adj Close]]</f>
        <v>2.831096553693753E-2</v>
      </c>
    </row>
    <row r="743" spans="6:17" x14ac:dyDescent="0.3">
      <c r="F743" s="97">
        <v>44539</v>
      </c>
      <c r="G743" s="98">
        <v>141.83337399999999</v>
      </c>
      <c r="H743" s="60">
        <f t="shared" si="22"/>
        <v>143.6864578</v>
      </c>
      <c r="I743" s="60">
        <f>(Table8[[#This Row],[Adj Close]]-Table8[[#This Row],[Forecast 3 Period]])</f>
        <v>-1.8530838000000074</v>
      </c>
      <c r="J743" s="60">
        <f>Table8[[#This Row],[Erorr ]]^2</f>
        <v>3.4339195698224674</v>
      </c>
      <c r="K743" s="60">
        <f>ABS(Table8[[#This Row],[Erorr ]])</f>
        <v>1.8530838000000074</v>
      </c>
      <c r="L743" s="8">
        <f>Table8[[#This Row],[Abs Erorr ]]/Table8[[#This Row],[Adj Close]]</f>
        <v>1.3065216935472518E-2</v>
      </c>
      <c r="M743" s="64">
        <f t="shared" si="23"/>
        <v>141.93848417000001</v>
      </c>
      <c r="N743" s="60">
        <f>(Table8[[#This Row],[Adj Close]]-Table8[[#This Row],[Forecast 6 Period ]])</f>
        <v>-0.10511017000001743</v>
      </c>
      <c r="O743" s="60">
        <f>Table8[[#This Row],[Erorr 2]]^2</f>
        <v>1.1048147837432565E-2</v>
      </c>
      <c r="P743" s="60">
        <f>ABS(Table8[[#This Row],[Erorr 2]])</f>
        <v>0.10511017000001743</v>
      </c>
      <c r="Q743" s="8">
        <f>Table8[[#This Row],[Abs Erorr 4]]/Table8[[#This Row],[Adj Close]]</f>
        <v>7.4108206718693332E-4</v>
      </c>
    </row>
    <row r="744" spans="6:17" x14ac:dyDescent="0.3">
      <c r="F744" s="97">
        <v>44540</v>
      </c>
      <c r="G744" s="98">
        <v>140.8503876</v>
      </c>
      <c r="H744" s="60">
        <f t="shared" si="22"/>
        <v>143.83634182</v>
      </c>
      <c r="I744" s="60">
        <f>(Table8[[#This Row],[Adj Close]]-Table8[[#This Row],[Forecast 3 Period]])</f>
        <v>-2.9859542199999964</v>
      </c>
      <c r="J744" s="60">
        <f>Table8[[#This Row],[Erorr ]]^2</f>
        <v>8.9159226039357868</v>
      </c>
      <c r="K744" s="60">
        <f>ABS(Table8[[#This Row],[Erorr ]])</f>
        <v>2.9859542199999964</v>
      </c>
      <c r="L744" s="8">
        <f>Table8[[#This Row],[Abs Erorr ]]/Table8[[#This Row],[Adj Close]]</f>
        <v>2.1199474640281334E-2</v>
      </c>
      <c r="M744" s="64">
        <f t="shared" si="23"/>
        <v>142.39980924</v>
      </c>
      <c r="N744" s="60">
        <f>(Table8[[#This Row],[Adj Close]]-Table8[[#This Row],[Forecast 6 Period ]])</f>
        <v>-1.5494216399999914</v>
      </c>
      <c r="O744" s="60">
        <f>Table8[[#This Row],[Erorr 2]]^2</f>
        <v>2.400707418500263</v>
      </c>
      <c r="P744" s="60">
        <f>ABS(Table8[[#This Row],[Erorr 2]])</f>
        <v>1.5494216399999914</v>
      </c>
      <c r="Q744" s="8">
        <f>Table8[[#This Row],[Abs Erorr 4]]/Table8[[#This Row],[Adj Close]]</f>
        <v>1.1000478354381123E-2</v>
      </c>
    </row>
    <row r="745" spans="6:17" x14ac:dyDescent="0.3">
      <c r="F745" s="97">
        <v>44543</v>
      </c>
      <c r="G745" s="98">
        <v>138.67027279999999</v>
      </c>
      <c r="H745" s="60">
        <f t="shared" si="22"/>
        <v>142.45334319</v>
      </c>
      <c r="I745" s="60">
        <f>(Table8[[#This Row],[Adj Close]]-Table8[[#This Row],[Forecast 3 Period]])</f>
        <v>-3.783070390000006</v>
      </c>
      <c r="J745" s="60">
        <f>Table8[[#This Row],[Erorr ]]^2</f>
        <v>14.311621575694797</v>
      </c>
      <c r="K745" s="60">
        <f>ABS(Table8[[#This Row],[Erorr ]])</f>
        <v>3.783070390000006</v>
      </c>
      <c r="L745" s="8">
        <f>Table8[[#This Row],[Abs Erorr ]]/Table8[[#This Row],[Adj Close]]</f>
        <v>2.7281048155549645E-2</v>
      </c>
      <c r="M745" s="64">
        <f t="shared" si="23"/>
        <v>142.41927641000001</v>
      </c>
      <c r="N745" s="60">
        <f>(Table8[[#This Row],[Adj Close]]-Table8[[#This Row],[Forecast 6 Period ]])</f>
        <v>-3.7490036100000168</v>
      </c>
      <c r="O745" s="60">
        <f>Table8[[#This Row],[Erorr 2]]^2</f>
        <v>14.055028067793158</v>
      </c>
      <c r="P745" s="60">
        <f>ABS(Table8[[#This Row],[Erorr 2]])</f>
        <v>3.7490036100000168</v>
      </c>
      <c r="Q745" s="8">
        <f>Table8[[#This Row],[Abs Erorr 4]]/Table8[[#This Row],[Adj Close]]</f>
        <v>2.7035380650091409E-2</v>
      </c>
    </row>
    <row r="746" spans="6:17" x14ac:dyDescent="0.3">
      <c r="F746" s="97">
        <v>44544</v>
      </c>
      <c r="G746" s="98">
        <v>136.25657649999999</v>
      </c>
      <c r="H746" s="60">
        <f t="shared" si="22"/>
        <v>140.27323760000002</v>
      </c>
      <c r="I746" s="60">
        <f>(Table8[[#This Row],[Adj Close]]-Table8[[#This Row],[Forecast 3 Period]])</f>
        <v>-4.0166611000000216</v>
      </c>
      <c r="J746" s="60">
        <f>Table8[[#This Row],[Erorr ]]^2</f>
        <v>16.133566392253385</v>
      </c>
      <c r="K746" s="60">
        <f>ABS(Table8[[#This Row],[Erorr ]])</f>
        <v>4.0166611000000216</v>
      </c>
      <c r="L746" s="8">
        <f>Table8[[#This Row],[Abs Erorr ]]/Table8[[#This Row],[Adj Close]]</f>
        <v>2.947865859524235E-2</v>
      </c>
      <c r="M746" s="64">
        <f t="shared" si="23"/>
        <v>141.84699858000002</v>
      </c>
      <c r="N746" s="60">
        <f>(Table8[[#This Row],[Adj Close]]-Table8[[#This Row],[Forecast 6 Period ]])</f>
        <v>-5.5904220800000246</v>
      </c>
      <c r="O746" s="60">
        <f>Table8[[#This Row],[Erorr 2]]^2</f>
        <v>31.252819032551802</v>
      </c>
      <c r="P746" s="60">
        <f>ABS(Table8[[#This Row],[Erorr 2]])</f>
        <v>5.5904220800000246</v>
      </c>
      <c r="Q746" s="8">
        <f>Table8[[#This Row],[Abs Erorr 4]]/Table8[[#This Row],[Adj Close]]</f>
        <v>4.1028640404744243E-2</v>
      </c>
    </row>
    <row r="747" spans="6:17" x14ac:dyDescent="0.3">
      <c r="F747" s="97">
        <v>44545</v>
      </c>
      <c r="G747" s="98">
        <v>139.2736969</v>
      </c>
      <c r="H747" s="60">
        <f t="shared" si="22"/>
        <v>138.35882872000002</v>
      </c>
      <c r="I747" s="60">
        <f>(Table8[[#This Row],[Adj Close]]-Table8[[#This Row],[Forecast 3 Period]])</f>
        <v>0.91486817999998493</v>
      </c>
      <c r="J747" s="60">
        <f>Table8[[#This Row],[Erorr ]]^2</f>
        <v>0.83698378677648488</v>
      </c>
      <c r="K747" s="60">
        <f>ABS(Table8[[#This Row],[Erorr ]])</f>
        <v>0.91486817999998493</v>
      </c>
      <c r="L747" s="8">
        <f>Table8[[#This Row],[Abs Erorr ]]/Table8[[#This Row],[Adj Close]]</f>
        <v>6.5688511209469076E-3</v>
      </c>
      <c r="M747" s="64">
        <f t="shared" si="23"/>
        <v>140.55645292000003</v>
      </c>
      <c r="N747" s="60">
        <f>(Table8[[#This Row],[Adj Close]]-Table8[[#This Row],[Forecast 6 Period ]])</f>
        <v>-1.2827560200000221</v>
      </c>
      <c r="O747" s="60">
        <f>Table8[[#This Row],[Erorr 2]]^2</f>
        <v>1.645463006846297</v>
      </c>
      <c r="P747" s="60">
        <f>ABS(Table8[[#This Row],[Erorr 2]])</f>
        <v>1.2827560200000221</v>
      </c>
      <c r="Q747" s="8">
        <f>Table8[[#This Row],[Abs Erorr 4]]/Table8[[#This Row],[Adj Close]]</f>
        <v>9.2103250545654321E-3</v>
      </c>
    </row>
    <row r="748" spans="6:17" x14ac:dyDescent="0.3">
      <c r="F748" s="97">
        <v>44546</v>
      </c>
      <c r="G748" s="98">
        <v>137.7846222</v>
      </c>
      <c r="H748" s="60">
        <f t="shared" si="22"/>
        <v>138.18753355000001</v>
      </c>
      <c r="I748" s="60">
        <f>(Table8[[#This Row],[Adj Close]]-Table8[[#This Row],[Forecast 3 Period]])</f>
        <v>-0.40291135000001077</v>
      </c>
      <c r="J748" s="60">
        <f>Table8[[#This Row],[Erorr ]]^2</f>
        <v>0.16233755595883118</v>
      </c>
      <c r="K748" s="60">
        <f>ABS(Table8[[#This Row],[Erorr ]])</f>
        <v>0.40291135000001077</v>
      </c>
      <c r="L748" s="8">
        <f>Table8[[#This Row],[Abs Erorr ]]/Table8[[#This Row],[Adj Close]]</f>
        <v>2.924211305781051E-3</v>
      </c>
      <c r="M748" s="64">
        <f t="shared" si="23"/>
        <v>139.71458281000002</v>
      </c>
      <c r="N748" s="60">
        <f>(Table8[[#This Row],[Adj Close]]-Table8[[#This Row],[Forecast 6 Period ]])</f>
        <v>-1.9299606100000233</v>
      </c>
      <c r="O748" s="60">
        <f>Table8[[#This Row],[Erorr 2]]^2</f>
        <v>3.7247479561516621</v>
      </c>
      <c r="P748" s="60">
        <f>ABS(Table8[[#This Row],[Erorr 2]])</f>
        <v>1.9299606100000233</v>
      </c>
      <c r="Q748" s="8">
        <f>Table8[[#This Row],[Abs Erorr 4]]/Table8[[#This Row],[Adj Close]]</f>
        <v>1.4007082787501545E-2</v>
      </c>
    </row>
    <row r="749" spans="6:17" x14ac:dyDescent="0.3">
      <c r="F749" s="97">
        <v>44547</v>
      </c>
      <c r="G749" s="98">
        <v>137.15199279999999</v>
      </c>
      <c r="H749" s="60">
        <f t="shared" si="22"/>
        <v>137.77293090000001</v>
      </c>
      <c r="I749" s="60">
        <f>(Table8[[#This Row],[Adj Close]]-Table8[[#This Row],[Forecast 3 Period]])</f>
        <v>-0.62093810000001781</v>
      </c>
      <c r="J749" s="60">
        <f>Table8[[#This Row],[Erorr ]]^2</f>
        <v>0.38556412403163209</v>
      </c>
      <c r="K749" s="60">
        <f>ABS(Table8[[#This Row],[Erorr ]])</f>
        <v>0.62093810000001781</v>
      </c>
      <c r="L749" s="8">
        <f>Table8[[#This Row],[Abs Erorr ]]/Table8[[#This Row],[Adj Close]]</f>
        <v>4.5273720587165819E-3</v>
      </c>
      <c r="M749" s="64">
        <f t="shared" si="23"/>
        <v>138.66540984</v>
      </c>
      <c r="N749" s="60">
        <f>(Table8[[#This Row],[Adj Close]]-Table8[[#This Row],[Forecast 6 Period ]])</f>
        <v>-1.5134170400000073</v>
      </c>
      <c r="O749" s="60">
        <f>Table8[[#This Row],[Erorr 2]]^2</f>
        <v>2.2904311369623835</v>
      </c>
      <c r="P749" s="60">
        <f>ABS(Table8[[#This Row],[Erorr 2]])</f>
        <v>1.5134170400000073</v>
      </c>
      <c r="Q749" s="8">
        <f>Table8[[#This Row],[Abs Erorr 4]]/Table8[[#This Row],[Adj Close]]</f>
        <v>1.1034597522814903E-2</v>
      </c>
    </row>
    <row r="750" spans="6:17" x14ac:dyDescent="0.3">
      <c r="F750" s="97">
        <v>44550</v>
      </c>
      <c r="G750" s="98">
        <v>135.50717159999999</v>
      </c>
      <c r="H750" s="60">
        <f t="shared" si="22"/>
        <v>137.97829285</v>
      </c>
      <c r="I750" s="60">
        <f>(Table8[[#This Row],[Adj Close]]-Table8[[#This Row],[Forecast 3 Period]])</f>
        <v>-2.4711212500000101</v>
      </c>
      <c r="J750" s="60">
        <f>Table8[[#This Row],[Erorr ]]^2</f>
        <v>6.1064402322016127</v>
      </c>
      <c r="K750" s="60">
        <f>ABS(Table8[[#This Row],[Erorr ]])</f>
        <v>2.4711212500000101</v>
      </c>
      <c r="L750" s="8">
        <f>Table8[[#This Row],[Abs Erorr ]]/Table8[[#This Row],[Adj Close]]</f>
        <v>1.823609201507391E-2</v>
      </c>
      <c r="M750" s="64">
        <f t="shared" si="23"/>
        <v>138.04544372000001</v>
      </c>
      <c r="N750" s="60">
        <f>(Table8[[#This Row],[Adj Close]]-Table8[[#This Row],[Forecast 6 Period ]])</f>
        <v>-2.5382721200000162</v>
      </c>
      <c r="O750" s="60">
        <f>Table8[[#This Row],[Erorr 2]]^2</f>
        <v>6.4428253551693766</v>
      </c>
      <c r="P750" s="60">
        <f>ABS(Table8[[#This Row],[Erorr 2]])</f>
        <v>2.5382721200000162</v>
      </c>
      <c r="Q750" s="8">
        <f>Table8[[#This Row],[Abs Erorr 4]]/Table8[[#This Row],[Adj Close]]</f>
        <v>1.873164416340025E-2</v>
      </c>
    </row>
    <row r="751" spans="6:17" x14ac:dyDescent="0.3">
      <c r="F751" s="97">
        <v>44551</v>
      </c>
      <c r="G751" s="98">
        <v>136.188446</v>
      </c>
      <c r="H751" s="60">
        <f t="shared" si="22"/>
        <v>136.68385314</v>
      </c>
      <c r="I751" s="60">
        <f>(Table8[[#This Row],[Adj Close]]-Table8[[#This Row],[Forecast 3 Period]])</f>
        <v>-0.49540713999999753</v>
      </c>
      <c r="J751" s="60">
        <f>Table8[[#This Row],[Erorr ]]^2</f>
        <v>0.24542823436297714</v>
      </c>
      <c r="K751" s="60">
        <f>ABS(Table8[[#This Row],[Erorr ]])</f>
        <v>0.49540713999999753</v>
      </c>
      <c r="L751" s="8">
        <f>Table8[[#This Row],[Abs Erorr ]]/Table8[[#This Row],[Adj Close]]</f>
        <v>3.6376591006846318E-3</v>
      </c>
      <c r="M751" s="64">
        <f t="shared" si="23"/>
        <v>137.43618162999999</v>
      </c>
      <c r="N751" s="60">
        <f>(Table8[[#This Row],[Adj Close]]-Table8[[#This Row],[Forecast 6 Period ]])</f>
        <v>-1.247735629999994</v>
      </c>
      <c r="O751" s="60">
        <f>Table8[[#This Row],[Erorr 2]]^2</f>
        <v>1.5568442023714819</v>
      </c>
      <c r="P751" s="60">
        <f>ABS(Table8[[#This Row],[Erorr 2]])</f>
        <v>1.247735629999994</v>
      </c>
      <c r="Q751" s="8">
        <f>Table8[[#This Row],[Abs Erorr 4]]/Table8[[#This Row],[Adj Close]]</f>
        <v>9.1618317606766281E-3</v>
      </c>
    </row>
    <row r="752" spans="6:17" x14ac:dyDescent="0.3">
      <c r="F752" s="97">
        <v>44552</v>
      </c>
      <c r="G752" s="98">
        <v>137.72621150000001</v>
      </c>
      <c r="H752" s="60">
        <f t="shared" si="22"/>
        <v>136.27312771999999</v>
      </c>
      <c r="I752" s="60">
        <f>(Table8[[#This Row],[Adj Close]]-Table8[[#This Row],[Forecast 3 Period]])</f>
        <v>1.4530837800000143</v>
      </c>
      <c r="J752" s="60">
        <f>Table8[[#This Row],[Erorr ]]^2</f>
        <v>2.1114524716991299</v>
      </c>
      <c r="K752" s="60">
        <f>ABS(Table8[[#This Row],[Erorr ]])</f>
        <v>1.4530837800000143</v>
      </c>
      <c r="L752" s="8">
        <f>Table8[[#This Row],[Abs Erorr ]]/Table8[[#This Row],[Adj Close]]</f>
        <v>1.0550524581880438E-2</v>
      </c>
      <c r="M752" s="64">
        <f t="shared" si="23"/>
        <v>136.87947386000002</v>
      </c>
      <c r="N752" s="60">
        <f>(Table8[[#This Row],[Adj Close]]-Table8[[#This Row],[Forecast 6 Period ]])</f>
        <v>0.84673763999998641</v>
      </c>
      <c r="O752" s="60">
        <f>Table8[[#This Row],[Erorr 2]]^2</f>
        <v>0.71696463099274654</v>
      </c>
      <c r="P752" s="60">
        <f>ABS(Table8[[#This Row],[Erorr 2]])</f>
        <v>0.84673763999998641</v>
      </c>
      <c r="Q752" s="8">
        <f>Table8[[#This Row],[Abs Erorr 4]]/Table8[[#This Row],[Adj Close]]</f>
        <v>6.1479774312966301E-3</v>
      </c>
    </row>
    <row r="753" spans="6:17" x14ac:dyDescent="0.3">
      <c r="F753" s="97">
        <v>44553</v>
      </c>
      <c r="G753" s="98">
        <v>138.46591190000001</v>
      </c>
      <c r="H753" s="60">
        <f t="shared" si="22"/>
        <v>136.59916988000001</v>
      </c>
      <c r="I753" s="60">
        <f>(Table8[[#This Row],[Adj Close]]-Table8[[#This Row],[Forecast 3 Period]])</f>
        <v>1.8667420200000038</v>
      </c>
      <c r="J753" s="60">
        <f>Table8[[#This Row],[Erorr ]]^2</f>
        <v>3.4847257692336946</v>
      </c>
      <c r="K753" s="60">
        <f>ABS(Table8[[#This Row],[Erorr ]])</f>
        <v>1.8667420200000038</v>
      </c>
      <c r="L753" s="8">
        <f>Table8[[#This Row],[Abs Erorr ]]/Table8[[#This Row],[Adj Close]]</f>
        <v>1.348159987093548E-2</v>
      </c>
      <c r="M753" s="64">
        <f t="shared" si="23"/>
        <v>137.02059629000001</v>
      </c>
      <c r="N753" s="60">
        <f>(Table8[[#This Row],[Adj Close]]-Table8[[#This Row],[Forecast 6 Period ]])</f>
        <v>1.4453156099999944</v>
      </c>
      <c r="O753" s="60">
        <f>Table8[[#This Row],[Erorr 2]]^2</f>
        <v>2.0889372125096561</v>
      </c>
      <c r="P753" s="60">
        <f>ABS(Table8[[#This Row],[Erorr 2]])</f>
        <v>1.4453156099999944</v>
      </c>
      <c r="Q753" s="8">
        <f>Table8[[#This Row],[Abs Erorr 4]]/Table8[[#This Row],[Adj Close]]</f>
        <v>1.0438060820657437E-2</v>
      </c>
    </row>
    <row r="754" spans="6:17" x14ac:dyDescent="0.3">
      <c r="F754" s="97">
        <v>44557</v>
      </c>
      <c r="G754" s="98">
        <v>140.01338200000001</v>
      </c>
      <c r="H754" s="60">
        <f t="shared" si="22"/>
        <v>137.56076200999999</v>
      </c>
      <c r="I754" s="60">
        <f>(Table8[[#This Row],[Adj Close]]-Table8[[#This Row],[Forecast 3 Period]])</f>
        <v>2.4526199900000165</v>
      </c>
      <c r="J754" s="60">
        <f>Table8[[#This Row],[Erorr ]]^2</f>
        <v>6.0153448153476807</v>
      </c>
      <c r="K754" s="60">
        <f>ABS(Table8[[#This Row],[Erorr ]])</f>
        <v>2.4526199900000165</v>
      </c>
      <c r="L754" s="8">
        <f>Table8[[#This Row],[Abs Erorr ]]/Table8[[#This Row],[Adj Close]]</f>
        <v>1.751703983552098E-2</v>
      </c>
      <c r="M754" s="64">
        <f t="shared" si="23"/>
        <v>137.0712097</v>
      </c>
      <c r="N754" s="60">
        <f>(Table8[[#This Row],[Adj Close]]-Table8[[#This Row],[Forecast 6 Period ]])</f>
        <v>2.94217230000001</v>
      </c>
      <c r="O754" s="60">
        <f>Table8[[#This Row],[Erorr 2]]^2</f>
        <v>8.6563778428873484</v>
      </c>
      <c r="P754" s="60">
        <f>ABS(Table8[[#This Row],[Erorr 2]])</f>
        <v>2.94217230000001</v>
      </c>
      <c r="Q754" s="8">
        <f>Table8[[#This Row],[Abs Erorr 4]]/Table8[[#This Row],[Adj Close]]</f>
        <v>2.1013507837415211E-2</v>
      </c>
    </row>
    <row r="755" spans="6:17" x14ac:dyDescent="0.3">
      <c r="F755" s="97">
        <v>44558</v>
      </c>
      <c r="G755" s="98">
        <v>139.88685609999999</v>
      </c>
      <c r="H755" s="60">
        <f t="shared" si="22"/>
        <v>138.86298982</v>
      </c>
      <c r="I755" s="60">
        <f>(Table8[[#This Row],[Adj Close]]-Table8[[#This Row],[Forecast 3 Period]])</f>
        <v>1.0238662799999929</v>
      </c>
      <c r="J755" s="60">
        <f>Table8[[#This Row],[Erorr ]]^2</f>
        <v>1.048302159321024</v>
      </c>
      <c r="K755" s="60">
        <f>ABS(Table8[[#This Row],[Erorr ]])</f>
        <v>1.0238662799999929</v>
      </c>
      <c r="L755" s="8">
        <f>Table8[[#This Row],[Abs Erorr ]]/Table8[[#This Row],[Adj Close]]</f>
        <v>7.3192457715117168E-3</v>
      </c>
      <c r="M755" s="64">
        <f t="shared" si="23"/>
        <v>137.74470672000001</v>
      </c>
      <c r="N755" s="60">
        <f>(Table8[[#This Row],[Adj Close]]-Table8[[#This Row],[Forecast 6 Period ]])</f>
        <v>2.142149379999978</v>
      </c>
      <c r="O755" s="60">
        <f>Table8[[#This Row],[Erorr 2]]^2</f>
        <v>4.5888039662342903</v>
      </c>
      <c r="P755" s="60">
        <f>ABS(Table8[[#This Row],[Erorr 2]])</f>
        <v>2.142149379999978</v>
      </c>
      <c r="Q755" s="8">
        <f>Table8[[#This Row],[Abs Erorr 4]]/Table8[[#This Row],[Adj Close]]</f>
        <v>1.5313442876067168E-2</v>
      </c>
    </row>
    <row r="756" spans="6:17" x14ac:dyDescent="0.3">
      <c r="F756" s="97">
        <v>44559</v>
      </c>
      <c r="G756" s="98">
        <v>140.34426880000001</v>
      </c>
      <c r="H756" s="60">
        <f t="shared" si="22"/>
        <v>139.49853060999999</v>
      </c>
      <c r="I756" s="60">
        <f>(Table8[[#This Row],[Adj Close]]-Table8[[#This Row],[Forecast 3 Period]])</f>
        <v>0.84573819000002004</v>
      </c>
      <c r="J756" s="60">
        <f>Table8[[#This Row],[Erorr ]]^2</f>
        <v>0.71527308602451001</v>
      </c>
      <c r="K756" s="60">
        <f>ABS(Table8[[#This Row],[Erorr ]])</f>
        <v>0.84573819000002004</v>
      </c>
      <c r="L756" s="8">
        <f>Table8[[#This Row],[Abs Erorr ]]/Table8[[#This Row],[Adj Close]]</f>
        <v>6.0261683446814181E-3</v>
      </c>
      <c r="M756" s="64">
        <f t="shared" si="23"/>
        <v>138.38803406</v>
      </c>
      <c r="N756" s="60">
        <f>(Table8[[#This Row],[Adj Close]]-Table8[[#This Row],[Forecast 6 Period ]])</f>
        <v>1.9562347400000135</v>
      </c>
      <c r="O756" s="60">
        <f>Table8[[#This Row],[Erorr 2]]^2</f>
        <v>3.8268543579829206</v>
      </c>
      <c r="P756" s="60">
        <f>ABS(Table8[[#This Row],[Erorr 2]])</f>
        <v>1.9562347400000135</v>
      </c>
      <c r="Q756" s="8">
        <f>Table8[[#This Row],[Abs Erorr 4]]/Table8[[#This Row],[Adj Close]]</f>
        <v>1.3938828829467766E-2</v>
      </c>
    </row>
    <row r="757" spans="6:17" x14ac:dyDescent="0.3">
      <c r="F757" s="97">
        <v>44560</v>
      </c>
      <c r="G757" s="98">
        <v>139.19584660000001</v>
      </c>
      <c r="H757" s="60">
        <f t="shared" si="22"/>
        <v>140.10777895000001</v>
      </c>
      <c r="I757" s="60">
        <f>(Table8[[#This Row],[Adj Close]]-Table8[[#This Row],[Forecast 3 Period]])</f>
        <v>-0.91193235000000072</v>
      </c>
      <c r="J757" s="60">
        <f>Table8[[#This Row],[Erorr ]]^2</f>
        <v>0.83162061097652384</v>
      </c>
      <c r="K757" s="60">
        <f>ABS(Table8[[#This Row],[Erorr ]])</f>
        <v>0.91193235000000072</v>
      </c>
      <c r="L757" s="8">
        <f>Table8[[#This Row],[Abs Erorr ]]/Table8[[#This Row],[Adj Close]]</f>
        <v>6.5514336258938391E-3</v>
      </c>
      <c r="M757" s="64">
        <f t="shared" si="23"/>
        <v>139.13354951000002</v>
      </c>
      <c r="N757" s="60">
        <f>(Table8[[#This Row],[Adj Close]]-Table8[[#This Row],[Forecast 6 Period ]])</f>
        <v>6.2297089999987065E-2</v>
      </c>
      <c r="O757" s="60">
        <f>Table8[[#This Row],[Erorr 2]]^2</f>
        <v>3.8809274224664886E-3</v>
      </c>
      <c r="P757" s="60">
        <f>ABS(Table8[[#This Row],[Erorr 2]])</f>
        <v>6.2297089999987065E-2</v>
      </c>
      <c r="Q757" s="8">
        <f>Table8[[#This Row],[Abs Erorr 4]]/Table8[[#This Row],[Adj Close]]</f>
        <v>4.4754991992690006E-4</v>
      </c>
    </row>
    <row r="758" spans="6:17" x14ac:dyDescent="0.3">
      <c r="F758" s="97">
        <v>44561</v>
      </c>
      <c r="G758" s="98">
        <v>140.1496277</v>
      </c>
      <c r="H758" s="60">
        <f t="shared" si="22"/>
        <v>139.74767610999999</v>
      </c>
      <c r="I758" s="60">
        <f>(Table8[[#This Row],[Adj Close]]-Table8[[#This Row],[Forecast 3 Period]])</f>
        <v>0.40195159000001013</v>
      </c>
      <c r="J758" s="60">
        <f>Table8[[#This Row],[Erorr ]]^2</f>
        <v>0.16156508070353623</v>
      </c>
      <c r="K758" s="60">
        <f>ABS(Table8[[#This Row],[Erorr ]])</f>
        <v>0.40195159000001013</v>
      </c>
      <c r="L758" s="8">
        <f>Table8[[#This Row],[Abs Erorr ]]/Table8[[#This Row],[Adj Close]]</f>
        <v>2.8680175366602857E-3</v>
      </c>
      <c r="M758" s="64">
        <f t="shared" si="23"/>
        <v>139.50728304</v>
      </c>
      <c r="N758" s="60">
        <f>(Table8[[#This Row],[Adj Close]]-Table8[[#This Row],[Forecast 6 Period ]])</f>
        <v>0.64234465999999202</v>
      </c>
      <c r="O758" s="60">
        <f>Table8[[#This Row],[Erorr 2]]^2</f>
        <v>0.41260666223050535</v>
      </c>
      <c r="P758" s="60">
        <f>ABS(Table8[[#This Row],[Erorr 2]])</f>
        <v>0.64234465999999202</v>
      </c>
      <c r="Q758" s="8">
        <f>Table8[[#This Row],[Abs Erorr 4]]/Table8[[#This Row],[Adj Close]]</f>
        <v>4.5832776764485978E-3</v>
      </c>
    </row>
    <row r="759" spans="6:17" x14ac:dyDescent="0.3">
      <c r="F759" s="97">
        <v>44564</v>
      </c>
      <c r="G759" s="98">
        <v>143.21540830000001</v>
      </c>
      <c r="H759" s="60">
        <f t="shared" si="22"/>
        <v>139.92188570000002</v>
      </c>
      <c r="I759" s="60">
        <f>(Table8[[#This Row],[Adj Close]]-Table8[[#This Row],[Forecast 3 Period]])</f>
        <v>3.2935225999999886</v>
      </c>
      <c r="J759" s="60">
        <f>Table8[[#This Row],[Erorr ]]^2</f>
        <v>10.847291116710686</v>
      </c>
      <c r="K759" s="60">
        <f>ABS(Table8[[#This Row],[Erorr ]])</f>
        <v>3.2935225999999886</v>
      </c>
      <c r="L759" s="8">
        <f>Table8[[#This Row],[Abs Erorr ]]/Table8[[#This Row],[Adj Close]]</f>
        <v>2.299698502482982E-2</v>
      </c>
      <c r="M759" s="64">
        <f t="shared" si="23"/>
        <v>139.76324923000001</v>
      </c>
      <c r="N759" s="60">
        <f>(Table8[[#This Row],[Adj Close]]-Table8[[#This Row],[Forecast 6 Period ]])</f>
        <v>3.4521590699999933</v>
      </c>
      <c r="O759" s="60">
        <f>Table8[[#This Row],[Erorr 2]]^2</f>
        <v>11.917402244583219</v>
      </c>
      <c r="P759" s="60">
        <f>ABS(Table8[[#This Row],[Erorr 2]])</f>
        <v>3.4521590699999933</v>
      </c>
      <c r="Q759" s="8">
        <f>Table8[[#This Row],[Abs Erorr 4]]/Table8[[#This Row],[Adj Close]]</f>
        <v>2.410466241710944E-2</v>
      </c>
    </row>
    <row r="760" spans="6:17" x14ac:dyDescent="0.3">
      <c r="F760" s="97">
        <v>44565</v>
      </c>
      <c r="G760" s="98">
        <v>142.14480589999999</v>
      </c>
      <c r="H760" s="60">
        <f t="shared" si="22"/>
        <v>141.08980561000001</v>
      </c>
      <c r="I760" s="60">
        <f>(Table8[[#This Row],[Adj Close]]-Table8[[#This Row],[Forecast 3 Period]])</f>
        <v>1.0550002899999811</v>
      </c>
      <c r="J760" s="60">
        <f>Table8[[#This Row],[Erorr ]]^2</f>
        <v>1.1130256119000441</v>
      </c>
      <c r="K760" s="60">
        <f>ABS(Table8[[#This Row],[Erorr ]])</f>
        <v>1.0550002899999811</v>
      </c>
      <c r="L760" s="8">
        <f>Table8[[#This Row],[Abs Erorr ]]/Table8[[#This Row],[Adj Close]]</f>
        <v>7.4220108383149944E-3</v>
      </c>
      <c r="M760" s="64">
        <f t="shared" si="23"/>
        <v>140.57105408999999</v>
      </c>
      <c r="N760" s="60">
        <f>(Table8[[#This Row],[Adj Close]]-Table8[[#This Row],[Forecast 6 Period ]])</f>
        <v>1.5737518100000045</v>
      </c>
      <c r="O760" s="60">
        <f>Table8[[#This Row],[Erorr 2]]^2</f>
        <v>2.4766947594782902</v>
      </c>
      <c r="P760" s="60">
        <f>ABS(Table8[[#This Row],[Erorr 2]])</f>
        <v>1.5737518100000045</v>
      </c>
      <c r="Q760" s="8">
        <f>Table8[[#This Row],[Abs Erorr 4]]/Table8[[#This Row],[Adj Close]]</f>
        <v>1.107146898569865E-2</v>
      </c>
    </row>
    <row r="761" spans="6:17" x14ac:dyDescent="0.3">
      <c r="F761" s="97">
        <v>44566</v>
      </c>
      <c r="G761" s="98">
        <v>141.40512079999999</v>
      </c>
      <c r="H761" s="60">
        <f t="shared" si="22"/>
        <v>141.86743316000002</v>
      </c>
      <c r="I761" s="60">
        <f>(Table8[[#This Row],[Adj Close]]-Table8[[#This Row],[Forecast 3 Period]])</f>
        <v>-0.46231236000002696</v>
      </c>
      <c r="J761" s="60">
        <f>Table8[[#This Row],[Erorr ]]^2</f>
        <v>0.21373271820879453</v>
      </c>
      <c r="K761" s="60">
        <f>ABS(Table8[[#This Row],[Erorr ]])</f>
        <v>0.46231236000002696</v>
      </c>
      <c r="L761" s="8">
        <f>Table8[[#This Row],[Abs Erorr ]]/Table8[[#This Row],[Adj Close]]</f>
        <v>3.2694173830798566E-3</v>
      </c>
      <c r="M761" s="64">
        <f t="shared" si="23"/>
        <v>140.96425019</v>
      </c>
      <c r="N761" s="60">
        <f>(Table8[[#This Row],[Adj Close]]-Table8[[#This Row],[Forecast 6 Period ]])</f>
        <v>0.44087060999999039</v>
      </c>
      <c r="O761" s="60">
        <f>Table8[[#This Row],[Erorr 2]]^2</f>
        <v>0.19436689476176364</v>
      </c>
      <c r="P761" s="60">
        <f>ABS(Table8[[#This Row],[Erorr 2]])</f>
        <v>0.44087060999999039</v>
      </c>
      <c r="Q761" s="8">
        <f>Table8[[#This Row],[Abs Erorr 4]]/Table8[[#This Row],[Adj Close]]</f>
        <v>3.1177839070166856E-3</v>
      </c>
    </row>
    <row r="762" spans="6:17" x14ac:dyDescent="0.3">
      <c r="F762" s="97">
        <v>44567</v>
      </c>
      <c r="G762" s="98">
        <v>139.10824579999999</v>
      </c>
      <c r="H762" s="60">
        <f t="shared" si="22"/>
        <v>142.17011257999999</v>
      </c>
      <c r="I762" s="60">
        <f>(Table8[[#This Row],[Adj Close]]-Table8[[#This Row],[Forecast 3 Period]])</f>
        <v>-3.0618667800000026</v>
      </c>
      <c r="J762" s="60">
        <f>Table8[[#This Row],[Erorr ]]^2</f>
        <v>9.3750281784675842</v>
      </c>
      <c r="K762" s="60">
        <f>ABS(Table8[[#This Row],[Erorr ]])</f>
        <v>3.0618667800000026</v>
      </c>
      <c r="L762" s="8">
        <f>Table8[[#This Row],[Abs Erorr ]]/Table8[[#This Row],[Adj Close]]</f>
        <v>2.2010677817058656E-2</v>
      </c>
      <c r="M762" s="64">
        <f t="shared" si="23"/>
        <v>141.33700408000001</v>
      </c>
      <c r="N762" s="60">
        <f>(Table8[[#This Row],[Adj Close]]-Table8[[#This Row],[Forecast 6 Period ]])</f>
        <v>-2.2287582800000223</v>
      </c>
      <c r="O762" s="60">
        <f>Table8[[#This Row],[Erorr 2]]^2</f>
        <v>4.9673634706686576</v>
      </c>
      <c r="P762" s="60">
        <f>ABS(Table8[[#This Row],[Erorr 2]])</f>
        <v>2.2287582800000223</v>
      </c>
      <c r="Q762" s="8">
        <f>Table8[[#This Row],[Abs Erorr 4]]/Table8[[#This Row],[Adj Close]]</f>
        <v>1.6021755340113866E-2</v>
      </c>
    </row>
    <row r="763" spans="6:17" x14ac:dyDescent="0.3">
      <c r="F763" s="97">
        <v>44568</v>
      </c>
      <c r="G763" s="98">
        <v>137.06439209999999</v>
      </c>
      <c r="H763" s="60">
        <f t="shared" si="22"/>
        <v>140.70827632999999</v>
      </c>
      <c r="I763" s="60">
        <f>(Table8[[#This Row],[Adj Close]]-Table8[[#This Row],[Forecast 3 Period]])</f>
        <v>-3.6438842299999976</v>
      </c>
      <c r="J763" s="60">
        <f>Table8[[#This Row],[Erorr ]]^2</f>
        <v>13.277892281642675</v>
      </c>
      <c r="K763" s="60">
        <f>ABS(Table8[[#This Row],[Erorr ]])</f>
        <v>3.6438842299999976</v>
      </c>
      <c r="L763" s="8">
        <f>Table8[[#This Row],[Abs Erorr ]]/Table8[[#This Row],[Adj Close]]</f>
        <v>2.6585199658139349E-2</v>
      </c>
      <c r="M763" s="64">
        <f t="shared" si="23"/>
        <v>141.10926359000001</v>
      </c>
      <c r="N763" s="60">
        <f>(Table8[[#This Row],[Adj Close]]-Table8[[#This Row],[Forecast 6 Period ]])</f>
        <v>-4.0448714900000198</v>
      </c>
      <c r="O763" s="60">
        <f>Table8[[#This Row],[Erorr 2]]^2</f>
        <v>16.36098537061498</v>
      </c>
      <c r="P763" s="60">
        <f>ABS(Table8[[#This Row],[Erorr 2]])</f>
        <v>4.0448714900000198</v>
      </c>
      <c r="Q763" s="8">
        <f>Table8[[#This Row],[Abs Erorr 4]]/Table8[[#This Row],[Adj Close]]</f>
        <v>2.9510738916413433E-2</v>
      </c>
    </row>
    <row r="764" spans="6:17" x14ac:dyDescent="0.3">
      <c r="F764" s="97">
        <v>44571</v>
      </c>
      <c r="G764" s="98">
        <v>137.61914060000001</v>
      </c>
      <c r="H764" s="60">
        <f t="shared" si="22"/>
        <v>138.97976681999998</v>
      </c>
      <c r="I764" s="60">
        <f>(Table8[[#This Row],[Adj Close]]-Table8[[#This Row],[Forecast 3 Period]])</f>
        <v>-1.3606262199999719</v>
      </c>
      <c r="J764" s="60">
        <f>Table8[[#This Row],[Erorr ]]^2</f>
        <v>1.8513037105514119</v>
      </c>
      <c r="K764" s="60">
        <f>ABS(Table8[[#This Row],[Erorr ]])</f>
        <v>1.3606262199999719</v>
      </c>
      <c r="L764" s="8">
        <f>Table8[[#This Row],[Abs Erorr ]]/Table8[[#This Row],[Adj Close]]</f>
        <v>9.886896648735299E-3</v>
      </c>
      <c r="M764" s="64">
        <f t="shared" si="23"/>
        <v>140.28101652000001</v>
      </c>
      <c r="N764" s="60">
        <f>(Table8[[#This Row],[Adj Close]]-Table8[[#This Row],[Forecast 6 Period ]])</f>
        <v>-2.66187592</v>
      </c>
      <c r="O764" s="60">
        <f>Table8[[#This Row],[Erorr 2]]^2</f>
        <v>7.0855834134758462</v>
      </c>
      <c r="P764" s="60">
        <f>ABS(Table8[[#This Row],[Erorr 2]])</f>
        <v>2.66187592</v>
      </c>
      <c r="Q764" s="8">
        <f>Table8[[#This Row],[Abs Erorr 4]]/Table8[[#This Row],[Adj Close]]</f>
        <v>1.9342337907318683E-2</v>
      </c>
    </row>
    <row r="765" spans="6:17" x14ac:dyDescent="0.3">
      <c r="F765" s="97">
        <v>44572</v>
      </c>
      <c r="G765" s="98">
        <v>141.7749786</v>
      </c>
      <c r="H765" s="60">
        <f t="shared" si="22"/>
        <v>137.89944761000001</v>
      </c>
      <c r="I765" s="60">
        <f>(Table8[[#This Row],[Adj Close]]-Table8[[#This Row],[Forecast 3 Period]])</f>
        <v>3.8755309899999872</v>
      </c>
      <c r="J765" s="60">
        <f>Table8[[#This Row],[Erorr ]]^2</f>
        <v>15.019740454450281</v>
      </c>
      <c r="K765" s="60">
        <f>ABS(Table8[[#This Row],[Erorr ]])</f>
        <v>3.8755309899999872</v>
      </c>
      <c r="L765" s="8">
        <f>Table8[[#This Row],[Abs Erorr ]]/Table8[[#This Row],[Adj Close]]</f>
        <v>2.7335789631358739E-2</v>
      </c>
      <c r="M765" s="64">
        <f t="shared" si="23"/>
        <v>139.57540128000002</v>
      </c>
      <c r="N765" s="60">
        <f>(Table8[[#This Row],[Adj Close]]-Table8[[#This Row],[Forecast 6 Period ]])</f>
        <v>2.1995773199999746</v>
      </c>
      <c r="O765" s="60">
        <f>Table8[[#This Row],[Erorr 2]]^2</f>
        <v>4.8381403866582708</v>
      </c>
      <c r="P765" s="60">
        <f>ABS(Table8[[#This Row],[Erorr 2]])</f>
        <v>2.1995773199999746</v>
      </c>
      <c r="Q765" s="8">
        <f>Table8[[#This Row],[Abs Erorr 4]]/Table8[[#This Row],[Adj Close]]</f>
        <v>1.551456640459669E-2</v>
      </c>
    </row>
    <row r="766" spans="6:17" x14ac:dyDescent="0.3">
      <c r="F766" s="97">
        <v>44573</v>
      </c>
      <c r="G766" s="98">
        <v>141.6873932</v>
      </c>
      <c r="H766" s="60">
        <f t="shared" si="22"/>
        <v>139.11505125000002</v>
      </c>
      <c r="I766" s="60">
        <f>(Table8[[#This Row],[Adj Close]]-Table8[[#This Row],[Forecast 3 Period]])</f>
        <v>2.5723419499999807</v>
      </c>
      <c r="J766" s="60">
        <f>Table8[[#This Row],[Erorr ]]^2</f>
        <v>6.6169431077297034</v>
      </c>
      <c r="K766" s="60">
        <f>ABS(Table8[[#This Row],[Erorr ]])</f>
        <v>2.5723419499999807</v>
      </c>
      <c r="L766" s="8">
        <f>Table8[[#This Row],[Abs Erorr ]]/Table8[[#This Row],[Adj Close]]</f>
        <v>1.8155051708580526E-2</v>
      </c>
      <c r="M766" s="64">
        <f t="shared" si="23"/>
        <v>139.46834409000002</v>
      </c>
      <c r="N766" s="60">
        <f>(Table8[[#This Row],[Adj Close]]-Table8[[#This Row],[Forecast 6 Period ]])</f>
        <v>2.2190491099999861</v>
      </c>
      <c r="O766" s="60">
        <f>Table8[[#This Row],[Erorr 2]]^2</f>
        <v>4.9241789525917303</v>
      </c>
      <c r="P766" s="60">
        <f>ABS(Table8[[#This Row],[Erorr 2]])</f>
        <v>2.2190491099999861</v>
      </c>
      <c r="Q766" s="8">
        <f>Table8[[#This Row],[Abs Erorr 4]]/Table8[[#This Row],[Adj Close]]</f>
        <v>1.566158470335938E-2</v>
      </c>
    </row>
    <row r="767" spans="6:17" x14ac:dyDescent="0.3">
      <c r="F767" s="97">
        <v>44574</v>
      </c>
      <c r="G767" s="98">
        <v>141.7360535</v>
      </c>
      <c r="H767" s="60">
        <f t="shared" si="22"/>
        <v>140.49319303999999</v>
      </c>
      <c r="I767" s="60">
        <f>(Table8[[#This Row],[Adj Close]]-Table8[[#This Row],[Forecast 3 Period]])</f>
        <v>1.2428604600000028</v>
      </c>
      <c r="J767" s="60">
        <f>Table8[[#This Row],[Erorr ]]^2</f>
        <v>1.5447021230314186</v>
      </c>
      <c r="K767" s="60">
        <f>ABS(Table8[[#This Row],[Erorr ]])</f>
        <v>1.2428604600000028</v>
      </c>
      <c r="L767" s="8">
        <f>Table8[[#This Row],[Abs Erorr ]]/Table8[[#This Row],[Adj Close]]</f>
        <v>8.7688377749279081E-3</v>
      </c>
      <c r="M767" s="64">
        <f t="shared" si="23"/>
        <v>139.68051756</v>
      </c>
      <c r="N767" s="60">
        <f>(Table8[[#This Row],[Adj Close]]-Table8[[#This Row],[Forecast 6 Period ]])</f>
        <v>2.0555359399999986</v>
      </c>
      <c r="O767" s="60">
        <f>Table8[[#This Row],[Erorr 2]]^2</f>
        <v>4.2252280006316782</v>
      </c>
      <c r="P767" s="60">
        <f>ABS(Table8[[#This Row],[Erorr 2]])</f>
        <v>2.0555359399999986</v>
      </c>
      <c r="Q767" s="8">
        <f>Table8[[#This Row],[Abs Erorr 4]]/Table8[[#This Row],[Adj Close]]</f>
        <v>1.4502562257386394E-2</v>
      </c>
    </row>
    <row r="768" spans="6:17" x14ac:dyDescent="0.3">
      <c r="F768" s="97">
        <v>44575</v>
      </c>
      <c r="G768" s="98">
        <v>141.2688751</v>
      </c>
      <c r="H768" s="60">
        <f t="shared" si="22"/>
        <v>141.73313293999999</v>
      </c>
      <c r="I768" s="60">
        <f>(Table8[[#This Row],[Adj Close]]-Table8[[#This Row],[Forecast 3 Period]])</f>
        <v>-0.46425783999998771</v>
      </c>
      <c r="J768" s="60">
        <f>Table8[[#This Row],[Erorr ]]^2</f>
        <v>0.21553534200145419</v>
      </c>
      <c r="K768" s="60">
        <f>ABS(Table8[[#This Row],[Erorr ]])</f>
        <v>0.46425783999998771</v>
      </c>
      <c r="L768" s="8">
        <f>Table8[[#This Row],[Abs Erorr ]]/Table8[[#This Row],[Adj Close]]</f>
        <v>3.2863420174568071E-3</v>
      </c>
      <c r="M768" s="64">
        <f t="shared" si="23"/>
        <v>140.18077697000001</v>
      </c>
      <c r="N768" s="60">
        <f>(Table8[[#This Row],[Adj Close]]-Table8[[#This Row],[Forecast 6 Period ]])</f>
        <v>1.0880981299999917</v>
      </c>
      <c r="O768" s="60">
        <f>Table8[[#This Row],[Erorr 2]]^2</f>
        <v>1.1839575405094789</v>
      </c>
      <c r="P768" s="60">
        <f>ABS(Table8[[#This Row],[Erorr 2]])</f>
        <v>1.0880981299999917</v>
      </c>
      <c r="Q768" s="8">
        <f>Table8[[#This Row],[Abs Erorr 4]]/Table8[[#This Row],[Adj Close]]</f>
        <v>7.7023203393511812E-3</v>
      </c>
    </row>
    <row r="769" spans="6:17" x14ac:dyDescent="0.3">
      <c r="F769" s="97">
        <v>44579</v>
      </c>
      <c r="G769" s="98">
        <v>140.32481379999999</v>
      </c>
      <c r="H769" s="60">
        <f t="shared" si="22"/>
        <v>141.53458405000001</v>
      </c>
      <c r="I769" s="60">
        <f>(Table8[[#This Row],[Adj Close]]-Table8[[#This Row],[Forecast 3 Period]])</f>
        <v>-1.2097702500000196</v>
      </c>
      <c r="J769" s="60">
        <f>Table8[[#This Row],[Erorr ]]^2</f>
        <v>1.46354405778511</v>
      </c>
      <c r="K769" s="60">
        <f>ABS(Table8[[#This Row],[Erorr ]])</f>
        <v>1.2097702500000196</v>
      </c>
      <c r="L769" s="8">
        <f>Table8[[#This Row],[Abs Erorr ]]/Table8[[#This Row],[Adj Close]]</f>
        <v>8.6212140051314268E-3</v>
      </c>
      <c r="M769" s="64">
        <f t="shared" si="23"/>
        <v>140.76181335000001</v>
      </c>
      <c r="N769" s="60">
        <f>(Table8[[#This Row],[Adj Close]]-Table8[[#This Row],[Forecast 6 Period ]])</f>
        <v>-0.43699955000002433</v>
      </c>
      <c r="O769" s="60">
        <f>Table8[[#This Row],[Erorr 2]]^2</f>
        <v>0.19096860670022375</v>
      </c>
      <c r="P769" s="60">
        <f>ABS(Table8[[#This Row],[Erorr 2]])</f>
        <v>0.43699955000002433</v>
      </c>
      <c r="Q769" s="8">
        <f>Table8[[#This Row],[Abs Erorr 4]]/Table8[[#This Row],[Adj Close]]</f>
        <v>3.1142001059261291E-3</v>
      </c>
    </row>
    <row r="770" spans="6:17" x14ac:dyDescent="0.3">
      <c r="F770" s="97">
        <v>44580</v>
      </c>
      <c r="G770" s="98">
        <v>140.25669859999999</v>
      </c>
      <c r="H770" s="60">
        <f t="shared" si="22"/>
        <v>141.0314041</v>
      </c>
      <c r="I770" s="60">
        <f>(Table8[[#This Row],[Adj Close]]-Table8[[#This Row],[Forecast 3 Period]])</f>
        <v>-0.77470550000001026</v>
      </c>
      <c r="J770" s="60">
        <f>Table8[[#This Row],[Erorr ]]^2</f>
        <v>0.60016861173026592</v>
      </c>
      <c r="K770" s="60">
        <f>ABS(Table8[[#This Row],[Erorr ]])</f>
        <v>0.77470550000001026</v>
      </c>
      <c r="L770" s="8">
        <f>Table8[[#This Row],[Abs Erorr ]]/Table8[[#This Row],[Adj Close]]</f>
        <v>5.5234830687795064E-3</v>
      </c>
      <c r="M770" s="64">
        <f t="shared" si="23"/>
        <v>140.94283904000002</v>
      </c>
      <c r="N770" s="60">
        <f>(Table8[[#This Row],[Adj Close]]-Table8[[#This Row],[Forecast 6 Period ]])</f>
        <v>-0.68614044000003105</v>
      </c>
      <c r="O770" s="60">
        <f>Table8[[#This Row],[Erorr 2]]^2</f>
        <v>0.4707887034034362</v>
      </c>
      <c r="P770" s="60">
        <f>ABS(Table8[[#This Row],[Erorr 2]])</f>
        <v>0.68614044000003105</v>
      </c>
      <c r="Q770" s="8">
        <f>Table8[[#This Row],[Abs Erorr 4]]/Table8[[#This Row],[Adj Close]]</f>
        <v>4.8920332992924949E-3</v>
      </c>
    </row>
    <row r="771" spans="6:17" x14ac:dyDescent="0.3">
      <c r="F771" s="97">
        <v>44581</v>
      </c>
      <c r="G771" s="98">
        <v>140.06205750000001</v>
      </c>
      <c r="H771" s="60">
        <f t="shared" si="22"/>
        <v>140.58078610999999</v>
      </c>
      <c r="I771" s="60">
        <f>(Table8[[#This Row],[Adj Close]]-Table8[[#This Row],[Forecast 3 Period]])</f>
        <v>-0.51872860999998238</v>
      </c>
      <c r="J771" s="60">
        <f>Table8[[#This Row],[Erorr ]]^2</f>
        <v>0.26907937083251382</v>
      </c>
      <c r="K771" s="60">
        <f>ABS(Table8[[#This Row],[Erorr ]])</f>
        <v>0.51872860999998238</v>
      </c>
      <c r="L771" s="8">
        <f>Table8[[#This Row],[Abs Erorr ]]/Table8[[#This Row],[Adj Close]]</f>
        <v>3.7035626868467384E-3</v>
      </c>
      <c r="M771" s="64">
        <f t="shared" si="23"/>
        <v>141.06352538000002</v>
      </c>
      <c r="N771" s="60">
        <f>(Table8[[#This Row],[Adj Close]]-Table8[[#This Row],[Forecast 6 Period ]])</f>
        <v>-1.001467880000007</v>
      </c>
      <c r="O771" s="60">
        <f>Table8[[#This Row],[Erorr 2]]^2</f>
        <v>1.0029379146717083</v>
      </c>
      <c r="P771" s="60">
        <f>ABS(Table8[[#This Row],[Erorr 2]])</f>
        <v>1.001467880000007</v>
      </c>
      <c r="Q771" s="8">
        <f>Table8[[#This Row],[Abs Erorr 4]]/Table8[[#This Row],[Adj Close]]</f>
        <v>7.1501725583319161E-3</v>
      </c>
    </row>
    <row r="772" spans="6:17" x14ac:dyDescent="0.3">
      <c r="F772" s="97">
        <v>44582</v>
      </c>
      <c r="G772" s="98">
        <v>137.6678162</v>
      </c>
      <c r="H772" s="60">
        <f t="shared" si="22"/>
        <v>140.19927672</v>
      </c>
      <c r="I772" s="60">
        <f>(Table8[[#This Row],[Adj Close]]-Table8[[#This Row],[Forecast 3 Period]])</f>
        <v>-2.531460519999996</v>
      </c>
      <c r="J772" s="60">
        <f>Table8[[#This Row],[Erorr ]]^2</f>
        <v>6.4082923643186502</v>
      </c>
      <c r="K772" s="60">
        <f>ABS(Table8[[#This Row],[Erorr ]])</f>
        <v>2.531460519999996</v>
      </c>
      <c r="L772" s="8">
        <f>Table8[[#This Row],[Abs Erorr ]]/Table8[[#This Row],[Adj Close]]</f>
        <v>1.8388179531535244E-2</v>
      </c>
      <c r="M772" s="64">
        <f t="shared" si="23"/>
        <v>140.72483367000001</v>
      </c>
      <c r="N772" s="60">
        <f>(Table8[[#This Row],[Adj Close]]-Table8[[#This Row],[Forecast 6 Period ]])</f>
        <v>-3.0570174700000052</v>
      </c>
      <c r="O772" s="60">
        <f>Table8[[#This Row],[Erorr 2]]^2</f>
        <v>9.3453558118852325</v>
      </c>
      <c r="P772" s="60">
        <f>ABS(Table8[[#This Row],[Erorr 2]])</f>
        <v>3.0570174700000052</v>
      </c>
      <c r="Q772" s="8">
        <f>Table8[[#This Row],[Abs Erorr 4]]/Table8[[#This Row],[Adj Close]]</f>
        <v>2.220575261801825E-2</v>
      </c>
    </row>
    <row r="773" spans="6:17" x14ac:dyDescent="0.3">
      <c r="F773" s="97">
        <v>44585</v>
      </c>
      <c r="G773" s="98">
        <v>136.00353999999999</v>
      </c>
      <c r="H773" s="60">
        <f t="shared" si="22"/>
        <v>139.16275331</v>
      </c>
      <c r="I773" s="60">
        <f>(Table8[[#This Row],[Adj Close]]-Table8[[#This Row],[Forecast 3 Period]])</f>
        <v>-3.1592133100000126</v>
      </c>
      <c r="J773" s="60">
        <f>Table8[[#This Row],[Erorr ]]^2</f>
        <v>9.9806287380812364</v>
      </c>
      <c r="K773" s="60">
        <f>ABS(Table8[[#This Row],[Erorr ]])</f>
        <v>3.1592133100000126</v>
      </c>
      <c r="L773" s="8">
        <f>Table8[[#This Row],[Abs Erorr ]]/Table8[[#This Row],[Adj Close]]</f>
        <v>2.3228904997620009E-2</v>
      </c>
      <c r="M773" s="64">
        <f t="shared" si="23"/>
        <v>139.96277008000001</v>
      </c>
      <c r="N773" s="60">
        <f>(Table8[[#This Row],[Adj Close]]-Table8[[#This Row],[Forecast 6 Period ]])</f>
        <v>-3.959230080000026</v>
      </c>
      <c r="O773" s="60">
        <f>Table8[[#This Row],[Erorr 2]]^2</f>
        <v>15.675502826377013</v>
      </c>
      <c r="P773" s="60">
        <f>ABS(Table8[[#This Row],[Erorr 2]])</f>
        <v>3.959230080000026</v>
      </c>
      <c r="Q773" s="8">
        <f>Table8[[#This Row],[Abs Erorr 4]]/Table8[[#This Row],[Adj Close]]</f>
        <v>2.9111228134209053E-2</v>
      </c>
    </row>
    <row r="774" spans="6:17" x14ac:dyDescent="0.3">
      <c r="F774" s="97">
        <v>44586</v>
      </c>
      <c r="G774" s="98">
        <v>132.08129880000001</v>
      </c>
      <c r="H774" s="60">
        <f t="shared" ref="H774:H837" si="24">$A$10*G773+$A$11*G772+$A$12*G771</f>
        <v>137.72037811000001</v>
      </c>
      <c r="I774" s="60">
        <f>(Table8[[#This Row],[Adj Close]]-Table8[[#This Row],[Forecast 3 Period]])</f>
        <v>-5.6390793099999996</v>
      </c>
      <c r="J774" s="60">
        <f>Table8[[#This Row],[Erorr ]]^2</f>
        <v>31.799215464470073</v>
      </c>
      <c r="K774" s="60">
        <f>ABS(Table8[[#This Row],[Erorr ]])</f>
        <v>5.6390793099999996</v>
      </c>
      <c r="L774" s="8">
        <f>Table8[[#This Row],[Abs Erorr ]]/Table8[[#This Row],[Adj Close]]</f>
        <v>4.2694002566849375E-2</v>
      </c>
      <c r="M774" s="64">
        <f t="shared" si="23"/>
        <v>138.95739134999999</v>
      </c>
      <c r="N774" s="60">
        <f>(Table8[[#This Row],[Adj Close]]-Table8[[#This Row],[Forecast 6 Period ]])</f>
        <v>-6.8760925499999814</v>
      </c>
      <c r="O774" s="60">
        <f>Table8[[#This Row],[Erorr 2]]^2</f>
        <v>47.280648756165249</v>
      </c>
      <c r="P774" s="60">
        <f>ABS(Table8[[#This Row],[Erorr 2]])</f>
        <v>6.8760925499999814</v>
      </c>
      <c r="Q774" s="8">
        <f>Table8[[#This Row],[Abs Erorr 4]]/Table8[[#This Row],[Adj Close]]</f>
        <v>5.2059546752427764E-2</v>
      </c>
    </row>
    <row r="775" spans="6:17" x14ac:dyDescent="0.3">
      <c r="F775" s="97">
        <v>44587</v>
      </c>
      <c r="G775" s="98">
        <v>132.80151369999999</v>
      </c>
      <c r="H775" s="60">
        <f t="shared" si="24"/>
        <v>134.93392638</v>
      </c>
      <c r="I775" s="60">
        <f>(Table8[[#This Row],[Adj Close]]-Table8[[#This Row],[Forecast 3 Period]])</f>
        <v>-2.1324126800000158</v>
      </c>
      <c r="J775" s="60">
        <f>Table8[[#This Row],[Erorr ]]^2</f>
        <v>4.5471838378248499</v>
      </c>
      <c r="K775" s="60">
        <f>ABS(Table8[[#This Row],[Erorr ]])</f>
        <v>2.1324126800000158</v>
      </c>
      <c r="L775" s="8">
        <f>Table8[[#This Row],[Abs Erorr ]]/Table8[[#This Row],[Adj Close]]</f>
        <v>1.605714137277952E-2</v>
      </c>
      <c r="M775" s="64">
        <f t="shared" si="23"/>
        <v>137.22109374000001</v>
      </c>
      <c r="N775" s="60">
        <f>(Table8[[#This Row],[Adj Close]]-Table8[[#This Row],[Forecast 6 Period ]])</f>
        <v>-4.419580040000028</v>
      </c>
      <c r="O775" s="60">
        <f>Table8[[#This Row],[Erorr 2]]^2</f>
        <v>19.53268772996665</v>
      </c>
      <c r="P775" s="60">
        <f>ABS(Table8[[#This Row],[Erorr 2]])</f>
        <v>4.419580040000028</v>
      </c>
      <c r="Q775" s="8">
        <f>Table8[[#This Row],[Abs Erorr 4]]/Table8[[#This Row],[Adj Close]]</f>
        <v>3.3279590848519287E-2</v>
      </c>
    </row>
    <row r="776" spans="6:17" x14ac:dyDescent="0.3">
      <c r="F776" s="97">
        <v>44588</v>
      </c>
      <c r="G776" s="98">
        <v>131.31240840000001</v>
      </c>
      <c r="H776" s="60">
        <f t="shared" si="24"/>
        <v>133.54605712</v>
      </c>
      <c r="I776" s="60">
        <f>(Table8[[#This Row],[Adj Close]]-Table8[[#This Row],[Forecast 3 Period]])</f>
        <v>-2.2336487199999908</v>
      </c>
      <c r="J776" s="60">
        <f>Table8[[#This Row],[Erorr ]]^2</f>
        <v>4.989186604357597</v>
      </c>
      <c r="K776" s="60">
        <f>ABS(Table8[[#This Row],[Erorr ]])</f>
        <v>2.2336487199999908</v>
      </c>
      <c r="L776" s="8">
        <f>Table8[[#This Row],[Abs Erorr ]]/Table8[[#This Row],[Adj Close]]</f>
        <v>1.7010187743993817E-2</v>
      </c>
      <c r="M776" s="64">
        <f t="shared" si="23"/>
        <v>135.74270935000001</v>
      </c>
      <c r="N776" s="60">
        <f>(Table8[[#This Row],[Adj Close]]-Table8[[#This Row],[Forecast 6 Period ]])</f>
        <v>-4.430300950000003</v>
      </c>
      <c r="O776" s="60">
        <f>Table8[[#This Row],[Erorr 2]]^2</f>
        <v>19.627566507570929</v>
      </c>
      <c r="P776" s="60">
        <f>ABS(Table8[[#This Row],[Erorr 2]])</f>
        <v>4.430300950000003</v>
      </c>
      <c r="Q776" s="8">
        <f>Table8[[#This Row],[Abs Erorr 4]]/Table8[[#This Row],[Adj Close]]</f>
        <v>3.3738631436143869E-2</v>
      </c>
    </row>
    <row r="777" spans="6:17" x14ac:dyDescent="0.3">
      <c r="F777" s="97">
        <v>44589</v>
      </c>
      <c r="G777" s="98">
        <v>128.92793270000001</v>
      </c>
      <c r="H777" s="60">
        <f t="shared" si="24"/>
        <v>131.98980711000002</v>
      </c>
      <c r="I777" s="60">
        <f>(Table8[[#This Row],[Adj Close]]-Table8[[#This Row],[Forecast 3 Period]])</f>
        <v>-3.0618744100000015</v>
      </c>
      <c r="J777" s="60">
        <f>Table8[[#This Row],[Erorr ]]^2</f>
        <v>9.375074902612857</v>
      </c>
      <c r="K777" s="60">
        <f>ABS(Table8[[#This Row],[Erorr ]])</f>
        <v>3.0618744100000015</v>
      </c>
      <c r="L777" s="8">
        <f>Table8[[#This Row],[Abs Erorr ]]/Table8[[#This Row],[Adj Close]]</f>
        <v>2.3748728036496324E-2</v>
      </c>
      <c r="M777" s="64">
        <f t="shared" ref="M777:M840" si="25">$B$10*G776+$B$11*G775+$B$12*G774+$B$13*G773+$B$14*G772+$B$15*G771</f>
        <v>134.21273955000001</v>
      </c>
      <c r="N777" s="60">
        <f>(Table8[[#This Row],[Adj Close]]-Table8[[#This Row],[Forecast 6 Period ]])</f>
        <v>-5.2848068499999954</v>
      </c>
      <c r="O777" s="60">
        <f>Table8[[#This Row],[Erorr 2]]^2</f>
        <v>27.929183441806874</v>
      </c>
      <c r="P777" s="60">
        <f>ABS(Table8[[#This Row],[Erorr 2]])</f>
        <v>5.2848068499999954</v>
      </c>
      <c r="Q777" s="8">
        <f>Table8[[#This Row],[Abs Erorr 4]]/Table8[[#This Row],[Adj Close]]</f>
        <v>4.0990394705987518E-2</v>
      </c>
    </row>
    <row r="778" spans="6:17" x14ac:dyDescent="0.3">
      <c r="F778" s="97">
        <v>44592</v>
      </c>
      <c r="G778" s="98">
        <v>132.87936400000001</v>
      </c>
      <c r="H778" s="60">
        <f t="shared" si="24"/>
        <v>130.80534971</v>
      </c>
      <c r="I778" s="60">
        <f>(Table8[[#This Row],[Adj Close]]-Table8[[#This Row],[Forecast 3 Period]])</f>
        <v>2.074014290000008</v>
      </c>
      <c r="J778" s="60">
        <f>Table8[[#This Row],[Erorr ]]^2</f>
        <v>4.3015352751242375</v>
      </c>
      <c r="K778" s="60">
        <f>ABS(Table8[[#This Row],[Erorr ]])</f>
        <v>2.074014290000008</v>
      </c>
      <c r="L778" s="8">
        <f>Table8[[#This Row],[Abs Erorr ]]/Table8[[#This Row],[Adj Close]]</f>
        <v>1.5608249675246849E-2</v>
      </c>
      <c r="M778" s="64">
        <f t="shared" si="25"/>
        <v>132.39176634</v>
      </c>
      <c r="N778" s="60">
        <f>(Table8[[#This Row],[Adj Close]]-Table8[[#This Row],[Forecast 6 Period ]])</f>
        <v>0.48759766000000582</v>
      </c>
      <c r="O778" s="60">
        <f>Table8[[#This Row],[Erorr 2]]^2</f>
        <v>0.23775147803748128</v>
      </c>
      <c r="P778" s="60">
        <f>ABS(Table8[[#This Row],[Erorr 2]])</f>
        <v>0.48759766000000582</v>
      </c>
      <c r="Q778" s="8">
        <f>Table8[[#This Row],[Abs Erorr 4]]/Table8[[#This Row],[Adj Close]]</f>
        <v>3.6694761723875032E-3</v>
      </c>
    </row>
    <row r="779" spans="6:17" x14ac:dyDescent="0.3">
      <c r="F779" s="97">
        <v>44593</v>
      </c>
      <c r="G779" s="98">
        <v>134.21272279999999</v>
      </c>
      <c r="H779" s="60">
        <f t="shared" si="24"/>
        <v>131.22384793000001</v>
      </c>
      <c r="I779" s="60">
        <f>(Table8[[#This Row],[Adj Close]]-Table8[[#This Row],[Forecast 3 Period]])</f>
        <v>2.9888748699999894</v>
      </c>
      <c r="J779" s="60">
        <f>Table8[[#This Row],[Erorr ]]^2</f>
        <v>8.9333729885174531</v>
      </c>
      <c r="K779" s="60">
        <f>ABS(Table8[[#This Row],[Erorr ]])</f>
        <v>2.9888748699999894</v>
      </c>
      <c r="L779" s="8">
        <f>Table8[[#This Row],[Abs Erorr ]]/Table8[[#This Row],[Adj Close]]</f>
        <v>2.2269683586212063E-2</v>
      </c>
      <c r="M779" s="64">
        <f t="shared" si="25"/>
        <v>131.99272764000003</v>
      </c>
      <c r="N779" s="60">
        <f>(Table8[[#This Row],[Adj Close]]-Table8[[#This Row],[Forecast 6 Period ]])</f>
        <v>2.2199951599999679</v>
      </c>
      <c r="O779" s="60">
        <f>Table8[[#This Row],[Erorr 2]]^2</f>
        <v>4.9283785104232827</v>
      </c>
      <c r="P779" s="60">
        <f>ABS(Table8[[#This Row],[Erorr 2]])</f>
        <v>2.2199951599999679</v>
      </c>
      <c r="Q779" s="8">
        <f>Table8[[#This Row],[Abs Erorr 4]]/Table8[[#This Row],[Adj Close]]</f>
        <v>1.6540869700618039E-2</v>
      </c>
    </row>
    <row r="780" spans="6:17" x14ac:dyDescent="0.3">
      <c r="F780" s="97">
        <v>44594</v>
      </c>
      <c r="G780" s="98">
        <v>136.5388336</v>
      </c>
      <c r="H780" s="60">
        <f t="shared" si="24"/>
        <v>132.22727813</v>
      </c>
      <c r="I780" s="60">
        <f>(Table8[[#This Row],[Adj Close]]-Table8[[#This Row],[Forecast 3 Period]])</f>
        <v>4.3115554700000018</v>
      </c>
      <c r="J780" s="60">
        <f>Table8[[#This Row],[Erorr ]]^2</f>
        <v>18.589510570886937</v>
      </c>
      <c r="K780" s="60">
        <f>ABS(Table8[[#This Row],[Erorr ]])</f>
        <v>4.3115554700000018</v>
      </c>
      <c r="L780" s="8">
        <f>Table8[[#This Row],[Abs Erorr ]]/Table8[[#This Row],[Adj Close]]</f>
        <v>3.1577503310384232E-2</v>
      </c>
      <c r="M780" s="64">
        <f t="shared" si="25"/>
        <v>131.95476683000001</v>
      </c>
      <c r="N780" s="60">
        <f>(Table8[[#This Row],[Adj Close]]-Table8[[#This Row],[Forecast 6 Period ]])</f>
        <v>4.5840667699999926</v>
      </c>
      <c r="O780" s="60">
        <f>Table8[[#This Row],[Erorr 2]]^2</f>
        <v>21.013668151818166</v>
      </c>
      <c r="P780" s="60">
        <f>ABS(Table8[[#This Row],[Erorr 2]])</f>
        <v>4.5840667699999926</v>
      </c>
      <c r="Q780" s="8">
        <f>Table8[[#This Row],[Abs Erorr 4]]/Table8[[#This Row],[Adj Close]]</f>
        <v>3.357335528022258E-2</v>
      </c>
    </row>
    <row r="781" spans="6:17" x14ac:dyDescent="0.3">
      <c r="F781" s="97">
        <v>44595</v>
      </c>
      <c r="G781" s="98">
        <v>134.2808685</v>
      </c>
      <c r="H781" s="60">
        <f t="shared" si="24"/>
        <v>134.74315948</v>
      </c>
      <c r="I781" s="60">
        <f>(Table8[[#This Row],[Adj Close]]-Table8[[#This Row],[Forecast 3 Period]])</f>
        <v>-0.4622909800000059</v>
      </c>
      <c r="J781" s="60">
        <f>Table8[[#This Row],[Erorr ]]^2</f>
        <v>0.21371295018936587</v>
      </c>
      <c r="K781" s="60">
        <f>ABS(Table8[[#This Row],[Erorr ]])</f>
        <v>0.4622909800000059</v>
      </c>
      <c r="L781" s="8">
        <f>Table8[[#This Row],[Abs Erorr ]]/Table8[[#This Row],[Adj Close]]</f>
        <v>3.4427166368826839E-3</v>
      </c>
      <c r="M781" s="64">
        <f t="shared" si="25"/>
        <v>132.92316283000002</v>
      </c>
      <c r="N781" s="60">
        <f>(Table8[[#This Row],[Adj Close]]-Table8[[#This Row],[Forecast 6 Period ]])</f>
        <v>1.357705669999973</v>
      </c>
      <c r="O781" s="60">
        <f>Table8[[#This Row],[Erorr 2]]^2</f>
        <v>1.8433646863500757</v>
      </c>
      <c r="P781" s="60">
        <f>ABS(Table8[[#This Row],[Erorr 2]])</f>
        <v>1.357705669999973</v>
      </c>
      <c r="Q781" s="8">
        <f>Table8[[#This Row],[Abs Erorr 4]]/Table8[[#This Row],[Adj Close]]</f>
        <v>1.0110938997985205E-2</v>
      </c>
    </row>
    <row r="782" spans="6:17" x14ac:dyDescent="0.3">
      <c r="F782" s="97">
        <v>44596</v>
      </c>
      <c r="G782" s="98">
        <v>134.991333</v>
      </c>
      <c r="H782" s="60">
        <f t="shared" si="24"/>
        <v>134.93781432</v>
      </c>
      <c r="I782" s="60">
        <f>(Table8[[#This Row],[Adj Close]]-Table8[[#This Row],[Forecast 3 Period]])</f>
        <v>5.3518679999996266E-2</v>
      </c>
      <c r="J782" s="60">
        <f>Table8[[#This Row],[Erorr ]]^2</f>
        <v>2.8642491089420005E-3</v>
      </c>
      <c r="K782" s="60">
        <f>ABS(Table8[[#This Row],[Erorr ]])</f>
        <v>5.3518679999996266E-2</v>
      </c>
      <c r="L782" s="8">
        <f>Table8[[#This Row],[Abs Erorr ]]/Table8[[#This Row],[Adj Close]]</f>
        <v>3.9646011940630489E-4</v>
      </c>
      <c r="M782" s="64">
        <f t="shared" si="25"/>
        <v>133.60639189</v>
      </c>
      <c r="N782" s="60">
        <f>(Table8[[#This Row],[Adj Close]]-Table8[[#This Row],[Forecast 6 Period ]])</f>
        <v>1.3849411099999998</v>
      </c>
      <c r="O782" s="60">
        <f>Table8[[#This Row],[Erorr 2]]^2</f>
        <v>1.9180618781680314</v>
      </c>
      <c r="P782" s="60">
        <f>ABS(Table8[[#This Row],[Erorr 2]])</f>
        <v>1.3849411099999998</v>
      </c>
      <c r="Q782" s="8">
        <f>Table8[[#This Row],[Abs Erorr 4]]/Table8[[#This Row],[Adj Close]]</f>
        <v>1.0259481695761904E-2</v>
      </c>
    </row>
    <row r="783" spans="6:17" x14ac:dyDescent="0.3">
      <c r="F783" s="97">
        <v>44599</v>
      </c>
      <c r="G783" s="98">
        <v>133.8429108</v>
      </c>
      <c r="H783" s="60">
        <f t="shared" si="24"/>
        <v>135.24244383000001</v>
      </c>
      <c r="I783" s="60">
        <f>(Table8[[#This Row],[Adj Close]]-Table8[[#This Row],[Forecast 3 Period]])</f>
        <v>-1.3995330300000148</v>
      </c>
      <c r="J783" s="60">
        <f>Table8[[#This Row],[Erorr ]]^2</f>
        <v>1.9586927020610225</v>
      </c>
      <c r="K783" s="60">
        <f>ABS(Table8[[#This Row],[Erorr ]])</f>
        <v>1.3995330300000148</v>
      </c>
      <c r="L783" s="8">
        <f>Table8[[#This Row],[Abs Erorr ]]/Table8[[#This Row],[Adj Close]]</f>
        <v>1.0456534616848865E-2</v>
      </c>
      <c r="M783" s="64">
        <f t="shared" si="25"/>
        <v>134.18548125000001</v>
      </c>
      <c r="N783" s="60">
        <f>(Table8[[#This Row],[Adj Close]]-Table8[[#This Row],[Forecast 6 Period ]])</f>
        <v>-0.34257045000001085</v>
      </c>
      <c r="O783" s="60">
        <f>Table8[[#This Row],[Erorr 2]]^2</f>
        <v>0.11735451321320993</v>
      </c>
      <c r="P783" s="60">
        <f>ABS(Table8[[#This Row],[Erorr 2]])</f>
        <v>0.34257045000001085</v>
      </c>
      <c r="Q783" s="8">
        <f>Table8[[#This Row],[Abs Erorr 4]]/Table8[[#This Row],[Adj Close]]</f>
        <v>2.5594964122672894E-3</v>
      </c>
    </row>
    <row r="784" spans="6:17" x14ac:dyDescent="0.3">
      <c r="F784" s="97">
        <v>44600</v>
      </c>
      <c r="G784" s="98">
        <v>133.51197809999999</v>
      </c>
      <c r="H784" s="60">
        <f t="shared" si="24"/>
        <v>134.31882476999999</v>
      </c>
      <c r="I784" s="60">
        <f>(Table8[[#This Row],[Adj Close]]-Table8[[#This Row],[Forecast 3 Period]])</f>
        <v>-0.80684666999999877</v>
      </c>
      <c r="J784" s="60">
        <f>Table8[[#This Row],[Erorr ]]^2</f>
        <v>0.65100154889008688</v>
      </c>
      <c r="K784" s="60">
        <f>ABS(Table8[[#This Row],[Erorr ]])</f>
        <v>0.80684666999999877</v>
      </c>
      <c r="L784" s="8">
        <f>Table8[[#This Row],[Abs Erorr ]]/Table8[[#This Row],[Adj Close]]</f>
        <v>6.0432530585059078E-3</v>
      </c>
      <c r="M784" s="64">
        <f t="shared" si="25"/>
        <v>134.63999785999999</v>
      </c>
      <c r="N784" s="60">
        <f>(Table8[[#This Row],[Adj Close]]-Table8[[#This Row],[Forecast 6 Period ]])</f>
        <v>-1.1280197600000008</v>
      </c>
      <c r="O784" s="60">
        <f>Table8[[#This Row],[Erorr 2]]^2</f>
        <v>1.2724285789504595</v>
      </c>
      <c r="P784" s="60">
        <f>ABS(Table8[[#This Row],[Erorr 2]])</f>
        <v>1.1280197600000008</v>
      </c>
      <c r="Q784" s="8">
        <f>Table8[[#This Row],[Abs Erorr 4]]/Table8[[#This Row],[Adj Close]]</f>
        <v>8.4488281579883275E-3</v>
      </c>
    </row>
    <row r="785" spans="6:17" x14ac:dyDescent="0.3">
      <c r="F785" s="97">
        <v>44601</v>
      </c>
      <c r="G785" s="98">
        <v>136.5388336</v>
      </c>
      <c r="H785" s="60">
        <f t="shared" si="24"/>
        <v>134.05506438</v>
      </c>
      <c r="I785" s="60">
        <f>(Table8[[#This Row],[Adj Close]]-Table8[[#This Row],[Forecast 3 Period]])</f>
        <v>2.4837692199999992</v>
      </c>
      <c r="J785" s="60">
        <f>Table8[[#This Row],[Erorr ]]^2</f>
        <v>6.1691095382194048</v>
      </c>
      <c r="K785" s="60">
        <f>ABS(Table8[[#This Row],[Erorr ]])</f>
        <v>2.4837692199999992</v>
      </c>
      <c r="L785" s="8">
        <f>Table8[[#This Row],[Abs Erorr ]]/Table8[[#This Row],[Adj Close]]</f>
        <v>1.8190936267087017E-2</v>
      </c>
      <c r="M785" s="64">
        <f t="shared" si="25"/>
        <v>134.40057372000001</v>
      </c>
      <c r="N785" s="60">
        <f>(Table8[[#This Row],[Adj Close]]-Table8[[#This Row],[Forecast 6 Period ]])</f>
        <v>2.1382598799999926</v>
      </c>
      <c r="O785" s="60">
        <f>Table8[[#This Row],[Erorr 2]]^2</f>
        <v>4.5721553144175822</v>
      </c>
      <c r="P785" s="60">
        <f>ABS(Table8[[#This Row],[Erorr 2]])</f>
        <v>2.1382598799999926</v>
      </c>
      <c r="Q785" s="8">
        <f>Table8[[#This Row],[Abs Erorr 4]]/Table8[[#This Row],[Adj Close]]</f>
        <v>1.5660452221703997E-2</v>
      </c>
    </row>
    <row r="786" spans="6:17" x14ac:dyDescent="0.3">
      <c r="F786" s="97">
        <v>44602</v>
      </c>
      <c r="G786" s="98">
        <v>134.1640778</v>
      </c>
      <c r="H786" s="60">
        <f t="shared" si="24"/>
        <v>134.82200011</v>
      </c>
      <c r="I786" s="60">
        <f>(Table8[[#This Row],[Adj Close]]-Table8[[#This Row],[Forecast 3 Period]])</f>
        <v>-0.65792231000000356</v>
      </c>
      <c r="J786" s="60">
        <f>Table8[[#This Row],[Erorr ]]^2</f>
        <v>0.43286176599574078</v>
      </c>
      <c r="K786" s="60">
        <f>ABS(Table8[[#This Row],[Erorr ]])</f>
        <v>0.65792231000000356</v>
      </c>
      <c r="L786" s="8">
        <f>Table8[[#This Row],[Abs Erorr ]]/Table8[[#This Row],[Adj Close]]</f>
        <v>4.9038633946470846E-3</v>
      </c>
      <c r="M786" s="64">
        <f t="shared" si="25"/>
        <v>134.85898131000002</v>
      </c>
      <c r="N786" s="60">
        <f>(Table8[[#This Row],[Adj Close]]-Table8[[#This Row],[Forecast 6 Period ]])</f>
        <v>-0.69490351000001738</v>
      </c>
      <c r="O786" s="60">
        <f>Table8[[#This Row],[Erorr 2]]^2</f>
        <v>0.48289088821034426</v>
      </c>
      <c r="P786" s="60">
        <f>ABS(Table8[[#This Row],[Erorr 2]])</f>
        <v>0.69490351000001738</v>
      </c>
      <c r="Q786" s="8">
        <f>Table8[[#This Row],[Abs Erorr 4]]/Table8[[#This Row],[Adj Close]]</f>
        <v>5.1795049866918798E-3</v>
      </c>
    </row>
    <row r="787" spans="6:17" x14ac:dyDescent="0.3">
      <c r="F787" s="97">
        <v>44603</v>
      </c>
      <c r="G787" s="98">
        <v>128.3245239</v>
      </c>
      <c r="H787" s="60">
        <f t="shared" si="24"/>
        <v>134.68087463000001</v>
      </c>
      <c r="I787" s="60">
        <f>(Table8[[#This Row],[Adj Close]]-Table8[[#This Row],[Forecast 3 Period]])</f>
        <v>-6.3563507300000026</v>
      </c>
      <c r="J787" s="60">
        <f>Table8[[#This Row],[Erorr ]]^2</f>
        <v>40.403194602771563</v>
      </c>
      <c r="K787" s="60">
        <f>ABS(Table8[[#This Row],[Erorr ]])</f>
        <v>6.3563507300000026</v>
      </c>
      <c r="L787" s="8">
        <f>Table8[[#This Row],[Abs Erorr ]]/Table8[[#This Row],[Adj Close]]</f>
        <v>4.9533405905743649E-2</v>
      </c>
      <c r="M787" s="64">
        <f t="shared" si="25"/>
        <v>134.53878021000003</v>
      </c>
      <c r="N787" s="60">
        <f>(Table8[[#This Row],[Adj Close]]-Table8[[#This Row],[Forecast 6 Period ]])</f>
        <v>-6.2142563100000245</v>
      </c>
      <c r="O787" s="60">
        <f>Table8[[#This Row],[Erorr 2]]^2</f>
        <v>38.616981486375124</v>
      </c>
      <c r="P787" s="60">
        <f>ABS(Table8[[#This Row],[Erorr 2]])</f>
        <v>6.2142563100000245</v>
      </c>
      <c r="Q787" s="8">
        <f>Table8[[#This Row],[Abs Erorr 4]]/Table8[[#This Row],[Adj Close]]</f>
        <v>4.8426100648093065E-2</v>
      </c>
    </row>
    <row r="788" spans="6:17" x14ac:dyDescent="0.3">
      <c r="F788" s="97">
        <v>44606</v>
      </c>
      <c r="G788" s="98">
        <v>126.728363</v>
      </c>
      <c r="H788" s="60">
        <f t="shared" si="24"/>
        <v>132.54068297999999</v>
      </c>
      <c r="I788" s="60">
        <f>(Table8[[#This Row],[Adj Close]]-Table8[[#This Row],[Forecast 3 Period]])</f>
        <v>-5.8123199799999838</v>
      </c>
      <c r="J788" s="60">
        <f>Table8[[#This Row],[Erorr ]]^2</f>
        <v>33.783063549907013</v>
      </c>
      <c r="K788" s="60">
        <f>ABS(Table8[[#This Row],[Erorr ]])</f>
        <v>5.8123199799999838</v>
      </c>
      <c r="L788" s="8">
        <f>Table8[[#This Row],[Abs Erorr ]]/Table8[[#This Row],[Adj Close]]</f>
        <v>4.5864397222585319E-2</v>
      </c>
      <c r="M788" s="64">
        <f t="shared" si="25"/>
        <v>133.39130706</v>
      </c>
      <c r="N788" s="60">
        <f>(Table8[[#This Row],[Adj Close]]-Table8[[#This Row],[Forecast 6 Period ]])</f>
        <v>-6.6629440600000009</v>
      </c>
      <c r="O788" s="60">
        <f>Table8[[#This Row],[Erorr 2]]^2</f>
        <v>44.394823546689295</v>
      </c>
      <c r="P788" s="60">
        <f>ABS(Table8[[#This Row],[Erorr 2]])</f>
        <v>6.6629440600000009</v>
      </c>
      <c r="Q788" s="8">
        <f>Table8[[#This Row],[Abs Erorr 4]]/Table8[[#This Row],[Adj Close]]</f>
        <v>5.2576581139929982E-2</v>
      </c>
    </row>
    <row r="789" spans="6:17" x14ac:dyDescent="0.3">
      <c r="F789" s="97">
        <v>44607</v>
      </c>
      <c r="G789" s="98">
        <v>130.74790949999999</v>
      </c>
      <c r="H789" s="60">
        <f t="shared" si="24"/>
        <v>129.43792571</v>
      </c>
      <c r="I789" s="60">
        <f>(Table8[[#This Row],[Adj Close]]-Table8[[#This Row],[Forecast 3 Period]])</f>
        <v>1.3099837899999898</v>
      </c>
      <c r="J789" s="60">
        <f>Table8[[#This Row],[Erorr ]]^2</f>
        <v>1.7160575300627372</v>
      </c>
      <c r="K789" s="60">
        <f>ABS(Table8[[#This Row],[Erorr ]])</f>
        <v>1.3099837899999898</v>
      </c>
      <c r="L789" s="8">
        <f>Table8[[#This Row],[Abs Erorr ]]/Table8[[#This Row],[Adj Close]]</f>
        <v>1.0019156673399737E-2</v>
      </c>
      <c r="M789" s="64">
        <f t="shared" si="25"/>
        <v>131.88664855000002</v>
      </c>
      <c r="N789" s="60">
        <f>(Table8[[#This Row],[Adj Close]]-Table8[[#This Row],[Forecast 6 Period ]])</f>
        <v>-1.1387390500000265</v>
      </c>
      <c r="O789" s="60">
        <f>Table8[[#This Row],[Erorr 2]]^2</f>
        <v>1.2967266239949629</v>
      </c>
      <c r="P789" s="60">
        <f>ABS(Table8[[#This Row],[Erorr 2]])</f>
        <v>1.1387390500000265</v>
      </c>
      <c r="Q789" s="8">
        <f>Table8[[#This Row],[Abs Erorr 4]]/Table8[[#This Row],[Adj Close]]</f>
        <v>8.7094245281223916E-3</v>
      </c>
    </row>
    <row r="790" spans="6:17" x14ac:dyDescent="0.3">
      <c r="F790" s="97">
        <v>44608</v>
      </c>
      <c r="G790" s="98">
        <v>130.7187347</v>
      </c>
      <c r="H790" s="60">
        <f t="shared" si="24"/>
        <v>128.81502986999999</v>
      </c>
      <c r="I790" s="60">
        <f>(Table8[[#This Row],[Adj Close]]-Table8[[#This Row],[Forecast 3 Period]])</f>
        <v>1.9037048300000095</v>
      </c>
      <c r="J790" s="60">
        <f>Table8[[#This Row],[Erorr ]]^2</f>
        <v>3.6240920797653651</v>
      </c>
      <c r="K790" s="60">
        <f>ABS(Table8[[#This Row],[Erorr ]])</f>
        <v>1.9037048300000095</v>
      </c>
      <c r="L790" s="8">
        <f>Table8[[#This Row],[Abs Erorr ]]/Table8[[#This Row],[Adj Close]]</f>
        <v>1.4563366409329308E-2</v>
      </c>
      <c r="M790" s="64">
        <f t="shared" si="25"/>
        <v>130.99805601</v>
      </c>
      <c r="N790" s="60">
        <f>(Table8[[#This Row],[Adj Close]]-Table8[[#This Row],[Forecast 6 Period ]])</f>
        <v>-0.27932131000000027</v>
      </c>
      <c r="O790" s="60">
        <f>Table8[[#This Row],[Erorr 2]]^2</f>
        <v>7.8020394220116251E-2</v>
      </c>
      <c r="P790" s="60">
        <f>ABS(Table8[[#This Row],[Erorr 2]])</f>
        <v>0.27932131000000027</v>
      </c>
      <c r="Q790" s="8">
        <f>Table8[[#This Row],[Abs Erorr 4]]/Table8[[#This Row],[Adj Close]]</f>
        <v>2.1368116103712581E-3</v>
      </c>
    </row>
    <row r="791" spans="6:17" x14ac:dyDescent="0.3">
      <c r="F791" s="97">
        <v>44609</v>
      </c>
      <c r="G791" s="98">
        <v>126.8646164</v>
      </c>
      <c r="H791" s="60">
        <f t="shared" si="24"/>
        <v>129.53037562999998</v>
      </c>
      <c r="I791" s="60">
        <f>(Table8[[#This Row],[Adj Close]]-Table8[[#This Row],[Forecast 3 Period]])</f>
        <v>-2.6657592299999777</v>
      </c>
      <c r="J791" s="60">
        <f>Table8[[#This Row],[Erorr ]]^2</f>
        <v>7.1062722723300737</v>
      </c>
      <c r="K791" s="60">
        <f>ABS(Table8[[#This Row],[Erorr ]])</f>
        <v>2.6657592299999777</v>
      </c>
      <c r="L791" s="8">
        <f>Table8[[#This Row],[Abs Erorr ]]/Table8[[#This Row],[Adj Close]]</f>
        <v>2.1012629885664304E-2</v>
      </c>
      <c r="M791" s="64">
        <f t="shared" si="25"/>
        <v>130.37419736000001</v>
      </c>
      <c r="N791" s="60">
        <f>(Table8[[#This Row],[Adj Close]]-Table8[[#This Row],[Forecast 6 Period ]])</f>
        <v>-3.5095809600000081</v>
      </c>
      <c r="O791" s="60">
        <f>Table8[[#This Row],[Erorr 2]]^2</f>
        <v>12.317158514794578</v>
      </c>
      <c r="P791" s="60">
        <f>ABS(Table8[[#This Row],[Erorr 2]])</f>
        <v>3.5095809600000081</v>
      </c>
      <c r="Q791" s="8">
        <f>Table8[[#This Row],[Abs Erorr 4]]/Table8[[#This Row],[Adj Close]]</f>
        <v>2.7663985905529511E-2</v>
      </c>
    </row>
    <row r="792" spans="6:17" x14ac:dyDescent="0.3">
      <c r="F792" s="97">
        <v>44610</v>
      </c>
      <c r="G792" s="98">
        <v>126.3682556</v>
      </c>
      <c r="H792" s="60">
        <f t="shared" si="24"/>
        <v>129.18583982000001</v>
      </c>
      <c r="I792" s="60">
        <f>(Table8[[#This Row],[Adj Close]]-Table8[[#This Row],[Forecast 3 Period]])</f>
        <v>-2.8175842200000147</v>
      </c>
      <c r="J792" s="60">
        <f>Table8[[#This Row],[Erorr ]]^2</f>
        <v>7.9387808367930912</v>
      </c>
      <c r="K792" s="60">
        <f>ABS(Table8[[#This Row],[Erorr ]])</f>
        <v>2.8175842200000147</v>
      </c>
      <c r="L792" s="8">
        <f>Table8[[#This Row],[Abs Erorr ]]/Table8[[#This Row],[Adj Close]]</f>
        <v>2.2296614024005051E-2</v>
      </c>
      <c r="M792" s="64">
        <f t="shared" si="25"/>
        <v>129.26078489</v>
      </c>
      <c r="N792" s="60">
        <f>(Table8[[#This Row],[Adj Close]]-Table8[[#This Row],[Forecast 6 Period ]])</f>
        <v>-2.8925292899999988</v>
      </c>
      <c r="O792" s="60">
        <f>Table8[[#This Row],[Erorr 2]]^2</f>
        <v>8.3667256935078971</v>
      </c>
      <c r="P792" s="60">
        <f>ABS(Table8[[#This Row],[Erorr 2]])</f>
        <v>2.8925292899999988</v>
      </c>
      <c r="Q792" s="8">
        <f>Table8[[#This Row],[Abs Erorr 4]]/Table8[[#This Row],[Adj Close]]</f>
        <v>2.2889682826325246E-2</v>
      </c>
    </row>
    <row r="793" spans="6:17" x14ac:dyDescent="0.3">
      <c r="F793" s="97">
        <v>44614</v>
      </c>
      <c r="G793" s="98">
        <v>122.45574190000001</v>
      </c>
      <c r="H793" s="60">
        <f t="shared" si="24"/>
        <v>127.82230757000001</v>
      </c>
      <c r="I793" s="60">
        <f>(Table8[[#This Row],[Adj Close]]-Table8[[#This Row],[Forecast 3 Period]])</f>
        <v>-5.36656567</v>
      </c>
      <c r="J793" s="60">
        <f>Table8[[#This Row],[Erorr ]]^2</f>
        <v>28.800027090422549</v>
      </c>
      <c r="K793" s="60">
        <f>ABS(Table8[[#This Row],[Erorr ]])</f>
        <v>5.36656567</v>
      </c>
      <c r="L793" s="8">
        <f>Table8[[#This Row],[Abs Erorr ]]/Table8[[#This Row],[Adj Close]]</f>
        <v>4.3824532739203469E-2</v>
      </c>
      <c r="M793" s="64">
        <f t="shared" si="25"/>
        <v>128.44519193000002</v>
      </c>
      <c r="N793" s="60">
        <f>(Table8[[#This Row],[Adj Close]]-Table8[[#This Row],[Forecast 6 Period ]])</f>
        <v>-5.9894500300000146</v>
      </c>
      <c r="O793" s="60">
        <f>Table8[[#This Row],[Erorr 2]]^2</f>
        <v>35.873511661867177</v>
      </c>
      <c r="P793" s="60">
        <f>ABS(Table8[[#This Row],[Erorr 2]])</f>
        <v>5.9894500300000146</v>
      </c>
      <c r="Q793" s="8">
        <f>Table8[[#This Row],[Abs Erorr 4]]/Table8[[#This Row],[Adj Close]]</f>
        <v>4.8911140768647082E-2</v>
      </c>
    </row>
    <row r="794" spans="6:17" x14ac:dyDescent="0.3">
      <c r="F794" s="97">
        <v>44615</v>
      </c>
      <c r="G794" s="98">
        <v>118.92280580000001</v>
      </c>
      <c r="H794" s="60">
        <f t="shared" si="24"/>
        <v>124.95215836</v>
      </c>
      <c r="I794" s="60">
        <f>(Table8[[#This Row],[Adj Close]]-Table8[[#This Row],[Forecast 3 Period]])</f>
        <v>-6.0293525599999924</v>
      </c>
      <c r="J794" s="60">
        <f>Table8[[#This Row],[Erorr ]]^2</f>
        <v>36.353092292778463</v>
      </c>
      <c r="K794" s="60">
        <f>ABS(Table8[[#This Row],[Erorr ]])</f>
        <v>6.0293525599999924</v>
      </c>
      <c r="L794" s="8">
        <f>Table8[[#This Row],[Abs Erorr ]]/Table8[[#This Row],[Adj Close]]</f>
        <v>5.0699716672846881E-2</v>
      </c>
      <c r="M794" s="64">
        <f t="shared" si="25"/>
        <v>127.02909697000001</v>
      </c>
      <c r="N794" s="60">
        <f>(Table8[[#This Row],[Adj Close]]-Table8[[#This Row],[Forecast 6 Period ]])</f>
        <v>-8.1062911700000058</v>
      </c>
      <c r="O794" s="60">
        <f>Table8[[#This Row],[Erorr 2]]^2</f>
        <v>65.711956532820068</v>
      </c>
      <c r="P794" s="60">
        <f>ABS(Table8[[#This Row],[Erorr 2]])</f>
        <v>8.1062911700000058</v>
      </c>
      <c r="Q794" s="8">
        <f>Table8[[#This Row],[Abs Erorr 4]]/Table8[[#This Row],[Adj Close]]</f>
        <v>6.8164311424276924E-2</v>
      </c>
    </row>
    <row r="795" spans="6:17" x14ac:dyDescent="0.3">
      <c r="F795" s="97">
        <v>44616</v>
      </c>
      <c r="G795" s="98">
        <v>117.4823761</v>
      </c>
      <c r="H795" s="60">
        <f t="shared" si="24"/>
        <v>122.21632156999999</v>
      </c>
      <c r="I795" s="60">
        <f>(Table8[[#This Row],[Adj Close]]-Table8[[#This Row],[Forecast 3 Period]])</f>
        <v>-4.7339454699999948</v>
      </c>
      <c r="J795" s="60">
        <f>Table8[[#This Row],[Erorr ]]^2</f>
        <v>22.410239712933471</v>
      </c>
      <c r="K795" s="60">
        <f>ABS(Table8[[#This Row],[Erorr ]])</f>
        <v>4.7339454699999948</v>
      </c>
      <c r="L795" s="8">
        <f>Table8[[#This Row],[Abs Erorr ]]/Table8[[#This Row],[Adj Close]]</f>
        <v>4.0294941481014146E-2</v>
      </c>
      <c r="M795" s="64">
        <f t="shared" si="25"/>
        <v>125.06894836000001</v>
      </c>
      <c r="N795" s="60">
        <f>(Table8[[#This Row],[Adj Close]]-Table8[[#This Row],[Forecast 6 Period ]])</f>
        <v>-7.5865722600000112</v>
      </c>
      <c r="O795" s="60">
        <f>Table8[[#This Row],[Erorr 2]]^2</f>
        <v>57.556078656201677</v>
      </c>
      <c r="P795" s="60">
        <f>ABS(Table8[[#This Row],[Erorr 2]])</f>
        <v>7.5865722600000112</v>
      </c>
      <c r="Q795" s="8">
        <f>Table8[[#This Row],[Abs Erorr 4]]/Table8[[#This Row],[Adj Close]]</f>
        <v>6.4576258259727279E-2</v>
      </c>
    </row>
    <row r="796" spans="6:17" x14ac:dyDescent="0.3">
      <c r="F796" s="97">
        <v>44617</v>
      </c>
      <c r="G796" s="98">
        <v>118.0371323</v>
      </c>
      <c r="H796" s="60">
        <f t="shared" si="24"/>
        <v>119.40651475</v>
      </c>
      <c r="I796" s="60">
        <f>(Table8[[#This Row],[Adj Close]]-Table8[[#This Row],[Forecast 3 Period]])</f>
        <v>-1.3693824500000034</v>
      </c>
      <c r="J796" s="60">
        <f>Table8[[#This Row],[Erorr ]]^2</f>
        <v>1.8752082943680117</v>
      </c>
      <c r="K796" s="60">
        <f>ABS(Table8[[#This Row],[Erorr ]])</f>
        <v>1.3693824500000034</v>
      </c>
      <c r="L796" s="8">
        <f>Table8[[#This Row],[Abs Erorr ]]/Table8[[#This Row],[Adj Close]]</f>
        <v>1.1601285318586171E-2</v>
      </c>
      <c r="M796" s="64">
        <f t="shared" si="25"/>
        <v>122.80417099</v>
      </c>
      <c r="N796" s="60">
        <f>(Table8[[#This Row],[Adj Close]]-Table8[[#This Row],[Forecast 6 Period ]])</f>
        <v>-4.7670386900000068</v>
      </c>
      <c r="O796" s="60">
        <f>Table8[[#This Row],[Erorr 2]]^2</f>
        <v>22.724657871956982</v>
      </c>
      <c r="P796" s="60">
        <f>ABS(Table8[[#This Row],[Erorr 2]])</f>
        <v>4.7670386900000068</v>
      </c>
      <c r="Q796" s="8">
        <f>Table8[[#This Row],[Abs Erorr 4]]/Table8[[#This Row],[Adj Close]]</f>
        <v>4.0385924302906898E-2</v>
      </c>
    </row>
    <row r="797" spans="6:17" x14ac:dyDescent="0.3">
      <c r="F797" s="97">
        <v>44620</v>
      </c>
      <c r="G797" s="98">
        <v>114.6891098</v>
      </c>
      <c r="H797" s="60">
        <f t="shared" si="24"/>
        <v>118.13640749</v>
      </c>
      <c r="I797" s="60">
        <f>(Table8[[#This Row],[Adj Close]]-Table8[[#This Row],[Forecast 3 Period]])</f>
        <v>-3.4472976899999992</v>
      </c>
      <c r="J797" s="60">
        <f>Table8[[#This Row],[Erorr ]]^2</f>
        <v>11.88386136347933</v>
      </c>
      <c r="K797" s="60">
        <f>ABS(Table8[[#This Row],[Erorr ]])</f>
        <v>3.4472976899999992</v>
      </c>
      <c r="L797" s="8">
        <f>Table8[[#This Row],[Abs Erorr ]]/Table8[[#This Row],[Adj Close]]</f>
        <v>3.0057759590353009E-2</v>
      </c>
      <c r="M797" s="64">
        <f t="shared" si="25"/>
        <v>120.70289842000001</v>
      </c>
      <c r="N797" s="60">
        <f>(Table8[[#This Row],[Adj Close]]-Table8[[#This Row],[Forecast 6 Period ]])</f>
        <v>-6.0137886200000139</v>
      </c>
      <c r="O797" s="60">
        <f>Table8[[#This Row],[Erorr 2]]^2</f>
        <v>36.165653566041669</v>
      </c>
      <c r="P797" s="60">
        <f>ABS(Table8[[#This Row],[Erorr 2]])</f>
        <v>6.0137886200000139</v>
      </c>
      <c r="Q797" s="8">
        <f>Table8[[#This Row],[Abs Erorr 4]]/Table8[[#This Row],[Adj Close]]</f>
        <v>5.243556803681821E-2</v>
      </c>
    </row>
    <row r="798" spans="6:17" x14ac:dyDescent="0.3">
      <c r="F798" s="97">
        <v>44621</v>
      </c>
      <c r="G798" s="98">
        <v>110.4554291</v>
      </c>
      <c r="H798" s="60">
        <f t="shared" si="24"/>
        <v>116.53149644</v>
      </c>
      <c r="I798" s="60">
        <f>(Table8[[#This Row],[Adj Close]]-Table8[[#This Row],[Forecast 3 Period]])</f>
        <v>-6.0760673399999945</v>
      </c>
      <c r="J798" s="60">
        <f>Table8[[#This Row],[Erorr ]]^2</f>
        <v>36.918594320214609</v>
      </c>
      <c r="K798" s="60">
        <f>ABS(Table8[[#This Row],[Erorr ]])</f>
        <v>6.0760673399999945</v>
      </c>
      <c r="L798" s="8">
        <f>Table8[[#This Row],[Abs Erorr ]]/Table8[[#This Row],[Adj Close]]</f>
        <v>5.5009223082181612E-2</v>
      </c>
      <c r="M798" s="64">
        <f t="shared" si="25"/>
        <v>118.70868455</v>
      </c>
      <c r="N798" s="60">
        <f>(Table8[[#This Row],[Adj Close]]-Table8[[#This Row],[Forecast 6 Period ]])</f>
        <v>-8.2532554499999975</v>
      </c>
      <c r="O798" s="60">
        <f>Table8[[#This Row],[Erorr 2]]^2</f>
        <v>68.116225522954664</v>
      </c>
      <c r="P798" s="60">
        <f>ABS(Table8[[#This Row],[Erorr 2]])</f>
        <v>8.2532554499999975</v>
      </c>
      <c r="Q798" s="8">
        <f>Table8[[#This Row],[Abs Erorr 4]]/Table8[[#This Row],[Adj Close]]</f>
        <v>7.4720233466550337E-2</v>
      </c>
    </row>
    <row r="799" spans="6:17" x14ac:dyDescent="0.3">
      <c r="F799" s="97">
        <v>44622</v>
      </c>
      <c r="G799" s="98">
        <v>111.38002779999999</v>
      </c>
      <c r="H799" s="60">
        <f t="shared" si="24"/>
        <v>114.00004427</v>
      </c>
      <c r="I799" s="60">
        <f>(Table8[[#This Row],[Adj Close]]-Table8[[#This Row],[Forecast 3 Period]])</f>
        <v>-2.6200164700000101</v>
      </c>
      <c r="J799" s="60">
        <f>Table8[[#This Row],[Erorr ]]^2</f>
        <v>6.8644863030713141</v>
      </c>
      <c r="K799" s="60">
        <f>ABS(Table8[[#This Row],[Erorr ]])</f>
        <v>2.6200164700000101</v>
      </c>
      <c r="L799" s="8">
        <f>Table8[[#This Row],[Abs Erorr ]]/Table8[[#This Row],[Adj Close]]</f>
        <v>2.3523216161380867E-2</v>
      </c>
      <c r="M799" s="64">
        <f t="shared" si="25"/>
        <v>116.27066423000001</v>
      </c>
      <c r="N799" s="60">
        <f>(Table8[[#This Row],[Adj Close]]-Table8[[#This Row],[Forecast 6 Period ]])</f>
        <v>-4.8906364300000149</v>
      </c>
      <c r="O799" s="60">
        <f>Table8[[#This Row],[Erorr 2]]^2</f>
        <v>23.918324690443292</v>
      </c>
      <c r="P799" s="60">
        <f>ABS(Table8[[#This Row],[Erorr 2]])</f>
        <v>4.8906364300000149</v>
      </c>
      <c r="Q799" s="8">
        <f>Table8[[#This Row],[Abs Erorr 4]]/Table8[[#This Row],[Adj Close]]</f>
        <v>4.3909456000333441E-2</v>
      </c>
    </row>
    <row r="800" spans="6:17" x14ac:dyDescent="0.3">
      <c r="F800" s="97">
        <v>44623</v>
      </c>
      <c r="G800" s="98">
        <v>107.2728577</v>
      </c>
      <c r="H800" s="60">
        <f t="shared" si="24"/>
        <v>112.09537279</v>
      </c>
      <c r="I800" s="60">
        <f>(Table8[[#This Row],[Adj Close]]-Table8[[#This Row],[Forecast 3 Period]])</f>
        <v>-4.822515089999996</v>
      </c>
      <c r="J800" s="60">
        <f>Table8[[#This Row],[Erorr ]]^2</f>
        <v>23.256651793277669</v>
      </c>
      <c r="K800" s="60">
        <f>ABS(Table8[[#This Row],[Erorr ]])</f>
        <v>4.822515089999996</v>
      </c>
      <c r="L800" s="8">
        <f>Table8[[#This Row],[Abs Erorr ]]/Table8[[#This Row],[Adj Close]]</f>
        <v>4.4955594484922499E-2</v>
      </c>
      <c r="M800" s="64">
        <f t="shared" si="25"/>
        <v>114.55285799000002</v>
      </c>
      <c r="N800" s="60">
        <f>(Table8[[#This Row],[Adj Close]]-Table8[[#This Row],[Forecast 6 Period ]])</f>
        <v>-7.280000290000018</v>
      </c>
      <c r="O800" s="60">
        <f>Table8[[#This Row],[Erorr 2]]^2</f>
        <v>52.998404222400346</v>
      </c>
      <c r="P800" s="60">
        <f>ABS(Table8[[#This Row],[Erorr 2]])</f>
        <v>7.280000290000018</v>
      </c>
      <c r="Q800" s="8">
        <f>Table8[[#This Row],[Abs Erorr 4]]/Table8[[#This Row],[Adj Close]]</f>
        <v>6.7864326970381597E-2</v>
      </c>
    </row>
    <row r="801" spans="6:17" x14ac:dyDescent="0.3">
      <c r="F801" s="97">
        <v>44624</v>
      </c>
      <c r="G801" s="98">
        <v>99.360244750000007</v>
      </c>
      <c r="H801" s="60">
        <f t="shared" si="24"/>
        <v>109.45978015</v>
      </c>
      <c r="I801" s="60">
        <f>(Table8[[#This Row],[Adj Close]]-Table8[[#This Row],[Forecast 3 Period]])</f>
        <v>-10.099535399999994</v>
      </c>
      <c r="J801" s="60">
        <f>Table8[[#This Row],[Erorr ]]^2</f>
        <v>102.00061529585302</v>
      </c>
      <c r="K801" s="60">
        <f>ABS(Table8[[#This Row],[Erorr ]])</f>
        <v>10.099535399999994</v>
      </c>
      <c r="L801" s="8">
        <f>Table8[[#This Row],[Abs Erorr ]]/Table8[[#This Row],[Adj Close]]</f>
        <v>0.10164563730102923</v>
      </c>
      <c r="M801" s="64">
        <f t="shared" si="25"/>
        <v>112.31143572000001</v>
      </c>
      <c r="N801" s="60">
        <f>(Table8[[#This Row],[Adj Close]]-Table8[[#This Row],[Forecast 6 Period ]])</f>
        <v>-12.951190969999999</v>
      </c>
      <c r="O801" s="60">
        <f>Table8[[#This Row],[Erorr 2]]^2</f>
        <v>167.7333475414095</v>
      </c>
      <c r="P801" s="60">
        <f>ABS(Table8[[#This Row],[Erorr 2]])</f>
        <v>12.951190969999999</v>
      </c>
      <c r="Q801" s="8">
        <f>Table8[[#This Row],[Abs Erorr 4]]/Table8[[#This Row],[Adj Close]]</f>
        <v>0.13034580382311306</v>
      </c>
    </row>
    <row r="802" spans="6:17" x14ac:dyDescent="0.3">
      <c r="F802" s="97">
        <v>44627</v>
      </c>
      <c r="G802" s="98">
        <v>92.109458919999994</v>
      </c>
      <c r="H802" s="60">
        <f t="shared" si="24"/>
        <v>105.33996355000001</v>
      </c>
      <c r="I802" s="60">
        <f>(Table8[[#This Row],[Adj Close]]-Table8[[#This Row],[Forecast 3 Period]])</f>
        <v>-13.230504630000013</v>
      </c>
      <c r="J802" s="60">
        <f>Table8[[#This Row],[Erorr ]]^2</f>
        <v>175.04625276445176</v>
      </c>
      <c r="K802" s="60">
        <f>ABS(Table8[[#This Row],[Erorr ]])</f>
        <v>13.230504630000013</v>
      </c>
      <c r="L802" s="8">
        <f>Table8[[#This Row],[Abs Erorr ]]/Table8[[#This Row],[Adj Close]]</f>
        <v>0.14363893551357335</v>
      </c>
      <c r="M802" s="64">
        <f t="shared" si="25"/>
        <v>108.96633608000002</v>
      </c>
      <c r="N802" s="60">
        <f>(Table8[[#This Row],[Adj Close]]-Table8[[#This Row],[Forecast 6 Period ]])</f>
        <v>-16.856877160000025</v>
      </c>
      <c r="O802" s="60">
        <f>Table8[[#This Row],[Erorr 2]]^2</f>
        <v>284.15430758733049</v>
      </c>
      <c r="P802" s="60">
        <f>ABS(Table8[[#This Row],[Erorr 2]])</f>
        <v>16.856877160000025</v>
      </c>
      <c r="Q802" s="8">
        <f>Table8[[#This Row],[Abs Erorr 4]]/Table8[[#This Row],[Adj Close]]</f>
        <v>0.18300918665303159</v>
      </c>
    </row>
    <row r="803" spans="6:17" x14ac:dyDescent="0.3">
      <c r="F803" s="97">
        <v>44628</v>
      </c>
      <c r="G803" s="98">
        <v>98.192337039999998</v>
      </c>
      <c r="H803" s="60">
        <f t="shared" si="24"/>
        <v>98.833714302999994</v>
      </c>
      <c r="I803" s="60">
        <f>(Table8[[#This Row],[Adj Close]]-Table8[[#This Row],[Forecast 3 Period]])</f>
        <v>-0.64137726299999542</v>
      </c>
      <c r="J803" s="60">
        <f>Table8[[#This Row],[Erorr ]]^2</f>
        <v>0.4113647934933653</v>
      </c>
      <c r="K803" s="60">
        <f>ABS(Table8[[#This Row],[Erorr ]])</f>
        <v>0.64137726299999542</v>
      </c>
      <c r="L803" s="8">
        <f>Table8[[#This Row],[Abs Erorr ]]/Table8[[#This Row],[Adj Close]]</f>
        <v>6.5318463979396032E-3</v>
      </c>
      <c r="M803" s="64">
        <f t="shared" si="25"/>
        <v>104.53897172400002</v>
      </c>
      <c r="N803" s="60">
        <f>(Table8[[#This Row],[Adj Close]]-Table8[[#This Row],[Forecast 6 Period ]])</f>
        <v>-6.3466346840000227</v>
      </c>
      <c r="O803" s="60">
        <f>Table8[[#This Row],[Erorr 2]]^2</f>
        <v>40.27977181215207</v>
      </c>
      <c r="P803" s="60">
        <f>ABS(Table8[[#This Row],[Erorr 2]])</f>
        <v>6.3466346840000227</v>
      </c>
      <c r="Q803" s="8">
        <f>Table8[[#This Row],[Abs Erorr 4]]/Table8[[#This Row],[Adj Close]]</f>
        <v>6.4634724819866887E-2</v>
      </c>
    </row>
    <row r="804" spans="6:17" x14ac:dyDescent="0.3">
      <c r="F804" s="97">
        <v>44629</v>
      </c>
      <c r="G804" s="98">
        <v>112.78152470000001</v>
      </c>
      <c r="H804" s="60">
        <f t="shared" si="24"/>
        <v>96.717845917000005</v>
      </c>
      <c r="I804" s="60">
        <f>(Table8[[#This Row],[Adj Close]]-Table8[[#This Row],[Forecast 3 Period]])</f>
        <v>16.063678783</v>
      </c>
      <c r="J804" s="60">
        <f>Table8[[#This Row],[Erorr ]]^2</f>
        <v>258.04177604340435</v>
      </c>
      <c r="K804" s="60">
        <f>ABS(Table8[[#This Row],[Erorr ]])</f>
        <v>16.063678783</v>
      </c>
      <c r="L804" s="8">
        <f>Table8[[#This Row],[Abs Erorr ]]/Table8[[#This Row],[Adj Close]]</f>
        <v>0.14243182849078825</v>
      </c>
      <c r="M804" s="64">
        <f t="shared" si="25"/>
        <v>101.57052537199999</v>
      </c>
      <c r="N804" s="60">
        <f>(Table8[[#This Row],[Adj Close]]-Table8[[#This Row],[Forecast 6 Period ]])</f>
        <v>11.210999328000014</v>
      </c>
      <c r="O804" s="60">
        <f>Table8[[#This Row],[Erorr 2]]^2</f>
        <v>125.68650593241676</v>
      </c>
      <c r="P804" s="60">
        <f>ABS(Table8[[#This Row],[Erorr 2]])</f>
        <v>11.210999328000014</v>
      </c>
      <c r="Q804" s="8">
        <f>Table8[[#This Row],[Abs Erorr 4]]/Table8[[#This Row],[Adj Close]]</f>
        <v>9.940457320311448E-2</v>
      </c>
    </row>
    <row r="805" spans="6:17" x14ac:dyDescent="0.3">
      <c r="F805" s="97">
        <v>44630</v>
      </c>
      <c r="G805" s="98">
        <v>107.7886963</v>
      </c>
      <c r="H805" s="60">
        <f t="shared" si="24"/>
        <v>102.203148668</v>
      </c>
      <c r="I805" s="60">
        <f>(Table8[[#This Row],[Adj Close]]-Table8[[#This Row],[Forecast 3 Period]])</f>
        <v>5.5855476320000008</v>
      </c>
      <c r="J805" s="60">
        <f>Table8[[#This Row],[Erorr ]]^2</f>
        <v>31.198342349340816</v>
      </c>
      <c r="K805" s="60">
        <f>ABS(Table8[[#This Row],[Erorr ]])</f>
        <v>5.5855476320000008</v>
      </c>
      <c r="L805" s="8">
        <f>Table8[[#This Row],[Abs Erorr ]]/Table8[[#This Row],[Adj Close]]</f>
        <v>5.1819419138850839E-2</v>
      </c>
      <c r="M805" s="64">
        <f t="shared" si="25"/>
        <v>102.35400163200001</v>
      </c>
      <c r="N805" s="60">
        <f>(Table8[[#This Row],[Adj Close]]-Table8[[#This Row],[Forecast 6 Period ]])</f>
        <v>5.4346946679999917</v>
      </c>
      <c r="O805" s="60">
        <f>Table8[[#This Row],[Erorr 2]]^2</f>
        <v>29.535906134387538</v>
      </c>
      <c r="P805" s="60">
        <f>ABS(Table8[[#This Row],[Erorr 2]])</f>
        <v>5.4346946679999917</v>
      </c>
      <c r="Q805" s="8">
        <f>Table8[[#This Row],[Abs Erorr 4]]/Table8[[#This Row],[Adj Close]]</f>
        <v>5.0419894242658095E-2</v>
      </c>
    </row>
    <row r="806" spans="6:17" x14ac:dyDescent="0.3">
      <c r="F806" s="97">
        <v>44631</v>
      </c>
      <c r="G806" s="98">
        <v>107.9638824</v>
      </c>
      <c r="H806" s="60">
        <f t="shared" si="24"/>
        <v>106.407637042</v>
      </c>
      <c r="I806" s="60">
        <f>(Table8[[#This Row],[Adj Close]]-Table8[[#This Row],[Forecast 3 Period]])</f>
        <v>1.5562453579999982</v>
      </c>
      <c r="J806" s="60">
        <f>Table8[[#This Row],[Erorr ]]^2</f>
        <v>2.4218996142965423</v>
      </c>
      <c r="K806" s="60">
        <f>ABS(Table8[[#This Row],[Erorr ]])</f>
        <v>1.5562453579999982</v>
      </c>
      <c r="L806" s="8">
        <f>Table8[[#This Row],[Abs Erorr ]]/Table8[[#This Row],[Adj Close]]</f>
        <v>1.4414499769785958E-2</v>
      </c>
      <c r="M806" s="64">
        <f t="shared" si="25"/>
        <v>102.83771363700001</v>
      </c>
      <c r="N806" s="60">
        <f>(Table8[[#This Row],[Adj Close]]-Table8[[#This Row],[Forecast 6 Period ]])</f>
        <v>5.1261687629999955</v>
      </c>
      <c r="O806" s="60">
        <f>Table8[[#This Row],[Erorr 2]]^2</f>
        <v>26.277606186756902</v>
      </c>
      <c r="P806" s="60">
        <f>ABS(Table8[[#This Row],[Erorr 2]])</f>
        <v>5.1261687629999955</v>
      </c>
      <c r="Q806" s="8">
        <f>Table8[[#This Row],[Abs Erorr 4]]/Table8[[#This Row],[Adj Close]]</f>
        <v>4.7480404085579596E-2</v>
      </c>
    </row>
    <row r="807" spans="6:17" x14ac:dyDescent="0.3">
      <c r="F807" s="97">
        <v>44634</v>
      </c>
      <c r="G807" s="98">
        <v>109.3069763</v>
      </c>
      <c r="H807" s="60">
        <f t="shared" si="24"/>
        <v>109.35661926</v>
      </c>
      <c r="I807" s="60">
        <f>(Table8[[#This Row],[Adj Close]]-Table8[[#This Row],[Forecast 3 Period]])</f>
        <v>-4.9642959999999903E-2</v>
      </c>
      <c r="J807" s="60">
        <f>Table8[[#This Row],[Erorr ]]^2</f>
        <v>2.4644234775615904E-3</v>
      </c>
      <c r="K807" s="60">
        <f>ABS(Table8[[#This Row],[Erorr ]])</f>
        <v>4.9642959999999903E-2</v>
      </c>
      <c r="L807" s="8">
        <f>Table8[[#This Row],[Abs Erorr ]]/Table8[[#This Row],[Adj Close]]</f>
        <v>4.5416094818826218E-4</v>
      </c>
      <c r="M807" s="64">
        <f t="shared" si="25"/>
        <v>104.492258455</v>
      </c>
      <c r="N807" s="60">
        <f>(Table8[[#This Row],[Adj Close]]-Table8[[#This Row],[Forecast 6 Period ]])</f>
        <v>4.8147178450000041</v>
      </c>
      <c r="O807" s="60">
        <f>Table8[[#This Row],[Erorr 2]]^2</f>
        <v>23.181507926961483</v>
      </c>
      <c r="P807" s="60">
        <f>ABS(Table8[[#This Row],[Erorr 2]])</f>
        <v>4.8147178450000041</v>
      </c>
      <c r="Q807" s="8">
        <f>Table8[[#This Row],[Abs Erorr 4]]/Table8[[#This Row],[Adj Close]]</f>
        <v>4.4047672051468173E-2</v>
      </c>
    </row>
    <row r="808" spans="6:17" x14ac:dyDescent="0.3">
      <c r="F808" s="97">
        <v>44635</v>
      </c>
      <c r="G808" s="98">
        <v>108.7522125</v>
      </c>
      <c r="H808" s="60">
        <f t="shared" si="24"/>
        <v>108.44856412999999</v>
      </c>
      <c r="I808" s="60">
        <f>(Table8[[#This Row],[Adj Close]]-Table8[[#This Row],[Forecast 3 Period]])</f>
        <v>0.30364837000000477</v>
      </c>
      <c r="J808" s="60">
        <f>Table8[[#This Row],[Erorr ]]^2</f>
        <v>9.2202332603659801E-2</v>
      </c>
      <c r="K808" s="60">
        <f>ABS(Table8[[#This Row],[Erorr ]])</f>
        <v>0.30364837000000477</v>
      </c>
      <c r="L808" s="8">
        <f>Table8[[#This Row],[Abs Erorr ]]/Table8[[#This Row],[Adj Close]]</f>
        <v>2.792112114500703E-3</v>
      </c>
      <c r="M808" s="64">
        <f t="shared" si="25"/>
        <v>106.59839553600001</v>
      </c>
      <c r="N808" s="60">
        <f>(Table8[[#This Row],[Adj Close]]-Table8[[#This Row],[Forecast 6 Period ]])</f>
        <v>2.1538169639999865</v>
      </c>
      <c r="O808" s="60">
        <f>Table8[[#This Row],[Erorr 2]]^2</f>
        <v>4.6389275144141191</v>
      </c>
      <c r="P808" s="60">
        <f>ABS(Table8[[#This Row],[Erorr 2]])</f>
        <v>2.1538169639999865</v>
      </c>
      <c r="Q808" s="8">
        <f>Table8[[#This Row],[Abs Erorr 4]]/Table8[[#This Row],[Adj Close]]</f>
        <v>1.9804810536613097E-2</v>
      </c>
    </row>
    <row r="809" spans="6:17" x14ac:dyDescent="0.3">
      <c r="F809" s="97">
        <v>44636</v>
      </c>
      <c r="G809" s="98">
        <v>115.3022766</v>
      </c>
      <c r="H809" s="60">
        <f t="shared" si="24"/>
        <v>108.68214261</v>
      </c>
      <c r="I809" s="60">
        <f>(Table8[[#This Row],[Adj Close]]-Table8[[#This Row],[Forecast 3 Period]])</f>
        <v>6.6201339899999994</v>
      </c>
      <c r="J809" s="60">
        <f>Table8[[#This Row],[Erorr ]]^2</f>
        <v>43.826174045553309</v>
      </c>
      <c r="K809" s="60">
        <f>ABS(Table8[[#This Row],[Erorr ]])</f>
        <v>6.6201339899999994</v>
      </c>
      <c r="L809" s="8">
        <f>Table8[[#This Row],[Abs Erorr ]]/Table8[[#This Row],[Adj Close]]</f>
        <v>5.7415466417598898E-2</v>
      </c>
      <c r="M809" s="64">
        <f t="shared" si="25"/>
        <v>107.859739674</v>
      </c>
      <c r="N809" s="60">
        <f>(Table8[[#This Row],[Adj Close]]-Table8[[#This Row],[Forecast 6 Period ]])</f>
        <v>7.4425369260000025</v>
      </c>
      <c r="O809" s="60">
        <f>Table8[[#This Row],[Erorr 2]]^2</f>
        <v>55.39135589487357</v>
      </c>
      <c r="P809" s="60">
        <f>ABS(Table8[[#This Row],[Erorr 2]])</f>
        <v>7.4425369260000025</v>
      </c>
      <c r="Q809" s="8">
        <f>Table8[[#This Row],[Abs Erorr 4]]/Table8[[#This Row],[Adj Close]]</f>
        <v>6.4548048360044283E-2</v>
      </c>
    </row>
    <row r="810" spans="6:17" x14ac:dyDescent="0.3">
      <c r="F810" s="97">
        <v>44637</v>
      </c>
      <c r="G810" s="98">
        <v>115.98355100000001</v>
      </c>
      <c r="H810" s="60">
        <f t="shared" si="24"/>
        <v>111.53866728</v>
      </c>
      <c r="I810" s="60">
        <f>(Table8[[#This Row],[Adj Close]]-Table8[[#This Row],[Forecast 3 Period]])</f>
        <v>4.4448837200000071</v>
      </c>
      <c r="J810" s="60">
        <f>Table8[[#This Row],[Erorr ]]^2</f>
        <v>19.756991284321103</v>
      </c>
      <c r="K810" s="60">
        <f>ABS(Table8[[#This Row],[Erorr ]])</f>
        <v>4.4448837200000071</v>
      </c>
      <c r="L810" s="8">
        <f>Table8[[#This Row],[Abs Erorr ]]/Table8[[#This Row],[Adj Close]]</f>
        <v>3.8323397427278347E-2</v>
      </c>
      <c r="M810" s="64">
        <f t="shared" si="25"/>
        <v>110.32209166000001</v>
      </c>
      <c r="N810" s="60">
        <f>(Table8[[#This Row],[Adj Close]]-Table8[[#This Row],[Forecast 6 Period ]])</f>
        <v>5.6614593399999933</v>
      </c>
      <c r="O810" s="60">
        <f>Table8[[#This Row],[Erorr 2]]^2</f>
        <v>32.052121858473157</v>
      </c>
      <c r="P810" s="60">
        <f>ABS(Table8[[#This Row],[Erorr 2]])</f>
        <v>5.6614593399999933</v>
      </c>
      <c r="Q810" s="8">
        <f>Table8[[#This Row],[Abs Erorr 4]]/Table8[[#This Row],[Adj Close]]</f>
        <v>4.881260567716187E-2</v>
      </c>
    </row>
    <row r="811" spans="6:17" x14ac:dyDescent="0.3">
      <c r="F811" s="97">
        <v>44638</v>
      </c>
      <c r="G811" s="98">
        <v>117.36558530000001</v>
      </c>
      <c r="H811" s="60">
        <f t="shared" si="24"/>
        <v>113.60976712999999</v>
      </c>
      <c r="I811" s="60">
        <f>(Table8[[#This Row],[Adj Close]]-Table8[[#This Row],[Forecast 3 Period]])</f>
        <v>3.7558181700000119</v>
      </c>
      <c r="J811" s="60">
        <f>Table8[[#This Row],[Erorr ]]^2</f>
        <v>14.106170126102239</v>
      </c>
      <c r="K811" s="60">
        <f>ABS(Table8[[#This Row],[Erorr ]])</f>
        <v>3.7558181700000119</v>
      </c>
      <c r="L811" s="8">
        <f>Table8[[#This Row],[Abs Erorr ]]/Table8[[#This Row],[Adj Close]]</f>
        <v>3.2001017678220632E-2</v>
      </c>
      <c r="M811" s="64">
        <f t="shared" si="25"/>
        <v>111.44426115000002</v>
      </c>
      <c r="N811" s="60">
        <f>(Table8[[#This Row],[Adj Close]]-Table8[[#This Row],[Forecast 6 Period ]])</f>
        <v>5.9213241499999896</v>
      </c>
      <c r="O811" s="60">
        <f>Table8[[#This Row],[Erorr 2]]^2</f>
        <v>35.0620796893731</v>
      </c>
      <c r="P811" s="60">
        <f>ABS(Table8[[#This Row],[Erorr 2]])</f>
        <v>5.9213241499999896</v>
      </c>
      <c r="Q811" s="8">
        <f>Table8[[#This Row],[Abs Erorr 4]]/Table8[[#This Row],[Adj Close]]</f>
        <v>5.0451962854906746E-2</v>
      </c>
    </row>
    <row r="812" spans="6:17" x14ac:dyDescent="0.3">
      <c r="F812" s="97">
        <v>44641</v>
      </c>
      <c r="G812" s="98">
        <v>114.6501846</v>
      </c>
      <c r="H812" s="60">
        <f t="shared" si="24"/>
        <v>116.3319824</v>
      </c>
      <c r="I812" s="60">
        <f>(Table8[[#This Row],[Adj Close]]-Table8[[#This Row],[Forecast 3 Period]])</f>
        <v>-1.6817977999999982</v>
      </c>
      <c r="J812" s="60">
        <f>Table8[[#This Row],[Erorr ]]^2</f>
        <v>2.8284438400848342</v>
      </c>
      <c r="K812" s="60">
        <f>ABS(Table8[[#This Row],[Erorr ]])</f>
        <v>1.6817977999999982</v>
      </c>
      <c r="L812" s="8">
        <f>Table8[[#This Row],[Abs Erorr ]]/Table8[[#This Row],[Adj Close]]</f>
        <v>1.4668949778559695E-2</v>
      </c>
      <c r="M812" s="64">
        <f t="shared" si="25"/>
        <v>113.20781095000001</v>
      </c>
      <c r="N812" s="60">
        <f>(Table8[[#This Row],[Adj Close]]-Table8[[#This Row],[Forecast 6 Period ]])</f>
        <v>1.4423736499999933</v>
      </c>
      <c r="O812" s="60">
        <f>Table8[[#This Row],[Erorr 2]]^2</f>
        <v>2.0804417462143032</v>
      </c>
      <c r="P812" s="60">
        <f>ABS(Table8[[#This Row],[Erorr 2]])</f>
        <v>1.4423736499999933</v>
      </c>
      <c r="Q812" s="8">
        <f>Table8[[#This Row],[Abs Erorr 4]]/Table8[[#This Row],[Adj Close]]</f>
        <v>1.2580648300151043E-2</v>
      </c>
    </row>
    <row r="813" spans="6:17" x14ac:dyDescent="0.3">
      <c r="F813" s="97">
        <v>44642</v>
      </c>
      <c r="G813" s="98">
        <v>116.58698269999999</v>
      </c>
      <c r="H813" s="60">
        <f t="shared" si="24"/>
        <v>115.86481473000001</v>
      </c>
      <c r="I813" s="60">
        <f>(Table8[[#This Row],[Adj Close]]-Table8[[#This Row],[Forecast 3 Period]])</f>
        <v>0.72216796999998678</v>
      </c>
      <c r="J813" s="60">
        <f>Table8[[#This Row],[Erorr ]]^2</f>
        <v>0.52152657689390181</v>
      </c>
      <c r="K813" s="60">
        <f>ABS(Table8[[#This Row],[Erorr ]])</f>
        <v>0.72216796999998678</v>
      </c>
      <c r="L813" s="8">
        <f>Table8[[#This Row],[Abs Erorr ]]/Table8[[#This Row],[Adj Close]]</f>
        <v>6.1942418722530914E-3</v>
      </c>
      <c r="M813" s="64">
        <f t="shared" si="25"/>
        <v>114.46623838000001</v>
      </c>
      <c r="N813" s="60">
        <f>(Table8[[#This Row],[Adj Close]]-Table8[[#This Row],[Forecast 6 Period ]])</f>
        <v>2.1207443199999858</v>
      </c>
      <c r="O813" s="60">
        <f>Table8[[#This Row],[Erorr 2]]^2</f>
        <v>4.497556470812202</v>
      </c>
      <c r="P813" s="60">
        <f>ABS(Table8[[#This Row],[Erorr 2]])</f>
        <v>2.1207443199999858</v>
      </c>
      <c r="Q813" s="8">
        <f>Table8[[#This Row],[Abs Erorr 4]]/Table8[[#This Row],[Adj Close]]</f>
        <v>1.8190232484676747E-2</v>
      </c>
    </row>
    <row r="814" spans="6:17" x14ac:dyDescent="0.3">
      <c r="F814" s="97">
        <v>44643</v>
      </c>
      <c r="G814" s="98">
        <v>112.2851639</v>
      </c>
      <c r="H814" s="60">
        <f t="shared" si="24"/>
        <v>116.23952405000001</v>
      </c>
      <c r="I814" s="60">
        <f>(Table8[[#This Row],[Adj Close]]-Table8[[#This Row],[Forecast 3 Period]])</f>
        <v>-3.9543601500000136</v>
      </c>
      <c r="J814" s="60">
        <f>Table8[[#This Row],[Erorr ]]^2</f>
        <v>15.63696419590813</v>
      </c>
      <c r="K814" s="60">
        <f>ABS(Table8[[#This Row],[Erorr ]])</f>
        <v>3.9543601500000136</v>
      </c>
      <c r="L814" s="8">
        <f>Table8[[#This Row],[Abs Erorr ]]/Table8[[#This Row],[Adj Close]]</f>
        <v>3.5217120522901185E-2</v>
      </c>
      <c r="M814" s="64">
        <f t="shared" si="25"/>
        <v>115.32270963000001</v>
      </c>
      <c r="N814" s="60">
        <f>(Table8[[#This Row],[Adj Close]]-Table8[[#This Row],[Forecast 6 Period ]])</f>
        <v>-3.0375457300000051</v>
      </c>
      <c r="O814" s="60">
        <f>Table8[[#This Row],[Erorr 2]]^2</f>
        <v>9.2266840618412633</v>
      </c>
      <c r="P814" s="60">
        <f>ABS(Table8[[#This Row],[Erorr 2]])</f>
        <v>3.0375457300000051</v>
      </c>
      <c r="Q814" s="8">
        <f>Table8[[#This Row],[Abs Erorr 4]]/Table8[[#This Row],[Adj Close]]</f>
        <v>2.7052066582057197E-2</v>
      </c>
    </row>
    <row r="815" spans="6:17" x14ac:dyDescent="0.3">
      <c r="F815" s="97">
        <v>44644</v>
      </c>
      <c r="G815" s="98">
        <v>112.8983078</v>
      </c>
      <c r="H815" s="60">
        <f t="shared" si="24"/>
        <v>114.28521575000001</v>
      </c>
      <c r="I815" s="60">
        <f>(Table8[[#This Row],[Adj Close]]-Table8[[#This Row],[Forecast 3 Period]])</f>
        <v>-1.3869079500000083</v>
      </c>
      <c r="J815" s="60">
        <f>Table8[[#This Row],[Erorr ]]^2</f>
        <v>1.9235136617732256</v>
      </c>
      <c r="K815" s="60">
        <f>ABS(Table8[[#This Row],[Erorr ]])</f>
        <v>1.3869079500000083</v>
      </c>
      <c r="L815" s="8">
        <f>Table8[[#This Row],[Abs Erorr ]]/Table8[[#This Row],[Adj Close]]</f>
        <v>1.2284576952711495E-2</v>
      </c>
      <c r="M815" s="64">
        <f t="shared" si="25"/>
        <v>115.30616606000001</v>
      </c>
      <c r="N815" s="60">
        <f>(Table8[[#This Row],[Adj Close]]-Table8[[#This Row],[Forecast 6 Period ]])</f>
        <v>-2.4078582600000118</v>
      </c>
      <c r="O815" s="60">
        <f>Table8[[#This Row],[Erorr 2]]^2</f>
        <v>5.7977814002502841</v>
      </c>
      <c r="P815" s="60">
        <f>ABS(Table8[[#This Row],[Erorr 2]])</f>
        <v>2.4078582600000118</v>
      </c>
      <c r="Q815" s="8">
        <f>Table8[[#This Row],[Abs Erorr 4]]/Table8[[#This Row],[Adj Close]]</f>
        <v>2.1327673611065513E-2</v>
      </c>
    </row>
    <row r="816" spans="6:17" x14ac:dyDescent="0.3">
      <c r="F816" s="97">
        <v>44645</v>
      </c>
      <c r="G816" s="98">
        <v>113.9202423</v>
      </c>
      <c r="H816" s="60">
        <f t="shared" si="24"/>
        <v>113.82096710000002</v>
      </c>
      <c r="I816" s="60">
        <f>(Table8[[#This Row],[Adj Close]]-Table8[[#This Row],[Forecast 3 Period]])</f>
        <v>9.9275199999979691E-2</v>
      </c>
      <c r="J816" s="60">
        <f>Table8[[#This Row],[Erorr ]]^2</f>
        <v>9.8555653350359679E-3</v>
      </c>
      <c r="K816" s="60">
        <f>ABS(Table8[[#This Row],[Erorr ]])</f>
        <v>9.9275199999979691E-2</v>
      </c>
      <c r="L816" s="8">
        <f>Table8[[#This Row],[Abs Erorr ]]/Table8[[#This Row],[Adj Close]]</f>
        <v>8.7144477571023994E-4</v>
      </c>
      <c r="M816" s="64">
        <f t="shared" si="25"/>
        <v>114.61904143000001</v>
      </c>
      <c r="N816" s="60">
        <f>(Table8[[#This Row],[Adj Close]]-Table8[[#This Row],[Forecast 6 Period ]])</f>
        <v>-0.69879913000001181</v>
      </c>
      <c r="O816" s="60">
        <f>Table8[[#This Row],[Erorr 2]]^2</f>
        <v>0.4883202240887734</v>
      </c>
      <c r="P816" s="60">
        <f>ABS(Table8[[#This Row],[Erorr 2]])</f>
        <v>0.69879913000001181</v>
      </c>
      <c r="Q816" s="8">
        <f>Table8[[#This Row],[Abs Erorr 4]]/Table8[[#This Row],[Adj Close]]</f>
        <v>6.1341085297183552E-3</v>
      </c>
    </row>
    <row r="817" spans="6:17" x14ac:dyDescent="0.3">
      <c r="F817" s="97">
        <v>44648</v>
      </c>
      <c r="G817" s="98">
        <v>115.0394821</v>
      </c>
      <c r="H817" s="60">
        <f t="shared" si="24"/>
        <v>113.12313843000001</v>
      </c>
      <c r="I817" s="60">
        <f>(Table8[[#This Row],[Adj Close]]-Table8[[#This Row],[Forecast 3 Period]])</f>
        <v>1.9163436699999892</v>
      </c>
      <c r="J817" s="60">
        <f>Table8[[#This Row],[Erorr ]]^2</f>
        <v>3.6723730615490275</v>
      </c>
      <c r="K817" s="60">
        <f>ABS(Table8[[#This Row],[Erorr ]])</f>
        <v>1.9163436699999892</v>
      </c>
      <c r="L817" s="8">
        <f>Table8[[#This Row],[Abs Erorr ]]/Table8[[#This Row],[Adj Close]]</f>
        <v>1.6658138884302131E-2</v>
      </c>
      <c r="M817" s="64">
        <f t="shared" si="25"/>
        <v>114.33971633</v>
      </c>
      <c r="N817" s="60">
        <f>(Table8[[#This Row],[Adj Close]]-Table8[[#This Row],[Forecast 6 Period ]])</f>
        <v>0.69976576999999907</v>
      </c>
      <c r="O817" s="60">
        <f>Table8[[#This Row],[Erorr 2]]^2</f>
        <v>0.4896721328636916</v>
      </c>
      <c r="P817" s="60">
        <f>ABS(Table8[[#This Row],[Erorr 2]])</f>
        <v>0.69976576999999907</v>
      </c>
      <c r="Q817" s="8">
        <f>Table8[[#This Row],[Abs Erorr 4]]/Table8[[#This Row],[Adj Close]]</f>
        <v>6.0828313655977339E-3</v>
      </c>
    </row>
    <row r="818" spans="6:17" x14ac:dyDescent="0.3">
      <c r="F818" s="97">
        <v>44649</v>
      </c>
      <c r="G818" s="98">
        <v>118.2317886</v>
      </c>
      <c r="H818" s="60">
        <f t="shared" si="24"/>
        <v>114.06135786999999</v>
      </c>
      <c r="I818" s="60">
        <f>(Table8[[#This Row],[Adj Close]]-Table8[[#This Row],[Forecast 3 Period]])</f>
        <v>4.1704307300000067</v>
      </c>
      <c r="J818" s="60">
        <f>Table8[[#This Row],[Erorr ]]^2</f>
        <v>17.392492473728389</v>
      </c>
      <c r="K818" s="60">
        <f>ABS(Table8[[#This Row],[Erorr ]])</f>
        <v>4.1704307300000067</v>
      </c>
      <c r="L818" s="8">
        <f>Table8[[#This Row],[Abs Erorr ]]/Table8[[#This Row],[Adj Close]]</f>
        <v>3.5273345513780099E-2</v>
      </c>
      <c r="M818" s="64">
        <f t="shared" si="25"/>
        <v>113.95235595000001</v>
      </c>
      <c r="N818" s="60">
        <f>(Table8[[#This Row],[Adj Close]]-Table8[[#This Row],[Forecast 6 Period ]])</f>
        <v>4.2794326499999897</v>
      </c>
      <c r="O818" s="60">
        <f>Table8[[#This Row],[Erorr 2]]^2</f>
        <v>18.313543805885935</v>
      </c>
      <c r="P818" s="60">
        <f>ABS(Table8[[#This Row],[Erorr 2]])</f>
        <v>4.2794326499999897</v>
      </c>
      <c r="Q818" s="8">
        <f>Table8[[#This Row],[Abs Erorr 4]]/Table8[[#This Row],[Adj Close]]</f>
        <v>3.6195279633957848E-2</v>
      </c>
    </row>
    <row r="819" spans="6:17" x14ac:dyDescent="0.3">
      <c r="F819" s="97">
        <v>44650</v>
      </c>
      <c r="G819" s="98">
        <v>117.2195969</v>
      </c>
      <c r="H819" s="60">
        <f t="shared" si="24"/>
        <v>115.98063276000001</v>
      </c>
      <c r="I819" s="60">
        <f>(Table8[[#This Row],[Adj Close]]-Table8[[#This Row],[Forecast 3 Period]])</f>
        <v>1.2389641399999931</v>
      </c>
      <c r="J819" s="60">
        <f>Table8[[#This Row],[Erorr ]]^2</f>
        <v>1.5350321402059226</v>
      </c>
      <c r="K819" s="60">
        <f>ABS(Table8[[#This Row],[Erorr ]])</f>
        <v>1.2389641399999931</v>
      </c>
      <c r="L819" s="8">
        <f>Table8[[#This Row],[Abs Erorr ]]/Table8[[#This Row],[Adj Close]]</f>
        <v>1.0569599049696041E-2</v>
      </c>
      <c r="M819" s="64">
        <f t="shared" si="25"/>
        <v>114.90517882000002</v>
      </c>
      <c r="N819" s="60">
        <f>(Table8[[#This Row],[Adj Close]]-Table8[[#This Row],[Forecast 6 Period ]])</f>
        <v>2.3144180799999816</v>
      </c>
      <c r="O819" s="60">
        <f>Table8[[#This Row],[Erorr 2]]^2</f>
        <v>5.3565310490308011</v>
      </c>
      <c r="P819" s="60">
        <f>ABS(Table8[[#This Row],[Erorr 2]])</f>
        <v>2.3144180799999816</v>
      </c>
      <c r="Q819" s="8">
        <f>Table8[[#This Row],[Abs Erorr 4]]/Table8[[#This Row],[Adj Close]]</f>
        <v>1.9744293114865519E-2</v>
      </c>
    </row>
    <row r="820" spans="6:17" x14ac:dyDescent="0.3">
      <c r="F820" s="97">
        <v>44651</v>
      </c>
      <c r="G820" s="98">
        <v>113.6963806</v>
      </c>
      <c r="H820" s="60">
        <f t="shared" si="24"/>
        <v>116.86921997</v>
      </c>
      <c r="I820" s="60">
        <f>(Table8[[#This Row],[Adj Close]]-Table8[[#This Row],[Forecast 3 Period]])</f>
        <v>-3.1728393700000055</v>
      </c>
      <c r="J820" s="60">
        <f>Table8[[#This Row],[Erorr ]]^2</f>
        <v>10.066909667822031</v>
      </c>
      <c r="K820" s="60">
        <f>ABS(Table8[[#This Row],[Erorr ]])</f>
        <v>3.1728393700000055</v>
      </c>
      <c r="L820" s="8">
        <f>Table8[[#This Row],[Abs Erorr ]]/Table8[[#This Row],[Adj Close]]</f>
        <v>2.7906247791321562E-2</v>
      </c>
      <c r="M820" s="64">
        <f t="shared" si="25"/>
        <v>115.40056915</v>
      </c>
      <c r="N820" s="60">
        <f>(Table8[[#This Row],[Adj Close]]-Table8[[#This Row],[Forecast 6 Period ]])</f>
        <v>-1.7041885499999978</v>
      </c>
      <c r="O820" s="60">
        <f>Table8[[#This Row],[Erorr 2]]^2</f>
        <v>2.9042586139510949</v>
      </c>
      <c r="P820" s="60">
        <f>ABS(Table8[[#This Row],[Erorr 2]])</f>
        <v>1.7041885499999978</v>
      </c>
      <c r="Q820" s="8">
        <f>Table8[[#This Row],[Abs Erorr 4]]/Table8[[#This Row],[Adj Close]]</f>
        <v>1.498894284063074E-2</v>
      </c>
    </row>
    <row r="821" spans="6:17" x14ac:dyDescent="0.3">
      <c r="F821" s="97">
        <v>44652</v>
      </c>
      <c r="G821" s="98">
        <v>113.20001980000001</v>
      </c>
      <c r="H821" s="60">
        <f t="shared" si="24"/>
        <v>116.11396788999998</v>
      </c>
      <c r="I821" s="60">
        <f>(Table8[[#This Row],[Adj Close]]-Table8[[#This Row],[Forecast 3 Period]])</f>
        <v>-2.9139480899999768</v>
      </c>
      <c r="J821" s="60">
        <f>Table8[[#This Row],[Erorr ]]^2</f>
        <v>8.4910934712145121</v>
      </c>
      <c r="K821" s="60">
        <f>ABS(Table8[[#This Row],[Erorr ]])</f>
        <v>2.9139480899999768</v>
      </c>
      <c r="L821" s="8">
        <f>Table8[[#This Row],[Abs Erorr ]]/Table8[[#This Row],[Adj Close]]</f>
        <v>2.5741586398556237E-2</v>
      </c>
      <c r="M821" s="64">
        <f t="shared" si="25"/>
        <v>115.51930465</v>
      </c>
      <c r="N821" s="60">
        <f>(Table8[[#This Row],[Adj Close]]-Table8[[#This Row],[Forecast 6 Period ]])</f>
        <v>-2.3192848499999883</v>
      </c>
      <c r="O821" s="60">
        <f>Table8[[#This Row],[Erorr 2]]^2</f>
        <v>5.3790822154394684</v>
      </c>
      <c r="P821" s="60">
        <f>ABS(Table8[[#This Row],[Erorr 2]])</f>
        <v>2.3192848499999883</v>
      </c>
      <c r="Q821" s="8">
        <f>Table8[[#This Row],[Abs Erorr 4]]/Table8[[#This Row],[Adj Close]]</f>
        <v>2.0488378483481399E-2</v>
      </c>
    </row>
    <row r="822" spans="6:17" x14ac:dyDescent="0.3">
      <c r="F822" s="97">
        <v>44655</v>
      </c>
      <c r="G822" s="98">
        <v>113.968895</v>
      </c>
      <c r="H822" s="60">
        <f t="shared" si="24"/>
        <v>114.55480116999999</v>
      </c>
      <c r="I822" s="60">
        <f>(Table8[[#This Row],[Adj Close]]-Table8[[#This Row],[Forecast 3 Period]])</f>
        <v>-0.58590616999998701</v>
      </c>
      <c r="J822" s="60">
        <f>Table8[[#This Row],[Erorr ]]^2</f>
        <v>0.34328604004405366</v>
      </c>
      <c r="K822" s="60">
        <f>ABS(Table8[[#This Row],[Erorr ]])</f>
        <v>0.58590616999998701</v>
      </c>
      <c r="L822" s="8">
        <f>Table8[[#This Row],[Abs Erorr ]]/Table8[[#This Row],[Adj Close]]</f>
        <v>5.1409305144178765E-3</v>
      </c>
      <c r="M822" s="64">
        <f t="shared" si="25"/>
        <v>115.36552962</v>
      </c>
      <c r="N822" s="60">
        <f>(Table8[[#This Row],[Adj Close]]-Table8[[#This Row],[Forecast 6 Period ]])</f>
        <v>-1.3966346200000004</v>
      </c>
      <c r="O822" s="60">
        <f>Table8[[#This Row],[Erorr 2]]^2</f>
        <v>1.9505882617825454</v>
      </c>
      <c r="P822" s="60">
        <f>ABS(Table8[[#This Row],[Erorr 2]])</f>
        <v>1.3966346200000004</v>
      </c>
      <c r="Q822" s="8">
        <f>Table8[[#This Row],[Abs Erorr 4]]/Table8[[#This Row],[Adj Close]]</f>
        <v>1.2254524534961933E-2</v>
      </c>
    </row>
    <row r="823" spans="6:17" x14ac:dyDescent="0.3">
      <c r="F823" s="97">
        <v>44656</v>
      </c>
      <c r="G823" s="98">
        <v>111.18537139999999</v>
      </c>
      <c r="H823" s="60">
        <f t="shared" si="24"/>
        <v>113.65647812</v>
      </c>
      <c r="I823" s="60">
        <f>(Table8[[#This Row],[Adj Close]]-Table8[[#This Row],[Forecast 3 Period]])</f>
        <v>-2.4711067200000087</v>
      </c>
      <c r="J823" s="60">
        <f>Table8[[#This Row],[Erorr ]]^2</f>
        <v>6.1063684216292016</v>
      </c>
      <c r="K823" s="60">
        <f>ABS(Table8[[#This Row],[Erorr ]])</f>
        <v>2.4711067200000087</v>
      </c>
      <c r="L823" s="8">
        <f>Table8[[#This Row],[Abs Erorr ]]/Table8[[#This Row],[Adj Close]]</f>
        <v>2.2225106494540244E-2</v>
      </c>
      <c r="M823" s="64">
        <f t="shared" si="25"/>
        <v>114.94410553</v>
      </c>
      <c r="N823" s="60">
        <f>(Table8[[#This Row],[Adj Close]]-Table8[[#This Row],[Forecast 6 Period ]])</f>
        <v>-3.7587341300000077</v>
      </c>
      <c r="O823" s="60">
        <f>Table8[[#This Row],[Erorr 2]]^2</f>
        <v>14.128082260026915</v>
      </c>
      <c r="P823" s="60">
        <f>ABS(Table8[[#This Row],[Erorr 2]])</f>
        <v>3.7587341300000077</v>
      </c>
      <c r="Q823" s="8">
        <f>Table8[[#This Row],[Abs Erorr 4]]/Table8[[#This Row],[Adj Close]]</f>
        <v>3.3806013171261556E-2</v>
      </c>
    </row>
    <row r="824" spans="6:17" x14ac:dyDescent="0.3">
      <c r="F824" s="97">
        <v>44657</v>
      </c>
      <c r="G824" s="98">
        <v>107.5648346</v>
      </c>
      <c r="H824" s="60">
        <f t="shared" si="24"/>
        <v>112.62482300000001</v>
      </c>
      <c r="I824" s="60">
        <f>(Table8[[#This Row],[Adj Close]]-Table8[[#This Row],[Forecast 3 Period]])</f>
        <v>-5.0599884000000088</v>
      </c>
      <c r="J824" s="60">
        <f>Table8[[#This Row],[Erorr ]]^2</f>
        <v>25.603482608134648</v>
      </c>
      <c r="K824" s="60">
        <f>ABS(Table8[[#This Row],[Erorr ]])</f>
        <v>5.0599884000000088</v>
      </c>
      <c r="L824" s="8">
        <f>Table8[[#This Row],[Abs Erorr ]]/Table8[[#This Row],[Adj Close]]</f>
        <v>4.7041288343132995E-2</v>
      </c>
      <c r="M824" s="64">
        <f t="shared" si="25"/>
        <v>113.95527191000001</v>
      </c>
      <c r="N824" s="60">
        <f>(Table8[[#This Row],[Adj Close]]-Table8[[#This Row],[Forecast 6 Period ]])</f>
        <v>-6.39043731000001</v>
      </c>
      <c r="O824" s="60">
        <f>Table8[[#This Row],[Erorr 2]]^2</f>
        <v>40.837689013040162</v>
      </c>
      <c r="P824" s="60">
        <f>ABS(Table8[[#This Row],[Erorr 2]])</f>
        <v>6.39043731000001</v>
      </c>
      <c r="Q824" s="8">
        <f>Table8[[#This Row],[Abs Erorr 4]]/Table8[[#This Row],[Adj Close]]</f>
        <v>5.9410097489240317E-2</v>
      </c>
    </row>
    <row r="825" spans="6:17" x14ac:dyDescent="0.3">
      <c r="F825" s="97">
        <v>44658</v>
      </c>
      <c r="G825" s="98">
        <v>108.8982086</v>
      </c>
      <c r="H825" s="60">
        <f t="shared" si="24"/>
        <v>110.57221376</v>
      </c>
      <c r="I825" s="60">
        <f>(Table8[[#This Row],[Adj Close]]-Table8[[#This Row],[Forecast 3 Period]])</f>
        <v>-1.674005159999993</v>
      </c>
      <c r="J825" s="60">
        <f>Table8[[#This Row],[Erorr ]]^2</f>
        <v>2.8022932757066021</v>
      </c>
      <c r="K825" s="60">
        <f>ABS(Table8[[#This Row],[Erorr ]])</f>
        <v>1.674005159999993</v>
      </c>
      <c r="L825" s="8">
        <f>Table8[[#This Row],[Abs Erorr ]]/Table8[[#This Row],[Adj Close]]</f>
        <v>1.537220108136832E-2</v>
      </c>
      <c r="M825" s="64">
        <f t="shared" si="25"/>
        <v>112.27542191000001</v>
      </c>
      <c r="N825" s="60">
        <f>(Table8[[#This Row],[Adj Close]]-Table8[[#This Row],[Forecast 6 Period ]])</f>
        <v>-3.3772133100000019</v>
      </c>
      <c r="O825" s="60">
        <f>Table8[[#This Row],[Erorr 2]]^2</f>
        <v>11.40556974124117</v>
      </c>
      <c r="P825" s="60">
        <f>ABS(Table8[[#This Row],[Erorr 2]])</f>
        <v>3.3772133100000019</v>
      </c>
      <c r="Q825" s="8">
        <f>Table8[[#This Row],[Abs Erorr 4]]/Table8[[#This Row],[Adj Close]]</f>
        <v>3.1012569934965869E-2</v>
      </c>
    </row>
    <row r="826" spans="6:17" x14ac:dyDescent="0.3">
      <c r="F826" s="97">
        <v>44659</v>
      </c>
      <c r="G826" s="98">
        <v>109.3069763</v>
      </c>
      <c r="H826" s="60">
        <f t="shared" si="24"/>
        <v>109.18434524</v>
      </c>
      <c r="I826" s="60">
        <f>(Table8[[#This Row],[Adj Close]]-Table8[[#This Row],[Forecast 3 Period]])</f>
        <v>0.12263106000000334</v>
      </c>
      <c r="J826" s="60">
        <f>Table8[[#This Row],[Erorr ]]^2</f>
        <v>1.503837687672442E-2</v>
      </c>
      <c r="K826" s="60">
        <f>ABS(Table8[[#This Row],[Erorr ]])</f>
        <v>0.12263106000000334</v>
      </c>
      <c r="L826" s="8">
        <f>Table8[[#This Row],[Abs Erorr ]]/Table8[[#This Row],[Adj Close]]</f>
        <v>1.1218960047292366E-3</v>
      </c>
      <c r="M826" s="64">
        <f t="shared" si="25"/>
        <v>111.01310196</v>
      </c>
      <c r="N826" s="60">
        <f>(Table8[[#This Row],[Adj Close]]-Table8[[#This Row],[Forecast 6 Period ]])</f>
        <v>-1.7061256599999979</v>
      </c>
      <c r="O826" s="60">
        <f>Table8[[#This Row],[Erorr 2]]^2</f>
        <v>2.9108647677104282</v>
      </c>
      <c r="P826" s="60">
        <f>ABS(Table8[[#This Row],[Erorr 2]])</f>
        <v>1.7061256599999979</v>
      </c>
      <c r="Q826" s="8">
        <f>Table8[[#This Row],[Abs Erorr 4]]/Table8[[#This Row],[Adj Close]]</f>
        <v>1.5608570630637761E-2</v>
      </c>
    </row>
    <row r="827" spans="6:17" x14ac:dyDescent="0.3">
      <c r="F827" s="97">
        <v>44662</v>
      </c>
      <c r="G827" s="98">
        <v>106.9322205</v>
      </c>
      <c r="H827" s="60">
        <f t="shared" si="24"/>
        <v>108.66170348</v>
      </c>
      <c r="I827" s="60">
        <f>(Table8[[#This Row],[Adj Close]]-Table8[[#This Row],[Forecast 3 Period]])</f>
        <v>-1.7294829800000002</v>
      </c>
      <c r="J827" s="60">
        <f>Table8[[#This Row],[Erorr ]]^2</f>
        <v>2.991111378109681</v>
      </c>
      <c r="K827" s="60">
        <f>ABS(Table8[[#This Row],[Erorr ]])</f>
        <v>1.7294829800000002</v>
      </c>
      <c r="L827" s="8">
        <f>Table8[[#This Row],[Abs Erorr ]]/Table8[[#This Row],[Adj Close]]</f>
        <v>1.6173637580078122E-2</v>
      </c>
      <c r="M827" s="64">
        <f t="shared" si="25"/>
        <v>110.10796966000001</v>
      </c>
      <c r="N827" s="60">
        <f>(Table8[[#This Row],[Adj Close]]-Table8[[#This Row],[Forecast 6 Period ]])</f>
        <v>-3.1757491600000094</v>
      </c>
      <c r="O827" s="60">
        <f>Table8[[#This Row],[Erorr 2]]^2</f>
        <v>10.085382727240765</v>
      </c>
      <c r="P827" s="60">
        <f>ABS(Table8[[#This Row],[Erorr 2]])</f>
        <v>3.1757491600000094</v>
      </c>
      <c r="Q827" s="8">
        <f>Table8[[#This Row],[Abs Erorr 4]]/Table8[[#This Row],[Adj Close]]</f>
        <v>2.9698711437494273E-2</v>
      </c>
    </row>
    <row r="828" spans="6:17" x14ac:dyDescent="0.3">
      <c r="F828" s="97">
        <v>44663</v>
      </c>
      <c r="G828" s="98">
        <v>105.8227158</v>
      </c>
      <c r="H828" s="60">
        <f t="shared" si="24"/>
        <v>108.23444367</v>
      </c>
      <c r="I828" s="60">
        <f>(Table8[[#This Row],[Adj Close]]-Table8[[#This Row],[Forecast 3 Period]])</f>
        <v>-2.4117278700000071</v>
      </c>
      <c r="J828" s="60">
        <f>Table8[[#This Row],[Erorr ]]^2</f>
        <v>5.8164313189347707</v>
      </c>
      <c r="K828" s="60">
        <f>ABS(Table8[[#This Row],[Erorr ]])</f>
        <v>2.4117278700000071</v>
      </c>
      <c r="L828" s="8">
        <f>Table8[[#This Row],[Abs Erorr ]]/Table8[[#This Row],[Adj Close]]</f>
        <v>2.2790266265307918E-2</v>
      </c>
      <c r="M828" s="64">
        <f t="shared" si="25"/>
        <v>109.05587464</v>
      </c>
      <c r="N828" s="60">
        <f>(Table8[[#This Row],[Adj Close]]-Table8[[#This Row],[Forecast 6 Period ]])</f>
        <v>-3.2331588400000015</v>
      </c>
      <c r="O828" s="60">
        <f>Table8[[#This Row],[Erorr 2]]^2</f>
        <v>10.453316084670156</v>
      </c>
      <c r="P828" s="60">
        <f>ABS(Table8[[#This Row],[Erorr 2]])</f>
        <v>3.2331588400000015</v>
      </c>
      <c r="Q828" s="8">
        <f>Table8[[#This Row],[Abs Erorr 4]]/Table8[[#This Row],[Adj Close]]</f>
        <v>3.0552597479264483E-2</v>
      </c>
    </row>
    <row r="829" spans="6:17" x14ac:dyDescent="0.3">
      <c r="F829" s="97">
        <v>44664</v>
      </c>
      <c r="G829" s="98">
        <v>104.7131882</v>
      </c>
      <c r="H829" s="60">
        <f t="shared" si="24"/>
        <v>107.20084535999999</v>
      </c>
      <c r="I829" s="60">
        <f>(Table8[[#This Row],[Adj Close]]-Table8[[#This Row],[Forecast 3 Period]])</f>
        <v>-2.4876571599999835</v>
      </c>
      <c r="J829" s="60">
        <f>Table8[[#This Row],[Erorr ]]^2</f>
        <v>6.188438145699183</v>
      </c>
      <c r="K829" s="60">
        <f>ABS(Table8[[#This Row],[Erorr ]])</f>
        <v>2.4876571599999835</v>
      </c>
      <c r="L829" s="8">
        <f>Table8[[#This Row],[Abs Erorr ]]/Table8[[#This Row],[Adj Close]]</f>
        <v>2.3756865804225254E-2</v>
      </c>
      <c r="M829" s="64">
        <f t="shared" si="25"/>
        <v>108.06704483999999</v>
      </c>
      <c r="N829" s="60">
        <f>(Table8[[#This Row],[Adj Close]]-Table8[[#This Row],[Forecast 6 Period ]])</f>
        <v>-3.3538566399999894</v>
      </c>
      <c r="O829" s="60">
        <f>Table8[[#This Row],[Erorr 2]]^2</f>
        <v>11.248354361672018</v>
      </c>
      <c r="P829" s="60">
        <f>ABS(Table8[[#This Row],[Erorr 2]])</f>
        <v>3.3538566399999894</v>
      </c>
      <c r="Q829" s="8">
        <f>Table8[[#This Row],[Abs Erorr 4]]/Table8[[#This Row],[Adj Close]]</f>
        <v>3.2028980280823779E-2</v>
      </c>
    </row>
    <row r="830" spans="6:17" x14ac:dyDescent="0.3">
      <c r="F830" s="97">
        <v>44665</v>
      </c>
      <c r="G830" s="98">
        <v>105.29714199999999</v>
      </c>
      <c r="H830" s="60">
        <f t="shared" si="24"/>
        <v>105.71175617</v>
      </c>
      <c r="I830" s="60">
        <f>(Table8[[#This Row],[Adj Close]]-Table8[[#This Row],[Forecast 3 Period]])</f>
        <v>-0.41461417000000722</v>
      </c>
      <c r="J830" s="60">
        <f>Table8[[#This Row],[Erorr ]]^2</f>
        <v>0.17190490996479488</v>
      </c>
      <c r="K830" s="60">
        <f>ABS(Table8[[#This Row],[Erorr ]])</f>
        <v>0.41461417000000722</v>
      </c>
      <c r="L830" s="8">
        <f>Table8[[#This Row],[Abs Erorr ]]/Table8[[#This Row],[Adj Close]]</f>
        <v>3.9375633766014963E-3</v>
      </c>
      <c r="M830" s="64">
        <f t="shared" si="25"/>
        <v>107.00132448000001</v>
      </c>
      <c r="N830" s="60">
        <f>(Table8[[#This Row],[Adj Close]]-Table8[[#This Row],[Forecast 6 Period ]])</f>
        <v>-1.7041824800000143</v>
      </c>
      <c r="O830" s="60">
        <f>Table8[[#This Row],[Erorr 2]]^2</f>
        <v>2.9042379251389989</v>
      </c>
      <c r="P830" s="60">
        <f>ABS(Table8[[#This Row],[Erorr 2]])</f>
        <v>1.7041824800000143</v>
      </c>
      <c r="Q830" s="8">
        <f>Table8[[#This Row],[Abs Erorr 4]]/Table8[[#This Row],[Adj Close]]</f>
        <v>1.6184508407645237E-2</v>
      </c>
    </row>
    <row r="831" spans="6:17" x14ac:dyDescent="0.3">
      <c r="F831" s="97">
        <v>44669</v>
      </c>
      <c r="G831" s="98">
        <v>105.53073120000001</v>
      </c>
      <c r="H831" s="60">
        <f t="shared" si="24"/>
        <v>105.279628</v>
      </c>
      <c r="I831" s="60">
        <f>(Table8[[#This Row],[Adj Close]]-Table8[[#This Row],[Forecast 3 Period]])</f>
        <v>0.25110320000000286</v>
      </c>
      <c r="J831" s="60">
        <f>Table8[[#This Row],[Erorr ]]^2</f>
        <v>6.3052817050241433E-2</v>
      </c>
      <c r="K831" s="60">
        <f>ABS(Table8[[#This Row],[Erorr ]])</f>
        <v>0.25110320000000286</v>
      </c>
      <c r="L831" s="8">
        <f>Table8[[#This Row],[Abs Erorr ]]/Table8[[#This Row],[Adj Close]]</f>
        <v>2.3794320113646938E-3</v>
      </c>
      <c r="M831" s="64">
        <f t="shared" si="25"/>
        <v>106.37357179</v>
      </c>
      <c r="N831" s="60">
        <f>(Table8[[#This Row],[Adj Close]]-Table8[[#This Row],[Forecast 6 Period ]])</f>
        <v>-0.84284058999999445</v>
      </c>
      <c r="O831" s="60">
        <f>Table8[[#This Row],[Erorr 2]]^2</f>
        <v>0.71038026015153877</v>
      </c>
      <c r="P831" s="60">
        <f>ABS(Table8[[#This Row],[Erorr 2]])</f>
        <v>0.84284058999999445</v>
      </c>
      <c r="Q831" s="8">
        <f>Table8[[#This Row],[Abs Erorr 4]]/Table8[[#This Row],[Adj Close]]</f>
        <v>7.9866838826564909E-3</v>
      </c>
    </row>
    <row r="832" spans="6:17" x14ac:dyDescent="0.3">
      <c r="F832" s="97">
        <v>44670</v>
      </c>
      <c r="G832" s="98">
        <v>107.7400284</v>
      </c>
      <c r="H832" s="60">
        <f t="shared" si="24"/>
        <v>105.21539154000001</v>
      </c>
      <c r="I832" s="60">
        <f>(Table8[[#This Row],[Adj Close]]-Table8[[#This Row],[Forecast 3 Period]])</f>
        <v>2.5246368599999869</v>
      </c>
      <c r="J832" s="60">
        <f>Table8[[#This Row],[Erorr ]]^2</f>
        <v>6.3737912748705936</v>
      </c>
      <c r="K832" s="60">
        <f>ABS(Table8[[#This Row],[Erorr ]])</f>
        <v>2.5246368599999869</v>
      </c>
      <c r="L832" s="8">
        <f>Table8[[#This Row],[Abs Erorr ]]/Table8[[#This Row],[Adj Close]]</f>
        <v>2.3432673050975239E-2</v>
      </c>
      <c r="M832" s="64">
        <f t="shared" si="25"/>
        <v>105.89667512</v>
      </c>
      <c r="N832" s="60">
        <f>(Table8[[#This Row],[Adj Close]]-Table8[[#This Row],[Forecast 6 Period ]])</f>
        <v>1.8433532800000023</v>
      </c>
      <c r="O832" s="60">
        <f>Table8[[#This Row],[Erorr 2]]^2</f>
        <v>3.3979513148867668</v>
      </c>
      <c r="P832" s="60">
        <f>ABS(Table8[[#This Row],[Erorr 2]])</f>
        <v>1.8433532800000023</v>
      </c>
      <c r="Q832" s="8">
        <f>Table8[[#This Row],[Abs Erorr 4]]/Table8[[#This Row],[Adj Close]]</f>
        <v>1.7109270411144632E-2</v>
      </c>
    </row>
    <row r="833" spans="6:17" x14ac:dyDescent="0.3">
      <c r="F833" s="97">
        <v>44671</v>
      </c>
      <c r="G833" s="98">
        <v>109.89094540000001</v>
      </c>
      <c r="H833" s="60">
        <f t="shared" si="24"/>
        <v>106.34437332000002</v>
      </c>
      <c r="I833" s="60">
        <f>(Table8[[#This Row],[Adj Close]]-Table8[[#This Row],[Forecast 3 Period]])</f>
        <v>3.54657207999999</v>
      </c>
      <c r="J833" s="60">
        <f>Table8[[#This Row],[Erorr ]]^2</f>
        <v>12.578173518635456</v>
      </c>
      <c r="K833" s="60">
        <f>ABS(Table8[[#This Row],[Erorr ]])</f>
        <v>3.54657207999999</v>
      </c>
      <c r="L833" s="8">
        <f>Table8[[#This Row],[Abs Erorr ]]/Table8[[#This Row],[Adj Close]]</f>
        <v>3.2273560547600763E-2</v>
      </c>
      <c r="M833" s="64">
        <f t="shared" si="25"/>
        <v>105.93171159000001</v>
      </c>
      <c r="N833" s="60">
        <f>(Table8[[#This Row],[Adj Close]]-Table8[[#This Row],[Forecast 6 Period ]])</f>
        <v>3.9592338100000006</v>
      </c>
      <c r="O833" s="60">
        <f>Table8[[#This Row],[Erorr 2]]^2</f>
        <v>15.675532362247122</v>
      </c>
      <c r="P833" s="60">
        <f>ABS(Table8[[#This Row],[Erorr 2]])</f>
        <v>3.9592338100000006</v>
      </c>
      <c r="Q833" s="8">
        <f>Table8[[#This Row],[Abs Erorr 4]]/Table8[[#This Row],[Adj Close]]</f>
        <v>3.60287537393413E-2</v>
      </c>
    </row>
    <row r="834" spans="6:17" x14ac:dyDescent="0.3">
      <c r="F834" s="97">
        <v>44672</v>
      </c>
      <c r="G834" s="98">
        <v>108.1682663</v>
      </c>
      <c r="H834" s="60">
        <f t="shared" si="24"/>
        <v>107.93760604000002</v>
      </c>
      <c r="I834" s="60">
        <f>(Table8[[#This Row],[Adj Close]]-Table8[[#This Row],[Forecast 3 Period]])</f>
        <v>0.23066025999997919</v>
      </c>
      <c r="J834" s="60">
        <f>Table8[[#This Row],[Erorr ]]^2</f>
        <v>5.3204155543257997E-2</v>
      </c>
      <c r="K834" s="60">
        <f>ABS(Table8[[#This Row],[Erorr ]])</f>
        <v>0.23066025999997919</v>
      </c>
      <c r="L834" s="8">
        <f>Table8[[#This Row],[Abs Erorr ]]/Table8[[#This Row],[Adj Close]]</f>
        <v>2.1324207911426903E-3</v>
      </c>
      <c r="M834" s="64">
        <f t="shared" si="25"/>
        <v>106.74535980000002</v>
      </c>
      <c r="N834" s="60">
        <f>(Table8[[#This Row],[Adj Close]]-Table8[[#This Row],[Forecast 6 Period ]])</f>
        <v>1.4229064999999821</v>
      </c>
      <c r="O834" s="60">
        <f>Table8[[#This Row],[Erorr 2]]^2</f>
        <v>2.0246629077421989</v>
      </c>
      <c r="P834" s="60">
        <f>ABS(Table8[[#This Row],[Erorr 2]])</f>
        <v>1.4229064999999821</v>
      </c>
      <c r="Q834" s="8">
        <f>Table8[[#This Row],[Abs Erorr 4]]/Table8[[#This Row],[Adj Close]]</f>
        <v>1.3154565092627191E-2</v>
      </c>
    </row>
    <row r="835" spans="6:17" x14ac:dyDescent="0.3">
      <c r="F835" s="97">
        <v>44673</v>
      </c>
      <c r="G835" s="98">
        <v>104.13896939999999</v>
      </c>
      <c r="H835" s="60">
        <f t="shared" si="24"/>
        <v>108.55659866000001</v>
      </c>
      <c r="I835" s="60">
        <f>(Table8[[#This Row],[Adj Close]]-Table8[[#This Row],[Forecast 3 Period]])</f>
        <v>-4.4176292600000124</v>
      </c>
      <c r="J835" s="60">
        <f>Table8[[#This Row],[Erorr ]]^2</f>
        <v>19.515448278808257</v>
      </c>
      <c r="K835" s="60">
        <f>ABS(Table8[[#This Row],[Erorr ]])</f>
        <v>4.4176292600000124</v>
      </c>
      <c r="L835" s="8">
        <f>Table8[[#This Row],[Abs Erorr ]]/Table8[[#This Row],[Adj Close]]</f>
        <v>4.242052024762992E-2</v>
      </c>
      <c r="M835" s="64">
        <f t="shared" si="25"/>
        <v>107.26702728000001</v>
      </c>
      <c r="N835" s="60">
        <f>(Table8[[#This Row],[Adj Close]]-Table8[[#This Row],[Forecast 6 Period ]])</f>
        <v>-3.1280578800000143</v>
      </c>
      <c r="O835" s="60">
        <f>Table8[[#This Row],[Erorr 2]]^2</f>
        <v>9.7847461006301835</v>
      </c>
      <c r="P835" s="60">
        <f>ABS(Table8[[#This Row],[Erorr 2]])</f>
        <v>3.1280578800000143</v>
      </c>
      <c r="Q835" s="8">
        <f>Table8[[#This Row],[Abs Erorr 4]]/Table8[[#This Row],[Adj Close]]</f>
        <v>3.00373423899086E-2</v>
      </c>
    </row>
    <row r="836" spans="6:17" x14ac:dyDescent="0.3">
      <c r="F836" s="97">
        <v>44676</v>
      </c>
      <c r="G836" s="98">
        <v>101.57929230000001</v>
      </c>
      <c r="H836" s="60">
        <f t="shared" si="24"/>
        <v>107.07335127</v>
      </c>
      <c r="I836" s="60">
        <f>(Table8[[#This Row],[Adj Close]]-Table8[[#This Row],[Forecast 3 Period]])</f>
        <v>-5.4940589699999975</v>
      </c>
      <c r="J836" s="60">
        <f>Table8[[#This Row],[Erorr ]]^2</f>
        <v>30.184683965837433</v>
      </c>
      <c r="K836" s="60">
        <f>ABS(Table8[[#This Row],[Erorr ]])</f>
        <v>5.4940589699999975</v>
      </c>
      <c r="L836" s="8">
        <f>Table8[[#This Row],[Abs Erorr ]]/Table8[[#This Row],[Adj Close]]</f>
        <v>5.4086407235188004E-2</v>
      </c>
      <c r="M836" s="64">
        <f t="shared" si="25"/>
        <v>107.07042922000002</v>
      </c>
      <c r="N836" s="60">
        <f>(Table8[[#This Row],[Adj Close]]-Table8[[#This Row],[Forecast 6 Period ]])</f>
        <v>-5.4911369200000166</v>
      </c>
      <c r="O836" s="60">
        <f>Table8[[#This Row],[Erorr 2]]^2</f>
        <v>30.152584674187271</v>
      </c>
      <c r="P836" s="60">
        <f>ABS(Table8[[#This Row],[Erorr 2]])</f>
        <v>5.4911369200000166</v>
      </c>
      <c r="Q836" s="8">
        <f>Table8[[#This Row],[Abs Erorr 4]]/Table8[[#This Row],[Adj Close]]</f>
        <v>5.4057641037532765E-2</v>
      </c>
    </row>
    <row r="837" spans="6:17" x14ac:dyDescent="0.3">
      <c r="F837" s="97">
        <v>44677</v>
      </c>
      <c r="G837" s="98">
        <v>96.352874760000006</v>
      </c>
      <c r="H837" s="60">
        <f t="shared" si="24"/>
        <v>104.32388763</v>
      </c>
      <c r="I837" s="60">
        <f>(Table8[[#This Row],[Adj Close]]-Table8[[#This Row],[Forecast 3 Period]])</f>
        <v>-7.9710128699999956</v>
      </c>
      <c r="J837" s="60">
        <f>Table8[[#This Row],[Erorr ]]^2</f>
        <v>63.537046173705569</v>
      </c>
      <c r="K837" s="60">
        <f>ABS(Table8[[#This Row],[Erorr ]])</f>
        <v>7.9710128699999956</v>
      </c>
      <c r="L837" s="8">
        <f>Table8[[#This Row],[Abs Erorr ]]/Table8[[#This Row],[Adj Close]]</f>
        <v>8.2727296822793783E-2</v>
      </c>
      <c r="M837" s="64">
        <f t="shared" si="25"/>
        <v>106.08257064</v>
      </c>
      <c r="N837" s="60">
        <f>(Table8[[#This Row],[Adj Close]]-Table8[[#This Row],[Forecast 6 Period ]])</f>
        <v>-9.7296958799999942</v>
      </c>
      <c r="O837" s="60">
        <f>Table8[[#This Row],[Erorr 2]]^2</f>
        <v>94.666981917288865</v>
      </c>
      <c r="P837" s="60">
        <f>ABS(Table8[[#This Row],[Erorr 2]])</f>
        <v>9.7296958799999942</v>
      </c>
      <c r="Q837" s="8">
        <f>Table8[[#This Row],[Abs Erorr 4]]/Table8[[#This Row],[Adj Close]]</f>
        <v>0.10097981927612591</v>
      </c>
    </row>
    <row r="838" spans="6:17" x14ac:dyDescent="0.3">
      <c r="F838" s="97">
        <v>44678</v>
      </c>
      <c r="G838" s="98">
        <v>93.754272459999996</v>
      </c>
      <c r="H838" s="60">
        <f t="shared" ref="H838:H901" si="26">$A$10*G837+$A$11*G836+$A$12*G835</f>
        <v>100.25662841400001</v>
      </c>
      <c r="I838" s="60">
        <f>(Table8[[#This Row],[Adj Close]]-Table8[[#This Row],[Forecast 3 Period]])</f>
        <v>-6.5023559540000093</v>
      </c>
      <c r="J838" s="60">
        <f>Table8[[#This Row],[Erorr ]]^2</f>
        <v>42.280632952519369</v>
      </c>
      <c r="K838" s="60">
        <f>ABS(Table8[[#This Row],[Erorr ]])</f>
        <v>6.5023559540000093</v>
      </c>
      <c r="L838" s="8">
        <f>Table8[[#This Row],[Abs Erorr ]]/Table8[[#This Row],[Adj Close]]</f>
        <v>6.9355302786592701E-2</v>
      </c>
      <c r="M838" s="64">
        <f t="shared" si="25"/>
        <v>103.81097793200001</v>
      </c>
      <c r="N838" s="60">
        <f>(Table8[[#This Row],[Adj Close]]-Table8[[#This Row],[Forecast 6 Period ]])</f>
        <v>-10.056705472000019</v>
      </c>
      <c r="O838" s="60">
        <f>Table8[[#This Row],[Erorr 2]]^2</f>
        <v>101.13732495055511</v>
      </c>
      <c r="P838" s="60">
        <f>ABS(Table8[[#This Row],[Erorr 2]])</f>
        <v>10.056705472000019</v>
      </c>
      <c r="Q838" s="8">
        <f>Table8[[#This Row],[Abs Erorr 4]]/Table8[[#This Row],[Adj Close]]</f>
        <v>0.10726663658224946</v>
      </c>
    </row>
    <row r="839" spans="6:17" x14ac:dyDescent="0.3">
      <c r="F839" s="97">
        <v>44679</v>
      </c>
      <c r="G839" s="98">
        <v>96.829765320000007</v>
      </c>
      <c r="H839" s="60">
        <f t="shared" si="26"/>
        <v>96.881359102000005</v>
      </c>
      <c r="I839" s="60">
        <f>(Table8[[#This Row],[Adj Close]]-Table8[[#This Row],[Forecast 3 Period]])</f>
        <v>-5.1593781999997645E-2</v>
      </c>
      <c r="J839" s="60">
        <f>Table8[[#This Row],[Erorr ]]^2</f>
        <v>2.661918341063281E-3</v>
      </c>
      <c r="K839" s="60">
        <f>ABS(Table8[[#This Row],[Erorr ]])</f>
        <v>5.1593781999997645E-2</v>
      </c>
      <c r="L839" s="8">
        <f>Table8[[#This Row],[Abs Erorr ]]/Table8[[#This Row],[Adj Close]]</f>
        <v>5.328297742898799E-4</v>
      </c>
      <c r="M839" s="64">
        <f t="shared" si="25"/>
        <v>100.971002954</v>
      </c>
      <c r="N839" s="60">
        <f>(Table8[[#This Row],[Adj Close]]-Table8[[#This Row],[Forecast 6 Period ]])</f>
        <v>-4.1412376339999923</v>
      </c>
      <c r="O839" s="60">
        <f>Table8[[#This Row],[Erorr 2]]^2</f>
        <v>17.149849141257853</v>
      </c>
      <c r="P839" s="60">
        <f>ABS(Table8[[#This Row],[Erorr 2]])</f>
        <v>4.1412376339999923</v>
      </c>
      <c r="Q839" s="8">
        <f>Table8[[#This Row],[Abs Erorr 4]]/Table8[[#This Row],[Adj Close]]</f>
        <v>4.2768229586369014E-2</v>
      </c>
    </row>
    <row r="840" spans="6:17" x14ac:dyDescent="0.3">
      <c r="F840" s="97">
        <v>44680</v>
      </c>
      <c r="G840" s="98">
        <v>97.394264219999997</v>
      </c>
      <c r="H840" s="60">
        <f t="shared" si="26"/>
        <v>95.764050294000015</v>
      </c>
      <c r="I840" s="60">
        <f>(Table8[[#This Row],[Adj Close]]-Table8[[#This Row],[Forecast 3 Period]])</f>
        <v>1.6302139259999819</v>
      </c>
      <c r="J840" s="60">
        <f>Table8[[#This Row],[Erorr ]]^2</f>
        <v>2.6575974445242747</v>
      </c>
      <c r="K840" s="60">
        <f>ABS(Table8[[#This Row],[Erorr ]])</f>
        <v>1.6302139259999819</v>
      </c>
      <c r="L840" s="8">
        <f>Table8[[#This Row],[Abs Erorr ]]/Table8[[#This Row],[Adj Close]]</f>
        <v>1.6738295001824308E-2</v>
      </c>
      <c r="M840" s="64">
        <f t="shared" si="25"/>
        <v>98.933964537999998</v>
      </c>
      <c r="N840" s="60">
        <f>(Table8[[#This Row],[Adj Close]]-Table8[[#This Row],[Forecast 6 Period ]])</f>
        <v>-1.5397003180000013</v>
      </c>
      <c r="O840" s="60">
        <f>Table8[[#This Row],[Erorr 2]]^2</f>
        <v>2.3706770692493051</v>
      </c>
      <c r="P840" s="60">
        <f>ABS(Table8[[#This Row],[Erorr 2]])</f>
        <v>1.5397003180000013</v>
      </c>
      <c r="Q840" s="8">
        <f>Table8[[#This Row],[Abs Erorr 4]]/Table8[[#This Row],[Adj Close]]</f>
        <v>1.5808942449855506E-2</v>
      </c>
    </row>
    <row r="841" spans="6:17" x14ac:dyDescent="0.3">
      <c r="F841" s="97">
        <v>44683</v>
      </c>
      <c r="G841" s="98">
        <v>99.47704315</v>
      </c>
      <c r="H841" s="60">
        <f t="shared" si="26"/>
        <v>96.132917022000001</v>
      </c>
      <c r="I841" s="60">
        <f>(Table8[[#This Row],[Adj Close]]-Table8[[#This Row],[Forecast 3 Period]])</f>
        <v>3.3441261279999992</v>
      </c>
      <c r="J841" s="60">
        <f>Table8[[#This Row],[Erorr ]]^2</f>
        <v>11.183179559972267</v>
      </c>
      <c r="K841" s="60">
        <f>ABS(Table8[[#This Row],[Erorr ]])</f>
        <v>3.3441261279999992</v>
      </c>
      <c r="L841" s="8">
        <f>Table8[[#This Row],[Abs Erorr ]]/Table8[[#This Row],[Adj Close]]</f>
        <v>3.3617064019056536E-2</v>
      </c>
      <c r="M841" s="64">
        <f t="shared" ref="M841:M904" si="27">$B$10*G840+$B$11*G839+$B$12*G838+$B$13*G837+$B$14*G836+$B$15*G835</f>
        <v>97.438061521999998</v>
      </c>
      <c r="N841" s="60">
        <f>(Table8[[#This Row],[Adj Close]]-Table8[[#This Row],[Forecast 6 Period ]])</f>
        <v>2.0389816280000019</v>
      </c>
      <c r="O841" s="60">
        <f>Table8[[#This Row],[Erorr 2]]^2</f>
        <v>4.157446079321538</v>
      </c>
      <c r="P841" s="60">
        <f>ABS(Table8[[#This Row],[Erorr 2]])</f>
        <v>2.0389816280000019</v>
      </c>
      <c r="Q841" s="8">
        <f>Table8[[#This Row],[Abs Erorr 4]]/Table8[[#This Row],[Adj Close]]</f>
        <v>2.0497006781006254E-2</v>
      </c>
    </row>
    <row r="842" spans="6:17" x14ac:dyDescent="0.3">
      <c r="F842" s="97">
        <v>44684</v>
      </c>
      <c r="G842" s="98">
        <v>98.834693909999999</v>
      </c>
      <c r="H842" s="60">
        <f t="shared" si="26"/>
        <v>98.058026122000001</v>
      </c>
      <c r="I842" s="60">
        <f>(Table8[[#This Row],[Adj Close]]-Table8[[#This Row],[Forecast 3 Period]])</f>
        <v>0.77666778799999747</v>
      </c>
      <c r="J842" s="60">
        <f>Table8[[#This Row],[Erorr ]]^2</f>
        <v>0.60321285291680904</v>
      </c>
      <c r="K842" s="60">
        <f>ABS(Table8[[#This Row],[Erorr ]])</f>
        <v>0.77666778799999747</v>
      </c>
      <c r="L842" s="8">
        <f>Table8[[#This Row],[Abs Erorr ]]/Table8[[#This Row],[Adj Close]]</f>
        <v>7.8582505522528361E-3</v>
      </c>
      <c r="M842" s="64">
        <f t="shared" si="27"/>
        <v>97.284285736000015</v>
      </c>
      <c r="N842" s="60">
        <f>(Table8[[#This Row],[Adj Close]]-Table8[[#This Row],[Forecast 6 Period ]])</f>
        <v>1.5504081739999833</v>
      </c>
      <c r="O842" s="60">
        <f>Table8[[#This Row],[Erorr 2]]^2</f>
        <v>2.4037655060059624</v>
      </c>
      <c r="P842" s="60">
        <f>ABS(Table8[[#This Row],[Erorr 2]])</f>
        <v>1.5504081739999833</v>
      </c>
      <c r="Q842" s="8">
        <f>Table8[[#This Row],[Abs Erorr 4]]/Table8[[#This Row],[Adj Close]]</f>
        <v>1.5686881930466672E-2</v>
      </c>
    </row>
    <row r="843" spans="6:17" x14ac:dyDescent="0.3">
      <c r="F843" s="97">
        <v>44685</v>
      </c>
      <c r="G843" s="98">
        <v>101.413826</v>
      </c>
      <c r="H843" s="60">
        <f t="shared" si="26"/>
        <v>98.595269774999991</v>
      </c>
      <c r="I843" s="60">
        <f>(Table8[[#This Row],[Adj Close]]-Table8[[#This Row],[Forecast 3 Period]])</f>
        <v>2.8185562250000089</v>
      </c>
      <c r="J843" s="60">
        <f>Table8[[#This Row],[Erorr ]]^2</f>
        <v>7.9442591934863005</v>
      </c>
      <c r="K843" s="60">
        <f>ABS(Table8[[#This Row],[Erorr ]])</f>
        <v>2.8185562250000089</v>
      </c>
      <c r="L843" s="8">
        <f>Table8[[#This Row],[Abs Erorr ]]/Table8[[#This Row],[Adj Close]]</f>
        <v>2.7792622921060179E-2</v>
      </c>
      <c r="M843" s="64">
        <f t="shared" si="27"/>
        <v>97.517868042000018</v>
      </c>
      <c r="N843" s="60">
        <f>(Table8[[#This Row],[Adj Close]]-Table8[[#This Row],[Forecast 6 Period ]])</f>
        <v>3.8959579579999826</v>
      </c>
      <c r="O843" s="60">
        <f>Table8[[#This Row],[Erorr 2]]^2</f>
        <v>15.178488410503395</v>
      </c>
      <c r="P843" s="60">
        <f>ABS(Table8[[#This Row],[Erorr 2]])</f>
        <v>3.8959579579999826</v>
      </c>
      <c r="Q843" s="8">
        <f>Table8[[#This Row],[Abs Erorr 4]]/Table8[[#This Row],[Adj Close]]</f>
        <v>3.8416437991403485E-2</v>
      </c>
    </row>
    <row r="844" spans="6:17" x14ac:dyDescent="0.3">
      <c r="F844" s="97">
        <v>44686</v>
      </c>
      <c r="G844" s="98">
        <v>96.712989809999996</v>
      </c>
      <c r="H844" s="60">
        <f t="shared" si="26"/>
        <v>100.059051518</v>
      </c>
      <c r="I844" s="60">
        <f>(Table8[[#This Row],[Adj Close]]-Table8[[#This Row],[Forecast 3 Period]])</f>
        <v>-3.3460617080000077</v>
      </c>
      <c r="J844" s="60">
        <f>Table8[[#This Row],[Erorr ]]^2</f>
        <v>11.196128953743928</v>
      </c>
      <c r="K844" s="60">
        <f>ABS(Table8[[#This Row],[Erorr ]])</f>
        <v>3.3460617080000077</v>
      </c>
      <c r="L844" s="8">
        <f>Table8[[#This Row],[Abs Erorr ]]/Table8[[#This Row],[Adj Close]]</f>
        <v>3.459785200078707E-2</v>
      </c>
      <c r="M844" s="64">
        <f t="shared" si="27"/>
        <v>98.482369234000004</v>
      </c>
      <c r="N844" s="60">
        <f>(Table8[[#This Row],[Adj Close]]-Table8[[#This Row],[Forecast 6 Period ]])</f>
        <v>-1.7693794240000074</v>
      </c>
      <c r="O844" s="60">
        <f>Table8[[#This Row],[Erorr 2]]^2</f>
        <v>3.130703546074598</v>
      </c>
      <c r="P844" s="60">
        <f>ABS(Table8[[#This Row],[Erorr 2]])</f>
        <v>1.7693794240000074</v>
      </c>
      <c r="Q844" s="8">
        <f>Table8[[#This Row],[Abs Erorr 4]]/Table8[[#This Row],[Adj Close]]</f>
        <v>1.8295157945960386E-2</v>
      </c>
    </row>
    <row r="845" spans="6:17" x14ac:dyDescent="0.3">
      <c r="F845" s="97">
        <v>44687</v>
      </c>
      <c r="G845" s="98">
        <v>93.014587399999996</v>
      </c>
      <c r="H845" s="60">
        <f t="shared" si="26"/>
        <v>98.759751897000001</v>
      </c>
      <c r="I845" s="60">
        <f>(Table8[[#This Row],[Adj Close]]-Table8[[#This Row],[Forecast 3 Period]])</f>
        <v>-5.7451644970000046</v>
      </c>
      <c r="J845" s="60">
        <f>Table8[[#This Row],[Erorr ]]^2</f>
        <v>33.006915097589314</v>
      </c>
      <c r="K845" s="60">
        <f>ABS(Table8[[#This Row],[Erorr ]])</f>
        <v>5.7451644970000046</v>
      </c>
      <c r="L845" s="8">
        <f>Table8[[#This Row],[Abs Erorr ]]/Table8[[#This Row],[Adj Close]]</f>
        <v>6.1766274060793228E-2</v>
      </c>
      <c r="M845" s="64">
        <f t="shared" si="27"/>
        <v>98.710113527999994</v>
      </c>
      <c r="N845" s="60">
        <f>(Table8[[#This Row],[Adj Close]]-Table8[[#This Row],[Forecast 6 Period ]])</f>
        <v>-5.6955261279999974</v>
      </c>
      <c r="O845" s="60">
        <f>Table8[[#This Row],[Erorr 2]]^2</f>
        <v>32.439017874730645</v>
      </c>
      <c r="P845" s="60">
        <f>ABS(Table8[[#This Row],[Erorr 2]])</f>
        <v>5.6955261279999974</v>
      </c>
      <c r="Q845" s="8">
        <f>Table8[[#This Row],[Abs Erorr 4]]/Table8[[#This Row],[Adj Close]]</f>
        <v>6.1232611864491242E-2</v>
      </c>
    </row>
    <row r="846" spans="6:17" x14ac:dyDescent="0.3">
      <c r="F846" s="97">
        <v>44690</v>
      </c>
      <c r="G846" s="98">
        <v>89.19940948</v>
      </c>
      <c r="H846" s="60">
        <f t="shared" si="26"/>
        <v>96.643879702999996</v>
      </c>
      <c r="I846" s="60">
        <f>(Table8[[#This Row],[Adj Close]]-Table8[[#This Row],[Forecast 3 Period]])</f>
        <v>-7.4444702229999962</v>
      </c>
      <c r="J846" s="60">
        <f>Table8[[#This Row],[Erorr ]]^2</f>
        <v>55.42013690113361</v>
      </c>
      <c r="K846" s="60">
        <f>ABS(Table8[[#This Row],[Erorr ]])</f>
        <v>7.4444702229999962</v>
      </c>
      <c r="L846" s="8">
        <f>Table8[[#This Row],[Abs Erorr ]]/Table8[[#This Row],[Adj Close]]</f>
        <v>8.3458738868323681E-2</v>
      </c>
      <c r="M846" s="64">
        <f t="shared" si="27"/>
        <v>97.682350160999988</v>
      </c>
      <c r="N846" s="60">
        <f>(Table8[[#This Row],[Adj Close]]-Table8[[#This Row],[Forecast 6 Period ]])</f>
        <v>-8.4829406809999881</v>
      </c>
      <c r="O846" s="60">
        <f>Table8[[#This Row],[Erorr 2]]^2</f>
        <v>71.960282597364539</v>
      </c>
      <c r="P846" s="60">
        <f>ABS(Table8[[#This Row],[Erorr 2]])</f>
        <v>8.4829406809999881</v>
      </c>
      <c r="Q846" s="8">
        <f>Table8[[#This Row],[Abs Erorr 4]]/Table8[[#This Row],[Adj Close]]</f>
        <v>9.5100861434536804E-2</v>
      </c>
    </row>
    <row r="847" spans="6:17" x14ac:dyDescent="0.3">
      <c r="F847" s="97">
        <v>44691</v>
      </c>
      <c r="G847" s="98">
        <v>89.569236759999995</v>
      </c>
      <c r="H847" s="60">
        <f t="shared" si="26"/>
        <v>92.598036954999998</v>
      </c>
      <c r="I847" s="60">
        <f>(Table8[[#This Row],[Adj Close]]-Table8[[#This Row],[Forecast 3 Period]])</f>
        <v>-3.0288001950000023</v>
      </c>
      <c r="J847" s="60">
        <f>Table8[[#This Row],[Erorr ]]^2</f>
        <v>9.1736306212320518</v>
      </c>
      <c r="K847" s="60">
        <f>ABS(Table8[[#This Row],[Erorr ]])</f>
        <v>3.0288001950000023</v>
      </c>
      <c r="L847" s="8">
        <f>Table8[[#This Row],[Abs Erorr ]]/Table8[[#This Row],[Adj Close]]</f>
        <v>3.3815183701025014E-2</v>
      </c>
      <c r="M847" s="64">
        <f t="shared" si="27"/>
        <v>95.899336243999997</v>
      </c>
      <c r="N847" s="60">
        <f>(Table8[[#This Row],[Adj Close]]-Table8[[#This Row],[Forecast 6 Period ]])</f>
        <v>-6.3300994840000016</v>
      </c>
      <c r="O847" s="60">
        <f>Table8[[#This Row],[Erorr 2]]^2</f>
        <v>40.070159477337086</v>
      </c>
      <c r="P847" s="60">
        <f>ABS(Table8[[#This Row],[Erorr 2]])</f>
        <v>6.3300994840000016</v>
      </c>
      <c r="Q847" s="8">
        <f>Table8[[#This Row],[Abs Erorr 4]]/Table8[[#This Row],[Adj Close]]</f>
        <v>7.0672696485752681E-2</v>
      </c>
    </row>
    <row r="848" spans="6:17" x14ac:dyDescent="0.3">
      <c r="F848" s="97">
        <v>44692</v>
      </c>
      <c r="G848" s="98">
        <v>90.659294130000006</v>
      </c>
      <c r="H848" s="60">
        <f t="shared" si="26"/>
        <v>90.491893767999997</v>
      </c>
      <c r="I848" s="60">
        <f>(Table8[[#This Row],[Adj Close]]-Table8[[#This Row],[Forecast 3 Period]])</f>
        <v>0.1674003620000093</v>
      </c>
      <c r="J848" s="60">
        <f>Table8[[#This Row],[Erorr ]]^2</f>
        <v>2.8022881197734155E-2</v>
      </c>
      <c r="K848" s="60">
        <f>ABS(Table8[[#This Row],[Erorr ]])</f>
        <v>0.1674003620000093</v>
      </c>
      <c r="L848" s="8">
        <f>Table8[[#This Row],[Abs Erorr ]]/Table8[[#This Row],[Adj Close]]</f>
        <v>1.846477667915296E-3</v>
      </c>
      <c r="M848" s="64">
        <f t="shared" si="27"/>
        <v>93.724096681000006</v>
      </c>
      <c r="N848" s="60">
        <f>(Table8[[#This Row],[Adj Close]]-Table8[[#This Row],[Forecast 6 Period ]])</f>
        <v>-3.0648025509999997</v>
      </c>
      <c r="O848" s="60">
        <f>Table8[[#This Row],[Erorr 2]]^2</f>
        <v>9.3930146766161062</v>
      </c>
      <c r="P848" s="60">
        <f>ABS(Table8[[#This Row],[Erorr 2]])</f>
        <v>3.0648025509999997</v>
      </c>
      <c r="Q848" s="8">
        <f>Table8[[#This Row],[Abs Erorr 4]]/Table8[[#This Row],[Adj Close]]</f>
        <v>3.3805718215776707E-2</v>
      </c>
    </row>
    <row r="849" spans="6:17" x14ac:dyDescent="0.3">
      <c r="F849" s="97">
        <v>44693</v>
      </c>
      <c r="G849" s="98">
        <v>90.357582089999994</v>
      </c>
      <c r="H849" s="60">
        <f t="shared" si="26"/>
        <v>89.894311524000003</v>
      </c>
      <c r="I849" s="60">
        <f>(Table8[[#This Row],[Adj Close]]-Table8[[#This Row],[Forecast 3 Period]])</f>
        <v>0.46327056599999139</v>
      </c>
      <c r="J849" s="60">
        <f>Table8[[#This Row],[Erorr ]]^2</f>
        <v>0.21461961732195237</v>
      </c>
      <c r="K849" s="60">
        <f>ABS(Table8[[#This Row],[Erorr ]])</f>
        <v>0.46327056599999139</v>
      </c>
      <c r="L849" s="8">
        <f>Table8[[#This Row],[Abs Erorr ]]/Table8[[#This Row],[Adj Close]]</f>
        <v>5.127080155139103E-3</v>
      </c>
      <c r="M849" s="64">
        <f t="shared" si="27"/>
        <v>92.301187135000006</v>
      </c>
      <c r="N849" s="60">
        <f>(Table8[[#This Row],[Adj Close]]-Table8[[#This Row],[Forecast 6 Period ]])</f>
        <v>-1.9436050450000124</v>
      </c>
      <c r="O849" s="60">
        <f>Table8[[#This Row],[Erorr 2]]^2</f>
        <v>3.7776005709495002</v>
      </c>
      <c r="P849" s="60">
        <f>ABS(Table8[[#This Row],[Erorr 2]])</f>
        <v>1.9436050450000124</v>
      </c>
      <c r="Q849" s="8">
        <f>Table8[[#This Row],[Abs Erorr 4]]/Table8[[#This Row],[Adj Close]]</f>
        <v>2.1510148900001542E-2</v>
      </c>
    </row>
    <row r="850" spans="6:17" x14ac:dyDescent="0.3">
      <c r="F850" s="97">
        <v>44694</v>
      </c>
      <c r="G850" s="98">
        <v>94.081329350000004</v>
      </c>
      <c r="H850" s="60">
        <f t="shared" si="26"/>
        <v>90.211592102999987</v>
      </c>
      <c r="I850" s="60">
        <f>(Table8[[#This Row],[Adj Close]]-Table8[[#This Row],[Forecast 3 Period]])</f>
        <v>3.8697372470000175</v>
      </c>
      <c r="J850" s="60">
        <f>Table8[[#This Row],[Erorr ]]^2</f>
        <v>14.974866360819275</v>
      </c>
      <c r="K850" s="60">
        <f>ABS(Table8[[#This Row],[Erorr ]])</f>
        <v>3.8697372470000175</v>
      </c>
      <c r="L850" s="8">
        <f>Table8[[#This Row],[Abs Erorr ]]/Table8[[#This Row],[Adj Close]]</f>
        <v>4.1131830021277412E-2</v>
      </c>
      <c r="M850" s="64">
        <f t="shared" si="27"/>
        <v>90.929862213000007</v>
      </c>
      <c r="N850" s="60">
        <f>(Table8[[#This Row],[Adj Close]]-Table8[[#This Row],[Forecast 6 Period ]])</f>
        <v>3.1514671369999974</v>
      </c>
      <c r="O850" s="60">
        <f>Table8[[#This Row],[Erorr 2]]^2</f>
        <v>9.9317451155909602</v>
      </c>
      <c r="P850" s="60">
        <f>ABS(Table8[[#This Row],[Erorr 2]])</f>
        <v>3.1514671369999974</v>
      </c>
      <c r="Q850" s="8">
        <f>Table8[[#This Row],[Abs Erorr 4]]/Table8[[#This Row],[Adj Close]]</f>
        <v>3.3497264109395762E-2</v>
      </c>
    </row>
    <row r="851" spans="6:17" x14ac:dyDescent="0.3">
      <c r="F851" s="97">
        <v>44697</v>
      </c>
      <c r="G851" s="98">
        <v>93.416191100000006</v>
      </c>
      <c r="H851" s="60">
        <f t="shared" si="26"/>
        <v>91.937594606000005</v>
      </c>
      <c r="I851" s="60">
        <f>(Table8[[#This Row],[Adj Close]]-Table8[[#This Row],[Forecast 3 Period]])</f>
        <v>1.4785964940000014</v>
      </c>
      <c r="J851" s="60">
        <f>Table8[[#This Row],[Erorr ]]^2</f>
        <v>2.1862475920690962</v>
      </c>
      <c r="K851" s="60">
        <f>ABS(Table8[[#This Row],[Erorr ]])</f>
        <v>1.4785964940000014</v>
      </c>
      <c r="L851" s="8">
        <f>Table8[[#This Row],[Abs Erorr ]]/Table8[[#This Row],[Adj Close]]</f>
        <v>1.5828053751594261E-2</v>
      </c>
      <c r="M851" s="64">
        <f t="shared" si="27"/>
        <v>91.154888154000005</v>
      </c>
      <c r="N851" s="60">
        <f>(Table8[[#This Row],[Adj Close]]-Table8[[#This Row],[Forecast 6 Period ]])</f>
        <v>2.2613029460000007</v>
      </c>
      <c r="O851" s="60">
        <f>Table8[[#This Row],[Erorr 2]]^2</f>
        <v>5.1134910135882823</v>
      </c>
      <c r="P851" s="60">
        <f>ABS(Table8[[#This Row],[Erorr 2]])</f>
        <v>2.2613029460000007</v>
      </c>
      <c r="Q851" s="8">
        <f>Table8[[#This Row],[Abs Erorr 4]]/Table8[[#This Row],[Adj Close]]</f>
        <v>2.4206756017051956E-2</v>
      </c>
    </row>
    <row r="852" spans="6:17" x14ac:dyDescent="0.3">
      <c r="F852" s="97">
        <v>44698</v>
      </c>
      <c r="G852" s="98">
        <v>96.33483124</v>
      </c>
      <c r="H852" s="60">
        <f t="shared" si="26"/>
        <v>92.698149872000002</v>
      </c>
      <c r="I852" s="60">
        <f>(Table8[[#This Row],[Adj Close]]-Table8[[#This Row],[Forecast 3 Period]])</f>
        <v>3.6366813679999979</v>
      </c>
      <c r="J852" s="60">
        <f>Table8[[#This Row],[Erorr ]]^2</f>
        <v>13.225451372358336</v>
      </c>
      <c r="K852" s="60">
        <f>ABS(Table8[[#This Row],[Erorr ]])</f>
        <v>3.6366813679999979</v>
      </c>
      <c r="L852" s="8">
        <f>Table8[[#This Row],[Abs Erorr ]]/Table8[[#This Row],[Adj Close]]</f>
        <v>3.7750430671746278E-2</v>
      </c>
      <c r="M852" s="64">
        <f t="shared" si="27"/>
        <v>91.579743958000009</v>
      </c>
      <c r="N852" s="60">
        <f>(Table8[[#This Row],[Adj Close]]-Table8[[#This Row],[Forecast 6 Period ]])</f>
        <v>4.755087281999991</v>
      </c>
      <c r="O852" s="60">
        <f>Table8[[#This Row],[Erorr 2]]^2</f>
        <v>22.610855059438062</v>
      </c>
      <c r="P852" s="60">
        <f>ABS(Table8[[#This Row],[Erorr 2]])</f>
        <v>4.755087281999991</v>
      </c>
      <c r="Q852" s="8">
        <f>Table8[[#This Row],[Abs Erorr 4]]/Table8[[#This Row],[Adj Close]]</f>
        <v>4.9360000124499009E-2</v>
      </c>
    </row>
    <row r="853" spans="6:17" x14ac:dyDescent="0.3">
      <c r="F853" s="97">
        <v>44699</v>
      </c>
      <c r="G853" s="98">
        <v>90.219596859999996</v>
      </c>
      <c r="H853" s="60">
        <f t="shared" si="26"/>
        <v>94.783188631000002</v>
      </c>
      <c r="I853" s="60">
        <f>(Table8[[#This Row],[Adj Close]]-Table8[[#This Row],[Forecast 3 Period]])</f>
        <v>-4.5635917710000058</v>
      </c>
      <c r="J853" s="60">
        <f>Table8[[#This Row],[Erorr ]]^2</f>
        <v>20.826369852338971</v>
      </c>
      <c r="K853" s="60">
        <f>ABS(Table8[[#This Row],[Erorr ]])</f>
        <v>4.5635917710000058</v>
      </c>
      <c r="L853" s="8">
        <f>Table8[[#This Row],[Abs Erorr ]]/Table8[[#This Row],[Adj Close]]</f>
        <v>5.0583154102114287E-2</v>
      </c>
      <c r="M853" s="64">
        <f t="shared" si="27"/>
        <v>92.860839845000015</v>
      </c>
      <c r="N853" s="60">
        <f>(Table8[[#This Row],[Adj Close]]-Table8[[#This Row],[Forecast 6 Period ]])</f>
        <v>-2.6412429850000194</v>
      </c>
      <c r="O853" s="60">
        <f>Table8[[#This Row],[Erorr 2]]^2</f>
        <v>6.9761645058118127</v>
      </c>
      <c r="P853" s="60">
        <f>ABS(Table8[[#This Row],[Erorr 2]])</f>
        <v>2.6412429850000194</v>
      </c>
      <c r="Q853" s="8">
        <f>Table8[[#This Row],[Abs Erorr 4]]/Table8[[#This Row],[Adj Close]]</f>
        <v>2.9275712560527391E-2</v>
      </c>
    </row>
    <row r="854" spans="6:17" x14ac:dyDescent="0.3">
      <c r="F854" s="97">
        <v>44700</v>
      </c>
      <c r="G854" s="98">
        <v>90.636543270000004</v>
      </c>
      <c r="H854" s="60">
        <f t="shared" si="26"/>
        <v>93.01314544600001</v>
      </c>
      <c r="I854" s="60">
        <f>(Table8[[#This Row],[Adj Close]]-Table8[[#This Row],[Forecast 3 Period]])</f>
        <v>-2.3766021760000058</v>
      </c>
      <c r="J854" s="60">
        <f>Table8[[#This Row],[Erorr ]]^2</f>
        <v>5.6482379029679626</v>
      </c>
      <c r="K854" s="60">
        <f>ABS(Table8[[#This Row],[Erorr ]])</f>
        <v>2.3766021760000058</v>
      </c>
      <c r="L854" s="8">
        <f>Table8[[#This Row],[Abs Erorr ]]/Table8[[#This Row],[Adj Close]]</f>
        <v>2.6221235831118052E-2</v>
      </c>
      <c r="M854" s="64">
        <f t="shared" si="27"/>
        <v>92.91207733200001</v>
      </c>
      <c r="N854" s="60">
        <f>(Table8[[#This Row],[Adj Close]]-Table8[[#This Row],[Forecast 6 Period ]])</f>
        <v>-2.2755340620000055</v>
      </c>
      <c r="O854" s="60">
        <f>Table8[[#This Row],[Erorr 2]]^2</f>
        <v>5.1780552673222449</v>
      </c>
      <c r="P854" s="60">
        <f>ABS(Table8[[#This Row],[Erorr 2]])</f>
        <v>2.2755340620000055</v>
      </c>
      <c r="Q854" s="8">
        <f>Table8[[#This Row],[Abs Erorr 4]]/Table8[[#This Row],[Adj Close]]</f>
        <v>2.5106143503524254E-2</v>
      </c>
    </row>
    <row r="855" spans="6:17" x14ac:dyDescent="0.3">
      <c r="F855" s="97">
        <v>44701</v>
      </c>
      <c r="G855" s="98">
        <v>90.696105959999997</v>
      </c>
      <c r="H855" s="60">
        <f t="shared" si="26"/>
        <v>92.220945737999998</v>
      </c>
      <c r="I855" s="60">
        <f>(Table8[[#This Row],[Adj Close]]-Table8[[#This Row],[Forecast 3 Period]])</f>
        <v>-1.5248397780000005</v>
      </c>
      <c r="J855" s="60">
        <f>Table8[[#This Row],[Erorr ]]^2</f>
        <v>2.3251363485710907</v>
      </c>
      <c r="K855" s="60">
        <f>ABS(Table8[[#This Row],[Erorr ]])</f>
        <v>1.5248397780000005</v>
      </c>
      <c r="L855" s="8">
        <f>Table8[[#This Row],[Abs Erorr ]]/Table8[[#This Row],[Adj Close]]</f>
        <v>1.6812626758997851E-2</v>
      </c>
      <c r="M855" s="64">
        <f t="shared" si="27"/>
        <v>92.565323637999995</v>
      </c>
      <c r="N855" s="60">
        <f>(Table8[[#This Row],[Adj Close]]-Table8[[#This Row],[Forecast 6 Period ]])</f>
        <v>-1.8692176779999983</v>
      </c>
      <c r="O855" s="60">
        <f>Table8[[#This Row],[Erorr 2]]^2</f>
        <v>3.4939747277477053</v>
      </c>
      <c r="P855" s="60">
        <f>ABS(Table8[[#This Row],[Erorr 2]])</f>
        <v>1.8692176779999983</v>
      </c>
      <c r="Q855" s="8">
        <f>Table8[[#This Row],[Abs Erorr 4]]/Table8[[#This Row],[Adj Close]]</f>
        <v>2.0609679524988489E-2</v>
      </c>
    </row>
    <row r="856" spans="6:17" x14ac:dyDescent="0.3">
      <c r="F856" s="97">
        <v>44704</v>
      </c>
      <c r="G856" s="98">
        <v>92.989318850000004</v>
      </c>
      <c r="H856" s="60">
        <f t="shared" si="26"/>
        <v>90.535284422999993</v>
      </c>
      <c r="I856" s="60">
        <f>(Table8[[#This Row],[Adj Close]]-Table8[[#This Row],[Forecast 3 Period]])</f>
        <v>2.4540344270000105</v>
      </c>
      <c r="J856" s="60">
        <f>Table8[[#This Row],[Erorr ]]^2</f>
        <v>6.0222849689012703</v>
      </c>
      <c r="K856" s="60">
        <f>ABS(Table8[[#This Row],[Erorr ]])</f>
        <v>2.4540344270000105</v>
      </c>
      <c r="L856" s="8">
        <f>Table8[[#This Row],[Abs Erorr ]]/Table8[[#This Row],[Adj Close]]</f>
        <v>2.6390497934053965E-2</v>
      </c>
      <c r="M856" s="64">
        <f t="shared" si="27"/>
        <v>92.327167510999999</v>
      </c>
      <c r="N856" s="60">
        <f>(Table8[[#This Row],[Adj Close]]-Table8[[#This Row],[Forecast 6 Period ]])</f>
        <v>0.66215133900000467</v>
      </c>
      <c r="O856" s="60">
        <f>Table8[[#This Row],[Erorr 2]]^2</f>
        <v>0.43844439573949912</v>
      </c>
      <c r="P856" s="60">
        <f>ABS(Table8[[#This Row],[Erorr 2]])</f>
        <v>0.66215133900000467</v>
      </c>
      <c r="Q856" s="8">
        <f>Table8[[#This Row],[Abs Erorr 4]]/Table8[[#This Row],[Adj Close]]</f>
        <v>7.1207246938555747E-3</v>
      </c>
    </row>
    <row r="857" spans="6:17" x14ac:dyDescent="0.3">
      <c r="F857" s="97">
        <v>44705</v>
      </c>
      <c r="G857" s="98">
        <v>91.668983460000007</v>
      </c>
      <c r="H857" s="60">
        <f t="shared" si="26"/>
        <v>91.595522309000003</v>
      </c>
      <c r="I857" s="60">
        <f>(Table8[[#This Row],[Adj Close]]-Table8[[#This Row],[Forecast 3 Period]])</f>
        <v>7.3461151000003611E-2</v>
      </c>
      <c r="J857" s="60">
        <f>Table8[[#This Row],[Erorr ]]^2</f>
        <v>5.3965407062453313E-3</v>
      </c>
      <c r="K857" s="60">
        <f>ABS(Table8[[#This Row],[Erorr ]])</f>
        <v>7.3461151000003611E-2</v>
      </c>
      <c r="L857" s="8">
        <f>Table8[[#This Row],[Abs Erorr ]]/Table8[[#This Row],[Adj Close]]</f>
        <v>8.0137412052854904E-4</v>
      </c>
      <c r="M857" s="64">
        <f t="shared" si="27"/>
        <v>91.883415222000011</v>
      </c>
      <c r="N857" s="60">
        <f>(Table8[[#This Row],[Adj Close]]-Table8[[#This Row],[Forecast 6 Period ]])</f>
        <v>-0.2144317620000038</v>
      </c>
      <c r="O857" s="60">
        <f>Table8[[#This Row],[Erorr 2]]^2</f>
        <v>4.5980980554426273E-2</v>
      </c>
      <c r="P857" s="60">
        <f>ABS(Table8[[#This Row],[Erorr 2]])</f>
        <v>0.2144317620000038</v>
      </c>
      <c r="Q857" s="8">
        <f>Table8[[#This Row],[Abs Erorr 4]]/Table8[[#This Row],[Adj Close]]</f>
        <v>2.3391964643479615E-3</v>
      </c>
    </row>
    <row r="858" spans="6:17" x14ac:dyDescent="0.3">
      <c r="F858" s="97">
        <v>44706</v>
      </c>
      <c r="G858" s="98">
        <v>91.053489690000006</v>
      </c>
      <c r="H858" s="60">
        <f t="shared" si="26"/>
        <v>91.773220827000003</v>
      </c>
      <c r="I858" s="60">
        <f>(Table8[[#This Row],[Adj Close]]-Table8[[#This Row],[Forecast 3 Period]])</f>
        <v>-0.71973113699999658</v>
      </c>
      <c r="J858" s="60">
        <f>Table8[[#This Row],[Erorr ]]^2</f>
        <v>0.51801290956730783</v>
      </c>
      <c r="K858" s="60">
        <f>ABS(Table8[[#This Row],[Erorr ]])</f>
        <v>0.71973113699999658</v>
      </c>
      <c r="L858" s="8">
        <f>Table8[[#This Row],[Abs Erorr ]]/Table8[[#This Row],[Adj Close]]</f>
        <v>7.9044871256487535E-3</v>
      </c>
      <c r="M858" s="64">
        <f t="shared" si="27"/>
        <v>91.853633118000005</v>
      </c>
      <c r="N858" s="60">
        <f>(Table8[[#This Row],[Adj Close]]-Table8[[#This Row],[Forecast 6 Period ]])</f>
        <v>-0.80014342799999838</v>
      </c>
      <c r="O858" s="60">
        <f>Table8[[#This Row],[Erorr 2]]^2</f>
        <v>0.64022950537158863</v>
      </c>
      <c r="P858" s="60">
        <f>ABS(Table8[[#This Row],[Erorr 2]])</f>
        <v>0.80014342799999838</v>
      </c>
      <c r="Q858" s="8">
        <f>Table8[[#This Row],[Abs Erorr 4]]/Table8[[#This Row],[Adj Close]]</f>
        <v>8.787619570915518E-3</v>
      </c>
    </row>
    <row r="859" spans="6:17" x14ac:dyDescent="0.3">
      <c r="F859" s="97">
        <v>44707</v>
      </c>
      <c r="G859" s="98">
        <v>94.140892030000003</v>
      </c>
      <c r="H859" s="60">
        <f t="shared" si="26"/>
        <v>91.818886569000014</v>
      </c>
      <c r="I859" s="60">
        <f>(Table8[[#This Row],[Adj Close]]-Table8[[#This Row],[Forecast 3 Period]])</f>
        <v>2.3220054609999892</v>
      </c>
      <c r="J859" s="60">
        <f>Table8[[#This Row],[Erorr ]]^2</f>
        <v>5.3917093609137723</v>
      </c>
      <c r="K859" s="60">
        <f>ABS(Table8[[#This Row],[Erorr ]])</f>
        <v>2.3220054609999892</v>
      </c>
      <c r="L859" s="8">
        <f>Table8[[#This Row],[Abs Erorr ]]/Table8[[#This Row],[Adj Close]]</f>
        <v>2.4665216261813543E-2</v>
      </c>
      <c r="M859" s="64">
        <f t="shared" si="27"/>
        <v>91.367193605000011</v>
      </c>
      <c r="N859" s="60">
        <f>(Table8[[#This Row],[Adj Close]]-Table8[[#This Row],[Forecast 6 Period ]])</f>
        <v>2.7736984249999921</v>
      </c>
      <c r="O859" s="60">
        <f>Table8[[#This Row],[Erorr 2]]^2</f>
        <v>7.6934029528474364</v>
      </c>
      <c r="P859" s="60">
        <f>ABS(Table8[[#This Row],[Erorr 2]])</f>
        <v>2.7736984249999921</v>
      </c>
      <c r="Q859" s="8">
        <f>Table8[[#This Row],[Abs Erorr 4]]/Table8[[#This Row],[Adj Close]]</f>
        <v>2.9463268991716095E-2</v>
      </c>
    </row>
    <row r="860" spans="6:17" x14ac:dyDescent="0.3">
      <c r="F860" s="97">
        <v>44708</v>
      </c>
      <c r="G860" s="98">
        <v>96.037010190000004</v>
      </c>
      <c r="H860" s="60">
        <f t="shared" si="26"/>
        <v>92.473098757000002</v>
      </c>
      <c r="I860" s="60">
        <f>(Table8[[#This Row],[Adj Close]]-Table8[[#This Row],[Forecast 3 Period]])</f>
        <v>3.5639114330000012</v>
      </c>
      <c r="J860" s="60">
        <f>Table8[[#This Row],[Erorr ]]^2</f>
        <v>12.701464702268122</v>
      </c>
      <c r="K860" s="60">
        <f>ABS(Table8[[#This Row],[Erorr ]])</f>
        <v>3.5639114330000012</v>
      </c>
      <c r="L860" s="8">
        <f>Table8[[#This Row],[Abs Erorr ]]/Table8[[#This Row],[Adj Close]]</f>
        <v>3.7109770763887218E-2</v>
      </c>
      <c r="M860" s="64">
        <f t="shared" si="27"/>
        <v>92.103801729000011</v>
      </c>
      <c r="N860" s="60">
        <f>(Table8[[#This Row],[Adj Close]]-Table8[[#This Row],[Forecast 6 Period ]])</f>
        <v>3.9332084609999924</v>
      </c>
      <c r="O860" s="60">
        <f>Table8[[#This Row],[Erorr 2]]^2</f>
        <v>15.470128797681928</v>
      </c>
      <c r="P860" s="60">
        <f>ABS(Table8[[#This Row],[Erorr 2]])</f>
        <v>3.9332084609999924</v>
      </c>
      <c r="Q860" s="8">
        <f>Table8[[#This Row],[Abs Erorr 4]]/Table8[[#This Row],[Adj Close]]</f>
        <v>4.0955132330947386E-2</v>
      </c>
    </row>
    <row r="861" spans="6:17" x14ac:dyDescent="0.3">
      <c r="F861" s="97">
        <v>44712</v>
      </c>
      <c r="G861" s="98">
        <v>98.419563289999999</v>
      </c>
      <c r="H861" s="60">
        <f t="shared" si="26"/>
        <v>93.973118592000006</v>
      </c>
      <c r="I861" s="60">
        <f>(Table8[[#This Row],[Adj Close]]-Table8[[#This Row],[Forecast 3 Period]])</f>
        <v>4.4464446979999934</v>
      </c>
      <c r="J861" s="60">
        <f>Table8[[#This Row],[Erorr ]]^2</f>
        <v>19.770870452372254</v>
      </c>
      <c r="K861" s="60">
        <f>ABS(Table8[[#This Row],[Erorr ]])</f>
        <v>4.4464446979999934</v>
      </c>
      <c r="L861" s="8">
        <f>Table8[[#This Row],[Abs Erorr ]]/Table8[[#This Row],[Adj Close]]</f>
        <v>4.5178464010231775E-2</v>
      </c>
      <c r="M861" s="64">
        <f t="shared" si="27"/>
        <v>92.948617555000013</v>
      </c>
      <c r="N861" s="60">
        <f>(Table8[[#This Row],[Adj Close]]-Table8[[#This Row],[Forecast 6 Period ]])</f>
        <v>5.4709457349999866</v>
      </c>
      <c r="O861" s="60">
        <f>Table8[[#This Row],[Erorr 2]]^2</f>
        <v>29.931247235314544</v>
      </c>
      <c r="P861" s="60">
        <f>ABS(Table8[[#This Row],[Erorr 2]])</f>
        <v>5.4709457349999866</v>
      </c>
      <c r="Q861" s="8">
        <f>Table8[[#This Row],[Abs Erorr 4]]/Table8[[#This Row],[Adj Close]]</f>
        <v>5.5587990355936347E-2</v>
      </c>
    </row>
    <row r="862" spans="6:17" x14ac:dyDescent="0.3">
      <c r="F862" s="97">
        <v>44713</v>
      </c>
      <c r="G862" s="98">
        <v>96.424171450000003</v>
      </c>
      <c r="H862" s="60">
        <f t="shared" si="26"/>
        <v>96.421195982</v>
      </c>
      <c r="I862" s="60">
        <f>(Table8[[#This Row],[Adj Close]]-Table8[[#This Row],[Forecast 3 Period]])</f>
        <v>2.9754680000024791E-3</v>
      </c>
      <c r="J862" s="60">
        <f>Table8[[#This Row],[Erorr ]]^2</f>
        <v>8.8534098190387526E-6</v>
      </c>
      <c r="K862" s="60">
        <f>ABS(Table8[[#This Row],[Erorr ]])</f>
        <v>2.9754680000024791E-3</v>
      </c>
      <c r="L862" s="8">
        <f>Table8[[#This Row],[Abs Erorr ]]/Table8[[#This Row],[Adj Close]]</f>
        <v>3.0858113222630952E-5</v>
      </c>
      <c r="M862" s="64">
        <f t="shared" si="27"/>
        <v>94.396021271000009</v>
      </c>
      <c r="N862" s="60">
        <f>(Table8[[#This Row],[Adj Close]]-Table8[[#This Row],[Forecast 6 Period ]])</f>
        <v>2.0281501789999936</v>
      </c>
      <c r="O862" s="60">
        <f>Table8[[#This Row],[Erorr 2]]^2</f>
        <v>4.113393148577706</v>
      </c>
      <c r="P862" s="60">
        <f>ABS(Table8[[#This Row],[Erorr 2]])</f>
        <v>2.0281501789999936</v>
      </c>
      <c r="Q862" s="8">
        <f>Table8[[#This Row],[Abs Erorr 4]]/Table8[[#This Row],[Adj Close]]</f>
        <v>2.1033628274956709E-2</v>
      </c>
    </row>
    <row r="863" spans="6:17" x14ac:dyDescent="0.3">
      <c r="F863" s="97">
        <v>44714</v>
      </c>
      <c r="G863" s="98">
        <v>101.1396561</v>
      </c>
      <c r="H863" s="60">
        <f t="shared" si="26"/>
        <v>96.906640624000005</v>
      </c>
      <c r="I863" s="60">
        <f>(Table8[[#This Row],[Adj Close]]-Table8[[#This Row],[Forecast 3 Period]])</f>
        <v>4.2330154759999914</v>
      </c>
      <c r="J863" s="60">
        <f>Table8[[#This Row],[Erorr ]]^2</f>
        <v>17.918420020055432</v>
      </c>
      <c r="K863" s="60">
        <f>ABS(Table8[[#This Row],[Erorr ]])</f>
        <v>4.2330154759999914</v>
      </c>
      <c r="L863" s="8">
        <f>Table8[[#This Row],[Abs Erorr ]]/Table8[[#This Row],[Adj Close]]</f>
        <v>4.1853172526260862E-2</v>
      </c>
      <c r="M863" s="64">
        <f t="shared" si="27"/>
        <v>95.276574707000009</v>
      </c>
      <c r="N863" s="60">
        <f>(Table8[[#This Row],[Adj Close]]-Table8[[#This Row],[Forecast 6 Period ]])</f>
        <v>5.8630813929999874</v>
      </c>
      <c r="O863" s="60">
        <f>Table8[[#This Row],[Erorr 2]]^2</f>
        <v>34.37572342094267</v>
      </c>
      <c r="P863" s="60">
        <f>ABS(Table8[[#This Row],[Erorr 2]])</f>
        <v>5.8630813929999874</v>
      </c>
      <c r="Q863" s="8">
        <f>Table8[[#This Row],[Abs Erorr 4]]/Table8[[#This Row],[Adj Close]]</f>
        <v>5.797015353901315E-2</v>
      </c>
    </row>
    <row r="864" spans="6:17" x14ac:dyDescent="0.3">
      <c r="F864" s="97">
        <v>44715</v>
      </c>
      <c r="G864" s="98">
        <v>99.571144099999998</v>
      </c>
      <c r="H864" s="60">
        <f t="shared" si="26"/>
        <v>98.908982862000002</v>
      </c>
      <c r="I864" s="60">
        <f>(Table8[[#This Row],[Adj Close]]-Table8[[#This Row],[Forecast 3 Period]])</f>
        <v>0.66216123799999593</v>
      </c>
      <c r="J864" s="60">
        <f>Table8[[#This Row],[Erorr ]]^2</f>
        <v>0.43845750510968728</v>
      </c>
      <c r="K864" s="60">
        <f>ABS(Table8[[#This Row],[Erorr ]])</f>
        <v>0.66216123799999593</v>
      </c>
      <c r="L864" s="8">
        <f>Table8[[#This Row],[Abs Erorr ]]/Table8[[#This Row],[Adj Close]]</f>
        <v>6.6501318628515785E-3</v>
      </c>
      <c r="M864" s="64">
        <f t="shared" si="27"/>
        <v>96.923518378000011</v>
      </c>
      <c r="N864" s="60">
        <f>(Table8[[#This Row],[Adj Close]]-Table8[[#This Row],[Forecast 6 Period ]])</f>
        <v>2.6476257219999866</v>
      </c>
      <c r="O864" s="60">
        <f>Table8[[#This Row],[Erorr 2]]^2</f>
        <v>7.00992196379595</v>
      </c>
      <c r="P864" s="60">
        <f>ABS(Table8[[#This Row],[Erorr 2]])</f>
        <v>2.6476257219999866</v>
      </c>
      <c r="Q864" s="8">
        <f>Table8[[#This Row],[Abs Erorr 4]]/Table8[[#This Row],[Adj Close]]</f>
        <v>2.659029125286496E-2</v>
      </c>
    </row>
    <row r="865" spans="6:17" x14ac:dyDescent="0.3">
      <c r="F865" s="97">
        <v>44718</v>
      </c>
      <c r="G865" s="98">
        <v>99.888816829999996</v>
      </c>
      <c r="H865" s="60">
        <f t="shared" si="26"/>
        <v>99.097605905000009</v>
      </c>
      <c r="I865" s="60">
        <f>(Table8[[#This Row],[Adj Close]]-Table8[[#This Row],[Forecast 3 Period]])</f>
        <v>0.79121092499998724</v>
      </c>
      <c r="J865" s="60">
        <f>Table8[[#This Row],[Erorr ]]^2</f>
        <v>0.62601472783933543</v>
      </c>
      <c r="K865" s="60">
        <f>ABS(Table8[[#This Row],[Erorr ]])</f>
        <v>0.79121092499998724</v>
      </c>
      <c r="L865" s="8">
        <f>Table8[[#This Row],[Abs Erorr ]]/Table8[[#This Row],[Adj Close]]</f>
        <v>7.9209159754744414E-3</v>
      </c>
      <c r="M865" s="64">
        <f t="shared" si="27"/>
        <v>98.128697210000013</v>
      </c>
      <c r="N865" s="60">
        <f>(Table8[[#This Row],[Adj Close]]-Table8[[#This Row],[Forecast 6 Period ]])</f>
        <v>1.7601196199999833</v>
      </c>
      <c r="O865" s="60">
        <f>Table8[[#This Row],[Erorr 2]]^2</f>
        <v>3.0980210767088856</v>
      </c>
      <c r="P865" s="60">
        <f>ABS(Table8[[#This Row],[Erorr 2]])</f>
        <v>1.7601196199999833</v>
      </c>
      <c r="Q865" s="8">
        <f>Table8[[#This Row],[Abs Erorr 4]]/Table8[[#This Row],[Adj Close]]</f>
        <v>1.7620787550177087E-2</v>
      </c>
    </row>
    <row r="866" spans="6:17" x14ac:dyDescent="0.3">
      <c r="F866" s="97">
        <v>44719</v>
      </c>
      <c r="G866" s="98">
        <v>99.273315429999997</v>
      </c>
      <c r="H866" s="60">
        <f t="shared" si="26"/>
        <v>100.168766792</v>
      </c>
      <c r="I866" s="60">
        <f>(Table8[[#This Row],[Adj Close]]-Table8[[#This Row],[Forecast 3 Period]])</f>
        <v>-0.89545136200000286</v>
      </c>
      <c r="J866" s="60">
        <f>Table8[[#This Row],[Erorr ]]^2</f>
        <v>0.80183314170766018</v>
      </c>
      <c r="K866" s="60">
        <f>ABS(Table8[[#This Row],[Erorr ]])</f>
        <v>0.89545136200000286</v>
      </c>
      <c r="L866" s="8">
        <f>Table8[[#This Row],[Abs Erorr ]]/Table8[[#This Row],[Adj Close]]</f>
        <v>9.0200610115757363E-3</v>
      </c>
      <c r="M866" s="64">
        <f t="shared" si="27"/>
        <v>98.850415044000002</v>
      </c>
      <c r="N866" s="60">
        <f>(Table8[[#This Row],[Adj Close]]-Table8[[#This Row],[Forecast 6 Period ]])</f>
        <v>0.42290038599999491</v>
      </c>
      <c r="O866" s="60">
        <f>Table8[[#This Row],[Erorr 2]]^2</f>
        <v>0.17884473647894469</v>
      </c>
      <c r="P866" s="60">
        <f>ABS(Table8[[#This Row],[Erorr 2]])</f>
        <v>0.42290038599999491</v>
      </c>
      <c r="Q866" s="8">
        <f>Table8[[#This Row],[Abs Erorr 4]]/Table8[[#This Row],[Adj Close]]</f>
        <v>4.2599603344384337E-3</v>
      </c>
    </row>
    <row r="867" spans="6:17" x14ac:dyDescent="0.3">
      <c r="F867" s="97">
        <v>44720</v>
      </c>
      <c r="G867" s="98">
        <v>98.925872799999993</v>
      </c>
      <c r="H867" s="60">
        <f t="shared" si="26"/>
        <v>99.547314450999991</v>
      </c>
      <c r="I867" s="60">
        <f>(Table8[[#This Row],[Adj Close]]-Table8[[#This Row],[Forecast 3 Period]])</f>
        <v>-0.62144165099999782</v>
      </c>
      <c r="J867" s="60">
        <f>Table8[[#This Row],[Erorr ]]^2</f>
        <v>0.38618972559760312</v>
      </c>
      <c r="K867" s="60">
        <f>ABS(Table8[[#This Row],[Erorr ]])</f>
        <v>0.62144165099999782</v>
      </c>
      <c r="L867" s="8">
        <f>Table8[[#This Row],[Abs Erorr ]]/Table8[[#This Row],[Adj Close]]</f>
        <v>6.2818920208707815E-3</v>
      </c>
      <c r="M867" s="64">
        <f t="shared" si="27"/>
        <v>99.458959966000009</v>
      </c>
      <c r="N867" s="60">
        <f>(Table8[[#This Row],[Adj Close]]-Table8[[#This Row],[Forecast 6 Period ]])</f>
        <v>-0.5330871660000156</v>
      </c>
      <c r="O867" s="60">
        <f>Table8[[#This Row],[Erorr 2]]^2</f>
        <v>0.28418192655392821</v>
      </c>
      <c r="P867" s="60">
        <f>ABS(Table8[[#This Row],[Erorr 2]])</f>
        <v>0.5330871660000156</v>
      </c>
      <c r="Q867" s="8">
        <f>Table8[[#This Row],[Abs Erorr 4]]/Table8[[#This Row],[Adj Close]]</f>
        <v>5.3887537295502705E-3</v>
      </c>
    </row>
    <row r="868" spans="6:17" x14ac:dyDescent="0.3">
      <c r="F868" s="97">
        <v>44721</v>
      </c>
      <c r="G868" s="98">
        <v>94.835800169999999</v>
      </c>
      <c r="H868" s="60">
        <f t="shared" si="26"/>
        <v>99.318988797999992</v>
      </c>
      <c r="I868" s="60">
        <f>(Table8[[#This Row],[Adj Close]]-Table8[[#This Row],[Forecast 3 Period]])</f>
        <v>-4.4831886279999935</v>
      </c>
      <c r="J868" s="60">
        <f>Table8[[#This Row],[Erorr ]]^2</f>
        <v>20.098980274228463</v>
      </c>
      <c r="K868" s="60">
        <f>ABS(Table8[[#This Row],[Erorr ]])</f>
        <v>4.4831886279999935</v>
      </c>
      <c r="L868" s="8">
        <f>Table8[[#This Row],[Abs Erorr ]]/Table8[[#This Row],[Adj Close]]</f>
        <v>4.7273167094742233E-2</v>
      </c>
      <c r="M868" s="64">
        <f t="shared" si="27"/>
        <v>99.288212587000004</v>
      </c>
      <c r="N868" s="60">
        <f>(Table8[[#This Row],[Adj Close]]-Table8[[#This Row],[Forecast 6 Period ]])</f>
        <v>-4.452412417000005</v>
      </c>
      <c r="O868" s="60">
        <f>Table8[[#This Row],[Erorr 2]]^2</f>
        <v>19.823976331055828</v>
      </c>
      <c r="P868" s="60">
        <f>ABS(Table8[[#This Row],[Erorr 2]])</f>
        <v>4.452412417000005</v>
      </c>
      <c r="Q868" s="8">
        <f>Table8[[#This Row],[Abs Erorr 4]]/Table8[[#This Row],[Adj Close]]</f>
        <v>4.6948646070563385E-2</v>
      </c>
    </row>
    <row r="869" spans="6:17" x14ac:dyDescent="0.3">
      <c r="F869" s="97">
        <v>44722</v>
      </c>
      <c r="G869" s="98">
        <v>91.639205930000003</v>
      </c>
      <c r="H869" s="60">
        <f t="shared" si="26"/>
        <v>97.394076536999989</v>
      </c>
      <c r="I869" s="60">
        <f>(Table8[[#This Row],[Adj Close]]-Table8[[#This Row],[Forecast 3 Period]])</f>
        <v>-5.7548706069999866</v>
      </c>
      <c r="J869" s="60">
        <f>Table8[[#This Row],[Erorr ]]^2</f>
        <v>33.118535703312396</v>
      </c>
      <c r="K869" s="60">
        <f>ABS(Table8[[#This Row],[Erorr ]])</f>
        <v>5.7548706069999866</v>
      </c>
      <c r="L869" s="8">
        <f>Table8[[#This Row],[Abs Erorr ]]/Table8[[#This Row],[Adj Close]]</f>
        <v>6.2799219489046335E-2</v>
      </c>
      <c r="M869" s="64">
        <f t="shared" si="27"/>
        <v>98.655841066000022</v>
      </c>
      <c r="N869" s="60">
        <f>(Table8[[#This Row],[Adj Close]]-Table8[[#This Row],[Forecast 6 Period ]])</f>
        <v>-7.0166351360000192</v>
      </c>
      <c r="O869" s="60">
        <f>Table8[[#This Row],[Erorr 2]]^2</f>
        <v>49.233168631750011</v>
      </c>
      <c r="P869" s="60">
        <f>ABS(Table8[[#This Row],[Erorr 2]])</f>
        <v>7.0166351360000192</v>
      </c>
      <c r="Q869" s="8">
        <f>Table8[[#This Row],[Abs Erorr 4]]/Table8[[#This Row],[Adj Close]]</f>
        <v>7.6568048192820246E-2</v>
      </c>
    </row>
    <row r="870" spans="6:17" x14ac:dyDescent="0.3">
      <c r="F870" s="97">
        <v>44725</v>
      </c>
      <c r="G870" s="98">
        <v>87.608703610000006</v>
      </c>
      <c r="H870" s="60">
        <f t="shared" si="26"/>
        <v>94.784184262999986</v>
      </c>
      <c r="I870" s="60">
        <f>(Table8[[#This Row],[Adj Close]]-Table8[[#This Row],[Forecast 3 Period]])</f>
        <v>-7.1754806529999797</v>
      </c>
      <c r="J870" s="60">
        <f>Table8[[#This Row],[Erorr ]]^2</f>
        <v>51.487522601577012</v>
      </c>
      <c r="K870" s="60">
        <f>ABS(Table8[[#This Row],[Erorr ]])</f>
        <v>7.1754806529999797</v>
      </c>
      <c r="L870" s="8">
        <f>Table8[[#This Row],[Abs Erorr ]]/Table8[[#This Row],[Adj Close]]</f>
        <v>8.1903741949457876E-2</v>
      </c>
      <c r="M870" s="64">
        <f t="shared" si="27"/>
        <v>96.880834959000012</v>
      </c>
      <c r="N870" s="60">
        <f>(Table8[[#This Row],[Adj Close]]-Table8[[#This Row],[Forecast 6 Period ]])</f>
        <v>-9.2721313490000057</v>
      </c>
      <c r="O870" s="60">
        <f>Table8[[#This Row],[Erorr 2]]^2</f>
        <v>85.972419753108667</v>
      </c>
      <c r="P870" s="60">
        <f>ABS(Table8[[#This Row],[Erorr 2]])</f>
        <v>9.2721313490000057</v>
      </c>
      <c r="Q870" s="8">
        <f>Table8[[#This Row],[Abs Erorr 4]]/Table8[[#This Row],[Adj Close]]</f>
        <v>0.10583573283170518</v>
      </c>
    </row>
    <row r="871" spans="6:17" x14ac:dyDescent="0.3">
      <c r="F871" s="97">
        <v>44726</v>
      </c>
      <c r="G871" s="98">
        <v>85.335350039999994</v>
      </c>
      <c r="H871" s="60">
        <f t="shared" si="26"/>
        <v>90.985983274000006</v>
      </c>
      <c r="I871" s="60">
        <f>(Table8[[#This Row],[Adj Close]]-Table8[[#This Row],[Forecast 3 Period]])</f>
        <v>-5.6506332340000114</v>
      </c>
      <c r="J871" s="60">
        <f>Table8[[#This Row],[Erorr ]]^2</f>
        <v>31.929655945185427</v>
      </c>
      <c r="K871" s="60">
        <f>ABS(Table8[[#This Row],[Erorr ]])</f>
        <v>5.6506332340000114</v>
      </c>
      <c r="L871" s="8">
        <f>Table8[[#This Row],[Abs Erorr ]]/Table8[[#This Row],[Adj Close]]</f>
        <v>6.6216793290838322E-2</v>
      </c>
      <c r="M871" s="64">
        <f t="shared" si="27"/>
        <v>94.518129728000005</v>
      </c>
      <c r="N871" s="60">
        <f>(Table8[[#This Row],[Adj Close]]-Table8[[#This Row],[Forecast 6 Period ]])</f>
        <v>-9.1827796880000108</v>
      </c>
      <c r="O871" s="60">
        <f>Table8[[#This Row],[Erorr 2]]^2</f>
        <v>84.323442798345582</v>
      </c>
      <c r="P871" s="60">
        <f>ABS(Table8[[#This Row],[Erorr 2]])</f>
        <v>9.1827796880000108</v>
      </c>
      <c r="Q871" s="8">
        <f>Table8[[#This Row],[Abs Erorr 4]]/Table8[[#This Row],[Adj Close]]</f>
        <v>0.10760815633492668</v>
      </c>
    </row>
    <row r="872" spans="6:17" x14ac:dyDescent="0.3">
      <c r="F872" s="97">
        <v>44727</v>
      </c>
      <c r="G872" s="98">
        <v>86.933647160000007</v>
      </c>
      <c r="H872" s="60">
        <f t="shared" si="26"/>
        <v>87.908512877999996</v>
      </c>
      <c r="I872" s="60">
        <f>(Table8[[#This Row],[Adj Close]]-Table8[[#This Row],[Forecast 3 Period]])</f>
        <v>-0.97486571799998956</v>
      </c>
      <c r="J872" s="60">
        <f>Table8[[#This Row],[Erorr ]]^2</f>
        <v>0.95036316813163513</v>
      </c>
      <c r="K872" s="60">
        <f>ABS(Table8[[#This Row],[Erorr ]])</f>
        <v>0.97486571799998956</v>
      </c>
      <c r="L872" s="8">
        <f>Table8[[#This Row],[Abs Erorr ]]/Table8[[#This Row],[Adj Close]]</f>
        <v>1.1213905660782465E-2</v>
      </c>
      <c r="M872" s="64">
        <f t="shared" si="27"/>
        <v>91.70373077299999</v>
      </c>
      <c r="N872" s="60">
        <f>(Table8[[#This Row],[Adj Close]]-Table8[[#This Row],[Forecast 6 Period ]])</f>
        <v>-4.7700836129999828</v>
      </c>
      <c r="O872" s="60">
        <f>Table8[[#This Row],[Erorr 2]]^2</f>
        <v>22.753697675010969</v>
      </c>
      <c r="P872" s="60">
        <f>ABS(Table8[[#This Row],[Erorr 2]])</f>
        <v>4.7700836129999828</v>
      </c>
      <c r="Q872" s="8">
        <f>Table8[[#This Row],[Abs Erorr 4]]/Table8[[#This Row],[Adj Close]]</f>
        <v>5.4870395627376813E-2</v>
      </c>
    </row>
    <row r="873" spans="6:17" x14ac:dyDescent="0.3">
      <c r="F873" s="97">
        <v>44728</v>
      </c>
      <c r="G873" s="98">
        <v>84.412109380000004</v>
      </c>
      <c r="H873" s="60">
        <f t="shared" si="26"/>
        <v>86.656674959000014</v>
      </c>
      <c r="I873" s="60">
        <f>(Table8[[#This Row],[Adj Close]]-Table8[[#This Row],[Forecast 3 Period]])</f>
        <v>-2.2445655790000103</v>
      </c>
      <c r="J873" s="60">
        <f>Table8[[#This Row],[Erorr ]]^2</f>
        <v>5.0380746384316515</v>
      </c>
      <c r="K873" s="60">
        <f>ABS(Table8[[#This Row],[Erorr ]])</f>
        <v>2.2445655790000103</v>
      </c>
      <c r="L873" s="8">
        <f>Table8[[#This Row],[Abs Erorr ]]/Table8[[#This Row],[Adj Close]]</f>
        <v>2.6590563788609949E-2</v>
      </c>
      <c r="M873" s="64">
        <f t="shared" si="27"/>
        <v>89.679548644999997</v>
      </c>
      <c r="N873" s="60">
        <f>(Table8[[#This Row],[Adj Close]]-Table8[[#This Row],[Forecast 6 Period ]])</f>
        <v>-5.267439264999993</v>
      </c>
      <c r="O873" s="60">
        <f>Table8[[#This Row],[Erorr 2]]^2</f>
        <v>27.745916410463668</v>
      </c>
      <c r="P873" s="60">
        <f>ABS(Table8[[#This Row],[Erorr 2]])</f>
        <v>5.267439264999993</v>
      </c>
      <c r="Q873" s="8">
        <f>Table8[[#This Row],[Abs Erorr 4]]/Table8[[#This Row],[Adj Close]]</f>
        <v>6.2401464715061632E-2</v>
      </c>
    </row>
    <row r="874" spans="6:17" x14ac:dyDescent="0.3">
      <c r="F874" s="97">
        <v>44729</v>
      </c>
      <c r="G874" s="98">
        <v>86.496841430000003</v>
      </c>
      <c r="H874" s="60">
        <f t="shared" si="26"/>
        <v>85.445542912000008</v>
      </c>
      <c r="I874" s="60">
        <f>(Table8[[#This Row],[Adj Close]]-Table8[[#This Row],[Forecast 3 Period]])</f>
        <v>1.0512985179999959</v>
      </c>
      <c r="J874" s="60">
        <f>Table8[[#This Row],[Erorr ]]^2</f>
        <v>1.1052285739489875</v>
      </c>
      <c r="K874" s="60">
        <f>ABS(Table8[[#This Row],[Erorr ]])</f>
        <v>1.0512985179999959</v>
      </c>
      <c r="L874" s="8">
        <f>Table8[[#This Row],[Abs Erorr ]]/Table8[[#This Row],[Adj Close]]</f>
        <v>1.2154183905672309E-2</v>
      </c>
      <c r="M874" s="64">
        <f t="shared" si="27"/>
        <v>87.505462648000005</v>
      </c>
      <c r="N874" s="60">
        <f>(Table8[[#This Row],[Adj Close]]-Table8[[#This Row],[Forecast 6 Period ]])</f>
        <v>-1.0086212180000018</v>
      </c>
      <c r="O874" s="60">
        <f>Table8[[#This Row],[Erorr 2]]^2</f>
        <v>1.0173167613998071</v>
      </c>
      <c r="P874" s="60">
        <f>ABS(Table8[[#This Row],[Erorr 2]])</f>
        <v>1.0086212180000018</v>
      </c>
      <c r="Q874" s="8">
        <f>Table8[[#This Row],[Abs Erorr 4]]/Table8[[#This Row],[Adj Close]]</f>
        <v>1.166078669839357E-2</v>
      </c>
    </row>
    <row r="875" spans="6:17" x14ac:dyDescent="0.3">
      <c r="F875" s="97">
        <v>44733</v>
      </c>
      <c r="G875" s="98">
        <v>86.695388789999996</v>
      </c>
      <c r="H875" s="60">
        <f t="shared" si="26"/>
        <v>86.002463534</v>
      </c>
      <c r="I875" s="60">
        <f>(Table8[[#This Row],[Adj Close]]-Table8[[#This Row],[Forecast 3 Period]])</f>
        <v>0.69292525599999522</v>
      </c>
      <c r="J875" s="60">
        <f>Table8[[#This Row],[Erorr ]]^2</f>
        <v>0.4801454104026589</v>
      </c>
      <c r="K875" s="60">
        <f>ABS(Table8[[#This Row],[Erorr ]])</f>
        <v>0.69292525599999522</v>
      </c>
      <c r="L875" s="8">
        <f>Table8[[#This Row],[Abs Erorr ]]/Table8[[#This Row],[Adj Close]]</f>
        <v>7.9926425807772799E-3</v>
      </c>
      <c r="M875" s="64">
        <f t="shared" si="27"/>
        <v>86.560380555999998</v>
      </c>
      <c r="N875" s="60">
        <f>(Table8[[#This Row],[Adj Close]]-Table8[[#This Row],[Forecast 6 Period ]])</f>
        <v>0.13500823399999717</v>
      </c>
      <c r="O875" s="60">
        <f>Table8[[#This Row],[Erorr 2]]^2</f>
        <v>1.8227223247797991E-2</v>
      </c>
      <c r="P875" s="60">
        <f>ABS(Table8[[#This Row],[Erorr 2]])</f>
        <v>0.13500823399999717</v>
      </c>
      <c r="Q875" s="8">
        <f>Table8[[#This Row],[Abs Erorr 4]]/Table8[[#This Row],[Adj Close]]</f>
        <v>1.5572712215066494E-3</v>
      </c>
    </row>
    <row r="876" spans="6:17" x14ac:dyDescent="0.3">
      <c r="F876" s="97">
        <v>44734</v>
      </c>
      <c r="G876" s="98">
        <v>86.089820860000003</v>
      </c>
      <c r="H876" s="60">
        <f t="shared" si="26"/>
        <v>85.950840758999988</v>
      </c>
      <c r="I876" s="60">
        <f>(Table8[[#This Row],[Adj Close]]-Table8[[#This Row],[Forecast 3 Period]])</f>
        <v>0.13898010100001557</v>
      </c>
      <c r="J876" s="60">
        <f>Table8[[#This Row],[Erorr ]]^2</f>
        <v>1.9315468473974529E-2</v>
      </c>
      <c r="K876" s="60">
        <f>ABS(Table8[[#This Row],[Erorr ]])</f>
        <v>0.13898010100001557</v>
      </c>
      <c r="L876" s="8">
        <f>Table8[[#This Row],[Abs Erorr ]]/Table8[[#This Row],[Adj Close]]</f>
        <v>1.6143616006127621E-3</v>
      </c>
      <c r="M876" s="64">
        <f t="shared" si="27"/>
        <v>86.202002717000013</v>
      </c>
      <c r="N876" s="60">
        <f>(Table8[[#This Row],[Adj Close]]-Table8[[#This Row],[Forecast 6 Period ]])</f>
        <v>-0.11218185700001015</v>
      </c>
      <c r="O876" s="60">
        <f>Table8[[#This Row],[Erorr 2]]^2</f>
        <v>1.2584769039970727E-2</v>
      </c>
      <c r="P876" s="60">
        <f>ABS(Table8[[#This Row],[Erorr 2]])</f>
        <v>0.11218185700001015</v>
      </c>
      <c r="Q876" s="8">
        <f>Table8[[#This Row],[Abs Erorr 4]]/Table8[[#This Row],[Adj Close]]</f>
        <v>1.3030792244583856E-3</v>
      </c>
    </row>
    <row r="877" spans="6:17" x14ac:dyDescent="0.3">
      <c r="F877" s="97">
        <v>44735</v>
      </c>
      <c r="G877" s="98">
        <v>87.896598819999994</v>
      </c>
      <c r="H877" s="60">
        <f t="shared" si="26"/>
        <v>86.393597410000012</v>
      </c>
      <c r="I877" s="60">
        <f>(Table8[[#This Row],[Adj Close]]-Table8[[#This Row],[Forecast 3 Period]])</f>
        <v>1.5030014099999818</v>
      </c>
      <c r="J877" s="60">
        <f>Table8[[#This Row],[Erorr ]]^2</f>
        <v>2.2590132384619332</v>
      </c>
      <c r="K877" s="60">
        <f>ABS(Table8[[#This Row],[Erorr ]])</f>
        <v>1.5030014099999818</v>
      </c>
      <c r="L877" s="8">
        <f>Table8[[#This Row],[Abs Erorr ]]/Table8[[#This Row],[Adj Close]]</f>
        <v>1.7099653799778073E-2</v>
      </c>
      <c r="M877" s="64">
        <f t="shared" si="27"/>
        <v>85.965731812000001</v>
      </c>
      <c r="N877" s="60">
        <f>(Table8[[#This Row],[Adj Close]]-Table8[[#This Row],[Forecast 6 Period ]])</f>
        <v>1.9308670079999928</v>
      </c>
      <c r="O877" s="60">
        <f>Table8[[#This Row],[Erorr 2]]^2</f>
        <v>3.728247402582844</v>
      </c>
      <c r="P877" s="60">
        <f>ABS(Table8[[#This Row],[Erorr 2]])</f>
        <v>1.9308670079999928</v>
      </c>
      <c r="Q877" s="8">
        <f>Table8[[#This Row],[Abs Erorr 4]]/Table8[[#This Row],[Adj Close]]</f>
        <v>2.1967482632111165E-2</v>
      </c>
    </row>
    <row r="878" spans="6:17" x14ac:dyDescent="0.3">
      <c r="F878" s="97">
        <v>44736</v>
      </c>
      <c r="G878" s="98">
        <v>89.961486820000005</v>
      </c>
      <c r="H878" s="60">
        <f t="shared" si="26"/>
        <v>86.994202423000004</v>
      </c>
      <c r="I878" s="60">
        <f>(Table8[[#This Row],[Adj Close]]-Table8[[#This Row],[Forecast 3 Period]])</f>
        <v>2.9672843970000002</v>
      </c>
      <c r="J878" s="60">
        <f>Table8[[#This Row],[Erorr ]]^2</f>
        <v>8.8047766926796545</v>
      </c>
      <c r="K878" s="60">
        <f>ABS(Table8[[#This Row],[Erorr ]])</f>
        <v>2.9672843970000002</v>
      </c>
      <c r="L878" s="8">
        <f>Table8[[#This Row],[Abs Erorr ]]/Table8[[#This Row],[Adj Close]]</f>
        <v>3.2983941260743159E-2</v>
      </c>
      <c r="M878" s="64">
        <f t="shared" si="27"/>
        <v>86.570305634000007</v>
      </c>
      <c r="N878" s="60">
        <f>(Table8[[#This Row],[Adj Close]]-Table8[[#This Row],[Forecast 6 Period ]])</f>
        <v>3.3911811859999972</v>
      </c>
      <c r="O878" s="60">
        <f>Table8[[#This Row],[Erorr 2]]^2</f>
        <v>11.500109836280348</v>
      </c>
      <c r="P878" s="60">
        <f>ABS(Table8[[#This Row],[Erorr 2]])</f>
        <v>3.3911811859999972</v>
      </c>
      <c r="Q878" s="8">
        <f>Table8[[#This Row],[Abs Erorr 4]]/Table8[[#This Row],[Adj Close]]</f>
        <v>3.7695921953638481E-2</v>
      </c>
    </row>
    <row r="879" spans="6:17" x14ac:dyDescent="0.3">
      <c r="F879" s="97">
        <v>44739</v>
      </c>
      <c r="G879" s="98">
        <v>90.378433229999999</v>
      </c>
      <c r="H879" s="60">
        <f t="shared" si="26"/>
        <v>88.180520631999997</v>
      </c>
      <c r="I879" s="60">
        <f>(Table8[[#This Row],[Adj Close]]-Table8[[#This Row],[Forecast 3 Period]])</f>
        <v>2.197912598000002</v>
      </c>
      <c r="J879" s="60">
        <f>Table8[[#This Row],[Erorr ]]^2</f>
        <v>4.8308197884471182</v>
      </c>
      <c r="K879" s="60">
        <f>ABS(Table8[[#This Row],[Erorr ]])</f>
        <v>2.197912598000002</v>
      </c>
      <c r="L879" s="8">
        <f>Table8[[#This Row],[Abs Erorr ]]/Table8[[#This Row],[Adj Close]]</f>
        <v>2.431899424950899E-2</v>
      </c>
      <c r="M879" s="64">
        <f t="shared" si="27"/>
        <v>87.219554138999996</v>
      </c>
      <c r="N879" s="60">
        <f>(Table8[[#This Row],[Adj Close]]-Table8[[#This Row],[Forecast 6 Period ]])</f>
        <v>3.1588790910000029</v>
      </c>
      <c r="O879" s="60">
        <f>Table8[[#This Row],[Erorr 2]]^2</f>
        <v>9.9785171115570037</v>
      </c>
      <c r="P879" s="60">
        <f>ABS(Table8[[#This Row],[Erorr 2]])</f>
        <v>3.1588790910000029</v>
      </c>
      <c r="Q879" s="8">
        <f>Table8[[#This Row],[Abs Erorr 4]]/Table8[[#This Row],[Adj Close]]</f>
        <v>3.4951691217761142E-2</v>
      </c>
    </row>
    <row r="880" spans="6:17" x14ac:dyDescent="0.3">
      <c r="F880" s="97">
        <v>44740</v>
      </c>
      <c r="G880" s="98">
        <v>87.916450499999996</v>
      </c>
      <c r="H880" s="60">
        <f t="shared" si="26"/>
        <v>89.508798983999995</v>
      </c>
      <c r="I880" s="60">
        <f>(Table8[[#This Row],[Adj Close]]-Table8[[#This Row],[Forecast 3 Period]])</f>
        <v>-1.5923484839999986</v>
      </c>
      <c r="J880" s="60">
        <f>Table8[[#This Row],[Erorr ]]^2</f>
        <v>2.5355736944970939</v>
      </c>
      <c r="K880" s="60">
        <f>ABS(Table8[[#This Row],[Erorr ]])</f>
        <v>1.5923484839999986</v>
      </c>
      <c r="L880" s="8">
        <f>Table8[[#This Row],[Abs Erorr ]]/Table8[[#This Row],[Adj Close]]</f>
        <v>1.811206520445225E-2</v>
      </c>
      <c r="M880" s="64">
        <f t="shared" si="27"/>
        <v>88.18449096800002</v>
      </c>
      <c r="N880" s="60">
        <f>(Table8[[#This Row],[Adj Close]]-Table8[[#This Row],[Forecast 6 Period ]])</f>
        <v>-0.26804046800002368</v>
      </c>
      <c r="O880" s="60">
        <f>Table8[[#This Row],[Erorr 2]]^2</f>
        <v>7.1845692485671714E-2</v>
      </c>
      <c r="P880" s="60">
        <f>ABS(Table8[[#This Row],[Erorr 2]])</f>
        <v>0.26804046800002368</v>
      </c>
      <c r="Q880" s="8">
        <f>Table8[[#This Row],[Abs Erorr 4]]/Table8[[#This Row],[Adj Close]]</f>
        <v>3.0488090280672065E-3</v>
      </c>
    </row>
    <row r="881" spans="6:17" x14ac:dyDescent="0.3">
      <c r="F881" s="97">
        <v>44741</v>
      </c>
      <c r="G881" s="98">
        <v>87.866821290000004</v>
      </c>
      <c r="H881" s="60">
        <f t="shared" si="26"/>
        <v>89.26855621499999</v>
      </c>
      <c r="I881" s="60">
        <f>(Table8[[#This Row],[Adj Close]]-Table8[[#This Row],[Forecast 3 Period]])</f>
        <v>-1.4017349249999853</v>
      </c>
      <c r="J881" s="60">
        <f>Table8[[#This Row],[Erorr ]]^2</f>
        <v>1.9648607999647145</v>
      </c>
      <c r="K881" s="60">
        <f>ABS(Table8[[#This Row],[Erorr ]])</f>
        <v>1.4017349249999853</v>
      </c>
      <c r="L881" s="8">
        <f>Table8[[#This Row],[Abs Erorr ]]/Table8[[#This Row],[Adj Close]]</f>
        <v>1.5952949070202848E-2</v>
      </c>
      <c r="M881" s="64">
        <f t="shared" si="27"/>
        <v>88.509114839000006</v>
      </c>
      <c r="N881" s="60">
        <f>(Table8[[#This Row],[Adj Close]]-Table8[[#This Row],[Forecast 6 Period ]])</f>
        <v>-0.64229354900000146</v>
      </c>
      <c r="O881" s="60">
        <f>Table8[[#This Row],[Erorr 2]]^2</f>
        <v>0.4125410030870173</v>
      </c>
      <c r="P881" s="60">
        <f>ABS(Table8[[#This Row],[Erorr 2]])</f>
        <v>0.64229354900000146</v>
      </c>
      <c r="Q881" s="8">
        <f>Table8[[#This Row],[Abs Erorr 4]]/Table8[[#This Row],[Adj Close]]</f>
        <v>7.3098530204039596E-3</v>
      </c>
    </row>
    <row r="882" spans="6:17" x14ac:dyDescent="0.3">
      <c r="F882" s="97">
        <v>44742</v>
      </c>
      <c r="G882" s="98">
        <v>87.956161499999993</v>
      </c>
      <c r="H882" s="60">
        <f t="shared" si="26"/>
        <v>88.635193635000007</v>
      </c>
      <c r="I882" s="60">
        <f>(Table8[[#This Row],[Adj Close]]-Table8[[#This Row],[Forecast 3 Period]])</f>
        <v>-0.67903213500001414</v>
      </c>
      <c r="J882" s="60">
        <f>Table8[[#This Row],[Erorr ]]^2</f>
        <v>0.46108464036267743</v>
      </c>
      <c r="K882" s="60">
        <f>ABS(Table8[[#This Row],[Erorr ]])</f>
        <v>0.67903213500001414</v>
      </c>
      <c r="L882" s="8">
        <f>Table8[[#This Row],[Abs Erorr ]]/Table8[[#This Row],[Adj Close]]</f>
        <v>7.7201201532653765E-3</v>
      </c>
      <c r="M882" s="64">
        <f t="shared" si="27"/>
        <v>88.623280335999993</v>
      </c>
      <c r="N882" s="60">
        <f>(Table8[[#This Row],[Adj Close]]-Table8[[#This Row],[Forecast 6 Period ]])</f>
        <v>-0.66711883600000021</v>
      </c>
      <c r="O882" s="60">
        <f>Table8[[#This Row],[Erorr 2]]^2</f>
        <v>0.44504754134599517</v>
      </c>
      <c r="P882" s="60">
        <f>ABS(Table8[[#This Row],[Erorr 2]])</f>
        <v>0.66711883600000021</v>
      </c>
      <c r="Q882" s="8">
        <f>Table8[[#This Row],[Abs Erorr 4]]/Table8[[#This Row],[Adj Close]]</f>
        <v>7.5846742811758591E-3</v>
      </c>
    </row>
    <row r="883" spans="6:17" x14ac:dyDescent="0.3">
      <c r="F883" s="97">
        <v>44743</v>
      </c>
      <c r="G883" s="98">
        <v>87.638481139999996</v>
      </c>
      <c r="H883" s="60">
        <f t="shared" si="26"/>
        <v>87.917446136999999</v>
      </c>
      <c r="I883" s="60">
        <f>(Table8[[#This Row],[Adj Close]]-Table8[[#This Row],[Forecast 3 Period]])</f>
        <v>-0.27896499700000277</v>
      </c>
      <c r="J883" s="60">
        <f>Table8[[#This Row],[Erorr ]]^2</f>
        <v>7.7821469551211553E-2</v>
      </c>
      <c r="K883" s="60">
        <f>ABS(Table8[[#This Row],[Erorr ]])</f>
        <v>0.27896499700000277</v>
      </c>
      <c r="L883" s="8">
        <f>Table8[[#This Row],[Abs Erorr ]]/Table8[[#This Row],[Adj Close]]</f>
        <v>3.1831336345773046E-3</v>
      </c>
      <c r="M883" s="64">
        <f t="shared" si="27"/>
        <v>88.609381868</v>
      </c>
      <c r="N883" s="60">
        <f>(Table8[[#This Row],[Adj Close]]-Table8[[#This Row],[Forecast 6 Period ]])</f>
        <v>-0.97090072800000371</v>
      </c>
      <c r="O883" s="60">
        <f>Table8[[#This Row],[Erorr 2]]^2</f>
        <v>0.94264822363093714</v>
      </c>
      <c r="P883" s="60">
        <f>ABS(Table8[[#This Row],[Erorr 2]])</f>
        <v>0.97090072800000371</v>
      </c>
      <c r="Q883" s="8">
        <f>Table8[[#This Row],[Abs Erorr 4]]/Table8[[#This Row],[Adj Close]]</f>
        <v>1.1078475064498406E-2</v>
      </c>
    </row>
    <row r="884" spans="6:17" x14ac:dyDescent="0.3">
      <c r="F884" s="97">
        <v>44747</v>
      </c>
      <c r="G884" s="98">
        <v>85.911132809999998</v>
      </c>
      <c r="H884" s="60">
        <f t="shared" si="26"/>
        <v>87.802287292999992</v>
      </c>
      <c r="I884" s="60">
        <f>(Table8[[#This Row],[Adj Close]]-Table8[[#This Row],[Forecast 3 Period]])</f>
        <v>-1.891154482999994</v>
      </c>
      <c r="J884" s="60">
        <f>Table8[[#This Row],[Erorr ]]^2</f>
        <v>3.5764652785709745</v>
      </c>
      <c r="K884" s="60">
        <f>ABS(Table8[[#This Row],[Erorr ]])</f>
        <v>1.891154482999994</v>
      </c>
      <c r="L884" s="8">
        <f>Table8[[#This Row],[Abs Erorr ]]/Table8[[#This Row],[Adj Close]]</f>
        <v>2.2012915219991894E-2</v>
      </c>
      <c r="M884" s="64">
        <f t="shared" si="27"/>
        <v>88.309574890999997</v>
      </c>
      <c r="N884" s="60">
        <f>(Table8[[#This Row],[Adj Close]]-Table8[[#This Row],[Forecast 6 Period ]])</f>
        <v>-2.3984420809999989</v>
      </c>
      <c r="O884" s="60">
        <f>Table8[[#This Row],[Erorr 2]]^2</f>
        <v>5.7525244159116049</v>
      </c>
      <c r="P884" s="60">
        <f>ABS(Table8[[#This Row],[Erorr 2]])</f>
        <v>2.3984420809999989</v>
      </c>
      <c r="Q884" s="8">
        <f>Table8[[#This Row],[Abs Erorr 4]]/Table8[[#This Row],[Adj Close]]</f>
        <v>2.7917709877069877E-2</v>
      </c>
    </row>
    <row r="885" spans="6:17" x14ac:dyDescent="0.3">
      <c r="F885" s="97">
        <v>44748</v>
      </c>
      <c r="G885" s="98">
        <v>83.508720400000001</v>
      </c>
      <c r="H885" s="60">
        <f t="shared" si="26"/>
        <v>87.042845916000005</v>
      </c>
      <c r="I885" s="60">
        <f>(Table8[[#This Row],[Adj Close]]-Table8[[#This Row],[Forecast 3 Period]])</f>
        <v>-3.5341255160000031</v>
      </c>
      <c r="J885" s="60">
        <f>Table8[[#This Row],[Erorr ]]^2</f>
        <v>12.490043162842289</v>
      </c>
      <c r="K885" s="60">
        <f>ABS(Table8[[#This Row],[Erorr ]])</f>
        <v>3.5341255160000031</v>
      </c>
      <c r="L885" s="8">
        <f>Table8[[#This Row],[Abs Erorr ]]/Table8[[#This Row],[Adj Close]]</f>
        <v>4.2320436704955222E-2</v>
      </c>
      <c r="M885" s="64">
        <f t="shared" si="27"/>
        <v>87.704007720999996</v>
      </c>
      <c r="N885" s="60">
        <f>(Table8[[#This Row],[Adj Close]]-Table8[[#This Row],[Forecast 6 Period ]])</f>
        <v>-4.195287320999995</v>
      </c>
      <c r="O885" s="60">
        <f>Table8[[#This Row],[Erorr 2]]^2</f>
        <v>17.600435705743315</v>
      </c>
      <c r="P885" s="60">
        <f>ABS(Table8[[#This Row],[Erorr 2]])</f>
        <v>4.195287320999995</v>
      </c>
      <c r="Q885" s="8">
        <f>Table8[[#This Row],[Abs Erorr 4]]/Table8[[#This Row],[Adj Close]]</f>
        <v>5.0237715305717877E-2</v>
      </c>
    </row>
    <row r="886" spans="6:17" x14ac:dyDescent="0.3">
      <c r="F886" s="97">
        <v>44749</v>
      </c>
      <c r="G886" s="98">
        <v>86.169242859999997</v>
      </c>
      <c r="H886" s="60">
        <f t="shared" si="26"/>
        <v>85.468372344999992</v>
      </c>
      <c r="I886" s="60">
        <f>(Table8[[#This Row],[Adj Close]]-Table8[[#This Row],[Forecast 3 Period]])</f>
        <v>0.70087051500000541</v>
      </c>
      <c r="J886" s="60">
        <f>Table8[[#This Row],[Erorr ]]^2</f>
        <v>0.49121947879637279</v>
      </c>
      <c r="K886" s="60">
        <f>ABS(Table8[[#This Row],[Erorr ]])</f>
        <v>0.70087051500000541</v>
      </c>
      <c r="L886" s="8">
        <f>Table8[[#This Row],[Abs Erorr ]]/Table8[[#This Row],[Adj Close]]</f>
        <v>8.1336506128841888E-3</v>
      </c>
      <c r="M886" s="64">
        <f t="shared" si="27"/>
        <v>86.581226349000005</v>
      </c>
      <c r="N886" s="60">
        <f>(Table8[[#This Row],[Adj Close]]-Table8[[#This Row],[Forecast 6 Period ]])</f>
        <v>-0.41198348900000781</v>
      </c>
      <c r="O886" s="60">
        <f>Table8[[#This Row],[Erorr 2]]^2</f>
        <v>0.16973039520861954</v>
      </c>
      <c r="P886" s="60">
        <f>ABS(Table8[[#This Row],[Erorr 2]])</f>
        <v>0.41198348900000781</v>
      </c>
      <c r="Q886" s="8">
        <f>Table8[[#This Row],[Abs Erorr 4]]/Table8[[#This Row],[Adj Close]]</f>
        <v>4.7810967733505723E-3</v>
      </c>
    </row>
    <row r="887" spans="6:17" x14ac:dyDescent="0.3">
      <c r="F887" s="97">
        <v>44750</v>
      </c>
      <c r="G887" s="98">
        <v>84.91840363</v>
      </c>
      <c r="H887" s="60">
        <f t="shared" si="26"/>
        <v>85.293653106999997</v>
      </c>
      <c r="I887" s="60">
        <f>(Table8[[#This Row],[Adj Close]]-Table8[[#This Row],[Forecast 3 Period]])</f>
        <v>-0.375249476999997</v>
      </c>
      <c r="J887" s="60">
        <f>Table8[[#This Row],[Erorr ]]^2</f>
        <v>0.14081216998877127</v>
      </c>
      <c r="K887" s="60">
        <f>ABS(Table8[[#This Row],[Erorr ]])</f>
        <v>0.375249476999997</v>
      </c>
      <c r="L887" s="8">
        <f>Table8[[#This Row],[Abs Erorr ]]/Table8[[#This Row],[Adj Close]]</f>
        <v>4.4189417247526867E-3</v>
      </c>
      <c r="M887" s="64">
        <f t="shared" si="27"/>
        <v>86.22781372099999</v>
      </c>
      <c r="N887" s="60">
        <f>(Table8[[#This Row],[Adj Close]]-Table8[[#This Row],[Forecast 6 Period ]])</f>
        <v>-1.3094100909999895</v>
      </c>
      <c r="O887" s="60">
        <f>Table8[[#This Row],[Erorr 2]]^2</f>
        <v>1.7145547864126007</v>
      </c>
      <c r="P887" s="60">
        <f>ABS(Table8[[#This Row],[Erorr 2]])</f>
        <v>1.3094100909999895</v>
      </c>
      <c r="Q887" s="8">
        <f>Table8[[#This Row],[Abs Erorr 4]]/Table8[[#This Row],[Adj Close]]</f>
        <v>1.5419626783202984E-2</v>
      </c>
    </row>
    <row r="888" spans="6:17" x14ac:dyDescent="0.3">
      <c r="F888" s="97">
        <v>44753</v>
      </c>
      <c r="G888" s="98">
        <v>81.205581670000001</v>
      </c>
      <c r="H888" s="60">
        <f t="shared" si="26"/>
        <v>84.870750430000001</v>
      </c>
      <c r="I888" s="60">
        <f>(Table8[[#This Row],[Adj Close]]-Table8[[#This Row],[Forecast 3 Period]])</f>
        <v>-3.6651687600000002</v>
      </c>
      <c r="J888" s="60">
        <f>Table8[[#This Row],[Erorr ]]^2</f>
        <v>13.43346203927994</v>
      </c>
      <c r="K888" s="60">
        <f>ABS(Table8[[#This Row],[Erorr ]])</f>
        <v>3.6651687600000002</v>
      </c>
      <c r="L888" s="8">
        <f>Table8[[#This Row],[Abs Erorr ]]/Table8[[#This Row],[Adj Close]]</f>
        <v>4.5134443773758887E-2</v>
      </c>
      <c r="M888" s="64">
        <f t="shared" si="27"/>
        <v>85.660964203999995</v>
      </c>
      <c r="N888" s="60">
        <f>(Table8[[#This Row],[Adj Close]]-Table8[[#This Row],[Forecast 6 Period ]])</f>
        <v>-4.4553825339999946</v>
      </c>
      <c r="O888" s="60">
        <f>Table8[[#This Row],[Erorr 2]]^2</f>
        <v>19.850433524272212</v>
      </c>
      <c r="P888" s="60">
        <f>ABS(Table8[[#This Row],[Erorr 2]])</f>
        <v>4.4553825339999946</v>
      </c>
      <c r="Q888" s="8">
        <f>Table8[[#This Row],[Abs Erorr 4]]/Table8[[#This Row],[Adj Close]]</f>
        <v>5.4865471589201839E-2</v>
      </c>
    </row>
    <row r="889" spans="6:17" x14ac:dyDescent="0.3">
      <c r="F889" s="97">
        <v>44754</v>
      </c>
      <c r="G889" s="98">
        <v>79.815750120000004</v>
      </c>
      <c r="H889" s="60">
        <f t="shared" si="26"/>
        <v>83.808526615000005</v>
      </c>
      <c r="I889" s="60">
        <f>(Table8[[#This Row],[Adj Close]]-Table8[[#This Row],[Forecast 3 Period]])</f>
        <v>-3.9927764950000011</v>
      </c>
      <c r="J889" s="60">
        <f>Table8[[#This Row],[Erorr ]]^2</f>
        <v>15.942264139024493</v>
      </c>
      <c r="K889" s="60">
        <f>ABS(Table8[[#This Row],[Erorr ]])</f>
        <v>3.9927764950000011</v>
      </c>
      <c r="L889" s="8">
        <f>Table8[[#This Row],[Abs Erorr ]]/Table8[[#This Row],[Adj Close]]</f>
        <v>5.0024919755775152E-2</v>
      </c>
      <c r="M889" s="64">
        <f t="shared" si="27"/>
        <v>84.515351107000001</v>
      </c>
      <c r="N889" s="60">
        <f>(Table8[[#This Row],[Adj Close]]-Table8[[#This Row],[Forecast 6 Period ]])</f>
        <v>-4.6996009869999966</v>
      </c>
      <c r="O889" s="60">
        <f>Table8[[#This Row],[Erorr 2]]^2</f>
        <v>22.086249437011343</v>
      </c>
      <c r="P889" s="60">
        <f>ABS(Table8[[#This Row],[Erorr 2]])</f>
        <v>4.6996009869999966</v>
      </c>
      <c r="Q889" s="8">
        <f>Table8[[#This Row],[Abs Erorr 4]]/Table8[[#This Row],[Adj Close]]</f>
        <v>5.8880621680988045E-2</v>
      </c>
    </row>
    <row r="890" spans="6:17" x14ac:dyDescent="0.3">
      <c r="F890" s="97">
        <v>44755</v>
      </c>
      <c r="G890" s="98">
        <v>80.758842470000005</v>
      </c>
      <c r="H890" s="60">
        <f t="shared" si="26"/>
        <v>81.763495637999995</v>
      </c>
      <c r="I890" s="60">
        <f>(Table8[[#This Row],[Adj Close]]-Table8[[#This Row],[Forecast 3 Period]])</f>
        <v>-1.0046531679999902</v>
      </c>
      <c r="J890" s="60">
        <f>Table8[[#This Row],[Erorr ]]^2</f>
        <v>1.0093279879724164</v>
      </c>
      <c r="K890" s="60">
        <f>ABS(Table8[[#This Row],[Erorr ]])</f>
        <v>1.0046531679999902</v>
      </c>
      <c r="L890" s="8">
        <f>Table8[[#This Row],[Abs Erorr ]]/Table8[[#This Row],[Adj Close]]</f>
        <v>1.2440163049305654E-2</v>
      </c>
      <c r="M890" s="64">
        <f t="shared" si="27"/>
        <v>83.363780977000005</v>
      </c>
      <c r="N890" s="60">
        <f>(Table8[[#This Row],[Adj Close]]-Table8[[#This Row],[Forecast 6 Period ]])</f>
        <v>-2.604938507</v>
      </c>
      <c r="O890" s="60">
        <f>Table8[[#This Row],[Erorr 2]]^2</f>
        <v>6.7857046252513884</v>
      </c>
      <c r="P890" s="60">
        <f>ABS(Table8[[#This Row],[Erorr 2]])</f>
        <v>2.604938507</v>
      </c>
      <c r="Q890" s="8">
        <f>Table8[[#This Row],[Abs Erorr 4]]/Table8[[#This Row],[Adj Close]]</f>
        <v>3.2255768251850225E-2</v>
      </c>
    </row>
    <row r="891" spans="6:17" x14ac:dyDescent="0.3">
      <c r="F891" s="97">
        <v>44756</v>
      </c>
      <c r="G891" s="98">
        <v>77.681373600000001</v>
      </c>
      <c r="H891" s="60">
        <f t="shared" si="26"/>
        <v>80.609936525000009</v>
      </c>
      <c r="I891" s="60">
        <f>(Table8[[#This Row],[Adj Close]]-Table8[[#This Row],[Forecast 3 Period]])</f>
        <v>-2.9285629250000085</v>
      </c>
      <c r="J891" s="60">
        <f>Table8[[#This Row],[Erorr ]]^2</f>
        <v>8.5764808056846054</v>
      </c>
      <c r="K891" s="60">
        <f>ABS(Table8[[#This Row],[Erorr ]])</f>
        <v>2.9285629250000085</v>
      </c>
      <c r="L891" s="8">
        <f>Table8[[#This Row],[Abs Erorr ]]/Table8[[#This Row],[Adj Close]]</f>
        <v>3.7699679978367533E-2</v>
      </c>
      <c r="M891" s="64">
        <f t="shared" si="27"/>
        <v>82.307511904000009</v>
      </c>
      <c r="N891" s="60">
        <f>(Table8[[#This Row],[Adj Close]]-Table8[[#This Row],[Forecast 6 Period ]])</f>
        <v>-4.6261383040000084</v>
      </c>
      <c r="O891" s="60">
        <f>Table8[[#This Row],[Erorr 2]]^2</f>
        <v>21.401155607736072</v>
      </c>
      <c r="P891" s="60">
        <f>ABS(Table8[[#This Row],[Erorr 2]])</f>
        <v>4.6261383040000084</v>
      </c>
      <c r="Q891" s="8">
        <f>Table8[[#This Row],[Abs Erorr 4]]/Table8[[#This Row],[Adj Close]]</f>
        <v>5.9552735612285933E-2</v>
      </c>
    </row>
    <row r="892" spans="6:17" x14ac:dyDescent="0.3">
      <c r="F892" s="97">
        <v>44757</v>
      </c>
      <c r="G892" s="98">
        <v>80.232696529999998</v>
      </c>
      <c r="H892" s="60">
        <f t="shared" si="26"/>
        <v>79.244927216999997</v>
      </c>
      <c r="I892" s="60">
        <f>(Table8[[#This Row],[Adj Close]]-Table8[[#This Row],[Forecast 3 Period]])</f>
        <v>0.98776931300000115</v>
      </c>
      <c r="J892" s="60">
        <f>Table8[[#This Row],[Erorr ]]^2</f>
        <v>0.97568821570449427</v>
      </c>
      <c r="K892" s="60">
        <f>ABS(Table8[[#This Row],[Erorr ]])</f>
        <v>0.98776931300000115</v>
      </c>
      <c r="L892" s="8">
        <f>Table8[[#This Row],[Abs Erorr ]]/Table8[[#This Row],[Adj Close]]</f>
        <v>1.2311306433913287E-2</v>
      </c>
      <c r="M892" s="64">
        <f t="shared" si="27"/>
        <v>81.001074220999996</v>
      </c>
      <c r="N892" s="60">
        <f>(Table8[[#This Row],[Adj Close]]-Table8[[#This Row],[Forecast 6 Period ]])</f>
        <v>-0.76837769099999775</v>
      </c>
      <c r="O892" s="60">
        <f>Table8[[#This Row],[Erorr 2]]^2</f>
        <v>0.59040427602648804</v>
      </c>
      <c r="P892" s="60">
        <f>ABS(Table8[[#This Row],[Erorr 2]])</f>
        <v>0.76837769099999775</v>
      </c>
      <c r="Q892" s="8">
        <f>Table8[[#This Row],[Abs Erorr 4]]/Table8[[#This Row],[Adj Close]]</f>
        <v>9.5768648472719826E-3</v>
      </c>
    </row>
    <row r="893" spans="6:17" x14ac:dyDescent="0.3">
      <c r="F893" s="97">
        <v>44760</v>
      </c>
      <c r="G893" s="98">
        <v>82.942863459999998</v>
      </c>
      <c r="H893" s="60">
        <f t="shared" si="26"/>
        <v>79.625143433000005</v>
      </c>
      <c r="I893" s="60">
        <f>(Table8[[#This Row],[Adj Close]]-Table8[[#This Row],[Forecast 3 Period]])</f>
        <v>3.3177200269999929</v>
      </c>
      <c r="J893" s="60">
        <f>Table8[[#This Row],[Erorr ]]^2</f>
        <v>11.007266177556835</v>
      </c>
      <c r="K893" s="60">
        <f>ABS(Table8[[#This Row],[Erorr ]])</f>
        <v>3.3177200269999929</v>
      </c>
      <c r="L893" s="8">
        <f>Table8[[#This Row],[Abs Erorr ]]/Table8[[#This Row],[Adj Close]]</f>
        <v>4.0000066173263911E-2</v>
      </c>
      <c r="M893" s="64">
        <f t="shared" si="27"/>
        <v>80.310131073999997</v>
      </c>
      <c r="N893" s="60">
        <f>(Table8[[#This Row],[Adj Close]]-Table8[[#This Row],[Forecast 6 Period ]])</f>
        <v>2.6327323860000007</v>
      </c>
      <c r="O893" s="60">
        <f>Table8[[#This Row],[Erorr 2]]^2</f>
        <v>6.931279816293257</v>
      </c>
      <c r="P893" s="60">
        <f>ABS(Table8[[#This Row],[Erorr 2]])</f>
        <v>2.6327323860000007</v>
      </c>
      <c r="Q893" s="8">
        <f>Table8[[#This Row],[Abs Erorr 4]]/Table8[[#This Row],[Adj Close]]</f>
        <v>3.1741517909731454E-2</v>
      </c>
    </row>
    <row r="894" spans="6:17" x14ac:dyDescent="0.3">
      <c r="F894" s="97">
        <v>44761</v>
      </c>
      <c r="G894" s="98">
        <v>89.266571040000002</v>
      </c>
      <c r="H894" s="60">
        <f t="shared" si="26"/>
        <v>80.55136642299999</v>
      </c>
      <c r="I894" s="60">
        <f>(Table8[[#This Row],[Adj Close]]-Table8[[#This Row],[Forecast 3 Period]])</f>
        <v>8.7152046170000119</v>
      </c>
      <c r="J894" s="60">
        <f>Table8[[#This Row],[Erorr ]]^2</f>
        <v>75.954791516178318</v>
      </c>
      <c r="K894" s="60">
        <f>ABS(Table8[[#This Row],[Erorr ]])</f>
        <v>8.7152046170000119</v>
      </c>
      <c r="L894" s="8">
        <f>Table8[[#This Row],[Abs Erorr ]]/Table8[[#This Row],[Adj Close]]</f>
        <v>9.7631224269774664E-2</v>
      </c>
      <c r="M894" s="64">
        <f t="shared" si="27"/>
        <v>80.425288390999995</v>
      </c>
      <c r="N894" s="60">
        <f>(Table8[[#This Row],[Adj Close]]-Table8[[#This Row],[Forecast 6 Period ]])</f>
        <v>8.8412826490000072</v>
      </c>
      <c r="O894" s="60">
        <f>Table8[[#This Row],[Erorr 2]]^2</f>
        <v>78.168278879508577</v>
      </c>
      <c r="P894" s="60">
        <f>ABS(Table8[[#This Row],[Erorr 2]])</f>
        <v>8.8412826490000072</v>
      </c>
      <c r="Q894" s="8">
        <f>Table8[[#This Row],[Abs Erorr 4]]/Table8[[#This Row],[Adj Close]]</f>
        <v>9.9043601047902496E-2</v>
      </c>
    </row>
    <row r="895" spans="6:17" x14ac:dyDescent="0.3">
      <c r="F895" s="97">
        <v>44762</v>
      </c>
      <c r="G895" s="98">
        <v>87.420082089999994</v>
      </c>
      <c r="H895" s="60">
        <f t="shared" si="26"/>
        <v>84.659296412999993</v>
      </c>
      <c r="I895" s="60">
        <f>(Table8[[#This Row],[Adj Close]]-Table8[[#This Row],[Forecast 3 Period]])</f>
        <v>2.7607856770000012</v>
      </c>
      <c r="J895" s="60">
        <f>Table8[[#This Row],[Erorr ]]^2</f>
        <v>7.6219375543283547</v>
      </c>
      <c r="K895" s="60">
        <f>ABS(Table8[[#This Row],[Erorr ]])</f>
        <v>2.7607856770000012</v>
      </c>
      <c r="L895" s="8">
        <f>Table8[[#This Row],[Abs Erorr ]]/Table8[[#This Row],[Adj Close]]</f>
        <v>3.1580680445458059E-2</v>
      </c>
      <c r="M895" s="64">
        <f t="shared" si="27"/>
        <v>82.082160185000021</v>
      </c>
      <c r="N895" s="60">
        <f>(Table8[[#This Row],[Adj Close]]-Table8[[#This Row],[Forecast 6 Period ]])</f>
        <v>5.3379219049999733</v>
      </c>
      <c r="O895" s="60">
        <f>Table8[[#This Row],[Erorr 2]]^2</f>
        <v>28.493410263878545</v>
      </c>
      <c r="P895" s="60">
        <f>ABS(Table8[[#This Row],[Erorr 2]])</f>
        <v>5.3379219049999733</v>
      </c>
      <c r="Q895" s="8">
        <f>Table8[[#This Row],[Abs Erorr 4]]/Table8[[#This Row],[Adj Close]]</f>
        <v>6.1060591312468916E-2</v>
      </c>
    </row>
    <row r="896" spans="6:17" x14ac:dyDescent="0.3">
      <c r="F896" s="97">
        <v>44763</v>
      </c>
      <c r="G896" s="98">
        <v>89.028312679999999</v>
      </c>
      <c r="H896" s="60">
        <f t="shared" si="26"/>
        <v>86.630863185999999</v>
      </c>
      <c r="I896" s="60">
        <f>(Table8[[#This Row],[Adj Close]]-Table8[[#This Row],[Forecast 3 Period]])</f>
        <v>2.397449494</v>
      </c>
      <c r="J896" s="60">
        <f>Table8[[#This Row],[Erorr ]]^2</f>
        <v>5.7477640762808555</v>
      </c>
      <c r="K896" s="60">
        <f>ABS(Table8[[#This Row],[Erorr ]])</f>
        <v>2.397449494</v>
      </c>
      <c r="L896" s="8">
        <f>Table8[[#This Row],[Abs Erorr ]]/Table8[[#This Row],[Adj Close]]</f>
        <v>2.6929068088904502E-2</v>
      </c>
      <c r="M896" s="64">
        <f t="shared" si="27"/>
        <v>83.816464230999998</v>
      </c>
      <c r="N896" s="60">
        <f>(Table8[[#This Row],[Adj Close]]-Table8[[#This Row],[Forecast 6 Period ]])</f>
        <v>5.2118484490000014</v>
      </c>
      <c r="O896" s="60">
        <f>Table8[[#This Row],[Erorr 2]]^2</f>
        <v>27.163364255343719</v>
      </c>
      <c r="P896" s="60">
        <f>ABS(Table8[[#This Row],[Erorr 2]])</f>
        <v>5.2118484490000014</v>
      </c>
      <c r="Q896" s="8">
        <f>Table8[[#This Row],[Abs Erorr 4]]/Table8[[#This Row],[Adj Close]]</f>
        <v>5.8541471719600849E-2</v>
      </c>
    </row>
    <row r="897" spans="6:17" x14ac:dyDescent="0.3">
      <c r="F897" s="97">
        <v>44764</v>
      </c>
      <c r="G897" s="98">
        <v>89.236793520000006</v>
      </c>
      <c r="H897" s="60">
        <f t="shared" si="26"/>
        <v>88.617321011000001</v>
      </c>
      <c r="I897" s="60">
        <f>(Table8[[#This Row],[Adj Close]]-Table8[[#This Row],[Forecast 3 Period]])</f>
        <v>0.61947250900000483</v>
      </c>
      <c r="J897" s="60">
        <f>Table8[[#This Row],[Erorr ]]^2</f>
        <v>0.38374618940676108</v>
      </c>
      <c r="K897" s="60">
        <f>ABS(Table8[[#This Row],[Erorr ]])</f>
        <v>0.61947250900000483</v>
      </c>
      <c r="L897" s="8">
        <f>Table8[[#This Row],[Abs Erorr ]]/Table8[[#This Row],[Adj Close]]</f>
        <v>6.9418956527294642E-3</v>
      </c>
      <c r="M897" s="64">
        <f t="shared" si="27"/>
        <v>85.522972866999993</v>
      </c>
      <c r="N897" s="60">
        <f>(Table8[[#This Row],[Adj Close]]-Table8[[#This Row],[Forecast 6 Period ]])</f>
        <v>3.7138206530000133</v>
      </c>
      <c r="O897" s="60">
        <f>Table8[[#This Row],[Erorr 2]]^2</f>
        <v>13.792463842649445</v>
      </c>
      <c r="P897" s="60">
        <f>ABS(Table8[[#This Row],[Erorr 2]])</f>
        <v>3.7138206530000133</v>
      </c>
      <c r="Q897" s="8">
        <f>Table8[[#This Row],[Abs Erorr 4]]/Table8[[#This Row],[Adj Close]]</f>
        <v>4.1617594116799606E-2</v>
      </c>
    </row>
    <row r="898" spans="6:17" x14ac:dyDescent="0.3">
      <c r="F898" s="97">
        <v>44767</v>
      </c>
      <c r="G898" s="98">
        <v>89.365844730000006</v>
      </c>
      <c r="H898" s="60">
        <f t="shared" si="26"/>
        <v>88.629235839000003</v>
      </c>
      <c r="I898" s="60">
        <f>(Table8[[#This Row],[Adj Close]]-Table8[[#This Row],[Forecast 3 Period]])</f>
        <v>0.73660889100000304</v>
      </c>
      <c r="J898" s="60">
        <f>Table8[[#This Row],[Erorr ]]^2</f>
        <v>0.54259265830025438</v>
      </c>
      <c r="K898" s="60">
        <f>ABS(Table8[[#This Row],[Erorr ]])</f>
        <v>0.73660889100000304</v>
      </c>
      <c r="L898" s="8">
        <f>Table8[[#This Row],[Abs Erorr ]]/Table8[[#This Row],[Adj Close]]</f>
        <v>8.242622147482755E-3</v>
      </c>
      <c r="M898" s="64">
        <f t="shared" si="27"/>
        <v>87.307907865000004</v>
      </c>
      <c r="N898" s="60">
        <f>(Table8[[#This Row],[Adj Close]]-Table8[[#This Row],[Forecast 6 Period ]])</f>
        <v>2.0579368650000021</v>
      </c>
      <c r="O898" s="60">
        <f>Table8[[#This Row],[Erorr 2]]^2</f>
        <v>4.2351041403260368</v>
      </c>
      <c r="P898" s="60">
        <f>ABS(Table8[[#This Row],[Erorr 2]])</f>
        <v>2.0579368650000021</v>
      </c>
      <c r="Q898" s="8">
        <f>Table8[[#This Row],[Abs Erorr 4]]/Table8[[#This Row],[Adj Close]]</f>
        <v>2.3028225953859921E-2</v>
      </c>
    </row>
    <row r="899" spans="6:17" x14ac:dyDescent="0.3">
      <c r="F899" s="97">
        <v>44768</v>
      </c>
      <c r="G899" s="98">
        <v>83.042137150000002</v>
      </c>
      <c r="H899" s="60">
        <f t="shared" si="26"/>
        <v>89.225869752000008</v>
      </c>
      <c r="I899" s="60">
        <f>(Table8[[#This Row],[Adj Close]]-Table8[[#This Row],[Forecast 3 Period]])</f>
        <v>-6.1837326020000063</v>
      </c>
      <c r="J899" s="60">
        <f>Table8[[#This Row],[Erorr ]]^2</f>
        <v>38.238548893037766</v>
      </c>
      <c r="K899" s="60">
        <f>ABS(Table8[[#This Row],[Erorr ]])</f>
        <v>6.1837326020000063</v>
      </c>
      <c r="L899" s="8">
        <f>Table8[[#This Row],[Abs Erorr ]]/Table8[[#This Row],[Adj Close]]</f>
        <v>7.4464998303575169E-2</v>
      </c>
      <c r="M899" s="64">
        <f t="shared" si="27"/>
        <v>88.231150054000011</v>
      </c>
      <c r="N899" s="60">
        <f>(Table8[[#This Row],[Adj Close]]-Table8[[#This Row],[Forecast 6 Period ]])</f>
        <v>-5.189012904000009</v>
      </c>
      <c r="O899" s="60">
        <f>Table8[[#This Row],[Erorr 2]]^2</f>
        <v>26.925854917878606</v>
      </c>
      <c r="P899" s="60">
        <f>ABS(Table8[[#This Row],[Erorr 2]])</f>
        <v>5.189012904000009</v>
      </c>
      <c r="Q899" s="8">
        <f>Table8[[#This Row],[Abs Erorr 4]]/Table8[[#This Row],[Adj Close]]</f>
        <v>6.2486504828591215E-2</v>
      </c>
    </row>
    <row r="900" spans="6:17" x14ac:dyDescent="0.3">
      <c r="F900" s="97">
        <v>44769</v>
      </c>
      <c r="G900" s="98">
        <v>82.724456790000005</v>
      </c>
      <c r="H900" s="60">
        <f t="shared" si="26"/>
        <v>86.797646334999996</v>
      </c>
      <c r="I900" s="60">
        <f>(Table8[[#This Row],[Adj Close]]-Table8[[#This Row],[Forecast 3 Period]])</f>
        <v>-4.0731895449999911</v>
      </c>
      <c r="J900" s="60">
        <f>Table8[[#This Row],[Erorr ]]^2</f>
        <v>16.590873069497235</v>
      </c>
      <c r="K900" s="60">
        <f>ABS(Table8[[#This Row],[Erorr ]])</f>
        <v>4.0731895449999911</v>
      </c>
      <c r="L900" s="8">
        <f>Table8[[#This Row],[Abs Erorr ]]/Table8[[#This Row],[Adj Close]]</f>
        <v>4.923803314103322E-2</v>
      </c>
      <c r="M900" s="64">
        <f t="shared" si="27"/>
        <v>87.803282929000019</v>
      </c>
      <c r="N900" s="60">
        <f>(Table8[[#This Row],[Adj Close]]-Table8[[#This Row],[Forecast 6 Period ]])</f>
        <v>-5.0788261390000145</v>
      </c>
      <c r="O900" s="60">
        <f>Table8[[#This Row],[Erorr 2]]^2</f>
        <v>25.794474950189795</v>
      </c>
      <c r="P900" s="60">
        <f>ABS(Table8[[#This Row],[Erorr 2]])</f>
        <v>5.0788261390000145</v>
      </c>
      <c r="Q900" s="8">
        <f>Table8[[#This Row],[Abs Erorr 4]]/Table8[[#This Row],[Adj Close]]</f>
        <v>6.139449367304832E-2</v>
      </c>
    </row>
    <row r="901" spans="6:17" x14ac:dyDescent="0.3">
      <c r="F901" s="97">
        <v>44770</v>
      </c>
      <c r="G901" s="98">
        <v>84.680145260000003</v>
      </c>
      <c r="H901" s="60">
        <f t="shared" si="26"/>
        <v>84.81217728</v>
      </c>
      <c r="I901" s="60">
        <f>(Table8[[#This Row],[Adj Close]]-Table8[[#This Row],[Forecast 3 Period]])</f>
        <v>-0.13203201999999692</v>
      </c>
      <c r="J901" s="60">
        <f>Table8[[#This Row],[Erorr ]]^2</f>
        <v>1.7432454305279586E-2</v>
      </c>
      <c r="K901" s="60">
        <f>ABS(Table8[[#This Row],[Erorr ]])</f>
        <v>0.13203201999999692</v>
      </c>
      <c r="L901" s="8">
        <f>Table8[[#This Row],[Abs Erorr ]]/Table8[[#This Row],[Adj Close]]</f>
        <v>1.5591850910813721E-3</v>
      </c>
      <c r="M901" s="64">
        <f t="shared" si="27"/>
        <v>86.51868591500002</v>
      </c>
      <c r="N901" s="60">
        <f>(Table8[[#This Row],[Adj Close]]-Table8[[#This Row],[Forecast 6 Period ]])</f>
        <v>-1.838540655000017</v>
      </c>
      <c r="O901" s="60">
        <f>Table8[[#This Row],[Erorr 2]]^2</f>
        <v>3.3802317400878912</v>
      </c>
      <c r="P901" s="60">
        <f>ABS(Table8[[#This Row],[Erorr 2]])</f>
        <v>1.838540655000017</v>
      </c>
      <c r="Q901" s="8">
        <f>Table8[[#This Row],[Abs Erorr 4]]/Table8[[#This Row],[Adj Close]]</f>
        <v>2.1711590708246936E-2</v>
      </c>
    </row>
    <row r="902" spans="6:17" x14ac:dyDescent="0.3">
      <c r="F902" s="97">
        <v>44771</v>
      </c>
      <c r="G902" s="98">
        <v>85.51403809</v>
      </c>
      <c r="H902" s="60">
        <f t="shared" ref="H902:H965" si="28">$A$10*G901+$A$11*G900+$A$12*G899</f>
        <v>83.602036286000001</v>
      </c>
      <c r="I902" s="60">
        <f>(Table8[[#This Row],[Adj Close]]-Table8[[#This Row],[Forecast 3 Period]])</f>
        <v>1.9120018039999991</v>
      </c>
      <c r="J902" s="60">
        <f>Table8[[#This Row],[Erorr ]]^2</f>
        <v>3.6557508984992508</v>
      </c>
      <c r="K902" s="60">
        <f>ABS(Table8[[#This Row],[Erorr ]])</f>
        <v>1.9120018039999991</v>
      </c>
      <c r="L902" s="8">
        <f>Table8[[#This Row],[Abs Erorr ]]/Table8[[#This Row],[Adj Close]]</f>
        <v>2.2358923127775768E-2</v>
      </c>
      <c r="M902" s="64">
        <f t="shared" si="27"/>
        <v>85.789027406000002</v>
      </c>
      <c r="N902" s="60">
        <f>(Table8[[#This Row],[Adj Close]]-Table8[[#This Row],[Forecast 6 Period ]])</f>
        <v>-0.27498931600000276</v>
      </c>
      <c r="O902" s="60">
        <f>Table8[[#This Row],[Erorr 2]]^2</f>
        <v>7.5619123914149378E-2</v>
      </c>
      <c r="P902" s="60">
        <f>ABS(Table8[[#This Row],[Erorr 2]])</f>
        <v>0.27498931600000276</v>
      </c>
      <c r="Q902" s="8">
        <f>Table8[[#This Row],[Abs Erorr 4]]/Table8[[#This Row],[Adj Close]]</f>
        <v>3.2157213264866272E-3</v>
      </c>
    </row>
    <row r="903" spans="6:17" x14ac:dyDescent="0.3">
      <c r="F903" s="97">
        <v>44774</v>
      </c>
      <c r="G903" s="98">
        <v>87.360527039999994</v>
      </c>
      <c r="H903" s="60">
        <f t="shared" si="28"/>
        <v>84.426995851000001</v>
      </c>
      <c r="I903" s="60">
        <f>(Table8[[#This Row],[Adj Close]]-Table8[[#This Row],[Forecast 3 Period]])</f>
        <v>2.9335311889999929</v>
      </c>
      <c r="J903" s="60">
        <f>Table8[[#This Row],[Erorr ]]^2</f>
        <v>8.6056052368357125</v>
      </c>
      <c r="K903" s="60">
        <f>ABS(Table8[[#This Row],[Erorr ]])</f>
        <v>2.9335311889999929</v>
      </c>
      <c r="L903" s="8">
        <f>Table8[[#This Row],[Abs Erorr ]]/Table8[[#This Row],[Adj Close]]</f>
        <v>3.3579595824288114E-2</v>
      </c>
      <c r="M903" s="64">
        <f t="shared" si="27"/>
        <v>85.052419283000006</v>
      </c>
      <c r="N903" s="60">
        <f>(Table8[[#This Row],[Adj Close]]-Table8[[#This Row],[Forecast 6 Period ]])</f>
        <v>2.3081077569999877</v>
      </c>
      <c r="O903" s="60">
        <f>Table8[[#This Row],[Erorr 2]]^2</f>
        <v>5.3273614179235143</v>
      </c>
      <c r="P903" s="60">
        <f>ABS(Table8[[#This Row],[Erorr 2]])</f>
        <v>2.3081077569999877</v>
      </c>
      <c r="Q903" s="8">
        <f>Table8[[#This Row],[Abs Erorr 4]]/Table8[[#This Row],[Adj Close]]</f>
        <v>2.6420488007623495E-2</v>
      </c>
    </row>
    <row r="904" spans="6:17" x14ac:dyDescent="0.3">
      <c r="F904" s="97">
        <v>44775</v>
      </c>
      <c r="G904" s="98">
        <v>84.193702700000003</v>
      </c>
      <c r="H904" s="60">
        <f t="shared" si="28"/>
        <v>86.002465821000001</v>
      </c>
      <c r="I904" s="60">
        <f>(Table8[[#This Row],[Adj Close]]-Table8[[#This Row],[Forecast 3 Period]])</f>
        <v>-1.8087631209999984</v>
      </c>
      <c r="J904" s="60">
        <f>Table8[[#This Row],[Erorr ]]^2</f>
        <v>3.2716240278896547</v>
      </c>
      <c r="K904" s="60">
        <f>ABS(Table8[[#This Row],[Erorr ]])</f>
        <v>1.8087631209999984</v>
      </c>
      <c r="L904" s="8">
        <f>Table8[[#This Row],[Abs Erorr ]]/Table8[[#This Row],[Adj Close]]</f>
        <v>2.1483354015739212E-2</v>
      </c>
      <c r="M904" s="64">
        <f t="shared" si="27"/>
        <v>85.296631624</v>
      </c>
      <c r="N904" s="60">
        <f>(Table8[[#This Row],[Adj Close]]-Table8[[#This Row],[Forecast 6 Period ]])</f>
        <v>-1.1029289239999969</v>
      </c>
      <c r="O904" s="60">
        <f>Table8[[#This Row],[Erorr 2]]^2</f>
        <v>1.216452211395791</v>
      </c>
      <c r="P904" s="60">
        <f>ABS(Table8[[#This Row],[Erorr 2]])</f>
        <v>1.1029289239999969</v>
      </c>
      <c r="Q904" s="8">
        <f>Table8[[#This Row],[Abs Erorr 4]]/Table8[[#This Row],[Adj Close]]</f>
        <v>1.3099898075868765E-2</v>
      </c>
    </row>
    <row r="905" spans="6:17" x14ac:dyDescent="0.3">
      <c r="F905" s="97">
        <v>44776</v>
      </c>
      <c r="G905" s="98">
        <v>86.437278750000004</v>
      </c>
      <c r="H905" s="60">
        <f t="shared" si="28"/>
        <v>85.539850618999992</v>
      </c>
      <c r="I905" s="60">
        <f>(Table8[[#This Row],[Adj Close]]-Table8[[#This Row],[Forecast 3 Period]])</f>
        <v>0.89742813100001229</v>
      </c>
      <c r="J905" s="60">
        <f>Table8[[#This Row],[Erorr ]]^2</f>
        <v>0.80537725031017526</v>
      </c>
      <c r="K905" s="60">
        <f>ABS(Table8[[#This Row],[Erorr ]])</f>
        <v>0.89742813100001229</v>
      </c>
      <c r="L905" s="8">
        <f>Table8[[#This Row],[Abs Erorr ]]/Table8[[#This Row],[Adj Close]]</f>
        <v>1.0382419992600846E-2</v>
      </c>
      <c r="M905" s="64">
        <f t="shared" ref="M905:M968" si="29">$B$10*G904+$B$11*G903+$B$12*G902+$B$13*G901+$B$14*G900+$B$15*G899</f>
        <v>84.926342012000006</v>
      </c>
      <c r="N905" s="60">
        <f>(Table8[[#This Row],[Adj Close]]-Table8[[#This Row],[Forecast 6 Period ]])</f>
        <v>1.5109367379999981</v>
      </c>
      <c r="O905" s="60">
        <f>Table8[[#This Row],[Erorr 2]]^2</f>
        <v>2.2829298262380746</v>
      </c>
      <c r="P905" s="60">
        <f>ABS(Table8[[#This Row],[Erorr 2]])</f>
        <v>1.5109367379999981</v>
      </c>
      <c r="Q905" s="8">
        <f>Table8[[#This Row],[Abs Erorr 4]]/Table8[[#This Row],[Adj Close]]</f>
        <v>1.7480151618030872E-2</v>
      </c>
    </row>
    <row r="906" spans="6:17" x14ac:dyDescent="0.3">
      <c r="F906" s="97">
        <v>44777</v>
      </c>
      <c r="G906" s="98">
        <v>89.276496890000004</v>
      </c>
      <c r="H906" s="60">
        <f t="shared" si="28"/>
        <v>86.041180421999996</v>
      </c>
      <c r="I906" s="60">
        <f>(Table8[[#This Row],[Adj Close]]-Table8[[#This Row],[Forecast 3 Period]])</f>
        <v>3.2353164680000077</v>
      </c>
      <c r="J906" s="60">
        <f>Table8[[#This Row],[Erorr ]]^2</f>
        <v>10.467272648112045</v>
      </c>
      <c r="K906" s="60">
        <f>ABS(Table8[[#This Row],[Erorr ]])</f>
        <v>3.2353164680000077</v>
      </c>
      <c r="L906" s="8">
        <f>Table8[[#This Row],[Abs Erorr ]]/Table8[[#This Row],[Adj Close]]</f>
        <v>3.6239285598160607E-2</v>
      </c>
      <c r="M906" s="64">
        <f t="shared" si="29"/>
        <v>85.441569521000005</v>
      </c>
      <c r="N906" s="60">
        <f>(Table8[[#This Row],[Adj Close]]-Table8[[#This Row],[Forecast 6 Period ]])</f>
        <v>3.834927368999999</v>
      </c>
      <c r="O906" s="60">
        <f>Table8[[#This Row],[Erorr 2]]^2</f>
        <v>14.706667925505254</v>
      </c>
      <c r="P906" s="60">
        <f>ABS(Table8[[#This Row],[Erorr 2]])</f>
        <v>3.834927368999999</v>
      </c>
      <c r="Q906" s="8">
        <f>Table8[[#This Row],[Abs Erorr 4]]/Table8[[#This Row],[Adj Close]]</f>
        <v>4.2955621049122449E-2</v>
      </c>
    </row>
    <row r="907" spans="6:17" x14ac:dyDescent="0.3">
      <c r="F907" s="97">
        <v>44778</v>
      </c>
      <c r="G907" s="98">
        <v>87.300964359999995</v>
      </c>
      <c r="H907" s="60">
        <f t="shared" si="28"/>
        <v>86.899893191000004</v>
      </c>
      <c r="I907" s="60">
        <f>(Table8[[#This Row],[Adj Close]]-Table8[[#This Row],[Forecast 3 Period]])</f>
        <v>0.40107116899999085</v>
      </c>
      <c r="J907" s="60">
        <f>Table8[[#This Row],[Erorr ]]^2</f>
        <v>0.16085808260301923</v>
      </c>
      <c r="K907" s="60">
        <f>ABS(Table8[[#This Row],[Erorr ]])</f>
        <v>0.40107116899999085</v>
      </c>
      <c r="L907" s="8">
        <f>Table8[[#This Row],[Abs Erorr ]]/Table8[[#This Row],[Adj Close]]</f>
        <v>4.5941207172249254E-3</v>
      </c>
      <c r="M907" s="64">
        <f t="shared" si="29"/>
        <v>86.47301941100001</v>
      </c>
      <c r="N907" s="60">
        <f>(Table8[[#This Row],[Adj Close]]-Table8[[#This Row],[Forecast 6 Period ]])</f>
        <v>0.82794494899998483</v>
      </c>
      <c r="O907" s="60">
        <f>Table8[[#This Row],[Erorr 2]]^2</f>
        <v>0.68549283857458754</v>
      </c>
      <c r="P907" s="60">
        <f>ABS(Table8[[#This Row],[Erorr 2]])</f>
        <v>0.82794494899998483</v>
      </c>
      <c r="Q907" s="8">
        <f>Table8[[#This Row],[Abs Erorr 4]]/Table8[[#This Row],[Adj Close]]</f>
        <v>9.4838007239624132E-3</v>
      </c>
    </row>
    <row r="908" spans="6:17" x14ac:dyDescent="0.3">
      <c r="F908" s="97">
        <v>44781</v>
      </c>
      <c r="G908" s="98">
        <v>88.551795960000007</v>
      </c>
      <c r="H908" s="60">
        <f t="shared" si="28"/>
        <v>87.634518436000008</v>
      </c>
      <c r="I908" s="60">
        <f>(Table8[[#This Row],[Adj Close]]-Table8[[#This Row],[Forecast 3 Period]])</f>
        <v>0.91727752399999929</v>
      </c>
      <c r="J908" s="60">
        <f>Table8[[#This Row],[Erorr ]]^2</f>
        <v>0.84139805603556928</v>
      </c>
      <c r="K908" s="60">
        <f>ABS(Table8[[#This Row],[Erorr ]])</f>
        <v>0.91727752399999929</v>
      </c>
      <c r="L908" s="8">
        <f>Table8[[#This Row],[Abs Erorr ]]/Table8[[#This Row],[Adj Close]]</f>
        <v>1.0358655226081981E-2</v>
      </c>
      <c r="M908" s="64">
        <f t="shared" si="29"/>
        <v>86.729145053000025</v>
      </c>
      <c r="N908" s="60">
        <f>(Table8[[#This Row],[Adj Close]]-Table8[[#This Row],[Forecast 6 Period ]])</f>
        <v>1.8226509069999821</v>
      </c>
      <c r="O908" s="60">
        <f>Table8[[#This Row],[Erorr 2]]^2</f>
        <v>3.3220563287878573</v>
      </c>
      <c r="P908" s="60">
        <f>ABS(Table8[[#This Row],[Erorr 2]])</f>
        <v>1.8226509069999821</v>
      </c>
      <c r="Q908" s="8">
        <f>Table8[[#This Row],[Abs Erorr 4]]/Table8[[#This Row],[Adj Close]]</f>
        <v>2.0582879062365906E-2</v>
      </c>
    </row>
    <row r="909" spans="6:17" x14ac:dyDescent="0.3">
      <c r="F909" s="97">
        <v>44782</v>
      </c>
      <c r="G909" s="98">
        <v>86.069961550000002</v>
      </c>
      <c r="H909" s="60">
        <f t="shared" si="28"/>
        <v>88.393956759000005</v>
      </c>
      <c r="I909" s="60">
        <f>(Table8[[#This Row],[Adj Close]]-Table8[[#This Row],[Forecast 3 Period]])</f>
        <v>-2.3239952090000031</v>
      </c>
      <c r="J909" s="60">
        <f>Table8[[#This Row],[Erorr ]]^2</f>
        <v>5.400953731454968</v>
      </c>
      <c r="K909" s="60">
        <f>ABS(Table8[[#This Row],[Erorr ]])</f>
        <v>2.3239952090000031</v>
      </c>
      <c r="L909" s="8">
        <f>Table8[[#This Row],[Abs Erorr ]]/Table8[[#This Row],[Adj Close]]</f>
        <v>2.7001234427761901E-2</v>
      </c>
      <c r="M909" s="64">
        <f t="shared" si="29"/>
        <v>87.468730166000014</v>
      </c>
      <c r="N909" s="60">
        <f>(Table8[[#This Row],[Adj Close]]-Table8[[#This Row],[Forecast 6 Period ]])</f>
        <v>-1.3987686160000123</v>
      </c>
      <c r="O909" s="60">
        <f>Table8[[#This Row],[Erorr 2]]^2</f>
        <v>1.95655364110659</v>
      </c>
      <c r="P909" s="60">
        <f>ABS(Table8[[#This Row],[Erorr 2]])</f>
        <v>1.3987686160000123</v>
      </c>
      <c r="Q909" s="8">
        <f>Table8[[#This Row],[Abs Erorr 4]]/Table8[[#This Row],[Adj Close]]</f>
        <v>1.625153062473992E-2</v>
      </c>
    </row>
    <row r="910" spans="6:17" x14ac:dyDescent="0.3">
      <c r="F910" s="97">
        <v>44783</v>
      </c>
      <c r="G910" s="98">
        <v>88.799987790000003</v>
      </c>
      <c r="H910" s="60">
        <f t="shared" si="28"/>
        <v>87.183812716000006</v>
      </c>
      <c r="I910" s="60">
        <f>(Table8[[#This Row],[Adj Close]]-Table8[[#This Row],[Forecast 3 Period]])</f>
        <v>1.6161750739999974</v>
      </c>
      <c r="J910" s="60">
        <f>Table8[[#This Row],[Erorr ]]^2</f>
        <v>2.6120218698188968</v>
      </c>
      <c r="K910" s="60">
        <f>ABS(Table8[[#This Row],[Erorr ]])</f>
        <v>1.6161750739999974</v>
      </c>
      <c r="L910" s="8">
        <f>Table8[[#This Row],[Abs Erorr ]]/Table8[[#This Row],[Adj Close]]</f>
        <v>1.8200172254775906E-2</v>
      </c>
      <c r="M910" s="64">
        <f t="shared" si="29"/>
        <v>87.302941897000011</v>
      </c>
      <c r="N910" s="60">
        <f>(Table8[[#This Row],[Adj Close]]-Table8[[#This Row],[Forecast 6 Period ]])</f>
        <v>1.4970458929999921</v>
      </c>
      <c r="O910" s="60">
        <f>Table8[[#This Row],[Erorr 2]]^2</f>
        <v>2.2411464057481441</v>
      </c>
      <c r="P910" s="60">
        <f>ABS(Table8[[#This Row],[Erorr 2]])</f>
        <v>1.4970458929999921</v>
      </c>
      <c r="Q910" s="8">
        <f>Table8[[#This Row],[Abs Erorr 4]]/Table8[[#This Row],[Adj Close]]</f>
        <v>1.6858627239232326E-2</v>
      </c>
    </row>
    <row r="911" spans="6:17" x14ac:dyDescent="0.3">
      <c r="F911" s="97">
        <v>44784</v>
      </c>
      <c r="G911" s="98">
        <v>87.985939029999997</v>
      </c>
      <c r="H911" s="60">
        <f t="shared" si="28"/>
        <v>87.906522369000001</v>
      </c>
      <c r="I911" s="60">
        <f>(Table8[[#This Row],[Adj Close]]-Table8[[#This Row],[Forecast 3 Period]])</f>
        <v>7.9416660999996225E-2</v>
      </c>
      <c r="J911" s="60">
        <f>Table8[[#This Row],[Erorr ]]^2</f>
        <v>6.3070060443883216E-3</v>
      </c>
      <c r="K911" s="60">
        <f>ABS(Table8[[#This Row],[Erorr ]])</f>
        <v>7.9416660999996225E-2</v>
      </c>
      <c r="L911" s="8">
        <f>Table8[[#This Row],[Abs Erorr ]]/Table8[[#This Row],[Adj Close]]</f>
        <v>9.0260627863411266E-4</v>
      </c>
      <c r="M911" s="64">
        <f t="shared" si="29"/>
        <v>87.715919496000012</v>
      </c>
      <c r="N911" s="60">
        <f>(Table8[[#This Row],[Adj Close]]-Table8[[#This Row],[Forecast 6 Period ]])</f>
        <v>0.27001953399998513</v>
      </c>
      <c r="O911" s="60">
        <f>Table8[[#This Row],[Erorr 2]]^2</f>
        <v>7.2910548741569131E-2</v>
      </c>
      <c r="P911" s="60">
        <f>ABS(Table8[[#This Row],[Erorr 2]])</f>
        <v>0.27001953399998513</v>
      </c>
      <c r="Q911" s="8">
        <f>Table8[[#This Row],[Abs Erorr 4]]/Table8[[#This Row],[Adj Close]]</f>
        <v>3.068894154870795E-3</v>
      </c>
    </row>
    <row r="912" spans="6:17" x14ac:dyDescent="0.3">
      <c r="F912" s="97">
        <v>44785</v>
      </c>
      <c r="G912" s="98">
        <v>88.869476320000004</v>
      </c>
      <c r="H912" s="60">
        <f t="shared" si="28"/>
        <v>87.655360414</v>
      </c>
      <c r="I912" s="60">
        <f>(Table8[[#This Row],[Adj Close]]-Table8[[#This Row],[Forecast 3 Period]])</f>
        <v>1.2141159060000035</v>
      </c>
      <c r="J912" s="60">
        <f>Table8[[#This Row],[Erorr ]]^2</f>
        <v>1.4740774332022093</v>
      </c>
      <c r="K912" s="60">
        <f>ABS(Table8[[#This Row],[Erorr ]])</f>
        <v>1.2141159060000035</v>
      </c>
      <c r="L912" s="8">
        <f>Table8[[#This Row],[Abs Erorr ]]/Table8[[#This Row],[Adj Close]]</f>
        <v>1.3661787559411642E-2</v>
      </c>
      <c r="M912" s="64">
        <f t="shared" si="29"/>
        <v>87.939282991000013</v>
      </c>
      <c r="N912" s="60">
        <f>(Table8[[#This Row],[Adj Close]]-Table8[[#This Row],[Forecast 6 Period ]])</f>
        <v>0.93019332899999085</v>
      </c>
      <c r="O912" s="60">
        <f>Table8[[#This Row],[Erorr 2]]^2</f>
        <v>0.86525962931608524</v>
      </c>
      <c r="P912" s="60">
        <f>ABS(Table8[[#This Row],[Erorr 2]])</f>
        <v>0.93019332899999085</v>
      </c>
      <c r="Q912" s="8">
        <f>Table8[[#This Row],[Abs Erorr 4]]/Table8[[#This Row],[Adj Close]]</f>
        <v>1.0466960845482686E-2</v>
      </c>
    </row>
    <row r="913" spans="6:17" x14ac:dyDescent="0.3">
      <c r="F913" s="97">
        <v>44788</v>
      </c>
      <c r="G913" s="98">
        <v>87.300964359999995</v>
      </c>
      <c r="H913" s="60">
        <f t="shared" si="28"/>
        <v>88.583568573999997</v>
      </c>
      <c r="I913" s="60">
        <f>(Table8[[#This Row],[Adj Close]]-Table8[[#This Row],[Forecast 3 Period]])</f>
        <v>-1.2826042140000027</v>
      </c>
      <c r="J913" s="60">
        <f>Table8[[#This Row],[Erorr ]]^2</f>
        <v>1.6450735697705647</v>
      </c>
      <c r="K913" s="60">
        <f>ABS(Table8[[#This Row],[Erorr ]])</f>
        <v>1.2826042140000027</v>
      </c>
      <c r="L913" s="8">
        <f>Table8[[#This Row],[Abs Erorr ]]/Table8[[#This Row],[Adj Close]]</f>
        <v>1.4691753102645828E-2</v>
      </c>
      <c r="M913" s="64">
        <f t="shared" si="29"/>
        <v>87.930348969999997</v>
      </c>
      <c r="N913" s="60">
        <f>(Table8[[#This Row],[Adj Close]]-Table8[[#This Row],[Forecast 6 Period ]])</f>
        <v>-0.62938461000000245</v>
      </c>
      <c r="O913" s="60">
        <f>Table8[[#This Row],[Erorr 2]]^2</f>
        <v>0.39612498730485518</v>
      </c>
      <c r="P913" s="60">
        <f>ABS(Table8[[#This Row],[Erorr 2]])</f>
        <v>0.62938461000000245</v>
      </c>
      <c r="Q913" s="8">
        <f>Table8[[#This Row],[Abs Erorr 4]]/Table8[[#This Row],[Adj Close]]</f>
        <v>7.2093660661597132E-3</v>
      </c>
    </row>
    <row r="914" spans="6:17" x14ac:dyDescent="0.3">
      <c r="F914" s="97">
        <v>44789</v>
      </c>
      <c r="G914" s="98">
        <v>87.390304569999998</v>
      </c>
      <c r="H914" s="60">
        <f t="shared" si="28"/>
        <v>87.977010349000011</v>
      </c>
      <c r="I914" s="60">
        <f>(Table8[[#This Row],[Adj Close]]-Table8[[#This Row],[Forecast 3 Period]])</f>
        <v>-0.58670577900001319</v>
      </c>
      <c r="J914" s="60">
        <f>Table8[[#This Row],[Erorr ]]^2</f>
        <v>0.3442236711120123</v>
      </c>
      <c r="K914" s="60">
        <f>ABS(Table8[[#This Row],[Erorr ]])</f>
        <v>0.58670577900001319</v>
      </c>
      <c r="L914" s="8">
        <f>Table8[[#This Row],[Abs Erorr ]]/Table8[[#This Row],[Adj Close]]</f>
        <v>6.7136255204381327E-3</v>
      </c>
      <c r="M914" s="64">
        <f t="shared" si="29"/>
        <v>88.053449251000004</v>
      </c>
      <c r="N914" s="60">
        <f>(Table8[[#This Row],[Adj Close]]-Table8[[#This Row],[Forecast 6 Period ]])</f>
        <v>-0.66314468100000568</v>
      </c>
      <c r="O914" s="60">
        <f>Table8[[#This Row],[Erorr 2]]^2</f>
        <v>0.43976086793859931</v>
      </c>
      <c r="P914" s="60">
        <f>ABS(Table8[[#This Row],[Erorr 2]])</f>
        <v>0.66314468100000568</v>
      </c>
      <c r="Q914" s="8">
        <f>Table8[[#This Row],[Abs Erorr 4]]/Table8[[#This Row],[Adj Close]]</f>
        <v>7.5883095300214231E-3</v>
      </c>
    </row>
    <row r="915" spans="6:17" x14ac:dyDescent="0.3">
      <c r="F915" s="97">
        <v>44790</v>
      </c>
      <c r="G915" s="98">
        <v>85.72251129</v>
      </c>
      <c r="H915" s="60">
        <f t="shared" si="28"/>
        <v>87.807254032000003</v>
      </c>
      <c r="I915" s="60">
        <f>(Table8[[#This Row],[Adj Close]]-Table8[[#This Row],[Forecast 3 Period]])</f>
        <v>-2.0847427420000031</v>
      </c>
      <c r="J915" s="60">
        <f>Table8[[#This Row],[Erorr ]]^2</f>
        <v>4.3461523003216911</v>
      </c>
      <c r="K915" s="60">
        <f>ABS(Table8[[#This Row],[Erorr ]])</f>
        <v>2.0847427420000031</v>
      </c>
      <c r="L915" s="8">
        <f>Table8[[#This Row],[Abs Erorr ]]/Table8[[#This Row],[Adj Close]]</f>
        <v>2.4319664818816381E-2</v>
      </c>
      <c r="M915" s="64">
        <f t="shared" si="29"/>
        <v>87.796331790000025</v>
      </c>
      <c r="N915" s="60">
        <f>(Table8[[#This Row],[Adj Close]]-Table8[[#This Row],[Forecast 6 Period ]])</f>
        <v>-2.0738205000000249</v>
      </c>
      <c r="O915" s="60">
        <f>Table8[[#This Row],[Erorr 2]]^2</f>
        <v>4.3007314662203537</v>
      </c>
      <c r="P915" s="60">
        <f>ABS(Table8[[#This Row],[Erorr 2]])</f>
        <v>2.0738205000000249</v>
      </c>
      <c r="Q915" s="8">
        <f>Table8[[#This Row],[Abs Erorr 4]]/Table8[[#This Row],[Adj Close]]</f>
        <v>2.4192250889434073E-2</v>
      </c>
    </row>
    <row r="916" spans="6:17" x14ac:dyDescent="0.3">
      <c r="F916" s="97">
        <v>44791</v>
      </c>
      <c r="G916" s="98">
        <v>83.995155330000003</v>
      </c>
      <c r="H916" s="60">
        <f t="shared" si="28"/>
        <v>86.696385195000005</v>
      </c>
      <c r="I916" s="60">
        <f>(Table8[[#This Row],[Adj Close]]-Table8[[#This Row],[Forecast 3 Period]])</f>
        <v>-2.701229865000002</v>
      </c>
      <c r="J916" s="60">
        <f>Table8[[#This Row],[Erorr ]]^2</f>
        <v>7.2966427835679291</v>
      </c>
      <c r="K916" s="60">
        <f>ABS(Table8[[#This Row],[Erorr ]])</f>
        <v>2.701229865000002</v>
      </c>
      <c r="L916" s="8">
        <f>Table8[[#This Row],[Abs Erorr ]]/Table8[[#This Row],[Adj Close]]</f>
        <v>3.2159353172065884E-2</v>
      </c>
      <c r="M916" s="64">
        <f t="shared" si="29"/>
        <v>87.535243989999998</v>
      </c>
      <c r="N916" s="60">
        <f>(Table8[[#This Row],[Adj Close]]-Table8[[#This Row],[Forecast 6 Period ]])</f>
        <v>-3.540088659999995</v>
      </c>
      <c r="O916" s="60">
        <f>Table8[[#This Row],[Erorr 2]]^2</f>
        <v>12.532227720660559</v>
      </c>
      <c r="P916" s="60">
        <f>ABS(Table8[[#This Row],[Erorr 2]])</f>
        <v>3.540088659999995</v>
      </c>
      <c r="Q916" s="8">
        <f>Table8[[#This Row],[Abs Erorr 4]]/Table8[[#This Row],[Adj Close]]</f>
        <v>4.2146343394350562E-2</v>
      </c>
    </row>
    <row r="917" spans="6:17" x14ac:dyDescent="0.3">
      <c r="F917" s="97">
        <v>44792</v>
      </c>
      <c r="G917" s="98">
        <v>82.128822330000006</v>
      </c>
      <c r="H917" s="60">
        <f t="shared" si="28"/>
        <v>85.531906890000002</v>
      </c>
      <c r="I917" s="60">
        <f>(Table8[[#This Row],[Adj Close]]-Table8[[#This Row],[Forecast 3 Period]])</f>
        <v>-3.4030845599999964</v>
      </c>
      <c r="J917" s="60">
        <f>Table8[[#This Row],[Erorr ]]^2</f>
        <v>11.580984522510368</v>
      </c>
      <c r="K917" s="60">
        <f>ABS(Table8[[#This Row],[Erorr ]])</f>
        <v>3.4030845599999964</v>
      </c>
      <c r="L917" s="8">
        <f>Table8[[#This Row],[Abs Erorr ]]/Table8[[#This Row],[Adj Close]]</f>
        <v>4.1435935198560835E-2</v>
      </c>
      <c r="M917" s="64">
        <f t="shared" si="29"/>
        <v>86.567328645000003</v>
      </c>
      <c r="N917" s="60">
        <f>(Table8[[#This Row],[Adj Close]]-Table8[[#This Row],[Forecast 6 Period ]])</f>
        <v>-4.4385063149999979</v>
      </c>
      <c r="O917" s="60">
        <f>Table8[[#This Row],[Erorr 2]]^2</f>
        <v>19.70033830829486</v>
      </c>
      <c r="P917" s="60">
        <f>ABS(Table8[[#This Row],[Erorr 2]])</f>
        <v>4.4385063149999979</v>
      </c>
      <c r="Q917" s="8">
        <f>Table8[[#This Row],[Abs Erorr 4]]/Table8[[#This Row],[Adj Close]]</f>
        <v>5.4043223670805038E-2</v>
      </c>
    </row>
    <row r="918" spans="6:17" x14ac:dyDescent="0.3">
      <c r="F918" s="97">
        <v>44795</v>
      </c>
      <c r="G918" s="98">
        <v>77.979194640000003</v>
      </c>
      <c r="H918" s="60">
        <f t="shared" si="28"/>
        <v>83.766828918000002</v>
      </c>
      <c r="I918" s="60">
        <f>(Table8[[#This Row],[Adj Close]]-Table8[[#This Row],[Forecast 3 Period]])</f>
        <v>-5.7876342779999987</v>
      </c>
      <c r="J918" s="60">
        <f>Table8[[#This Row],[Erorr ]]^2</f>
        <v>33.496710535880567</v>
      </c>
      <c r="K918" s="60">
        <f>ABS(Table8[[#This Row],[Erorr ]])</f>
        <v>5.7876342779999987</v>
      </c>
      <c r="L918" s="8">
        <f>Table8[[#This Row],[Abs Erorr ]]/Table8[[#This Row],[Adj Close]]</f>
        <v>7.4220236624900834E-2</v>
      </c>
      <c r="M918" s="64">
        <f t="shared" si="29"/>
        <v>85.464402772</v>
      </c>
      <c r="N918" s="60">
        <f>(Table8[[#This Row],[Adj Close]]-Table8[[#This Row],[Forecast 6 Period ]])</f>
        <v>-7.4852081319999968</v>
      </c>
      <c r="O918" s="60">
        <f>Table8[[#This Row],[Erorr 2]]^2</f>
        <v>56.028340779358878</v>
      </c>
      <c r="P918" s="60">
        <f>ABS(Table8[[#This Row],[Erorr 2]])</f>
        <v>7.4852081319999968</v>
      </c>
      <c r="Q918" s="8">
        <f>Table8[[#This Row],[Abs Erorr 4]]/Table8[[#This Row],[Adj Close]]</f>
        <v>9.5989810699588896E-2</v>
      </c>
    </row>
    <row r="919" spans="6:17" x14ac:dyDescent="0.3">
      <c r="F919" s="97">
        <v>44796</v>
      </c>
      <c r="G919" s="98">
        <v>77.016242980000001</v>
      </c>
      <c r="H919" s="60">
        <f t="shared" si="28"/>
        <v>81.028871154000001</v>
      </c>
      <c r="I919" s="60">
        <f>(Table8[[#This Row],[Adj Close]]-Table8[[#This Row],[Forecast 3 Period]])</f>
        <v>-4.0126281739999996</v>
      </c>
      <c r="J919" s="60">
        <f>Table8[[#This Row],[Erorr ]]^2</f>
        <v>16.10118486277857</v>
      </c>
      <c r="K919" s="60">
        <f>ABS(Table8[[#This Row],[Erorr ]])</f>
        <v>4.0126281739999996</v>
      </c>
      <c r="L919" s="8">
        <f>Table8[[#This Row],[Abs Erorr ]]/Table8[[#This Row],[Adj Close]]</f>
        <v>5.2101063603453374E-2</v>
      </c>
      <c r="M919" s="64">
        <f t="shared" si="29"/>
        <v>83.434263611000006</v>
      </c>
      <c r="N919" s="60">
        <f>(Table8[[#This Row],[Adj Close]]-Table8[[#This Row],[Forecast 6 Period ]])</f>
        <v>-6.4180206310000045</v>
      </c>
      <c r="O919" s="60">
        <f>Table8[[#This Row],[Erorr 2]]^2</f>
        <v>41.190988819941694</v>
      </c>
      <c r="P919" s="60">
        <f>ABS(Table8[[#This Row],[Erorr 2]])</f>
        <v>6.4180206310000045</v>
      </c>
      <c r="Q919" s="8">
        <f>Table8[[#This Row],[Abs Erorr 4]]/Table8[[#This Row],[Adj Close]]</f>
        <v>8.3333338301982238E-2</v>
      </c>
    </row>
    <row r="920" spans="6:17" x14ac:dyDescent="0.3">
      <c r="F920" s="97">
        <v>44797</v>
      </c>
      <c r="G920" s="98">
        <v>78.296867370000001</v>
      </c>
      <c r="H920" s="60">
        <f t="shared" si="28"/>
        <v>78.83890228300001</v>
      </c>
      <c r="I920" s="60">
        <f>(Table8[[#This Row],[Adj Close]]-Table8[[#This Row],[Forecast 3 Period]])</f>
        <v>-0.54203491300000906</v>
      </c>
      <c r="J920" s="60">
        <f>Table8[[#This Row],[Erorr ]]^2</f>
        <v>0.29380184691092737</v>
      </c>
      <c r="K920" s="60">
        <f>ABS(Table8[[#This Row],[Erorr ]])</f>
        <v>0.54203491300000906</v>
      </c>
      <c r="L920" s="8">
        <f>Table8[[#This Row],[Abs Erorr ]]/Table8[[#This Row],[Adj Close]]</f>
        <v>6.9228173643086722E-3</v>
      </c>
      <c r="M920" s="64">
        <f t="shared" si="29"/>
        <v>81.535164641999998</v>
      </c>
      <c r="N920" s="60">
        <f>(Table8[[#This Row],[Adj Close]]-Table8[[#This Row],[Forecast 6 Period ]])</f>
        <v>-3.238297271999997</v>
      </c>
      <c r="O920" s="60">
        <f>Table8[[#This Row],[Erorr 2]]^2</f>
        <v>10.486569221842622</v>
      </c>
      <c r="P920" s="60">
        <f>ABS(Table8[[#This Row],[Erorr 2]])</f>
        <v>3.238297271999997</v>
      </c>
      <c r="Q920" s="8">
        <f>Table8[[#This Row],[Abs Erorr 4]]/Table8[[#This Row],[Adj Close]]</f>
        <v>4.1359218839459901E-2</v>
      </c>
    </row>
    <row r="921" spans="6:17" x14ac:dyDescent="0.3">
      <c r="F921" s="97">
        <v>44798</v>
      </c>
      <c r="G921" s="98">
        <v>79.140693659999997</v>
      </c>
      <c r="H921" s="60">
        <f t="shared" si="28"/>
        <v>77.817378234000003</v>
      </c>
      <c r="I921" s="60">
        <f>(Table8[[#This Row],[Adj Close]]-Table8[[#This Row],[Forecast 3 Period]])</f>
        <v>1.3233154259999935</v>
      </c>
      <c r="J921" s="60">
        <f>Table8[[#This Row],[Erorr ]]^2</f>
        <v>1.7511637166895444</v>
      </c>
      <c r="K921" s="60">
        <f>ABS(Table8[[#This Row],[Erorr ]])</f>
        <v>1.3233154259999935</v>
      </c>
      <c r="L921" s="8">
        <f>Table8[[#This Row],[Abs Erorr ]]/Table8[[#This Row],[Adj Close]]</f>
        <v>1.6721049118992439E-2</v>
      </c>
      <c r="M921" s="64">
        <f t="shared" si="29"/>
        <v>80.055992125999992</v>
      </c>
      <c r="N921" s="60">
        <f>(Table8[[#This Row],[Adj Close]]-Table8[[#This Row],[Forecast 6 Period ]])</f>
        <v>-0.91529846599999587</v>
      </c>
      <c r="O921" s="60">
        <f>Table8[[#This Row],[Erorr 2]]^2</f>
        <v>0.8377712818619456</v>
      </c>
      <c r="P921" s="60">
        <f>ABS(Table8[[#This Row],[Erorr 2]])</f>
        <v>0.91529846599999587</v>
      </c>
      <c r="Q921" s="8">
        <f>Table8[[#This Row],[Abs Erorr 4]]/Table8[[#This Row],[Adj Close]]</f>
        <v>1.1565459230522442E-2</v>
      </c>
    </row>
    <row r="922" spans="6:17" x14ac:dyDescent="0.3">
      <c r="F922" s="97">
        <v>44799</v>
      </c>
      <c r="G922" s="98">
        <v>74.375572199999993</v>
      </c>
      <c r="H922" s="60">
        <f t="shared" si="28"/>
        <v>78.250210568999989</v>
      </c>
      <c r="I922" s="60">
        <f>(Table8[[#This Row],[Adj Close]]-Table8[[#This Row],[Forecast 3 Period]])</f>
        <v>-3.8746383689999959</v>
      </c>
      <c r="J922" s="60">
        <f>Table8[[#This Row],[Erorr ]]^2</f>
        <v>15.012822490526949</v>
      </c>
      <c r="K922" s="60">
        <f>ABS(Table8[[#This Row],[Erorr ]])</f>
        <v>3.8746383689999959</v>
      </c>
      <c r="L922" s="8">
        <f>Table8[[#This Row],[Abs Erorr ]]/Table8[[#This Row],[Adj Close]]</f>
        <v>5.2095577276109965E-2</v>
      </c>
      <c r="M922" s="64">
        <f t="shared" si="29"/>
        <v>79.098997495999996</v>
      </c>
      <c r="N922" s="60">
        <f>(Table8[[#This Row],[Adj Close]]-Table8[[#This Row],[Forecast 6 Period ]])</f>
        <v>-4.723425296000002</v>
      </c>
      <c r="O922" s="60">
        <f>Table8[[#This Row],[Erorr 2]]^2</f>
        <v>22.310746526892707</v>
      </c>
      <c r="P922" s="60">
        <f>ABS(Table8[[#This Row],[Erorr 2]])</f>
        <v>4.723425296000002</v>
      </c>
      <c r="Q922" s="8">
        <f>Table8[[#This Row],[Abs Erorr 4]]/Table8[[#This Row],[Adj Close]]</f>
        <v>6.3507750680538669E-2</v>
      </c>
    </row>
    <row r="923" spans="6:17" x14ac:dyDescent="0.3">
      <c r="F923" s="97">
        <v>44802</v>
      </c>
      <c r="G923" s="98">
        <v>73.958625789999999</v>
      </c>
      <c r="H923" s="60">
        <f t="shared" si="28"/>
        <v>76.981497188999995</v>
      </c>
      <c r="I923" s="60">
        <f>(Table8[[#This Row],[Adj Close]]-Table8[[#This Row],[Forecast 3 Period]])</f>
        <v>-3.022871398999996</v>
      </c>
      <c r="J923" s="60">
        <f>Table8[[#This Row],[Erorr ]]^2</f>
        <v>9.1377514948921927</v>
      </c>
      <c r="K923" s="60">
        <f>ABS(Table8[[#This Row],[Erorr ]])</f>
        <v>3.022871398999996</v>
      </c>
      <c r="L923" s="8">
        <f>Table8[[#This Row],[Abs Erorr ]]/Table8[[#This Row],[Adj Close]]</f>
        <v>4.087246574298465E-2</v>
      </c>
      <c r="M923" s="64">
        <f t="shared" si="29"/>
        <v>77.776676938999998</v>
      </c>
      <c r="N923" s="60">
        <f>(Table8[[#This Row],[Adj Close]]-Table8[[#This Row],[Forecast 6 Period ]])</f>
        <v>-3.8180511489999986</v>
      </c>
      <c r="O923" s="60">
        <f>Table8[[#This Row],[Erorr 2]]^2</f>
        <v>14.57751457638021</v>
      </c>
      <c r="P923" s="60">
        <f>ABS(Table8[[#This Row],[Erorr 2]])</f>
        <v>3.8180511489999986</v>
      </c>
      <c r="Q923" s="8">
        <f>Table8[[#This Row],[Abs Erorr 4]]/Table8[[#This Row],[Adj Close]]</f>
        <v>5.1624149424315563E-2</v>
      </c>
    </row>
    <row r="924" spans="6:17" x14ac:dyDescent="0.3">
      <c r="F924" s="97">
        <v>44803</v>
      </c>
      <c r="G924" s="98">
        <v>75.030776979999999</v>
      </c>
      <c r="H924" s="60">
        <f t="shared" si="28"/>
        <v>75.638330073999995</v>
      </c>
      <c r="I924" s="60">
        <f>(Table8[[#This Row],[Adj Close]]-Table8[[#This Row],[Forecast 3 Period]])</f>
        <v>-0.60755309399999646</v>
      </c>
      <c r="J924" s="60">
        <f>Table8[[#This Row],[Erorr ]]^2</f>
        <v>0.36912076202896854</v>
      </c>
      <c r="K924" s="60">
        <f>ABS(Table8[[#This Row],[Erorr ]])</f>
        <v>0.60755309399999646</v>
      </c>
      <c r="L924" s="8">
        <f>Table8[[#This Row],[Abs Erorr ]]/Table8[[#This Row],[Adj Close]]</f>
        <v>8.097385079218148E-3</v>
      </c>
      <c r="M924" s="64">
        <f t="shared" si="29"/>
        <v>76.653895566000003</v>
      </c>
      <c r="N924" s="60">
        <f>(Table8[[#This Row],[Adj Close]]-Table8[[#This Row],[Forecast 6 Period ]])</f>
        <v>-1.6231185860000039</v>
      </c>
      <c r="O924" s="60">
        <f>Table8[[#This Row],[Erorr 2]]^2</f>
        <v>2.6345139442186523</v>
      </c>
      <c r="P924" s="60">
        <f>ABS(Table8[[#This Row],[Erorr 2]])</f>
        <v>1.6231185860000039</v>
      </c>
      <c r="Q924" s="8">
        <f>Table8[[#This Row],[Abs Erorr 4]]/Table8[[#This Row],[Adj Close]]</f>
        <v>2.1632703956040038E-2</v>
      </c>
    </row>
    <row r="925" spans="6:17" x14ac:dyDescent="0.3">
      <c r="F925" s="97">
        <v>44804</v>
      </c>
      <c r="G925" s="98">
        <v>73.640945430000002</v>
      </c>
      <c r="H925" s="60">
        <f t="shared" si="28"/>
        <v>74.512570188999987</v>
      </c>
      <c r="I925" s="60">
        <f>(Table8[[#This Row],[Adj Close]]-Table8[[#This Row],[Forecast 3 Period]])</f>
        <v>-0.87162475899998526</v>
      </c>
      <c r="J925" s="60">
        <f>Table8[[#This Row],[Erorr ]]^2</f>
        <v>0.75972972050178234</v>
      </c>
      <c r="K925" s="60">
        <f>ABS(Table8[[#This Row],[Erorr ]])</f>
        <v>0.87162475899998526</v>
      </c>
      <c r="L925" s="8">
        <f>Table8[[#This Row],[Abs Erorr ]]/Table8[[#This Row],[Adj Close]]</f>
        <v>1.1836142976036548E-2</v>
      </c>
      <c r="M925" s="64">
        <f t="shared" si="29"/>
        <v>76.032444760999994</v>
      </c>
      <c r="N925" s="60">
        <f>(Table8[[#This Row],[Adj Close]]-Table8[[#This Row],[Forecast 6 Period ]])</f>
        <v>-2.3914993309999915</v>
      </c>
      <c r="O925" s="60">
        <f>Table8[[#This Row],[Erorr 2]]^2</f>
        <v>5.7192690501734065</v>
      </c>
      <c r="P925" s="60">
        <f>ABS(Table8[[#This Row],[Erorr 2]])</f>
        <v>2.3914993309999915</v>
      </c>
      <c r="Q925" s="8">
        <f>Table8[[#This Row],[Abs Erorr 4]]/Table8[[#This Row],[Adj Close]]</f>
        <v>3.2475130744665015E-2</v>
      </c>
    </row>
    <row r="926" spans="6:17" x14ac:dyDescent="0.3">
      <c r="F926" s="97">
        <v>44805</v>
      </c>
      <c r="G926" s="98">
        <v>72.856689450000005</v>
      </c>
      <c r="H926" s="60">
        <f t="shared" si="28"/>
        <v>74.153199002999997</v>
      </c>
      <c r="I926" s="60">
        <f>(Table8[[#This Row],[Adj Close]]-Table8[[#This Row],[Forecast 3 Period]])</f>
        <v>-1.2965095529999928</v>
      </c>
      <c r="J926" s="60">
        <f>Table8[[#This Row],[Erorr ]]^2</f>
        <v>1.6809370210202412</v>
      </c>
      <c r="K926" s="60">
        <f>ABS(Table8[[#This Row],[Erorr ]])</f>
        <v>1.2965095529999928</v>
      </c>
      <c r="L926" s="8">
        <f>Table8[[#This Row],[Abs Erorr ]]/Table8[[#This Row],[Adj Close]]</f>
        <v>1.7795339903410787E-2</v>
      </c>
      <c r="M926" s="64">
        <f t="shared" si="29"/>
        <v>75.144940183000003</v>
      </c>
      <c r="N926" s="60">
        <f>(Table8[[#This Row],[Adj Close]]-Table8[[#This Row],[Forecast 6 Period ]])</f>
        <v>-2.2882507329999981</v>
      </c>
      <c r="O926" s="60">
        <f>Table8[[#This Row],[Erorr 2]]^2</f>
        <v>5.2360914170750288</v>
      </c>
      <c r="P926" s="60">
        <f>ABS(Table8[[#This Row],[Erorr 2]])</f>
        <v>2.2882507329999981</v>
      </c>
      <c r="Q926" s="8">
        <f>Table8[[#This Row],[Abs Erorr 4]]/Table8[[#This Row],[Adj Close]]</f>
        <v>3.1407558458587059E-2</v>
      </c>
    </row>
    <row r="927" spans="6:17" x14ac:dyDescent="0.3">
      <c r="F927" s="97">
        <v>44806</v>
      </c>
      <c r="G927" s="98">
        <v>71.893737790000003</v>
      </c>
      <c r="H927" s="60">
        <f t="shared" si="28"/>
        <v>73.744192503000008</v>
      </c>
      <c r="I927" s="60">
        <f>(Table8[[#This Row],[Adj Close]]-Table8[[#This Row],[Forecast 3 Period]])</f>
        <v>-1.8504547130000049</v>
      </c>
      <c r="J927" s="60">
        <f>Table8[[#This Row],[Erorr ]]^2</f>
        <v>3.4241826448639303</v>
      </c>
      <c r="K927" s="60">
        <f>ABS(Table8[[#This Row],[Erorr ]])</f>
        <v>1.8504547130000049</v>
      </c>
      <c r="L927" s="8">
        <f>Table8[[#This Row],[Abs Erorr ]]/Table8[[#This Row],[Adj Close]]</f>
        <v>2.5738746793290142E-2</v>
      </c>
      <c r="M927" s="64">
        <f t="shared" si="29"/>
        <v>74.449034116000007</v>
      </c>
      <c r="N927" s="60">
        <f>(Table8[[#This Row],[Adj Close]]-Table8[[#This Row],[Forecast 6 Period ]])</f>
        <v>-2.5552963260000041</v>
      </c>
      <c r="O927" s="60">
        <f>Table8[[#This Row],[Erorr 2]]^2</f>
        <v>6.5295393136691189</v>
      </c>
      <c r="P927" s="60">
        <f>ABS(Table8[[#This Row],[Erorr 2]])</f>
        <v>2.5552963260000041</v>
      </c>
      <c r="Q927" s="8">
        <f>Table8[[#This Row],[Abs Erorr 4]]/Table8[[#This Row],[Adj Close]]</f>
        <v>3.5542682917168215E-2</v>
      </c>
    </row>
    <row r="928" spans="6:17" x14ac:dyDescent="0.3">
      <c r="F928" s="97">
        <v>44810</v>
      </c>
      <c r="G928" s="98">
        <v>70.583328249999994</v>
      </c>
      <c r="H928" s="60">
        <f t="shared" si="28"/>
        <v>72.706785580000002</v>
      </c>
      <c r="I928" s="60">
        <f>(Table8[[#This Row],[Adj Close]]-Table8[[#This Row],[Forecast 3 Period]])</f>
        <v>-2.1234573300000079</v>
      </c>
      <c r="J928" s="60">
        <f>Table8[[#This Row],[Erorr ]]^2</f>
        <v>4.5090710323307626</v>
      </c>
      <c r="K928" s="60">
        <f>ABS(Table8[[#This Row],[Erorr ]])</f>
        <v>2.1234573300000079</v>
      </c>
      <c r="L928" s="8">
        <f>Table8[[#This Row],[Abs Erorr ]]/Table8[[#This Row],[Adj Close]]</f>
        <v>3.0084403536185023E-2</v>
      </c>
      <c r="M928" s="64">
        <f t="shared" si="29"/>
        <v>73.517849729000005</v>
      </c>
      <c r="N928" s="60">
        <f>(Table8[[#This Row],[Adj Close]]-Table8[[#This Row],[Forecast 6 Period ]])</f>
        <v>-2.9345214790000114</v>
      </c>
      <c r="O928" s="60">
        <f>Table8[[#This Row],[Erorr 2]]^2</f>
        <v>8.6114163107124142</v>
      </c>
      <c r="P928" s="60">
        <f>ABS(Table8[[#This Row],[Erorr 2]])</f>
        <v>2.9345214790000114</v>
      </c>
      <c r="Q928" s="8">
        <f>Table8[[#This Row],[Abs Erorr 4]]/Table8[[#This Row],[Adj Close]]</f>
        <v>4.1575277785232685E-2</v>
      </c>
    </row>
    <row r="929" spans="6:17" x14ac:dyDescent="0.3">
      <c r="F929" s="97">
        <v>44811</v>
      </c>
      <c r="G929" s="98">
        <v>71.119407649999999</v>
      </c>
      <c r="H929" s="60">
        <f t="shared" si="28"/>
        <v>71.658459472000004</v>
      </c>
      <c r="I929" s="60">
        <f>(Table8[[#This Row],[Adj Close]]-Table8[[#This Row],[Forecast 3 Period]])</f>
        <v>-0.53905182200000468</v>
      </c>
      <c r="J929" s="60">
        <f>Table8[[#This Row],[Erorr ]]^2</f>
        <v>0.29057686680152472</v>
      </c>
      <c r="K929" s="60">
        <f>ABS(Table8[[#This Row],[Erorr ]])</f>
        <v>0.53905182200000468</v>
      </c>
      <c r="L929" s="8">
        <f>Table8[[#This Row],[Abs Erorr ]]/Table8[[#This Row],[Adj Close]]</f>
        <v>7.5795319422912082E-3</v>
      </c>
      <c r="M929" s="64">
        <f t="shared" si="29"/>
        <v>72.693880461000006</v>
      </c>
      <c r="N929" s="60">
        <f>(Table8[[#This Row],[Adj Close]]-Table8[[#This Row],[Forecast 6 Period ]])</f>
        <v>-1.5744728110000068</v>
      </c>
      <c r="O929" s="60">
        <f>Table8[[#This Row],[Erorr 2]]^2</f>
        <v>2.478964632578263</v>
      </c>
      <c r="P929" s="60">
        <f>ABS(Table8[[#This Row],[Erorr 2]])</f>
        <v>1.5744728110000068</v>
      </c>
      <c r="Q929" s="8">
        <f>Table8[[#This Row],[Abs Erorr 4]]/Table8[[#This Row],[Adj Close]]</f>
        <v>2.2138441011045271E-2</v>
      </c>
    </row>
    <row r="930" spans="6:17" x14ac:dyDescent="0.3">
      <c r="F930" s="97">
        <v>44812</v>
      </c>
      <c r="G930" s="98">
        <v>70.364929200000006</v>
      </c>
      <c r="H930" s="60">
        <f t="shared" si="28"/>
        <v>71.190882872000003</v>
      </c>
      <c r="I930" s="60">
        <f>(Table8[[#This Row],[Adj Close]]-Table8[[#This Row],[Forecast 3 Period]])</f>
        <v>-0.82595367199999714</v>
      </c>
      <c r="J930" s="60">
        <f>Table8[[#This Row],[Erorr ]]^2</f>
        <v>0.68219946829027889</v>
      </c>
      <c r="K930" s="60">
        <f>ABS(Table8[[#This Row],[Erorr ]])</f>
        <v>0.82595367199999714</v>
      </c>
      <c r="L930" s="8">
        <f>Table8[[#This Row],[Abs Erorr ]]/Table8[[#This Row],[Adj Close]]</f>
        <v>1.173814400711423E-2</v>
      </c>
      <c r="M930" s="64">
        <f t="shared" si="29"/>
        <v>72.157804869000003</v>
      </c>
      <c r="N930" s="60">
        <f>(Table8[[#This Row],[Adj Close]]-Table8[[#This Row],[Forecast 6 Period ]])</f>
        <v>-1.7928756689999972</v>
      </c>
      <c r="O930" s="60">
        <f>Table8[[#This Row],[Erorr 2]]^2</f>
        <v>3.2144031644921873</v>
      </c>
      <c r="P930" s="60">
        <f>ABS(Table8[[#This Row],[Erorr 2]])</f>
        <v>1.7928756689999972</v>
      </c>
      <c r="Q930" s="8">
        <f>Table8[[#This Row],[Abs Erorr 4]]/Table8[[#This Row],[Adj Close]]</f>
        <v>2.5479677012166978E-2</v>
      </c>
    </row>
    <row r="931" spans="6:17" x14ac:dyDescent="0.3">
      <c r="F931" s="97">
        <v>44813</v>
      </c>
      <c r="G931" s="98">
        <v>72.618431090000001</v>
      </c>
      <c r="H931" s="60">
        <f t="shared" si="28"/>
        <v>70.656792449999998</v>
      </c>
      <c r="I931" s="60">
        <f>(Table8[[#This Row],[Adj Close]]-Table8[[#This Row],[Forecast 3 Period]])</f>
        <v>1.9616386400000039</v>
      </c>
      <c r="J931" s="60">
        <f>Table8[[#This Row],[Erorr ]]^2</f>
        <v>3.8480261539410647</v>
      </c>
      <c r="K931" s="60">
        <f>ABS(Table8[[#This Row],[Erorr ]])</f>
        <v>1.9616386400000039</v>
      </c>
      <c r="L931" s="8">
        <f>Table8[[#This Row],[Abs Erorr ]]/Table8[[#This Row],[Adj Close]]</f>
        <v>2.7012958150649628E-2</v>
      </c>
      <c r="M931" s="64">
        <f t="shared" si="29"/>
        <v>71.442044065999994</v>
      </c>
      <c r="N931" s="60">
        <f>(Table8[[#This Row],[Adj Close]]-Table8[[#This Row],[Forecast 6 Period ]])</f>
        <v>1.1763870240000074</v>
      </c>
      <c r="O931" s="60">
        <f>Table8[[#This Row],[Erorr 2]]^2</f>
        <v>1.383886430235594</v>
      </c>
      <c r="P931" s="60">
        <f>ABS(Table8[[#This Row],[Erorr 2]])</f>
        <v>1.1763870240000074</v>
      </c>
      <c r="Q931" s="8">
        <f>Table8[[#This Row],[Abs Erorr 4]]/Table8[[#This Row],[Adj Close]]</f>
        <v>1.6199565404298621E-2</v>
      </c>
    </row>
    <row r="932" spans="6:17" x14ac:dyDescent="0.3">
      <c r="F932" s="97">
        <v>44816</v>
      </c>
      <c r="G932" s="98">
        <v>74.832229609999999</v>
      </c>
      <c r="H932" s="60">
        <f t="shared" si="28"/>
        <v>71.492673491000005</v>
      </c>
      <c r="I932" s="60">
        <f>(Table8[[#This Row],[Adj Close]]-Table8[[#This Row],[Forecast 3 Period]])</f>
        <v>3.3395561189999938</v>
      </c>
      <c r="J932" s="60">
        <f>Table8[[#This Row],[Erorr ]]^2</f>
        <v>11.152635071950302</v>
      </c>
      <c r="K932" s="60">
        <f>ABS(Table8[[#This Row],[Erorr ]])</f>
        <v>3.3395561189999938</v>
      </c>
      <c r="L932" s="8">
        <f>Table8[[#This Row],[Abs Erorr ]]/Table8[[#This Row],[Adj Close]]</f>
        <v>4.4627243320219362E-2</v>
      </c>
      <c r="M932" s="64">
        <f t="shared" si="29"/>
        <v>71.412261962000002</v>
      </c>
      <c r="N932" s="60">
        <f>(Table8[[#This Row],[Adj Close]]-Table8[[#This Row],[Forecast 6 Period ]])</f>
        <v>3.4199676479999965</v>
      </c>
      <c r="O932" s="60">
        <f>Table8[[#This Row],[Erorr 2]]^2</f>
        <v>11.696178713366628</v>
      </c>
      <c r="P932" s="60">
        <f>ABS(Table8[[#This Row],[Erorr 2]])</f>
        <v>3.4199676479999965</v>
      </c>
      <c r="Q932" s="8">
        <f>Table8[[#This Row],[Abs Erorr 4]]/Table8[[#This Row],[Adj Close]]</f>
        <v>4.5701800759160846E-2</v>
      </c>
    </row>
    <row r="933" spans="6:17" x14ac:dyDescent="0.3">
      <c r="F933" s="97">
        <v>44817</v>
      </c>
      <c r="G933" s="98">
        <v>70.513839719999993</v>
      </c>
      <c r="H933" s="60">
        <f t="shared" si="28"/>
        <v>72.827899931000005</v>
      </c>
      <c r="I933" s="60">
        <f>(Table8[[#This Row],[Adj Close]]-Table8[[#This Row],[Forecast 3 Period]])</f>
        <v>-2.3140602110000117</v>
      </c>
      <c r="J933" s="60">
        <f>Table8[[#This Row],[Erorr ]]^2</f>
        <v>5.3548746601334187</v>
      </c>
      <c r="K933" s="60">
        <f>ABS(Table8[[#This Row],[Erorr ]])</f>
        <v>2.3140602110000117</v>
      </c>
      <c r="L933" s="8">
        <f>Table8[[#This Row],[Abs Erorr ]]/Table8[[#This Row],[Adj Close]]</f>
        <v>3.2817106828798459E-2</v>
      </c>
      <c r="M933" s="64">
        <f t="shared" si="29"/>
        <v>72.034706113999988</v>
      </c>
      <c r="N933" s="60">
        <f>(Table8[[#This Row],[Adj Close]]-Table8[[#This Row],[Forecast 6 Period ]])</f>
        <v>-1.5208663939999951</v>
      </c>
      <c r="O933" s="60">
        <f>Table8[[#This Row],[Erorr 2]]^2</f>
        <v>2.3130345883985486</v>
      </c>
      <c r="P933" s="60">
        <f>ABS(Table8[[#This Row],[Erorr 2]])</f>
        <v>1.5208663939999951</v>
      </c>
      <c r="Q933" s="8">
        <f>Table8[[#This Row],[Abs Erorr 4]]/Table8[[#This Row],[Adj Close]]</f>
        <v>2.1568338925225604E-2</v>
      </c>
    </row>
    <row r="934" spans="6:17" x14ac:dyDescent="0.3">
      <c r="F934" s="97">
        <v>44818</v>
      </c>
      <c r="G934" s="98">
        <v>70.603187559999995</v>
      </c>
      <c r="H934" s="60">
        <f t="shared" si="28"/>
        <v>72.440734098000007</v>
      </c>
      <c r="I934" s="60">
        <f>(Table8[[#This Row],[Adj Close]]-Table8[[#This Row],[Forecast 3 Period]])</f>
        <v>-1.8375465380000122</v>
      </c>
      <c r="J934" s="60">
        <f>Table8[[#This Row],[Erorr ]]^2</f>
        <v>3.3765772793158302</v>
      </c>
      <c r="K934" s="60">
        <f>ABS(Table8[[#This Row],[Erorr ]])</f>
        <v>1.8375465380000122</v>
      </c>
      <c r="L934" s="8">
        <f>Table8[[#This Row],[Abs Erorr ]]/Table8[[#This Row],[Adj Close]]</f>
        <v>2.6026396279040923E-2</v>
      </c>
      <c r="M934" s="64">
        <f t="shared" si="29"/>
        <v>71.836159513999988</v>
      </c>
      <c r="N934" s="60">
        <f>(Table8[[#This Row],[Adj Close]]-Table8[[#This Row],[Forecast 6 Period ]])</f>
        <v>-1.2329719539999928</v>
      </c>
      <c r="O934" s="60">
        <f>Table8[[#This Row],[Erorr 2]]^2</f>
        <v>1.5202198393505604</v>
      </c>
      <c r="P934" s="60">
        <f>ABS(Table8[[#This Row],[Erorr 2]])</f>
        <v>1.2329719539999928</v>
      </c>
      <c r="Q934" s="8">
        <f>Table8[[#This Row],[Abs Erorr 4]]/Table8[[#This Row],[Adj Close]]</f>
        <v>1.7463403517754616E-2</v>
      </c>
    </row>
    <row r="935" spans="6:17" x14ac:dyDescent="0.3">
      <c r="F935" s="97">
        <v>44819</v>
      </c>
      <c r="G935" s="98">
        <v>67.545570369999993</v>
      </c>
      <c r="H935" s="60">
        <f t="shared" si="28"/>
        <v>71.845095822999994</v>
      </c>
      <c r="I935" s="60">
        <f>(Table8[[#This Row],[Adj Close]]-Table8[[#This Row],[Forecast 3 Period]])</f>
        <v>-4.2995254530000011</v>
      </c>
      <c r="J935" s="60">
        <f>Table8[[#This Row],[Erorr ]]^2</f>
        <v>18.485919120994865</v>
      </c>
      <c r="K935" s="60">
        <f>ABS(Table8[[#This Row],[Erorr ]])</f>
        <v>4.2995254530000011</v>
      </c>
      <c r="L935" s="8">
        <f>Table8[[#This Row],[Abs Erorr ]]/Table8[[#This Row],[Adj Close]]</f>
        <v>6.3653699708924399E-2</v>
      </c>
      <c r="M935" s="64">
        <f t="shared" si="29"/>
        <v>71.86197128100001</v>
      </c>
      <c r="N935" s="60">
        <f>(Table8[[#This Row],[Adj Close]]-Table8[[#This Row],[Forecast 6 Period ]])</f>
        <v>-4.3164009110000165</v>
      </c>
      <c r="O935" s="60">
        <f>Table8[[#This Row],[Erorr 2]]^2</f>
        <v>18.631316824481772</v>
      </c>
      <c r="P935" s="60">
        <f>ABS(Table8[[#This Row],[Erorr 2]])</f>
        <v>4.3164009110000165</v>
      </c>
      <c r="Q935" s="8">
        <f>Table8[[#This Row],[Abs Erorr 4]]/Table8[[#This Row],[Adj Close]]</f>
        <v>6.390353782425269E-2</v>
      </c>
    </row>
    <row r="936" spans="6:17" x14ac:dyDescent="0.3">
      <c r="F936" s="97">
        <v>44820</v>
      </c>
      <c r="G936" s="98">
        <v>67.158401490000003</v>
      </c>
      <c r="H936" s="60">
        <f t="shared" si="28"/>
        <v>69.353336331999998</v>
      </c>
      <c r="I936" s="60">
        <f>(Table8[[#This Row],[Adj Close]]-Table8[[#This Row],[Forecast 3 Period]])</f>
        <v>-2.194934841999995</v>
      </c>
      <c r="J936" s="60">
        <f>Table8[[#This Row],[Erorr ]]^2</f>
        <v>4.817738960625543</v>
      </c>
      <c r="K936" s="60">
        <f>ABS(Table8[[#This Row],[Erorr ]])</f>
        <v>2.194934841999995</v>
      </c>
      <c r="L936" s="8">
        <f>Table8[[#This Row],[Abs Erorr ]]/Table8[[#This Row],[Adj Close]]</f>
        <v>3.2682952442321375E-2</v>
      </c>
      <c r="M936" s="64">
        <f t="shared" si="29"/>
        <v>70.997301480999994</v>
      </c>
      <c r="N936" s="60">
        <f>(Table8[[#This Row],[Adj Close]]-Table8[[#This Row],[Forecast 6 Period ]])</f>
        <v>-3.838899990999991</v>
      </c>
      <c r="O936" s="60">
        <f>Table8[[#This Row],[Erorr 2]]^2</f>
        <v>14.73715314089973</v>
      </c>
      <c r="P936" s="60">
        <f>ABS(Table8[[#This Row],[Erorr 2]])</f>
        <v>3.838899990999991</v>
      </c>
      <c r="Q936" s="8">
        <f>Table8[[#This Row],[Abs Erorr 4]]/Table8[[#This Row],[Adj Close]]</f>
        <v>5.7161872615023597E-2</v>
      </c>
    </row>
    <row r="937" spans="6:17" x14ac:dyDescent="0.3">
      <c r="F937" s="97">
        <v>44823</v>
      </c>
      <c r="G937" s="98">
        <v>68.458885190000004</v>
      </c>
      <c r="H937" s="60">
        <f t="shared" si="28"/>
        <v>68.307987975000003</v>
      </c>
      <c r="I937" s="60">
        <f>(Table8[[#This Row],[Adj Close]]-Table8[[#This Row],[Forecast 3 Period]])</f>
        <v>0.15089721500000053</v>
      </c>
      <c r="J937" s="60">
        <f>Table8[[#This Row],[Erorr ]]^2</f>
        <v>2.2769969494756386E-2</v>
      </c>
      <c r="K937" s="60">
        <f>ABS(Table8[[#This Row],[Erorr ]])</f>
        <v>0.15089721500000053</v>
      </c>
      <c r="L937" s="8">
        <f>Table8[[#This Row],[Abs Erorr ]]/Table8[[#This Row],[Adj Close]]</f>
        <v>2.204202048882364E-3</v>
      </c>
      <c r="M937" s="64">
        <f t="shared" si="29"/>
        <v>69.909265898000001</v>
      </c>
      <c r="N937" s="60">
        <f>(Table8[[#This Row],[Adj Close]]-Table8[[#This Row],[Forecast 6 Period ]])</f>
        <v>-1.4503807079999973</v>
      </c>
      <c r="O937" s="60">
        <f>Table8[[#This Row],[Erorr 2]]^2</f>
        <v>2.1036041981385734</v>
      </c>
      <c r="P937" s="60">
        <f>ABS(Table8[[#This Row],[Erorr 2]])</f>
        <v>1.4503807079999973</v>
      </c>
      <c r="Q937" s="8">
        <f>Table8[[#This Row],[Abs Erorr 4]]/Table8[[#This Row],[Adj Close]]</f>
        <v>2.1186157267601237E-2</v>
      </c>
    </row>
    <row r="938" spans="6:17" x14ac:dyDescent="0.3">
      <c r="F938" s="97">
        <v>44824</v>
      </c>
      <c r="G938" s="98">
        <v>66.820869450000004</v>
      </c>
      <c r="H938" s="60">
        <f t="shared" si="28"/>
        <v>67.794745633999995</v>
      </c>
      <c r="I938" s="60">
        <f>(Table8[[#This Row],[Adj Close]]-Table8[[#This Row],[Forecast 3 Period]])</f>
        <v>-0.97387618399999099</v>
      </c>
      <c r="J938" s="60">
        <f>Table8[[#This Row],[Erorr ]]^2</f>
        <v>0.94843482176238425</v>
      </c>
      <c r="K938" s="60">
        <f>ABS(Table8[[#This Row],[Erorr ]])</f>
        <v>0.97387618399999099</v>
      </c>
      <c r="L938" s="8">
        <f>Table8[[#This Row],[Abs Erorr ]]/Table8[[#This Row],[Adj Close]]</f>
        <v>1.4574431491477562E-2</v>
      </c>
      <c r="M938" s="64">
        <f t="shared" si="29"/>
        <v>69.287815854999991</v>
      </c>
      <c r="N938" s="60">
        <f>(Table8[[#This Row],[Adj Close]]-Table8[[#This Row],[Forecast 6 Period ]])</f>
        <v>-2.4669464049999874</v>
      </c>
      <c r="O938" s="60">
        <f>Table8[[#This Row],[Erorr 2]]^2</f>
        <v>6.0858245651423619</v>
      </c>
      <c r="P938" s="60">
        <f>ABS(Table8[[#This Row],[Erorr 2]])</f>
        <v>2.4669464049999874</v>
      </c>
      <c r="Q938" s="8">
        <f>Table8[[#This Row],[Abs Erorr 4]]/Table8[[#This Row],[Adj Close]]</f>
        <v>3.6918801346126261E-2</v>
      </c>
    </row>
    <row r="939" spans="6:17" x14ac:dyDescent="0.3">
      <c r="F939" s="97">
        <v>44825</v>
      </c>
      <c r="G939" s="98">
        <v>65.669303889999995</v>
      </c>
      <c r="H939" s="60">
        <f t="shared" si="28"/>
        <v>67.413533784000009</v>
      </c>
      <c r="I939" s="60">
        <f>(Table8[[#This Row],[Adj Close]]-Table8[[#This Row],[Forecast 3 Period]])</f>
        <v>-1.7442298940000143</v>
      </c>
      <c r="J939" s="60">
        <f>Table8[[#This Row],[Erorr ]]^2</f>
        <v>3.0423379231233012</v>
      </c>
      <c r="K939" s="60">
        <f>ABS(Table8[[#This Row],[Erorr ]])</f>
        <v>1.7442298940000143</v>
      </c>
      <c r="L939" s="8">
        <f>Table8[[#This Row],[Abs Erorr ]]/Table8[[#This Row],[Adj Close]]</f>
        <v>2.6560809856028069E-2</v>
      </c>
      <c r="M939" s="64">
        <f t="shared" si="29"/>
        <v>68.108448027999998</v>
      </c>
      <c r="N939" s="60">
        <f>(Table8[[#This Row],[Adj Close]]-Table8[[#This Row],[Forecast 6 Period ]])</f>
        <v>-2.4391441380000032</v>
      </c>
      <c r="O939" s="60">
        <f>Table8[[#This Row],[Erorr 2]]^2</f>
        <v>5.9494241259397782</v>
      </c>
      <c r="P939" s="60">
        <f>ABS(Table8[[#This Row],[Erorr 2]])</f>
        <v>2.4391441380000032</v>
      </c>
      <c r="Q939" s="8">
        <f>Table8[[#This Row],[Abs Erorr 4]]/Table8[[#This Row],[Adj Close]]</f>
        <v>3.7142835290072743E-2</v>
      </c>
    </row>
    <row r="940" spans="6:17" x14ac:dyDescent="0.3">
      <c r="F940" s="97">
        <v>44826</v>
      </c>
      <c r="G940" s="98">
        <v>65.490615840000004</v>
      </c>
      <c r="H940" s="60">
        <f t="shared" si="28"/>
        <v>66.851647947999993</v>
      </c>
      <c r="I940" s="60">
        <f>(Table8[[#This Row],[Adj Close]]-Table8[[#This Row],[Forecast 3 Period]])</f>
        <v>-1.3610321079999892</v>
      </c>
      <c r="J940" s="60">
        <f>Table8[[#This Row],[Erorr ]]^2</f>
        <v>1.8524083990068942</v>
      </c>
      <c r="K940" s="60">
        <f>ABS(Table8[[#This Row],[Erorr ]])</f>
        <v>1.3610321079999892</v>
      </c>
      <c r="L940" s="8">
        <f>Table8[[#This Row],[Abs Erorr ]]/Table8[[#This Row],[Adj Close]]</f>
        <v>2.0782093595288889E-2</v>
      </c>
      <c r="M940" s="64">
        <f t="shared" si="29"/>
        <v>67.436367797000003</v>
      </c>
      <c r="N940" s="60">
        <f>(Table8[[#This Row],[Adj Close]]-Table8[[#This Row],[Forecast 6 Period ]])</f>
        <v>-1.9457519569999988</v>
      </c>
      <c r="O940" s="60">
        <f>Table8[[#This Row],[Erorr 2]]^2</f>
        <v>3.7859506781693253</v>
      </c>
      <c r="P940" s="60">
        <f>ABS(Table8[[#This Row],[Erorr 2]])</f>
        <v>1.9457519569999988</v>
      </c>
      <c r="Q940" s="8">
        <f>Table8[[#This Row],[Abs Erorr 4]]/Table8[[#This Row],[Adj Close]]</f>
        <v>2.9710393344806248E-2</v>
      </c>
    </row>
    <row r="941" spans="6:17" x14ac:dyDescent="0.3">
      <c r="F941" s="97">
        <v>44827</v>
      </c>
      <c r="G941" s="98">
        <v>62.949211120000001</v>
      </c>
      <c r="H941" s="60">
        <f t="shared" si="28"/>
        <v>65.943298338000005</v>
      </c>
      <c r="I941" s="60">
        <f>(Table8[[#This Row],[Adj Close]]-Table8[[#This Row],[Forecast 3 Period]])</f>
        <v>-2.9940872180000042</v>
      </c>
      <c r="J941" s="60">
        <f>Table8[[#This Row],[Erorr ]]^2</f>
        <v>8.9645582689910039</v>
      </c>
      <c r="K941" s="60">
        <f>ABS(Table8[[#This Row],[Erorr ]])</f>
        <v>2.9940872180000042</v>
      </c>
      <c r="L941" s="8">
        <f>Table8[[#This Row],[Abs Erorr ]]/Table8[[#This Row],[Adj Close]]</f>
        <v>4.7563538362575819E-2</v>
      </c>
      <c r="M941" s="64">
        <f t="shared" si="29"/>
        <v>66.758332060000001</v>
      </c>
      <c r="N941" s="60">
        <f>(Table8[[#This Row],[Adj Close]]-Table8[[#This Row],[Forecast 6 Period ]])</f>
        <v>-3.8091209399999997</v>
      </c>
      <c r="O941" s="60">
        <f>Table8[[#This Row],[Erorr 2]]^2</f>
        <v>14.509402335546481</v>
      </c>
      <c r="P941" s="60">
        <f>ABS(Table8[[#This Row],[Erorr 2]])</f>
        <v>3.8091209399999997</v>
      </c>
      <c r="Q941" s="8">
        <f>Table8[[#This Row],[Abs Erorr 4]]/Table8[[#This Row],[Adj Close]]</f>
        <v>6.051101947471077E-2</v>
      </c>
    </row>
    <row r="942" spans="6:17" x14ac:dyDescent="0.3">
      <c r="F942" s="97">
        <v>44830</v>
      </c>
      <c r="G942" s="98">
        <v>61.301273350000002</v>
      </c>
      <c r="H942" s="60">
        <f t="shared" si="28"/>
        <v>64.52766036700001</v>
      </c>
      <c r="I942" s="60">
        <f>(Table8[[#This Row],[Adj Close]]-Table8[[#This Row],[Forecast 3 Period]])</f>
        <v>-3.2263870170000075</v>
      </c>
      <c r="J942" s="60">
        <f>Table8[[#This Row],[Erorr ]]^2</f>
        <v>10.409573183466208</v>
      </c>
      <c r="K942" s="60">
        <f>ABS(Table8[[#This Row],[Erorr ]])</f>
        <v>3.2263870170000075</v>
      </c>
      <c r="L942" s="8">
        <f>Table8[[#This Row],[Abs Erorr ]]/Table8[[#This Row],[Adj Close]]</f>
        <v>5.2631647609975907E-2</v>
      </c>
      <c r="M942" s="64">
        <f t="shared" si="29"/>
        <v>65.747728727999998</v>
      </c>
      <c r="N942" s="60">
        <f>(Table8[[#This Row],[Adj Close]]-Table8[[#This Row],[Forecast 6 Period ]])</f>
        <v>-4.446455377999996</v>
      </c>
      <c r="O942" s="60">
        <f>Table8[[#This Row],[Erorr 2]]^2</f>
        <v>19.770965428545086</v>
      </c>
      <c r="P942" s="60">
        <f>ABS(Table8[[#This Row],[Erorr 2]])</f>
        <v>4.446455377999996</v>
      </c>
      <c r="Q942" s="8">
        <f>Table8[[#This Row],[Abs Erorr 4]]/Table8[[#This Row],[Adj Close]]</f>
        <v>7.2534470085359098E-2</v>
      </c>
    </row>
    <row r="943" spans="6:17" x14ac:dyDescent="0.3">
      <c r="F943" s="97">
        <v>44831</v>
      </c>
      <c r="G943" s="98">
        <v>60.477306370000001</v>
      </c>
      <c r="H943" s="60">
        <f t="shared" si="28"/>
        <v>63.052457428000004</v>
      </c>
      <c r="I943" s="60">
        <f>(Table8[[#This Row],[Adj Close]]-Table8[[#This Row],[Forecast 3 Period]])</f>
        <v>-2.575151058000003</v>
      </c>
      <c r="J943" s="60">
        <f>Table8[[#This Row],[Erorr ]]^2</f>
        <v>6.6314029715185345</v>
      </c>
      <c r="K943" s="60">
        <f>ABS(Table8[[#This Row],[Erorr ]])</f>
        <v>2.575151058000003</v>
      </c>
      <c r="L943" s="8">
        <f>Table8[[#This Row],[Abs Erorr ]]/Table8[[#This Row],[Adj Close]]</f>
        <v>4.2580452281476222E-2</v>
      </c>
      <c r="M943" s="64">
        <f t="shared" si="29"/>
        <v>64.610056304000011</v>
      </c>
      <c r="N943" s="60">
        <f>(Table8[[#This Row],[Adj Close]]-Table8[[#This Row],[Forecast 6 Period ]])</f>
        <v>-4.1327499340000102</v>
      </c>
      <c r="O943" s="60">
        <f>Table8[[#This Row],[Erorr 2]]^2</f>
        <v>17.07962201697709</v>
      </c>
      <c r="P943" s="60">
        <f>ABS(Table8[[#This Row],[Erorr 2]])</f>
        <v>4.1327499340000102</v>
      </c>
      <c r="Q943" s="8">
        <f>Table8[[#This Row],[Abs Erorr 4]]/Table8[[#This Row],[Adj Close]]</f>
        <v>6.8335549019261158E-2</v>
      </c>
    </row>
    <row r="944" spans="6:17" x14ac:dyDescent="0.3">
      <c r="F944" s="97">
        <v>44832</v>
      </c>
      <c r="G944" s="98">
        <v>63.495212549999998</v>
      </c>
      <c r="H944" s="60">
        <f t="shared" si="28"/>
        <v>61.466067889000001</v>
      </c>
      <c r="I944" s="60">
        <f>(Table8[[#This Row],[Adj Close]]-Table8[[#This Row],[Forecast 3 Period]])</f>
        <v>2.0291446609999966</v>
      </c>
      <c r="J944" s="60">
        <f>Table8[[#This Row],[Erorr ]]^2</f>
        <v>4.1174280552647913</v>
      </c>
      <c r="K944" s="60">
        <f>ABS(Table8[[#This Row],[Erorr ]])</f>
        <v>2.0291446609999966</v>
      </c>
      <c r="L944" s="8">
        <f>Table8[[#This Row],[Abs Erorr ]]/Table8[[#This Row],[Adj Close]]</f>
        <v>3.1957443396258015E-2</v>
      </c>
      <c r="M944" s="64">
        <f t="shared" si="29"/>
        <v>63.292698670000007</v>
      </c>
      <c r="N944" s="60">
        <f>(Table8[[#This Row],[Adj Close]]-Table8[[#This Row],[Forecast 6 Period ]])</f>
        <v>0.20251387999999082</v>
      </c>
      <c r="O944" s="60">
        <f>Table8[[#This Row],[Erorr 2]]^2</f>
        <v>4.1011871592650684E-2</v>
      </c>
      <c r="P944" s="60">
        <f>ABS(Table8[[#This Row],[Erorr 2]])</f>
        <v>0.20251387999999082</v>
      </c>
      <c r="Q944" s="8">
        <f>Table8[[#This Row],[Abs Erorr 4]]/Table8[[#This Row],[Adj Close]]</f>
        <v>3.1894354214582563E-3</v>
      </c>
    </row>
    <row r="945" spans="6:17" x14ac:dyDescent="0.3">
      <c r="F945" s="97">
        <v>44833</v>
      </c>
      <c r="G945" s="98">
        <v>60.189414980000002</v>
      </c>
      <c r="H945" s="60">
        <f t="shared" si="28"/>
        <v>61.931658935999998</v>
      </c>
      <c r="I945" s="60">
        <f>(Table8[[#This Row],[Adj Close]]-Table8[[#This Row],[Forecast 3 Period]])</f>
        <v>-1.7422439559999958</v>
      </c>
      <c r="J945" s="60">
        <f>Table8[[#This Row],[Erorr ]]^2</f>
        <v>3.0354140022185154</v>
      </c>
      <c r="K945" s="60">
        <f>ABS(Table8[[#This Row],[Erorr ]])</f>
        <v>1.7422439559999958</v>
      </c>
      <c r="L945" s="8">
        <f>Table8[[#This Row],[Abs Erorr ]]/Table8[[#This Row],[Adj Close]]</f>
        <v>2.8946019106165365E-2</v>
      </c>
      <c r="M945" s="64">
        <f t="shared" si="29"/>
        <v>62.760592651000003</v>
      </c>
      <c r="N945" s="60">
        <f>(Table8[[#This Row],[Adj Close]]-Table8[[#This Row],[Forecast 6 Period ]])</f>
        <v>-2.5711776710000009</v>
      </c>
      <c r="O945" s="60">
        <f>Table8[[#This Row],[Erorr 2]]^2</f>
        <v>6.6109546158489891</v>
      </c>
      <c r="P945" s="60">
        <f>ABS(Table8[[#This Row],[Erorr 2]])</f>
        <v>2.5711776710000009</v>
      </c>
      <c r="Q945" s="8">
        <f>Table8[[#This Row],[Abs Erorr 4]]/Table8[[#This Row],[Adj Close]]</f>
        <v>4.2718103704021099E-2</v>
      </c>
    </row>
    <row r="946" spans="6:17" x14ac:dyDescent="0.3">
      <c r="F946" s="97">
        <v>44834</v>
      </c>
      <c r="G946" s="98">
        <v>56.99281311</v>
      </c>
      <c r="H946" s="60">
        <f t="shared" si="28"/>
        <v>61.267521668000001</v>
      </c>
      <c r="I946" s="60">
        <f>(Table8[[#This Row],[Adj Close]]-Table8[[#This Row],[Forecast 3 Period]])</f>
        <v>-4.2747085580000004</v>
      </c>
      <c r="J946" s="60">
        <f>Table8[[#This Row],[Erorr ]]^2</f>
        <v>18.273133255838442</v>
      </c>
      <c r="K946" s="60">
        <f>ABS(Table8[[#This Row],[Erorr ]])</f>
        <v>4.2747085580000004</v>
      </c>
      <c r="L946" s="8">
        <f>Table8[[#This Row],[Abs Erorr ]]/Table8[[#This Row],[Adj Close]]</f>
        <v>7.5004343964378856E-2</v>
      </c>
      <c r="M946" s="64">
        <f t="shared" si="29"/>
        <v>61.936624146</v>
      </c>
      <c r="N946" s="60">
        <f>(Table8[[#This Row],[Adj Close]]-Table8[[#This Row],[Forecast 6 Period ]])</f>
        <v>-4.9438110359999996</v>
      </c>
      <c r="O946" s="60">
        <f>Table8[[#This Row],[Erorr 2]]^2</f>
        <v>24.441267559675389</v>
      </c>
      <c r="P946" s="60">
        <f>ABS(Table8[[#This Row],[Erorr 2]])</f>
        <v>4.9438110359999996</v>
      </c>
      <c r="Q946" s="8">
        <f>Table8[[#This Row],[Abs Erorr 4]]/Table8[[#This Row],[Adj Close]]</f>
        <v>8.6744464191618492E-2</v>
      </c>
    </row>
    <row r="947" spans="6:17" x14ac:dyDescent="0.3">
      <c r="F947" s="97">
        <v>44837</v>
      </c>
      <c r="G947" s="98">
        <v>58.045112609999997</v>
      </c>
      <c r="H947" s="60">
        <f t="shared" si="28"/>
        <v>59.902513502999994</v>
      </c>
      <c r="I947" s="60">
        <f>(Table8[[#This Row],[Adj Close]]-Table8[[#This Row],[Forecast 3 Period]])</f>
        <v>-1.8574008929999977</v>
      </c>
      <c r="J947" s="60">
        <f>Table8[[#This Row],[Erorr ]]^2</f>
        <v>3.4499380773171886</v>
      </c>
      <c r="K947" s="60">
        <f>ABS(Table8[[#This Row],[Erorr ]])</f>
        <v>1.8574008929999977</v>
      </c>
      <c r="L947" s="8">
        <f>Table8[[#This Row],[Abs Erorr ]]/Table8[[#This Row],[Adj Close]]</f>
        <v>3.1999264184044411E-2</v>
      </c>
      <c r="M947" s="64">
        <f t="shared" si="29"/>
        <v>60.655997849000002</v>
      </c>
      <c r="N947" s="60">
        <f>(Table8[[#This Row],[Adj Close]]-Table8[[#This Row],[Forecast 6 Period ]])</f>
        <v>-2.6108852390000052</v>
      </c>
      <c r="O947" s="60">
        <f>Table8[[#This Row],[Erorr 2]]^2</f>
        <v>6.8167217312281148</v>
      </c>
      <c r="P947" s="60">
        <f>ABS(Table8[[#This Row],[Erorr 2]])</f>
        <v>2.6108852390000052</v>
      </c>
      <c r="Q947" s="8">
        <f>Table8[[#This Row],[Abs Erorr 4]]/Table8[[#This Row],[Adj Close]]</f>
        <v>4.4980276919132076E-2</v>
      </c>
    </row>
    <row r="948" spans="6:17" x14ac:dyDescent="0.3">
      <c r="F948" s="97">
        <v>44838</v>
      </c>
      <c r="G948" s="98">
        <v>62.333717350000001</v>
      </c>
      <c r="H948" s="60">
        <f t="shared" si="28"/>
        <v>58.372713470999997</v>
      </c>
      <c r="I948" s="60">
        <f>(Table8[[#This Row],[Adj Close]]-Table8[[#This Row],[Forecast 3 Period]])</f>
        <v>3.9610038790000033</v>
      </c>
      <c r="J948" s="60">
        <f>Table8[[#This Row],[Erorr ]]^2</f>
        <v>15.689551729453072</v>
      </c>
      <c r="K948" s="60">
        <f>ABS(Table8[[#This Row],[Erorr ]])</f>
        <v>3.9610038790000033</v>
      </c>
      <c r="L948" s="8">
        <f>Table8[[#This Row],[Abs Erorr ]]/Table8[[#This Row],[Adj Close]]</f>
        <v>6.3545125293253554E-2</v>
      </c>
      <c r="M948" s="64">
        <f t="shared" si="29"/>
        <v>59.922368621999993</v>
      </c>
      <c r="N948" s="60">
        <f>(Table8[[#This Row],[Adj Close]]-Table8[[#This Row],[Forecast 6 Period ]])</f>
        <v>2.4113487280000072</v>
      </c>
      <c r="O948" s="60">
        <f>Table8[[#This Row],[Erorr 2]]^2</f>
        <v>5.8146026880272528</v>
      </c>
      <c r="P948" s="60">
        <f>ABS(Table8[[#This Row],[Erorr 2]])</f>
        <v>2.4113487280000072</v>
      </c>
      <c r="Q948" s="8">
        <f>Table8[[#This Row],[Abs Erorr 4]]/Table8[[#This Row],[Adj Close]]</f>
        <v>3.8684500628454931E-2</v>
      </c>
    </row>
    <row r="949" spans="6:17" x14ac:dyDescent="0.3">
      <c r="F949" s="97">
        <v>44839</v>
      </c>
      <c r="G949" s="98">
        <v>60.219196320000002</v>
      </c>
      <c r="H949" s="60">
        <f t="shared" si="28"/>
        <v>59.444864656</v>
      </c>
      <c r="I949" s="60">
        <f>(Table8[[#This Row],[Adj Close]]-Table8[[#This Row],[Forecast 3 Period]])</f>
        <v>0.77433166400000175</v>
      </c>
      <c r="J949" s="60">
        <f>Table8[[#This Row],[Erorr ]]^2</f>
        <v>0.59958952587301162</v>
      </c>
      <c r="K949" s="60">
        <f>ABS(Table8[[#This Row],[Erorr ]])</f>
        <v>0.77433166400000175</v>
      </c>
      <c r="L949" s="8">
        <f>Table8[[#This Row],[Abs Erorr ]]/Table8[[#This Row],[Adj Close]]</f>
        <v>1.2858551945550138E-2</v>
      </c>
      <c r="M949" s="64">
        <f t="shared" si="29"/>
        <v>59.909463502000001</v>
      </c>
      <c r="N949" s="60">
        <f>(Table8[[#This Row],[Adj Close]]-Table8[[#This Row],[Forecast 6 Period ]])</f>
        <v>0.30973281800000052</v>
      </c>
      <c r="O949" s="60">
        <f>Table8[[#This Row],[Erorr 2]]^2</f>
        <v>9.593441854622145E-2</v>
      </c>
      <c r="P949" s="60">
        <f>ABS(Table8[[#This Row],[Erorr 2]])</f>
        <v>0.30973281800000052</v>
      </c>
      <c r="Q949" s="8">
        <f>Table8[[#This Row],[Abs Erorr 4]]/Table8[[#This Row],[Adj Close]]</f>
        <v>5.1434233089745181E-3</v>
      </c>
    </row>
    <row r="950" spans="6:17" x14ac:dyDescent="0.3">
      <c r="F950" s="97">
        <v>44840</v>
      </c>
      <c r="G950" s="98">
        <v>58.432273860000002</v>
      </c>
      <c r="H950" s="60">
        <f t="shared" si="28"/>
        <v>60.201327515999999</v>
      </c>
      <c r="I950" s="60">
        <f>(Table8[[#This Row],[Adj Close]]-Table8[[#This Row],[Forecast 3 Period]])</f>
        <v>-1.769053655999997</v>
      </c>
      <c r="J950" s="60">
        <f>Table8[[#This Row],[Erorr ]]^2</f>
        <v>3.1295508378069554</v>
      </c>
      <c r="K950" s="60">
        <f>ABS(Table8[[#This Row],[Erorr ]])</f>
        <v>1.769053655999997</v>
      </c>
      <c r="L950" s="8">
        <f>Table8[[#This Row],[Abs Erorr ]]/Table8[[#This Row],[Adj Close]]</f>
        <v>3.0275283488685321E-2</v>
      </c>
      <c r="M950" s="64">
        <f t="shared" si="29"/>
        <v>59.886630631000003</v>
      </c>
      <c r="N950" s="60">
        <f>(Table8[[#This Row],[Adj Close]]-Table8[[#This Row],[Forecast 6 Period ]])</f>
        <v>-1.4543567710000005</v>
      </c>
      <c r="O950" s="60">
        <f>Table8[[#This Row],[Erorr 2]]^2</f>
        <v>2.1151536173535477</v>
      </c>
      <c r="P950" s="60">
        <f>ABS(Table8[[#This Row],[Erorr 2]])</f>
        <v>1.4543567710000005</v>
      </c>
      <c r="Q950" s="8">
        <f>Table8[[#This Row],[Abs Erorr 4]]/Table8[[#This Row],[Adj Close]]</f>
        <v>2.4889614504555249E-2</v>
      </c>
    </row>
    <row r="951" spans="6:17" x14ac:dyDescent="0.3">
      <c r="F951" s="97">
        <v>44841</v>
      </c>
      <c r="G951" s="98">
        <v>55.761821750000003</v>
      </c>
      <c r="H951" s="60">
        <f t="shared" si="28"/>
        <v>60.138783645000004</v>
      </c>
      <c r="I951" s="60">
        <f>(Table8[[#This Row],[Adj Close]]-Table8[[#This Row],[Forecast 3 Period]])</f>
        <v>-4.3769618950000009</v>
      </c>
      <c r="J951" s="60">
        <f>Table8[[#This Row],[Erorr ]]^2</f>
        <v>19.157795430282</v>
      </c>
      <c r="K951" s="60">
        <f>ABS(Table8[[#This Row],[Erorr ]])</f>
        <v>4.3769618950000009</v>
      </c>
      <c r="L951" s="8">
        <f>Table8[[#This Row],[Abs Erorr ]]/Table8[[#This Row],[Adj Close]]</f>
        <v>7.8493882689548267E-2</v>
      </c>
      <c r="M951" s="64">
        <f t="shared" si="29"/>
        <v>59.524282837000001</v>
      </c>
      <c r="N951" s="60">
        <f>(Table8[[#This Row],[Adj Close]]-Table8[[#This Row],[Forecast 6 Period ]])</f>
        <v>-3.7624610869999984</v>
      </c>
      <c r="O951" s="60">
        <f>Table8[[#This Row],[Erorr 2]]^2</f>
        <v>14.15611343118921</v>
      </c>
      <c r="P951" s="60">
        <f>ABS(Table8[[#This Row],[Erorr 2]])</f>
        <v>3.7624610869999984</v>
      </c>
      <c r="Q951" s="8">
        <f>Table8[[#This Row],[Abs Erorr 4]]/Table8[[#This Row],[Adj Close]]</f>
        <v>6.747378347623656E-2</v>
      </c>
    </row>
    <row r="952" spans="6:17" x14ac:dyDescent="0.3">
      <c r="F952" s="97">
        <v>44844</v>
      </c>
      <c r="G952" s="98">
        <v>55.19596481</v>
      </c>
      <c r="H952" s="60">
        <f t="shared" si="28"/>
        <v>57.900169753999997</v>
      </c>
      <c r="I952" s="60">
        <f>(Table8[[#This Row],[Adj Close]]-Table8[[#This Row],[Forecast 3 Period]])</f>
        <v>-2.7042049439999971</v>
      </c>
      <c r="J952" s="60">
        <f>Table8[[#This Row],[Erorr ]]^2</f>
        <v>7.3127243791540275</v>
      </c>
      <c r="K952" s="60">
        <f>ABS(Table8[[#This Row],[Erorr ]])</f>
        <v>2.7042049439999971</v>
      </c>
      <c r="L952" s="8">
        <f>Table8[[#This Row],[Abs Erorr ]]/Table8[[#This Row],[Adj Close]]</f>
        <v>4.8992801435913468E-2</v>
      </c>
      <c r="M952" s="64">
        <f t="shared" si="29"/>
        <v>58.853194428000002</v>
      </c>
      <c r="N952" s="60">
        <f>(Table8[[#This Row],[Adj Close]]-Table8[[#This Row],[Forecast 6 Period ]])</f>
        <v>-3.6572296180000023</v>
      </c>
      <c r="O952" s="60">
        <f>Table8[[#This Row],[Erorr 2]]^2</f>
        <v>13.375328478776444</v>
      </c>
      <c r="P952" s="60">
        <f>ABS(Table8[[#This Row],[Erorr 2]])</f>
        <v>3.6572296180000023</v>
      </c>
      <c r="Q952" s="8">
        <f>Table8[[#This Row],[Abs Erorr 4]]/Table8[[#This Row],[Adj Close]]</f>
        <v>6.6259003363546828E-2</v>
      </c>
    </row>
    <row r="953" spans="6:17" x14ac:dyDescent="0.3">
      <c r="F953" s="97">
        <v>44845</v>
      </c>
      <c r="G953" s="98">
        <v>55.056983950000003</v>
      </c>
      <c r="H953" s="60">
        <f t="shared" si="28"/>
        <v>56.336614607000001</v>
      </c>
      <c r="I953" s="60">
        <f>(Table8[[#This Row],[Adj Close]]-Table8[[#This Row],[Forecast 3 Period]])</f>
        <v>-1.2796306569999985</v>
      </c>
      <c r="J953" s="60">
        <f>Table8[[#This Row],[Erorr ]]^2</f>
        <v>1.6374546183342478</v>
      </c>
      <c r="K953" s="60">
        <f>ABS(Table8[[#This Row],[Erorr ]])</f>
        <v>1.2796306569999985</v>
      </c>
      <c r="L953" s="8">
        <f>Table8[[#This Row],[Abs Erorr ]]/Table8[[#This Row],[Adj Close]]</f>
        <v>2.3241931635087292E-2</v>
      </c>
      <c r="M953" s="64">
        <f t="shared" si="29"/>
        <v>57.959734344000005</v>
      </c>
      <c r="N953" s="60">
        <f>(Table8[[#This Row],[Adj Close]]-Table8[[#This Row],[Forecast 6 Period ]])</f>
        <v>-2.9027503940000017</v>
      </c>
      <c r="O953" s="60">
        <f>Table8[[#This Row],[Erorr 2]]^2</f>
        <v>8.4259598498671657</v>
      </c>
      <c r="P953" s="60">
        <f>ABS(Table8[[#This Row],[Erorr 2]])</f>
        <v>2.9027503940000017</v>
      </c>
      <c r="Q953" s="8">
        <f>Table8[[#This Row],[Abs Erorr 4]]/Table8[[#This Row],[Adj Close]]</f>
        <v>5.2722655433434823E-2</v>
      </c>
    </row>
    <row r="954" spans="6:17" x14ac:dyDescent="0.3">
      <c r="F954" s="97">
        <v>44846</v>
      </c>
      <c r="G954" s="98">
        <v>53.607593540000003</v>
      </c>
      <c r="H954" s="60">
        <f t="shared" si="28"/>
        <v>55.310129547999999</v>
      </c>
      <c r="I954" s="60">
        <f>(Table8[[#This Row],[Adj Close]]-Table8[[#This Row],[Forecast 3 Period]])</f>
        <v>-1.7025360079999956</v>
      </c>
      <c r="J954" s="60">
        <f>Table8[[#This Row],[Erorr ]]^2</f>
        <v>2.8986288585365609</v>
      </c>
      <c r="K954" s="60">
        <f>ABS(Table8[[#This Row],[Erorr ]])</f>
        <v>1.7025360079999956</v>
      </c>
      <c r="L954" s="8">
        <f>Table8[[#This Row],[Abs Erorr ]]/Table8[[#This Row],[Adj Close]]</f>
        <v>3.1759232145528532E-2</v>
      </c>
      <c r="M954" s="64">
        <f t="shared" si="29"/>
        <v>57.144700240999995</v>
      </c>
      <c r="N954" s="60">
        <f>(Table8[[#This Row],[Adj Close]]-Table8[[#This Row],[Forecast 6 Period ]])</f>
        <v>-3.5371067009999919</v>
      </c>
      <c r="O954" s="60">
        <f>Table8[[#This Row],[Erorr 2]]^2</f>
        <v>12.511123814259046</v>
      </c>
      <c r="P954" s="60">
        <f>ABS(Table8[[#This Row],[Erorr 2]])</f>
        <v>3.5371067009999919</v>
      </c>
      <c r="Q954" s="8">
        <f>Table8[[#This Row],[Abs Erorr 4]]/Table8[[#This Row],[Adj Close]]</f>
        <v>6.598144903409503E-2</v>
      </c>
    </row>
    <row r="955" spans="6:17" x14ac:dyDescent="0.3">
      <c r="F955" s="97">
        <v>44847</v>
      </c>
      <c r="G955" s="98">
        <v>55.275382999999998</v>
      </c>
      <c r="H955" s="60">
        <f t="shared" si="28"/>
        <v>54.518922043999993</v>
      </c>
      <c r="I955" s="60">
        <f>(Table8[[#This Row],[Adj Close]]-Table8[[#This Row],[Forecast 3 Period]])</f>
        <v>0.75646095600000507</v>
      </c>
      <c r="J955" s="60">
        <f>Table8[[#This Row],[Erorr ]]^2</f>
        <v>0.57223317795244155</v>
      </c>
      <c r="K955" s="60">
        <f>ABS(Table8[[#This Row],[Erorr ]])</f>
        <v>0.75646095600000507</v>
      </c>
      <c r="L955" s="8">
        <f>Table8[[#This Row],[Abs Erorr ]]/Table8[[#This Row],[Adj Close]]</f>
        <v>1.3685313695610307E-2</v>
      </c>
      <c r="M955" s="64">
        <f t="shared" si="29"/>
        <v>55.789619828000006</v>
      </c>
      <c r="N955" s="60">
        <f>(Table8[[#This Row],[Adj Close]]-Table8[[#This Row],[Forecast 6 Period ]])</f>
        <v>-0.51423682800000847</v>
      </c>
      <c r="O955" s="60">
        <f>Table8[[#This Row],[Erorr 2]]^2</f>
        <v>0.26443951527151027</v>
      </c>
      <c r="P955" s="60">
        <f>ABS(Table8[[#This Row],[Erorr 2]])</f>
        <v>0.51423682800000847</v>
      </c>
      <c r="Q955" s="8">
        <f>Table8[[#This Row],[Abs Erorr 4]]/Table8[[#This Row],[Adj Close]]</f>
        <v>9.3031798259997304E-3</v>
      </c>
    </row>
    <row r="956" spans="6:17" x14ac:dyDescent="0.3">
      <c r="F956" s="97">
        <v>44848</v>
      </c>
      <c r="G956" s="98">
        <v>54.640037540000002</v>
      </c>
      <c r="H956" s="60">
        <f t="shared" si="28"/>
        <v>54.709526447000002</v>
      </c>
      <c r="I956" s="60">
        <f>(Table8[[#This Row],[Adj Close]]-Table8[[#This Row],[Forecast 3 Period]])</f>
        <v>-6.9488907000000211E-2</v>
      </c>
      <c r="J956" s="60">
        <f>Table8[[#This Row],[Erorr ]]^2</f>
        <v>4.8287081960546787E-3</v>
      </c>
      <c r="K956" s="60">
        <f>ABS(Table8[[#This Row],[Erorr ]])</f>
        <v>6.9488907000000211E-2</v>
      </c>
      <c r="L956" s="8">
        <f>Table8[[#This Row],[Abs Erorr ]]/Table8[[#This Row],[Adj Close]]</f>
        <v>1.2717580391325663E-3</v>
      </c>
      <c r="M956" s="64">
        <f t="shared" si="29"/>
        <v>55.246594621000007</v>
      </c>
      <c r="N956" s="60">
        <f>(Table8[[#This Row],[Adj Close]]-Table8[[#This Row],[Forecast 6 Period ]])</f>
        <v>-0.60655708100000538</v>
      </c>
      <c r="O956" s="60">
        <f>Table8[[#This Row],[Erorr 2]]^2</f>
        <v>0.36791149251124711</v>
      </c>
      <c r="P956" s="60">
        <f>ABS(Table8[[#This Row],[Erorr 2]])</f>
        <v>0.60655708100000538</v>
      </c>
      <c r="Q956" s="8">
        <f>Table8[[#This Row],[Abs Erorr 4]]/Table8[[#This Row],[Adj Close]]</f>
        <v>1.110096384095576E-2</v>
      </c>
    </row>
    <row r="957" spans="6:17" x14ac:dyDescent="0.3">
      <c r="F957" s="97">
        <v>44851</v>
      </c>
      <c r="G957" s="98">
        <v>57.588451390000003</v>
      </c>
      <c r="H957" s="60">
        <f t="shared" si="28"/>
        <v>54.520907977999997</v>
      </c>
      <c r="I957" s="60">
        <f>(Table8[[#This Row],[Adj Close]]-Table8[[#This Row],[Forecast 3 Period]])</f>
        <v>3.0675434120000062</v>
      </c>
      <c r="J957" s="60">
        <f>Table8[[#This Row],[Erorr ]]^2</f>
        <v>9.4098225845046404</v>
      </c>
      <c r="K957" s="60">
        <f>ABS(Table8[[#This Row],[Erorr ]])</f>
        <v>3.0675434120000062</v>
      </c>
      <c r="L957" s="8">
        <f>Table8[[#This Row],[Abs Erorr ]]/Table8[[#This Row],[Adj Close]]</f>
        <v>5.3266641799863929E-2</v>
      </c>
      <c r="M957" s="64">
        <f t="shared" si="29"/>
        <v>54.811778262000004</v>
      </c>
      <c r="N957" s="60">
        <f>(Table8[[#This Row],[Adj Close]]-Table8[[#This Row],[Forecast 6 Period ]])</f>
        <v>2.7766731279999988</v>
      </c>
      <c r="O957" s="60">
        <f>Table8[[#This Row],[Erorr 2]]^2</f>
        <v>7.7099136597572979</v>
      </c>
      <c r="P957" s="60">
        <f>ABS(Table8[[#This Row],[Erorr 2]])</f>
        <v>2.7766731279999988</v>
      </c>
      <c r="Q957" s="8">
        <f>Table8[[#This Row],[Abs Erorr 4]]/Table8[[#This Row],[Adj Close]]</f>
        <v>4.8215797802858729E-2</v>
      </c>
    </row>
    <row r="958" spans="6:17" x14ac:dyDescent="0.3">
      <c r="F958" s="97">
        <v>44852</v>
      </c>
      <c r="G958" s="98">
        <v>58.035182949999999</v>
      </c>
      <c r="H958" s="60">
        <f t="shared" si="28"/>
        <v>56.010006718</v>
      </c>
      <c r="I958" s="60">
        <f>(Table8[[#This Row],[Adj Close]]-Table8[[#This Row],[Forecast 3 Period]])</f>
        <v>2.0251762319999997</v>
      </c>
      <c r="J958" s="60">
        <f>Table8[[#This Row],[Erorr ]]^2</f>
        <v>4.1013387706577165</v>
      </c>
      <c r="K958" s="60">
        <f>ABS(Table8[[#This Row],[Erorr ]])</f>
        <v>2.0251762319999997</v>
      </c>
      <c r="L958" s="8">
        <f>Table8[[#This Row],[Abs Erorr ]]/Table8[[#This Row],[Adj Close]]</f>
        <v>3.4895663786306715E-2</v>
      </c>
      <c r="M958" s="64">
        <f t="shared" si="29"/>
        <v>55.247587970000012</v>
      </c>
      <c r="N958" s="60">
        <f>(Table8[[#This Row],[Adj Close]]-Table8[[#This Row],[Forecast 6 Period ]])</f>
        <v>2.7875949799999873</v>
      </c>
      <c r="O958" s="60">
        <f>Table8[[#This Row],[Erorr 2]]^2</f>
        <v>7.7706857725211291</v>
      </c>
      <c r="P958" s="60">
        <f>ABS(Table8[[#This Row],[Erorr 2]])</f>
        <v>2.7875949799999873</v>
      </c>
      <c r="Q958" s="8">
        <f>Table8[[#This Row],[Abs Erorr 4]]/Table8[[#This Row],[Adj Close]]</f>
        <v>4.8032845565450004E-2</v>
      </c>
    </row>
    <row r="959" spans="6:17" x14ac:dyDescent="0.3">
      <c r="F959" s="97">
        <v>44853</v>
      </c>
      <c r="G959" s="98">
        <v>56.000080109999999</v>
      </c>
      <c r="H959" s="60">
        <f t="shared" si="28"/>
        <v>56.882619859000002</v>
      </c>
      <c r="I959" s="60">
        <f>(Table8[[#This Row],[Adj Close]]-Table8[[#This Row],[Forecast 3 Period]])</f>
        <v>-0.88253974900000287</v>
      </c>
      <c r="J959" s="60">
        <f>Table8[[#This Row],[Erorr ]]^2</f>
        <v>0.77887640856498808</v>
      </c>
      <c r="K959" s="60">
        <f>ABS(Table8[[#This Row],[Erorr ]])</f>
        <v>0.88253974900000287</v>
      </c>
      <c r="L959" s="8">
        <f>Table8[[#This Row],[Abs Erorr ]]/Table8[[#This Row],[Adj Close]]</f>
        <v>1.5759615830306762E-2</v>
      </c>
      <c r="M959" s="64">
        <f t="shared" si="29"/>
        <v>55.974268725000009</v>
      </c>
      <c r="N959" s="60">
        <f>(Table8[[#This Row],[Adj Close]]-Table8[[#This Row],[Forecast 6 Period ]])</f>
        <v>2.5811384999990139E-2</v>
      </c>
      <c r="O959" s="60">
        <f>Table8[[#This Row],[Erorr 2]]^2</f>
        <v>6.6622759561771599E-4</v>
      </c>
      <c r="P959" s="60">
        <f>ABS(Table8[[#This Row],[Erorr 2]])</f>
        <v>2.5811384999990139E-2</v>
      </c>
      <c r="Q959" s="8">
        <f>Table8[[#This Row],[Abs Erorr 4]]/Table8[[#This Row],[Adj Close]]</f>
        <v>4.6091692992740864E-4</v>
      </c>
    </row>
    <row r="960" spans="6:17" x14ac:dyDescent="0.3">
      <c r="F960" s="97">
        <v>44854</v>
      </c>
      <c r="G960" s="98">
        <v>53.548027040000001</v>
      </c>
      <c r="H960" s="60">
        <f t="shared" si="28"/>
        <v>57.087122346000001</v>
      </c>
      <c r="I960" s="60">
        <f>(Table8[[#This Row],[Adj Close]]-Table8[[#This Row],[Forecast 3 Period]])</f>
        <v>-3.5390953060000001</v>
      </c>
      <c r="J960" s="60">
        <f>Table8[[#This Row],[Erorr ]]^2</f>
        <v>12.525195584951234</v>
      </c>
      <c r="K960" s="60">
        <f>ABS(Table8[[#This Row],[Erorr ]])</f>
        <v>3.5390953060000001</v>
      </c>
      <c r="L960" s="8">
        <f>Table8[[#This Row],[Abs Erorr ]]/Table8[[#This Row],[Adj Close]]</f>
        <v>6.6091983246298142E-2</v>
      </c>
      <c r="M960" s="64">
        <f t="shared" si="29"/>
        <v>56.141048052000009</v>
      </c>
      <c r="N960" s="60">
        <f>(Table8[[#This Row],[Adj Close]]-Table8[[#This Row],[Forecast 6 Period ]])</f>
        <v>-2.5930210120000083</v>
      </c>
      <c r="O960" s="60">
        <f>Table8[[#This Row],[Erorr 2]]^2</f>
        <v>6.7237579686735476</v>
      </c>
      <c r="P960" s="60">
        <f>ABS(Table8[[#This Row],[Erorr 2]])</f>
        <v>2.5930210120000083</v>
      </c>
      <c r="Q960" s="8">
        <f>Table8[[#This Row],[Abs Erorr 4]]/Table8[[#This Row],[Adj Close]]</f>
        <v>4.8424211970742446E-2</v>
      </c>
    </row>
    <row r="961" spans="6:17" x14ac:dyDescent="0.3">
      <c r="F961" s="97">
        <v>44855</v>
      </c>
      <c r="G961" s="98">
        <v>51.373943330000003</v>
      </c>
      <c r="H961" s="60">
        <f t="shared" si="28"/>
        <v>55.629789733999999</v>
      </c>
      <c r="I961" s="60">
        <f>(Table8[[#This Row],[Adj Close]]-Table8[[#This Row],[Forecast 3 Period]])</f>
        <v>-4.2558464039999961</v>
      </c>
      <c r="J961" s="60">
        <f>Table8[[#This Row],[Erorr ]]^2</f>
        <v>18.112228614439697</v>
      </c>
      <c r="K961" s="60">
        <f>ABS(Table8[[#This Row],[Erorr ]])</f>
        <v>4.2558464039999961</v>
      </c>
      <c r="L961" s="8">
        <f>Table8[[#This Row],[Abs Erorr ]]/Table8[[#This Row],[Adj Close]]</f>
        <v>8.2840563292224043E-2</v>
      </c>
      <c r="M961" s="64">
        <f t="shared" si="29"/>
        <v>56.025890352000005</v>
      </c>
      <c r="N961" s="60">
        <f>(Table8[[#This Row],[Adj Close]]-Table8[[#This Row],[Forecast 6 Period ]])</f>
        <v>-4.6519470220000017</v>
      </c>
      <c r="O961" s="60">
        <f>Table8[[#This Row],[Erorr 2]]^2</f>
        <v>21.640611095494684</v>
      </c>
      <c r="P961" s="60">
        <f>ABS(Table8[[#This Row],[Erorr 2]])</f>
        <v>4.6519470220000017</v>
      </c>
      <c r="Q961" s="8">
        <f>Table8[[#This Row],[Abs Erorr 4]]/Table8[[#This Row],[Adj Close]]</f>
        <v>9.0550709571158808E-2</v>
      </c>
    </row>
    <row r="962" spans="6:17" x14ac:dyDescent="0.3">
      <c r="F962" s="97">
        <v>44858</v>
      </c>
      <c r="G962" s="98">
        <v>50.986778260000001</v>
      </c>
      <c r="H962" s="60">
        <f t="shared" si="28"/>
        <v>53.414009477</v>
      </c>
      <c r="I962" s="60">
        <f>(Table8[[#This Row],[Adj Close]]-Table8[[#This Row],[Forecast 3 Period]])</f>
        <v>-2.4272312169999992</v>
      </c>
      <c r="J962" s="60">
        <f>Table8[[#This Row],[Erorr ]]^2</f>
        <v>5.891451380779297</v>
      </c>
      <c r="K962" s="60">
        <f>ABS(Table8[[#This Row],[Erorr ]])</f>
        <v>2.4272312169999992</v>
      </c>
      <c r="L962" s="8">
        <f>Table8[[#This Row],[Abs Erorr ]]/Table8[[#This Row],[Adj Close]]</f>
        <v>4.7605110576366884E-2</v>
      </c>
      <c r="M962" s="64">
        <f t="shared" si="29"/>
        <v>55.014295579000006</v>
      </c>
      <c r="N962" s="60">
        <f>(Table8[[#This Row],[Adj Close]]-Table8[[#This Row],[Forecast 6 Period ]])</f>
        <v>-4.0275173190000046</v>
      </c>
      <c r="O962" s="60">
        <f>Table8[[#This Row],[Erorr 2]]^2</f>
        <v>16.220895754844985</v>
      </c>
      <c r="P962" s="60">
        <f>ABS(Table8[[#This Row],[Erorr 2]])</f>
        <v>4.0275173190000046</v>
      </c>
      <c r="Q962" s="8">
        <f>Table8[[#This Row],[Abs Erorr 4]]/Table8[[#This Row],[Adj Close]]</f>
        <v>7.8991406330132075E-2</v>
      </c>
    </row>
    <row r="963" spans="6:17" x14ac:dyDescent="0.3">
      <c r="F963" s="97">
        <v>44859</v>
      </c>
      <c r="G963" s="98">
        <v>49.735935210000001</v>
      </c>
      <c r="H963" s="60">
        <f t="shared" si="28"/>
        <v>51.871302415000002</v>
      </c>
      <c r="I963" s="60">
        <f>(Table8[[#This Row],[Adj Close]]-Table8[[#This Row],[Forecast 3 Period]])</f>
        <v>-2.1353672050000014</v>
      </c>
      <c r="J963" s="60">
        <f>Table8[[#This Row],[Erorr ]]^2</f>
        <v>4.559793100189518</v>
      </c>
      <c r="K963" s="60">
        <f>ABS(Table8[[#This Row],[Erorr ]])</f>
        <v>2.1353672050000014</v>
      </c>
      <c r="L963" s="8">
        <f>Table8[[#This Row],[Abs Erorr ]]/Table8[[#This Row],[Adj Close]]</f>
        <v>4.2934091738374723E-2</v>
      </c>
      <c r="M963" s="64">
        <f t="shared" si="29"/>
        <v>53.944129182000012</v>
      </c>
      <c r="N963" s="60">
        <f>(Table8[[#This Row],[Adj Close]]-Table8[[#This Row],[Forecast 6 Period ]])</f>
        <v>-4.2081939720000108</v>
      </c>
      <c r="O963" s="60">
        <f>Table8[[#This Row],[Erorr 2]]^2</f>
        <v>17.708896505977229</v>
      </c>
      <c r="P963" s="60">
        <f>ABS(Table8[[#This Row],[Erorr 2]])</f>
        <v>4.2081939720000108</v>
      </c>
      <c r="Q963" s="8">
        <f>Table8[[#This Row],[Abs Erorr 4]]/Table8[[#This Row],[Adj Close]]</f>
        <v>8.4610733752803813E-2</v>
      </c>
    </row>
    <row r="964" spans="6:17" x14ac:dyDescent="0.3">
      <c r="F964" s="97">
        <v>44860</v>
      </c>
      <c r="G964" s="98">
        <v>50.609539030000001</v>
      </c>
      <c r="H964" s="60">
        <f t="shared" si="28"/>
        <v>50.602590561000007</v>
      </c>
      <c r="I964" s="60">
        <f>(Table8[[#This Row],[Adj Close]]-Table8[[#This Row],[Forecast 3 Period]])</f>
        <v>6.9484689999939064E-3</v>
      </c>
      <c r="J964" s="60">
        <f>Table8[[#This Row],[Erorr ]]^2</f>
        <v>4.8281221443876319E-5</v>
      </c>
      <c r="K964" s="60">
        <f>ABS(Table8[[#This Row],[Erorr ]])</f>
        <v>6.9484689999939064E-3</v>
      </c>
      <c r="L964" s="8">
        <f>Table8[[#This Row],[Abs Erorr ]]/Table8[[#This Row],[Adj Close]]</f>
        <v>1.3729563898764297E-4</v>
      </c>
      <c r="M964" s="64">
        <f t="shared" si="29"/>
        <v>52.532463074000006</v>
      </c>
      <c r="N964" s="60">
        <f>(Table8[[#This Row],[Adj Close]]-Table8[[#This Row],[Forecast 6 Period ]])</f>
        <v>-1.9229240440000055</v>
      </c>
      <c r="O964" s="60">
        <f>Table8[[#This Row],[Erorr 2]]^2</f>
        <v>3.6976368789933352</v>
      </c>
      <c r="P964" s="60">
        <f>ABS(Table8[[#This Row],[Erorr 2]])</f>
        <v>1.9229240440000055</v>
      </c>
      <c r="Q964" s="8">
        <f>Table8[[#This Row],[Abs Erorr 4]]/Table8[[#This Row],[Adj Close]]</f>
        <v>3.799528865220738E-2</v>
      </c>
    </row>
    <row r="965" spans="6:17" x14ac:dyDescent="0.3">
      <c r="F965" s="97">
        <v>44861</v>
      </c>
      <c r="G965" s="98">
        <v>49.041023250000002</v>
      </c>
      <c r="H965" s="60">
        <f t="shared" si="28"/>
        <v>50.460629652999998</v>
      </c>
      <c r="I965" s="60">
        <f>(Table8[[#This Row],[Adj Close]]-Table8[[#This Row],[Forecast 3 Period]])</f>
        <v>-1.419606402999996</v>
      </c>
      <c r="J965" s="60">
        <f>Table8[[#This Row],[Erorr ]]^2</f>
        <v>2.015282339438587</v>
      </c>
      <c r="K965" s="60">
        <f>ABS(Table8[[#This Row],[Erorr ]])</f>
        <v>1.419606402999996</v>
      </c>
      <c r="L965" s="8">
        <f>Table8[[#This Row],[Abs Erorr ]]/Table8[[#This Row],[Adj Close]]</f>
        <v>2.8947324279168581E-2</v>
      </c>
      <c r="M965" s="64">
        <f t="shared" si="29"/>
        <v>51.496049881000005</v>
      </c>
      <c r="N965" s="60">
        <f>(Table8[[#This Row],[Adj Close]]-Table8[[#This Row],[Forecast 6 Period ]])</f>
        <v>-2.4550266310000026</v>
      </c>
      <c r="O965" s="60">
        <f>Table8[[#This Row],[Erorr 2]]^2</f>
        <v>6.0271557589192231</v>
      </c>
      <c r="P965" s="60">
        <f>ABS(Table8[[#This Row],[Erorr 2]])</f>
        <v>2.4550266310000026</v>
      </c>
      <c r="Q965" s="8">
        <f>Table8[[#This Row],[Abs Erorr 4]]/Table8[[#This Row],[Adj Close]]</f>
        <v>5.0060673050903406E-2</v>
      </c>
    </row>
    <row r="966" spans="6:17" x14ac:dyDescent="0.3">
      <c r="F966" s="97">
        <v>44862</v>
      </c>
      <c r="G966" s="98">
        <v>49.636657710000001</v>
      </c>
      <c r="H966" s="60">
        <f t="shared" ref="H966:H1029" si="30">$A$10*G965+$A$11*G964+$A$12*G963</f>
        <v>49.720051572000003</v>
      </c>
      <c r="I966" s="60">
        <f>(Table8[[#This Row],[Adj Close]]-Table8[[#This Row],[Forecast 3 Period]])</f>
        <v>-8.3393862000001207E-2</v>
      </c>
      <c r="J966" s="60">
        <f>Table8[[#This Row],[Erorr ]]^2</f>
        <v>6.9545362192752454E-3</v>
      </c>
      <c r="K966" s="60">
        <f>ABS(Table8[[#This Row],[Erorr ]])</f>
        <v>8.3393862000001207E-2</v>
      </c>
      <c r="L966" s="8">
        <f>Table8[[#This Row],[Abs Erorr ]]/Table8[[#This Row],[Adj Close]]</f>
        <v>1.6800861671071045E-3</v>
      </c>
      <c r="M966" s="64">
        <f t="shared" si="29"/>
        <v>50.566852187000009</v>
      </c>
      <c r="N966" s="60">
        <f>(Table8[[#This Row],[Adj Close]]-Table8[[#This Row],[Forecast 6 Period ]])</f>
        <v>-0.93019447700000768</v>
      </c>
      <c r="O966" s="60">
        <f>Table8[[#This Row],[Erorr 2]]^2</f>
        <v>0.8652617650413178</v>
      </c>
      <c r="P966" s="60">
        <f>ABS(Table8[[#This Row],[Erorr 2]])</f>
        <v>0.93019447700000768</v>
      </c>
      <c r="Q966" s="8">
        <f>Table8[[#This Row],[Abs Erorr 4]]/Table8[[#This Row],[Adj Close]]</f>
        <v>1.8740070744380659E-2</v>
      </c>
    </row>
    <row r="967" spans="6:17" x14ac:dyDescent="0.3">
      <c r="F967" s="97">
        <v>44865</v>
      </c>
      <c r="G967" s="98">
        <v>48.40567017</v>
      </c>
      <c r="H967" s="60">
        <f t="shared" si="30"/>
        <v>49.749831768</v>
      </c>
      <c r="I967" s="60">
        <f>(Table8[[#This Row],[Adj Close]]-Table8[[#This Row],[Forecast 3 Period]])</f>
        <v>-1.3441615979999995</v>
      </c>
      <c r="J967" s="60">
        <f>Table8[[#This Row],[Erorr ]]^2</f>
        <v>1.8067704015379122</v>
      </c>
      <c r="K967" s="60">
        <f>ABS(Table8[[#This Row],[Erorr ]])</f>
        <v>1.3441615979999995</v>
      </c>
      <c r="L967" s="8">
        <f>Table8[[#This Row],[Abs Erorr ]]/Table8[[#This Row],[Adj Close]]</f>
        <v>2.7768680678923022E-2</v>
      </c>
      <c r="M967" s="64">
        <f t="shared" si="29"/>
        <v>50.040703199000006</v>
      </c>
      <c r="N967" s="60">
        <f>(Table8[[#This Row],[Adj Close]]-Table8[[#This Row],[Forecast 6 Period ]])</f>
        <v>-1.6350330290000059</v>
      </c>
      <c r="O967" s="60">
        <f>Table8[[#This Row],[Erorr 2]]^2</f>
        <v>2.6733330059209344</v>
      </c>
      <c r="P967" s="60">
        <f>ABS(Table8[[#This Row],[Erorr 2]])</f>
        <v>1.6350330290000059</v>
      </c>
      <c r="Q967" s="8">
        <f>Table8[[#This Row],[Abs Erorr 4]]/Table8[[#This Row],[Adj Close]]</f>
        <v>3.3777717016576655E-2</v>
      </c>
    </row>
    <row r="968" spans="6:17" x14ac:dyDescent="0.3">
      <c r="F968" s="97">
        <v>44866</v>
      </c>
      <c r="G968" s="98">
        <v>48.594291689999999</v>
      </c>
      <c r="H968" s="60">
        <f t="shared" si="30"/>
        <v>48.96557235600001</v>
      </c>
      <c r="I968" s="60">
        <f>(Table8[[#This Row],[Adj Close]]-Table8[[#This Row],[Forecast 3 Period]])</f>
        <v>-0.37128066600001119</v>
      </c>
      <c r="J968" s="60">
        <f>Table8[[#This Row],[Erorr ]]^2</f>
        <v>0.13784933294541188</v>
      </c>
      <c r="K968" s="60">
        <f>ABS(Table8[[#This Row],[Erorr ]])</f>
        <v>0.37128066600001119</v>
      </c>
      <c r="L968" s="8">
        <f>Table8[[#This Row],[Abs Erorr ]]/Table8[[#This Row],[Adj Close]]</f>
        <v>7.6404172812835833E-3</v>
      </c>
      <c r="M968" s="64">
        <f t="shared" si="29"/>
        <v>49.610849379000001</v>
      </c>
      <c r="N968" s="60">
        <f>(Table8[[#This Row],[Adj Close]]-Table8[[#This Row],[Forecast 6 Period ]])</f>
        <v>-1.0165576890000025</v>
      </c>
      <c r="O968" s="60">
        <f>Table8[[#This Row],[Erorr 2]]^2</f>
        <v>1.033389535065026</v>
      </c>
      <c r="P968" s="60">
        <f>ABS(Table8[[#This Row],[Erorr 2]])</f>
        <v>1.0165576890000025</v>
      </c>
      <c r="Q968" s="8">
        <f>Table8[[#This Row],[Abs Erorr 4]]/Table8[[#This Row],[Adj Close]]</f>
        <v>2.091928194951333E-2</v>
      </c>
    </row>
    <row r="969" spans="6:17" x14ac:dyDescent="0.3">
      <c r="F969" s="97">
        <v>44867</v>
      </c>
      <c r="G969" s="98">
        <v>46.777584079999997</v>
      </c>
      <c r="H969" s="60">
        <f t="shared" si="30"/>
        <v>48.850415040000001</v>
      </c>
      <c r="I969" s="60">
        <f>(Table8[[#This Row],[Adj Close]]-Table8[[#This Row],[Forecast 3 Period]])</f>
        <v>-2.0728309600000046</v>
      </c>
      <c r="J969" s="60">
        <f>Table8[[#This Row],[Erorr ]]^2</f>
        <v>4.2966281887345401</v>
      </c>
      <c r="K969" s="60">
        <f>ABS(Table8[[#This Row],[Erorr ]])</f>
        <v>2.0728309600000046</v>
      </c>
      <c r="L969" s="8">
        <f>Table8[[#This Row],[Abs Erorr ]]/Table8[[#This Row],[Adj Close]]</f>
        <v>4.4312484297072845E-2</v>
      </c>
      <c r="M969" s="64">
        <f t="shared" ref="M969:M1032" si="31">$B$10*G968+$B$11*G967+$B$12*G966+$B$13*G965+$B$14*G964+$B$15*G963</f>
        <v>49.170075987999994</v>
      </c>
      <c r="N969" s="60">
        <f>(Table8[[#This Row],[Adj Close]]-Table8[[#This Row],[Forecast 6 Period ]])</f>
        <v>-2.3924919079999967</v>
      </c>
      <c r="O969" s="60">
        <f>Table8[[#This Row],[Erorr 2]]^2</f>
        <v>5.7240175298454643</v>
      </c>
      <c r="P969" s="60">
        <f>ABS(Table8[[#This Row],[Erorr 2]])</f>
        <v>2.3924919079999967</v>
      </c>
      <c r="Q969" s="8">
        <f>Table8[[#This Row],[Abs Erorr 4]]/Table8[[#This Row],[Adj Close]]</f>
        <v>5.1146119558212057E-2</v>
      </c>
    </row>
    <row r="970" spans="6:17" x14ac:dyDescent="0.3">
      <c r="F970" s="97">
        <v>44868</v>
      </c>
      <c r="G970" s="98">
        <v>45.169361109999997</v>
      </c>
      <c r="H970" s="60">
        <f t="shared" si="30"/>
        <v>47.811022189999996</v>
      </c>
      <c r="I970" s="60">
        <f>(Table8[[#This Row],[Adj Close]]-Table8[[#This Row],[Forecast 3 Period]])</f>
        <v>-2.6416610799999987</v>
      </c>
      <c r="J970" s="60">
        <f>Table8[[#This Row],[Erorr ]]^2</f>
        <v>6.9783732615867597</v>
      </c>
      <c r="K970" s="60">
        <f>ABS(Table8[[#This Row],[Erorr ]])</f>
        <v>2.6416610799999987</v>
      </c>
      <c r="L970" s="8">
        <f>Table8[[#This Row],[Abs Erorr ]]/Table8[[#This Row],[Adj Close]]</f>
        <v>5.8483472315820823E-2</v>
      </c>
      <c r="M970" s="64">
        <f t="shared" si="31"/>
        <v>48.647896958000004</v>
      </c>
      <c r="N970" s="60">
        <f>(Table8[[#This Row],[Adj Close]]-Table8[[#This Row],[Forecast 6 Period ]])</f>
        <v>-3.478535848000007</v>
      </c>
      <c r="O970" s="60">
        <f>Table8[[#This Row],[Erorr 2]]^2</f>
        <v>12.100211645821128</v>
      </c>
      <c r="P970" s="60">
        <f>ABS(Table8[[#This Row],[Erorr 2]])</f>
        <v>3.478535848000007</v>
      </c>
      <c r="Q970" s="8">
        <f>Table8[[#This Row],[Abs Erorr 4]]/Table8[[#This Row],[Adj Close]]</f>
        <v>7.7010959697410855E-2</v>
      </c>
    </row>
    <row r="971" spans="6:17" x14ac:dyDescent="0.3">
      <c r="F971" s="97">
        <v>44869</v>
      </c>
      <c r="G971" s="98">
        <v>56.486518859999997</v>
      </c>
      <c r="H971" s="60">
        <f t="shared" si="30"/>
        <v>46.679307174999998</v>
      </c>
      <c r="I971" s="60">
        <f>(Table8[[#This Row],[Adj Close]]-Table8[[#This Row],[Forecast 3 Period]])</f>
        <v>9.8072116849999986</v>
      </c>
      <c r="J971" s="60">
        <f>Table8[[#This Row],[Erorr ]]^2</f>
        <v>96.181401034400508</v>
      </c>
      <c r="K971" s="60">
        <f>ABS(Table8[[#This Row],[Erorr ]])</f>
        <v>9.8072116849999986</v>
      </c>
      <c r="L971" s="8">
        <f>Table8[[#This Row],[Abs Erorr ]]/Table8[[#This Row],[Adj Close]]</f>
        <v>0.17362039443972205</v>
      </c>
      <c r="M971" s="64">
        <f t="shared" si="31"/>
        <v>47.657149505999996</v>
      </c>
      <c r="N971" s="60">
        <f>(Table8[[#This Row],[Adj Close]]-Table8[[#This Row],[Forecast 6 Period ]])</f>
        <v>8.8293693540000007</v>
      </c>
      <c r="O971" s="60">
        <f>Table8[[#This Row],[Erorr 2]]^2</f>
        <v>77.957763189354395</v>
      </c>
      <c r="P971" s="60">
        <f>ABS(Table8[[#This Row],[Erorr 2]])</f>
        <v>8.8293693540000007</v>
      </c>
      <c r="Q971" s="8">
        <f>Table8[[#This Row],[Abs Erorr 4]]/Table8[[#This Row],[Adj Close]]</f>
        <v>0.15630932003233031</v>
      </c>
    </row>
    <row r="972" spans="6:17" x14ac:dyDescent="0.3">
      <c r="F972" s="97">
        <v>44872</v>
      </c>
      <c r="G972" s="98">
        <v>57.30056381</v>
      </c>
      <c r="H972" s="60">
        <f t="shared" si="30"/>
        <v>50.178691100999998</v>
      </c>
      <c r="I972" s="60">
        <f>(Table8[[#This Row],[Adj Close]]-Table8[[#This Row],[Forecast 3 Period]])</f>
        <v>7.1218727090000016</v>
      </c>
      <c r="J972" s="60">
        <f>Table8[[#This Row],[Erorr ]]^2</f>
        <v>50.721070883199019</v>
      </c>
      <c r="K972" s="60">
        <f>ABS(Table8[[#This Row],[Erorr ]])</f>
        <v>7.1218727090000016</v>
      </c>
      <c r="L972" s="8">
        <f>Table8[[#This Row],[Abs Erorr ]]/Table8[[#This Row],[Adj Close]]</f>
        <v>0.12428974927044442</v>
      </c>
      <c r="M972" s="64">
        <f t="shared" si="31"/>
        <v>49.209783936000001</v>
      </c>
      <c r="N972" s="60">
        <f>(Table8[[#This Row],[Adj Close]]-Table8[[#This Row],[Forecast 6 Period ]])</f>
        <v>8.090779873999999</v>
      </c>
      <c r="O972" s="60">
        <f>Table8[[#This Row],[Erorr 2]]^2</f>
        <v>65.460718969523441</v>
      </c>
      <c r="P972" s="60">
        <f>ABS(Table8[[#This Row],[Erorr 2]])</f>
        <v>8.090779873999999</v>
      </c>
      <c r="Q972" s="8">
        <f>Table8[[#This Row],[Abs Erorr 4]]/Table8[[#This Row],[Adj Close]]</f>
        <v>0.14119895749765746</v>
      </c>
    </row>
    <row r="973" spans="6:17" x14ac:dyDescent="0.3">
      <c r="F973" s="97">
        <v>44873</v>
      </c>
      <c r="G973" s="98">
        <v>60.000793459999997</v>
      </c>
      <c r="H973" s="60">
        <f t="shared" si="30"/>
        <v>53.416989515000004</v>
      </c>
      <c r="I973" s="60">
        <f>(Table8[[#This Row],[Adj Close]]-Table8[[#This Row],[Forecast 3 Period]])</f>
        <v>6.5838039449999926</v>
      </c>
      <c r="J973" s="60">
        <f>Table8[[#This Row],[Erorr ]]^2</f>
        <v>43.346474386197464</v>
      </c>
      <c r="K973" s="60">
        <f>ABS(Table8[[#This Row],[Erorr ]])</f>
        <v>6.5838039449999926</v>
      </c>
      <c r="L973" s="8">
        <f>Table8[[#This Row],[Abs Erorr ]]/Table8[[#This Row],[Adj Close]]</f>
        <v>0.10972861466222339</v>
      </c>
      <c r="M973" s="64">
        <f t="shared" si="31"/>
        <v>50.846801757999998</v>
      </c>
      <c r="N973" s="60">
        <f>(Table8[[#This Row],[Adj Close]]-Table8[[#This Row],[Forecast 6 Period ]])</f>
        <v>9.153991701999999</v>
      </c>
      <c r="O973" s="60">
        <f>Table8[[#This Row],[Erorr 2]]^2</f>
        <v>83.795564080284834</v>
      </c>
      <c r="P973" s="60">
        <f>ABS(Table8[[#This Row],[Erorr 2]])</f>
        <v>9.153991701999999</v>
      </c>
      <c r="Q973" s="8">
        <f>Table8[[#This Row],[Abs Erorr 4]]/Table8[[#This Row],[Adj Close]]</f>
        <v>0.15256451080272096</v>
      </c>
    </row>
    <row r="974" spans="6:17" x14ac:dyDescent="0.3">
      <c r="F974" s="97">
        <v>44874</v>
      </c>
      <c r="G974" s="98">
        <v>61.321128850000001</v>
      </c>
      <c r="H974" s="60">
        <f t="shared" si="30"/>
        <v>58.136442184999993</v>
      </c>
      <c r="I974" s="60">
        <f>(Table8[[#This Row],[Adj Close]]-Table8[[#This Row],[Forecast 3 Period]])</f>
        <v>3.1846866650000081</v>
      </c>
      <c r="J974" s="60">
        <f>Table8[[#This Row],[Erorr ]]^2</f>
        <v>10.142229154228874</v>
      </c>
      <c r="K974" s="60">
        <f>ABS(Table8[[#This Row],[Erorr ]])</f>
        <v>3.1846866650000081</v>
      </c>
      <c r="L974" s="8">
        <f>Table8[[#This Row],[Abs Erorr ]]/Table8[[#This Row],[Adj Close]]</f>
        <v>5.1934573363614914E-2</v>
      </c>
      <c r="M974" s="64">
        <f t="shared" si="31"/>
        <v>53.328635025000004</v>
      </c>
      <c r="N974" s="60">
        <f>(Table8[[#This Row],[Adj Close]]-Table8[[#This Row],[Forecast 6 Period ]])</f>
        <v>7.9924938249999968</v>
      </c>
      <c r="O974" s="60">
        <f>Table8[[#This Row],[Erorr 2]]^2</f>
        <v>63.879957542663078</v>
      </c>
      <c r="P974" s="60">
        <f>ABS(Table8[[#This Row],[Erorr 2]])</f>
        <v>7.9924938249999968</v>
      </c>
      <c r="Q974" s="8">
        <f>Table8[[#This Row],[Abs Erorr 4]]/Table8[[#This Row],[Adj Close]]</f>
        <v>0.13033833484296656</v>
      </c>
    </row>
    <row r="975" spans="6:17" x14ac:dyDescent="0.3">
      <c r="F975" s="97">
        <v>44875</v>
      </c>
      <c r="G975" s="98">
        <v>64.954536439999998</v>
      </c>
      <c r="H975" s="60">
        <f t="shared" si="30"/>
        <v>59.718858720999997</v>
      </c>
      <c r="I975" s="60">
        <f>(Table8[[#This Row],[Adj Close]]-Table8[[#This Row],[Forecast 3 Period]])</f>
        <v>5.2356777190000017</v>
      </c>
      <c r="J975" s="60">
        <f>Table8[[#This Row],[Erorr ]]^2</f>
        <v>27.412321177233061</v>
      </c>
      <c r="K975" s="60">
        <f>ABS(Table8[[#This Row],[Erorr ]])</f>
        <v>5.2356777190000017</v>
      </c>
      <c r="L975" s="8">
        <f>Table8[[#This Row],[Abs Erorr ]]/Table8[[#This Row],[Adj Close]]</f>
        <v>8.060526648260076E-2</v>
      </c>
      <c r="M975" s="64">
        <f t="shared" si="31"/>
        <v>56.216495515000005</v>
      </c>
      <c r="N975" s="60">
        <f>(Table8[[#This Row],[Adj Close]]-Table8[[#This Row],[Forecast 6 Period ]])</f>
        <v>8.7380409249999929</v>
      </c>
      <c r="O975" s="60">
        <f>Table8[[#This Row],[Erorr 2]]^2</f>
        <v>76.35335920697473</v>
      </c>
      <c r="P975" s="60">
        <f>ABS(Table8[[#This Row],[Erorr 2]])</f>
        <v>8.7380409249999929</v>
      </c>
      <c r="Q975" s="8">
        <f>Table8[[#This Row],[Abs Erorr 4]]/Table8[[#This Row],[Adj Close]]</f>
        <v>0.1345254912729848</v>
      </c>
    </row>
    <row r="976" spans="6:17" x14ac:dyDescent="0.3">
      <c r="F976" s="97">
        <v>44876</v>
      </c>
      <c r="G976" s="98">
        <v>70.275588990000003</v>
      </c>
      <c r="H976" s="60">
        <f t="shared" si="30"/>
        <v>62.378391268999998</v>
      </c>
      <c r="I976" s="60">
        <f>(Table8[[#This Row],[Adj Close]]-Table8[[#This Row],[Forecast 3 Period]])</f>
        <v>7.8971977210000048</v>
      </c>
      <c r="J976" s="60">
        <f>Table8[[#This Row],[Erorr ]]^2</f>
        <v>62.365731844567669</v>
      </c>
      <c r="K976" s="60">
        <f>ABS(Table8[[#This Row],[Erorr ]])</f>
        <v>7.8971977210000048</v>
      </c>
      <c r="L976" s="8">
        <f>Table8[[#This Row],[Abs Erorr ]]/Table8[[#This Row],[Adj Close]]</f>
        <v>0.11237469275602587</v>
      </c>
      <c r="M976" s="64">
        <f t="shared" si="31"/>
        <v>58.880992509000002</v>
      </c>
      <c r="N976" s="60">
        <f>(Table8[[#This Row],[Adj Close]]-Table8[[#This Row],[Forecast 6 Period ]])</f>
        <v>11.394596481000001</v>
      </c>
      <c r="O976" s="60">
        <f>Table8[[#This Row],[Erorr 2]]^2</f>
        <v>129.83682896481758</v>
      </c>
      <c r="P976" s="60">
        <f>ABS(Table8[[#This Row],[Erorr 2]])</f>
        <v>11.394596481000001</v>
      </c>
      <c r="Q976" s="8">
        <f>Table8[[#This Row],[Abs Erorr 4]]/Table8[[#This Row],[Adj Close]]</f>
        <v>0.1621416005865339</v>
      </c>
    </row>
    <row r="977" spans="6:17" x14ac:dyDescent="0.3">
      <c r="F977" s="97">
        <v>44879</v>
      </c>
      <c r="G977" s="98">
        <v>67.505859380000004</v>
      </c>
      <c r="H977" s="60">
        <f t="shared" si="30"/>
        <v>65.992935183000014</v>
      </c>
      <c r="I977" s="60">
        <f>(Table8[[#This Row],[Adj Close]]-Table8[[#This Row],[Forecast 3 Period]])</f>
        <v>1.5129241969999896</v>
      </c>
      <c r="J977" s="60">
        <f>Table8[[#This Row],[Erorr ]]^2</f>
        <v>2.2889396258680632</v>
      </c>
      <c r="K977" s="60">
        <f>ABS(Table8[[#This Row],[Erorr ]])</f>
        <v>1.5129241969999896</v>
      </c>
      <c r="L977" s="8">
        <f>Table8[[#This Row],[Abs Erorr ]]/Table8[[#This Row],[Adj Close]]</f>
        <v>2.2411746341654964E-2</v>
      </c>
      <c r="M977" s="64">
        <f t="shared" si="31"/>
        <v>62.689117815000003</v>
      </c>
      <c r="N977" s="60">
        <f>(Table8[[#This Row],[Adj Close]]-Table8[[#This Row],[Forecast 6 Period ]])</f>
        <v>4.8167415650000009</v>
      </c>
      <c r="O977" s="60">
        <f>Table8[[#This Row],[Erorr 2]]^2</f>
        <v>23.200999303998657</v>
      </c>
      <c r="P977" s="60">
        <f>ABS(Table8[[#This Row],[Erorr 2]])</f>
        <v>4.8167415650000009</v>
      </c>
      <c r="Q977" s="8">
        <f>Table8[[#This Row],[Abs Erorr 4]]/Table8[[#This Row],[Adj Close]]</f>
        <v>7.1352940459373806E-2</v>
      </c>
    </row>
    <row r="978" spans="6:17" x14ac:dyDescent="0.3">
      <c r="F978" s="97">
        <v>44880</v>
      </c>
      <c r="G978" s="98">
        <v>67.257675169999999</v>
      </c>
      <c r="H978" s="60">
        <f t="shared" si="30"/>
        <v>67.571381380999995</v>
      </c>
      <c r="I978" s="60">
        <f>(Table8[[#This Row],[Adj Close]]-Table8[[#This Row],[Forecast 3 Period]])</f>
        <v>-0.31370621099999596</v>
      </c>
      <c r="J978" s="60">
        <f>Table8[[#This Row],[Erorr ]]^2</f>
        <v>9.8411586819973987E-2</v>
      </c>
      <c r="K978" s="60">
        <f>ABS(Table8[[#This Row],[Erorr ]])</f>
        <v>0.31370621099999596</v>
      </c>
      <c r="L978" s="8">
        <f>Table8[[#This Row],[Abs Erorr ]]/Table8[[#This Row],[Adj Close]]</f>
        <v>4.6642440466024802E-3</v>
      </c>
      <c r="M978" s="64">
        <f t="shared" si="31"/>
        <v>64.541558459000001</v>
      </c>
      <c r="N978" s="60">
        <f>(Table8[[#This Row],[Adj Close]]-Table8[[#This Row],[Forecast 6 Period ]])</f>
        <v>2.716116710999998</v>
      </c>
      <c r="O978" s="60">
        <f>Table8[[#This Row],[Erorr 2]]^2</f>
        <v>7.3772899877734464</v>
      </c>
      <c r="P978" s="60">
        <f>ABS(Table8[[#This Row],[Erorr 2]])</f>
        <v>2.716116710999998</v>
      </c>
      <c r="Q978" s="8">
        <f>Table8[[#This Row],[Abs Erorr 4]]/Table8[[#This Row],[Adj Close]]</f>
        <v>4.0383743626801874E-2</v>
      </c>
    </row>
    <row r="979" spans="6:17" x14ac:dyDescent="0.3">
      <c r="F979" s="97">
        <v>44881</v>
      </c>
      <c r="G979" s="98">
        <v>66.830795289999998</v>
      </c>
      <c r="H979" s="60">
        <f t="shared" si="30"/>
        <v>68.237504579000003</v>
      </c>
      <c r="I979" s="60">
        <f>(Table8[[#This Row],[Adj Close]]-Table8[[#This Row],[Forecast 3 Period]])</f>
        <v>-1.4067092890000055</v>
      </c>
      <c r="J979" s="60">
        <f>Table8[[#This Row],[Erorr ]]^2</f>
        <v>1.9788310237589009</v>
      </c>
      <c r="K979" s="60">
        <f>ABS(Table8[[#This Row],[Erorr ]])</f>
        <v>1.4067092890000055</v>
      </c>
      <c r="L979" s="8">
        <f>Table8[[#This Row],[Abs Erorr ]]/Table8[[#This Row],[Adj Close]]</f>
        <v>2.1048818630630507E-2</v>
      </c>
      <c r="M979" s="64">
        <f t="shared" si="31"/>
        <v>66.130924227000008</v>
      </c>
      <c r="N979" s="60">
        <f>(Table8[[#This Row],[Adj Close]]-Table8[[#This Row],[Forecast 6 Period ]])</f>
        <v>0.69987106299998914</v>
      </c>
      <c r="O979" s="60">
        <f>Table8[[#This Row],[Erorr 2]]^2</f>
        <v>0.48981950482473474</v>
      </c>
      <c r="P979" s="60">
        <f>ABS(Table8[[#This Row],[Erorr 2]])</f>
        <v>0.69987106299998914</v>
      </c>
      <c r="Q979" s="8">
        <f>Table8[[#This Row],[Abs Erorr 4]]/Table8[[#This Row],[Adj Close]]</f>
        <v>1.04722839218511E-2</v>
      </c>
    </row>
    <row r="980" spans="6:17" x14ac:dyDescent="0.3">
      <c r="F980" s="97">
        <v>44882</v>
      </c>
      <c r="G980" s="98">
        <v>66.552833559999996</v>
      </c>
      <c r="H980" s="60">
        <f t="shared" si="30"/>
        <v>67.161378481</v>
      </c>
      <c r="I980" s="60">
        <f>(Table8[[#This Row],[Adj Close]]-Table8[[#This Row],[Forecast 3 Period]])</f>
        <v>-0.60854492100000357</v>
      </c>
      <c r="J980" s="60">
        <f>Table8[[#This Row],[Erorr ]]^2</f>
        <v>0.3703269208749006</v>
      </c>
      <c r="K980" s="60">
        <f>ABS(Table8[[#This Row],[Erorr ]])</f>
        <v>0.60854492100000357</v>
      </c>
      <c r="L980" s="8">
        <f>Table8[[#This Row],[Abs Erorr ]]/Table8[[#This Row],[Adj Close]]</f>
        <v>9.1437867998719596E-3</v>
      </c>
      <c r="M980" s="64">
        <f t="shared" si="31"/>
        <v>67.001550295000015</v>
      </c>
      <c r="N980" s="60">
        <f>(Table8[[#This Row],[Adj Close]]-Table8[[#This Row],[Forecast 6 Period ]])</f>
        <v>-0.44871673500001918</v>
      </c>
      <c r="O980" s="60">
        <f>Table8[[#This Row],[Erorr 2]]^2</f>
        <v>0.20134670826907744</v>
      </c>
      <c r="P980" s="60">
        <f>ABS(Table8[[#This Row],[Erorr 2]])</f>
        <v>0.44871673500001918</v>
      </c>
      <c r="Q980" s="8">
        <f>Table8[[#This Row],[Abs Erorr 4]]/Table8[[#This Row],[Adj Close]]</f>
        <v>6.7422634168608827E-3</v>
      </c>
    </row>
    <row r="981" spans="6:17" x14ac:dyDescent="0.3">
      <c r="F981" s="97">
        <v>44883</v>
      </c>
      <c r="G981" s="98">
        <v>66.25501251</v>
      </c>
      <c r="H981" s="60">
        <f t="shared" si="30"/>
        <v>66.847674561999995</v>
      </c>
      <c r="I981" s="60">
        <f>(Table8[[#This Row],[Adj Close]]-Table8[[#This Row],[Forecast 3 Period]])</f>
        <v>-0.59266205199999433</v>
      </c>
      <c r="J981" s="60">
        <f>Table8[[#This Row],[Erorr ]]^2</f>
        <v>0.35124830788084399</v>
      </c>
      <c r="K981" s="60">
        <f>ABS(Table8[[#This Row],[Erorr ]])</f>
        <v>0.59266205199999433</v>
      </c>
      <c r="L981" s="8">
        <f>Table8[[#This Row],[Abs Erorr ]]/Table8[[#This Row],[Adj Close]]</f>
        <v>8.9451654983921814E-3</v>
      </c>
      <c r="M981" s="64">
        <f t="shared" si="31"/>
        <v>67.152445223000001</v>
      </c>
      <c r="N981" s="60">
        <f>(Table8[[#This Row],[Adj Close]]-Table8[[#This Row],[Forecast 6 Period ]])</f>
        <v>-0.8974327130000006</v>
      </c>
      <c r="O981" s="60">
        <f>Table8[[#This Row],[Erorr 2]]^2</f>
        <v>0.80538547436254149</v>
      </c>
      <c r="P981" s="60">
        <f>ABS(Table8[[#This Row],[Erorr 2]])</f>
        <v>0.8974327130000006</v>
      </c>
      <c r="Q981" s="8">
        <f>Table8[[#This Row],[Abs Erorr 4]]/Table8[[#This Row],[Adj Close]]</f>
        <v>1.3545129326849788E-2</v>
      </c>
    </row>
    <row r="982" spans="6:17" x14ac:dyDescent="0.3">
      <c r="F982" s="97">
        <v>44886</v>
      </c>
      <c r="G982" s="98">
        <v>63.247032169999997</v>
      </c>
      <c r="H982" s="60">
        <f t="shared" si="30"/>
        <v>66.517093658999997</v>
      </c>
      <c r="I982" s="60">
        <f>(Table8[[#This Row],[Adj Close]]-Table8[[#This Row],[Forecast 3 Period]])</f>
        <v>-3.2700614889999997</v>
      </c>
      <c r="J982" s="60">
        <f>Table8[[#This Row],[Erorr ]]^2</f>
        <v>10.693302141840896</v>
      </c>
      <c r="K982" s="60">
        <f>ABS(Table8[[#This Row],[Erorr ]])</f>
        <v>3.2700614889999997</v>
      </c>
      <c r="L982" s="8">
        <f>Table8[[#This Row],[Abs Erorr ]]/Table8[[#This Row],[Adj Close]]</f>
        <v>5.1703002920524231E-2</v>
      </c>
      <c r="M982" s="64">
        <f t="shared" si="31"/>
        <v>67.157408143000012</v>
      </c>
      <c r="N982" s="60">
        <f>(Table8[[#This Row],[Adj Close]]-Table8[[#This Row],[Forecast 6 Period ]])</f>
        <v>-3.9103759730000149</v>
      </c>
      <c r="O982" s="60">
        <f>Table8[[#This Row],[Erorr 2]]^2</f>
        <v>15.291040250215813</v>
      </c>
      <c r="P982" s="60">
        <f>ABS(Table8[[#This Row],[Erorr 2]])</f>
        <v>3.9103759730000149</v>
      </c>
      <c r="Q982" s="8">
        <f>Table8[[#This Row],[Abs Erorr 4]]/Table8[[#This Row],[Adj Close]]</f>
        <v>6.1827027116298838E-2</v>
      </c>
    </row>
    <row r="983" spans="6:17" x14ac:dyDescent="0.3">
      <c r="F983" s="97">
        <v>44887</v>
      </c>
      <c r="G983" s="98">
        <v>63.20732117</v>
      </c>
      <c r="H983" s="60">
        <f t="shared" si="30"/>
        <v>65.141166688999988</v>
      </c>
      <c r="I983" s="60">
        <f>(Table8[[#This Row],[Adj Close]]-Table8[[#This Row],[Forecast 3 Period]])</f>
        <v>-1.9338455189999877</v>
      </c>
      <c r="J983" s="60">
        <f>Table8[[#This Row],[Erorr ]]^2</f>
        <v>3.7397584913563318</v>
      </c>
      <c r="K983" s="60">
        <f>ABS(Table8[[#This Row],[Erorr ]])</f>
        <v>1.9338455189999877</v>
      </c>
      <c r="L983" s="8">
        <f>Table8[[#This Row],[Abs Erorr ]]/Table8[[#This Row],[Adj Close]]</f>
        <v>3.0595277306544769E-2</v>
      </c>
      <c r="M983" s="64">
        <f t="shared" si="31"/>
        <v>66.053488161000004</v>
      </c>
      <c r="N983" s="60">
        <f>(Table8[[#This Row],[Adj Close]]-Table8[[#This Row],[Forecast 6 Period ]])</f>
        <v>-2.846166991000004</v>
      </c>
      <c r="O983" s="60">
        <f>Table8[[#This Row],[Erorr 2]]^2</f>
        <v>8.1006665406580165</v>
      </c>
      <c r="P983" s="60">
        <f>ABS(Table8[[#This Row],[Erorr 2]])</f>
        <v>2.846166991000004</v>
      </c>
      <c r="Q983" s="8">
        <f>Table8[[#This Row],[Abs Erorr 4]]/Table8[[#This Row],[Adj Close]]</f>
        <v>4.5029071606199886E-2</v>
      </c>
    </row>
    <row r="984" spans="6:17" x14ac:dyDescent="0.3">
      <c r="F984" s="97">
        <v>44888</v>
      </c>
      <c r="G984" s="98">
        <v>64.219909670000007</v>
      </c>
      <c r="H984" s="60">
        <f t="shared" si="30"/>
        <v>64.133541871999995</v>
      </c>
      <c r="I984" s="60">
        <f>(Table8[[#This Row],[Adj Close]]-Table8[[#This Row],[Forecast 3 Period]])</f>
        <v>8.6367798000011931E-2</v>
      </c>
      <c r="J984" s="60">
        <f>Table8[[#This Row],[Erorr ]]^2</f>
        <v>7.4593965313708649E-3</v>
      </c>
      <c r="K984" s="60">
        <f>ABS(Table8[[#This Row],[Erorr ]])</f>
        <v>8.6367798000011931E-2</v>
      </c>
      <c r="L984" s="8">
        <f>Table8[[#This Row],[Abs Erorr ]]/Table8[[#This Row],[Adj Close]]</f>
        <v>1.3448757315888626E-3</v>
      </c>
      <c r="M984" s="64">
        <f t="shared" si="31"/>
        <v>65.26128692799999</v>
      </c>
      <c r="N984" s="60">
        <f>(Table8[[#This Row],[Adj Close]]-Table8[[#This Row],[Forecast 6 Period ]])</f>
        <v>-1.0413772579999829</v>
      </c>
      <c r="O984" s="60">
        <f>Table8[[#This Row],[Erorr 2]]^2</f>
        <v>1.084466593479563</v>
      </c>
      <c r="P984" s="60">
        <f>ABS(Table8[[#This Row],[Erorr 2]])</f>
        <v>1.0413772579999829</v>
      </c>
      <c r="Q984" s="8">
        <f>Table8[[#This Row],[Abs Erorr 4]]/Table8[[#This Row],[Adj Close]]</f>
        <v>1.6215800728328598E-2</v>
      </c>
    </row>
    <row r="985" spans="6:17" x14ac:dyDescent="0.3">
      <c r="F985" s="97">
        <v>44890</v>
      </c>
      <c r="G985" s="98">
        <v>63.892307279999997</v>
      </c>
      <c r="H985" s="60">
        <f t="shared" si="30"/>
        <v>63.624269869999999</v>
      </c>
      <c r="I985" s="60">
        <f>(Table8[[#This Row],[Adj Close]]-Table8[[#This Row],[Forecast 3 Period]])</f>
        <v>0.26803740999999803</v>
      </c>
      <c r="J985" s="60">
        <f>Table8[[#This Row],[Erorr ]]^2</f>
        <v>7.1844053159507051E-2</v>
      </c>
      <c r="K985" s="60">
        <f>ABS(Table8[[#This Row],[Erorr ]])</f>
        <v>0.26803740999999803</v>
      </c>
      <c r="L985" s="8">
        <f>Table8[[#This Row],[Abs Erorr ]]/Table8[[#This Row],[Adj Close]]</f>
        <v>4.1951436943004393E-3</v>
      </c>
      <c r="M985" s="64">
        <f t="shared" si="31"/>
        <v>64.724217988999996</v>
      </c>
      <c r="N985" s="60">
        <f>(Table8[[#This Row],[Adj Close]]-Table8[[#This Row],[Forecast 6 Period ]])</f>
        <v>-0.83191070899999886</v>
      </c>
      <c r="O985" s="60">
        <f>Table8[[#This Row],[Erorr 2]]^2</f>
        <v>0.69207542774888076</v>
      </c>
      <c r="P985" s="60">
        <f>ABS(Table8[[#This Row],[Erorr 2]])</f>
        <v>0.83191070899999886</v>
      </c>
      <c r="Q985" s="8">
        <f>Table8[[#This Row],[Abs Erorr 4]]/Table8[[#This Row],[Adj Close]]</f>
        <v>1.3020514431483197E-2</v>
      </c>
    </row>
    <row r="986" spans="6:17" x14ac:dyDescent="0.3">
      <c r="F986" s="97">
        <v>44893</v>
      </c>
      <c r="G986" s="98">
        <v>61.886989589999999</v>
      </c>
      <c r="H986" s="60">
        <f t="shared" si="30"/>
        <v>63.785092164000005</v>
      </c>
      <c r="I986" s="60">
        <f>(Table8[[#This Row],[Adj Close]]-Table8[[#This Row],[Forecast 3 Period]])</f>
        <v>-1.8981025740000064</v>
      </c>
      <c r="J986" s="60">
        <f>Table8[[#This Row],[Erorr ]]^2</f>
        <v>3.6027933814254496</v>
      </c>
      <c r="K986" s="60">
        <f>ABS(Table8[[#This Row],[Erorr ]])</f>
        <v>1.8981025740000064</v>
      </c>
      <c r="L986" s="8">
        <f>Table8[[#This Row],[Abs Erorr ]]/Table8[[#This Row],[Adj Close]]</f>
        <v>3.0670462185588537E-2</v>
      </c>
      <c r="M986" s="64">
        <f t="shared" si="31"/>
        <v>64.194098664999999</v>
      </c>
      <c r="N986" s="60">
        <f>(Table8[[#This Row],[Adj Close]]-Table8[[#This Row],[Forecast 6 Period ]])</f>
        <v>-2.3071090749999996</v>
      </c>
      <c r="O986" s="60">
        <f>Table8[[#This Row],[Erorr 2]]^2</f>
        <v>5.322752283947354</v>
      </c>
      <c r="P986" s="60">
        <f>ABS(Table8[[#This Row],[Erorr 2]])</f>
        <v>2.3071090749999996</v>
      </c>
      <c r="Q986" s="8">
        <f>Table8[[#This Row],[Abs Erorr 4]]/Table8[[#This Row],[Adj Close]]</f>
        <v>3.7279387643259894E-2</v>
      </c>
    </row>
    <row r="987" spans="6:17" x14ac:dyDescent="0.3">
      <c r="F987" s="97">
        <v>44894</v>
      </c>
      <c r="G987" s="98">
        <v>62.135173799999997</v>
      </c>
      <c r="H987" s="60">
        <f t="shared" si="30"/>
        <v>63.188460921000001</v>
      </c>
      <c r="I987" s="60">
        <f>(Table8[[#This Row],[Adj Close]]-Table8[[#This Row],[Forecast 3 Period]])</f>
        <v>-1.0532871210000039</v>
      </c>
      <c r="J987" s="60">
        <f>Table8[[#This Row],[Erorr ]]^2</f>
        <v>1.1094137592644768</v>
      </c>
      <c r="K987" s="60">
        <f>ABS(Table8[[#This Row],[Erorr ]])</f>
        <v>1.0532871210000039</v>
      </c>
      <c r="L987" s="8">
        <f>Table8[[#This Row],[Abs Erorr ]]/Table8[[#This Row],[Adj Close]]</f>
        <v>1.6951543813015037E-2</v>
      </c>
      <c r="M987" s="64">
        <f t="shared" si="31"/>
        <v>63.59151001</v>
      </c>
      <c r="N987" s="60">
        <f>(Table8[[#This Row],[Adj Close]]-Table8[[#This Row],[Forecast 6 Period ]])</f>
        <v>-1.4563362100000035</v>
      </c>
      <c r="O987" s="60">
        <f>Table8[[#This Row],[Erorr 2]]^2</f>
        <v>2.120915156557174</v>
      </c>
      <c r="P987" s="60">
        <f>ABS(Table8[[#This Row],[Erorr 2]])</f>
        <v>1.4563362100000035</v>
      </c>
      <c r="Q987" s="8">
        <f>Table8[[#This Row],[Abs Erorr 4]]/Table8[[#This Row],[Adj Close]]</f>
        <v>2.343819323154454E-2</v>
      </c>
    </row>
    <row r="988" spans="6:17" x14ac:dyDescent="0.3">
      <c r="F988" s="97">
        <v>44895</v>
      </c>
      <c r="G988" s="98">
        <v>64.041221620000002</v>
      </c>
      <c r="H988" s="60">
        <f t="shared" si="30"/>
        <v>62.587858581000006</v>
      </c>
      <c r="I988" s="60">
        <f>(Table8[[#This Row],[Adj Close]]-Table8[[#This Row],[Forecast 3 Period]])</f>
        <v>1.4533630389999956</v>
      </c>
      <c r="J988" s="60">
        <f>Table8[[#This Row],[Erorr ]]^2</f>
        <v>2.1122641231313026</v>
      </c>
      <c r="K988" s="60">
        <f>ABS(Table8[[#This Row],[Erorr ]])</f>
        <v>1.4533630389999956</v>
      </c>
      <c r="L988" s="8">
        <f>Table8[[#This Row],[Abs Erorr ]]/Table8[[#This Row],[Adj Close]]</f>
        <v>2.2694180439339278E-2</v>
      </c>
      <c r="M988" s="64">
        <f t="shared" si="31"/>
        <v>63.072311401999997</v>
      </c>
      <c r="N988" s="60">
        <f>(Table8[[#This Row],[Adj Close]]-Table8[[#This Row],[Forecast 6 Period ]])</f>
        <v>0.96891021800000487</v>
      </c>
      <c r="O988" s="60">
        <f>Table8[[#This Row],[Erorr 2]]^2</f>
        <v>0.93878701054481695</v>
      </c>
      <c r="P988" s="60">
        <f>ABS(Table8[[#This Row],[Erorr 2]])</f>
        <v>0.96891021800000487</v>
      </c>
      <c r="Q988" s="8">
        <f>Table8[[#This Row],[Abs Erorr 4]]/Table8[[#This Row],[Adj Close]]</f>
        <v>1.5129477444218761E-2</v>
      </c>
    </row>
    <row r="989" spans="6:17" x14ac:dyDescent="0.3">
      <c r="F989" s="97">
        <v>44896</v>
      </c>
      <c r="G989" s="98">
        <v>65.282135010000005</v>
      </c>
      <c r="H989" s="60">
        <f t="shared" si="30"/>
        <v>62.823137664999997</v>
      </c>
      <c r="I989" s="60">
        <f>(Table8[[#This Row],[Adj Close]]-Table8[[#This Row],[Forecast 3 Period]])</f>
        <v>2.4589973450000073</v>
      </c>
      <c r="J989" s="60">
        <f>Table8[[#This Row],[Erorr ]]^2</f>
        <v>6.0466679427170851</v>
      </c>
      <c r="K989" s="60">
        <f>ABS(Table8[[#This Row],[Erorr ]])</f>
        <v>2.4589973450000073</v>
      </c>
      <c r="L989" s="8">
        <f>Table8[[#This Row],[Abs Erorr ]]/Table8[[#This Row],[Adj Close]]</f>
        <v>3.7667232308246888E-2</v>
      </c>
      <c r="M989" s="64">
        <f t="shared" si="31"/>
        <v>63.133861541999998</v>
      </c>
      <c r="N989" s="60">
        <f>(Table8[[#This Row],[Adj Close]]-Table8[[#This Row],[Forecast 6 Period ]])</f>
        <v>2.1482734680000064</v>
      </c>
      <c r="O989" s="60">
        <f>Table8[[#This Row],[Erorr 2]]^2</f>
        <v>4.6150788933127744</v>
      </c>
      <c r="P989" s="60">
        <f>ABS(Table8[[#This Row],[Erorr 2]])</f>
        <v>2.1482734680000064</v>
      </c>
      <c r="Q989" s="8">
        <f>Table8[[#This Row],[Abs Erorr 4]]/Table8[[#This Row],[Adj Close]]</f>
        <v>3.2907524664610478E-2</v>
      </c>
    </row>
    <row r="990" spans="6:17" x14ac:dyDescent="0.3">
      <c r="F990" s="97">
        <v>44897</v>
      </c>
      <c r="G990" s="98">
        <v>65.053810119999994</v>
      </c>
      <c r="H990" s="60">
        <f t="shared" si="30"/>
        <v>63.965772630000004</v>
      </c>
      <c r="I990" s="60">
        <f>(Table8[[#This Row],[Adj Close]]-Table8[[#This Row],[Forecast 3 Period]])</f>
        <v>1.0880374899999907</v>
      </c>
      <c r="J990" s="60">
        <f>Table8[[#This Row],[Erorr ]]^2</f>
        <v>1.18382557964548</v>
      </c>
      <c r="K990" s="60">
        <f>ABS(Table8[[#This Row],[Erorr ]])</f>
        <v>1.0880374899999907</v>
      </c>
      <c r="L990" s="8">
        <f>Table8[[#This Row],[Abs Erorr ]]/Table8[[#This Row],[Adj Close]]</f>
        <v>1.6725192390621976E-2</v>
      </c>
      <c r="M990" s="64">
        <f t="shared" si="31"/>
        <v>63.480325698999998</v>
      </c>
      <c r="N990" s="60">
        <f>(Table8[[#This Row],[Adj Close]]-Table8[[#This Row],[Forecast 6 Period ]])</f>
        <v>1.5734844209999963</v>
      </c>
      <c r="O990" s="60">
        <f>Table8[[#This Row],[Erorr 2]]^2</f>
        <v>2.4758532231296937</v>
      </c>
      <c r="P990" s="60">
        <f>ABS(Table8[[#This Row],[Erorr 2]])</f>
        <v>1.5734844209999963</v>
      </c>
      <c r="Q990" s="8">
        <f>Table8[[#This Row],[Abs Erorr 4]]/Table8[[#This Row],[Adj Close]]</f>
        <v>2.4187429115950395E-2</v>
      </c>
    </row>
    <row r="991" spans="6:17" x14ac:dyDescent="0.3">
      <c r="F991" s="97">
        <v>44900</v>
      </c>
      <c r="G991" s="98">
        <v>63.68383789</v>
      </c>
      <c r="H991" s="60">
        <f t="shared" si="30"/>
        <v>64.818531037</v>
      </c>
      <c r="I991" s="60">
        <f>(Table8[[#This Row],[Adj Close]]-Table8[[#This Row],[Forecast 3 Period]])</f>
        <v>-1.1346931470000001</v>
      </c>
      <c r="J991" s="60">
        <f>Table8[[#This Row],[Erorr ]]^2</f>
        <v>1.287528537848764</v>
      </c>
      <c r="K991" s="60">
        <f>ABS(Table8[[#This Row],[Erorr ]])</f>
        <v>1.1346931470000001</v>
      </c>
      <c r="L991" s="8">
        <f>Table8[[#This Row],[Abs Erorr ]]/Table8[[#This Row],[Adj Close]]</f>
        <v>1.7817599953067153E-2</v>
      </c>
      <c r="M991" s="64">
        <f t="shared" si="31"/>
        <v>63.880397797000001</v>
      </c>
      <c r="N991" s="60">
        <f>(Table8[[#This Row],[Adj Close]]-Table8[[#This Row],[Forecast 6 Period ]])</f>
        <v>-0.19655990700000103</v>
      </c>
      <c r="O991" s="60">
        <f>Table8[[#This Row],[Erorr 2]]^2</f>
        <v>3.8635797039849054E-2</v>
      </c>
      <c r="P991" s="60">
        <f>ABS(Table8[[#This Row],[Erorr 2]])</f>
        <v>0.19655990700000103</v>
      </c>
      <c r="Q991" s="8">
        <f>Table8[[#This Row],[Abs Erorr 4]]/Table8[[#This Row],[Adj Close]]</f>
        <v>3.0864959385694625E-3</v>
      </c>
    </row>
    <row r="992" spans="6:17" x14ac:dyDescent="0.3">
      <c r="F992" s="97">
        <v>44901</v>
      </c>
      <c r="G992" s="98">
        <v>61.648731230000003</v>
      </c>
      <c r="H992" s="60">
        <f t="shared" si="30"/>
        <v>64.574318695000002</v>
      </c>
      <c r="I992" s="60">
        <f>(Table8[[#This Row],[Adj Close]]-Table8[[#This Row],[Forecast 3 Period]])</f>
        <v>-2.9255874649999996</v>
      </c>
      <c r="J992" s="60">
        <f>Table8[[#This Row],[Erorr ]]^2</f>
        <v>8.5590620153651233</v>
      </c>
      <c r="K992" s="60">
        <f>ABS(Table8[[#This Row],[Erorr ]])</f>
        <v>2.9255874649999996</v>
      </c>
      <c r="L992" s="8">
        <f>Table8[[#This Row],[Abs Erorr ]]/Table8[[#This Row],[Adj Close]]</f>
        <v>4.745576115889838E-2</v>
      </c>
      <c r="M992" s="64">
        <f t="shared" si="31"/>
        <v>64.014417266999999</v>
      </c>
      <c r="N992" s="60">
        <f>(Table8[[#This Row],[Adj Close]]-Table8[[#This Row],[Forecast 6 Period ]])</f>
        <v>-2.3656860369999961</v>
      </c>
      <c r="O992" s="60">
        <f>Table8[[#This Row],[Erorr 2]]^2</f>
        <v>5.5964704256567472</v>
      </c>
      <c r="P992" s="60">
        <f>ABS(Table8[[#This Row],[Erorr 2]])</f>
        <v>2.3656860369999961</v>
      </c>
      <c r="Q992" s="8">
        <f>Table8[[#This Row],[Abs Erorr 4]]/Table8[[#This Row],[Adj Close]]</f>
        <v>3.8373637053032927E-2</v>
      </c>
    </row>
    <row r="993" spans="6:17" x14ac:dyDescent="0.3">
      <c r="F993" s="97">
        <v>44902</v>
      </c>
      <c r="G993" s="98">
        <v>61.122581480000001</v>
      </c>
      <c r="H993" s="60">
        <f t="shared" si="30"/>
        <v>63.280786895000006</v>
      </c>
      <c r="I993" s="60">
        <f>(Table8[[#This Row],[Adj Close]]-Table8[[#This Row],[Forecast 3 Period]])</f>
        <v>-2.1582054150000047</v>
      </c>
      <c r="J993" s="60">
        <f>Table8[[#This Row],[Erorr ]]^2</f>
        <v>4.6578506133353423</v>
      </c>
      <c r="K993" s="60">
        <f>ABS(Table8[[#This Row],[Erorr ]])</f>
        <v>2.1582054150000047</v>
      </c>
      <c r="L993" s="8">
        <f>Table8[[#This Row],[Abs Erorr ]]/Table8[[#This Row],[Adj Close]]</f>
        <v>3.5309461131091034E-2</v>
      </c>
      <c r="M993" s="64">
        <f t="shared" si="31"/>
        <v>63.751342391999998</v>
      </c>
      <c r="N993" s="60">
        <f>(Table8[[#This Row],[Adj Close]]-Table8[[#This Row],[Forecast 6 Period ]])</f>
        <v>-2.6287609119999971</v>
      </c>
      <c r="O993" s="60">
        <f>Table8[[#This Row],[Erorr 2]]^2</f>
        <v>6.9103839324590561</v>
      </c>
      <c r="P993" s="60">
        <f>ABS(Table8[[#This Row],[Erorr 2]])</f>
        <v>2.6287609119999971</v>
      </c>
      <c r="Q993" s="8">
        <f>Table8[[#This Row],[Abs Erorr 4]]/Table8[[#This Row],[Adj Close]]</f>
        <v>4.3008015177830101E-2</v>
      </c>
    </row>
    <row r="994" spans="6:17" x14ac:dyDescent="0.3">
      <c r="F994" s="97">
        <v>44903</v>
      </c>
      <c r="G994" s="98">
        <v>61.589168549999997</v>
      </c>
      <c r="H994" s="60">
        <f t="shared" si="30"/>
        <v>62.048803327999998</v>
      </c>
      <c r="I994" s="60">
        <f>(Table8[[#This Row],[Adj Close]]-Table8[[#This Row],[Forecast 3 Period]])</f>
        <v>-0.45963477800000163</v>
      </c>
      <c r="J994" s="60">
        <f>Table8[[#This Row],[Erorr ]]^2</f>
        <v>0.21126412914711079</v>
      </c>
      <c r="K994" s="60">
        <f>ABS(Table8[[#This Row],[Erorr ]])</f>
        <v>0.45963477800000163</v>
      </c>
      <c r="L994" s="8">
        <f>Table8[[#This Row],[Abs Erorr ]]/Table8[[#This Row],[Adj Close]]</f>
        <v>7.4629157824537906E-3</v>
      </c>
      <c r="M994" s="64">
        <f t="shared" si="31"/>
        <v>63.234127807000007</v>
      </c>
      <c r="N994" s="60">
        <f>(Table8[[#This Row],[Adj Close]]-Table8[[#This Row],[Forecast 6 Period ]])</f>
        <v>-1.6449592570000107</v>
      </c>
      <c r="O994" s="60">
        <f>Table8[[#This Row],[Erorr 2]]^2</f>
        <v>2.7058909571900269</v>
      </c>
      <c r="P994" s="60">
        <f>ABS(Table8[[#This Row],[Erorr 2]])</f>
        <v>1.6449592570000107</v>
      </c>
      <c r="Q994" s="8">
        <f>Table8[[#This Row],[Abs Erorr 4]]/Table8[[#This Row],[Adj Close]]</f>
        <v>2.6708580351504207E-2</v>
      </c>
    </row>
    <row r="995" spans="6:17" x14ac:dyDescent="0.3">
      <c r="F995" s="97">
        <v>44904</v>
      </c>
      <c r="G995" s="98">
        <v>61.668586730000001</v>
      </c>
      <c r="H995" s="60">
        <f t="shared" si="30"/>
        <v>61.467061233000003</v>
      </c>
      <c r="I995" s="60">
        <f>(Table8[[#This Row],[Adj Close]]-Table8[[#This Row],[Forecast 3 Period]])</f>
        <v>0.20152549699999867</v>
      </c>
      <c r="J995" s="60">
        <f>Table8[[#This Row],[Erorr ]]^2</f>
        <v>4.0612525941096468E-2</v>
      </c>
      <c r="K995" s="60">
        <f>ABS(Table8[[#This Row],[Erorr ]])</f>
        <v>0.20152549699999867</v>
      </c>
      <c r="L995" s="8">
        <f>Table8[[#This Row],[Abs Erorr ]]/Table8[[#This Row],[Adj Close]]</f>
        <v>3.2678792832131222E-3</v>
      </c>
      <c r="M995" s="64">
        <f t="shared" si="31"/>
        <v>62.642458343000001</v>
      </c>
      <c r="N995" s="60">
        <f>(Table8[[#This Row],[Adj Close]]-Table8[[#This Row],[Forecast 6 Period ]])</f>
        <v>-0.97387161300000002</v>
      </c>
      <c r="O995" s="60">
        <f>Table8[[#This Row],[Erorr 2]]^2</f>
        <v>0.94842591860722181</v>
      </c>
      <c r="P995" s="60">
        <f>ABS(Table8[[#This Row],[Erorr 2]])</f>
        <v>0.97387161300000002</v>
      </c>
      <c r="Q995" s="8">
        <f>Table8[[#This Row],[Abs Erorr 4]]/Table8[[#This Row],[Adj Close]]</f>
        <v>1.5792020940318376E-2</v>
      </c>
    </row>
    <row r="996" spans="6:17" x14ac:dyDescent="0.3">
      <c r="F996" s="97">
        <v>44907</v>
      </c>
      <c r="G996" s="98">
        <v>61.738075260000002</v>
      </c>
      <c r="H996" s="60">
        <f t="shared" si="30"/>
        <v>61.480959701000003</v>
      </c>
      <c r="I996" s="60">
        <f>(Table8[[#This Row],[Adj Close]]-Table8[[#This Row],[Forecast 3 Period]])</f>
        <v>0.25711555899999894</v>
      </c>
      <c r="J996" s="60">
        <f>Table8[[#This Row],[Erorr ]]^2</f>
        <v>6.6108410679881935E-2</v>
      </c>
      <c r="K996" s="60">
        <f>ABS(Table8[[#This Row],[Erorr ]])</f>
        <v>0.25711555899999894</v>
      </c>
      <c r="L996" s="8">
        <f>Table8[[#This Row],[Abs Erorr ]]/Table8[[#This Row],[Adj Close]]</f>
        <v>4.1646189635358407E-3</v>
      </c>
      <c r="M996" s="64">
        <f t="shared" si="31"/>
        <v>62.079578399000006</v>
      </c>
      <c r="N996" s="60">
        <f>(Table8[[#This Row],[Adj Close]]-Table8[[#This Row],[Forecast 6 Period ]])</f>
        <v>-0.34150313900000384</v>
      </c>
      <c r="O996" s="60">
        <f>Table8[[#This Row],[Erorr 2]]^2</f>
        <v>0.11662439394685595</v>
      </c>
      <c r="P996" s="60">
        <f>ABS(Table8[[#This Row],[Erorr 2]])</f>
        <v>0.34150313900000384</v>
      </c>
      <c r="Q996" s="8">
        <f>Table8[[#This Row],[Abs Erorr 4]]/Table8[[#This Row],[Adj Close]]</f>
        <v>5.5314834089306821E-3</v>
      </c>
    </row>
    <row r="997" spans="6:17" x14ac:dyDescent="0.3">
      <c r="F997" s="97">
        <v>44908</v>
      </c>
      <c r="G997" s="98">
        <v>64.964462280000006</v>
      </c>
      <c r="H997" s="60">
        <f t="shared" si="30"/>
        <v>61.672556688</v>
      </c>
      <c r="I997" s="60">
        <f>(Table8[[#This Row],[Adj Close]]-Table8[[#This Row],[Forecast 3 Period]])</f>
        <v>3.2919055920000062</v>
      </c>
      <c r="J997" s="60">
        <f>Table8[[#This Row],[Erorr ]]^2</f>
        <v>10.83664242664091</v>
      </c>
      <c r="K997" s="60">
        <f>ABS(Table8[[#This Row],[Erorr ]])</f>
        <v>3.2919055920000062</v>
      </c>
      <c r="L997" s="8">
        <f>Table8[[#This Row],[Abs Erorr ]]/Table8[[#This Row],[Adj Close]]</f>
        <v>5.0672405750265929E-2</v>
      </c>
      <c r="M997" s="64">
        <f t="shared" si="31"/>
        <v>61.756939316</v>
      </c>
      <c r="N997" s="60">
        <f>(Table8[[#This Row],[Adj Close]]-Table8[[#This Row],[Forecast 6 Period ]])</f>
        <v>3.207522964000006</v>
      </c>
      <c r="O997" s="60">
        <f>Table8[[#This Row],[Erorr 2]]^2</f>
        <v>10.288203564587384</v>
      </c>
      <c r="P997" s="60">
        <f>ABS(Table8[[#This Row],[Erorr 2]])</f>
        <v>3.207522964000006</v>
      </c>
      <c r="Q997" s="8">
        <f>Table8[[#This Row],[Abs Erorr 4]]/Table8[[#This Row],[Adj Close]]</f>
        <v>4.9373501317927108E-2</v>
      </c>
    </row>
    <row r="998" spans="6:17" x14ac:dyDescent="0.3">
      <c r="F998" s="97">
        <v>44909</v>
      </c>
      <c r="G998" s="98">
        <v>65.014099119999997</v>
      </c>
      <c r="H998" s="60">
        <f t="shared" si="30"/>
        <v>63.007783508999999</v>
      </c>
      <c r="I998" s="60">
        <f>(Table8[[#This Row],[Adj Close]]-Table8[[#This Row],[Forecast 3 Period]])</f>
        <v>2.006315610999998</v>
      </c>
      <c r="J998" s="60">
        <f>Table8[[#This Row],[Erorr ]]^2</f>
        <v>4.0253023309422957</v>
      </c>
      <c r="K998" s="60">
        <f>ABS(Table8[[#This Row],[Erorr ]])</f>
        <v>2.006315610999998</v>
      </c>
      <c r="L998" s="8">
        <f>Table8[[#This Row],[Abs Erorr ]]/Table8[[#This Row],[Adj Close]]</f>
        <v>3.0859700252045853E-2</v>
      </c>
      <c r="M998" s="64">
        <f t="shared" si="31"/>
        <v>62.269189835000006</v>
      </c>
      <c r="N998" s="60">
        <f>(Table8[[#This Row],[Adj Close]]-Table8[[#This Row],[Forecast 6 Period ]])</f>
        <v>2.7449092849999914</v>
      </c>
      <c r="O998" s="60">
        <f>Table8[[#This Row],[Erorr 2]]^2</f>
        <v>7.5345269828791643</v>
      </c>
      <c r="P998" s="60">
        <f>ABS(Table8[[#This Row],[Erorr 2]])</f>
        <v>2.7449092849999914</v>
      </c>
      <c r="Q998" s="8">
        <f>Table8[[#This Row],[Abs Erorr 4]]/Table8[[#This Row],[Adj Close]]</f>
        <v>4.2220215647894556E-2</v>
      </c>
    </row>
    <row r="999" spans="6:17" x14ac:dyDescent="0.3">
      <c r="F999" s="97">
        <v>44910</v>
      </c>
      <c r="G999" s="98">
        <v>62.313861850000002</v>
      </c>
      <c r="H999" s="60">
        <f t="shared" si="30"/>
        <v>64.016400910000002</v>
      </c>
      <c r="I999" s="60">
        <f>(Table8[[#This Row],[Adj Close]]-Table8[[#This Row],[Forecast 3 Period]])</f>
        <v>-1.7025390599999994</v>
      </c>
      <c r="J999" s="60">
        <f>Table8[[#This Row],[Erorr ]]^2</f>
        <v>2.8986392508256817</v>
      </c>
      <c r="K999" s="60">
        <f>ABS(Table8[[#This Row],[Erorr ]])</f>
        <v>1.7025390599999994</v>
      </c>
      <c r="L999" s="8">
        <f>Table8[[#This Row],[Abs Erorr ]]/Table8[[#This Row],[Adj Close]]</f>
        <v>2.7321995611478852E-2</v>
      </c>
      <c r="M999" s="64">
        <f t="shared" si="31"/>
        <v>62.948219681000005</v>
      </c>
      <c r="N999" s="60">
        <f>(Table8[[#This Row],[Adj Close]]-Table8[[#This Row],[Forecast 6 Period ]])</f>
        <v>-0.63435783100000265</v>
      </c>
      <c r="O999" s="60">
        <f>Table8[[#This Row],[Erorr 2]]^2</f>
        <v>0.40240985775102794</v>
      </c>
      <c r="P999" s="60">
        <f>ABS(Table8[[#This Row],[Erorr 2]])</f>
        <v>0.63435783100000265</v>
      </c>
      <c r="Q999" s="8">
        <f>Table8[[#This Row],[Abs Erorr 4]]/Table8[[#This Row],[Adj Close]]</f>
        <v>1.0180043607745081E-2</v>
      </c>
    </row>
    <row r="1000" spans="6:17" x14ac:dyDescent="0.3">
      <c r="F1000" s="97">
        <v>44911</v>
      </c>
      <c r="G1000" s="98">
        <v>63.743396760000003</v>
      </c>
      <c r="H1000" s="60">
        <f t="shared" si="30"/>
        <v>63.919113160000009</v>
      </c>
      <c r="I1000" s="60">
        <f>(Table8[[#This Row],[Adj Close]]-Table8[[#This Row],[Forecast 3 Period]])</f>
        <v>-0.17571640000000599</v>
      </c>
      <c r="J1000" s="60">
        <f>Table8[[#This Row],[Erorr ]]^2</f>
        <v>3.0876253228962106E-2</v>
      </c>
      <c r="K1000" s="60">
        <f>ABS(Table8[[#This Row],[Erorr ]])</f>
        <v>0.17571640000000599</v>
      </c>
      <c r="L1000" s="8">
        <f>Table8[[#This Row],[Abs Erorr ]]/Table8[[#This Row],[Adj Close]]</f>
        <v>2.7566212177489546E-3</v>
      </c>
      <c r="M1000" s="64">
        <f t="shared" si="31"/>
        <v>63.131875230000006</v>
      </c>
      <c r="N1000" s="60">
        <f>(Table8[[#This Row],[Adj Close]]-Table8[[#This Row],[Forecast 6 Period ]])</f>
        <v>0.61152152999999743</v>
      </c>
      <c r="O1000" s="60">
        <f>Table8[[#This Row],[Erorr 2]]^2</f>
        <v>0.37395858165353774</v>
      </c>
      <c r="P1000" s="60">
        <f>ABS(Table8[[#This Row],[Erorr 2]])</f>
        <v>0.61152152999999743</v>
      </c>
      <c r="Q1000" s="8">
        <f>Table8[[#This Row],[Abs Erorr 4]]/Table8[[#This Row],[Adj Close]]</f>
        <v>9.5934882840090028E-3</v>
      </c>
    </row>
    <row r="1001" spans="6:17" x14ac:dyDescent="0.3">
      <c r="F1001" s="97">
        <v>44914</v>
      </c>
      <c r="G1001" s="98">
        <v>63.624267580000001</v>
      </c>
      <c r="H1001" s="60">
        <f t="shared" si="30"/>
        <v>63.695746995000007</v>
      </c>
      <c r="I1001" s="60">
        <f>(Table8[[#This Row],[Adj Close]]-Table8[[#This Row],[Forecast 3 Period]])</f>
        <v>-7.1479415000005986E-2</v>
      </c>
      <c r="J1001" s="60">
        <f>Table8[[#This Row],[Erorr ]]^2</f>
        <v>5.1093067687430806E-3</v>
      </c>
      <c r="K1001" s="60">
        <f>ABS(Table8[[#This Row],[Erorr ]])</f>
        <v>7.1479415000005986E-2</v>
      </c>
      <c r="L1001" s="8">
        <f>Table8[[#This Row],[Abs Erorr ]]/Table8[[#This Row],[Adj Close]]</f>
        <v>1.1234614985568055E-3</v>
      </c>
      <c r="M1001" s="64">
        <f t="shared" si="31"/>
        <v>63.547830201000004</v>
      </c>
      <c r="N1001" s="60">
        <f>(Table8[[#This Row],[Adj Close]]-Table8[[#This Row],[Forecast 6 Period ]])</f>
        <v>7.6437378999997918E-2</v>
      </c>
      <c r="O1001" s="60">
        <f>Table8[[#This Row],[Erorr 2]]^2</f>
        <v>5.8426729083893231E-3</v>
      </c>
      <c r="P1001" s="60">
        <f>ABS(Table8[[#This Row],[Erorr 2]])</f>
        <v>7.6437378999997918E-2</v>
      </c>
      <c r="Q1001" s="8">
        <f>Table8[[#This Row],[Abs Erorr 4]]/Table8[[#This Row],[Adj Close]]</f>
        <v>1.201387173595153E-3</v>
      </c>
    </row>
    <row r="1002" spans="6:17" x14ac:dyDescent="0.3">
      <c r="F1002" s="97">
        <v>44915</v>
      </c>
      <c r="G1002" s="98">
        <v>62.552116390000002</v>
      </c>
      <c r="H1002" s="60">
        <f t="shared" si="30"/>
        <v>63.266884615000009</v>
      </c>
      <c r="I1002" s="60">
        <f>(Table8[[#This Row],[Adj Close]]-Table8[[#This Row],[Forecast 3 Period]])</f>
        <v>-0.71476822500000736</v>
      </c>
      <c r="J1002" s="60">
        <f>Table8[[#This Row],[Erorr ]]^2</f>
        <v>0.51089361546966117</v>
      </c>
      <c r="K1002" s="60">
        <f>ABS(Table8[[#This Row],[Erorr ]])</f>
        <v>0.71476822500000736</v>
      </c>
      <c r="L1002" s="8">
        <f>Table8[[#This Row],[Abs Erorr ]]/Table8[[#This Row],[Adj Close]]</f>
        <v>1.1426763253597523E-2</v>
      </c>
      <c r="M1002" s="64">
        <f t="shared" si="31"/>
        <v>63.609378816000003</v>
      </c>
      <c r="N1002" s="60">
        <f>(Table8[[#This Row],[Adj Close]]-Table8[[#This Row],[Forecast 6 Period ]])</f>
        <v>-1.0572624260000012</v>
      </c>
      <c r="O1002" s="60">
        <f>Table8[[#This Row],[Erorr 2]]^2</f>
        <v>1.1178038374314081</v>
      </c>
      <c r="P1002" s="60">
        <f>ABS(Table8[[#This Row],[Erorr 2]])</f>
        <v>1.0572624260000012</v>
      </c>
      <c r="Q1002" s="8">
        <f>Table8[[#This Row],[Abs Erorr 4]]/Table8[[#This Row],[Adj Close]]</f>
        <v>1.6902104789039914E-2</v>
      </c>
    </row>
    <row r="1003" spans="6:17" x14ac:dyDescent="0.3">
      <c r="F1003" s="97">
        <v>44916</v>
      </c>
      <c r="G1003" s="98">
        <v>66.215301510000003</v>
      </c>
      <c r="H1003" s="60">
        <f t="shared" si="30"/>
        <v>63.231145858000005</v>
      </c>
      <c r="I1003" s="60">
        <f>(Table8[[#This Row],[Adj Close]]-Table8[[#This Row],[Forecast 3 Period]])</f>
        <v>2.9841556519999983</v>
      </c>
      <c r="J1003" s="60">
        <f>Table8[[#This Row],[Erorr ]]^2</f>
        <v>8.9051849553635343</v>
      </c>
      <c r="K1003" s="60">
        <f>ABS(Table8[[#This Row],[Erorr ]])</f>
        <v>2.9841556519999983</v>
      </c>
      <c r="L1003" s="8">
        <f>Table8[[#This Row],[Abs Erorr ]]/Table8[[#This Row],[Adj Close]]</f>
        <v>4.5067463017582479E-2</v>
      </c>
      <c r="M1003" s="64">
        <f t="shared" si="31"/>
        <v>63.444584656000011</v>
      </c>
      <c r="N1003" s="60">
        <f>(Table8[[#This Row],[Adj Close]]-Table8[[#This Row],[Forecast 6 Period ]])</f>
        <v>2.7707168539999927</v>
      </c>
      <c r="O1003" s="60">
        <f>Table8[[#This Row],[Erorr 2]]^2</f>
        <v>7.6768718850396169</v>
      </c>
      <c r="P1003" s="60">
        <f>ABS(Table8[[#This Row],[Erorr 2]])</f>
        <v>2.7707168539999927</v>
      </c>
      <c r="Q1003" s="8">
        <f>Table8[[#This Row],[Abs Erorr 4]]/Table8[[#This Row],[Adj Close]]</f>
        <v>4.1844057050492357E-2</v>
      </c>
    </row>
    <row r="1004" spans="6:17" x14ac:dyDescent="0.3">
      <c r="F1004" s="97">
        <v>44917</v>
      </c>
      <c r="G1004" s="98">
        <v>65.9174881</v>
      </c>
      <c r="H1004" s="60">
        <f t="shared" si="30"/>
        <v>64.339035795000001</v>
      </c>
      <c r="I1004" s="60">
        <f>(Table8[[#This Row],[Adj Close]]-Table8[[#This Row],[Forecast 3 Period]])</f>
        <v>1.578452304999999</v>
      </c>
      <c r="J1004" s="60">
        <f>Table8[[#This Row],[Erorr ]]^2</f>
        <v>2.4915116791598098</v>
      </c>
      <c r="K1004" s="60">
        <f>ABS(Table8[[#This Row],[Erorr ]])</f>
        <v>1.578452304999999</v>
      </c>
      <c r="L1004" s="8">
        <f>Table8[[#This Row],[Abs Erorr ]]/Table8[[#This Row],[Adj Close]]</f>
        <v>2.3945880683520753E-2</v>
      </c>
      <c r="M1004" s="64">
        <f t="shared" si="31"/>
        <v>63.959812545000005</v>
      </c>
      <c r="N1004" s="60">
        <f>(Table8[[#This Row],[Adj Close]]-Table8[[#This Row],[Forecast 6 Period ]])</f>
        <v>1.9576755549999945</v>
      </c>
      <c r="O1004" s="60">
        <f>Table8[[#This Row],[Erorr 2]]^2</f>
        <v>3.8324935786445362</v>
      </c>
      <c r="P1004" s="60">
        <f>ABS(Table8[[#This Row],[Erorr 2]])</f>
        <v>1.9576755549999945</v>
      </c>
      <c r="Q1004" s="8">
        <f>Table8[[#This Row],[Abs Erorr 4]]/Table8[[#This Row],[Adj Close]]</f>
        <v>2.9698879787866103E-2</v>
      </c>
    </row>
    <row r="1005" spans="6:17" x14ac:dyDescent="0.3">
      <c r="F1005" s="97">
        <v>44918</v>
      </c>
      <c r="G1005" s="98">
        <v>66.433708190000004</v>
      </c>
      <c r="H1005" s="60">
        <f t="shared" si="30"/>
        <v>64.997220609999999</v>
      </c>
      <c r="I1005" s="60">
        <f>(Table8[[#This Row],[Adj Close]]-Table8[[#This Row],[Forecast 3 Period]])</f>
        <v>1.436487580000005</v>
      </c>
      <c r="J1005" s="60">
        <f>Table8[[#This Row],[Erorr ]]^2</f>
        <v>2.0634965674942709</v>
      </c>
      <c r="K1005" s="60">
        <f>ABS(Table8[[#This Row],[Erorr ]])</f>
        <v>1.436487580000005</v>
      </c>
      <c r="L1005" s="8">
        <f>Table8[[#This Row],[Abs Erorr ]]/Table8[[#This Row],[Adj Close]]</f>
        <v>2.1622872170429793E-2</v>
      </c>
      <c r="M1005" s="64">
        <f t="shared" si="31"/>
        <v>64.267560577000012</v>
      </c>
      <c r="N1005" s="60">
        <f>(Table8[[#This Row],[Adj Close]]-Table8[[#This Row],[Forecast 6 Period ]])</f>
        <v>2.1661476129999926</v>
      </c>
      <c r="O1005" s="60">
        <f>Table8[[#This Row],[Erorr 2]]^2</f>
        <v>4.692195481305566</v>
      </c>
      <c r="P1005" s="60">
        <f>ABS(Table8[[#This Row],[Erorr 2]])</f>
        <v>2.1661476129999926</v>
      </c>
      <c r="Q1005" s="8">
        <f>Table8[[#This Row],[Abs Erorr 4]]/Table8[[#This Row],[Adj Close]]</f>
        <v>3.2606152388856925E-2</v>
      </c>
    </row>
    <row r="1006" spans="6:17" x14ac:dyDescent="0.3">
      <c r="F1006" s="97">
        <v>44922</v>
      </c>
      <c r="G1006" s="98">
        <v>66.691818240000003</v>
      </c>
      <c r="H1006" s="60">
        <f t="shared" si="30"/>
        <v>66.213320159000006</v>
      </c>
      <c r="I1006" s="60">
        <f>(Table8[[#This Row],[Adj Close]]-Table8[[#This Row],[Forecast 3 Period]])</f>
        <v>0.47849808099999791</v>
      </c>
      <c r="J1006" s="60">
        <f>Table8[[#This Row],[Erorr ]]^2</f>
        <v>0.22896041352068056</v>
      </c>
      <c r="K1006" s="60">
        <f>ABS(Table8[[#This Row],[Erorr ]])</f>
        <v>0.47849808099999791</v>
      </c>
      <c r="L1006" s="8">
        <f>Table8[[#This Row],[Abs Erorr ]]/Table8[[#This Row],[Adj Close]]</f>
        <v>7.1747643658185241E-3</v>
      </c>
      <c r="M1006" s="64">
        <f t="shared" si="31"/>
        <v>64.960489272000004</v>
      </c>
      <c r="N1006" s="60">
        <f>(Table8[[#This Row],[Adj Close]]-Table8[[#This Row],[Forecast 6 Period ]])</f>
        <v>1.7313289679999997</v>
      </c>
      <c r="O1006" s="60">
        <f>Table8[[#This Row],[Erorr 2]]^2</f>
        <v>2.9974999954359438</v>
      </c>
      <c r="P1006" s="60">
        <f>ABS(Table8[[#This Row],[Erorr 2]])</f>
        <v>1.7313289679999997</v>
      </c>
      <c r="Q1006" s="8">
        <f>Table8[[#This Row],[Abs Erorr 4]]/Table8[[#This Row],[Adj Close]]</f>
        <v>2.5960140444358046E-2</v>
      </c>
    </row>
    <row r="1007" spans="6:17" x14ac:dyDescent="0.3">
      <c r="F1007" s="97">
        <v>44923</v>
      </c>
      <c r="G1007" s="98">
        <v>65.947273249999995</v>
      </c>
      <c r="H1007" s="60">
        <f t="shared" si="30"/>
        <v>66.382086182999998</v>
      </c>
      <c r="I1007" s="60">
        <f>(Table8[[#This Row],[Adj Close]]-Table8[[#This Row],[Forecast 3 Period]])</f>
        <v>-0.43481293300000345</v>
      </c>
      <c r="J1007" s="60">
        <f>Table8[[#This Row],[Erorr ]]^2</f>
        <v>0.1890622867040655</v>
      </c>
      <c r="K1007" s="60">
        <f>ABS(Table8[[#This Row],[Erorr ]])</f>
        <v>0.43481293300000345</v>
      </c>
      <c r="L1007" s="8">
        <f>Table8[[#This Row],[Abs Erorr ]]/Table8[[#This Row],[Adj Close]]</f>
        <v>6.5933420984923509E-3</v>
      </c>
      <c r="M1007" s="64">
        <f t="shared" si="31"/>
        <v>65.669301605000015</v>
      </c>
      <c r="N1007" s="60">
        <f>(Table8[[#This Row],[Adj Close]]-Table8[[#This Row],[Forecast 6 Period ]])</f>
        <v>0.27797164499997962</v>
      </c>
      <c r="O1007" s="60">
        <f>Table8[[#This Row],[Erorr 2]]^2</f>
        <v>7.7268235423994691E-2</v>
      </c>
      <c r="P1007" s="60">
        <f>ABS(Table8[[#This Row],[Erorr 2]])</f>
        <v>0.27797164499997962</v>
      </c>
      <c r="Q1007" s="8">
        <f>Table8[[#This Row],[Abs Erorr 4]]/Table8[[#This Row],[Adj Close]]</f>
        <v>4.2150589599999821E-3</v>
      </c>
    </row>
    <row r="1008" spans="6:17" x14ac:dyDescent="0.3">
      <c r="F1008" s="97">
        <v>44924</v>
      </c>
      <c r="G1008" s="98">
        <v>67.833465579999995</v>
      </c>
      <c r="H1008" s="60">
        <f t="shared" si="30"/>
        <v>66.316567229</v>
      </c>
      <c r="I1008" s="60">
        <f>(Table8[[#This Row],[Adj Close]]-Table8[[#This Row],[Forecast 3 Period]])</f>
        <v>1.5168983509999947</v>
      </c>
      <c r="J1008" s="60">
        <f>Table8[[#This Row],[Erorr ]]^2</f>
        <v>2.3009806072665033</v>
      </c>
      <c r="K1008" s="60">
        <f>ABS(Table8[[#This Row],[Erorr ]])</f>
        <v>1.5168983509999947</v>
      </c>
      <c r="L1008" s="8">
        <f>Table8[[#This Row],[Abs Erorr ]]/Table8[[#This Row],[Adj Close]]</f>
        <v>2.236209425583641E-2</v>
      </c>
      <c r="M1008" s="64">
        <f t="shared" si="31"/>
        <v>65.874799346000003</v>
      </c>
      <c r="N1008" s="60">
        <f>(Table8[[#This Row],[Adj Close]]-Table8[[#This Row],[Forecast 6 Period ]])</f>
        <v>1.9586662339999918</v>
      </c>
      <c r="O1008" s="60">
        <f>Table8[[#This Row],[Erorr 2]]^2</f>
        <v>3.8363734162117109</v>
      </c>
      <c r="P1008" s="60">
        <f>ABS(Table8[[#This Row],[Erorr 2]])</f>
        <v>1.9586662339999918</v>
      </c>
      <c r="Q1008" s="8">
        <f>Table8[[#This Row],[Abs Erorr 4]]/Table8[[#This Row],[Adj Close]]</f>
        <v>2.8874630202846138E-2</v>
      </c>
    </row>
    <row r="1009" spans="6:17" x14ac:dyDescent="0.3">
      <c r="F1009" s="97">
        <v>44925</v>
      </c>
      <c r="G1009" s="98">
        <v>67.247741700000006</v>
      </c>
      <c r="H1009" s="60">
        <f t="shared" si="30"/>
        <v>66.925113679000006</v>
      </c>
      <c r="I1009" s="60">
        <f>(Table8[[#This Row],[Adj Close]]-Table8[[#This Row],[Forecast 3 Period]])</f>
        <v>0.32262802099999988</v>
      </c>
      <c r="J1009" s="60">
        <f>Table8[[#This Row],[Erorr ]]^2</f>
        <v>0.10408883993437636</v>
      </c>
      <c r="K1009" s="60">
        <f>ABS(Table8[[#This Row],[Erorr ]])</f>
        <v>0.32262802099999988</v>
      </c>
      <c r="L1009" s="8">
        <f>Table8[[#This Row],[Abs Erorr ]]/Table8[[#This Row],[Adj Close]]</f>
        <v>4.7976037981956477E-3</v>
      </c>
      <c r="M1009" s="64">
        <f t="shared" si="31"/>
        <v>66.594532012999991</v>
      </c>
      <c r="N1009" s="60">
        <f>(Table8[[#This Row],[Adj Close]]-Table8[[#This Row],[Forecast 6 Period ]])</f>
        <v>0.65320968700001458</v>
      </c>
      <c r="O1009" s="60">
        <f>Table8[[#This Row],[Erorr 2]]^2</f>
        <v>0.426682895190657</v>
      </c>
      <c r="P1009" s="60">
        <f>ABS(Table8[[#This Row],[Erorr 2]])</f>
        <v>0.65320968700001458</v>
      </c>
      <c r="Q1009" s="8">
        <f>Table8[[#This Row],[Abs Erorr 4]]/Table8[[#This Row],[Adj Close]]</f>
        <v>9.7134813822307813E-3</v>
      </c>
    </row>
    <row r="1010" spans="6:17" x14ac:dyDescent="0.3">
      <c r="F1010" s="97">
        <v>44929</v>
      </c>
      <c r="G1010" s="98">
        <v>69.233207699999994</v>
      </c>
      <c r="H1010" s="60">
        <f t="shared" si="30"/>
        <v>67.033318328999997</v>
      </c>
      <c r="I1010" s="60">
        <f>(Table8[[#This Row],[Adj Close]]-Table8[[#This Row],[Forecast 3 Period]])</f>
        <v>2.1998893709999976</v>
      </c>
      <c r="J1010" s="60">
        <f>Table8[[#This Row],[Erorr ]]^2</f>
        <v>4.8395132446387654</v>
      </c>
      <c r="K1010" s="60">
        <f>ABS(Table8[[#This Row],[Erorr ]])</f>
        <v>2.1998893709999976</v>
      </c>
      <c r="L1010" s="8">
        <f>Table8[[#This Row],[Abs Erorr ]]/Table8[[#This Row],[Adj Close]]</f>
        <v>3.1775060611556757E-2</v>
      </c>
      <c r="M1010" s="64">
        <f t="shared" si="31"/>
        <v>66.779179382999999</v>
      </c>
      <c r="N1010" s="60">
        <f>(Table8[[#This Row],[Adj Close]]-Table8[[#This Row],[Forecast 6 Period ]])</f>
        <v>2.4540283169999952</v>
      </c>
      <c r="O1010" s="60">
        <f>Table8[[#This Row],[Erorr 2]]^2</f>
        <v>6.0222549806378289</v>
      </c>
      <c r="P1010" s="60">
        <f>ABS(Table8[[#This Row],[Erorr 2]])</f>
        <v>2.4540283169999952</v>
      </c>
      <c r="Q1010" s="8">
        <f>Table8[[#This Row],[Abs Erorr 4]]/Table8[[#This Row],[Adj Close]]</f>
        <v>3.5445827205258837E-2</v>
      </c>
    </row>
    <row r="1011" spans="6:17" x14ac:dyDescent="0.3">
      <c r="F1011" s="97">
        <v>44930</v>
      </c>
      <c r="G1011" s="98">
        <v>72.955963130000001</v>
      </c>
      <c r="H1011" s="60">
        <f t="shared" si="30"/>
        <v>68.217645263999998</v>
      </c>
      <c r="I1011" s="60">
        <f>(Table8[[#This Row],[Adj Close]]-Table8[[#This Row],[Forecast 3 Period]])</f>
        <v>4.7383178660000027</v>
      </c>
      <c r="J1011" s="60">
        <f>Table8[[#This Row],[Erorr ]]^2</f>
        <v>22.45165619925482</v>
      </c>
      <c r="K1011" s="60">
        <f>ABS(Table8[[#This Row],[Erorr ]])</f>
        <v>4.7383178660000027</v>
      </c>
      <c r="L1011" s="8">
        <f>Table8[[#This Row],[Abs Erorr ]]/Table8[[#This Row],[Adj Close]]</f>
        <v>6.4947643245512485E-2</v>
      </c>
      <c r="M1011" s="64">
        <f t="shared" si="31"/>
        <v>67.364890289000002</v>
      </c>
      <c r="N1011" s="60">
        <f>(Table8[[#This Row],[Adj Close]]-Table8[[#This Row],[Forecast 6 Period ]])</f>
        <v>5.591072840999999</v>
      </c>
      <c r="O1011" s="60">
        <f>Table8[[#This Row],[Erorr 2]]^2</f>
        <v>31.260095513367801</v>
      </c>
      <c r="P1011" s="60">
        <f>ABS(Table8[[#This Row],[Erorr 2]])</f>
        <v>5.591072840999999</v>
      </c>
      <c r="Q1011" s="8">
        <f>Table8[[#This Row],[Abs Erorr 4]]/Table8[[#This Row],[Adj Close]]</f>
        <v>7.6636269348364081E-2</v>
      </c>
    </row>
    <row r="1012" spans="6:17" x14ac:dyDescent="0.3">
      <c r="F1012" s="97">
        <v>44931</v>
      </c>
      <c r="G1012" s="98">
        <v>72.459594730000006</v>
      </c>
      <c r="H1012" s="60">
        <f t="shared" si="30"/>
        <v>70.126670071999996</v>
      </c>
      <c r="I1012" s="60">
        <f>(Table8[[#This Row],[Adj Close]]-Table8[[#This Row],[Forecast 3 Period]])</f>
        <v>2.3329246580000103</v>
      </c>
      <c r="J1012" s="60">
        <f>Table8[[#This Row],[Erorr ]]^2</f>
        <v>5.4425374599044645</v>
      </c>
      <c r="K1012" s="60">
        <f>ABS(Table8[[#This Row],[Erorr ]])</f>
        <v>2.3329246580000103</v>
      </c>
      <c r="L1012" s="8">
        <f>Table8[[#This Row],[Abs Erorr ]]/Table8[[#This Row],[Adj Close]]</f>
        <v>3.2196214548162849E-2</v>
      </c>
      <c r="M1012" s="64">
        <f t="shared" si="31"/>
        <v>68.717984771000005</v>
      </c>
      <c r="N1012" s="60">
        <f>(Table8[[#This Row],[Adj Close]]-Table8[[#This Row],[Forecast 6 Period ]])</f>
        <v>3.7416099590000016</v>
      </c>
      <c r="O1012" s="60">
        <f>Table8[[#This Row],[Erorr 2]]^2</f>
        <v>13.999645085287993</v>
      </c>
      <c r="P1012" s="60">
        <f>ABS(Table8[[#This Row],[Erorr 2]])</f>
        <v>3.7416099590000016</v>
      </c>
      <c r="Q1012" s="8">
        <f>Table8[[#This Row],[Abs Erorr 4]]/Table8[[#This Row],[Adj Close]]</f>
        <v>5.1637191360813468E-2</v>
      </c>
    </row>
    <row r="1013" spans="6:17" x14ac:dyDescent="0.3">
      <c r="F1013" s="97">
        <v>44932</v>
      </c>
      <c r="G1013" s="98">
        <v>74.782592769999994</v>
      </c>
      <c r="H1013" s="60">
        <f t="shared" si="30"/>
        <v>71.640589140999992</v>
      </c>
      <c r="I1013" s="60">
        <f>(Table8[[#This Row],[Adj Close]]-Table8[[#This Row],[Forecast 3 Period]])</f>
        <v>3.1420036290000013</v>
      </c>
      <c r="J1013" s="60">
        <f>Table8[[#This Row],[Erorr ]]^2</f>
        <v>9.8721868046491785</v>
      </c>
      <c r="K1013" s="60">
        <f>ABS(Table8[[#This Row],[Erorr ]])</f>
        <v>3.1420036290000013</v>
      </c>
      <c r="L1013" s="8">
        <f>Table8[[#This Row],[Abs Erorr ]]/Table8[[#This Row],[Adj Close]]</f>
        <v>4.2015173753917459E-2</v>
      </c>
      <c r="M1013" s="64">
        <f t="shared" si="31"/>
        <v>69.757375334999992</v>
      </c>
      <c r="N1013" s="60">
        <f>(Table8[[#This Row],[Adj Close]]-Table8[[#This Row],[Forecast 6 Period ]])</f>
        <v>5.0252174350000018</v>
      </c>
      <c r="O1013" s="60">
        <f>Table8[[#This Row],[Erorr 2]]^2</f>
        <v>25.252810269027997</v>
      </c>
      <c r="P1013" s="60">
        <f>ABS(Table8[[#This Row],[Erorr 2]])</f>
        <v>5.0252174350000018</v>
      </c>
      <c r="Q1013" s="8">
        <f>Table8[[#This Row],[Abs Erorr 4]]/Table8[[#This Row],[Adj Close]]</f>
        <v>6.7197689313280046E-2</v>
      </c>
    </row>
    <row r="1014" spans="6:17" x14ac:dyDescent="0.3">
      <c r="F1014" s="97">
        <v>44935</v>
      </c>
      <c r="G1014" s="98">
        <v>75.179695129999999</v>
      </c>
      <c r="H1014" s="60">
        <f t="shared" si="30"/>
        <v>73.537704465999994</v>
      </c>
      <c r="I1014" s="60">
        <f>(Table8[[#This Row],[Adj Close]]-Table8[[#This Row],[Forecast 3 Period]])</f>
        <v>1.641990664000005</v>
      </c>
      <c r="J1014" s="60">
        <f>Table8[[#This Row],[Erorr ]]^2</f>
        <v>2.6961333406631773</v>
      </c>
      <c r="K1014" s="60">
        <f>ABS(Table8[[#This Row],[Erorr ]])</f>
        <v>1.641990664000005</v>
      </c>
      <c r="L1014" s="8">
        <f>Table8[[#This Row],[Abs Erorr ]]/Table8[[#This Row],[Adj Close]]</f>
        <v>2.1840879524194542E-2</v>
      </c>
      <c r="M1014" s="64">
        <f t="shared" si="31"/>
        <v>71.394392394000008</v>
      </c>
      <c r="N1014" s="60">
        <f>(Table8[[#This Row],[Adj Close]]-Table8[[#This Row],[Forecast 6 Period ]])</f>
        <v>3.7853027359999913</v>
      </c>
      <c r="O1014" s="60">
        <f>Table8[[#This Row],[Erorr 2]]^2</f>
        <v>14.32851680316902</v>
      </c>
      <c r="P1014" s="60">
        <f>ABS(Table8[[#This Row],[Erorr 2]])</f>
        <v>3.7853027359999913</v>
      </c>
      <c r="Q1014" s="8">
        <f>Table8[[#This Row],[Abs Erorr 4]]/Table8[[#This Row],[Adj Close]]</f>
        <v>5.035006765396538E-2</v>
      </c>
    </row>
    <row r="1015" spans="6:17" x14ac:dyDescent="0.3">
      <c r="F1015" s="97">
        <v>44936</v>
      </c>
      <c r="G1015" s="98">
        <v>75.120124820000001</v>
      </c>
      <c r="H1015" s="60">
        <f t="shared" si="30"/>
        <v>74.244534302000005</v>
      </c>
      <c r="I1015" s="60">
        <f>(Table8[[#This Row],[Adj Close]]-Table8[[#This Row],[Forecast 3 Period]])</f>
        <v>0.87559051799999565</v>
      </c>
      <c r="J1015" s="60">
        <f>Table8[[#This Row],[Erorr ]]^2</f>
        <v>0.76665875521150073</v>
      </c>
      <c r="K1015" s="60">
        <f>ABS(Table8[[#This Row],[Erorr ]])</f>
        <v>0.87559051799999565</v>
      </c>
      <c r="L1015" s="8">
        <f>Table8[[#This Row],[Abs Erorr ]]/Table8[[#This Row],[Adj Close]]</f>
        <v>1.1655871447206092E-2</v>
      </c>
      <c r="M1015" s="64">
        <f t="shared" si="31"/>
        <v>72.723664092000007</v>
      </c>
      <c r="N1015" s="60">
        <f>(Table8[[#This Row],[Adj Close]]-Table8[[#This Row],[Forecast 6 Period ]])</f>
        <v>2.3964607279999939</v>
      </c>
      <c r="O1015" s="60">
        <f>Table8[[#This Row],[Erorr 2]]^2</f>
        <v>5.7430240208462608</v>
      </c>
      <c r="P1015" s="60">
        <f>ABS(Table8[[#This Row],[Erorr 2]])</f>
        <v>2.3964607279999939</v>
      </c>
      <c r="Q1015" s="8">
        <f>Table8[[#This Row],[Abs Erorr 4]]/Table8[[#This Row],[Adj Close]]</f>
        <v>3.1901713871513158E-2</v>
      </c>
    </row>
    <row r="1016" spans="6:17" x14ac:dyDescent="0.3">
      <c r="F1016" s="97">
        <v>44937</v>
      </c>
      <c r="G1016" s="98">
        <v>77.55232239</v>
      </c>
      <c r="H1016" s="60">
        <f t="shared" si="30"/>
        <v>75.036736297999994</v>
      </c>
      <c r="I1016" s="60">
        <f>(Table8[[#This Row],[Adj Close]]-Table8[[#This Row],[Forecast 3 Period]])</f>
        <v>2.5155860920000066</v>
      </c>
      <c r="J1016" s="60">
        <f>Table8[[#This Row],[Erorr ]]^2</f>
        <v>6.3281733862638658</v>
      </c>
      <c r="K1016" s="60">
        <f>ABS(Table8[[#This Row],[Erorr ]])</f>
        <v>2.5155860920000066</v>
      </c>
      <c r="L1016" s="8">
        <f>Table8[[#This Row],[Abs Erorr ]]/Table8[[#This Row],[Adj Close]]</f>
        <v>3.2437276079876357E-2</v>
      </c>
      <c r="M1016" s="64">
        <f t="shared" si="31"/>
        <v>73.727318573000005</v>
      </c>
      <c r="N1016" s="60">
        <f>(Table8[[#This Row],[Adj Close]]-Table8[[#This Row],[Forecast 6 Period ]])</f>
        <v>3.8250038169999954</v>
      </c>
      <c r="O1016" s="60">
        <f>Table8[[#This Row],[Erorr 2]]^2</f>
        <v>14.630654200064534</v>
      </c>
      <c r="P1016" s="60">
        <f>ABS(Table8[[#This Row],[Erorr 2]])</f>
        <v>3.8250038169999954</v>
      </c>
      <c r="Q1016" s="8">
        <f>Table8[[#This Row],[Abs Erorr 4]]/Table8[[#This Row],[Adj Close]]</f>
        <v>4.9321589594242911E-2</v>
      </c>
    </row>
    <row r="1017" spans="6:17" x14ac:dyDescent="0.3">
      <c r="F1017" s="97">
        <v>44938</v>
      </c>
      <c r="G1017" s="98">
        <v>79.23003387</v>
      </c>
      <c r="H1017" s="60">
        <f t="shared" si="30"/>
        <v>76.110874940999992</v>
      </c>
      <c r="I1017" s="60">
        <f>(Table8[[#This Row],[Adj Close]]-Table8[[#This Row],[Forecast 3 Period]])</f>
        <v>3.1191589290000081</v>
      </c>
      <c r="J1017" s="60">
        <f>Table8[[#This Row],[Erorr ]]^2</f>
        <v>9.7291524243604783</v>
      </c>
      <c r="K1017" s="60">
        <f>ABS(Table8[[#This Row],[Erorr ]])</f>
        <v>3.1191589290000081</v>
      </c>
      <c r="L1017" s="8">
        <f>Table8[[#This Row],[Abs Erorr ]]/Table8[[#This Row],[Adj Close]]</f>
        <v>3.936839070544762E-2</v>
      </c>
      <c r="M1017" s="64">
        <f t="shared" si="31"/>
        <v>75.068502808000005</v>
      </c>
      <c r="N1017" s="60">
        <f>(Table8[[#This Row],[Adj Close]]-Table8[[#This Row],[Forecast 6 Period ]])</f>
        <v>4.1615310619999946</v>
      </c>
      <c r="O1017" s="60">
        <f>Table8[[#This Row],[Erorr 2]]^2</f>
        <v>17.318340779990802</v>
      </c>
      <c r="P1017" s="60">
        <f>ABS(Table8[[#This Row],[Erorr 2]])</f>
        <v>4.1615310619999946</v>
      </c>
      <c r="Q1017" s="8">
        <f>Table8[[#This Row],[Abs Erorr 4]]/Table8[[#This Row],[Adj Close]]</f>
        <v>5.2524665947110423E-2</v>
      </c>
    </row>
    <row r="1018" spans="6:17" x14ac:dyDescent="0.3">
      <c r="F1018" s="97">
        <v>44939</v>
      </c>
      <c r="G1018" s="98">
        <v>79.249893189999995</v>
      </c>
      <c r="H1018" s="60">
        <f t="shared" si="30"/>
        <v>77.493747710999997</v>
      </c>
      <c r="I1018" s="60">
        <f>(Table8[[#This Row],[Adj Close]]-Table8[[#This Row],[Forecast 3 Period]])</f>
        <v>1.7561454789999971</v>
      </c>
      <c r="J1018" s="60">
        <f>Table8[[#This Row],[Erorr ]]^2</f>
        <v>3.0840469434121291</v>
      </c>
      <c r="K1018" s="60">
        <f>ABS(Table8[[#This Row],[Erorr ]])</f>
        <v>1.7561454789999971</v>
      </c>
      <c r="L1018" s="8">
        <f>Table8[[#This Row],[Abs Erorr ]]/Table8[[#This Row],[Adj Close]]</f>
        <v>2.2159594269605818E-2</v>
      </c>
      <c r="M1018" s="64">
        <f t="shared" si="31"/>
        <v>76.140653992000011</v>
      </c>
      <c r="N1018" s="60">
        <f>(Table8[[#This Row],[Adj Close]]-Table8[[#This Row],[Forecast 6 Period ]])</f>
        <v>3.1092391979999832</v>
      </c>
      <c r="O1018" s="60">
        <f>Table8[[#This Row],[Erorr 2]]^2</f>
        <v>9.6673683903795791</v>
      </c>
      <c r="P1018" s="60">
        <f>ABS(Table8[[#This Row],[Erorr 2]])</f>
        <v>3.1092391979999832</v>
      </c>
      <c r="Q1018" s="8">
        <f>Table8[[#This Row],[Abs Erorr 4]]/Table8[[#This Row],[Adj Close]]</f>
        <v>3.9233355060121607E-2</v>
      </c>
    </row>
    <row r="1019" spans="6:17" x14ac:dyDescent="0.3">
      <c r="F1019" s="97">
        <v>44943</v>
      </c>
      <c r="G1019" s="98">
        <v>80.838264469999999</v>
      </c>
      <c r="H1019" s="60">
        <f t="shared" si="30"/>
        <v>78.734664154000001</v>
      </c>
      <c r="I1019" s="60">
        <f>(Table8[[#This Row],[Adj Close]]-Table8[[#This Row],[Forecast 3 Period]])</f>
        <v>2.1036003159999979</v>
      </c>
      <c r="J1019" s="60">
        <f>Table8[[#This Row],[Erorr ]]^2</f>
        <v>4.4251342894752907</v>
      </c>
      <c r="K1019" s="60">
        <f>ABS(Table8[[#This Row],[Erorr ]])</f>
        <v>2.1036003159999979</v>
      </c>
      <c r="L1019" s="8">
        <f>Table8[[#This Row],[Abs Erorr ]]/Table8[[#This Row],[Adj Close]]</f>
        <v>2.6022333975028223E-2</v>
      </c>
      <c r="M1019" s="64">
        <f t="shared" si="31"/>
        <v>77.226703643999997</v>
      </c>
      <c r="N1019" s="60">
        <f>(Table8[[#This Row],[Adj Close]]-Table8[[#This Row],[Forecast 6 Period ]])</f>
        <v>3.6115608260000016</v>
      </c>
      <c r="O1019" s="60">
        <f>Table8[[#This Row],[Erorr 2]]^2</f>
        <v>13.043371599897814</v>
      </c>
      <c r="P1019" s="60">
        <f>ABS(Table8[[#This Row],[Erorr 2]])</f>
        <v>3.6115608260000016</v>
      </c>
      <c r="Q1019" s="8">
        <f>Table8[[#This Row],[Abs Erorr 4]]/Table8[[#This Row],[Adj Close]]</f>
        <v>4.4676377575378221E-2</v>
      </c>
    </row>
    <row r="1020" spans="6:17" x14ac:dyDescent="0.3">
      <c r="F1020" s="97">
        <v>44944</v>
      </c>
      <c r="G1020" s="98">
        <v>79.567573550000006</v>
      </c>
      <c r="H1020" s="60">
        <f t="shared" si="30"/>
        <v>79.879283905999998</v>
      </c>
      <c r="I1020" s="60">
        <f>(Table8[[#This Row],[Adj Close]]-Table8[[#This Row],[Forecast 3 Period]])</f>
        <v>-0.31171035599999186</v>
      </c>
      <c r="J1020" s="60">
        <f>Table8[[#This Row],[Erorr ]]^2</f>
        <v>9.7163346037641665E-2</v>
      </c>
      <c r="K1020" s="60">
        <f>ABS(Table8[[#This Row],[Erorr ]])</f>
        <v>0.31171035599999186</v>
      </c>
      <c r="L1020" s="8">
        <f>Table8[[#This Row],[Abs Erorr ]]/Table8[[#This Row],[Adj Close]]</f>
        <v>3.9175551307231212E-3</v>
      </c>
      <c r="M1020" s="64">
        <f t="shared" si="31"/>
        <v>78.404084779000002</v>
      </c>
      <c r="N1020" s="60">
        <f>(Table8[[#This Row],[Adj Close]]-Table8[[#This Row],[Forecast 6 Period ]])</f>
        <v>1.1634887710000044</v>
      </c>
      <c r="O1020" s="60">
        <f>Table8[[#This Row],[Erorr 2]]^2</f>
        <v>1.3537061202431007</v>
      </c>
      <c r="P1020" s="60">
        <f>ABS(Table8[[#This Row],[Erorr 2]])</f>
        <v>1.1634887710000044</v>
      </c>
      <c r="Q1020" s="8">
        <f>Table8[[#This Row],[Abs Erorr 4]]/Table8[[#This Row],[Adj Close]]</f>
        <v>1.4622649894795042E-2</v>
      </c>
    </row>
    <row r="1021" spans="6:17" x14ac:dyDescent="0.3">
      <c r="F1021" s="97">
        <v>44945</v>
      </c>
      <c r="G1021" s="98">
        <v>77.879913329999994</v>
      </c>
      <c r="H1021" s="60">
        <f t="shared" si="30"/>
        <v>79.853476717999996</v>
      </c>
      <c r="I1021" s="60">
        <f>(Table8[[#This Row],[Adj Close]]-Table8[[#This Row],[Forecast 3 Period]])</f>
        <v>-1.9735633880000023</v>
      </c>
      <c r="J1021" s="60">
        <f>Table8[[#This Row],[Erorr ]]^2</f>
        <v>3.8949524464540475</v>
      </c>
      <c r="K1021" s="60">
        <f>ABS(Table8[[#This Row],[Erorr ]])</f>
        <v>1.9735633880000023</v>
      </c>
      <c r="L1021" s="8">
        <f>Table8[[#This Row],[Abs Erorr ]]/Table8[[#This Row],[Adj Close]]</f>
        <v>2.5341109197662259E-2</v>
      </c>
      <c r="M1021" s="64">
        <f t="shared" si="31"/>
        <v>79.044397736999997</v>
      </c>
      <c r="N1021" s="60">
        <f>(Table8[[#This Row],[Adj Close]]-Table8[[#This Row],[Forecast 6 Period ]])</f>
        <v>-1.1644844070000033</v>
      </c>
      <c r="O1021" s="60">
        <f>Table8[[#This Row],[Erorr 2]]^2</f>
        <v>1.3560239341461493</v>
      </c>
      <c r="P1021" s="60">
        <f>ABS(Table8[[#This Row],[Erorr 2]])</f>
        <v>1.1644844070000033</v>
      </c>
      <c r="Q1021" s="8">
        <f>Table8[[#This Row],[Abs Erorr 4]]/Table8[[#This Row],[Adj Close]]</f>
        <v>1.495230743344233E-2</v>
      </c>
    </row>
    <row r="1022" spans="6:17" x14ac:dyDescent="0.3">
      <c r="F1022" s="97">
        <v>44946</v>
      </c>
      <c r="G1022" s="98">
        <v>79.418655400000006</v>
      </c>
      <c r="H1022" s="60">
        <f t="shared" si="30"/>
        <v>79.27371673799999</v>
      </c>
      <c r="I1022" s="60">
        <f>(Table8[[#This Row],[Adj Close]]-Table8[[#This Row],[Forecast 3 Period]])</f>
        <v>0.14493866200001548</v>
      </c>
      <c r="J1022" s="60">
        <f>Table8[[#This Row],[Erorr ]]^2</f>
        <v>2.1007215742354732E-2</v>
      </c>
      <c r="K1022" s="60">
        <f>ABS(Table8[[#This Row],[Erorr ]])</f>
        <v>0.14493866200001548</v>
      </c>
      <c r="L1022" s="8">
        <f>Table8[[#This Row],[Abs Erorr ]]/Table8[[#This Row],[Adj Close]]</f>
        <v>1.8249951635420847E-3</v>
      </c>
      <c r="M1022" s="64">
        <f t="shared" si="31"/>
        <v>79.185364533999987</v>
      </c>
      <c r="N1022" s="60">
        <f>(Table8[[#This Row],[Adj Close]]-Table8[[#This Row],[Forecast 6 Period ]])</f>
        <v>0.23329086600001858</v>
      </c>
      <c r="O1022" s="60">
        <f>Table8[[#This Row],[Erorr 2]]^2</f>
        <v>5.4424628159038625E-2</v>
      </c>
      <c r="P1022" s="60">
        <f>ABS(Table8[[#This Row],[Erorr 2]])</f>
        <v>0.23329086600001858</v>
      </c>
      <c r="Q1022" s="8">
        <f>Table8[[#This Row],[Abs Erorr 4]]/Table8[[#This Row],[Adj Close]]</f>
        <v>2.9374819407987428E-3</v>
      </c>
    </row>
    <row r="1023" spans="6:17" x14ac:dyDescent="0.3">
      <c r="F1023" s="97">
        <v>44949</v>
      </c>
      <c r="G1023" s="98">
        <v>80.570236210000004</v>
      </c>
      <c r="H1023" s="60">
        <f t="shared" si="30"/>
        <v>79.001708223999998</v>
      </c>
      <c r="I1023" s="60">
        <f>(Table8[[#This Row],[Adj Close]]-Table8[[#This Row],[Forecast 3 Period]])</f>
        <v>1.5685279860000065</v>
      </c>
      <c r="J1023" s="60">
        <f>Table8[[#This Row],[Erorr ]]^2</f>
        <v>2.4602800428652367</v>
      </c>
      <c r="K1023" s="60">
        <f>ABS(Table8[[#This Row],[Erorr ]])</f>
        <v>1.5685279860000065</v>
      </c>
      <c r="L1023" s="8">
        <f>Table8[[#This Row],[Abs Erorr ]]/Table8[[#This Row],[Adj Close]]</f>
        <v>1.9467834026348902E-2</v>
      </c>
      <c r="M1023" s="64">
        <f t="shared" si="31"/>
        <v>79.388874056000006</v>
      </c>
      <c r="N1023" s="60">
        <f>(Table8[[#This Row],[Adj Close]]-Table8[[#This Row],[Forecast 6 Period ]])</f>
        <v>1.1813621539999986</v>
      </c>
      <c r="O1023" s="60">
        <f>Table8[[#This Row],[Erorr 2]]^2</f>
        <v>1.3956165389035162</v>
      </c>
      <c r="P1023" s="60">
        <f>ABS(Table8[[#This Row],[Erorr 2]])</f>
        <v>1.1813621539999986</v>
      </c>
      <c r="Q1023" s="8">
        <f>Table8[[#This Row],[Abs Erorr 4]]/Table8[[#This Row],[Adj Close]]</f>
        <v>1.4662513225366136E-2</v>
      </c>
    </row>
    <row r="1024" spans="6:17" x14ac:dyDescent="0.3">
      <c r="F1024" s="97">
        <v>44950</v>
      </c>
      <c r="G1024" s="98">
        <v>80.391532900000001</v>
      </c>
      <c r="H1024" s="60">
        <f t="shared" si="30"/>
        <v>79.417665103000004</v>
      </c>
      <c r="I1024" s="60">
        <f>(Table8[[#This Row],[Adj Close]]-Table8[[#This Row],[Forecast 3 Period]])</f>
        <v>0.97386779699999693</v>
      </c>
      <c r="J1024" s="60">
        <f>Table8[[#This Row],[Erorr ]]^2</f>
        <v>0.94841848603362722</v>
      </c>
      <c r="K1024" s="60">
        <f>ABS(Table8[[#This Row],[Erorr ]])</f>
        <v>0.97386779699999693</v>
      </c>
      <c r="L1024" s="8">
        <f>Table8[[#This Row],[Abs Erorr ]]/Table8[[#This Row],[Adj Close]]</f>
        <v>1.2114059302879607E-2</v>
      </c>
      <c r="M1024" s="64">
        <f t="shared" si="31"/>
        <v>79.496091464000003</v>
      </c>
      <c r="N1024" s="60">
        <f>(Table8[[#This Row],[Adj Close]]-Table8[[#This Row],[Forecast 6 Period ]])</f>
        <v>0.8954414359999987</v>
      </c>
      <c r="O1024" s="60">
        <f>Table8[[#This Row],[Erorr 2]]^2</f>
        <v>0.80181536530573982</v>
      </c>
      <c r="P1024" s="60">
        <f>ABS(Table8[[#This Row],[Erorr 2]])</f>
        <v>0.8954414359999987</v>
      </c>
      <c r="Q1024" s="8">
        <f>Table8[[#This Row],[Abs Erorr 4]]/Table8[[#This Row],[Adj Close]]</f>
        <v>1.1138504313804405E-2</v>
      </c>
    </row>
    <row r="1025" spans="6:17" x14ac:dyDescent="0.3">
      <c r="F1025" s="97">
        <v>44951</v>
      </c>
      <c r="G1025" s="98">
        <v>79.42858124</v>
      </c>
      <c r="H1025" s="60">
        <f t="shared" si="30"/>
        <v>80.153280643000002</v>
      </c>
      <c r="I1025" s="60">
        <f>(Table8[[#This Row],[Adj Close]]-Table8[[#This Row],[Forecast 3 Period]])</f>
        <v>-0.72469940300000246</v>
      </c>
      <c r="J1025" s="60">
        <f>Table8[[#This Row],[Erorr ]]^2</f>
        <v>0.52518922470856</v>
      </c>
      <c r="K1025" s="60">
        <f>ABS(Table8[[#This Row],[Erorr ]])</f>
        <v>0.72469940300000246</v>
      </c>
      <c r="L1025" s="8">
        <f>Table8[[#This Row],[Abs Erorr ]]/Table8[[#This Row],[Adj Close]]</f>
        <v>9.1239122200894359E-3</v>
      </c>
      <c r="M1025" s="64">
        <f t="shared" si="31"/>
        <v>79.692651370000021</v>
      </c>
      <c r="N1025" s="60">
        <f>(Table8[[#This Row],[Adj Close]]-Table8[[#This Row],[Forecast 6 Period ]])</f>
        <v>-0.26407013000002166</v>
      </c>
      <c r="O1025" s="60">
        <f>Table8[[#This Row],[Erorr 2]]^2</f>
        <v>6.9733033558228338E-2</v>
      </c>
      <c r="P1025" s="60">
        <f>ABS(Table8[[#This Row],[Erorr 2]])</f>
        <v>0.26407013000002166</v>
      </c>
      <c r="Q1025" s="8">
        <f>Table8[[#This Row],[Abs Erorr 4]]/Table8[[#This Row],[Adj Close]]</f>
        <v>3.3246235281744743E-3</v>
      </c>
    </row>
    <row r="1026" spans="6:17" x14ac:dyDescent="0.3">
      <c r="F1026" s="97">
        <v>44952</v>
      </c>
      <c r="G1026" s="98">
        <v>79.051345830000002</v>
      </c>
      <c r="H1026" s="60">
        <f t="shared" si="30"/>
        <v>80.059963229000005</v>
      </c>
      <c r="I1026" s="60">
        <f>(Table8[[#This Row],[Adj Close]]-Table8[[#This Row],[Forecast 3 Period]])</f>
        <v>-1.008617399000002</v>
      </c>
      <c r="J1026" s="60">
        <f>Table8[[#This Row],[Erorr ]]^2</f>
        <v>1.0173090575655293</v>
      </c>
      <c r="K1026" s="60">
        <f>ABS(Table8[[#This Row],[Erorr ]])</f>
        <v>1.008617399000002</v>
      </c>
      <c r="L1026" s="8">
        <f>Table8[[#This Row],[Abs Erorr ]]/Table8[[#This Row],[Adj Close]]</f>
        <v>1.2759016161078836E-2</v>
      </c>
      <c r="M1026" s="64">
        <f t="shared" si="31"/>
        <v>79.706549838000001</v>
      </c>
      <c r="N1026" s="60">
        <f>(Table8[[#This Row],[Adj Close]]-Table8[[#This Row],[Forecast 6 Period ]])</f>
        <v>-0.65520400799999834</v>
      </c>
      <c r="O1026" s="60">
        <f>Table8[[#This Row],[Erorr 2]]^2</f>
        <v>0.4292922920992619</v>
      </c>
      <c r="P1026" s="60">
        <f>ABS(Table8[[#This Row],[Erorr 2]])</f>
        <v>0.65520400799999834</v>
      </c>
      <c r="Q1026" s="8">
        <f>Table8[[#This Row],[Abs Erorr 4]]/Table8[[#This Row],[Adj Close]]</f>
        <v>8.2883346402351614E-3</v>
      </c>
    </row>
    <row r="1027" spans="6:17" x14ac:dyDescent="0.3">
      <c r="F1027" s="97">
        <v>44953</v>
      </c>
      <c r="G1027" s="98">
        <v>79.924949650000002</v>
      </c>
      <c r="H1027" s="60">
        <f t="shared" si="30"/>
        <v>79.566572574000006</v>
      </c>
      <c r="I1027" s="60">
        <f>(Table8[[#This Row],[Adj Close]]-Table8[[#This Row],[Forecast 3 Period]])</f>
        <v>0.35837707599999646</v>
      </c>
      <c r="J1027" s="60">
        <f>Table8[[#This Row],[Erorr ]]^2</f>
        <v>0.12843412860230724</v>
      </c>
      <c r="K1027" s="60">
        <f>ABS(Table8[[#This Row],[Erorr ]])</f>
        <v>0.35837707599999646</v>
      </c>
      <c r="L1027" s="8">
        <f>Table8[[#This Row],[Abs Erorr ]]/Table8[[#This Row],[Adj Close]]</f>
        <v>4.4839199470174014E-3</v>
      </c>
      <c r="M1027" s="64">
        <f t="shared" si="31"/>
        <v>79.618196108999996</v>
      </c>
      <c r="N1027" s="60">
        <f>(Table8[[#This Row],[Adj Close]]-Table8[[#This Row],[Forecast 6 Period ]])</f>
        <v>0.30675354100000618</v>
      </c>
      <c r="O1027" s="60">
        <f>Table8[[#This Row],[Erorr 2]]^2</f>
        <v>9.4097734916042466E-2</v>
      </c>
      <c r="P1027" s="60">
        <f>ABS(Table8[[#This Row],[Erorr 2]])</f>
        <v>0.30675354100000618</v>
      </c>
      <c r="Q1027" s="8">
        <f>Table8[[#This Row],[Abs Erorr 4]]/Table8[[#This Row],[Adj Close]]</f>
        <v>3.8380198216365867E-3</v>
      </c>
    </row>
    <row r="1028" spans="6:17" x14ac:dyDescent="0.3">
      <c r="F1028" s="97">
        <v>44956</v>
      </c>
      <c r="G1028" s="98">
        <v>79.061271669999996</v>
      </c>
      <c r="H1028" s="60">
        <f t="shared" si="30"/>
        <v>79.513957981000004</v>
      </c>
      <c r="I1028" s="60">
        <f>(Table8[[#This Row],[Adj Close]]-Table8[[#This Row],[Forecast 3 Period]])</f>
        <v>-0.45268631100000789</v>
      </c>
      <c r="J1028" s="60">
        <f>Table8[[#This Row],[Erorr ]]^2</f>
        <v>0.20492489616679588</v>
      </c>
      <c r="K1028" s="60">
        <f>ABS(Table8[[#This Row],[Erorr ]])</f>
        <v>0.45268631100000789</v>
      </c>
      <c r="L1028" s="8">
        <f>Table8[[#This Row],[Abs Erorr ]]/Table8[[#This Row],[Adj Close]]</f>
        <v>5.7257656174506096E-3</v>
      </c>
      <c r="M1028" s="64">
        <f t="shared" si="31"/>
        <v>79.758171085000001</v>
      </c>
      <c r="N1028" s="60">
        <f>(Table8[[#This Row],[Adj Close]]-Table8[[#This Row],[Forecast 6 Period ]])</f>
        <v>-0.6968994150000043</v>
      </c>
      <c r="O1028" s="60">
        <f>Table8[[#This Row],[Erorr 2]]^2</f>
        <v>0.48566879462734819</v>
      </c>
      <c r="P1028" s="60">
        <f>ABS(Table8[[#This Row],[Erorr 2]])</f>
        <v>0.6968994150000043</v>
      </c>
      <c r="Q1028" s="8">
        <f>Table8[[#This Row],[Abs Erorr 4]]/Table8[[#This Row],[Adj Close]]</f>
        <v>8.8146750017992007E-3</v>
      </c>
    </row>
    <row r="1029" spans="6:17" x14ac:dyDescent="0.3">
      <c r="F1029" s="97">
        <v>44957</v>
      </c>
      <c r="G1029" s="98">
        <v>79.468292239999997</v>
      </c>
      <c r="H1029" s="60">
        <f t="shared" si="30"/>
        <v>79.317397311999997</v>
      </c>
      <c r="I1029" s="60">
        <f>(Table8[[#This Row],[Adj Close]]-Table8[[#This Row],[Forecast 3 Period]])</f>
        <v>0.1508949279999996</v>
      </c>
      <c r="J1029" s="60">
        <f>Table8[[#This Row],[Erorr ]]^2</f>
        <v>2.2769279296125062E-2</v>
      </c>
      <c r="K1029" s="60">
        <f>ABS(Table8[[#This Row],[Erorr ]])</f>
        <v>0.1508949279999996</v>
      </c>
      <c r="L1029" s="8">
        <f>Table8[[#This Row],[Abs Erorr ]]/Table8[[#This Row],[Adj Close]]</f>
        <v>1.8988067284028954E-3</v>
      </c>
      <c r="M1029" s="64">
        <f t="shared" si="31"/>
        <v>79.589406588999992</v>
      </c>
      <c r="N1029" s="60">
        <f>(Table8[[#This Row],[Adj Close]]-Table8[[#This Row],[Forecast 6 Period ]])</f>
        <v>-0.12111434899999551</v>
      </c>
      <c r="O1029" s="60">
        <f>Table8[[#This Row],[Erorr 2]]^2</f>
        <v>1.4668685533692714E-2</v>
      </c>
      <c r="P1029" s="60">
        <f>ABS(Table8[[#This Row],[Erorr 2]])</f>
        <v>0.12111434899999551</v>
      </c>
      <c r="Q1029" s="8">
        <f>Table8[[#This Row],[Abs Erorr 4]]/Table8[[#This Row],[Adj Close]]</f>
        <v>1.5240587860403669E-3</v>
      </c>
    </row>
    <row r="1030" spans="6:17" x14ac:dyDescent="0.3">
      <c r="F1030" s="97">
        <v>44958</v>
      </c>
      <c r="G1030" s="98">
        <v>81.275070189999994</v>
      </c>
      <c r="H1030" s="60">
        <f t="shared" ref="H1030:H1093" si="32">$A$10*G1029+$A$11*G1028+$A$12*G1027</f>
        <v>79.483183292000007</v>
      </c>
      <c r="I1030" s="60">
        <f>(Table8[[#This Row],[Adj Close]]-Table8[[#This Row],[Forecast 3 Period]])</f>
        <v>1.7918868979999871</v>
      </c>
      <c r="J1030" s="60">
        <f>Table8[[#This Row],[Erorr ]]^2</f>
        <v>3.2108586552240164</v>
      </c>
      <c r="K1030" s="60">
        <f>ABS(Table8[[#This Row],[Erorr ]])</f>
        <v>1.7918868979999871</v>
      </c>
      <c r="L1030" s="8">
        <f>Table8[[#This Row],[Abs Erorr ]]/Table8[[#This Row],[Adj Close]]</f>
        <v>2.2047189794004746E-2</v>
      </c>
      <c r="M1030" s="64">
        <f t="shared" si="31"/>
        <v>79.483183291999993</v>
      </c>
      <c r="N1030" s="60">
        <f>(Table8[[#This Row],[Adj Close]]-Table8[[#This Row],[Forecast 6 Period ]])</f>
        <v>1.7918868980000013</v>
      </c>
      <c r="O1030" s="60">
        <f>Table8[[#This Row],[Erorr 2]]^2</f>
        <v>3.210858655224067</v>
      </c>
      <c r="P1030" s="60">
        <f>ABS(Table8[[#This Row],[Erorr 2]])</f>
        <v>1.7918868980000013</v>
      </c>
      <c r="Q1030" s="8">
        <f>Table8[[#This Row],[Abs Erorr 4]]/Table8[[#This Row],[Adj Close]]</f>
        <v>2.2047189794004919E-2</v>
      </c>
    </row>
    <row r="1031" spans="6:17" x14ac:dyDescent="0.3">
      <c r="F1031" s="97">
        <v>44959</v>
      </c>
      <c r="G1031" s="98">
        <v>85.285713200000004</v>
      </c>
      <c r="H1031" s="60">
        <f t="shared" si="32"/>
        <v>80.068897248999988</v>
      </c>
      <c r="I1031" s="60">
        <f>(Table8[[#This Row],[Adj Close]]-Table8[[#This Row],[Forecast 3 Period]])</f>
        <v>5.2168159510000152</v>
      </c>
      <c r="J1031" s="60">
        <f>Table8[[#This Row],[Erorr ]]^2</f>
        <v>27.215168666608193</v>
      </c>
      <c r="K1031" s="60">
        <f>ABS(Table8[[#This Row],[Erorr ]])</f>
        <v>5.2168159510000152</v>
      </c>
      <c r="L1031" s="8">
        <f>Table8[[#This Row],[Abs Erorr ]]/Table8[[#This Row],[Adj Close]]</f>
        <v>6.1168697021578226E-2</v>
      </c>
      <c r="M1031" s="64">
        <f t="shared" si="31"/>
        <v>79.793909456999998</v>
      </c>
      <c r="N1031" s="60">
        <f>(Table8[[#This Row],[Adj Close]]-Table8[[#This Row],[Forecast 6 Period ]])</f>
        <v>5.4918037430000055</v>
      </c>
      <c r="O1031" s="60">
        <f>Table8[[#This Row],[Erorr 2]]^2</f>
        <v>30.159908351628872</v>
      </c>
      <c r="P1031" s="60">
        <f>ABS(Table8[[#This Row],[Erorr 2]])</f>
        <v>5.4918037430000055</v>
      </c>
      <c r="Q1031" s="8">
        <f>Table8[[#This Row],[Abs Erorr 4]]/Table8[[#This Row],[Adj Close]]</f>
        <v>6.4393009531636361E-2</v>
      </c>
    </row>
    <row r="1032" spans="6:17" x14ac:dyDescent="0.3">
      <c r="F1032" s="97">
        <v>44960</v>
      </c>
      <c r="G1032" s="98">
        <v>86.060043329999999</v>
      </c>
      <c r="H1032" s="60">
        <f t="shared" si="32"/>
        <v>82.337294009000004</v>
      </c>
      <c r="I1032" s="60">
        <f>(Table8[[#This Row],[Adj Close]]-Table8[[#This Row],[Forecast 3 Period]])</f>
        <v>3.7227493209999949</v>
      </c>
      <c r="J1032" s="60">
        <f>Table8[[#This Row],[Erorr ]]^2</f>
        <v>13.858862507005924</v>
      </c>
      <c r="K1032" s="60">
        <f>ABS(Table8[[#This Row],[Erorr ]])</f>
        <v>3.7227493209999949</v>
      </c>
      <c r="L1032" s="8">
        <f>Table8[[#This Row],[Abs Erorr ]]/Table8[[#This Row],[Adj Close]]</f>
        <v>4.3257581299662992E-2</v>
      </c>
      <c r="M1032" s="64">
        <f t="shared" si="31"/>
        <v>80.915699008000018</v>
      </c>
      <c r="N1032" s="60">
        <f>(Table8[[#This Row],[Adj Close]]-Table8[[#This Row],[Forecast 6 Period ]])</f>
        <v>5.1443443219999807</v>
      </c>
      <c r="O1032" s="60">
        <f>Table8[[#This Row],[Erorr 2]]^2</f>
        <v>26.464278503293443</v>
      </c>
      <c r="P1032" s="60">
        <f>ABS(Table8[[#This Row],[Erorr 2]])</f>
        <v>5.1443443219999807</v>
      </c>
      <c r="Q1032" s="8">
        <f>Table8[[#This Row],[Abs Erorr 4]]/Table8[[#This Row],[Adj Close]]</f>
        <v>5.9776222773602693E-2</v>
      </c>
    </row>
    <row r="1033" spans="6:17" x14ac:dyDescent="0.3">
      <c r="F1033" s="97">
        <v>44963</v>
      </c>
      <c r="G1033" s="98">
        <v>82.595397950000006</v>
      </c>
      <c r="H1033" s="60">
        <f t="shared" si="32"/>
        <v>84.392252348999989</v>
      </c>
      <c r="I1033" s="60">
        <f>(Table8[[#This Row],[Adj Close]]-Table8[[#This Row],[Forecast 3 Period]])</f>
        <v>-1.796854398999983</v>
      </c>
      <c r="J1033" s="60">
        <f>Table8[[#This Row],[Erorr ]]^2</f>
        <v>3.2286857312055903</v>
      </c>
      <c r="K1033" s="60">
        <f>ABS(Table8[[#This Row],[Erorr ]])</f>
        <v>1.796854398999983</v>
      </c>
      <c r="L1033" s="8">
        <f>Table8[[#This Row],[Abs Erorr ]]/Table8[[#This Row],[Adj Close]]</f>
        <v>2.1754897289649574E-2</v>
      </c>
      <c r="M1033" s="64">
        <f t="shared" ref="M1033:M1096" si="33">$B$10*G1032+$B$11*G1031+$B$12*G1030+$B$13*G1029+$B$14*G1028+$B$15*G1027</f>
        <v>82.316445923999993</v>
      </c>
      <c r="N1033" s="60">
        <f>(Table8[[#This Row],[Adj Close]]-Table8[[#This Row],[Forecast 6 Period ]])</f>
        <v>0.27895202600001312</v>
      </c>
      <c r="O1033" s="60">
        <f>Table8[[#This Row],[Erorr 2]]^2</f>
        <v>7.7814232809511996E-2</v>
      </c>
      <c r="P1033" s="60">
        <f>ABS(Table8[[#This Row],[Erorr 2]])</f>
        <v>0.27895202600001312</v>
      </c>
      <c r="Q1033" s="8">
        <f>Table8[[#This Row],[Abs Erorr 4]]/Table8[[#This Row],[Adj Close]]</f>
        <v>3.3773313395605849E-3</v>
      </c>
    </row>
    <row r="1034" spans="6:17" x14ac:dyDescent="0.3">
      <c r="F1034" s="97">
        <v>44964</v>
      </c>
      <c r="G1034" s="98">
        <v>82.178451539999998</v>
      </c>
      <c r="H1034" s="60">
        <f t="shared" si="32"/>
        <v>84.44188613899999</v>
      </c>
      <c r="I1034" s="60">
        <f>(Table8[[#This Row],[Adj Close]]-Table8[[#This Row],[Forecast 3 Period]])</f>
        <v>-2.2634345989999929</v>
      </c>
      <c r="J1034" s="60">
        <f>Table8[[#This Row],[Erorr ]]^2</f>
        <v>5.1231361839502583</v>
      </c>
      <c r="K1034" s="60">
        <f>ABS(Table8[[#This Row],[Erorr ]])</f>
        <v>2.2634345989999929</v>
      </c>
      <c r="L1034" s="8">
        <f>Table8[[#This Row],[Abs Erorr ]]/Table8[[#This Row],[Adj Close]]</f>
        <v>2.754292100403323E-2</v>
      </c>
      <c r="M1034" s="64">
        <f t="shared" si="33"/>
        <v>82.896201324999993</v>
      </c>
      <c r="N1034" s="60">
        <f>(Table8[[#This Row],[Adj Close]]-Table8[[#This Row],[Forecast 6 Period ]])</f>
        <v>-0.7177497849999952</v>
      </c>
      <c r="O1034" s="60">
        <f>Table8[[#This Row],[Erorr 2]]^2</f>
        <v>0.51516475386753935</v>
      </c>
      <c r="P1034" s="60">
        <f>ABS(Table8[[#This Row],[Erorr 2]])</f>
        <v>0.7177497849999952</v>
      </c>
      <c r="Q1034" s="8">
        <f>Table8[[#This Row],[Abs Erorr 4]]/Table8[[#This Row],[Adj Close]]</f>
        <v>8.7340388088309705E-3</v>
      </c>
    </row>
    <row r="1035" spans="6:17" x14ac:dyDescent="0.3">
      <c r="F1035" s="97">
        <v>44965</v>
      </c>
      <c r="G1035" s="98">
        <v>81.960052489999995</v>
      </c>
      <c r="H1035" s="60">
        <f t="shared" si="32"/>
        <v>83.468013000000013</v>
      </c>
      <c r="I1035" s="60">
        <f>(Table8[[#This Row],[Adj Close]]-Table8[[#This Row],[Forecast 3 Period]])</f>
        <v>-1.507960510000018</v>
      </c>
      <c r="J1035" s="60">
        <f>Table8[[#This Row],[Erorr ]]^2</f>
        <v>2.2739448997195142</v>
      </c>
      <c r="K1035" s="60">
        <f>ABS(Table8[[#This Row],[Erorr ]])</f>
        <v>1.507960510000018</v>
      </c>
      <c r="L1035" s="8">
        <f>Table8[[#This Row],[Abs Erorr ]]/Table8[[#This Row],[Adj Close]]</f>
        <v>1.8398725527707601E-2</v>
      </c>
      <c r="M1035" s="64">
        <f t="shared" si="33"/>
        <v>83.298257446999997</v>
      </c>
      <c r="N1035" s="60">
        <f>(Table8[[#This Row],[Adj Close]]-Table8[[#This Row],[Forecast 6 Period ]])</f>
        <v>-1.3382049570000021</v>
      </c>
      <c r="O1035" s="60">
        <f>Table8[[#This Row],[Erorr 2]]^2</f>
        <v>1.7907925069393775</v>
      </c>
      <c r="P1035" s="60">
        <f>ABS(Table8[[#This Row],[Erorr 2]])</f>
        <v>1.3382049570000021</v>
      </c>
      <c r="Q1035" s="8">
        <f>Table8[[#This Row],[Abs Erorr 4]]/Table8[[#This Row],[Adj Close]]</f>
        <v>1.6327526841973136E-2</v>
      </c>
    </row>
    <row r="1036" spans="6:17" x14ac:dyDescent="0.3">
      <c r="F1036" s="97">
        <v>44966</v>
      </c>
      <c r="G1036" s="98">
        <v>74.613830570000005</v>
      </c>
      <c r="H1036" s="60">
        <f t="shared" si="32"/>
        <v>82.216175843000002</v>
      </c>
      <c r="I1036" s="60">
        <f>(Table8[[#This Row],[Adj Close]]-Table8[[#This Row],[Forecast 3 Period]])</f>
        <v>-7.6023452729999974</v>
      </c>
      <c r="J1036" s="60">
        <f>Table8[[#This Row],[Erorr ]]^2</f>
        <v>57.795653649905404</v>
      </c>
      <c r="K1036" s="60">
        <f>ABS(Table8[[#This Row],[Erorr ]])</f>
        <v>7.6023452729999974</v>
      </c>
      <c r="L1036" s="8">
        <f>Table8[[#This Row],[Abs Erorr ]]/Table8[[#This Row],[Adj Close]]</f>
        <v>0.10188922368578505</v>
      </c>
      <c r="M1036" s="64">
        <f t="shared" si="33"/>
        <v>83.214867400999992</v>
      </c>
      <c r="N1036" s="60">
        <f>(Table8[[#This Row],[Adj Close]]-Table8[[#This Row],[Forecast 6 Period ]])</f>
        <v>-8.6010368309999876</v>
      </c>
      <c r="O1036" s="60">
        <f>Table8[[#This Row],[Erorr 2]]^2</f>
        <v>73.977834568218313</v>
      </c>
      <c r="P1036" s="60">
        <f>ABS(Table8[[#This Row],[Erorr 2]])</f>
        <v>8.6010368309999876</v>
      </c>
      <c r="Q1036" s="8">
        <f>Table8[[#This Row],[Abs Erorr 4]]/Table8[[#This Row],[Adj Close]]</f>
        <v>0.11527402849168567</v>
      </c>
    </row>
    <row r="1037" spans="6:17" x14ac:dyDescent="0.3">
      <c r="F1037" s="97">
        <v>44967</v>
      </c>
      <c r="G1037" s="98">
        <v>74.067825319999997</v>
      </c>
      <c r="H1037" s="60">
        <f t="shared" si="32"/>
        <v>79.08708343699999</v>
      </c>
      <c r="I1037" s="60">
        <f>(Table8[[#This Row],[Adj Close]]-Table8[[#This Row],[Forecast 3 Period]])</f>
        <v>-5.0192581169999926</v>
      </c>
      <c r="J1037" s="60">
        <f>Table8[[#This Row],[Erorr ]]^2</f>
        <v>25.19295204507031</v>
      </c>
      <c r="K1037" s="60">
        <f>ABS(Table8[[#This Row],[Erorr ]])</f>
        <v>5.0192581169999926</v>
      </c>
      <c r="L1037" s="8">
        <f>Table8[[#This Row],[Abs Erorr ]]/Table8[[#This Row],[Adj Close]]</f>
        <v>6.7765701170717091E-2</v>
      </c>
      <c r="M1037" s="64">
        <f t="shared" si="33"/>
        <v>81.404122163000011</v>
      </c>
      <c r="N1037" s="60">
        <f>(Table8[[#This Row],[Adj Close]]-Table8[[#This Row],[Forecast 6 Period ]])</f>
        <v>-7.3362968430000137</v>
      </c>
      <c r="O1037" s="60">
        <f>Table8[[#This Row],[Erorr 2]]^2</f>
        <v>53.821251368611968</v>
      </c>
      <c r="P1037" s="60">
        <f>ABS(Table8[[#This Row],[Erorr 2]])</f>
        <v>7.3362968430000137</v>
      </c>
      <c r="Q1037" s="8">
        <f>Table8[[#This Row],[Abs Erorr 4]]/Table8[[#This Row],[Adj Close]]</f>
        <v>9.9048362920128113E-2</v>
      </c>
    </row>
    <row r="1038" spans="6:17" x14ac:dyDescent="0.3">
      <c r="F1038" s="97">
        <v>44970</v>
      </c>
      <c r="G1038" s="98">
        <v>74.703178410000007</v>
      </c>
      <c r="H1038" s="60">
        <f t="shared" si="32"/>
        <v>76.599295045999995</v>
      </c>
      <c r="I1038" s="60">
        <f>(Table8[[#This Row],[Adj Close]]-Table8[[#This Row],[Forecast 3 Period]])</f>
        <v>-1.8961166359999879</v>
      </c>
      <c r="J1038" s="60">
        <f>Table8[[#This Row],[Erorr ]]^2</f>
        <v>3.5952582973159108</v>
      </c>
      <c r="K1038" s="60">
        <f>ABS(Table8[[#This Row],[Erorr ]])</f>
        <v>1.8961166359999879</v>
      </c>
      <c r="L1038" s="8">
        <f>Table8[[#This Row],[Abs Erorr ]]/Table8[[#This Row],[Adj Close]]</f>
        <v>2.538200751771718E-2</v>
      </c>
      <c r="M1038" s="64">
        <f t="shared" si="33"/>
        <v>79.429576112000007</v>
      </c>
      <c r="N1038" s="60">
        <f>(Table8[[#This Row],[Adj Close]]-Table8[[#This Row],[Forecast 6 Period ]])</f>
        <v>-4.7263977019999999</v>
      </c>
      <c r="O1038" s="60">
        <f>Table8[[#This Row],[Erorr 2]]^2</f>
        <v>22.338835237470878</v>
      </c>
      <c r="P1038" s="60">
        <f>ABS(Table8[[#This Row],[Erorr 2]])</f>
        <v>4.7263977019999999</v>
      </c>
      <c r="Q1038" s="8">
        <f>Table8[[#This Row],[Abs Erorr 4]]/Table8[[#This Row],[Adj Close]]</f>
        <v>6.3269030884599009E-2</v>
      </c>
    </row>
    <row r="1039" spans="6:17" x14ac:dyDescent="0.3">
      <c r="F1039" s="97">
        <v>44971</v>
      </c>
      <c r="G1039" s="98">
        <v>74.534408569999997</v>
      </c>
      <c r="H1039" s="60">
        <f t="shared" si="32"/>
        <v>74.485768131</v>
      </c>
      <c r="I1039" s="60">
        <f>(Table8[[#This Row],[Adj Close]]-Table8[[#This Row],[Forecast 3 Period]])</f>
        <v>4.864043899999615E-2</v>
      </c>
      <c r="J1039" s="60">
        <f>Table8[[#This Row],[Erorr ]]^2</f>
        <v>2.3658923061123465E-3</v>
      </c>
      <c r="K1039" s="60">
        <f>ABS(Table8[[#This Row],[Erorr ]])</f>
        <v>4.864043899999615E-2</v>
      </c>
      <c r="L1039" s="8">
        <f>Table8[[#This Row],[Abs Erorr ]]/Table8[[#This Row],[Adj Close]]</f>
        <v>6.5259039325863603E-4</v>
      </c>
      <c r="M1039" s="64">
        <f t="shared" si="33"/>
        <v>77.54636230700001</v>
      </c>
      <c r="N1039" s="60">
        <f>(Table8[[#This Row],[Adj Close]]-Table8[[#This Row],[Forecast 6 Period ]])</f>
        <v>-3.0119537370000131</v>
      </c>
      <c r="O1039" s="60">
        <f>Table8[[#This Row],[Erorr 2]]^2</f>
        <v>9.0718653138283436</v>
      </c>
      <c r="P1039" s="60">
        <f>ABS(Table8[[#This Row],[Erorr 2]])</f>
        <v>3.0119537370000131</v>
      </c>
      <c r="Q1039" s="8">
        <f>Table8[[#This Row],[Abs Erorr 4]]/Table8[[#This Row],[Adj Close]]</f>
        <v>4.0410245345561389E-2</v>
      </c>
    </row>
    <row r="1040" spans="6:17" x14ac:dyDescent="0.3">
      <c r="F1040" s="97">
        <v>44972</v>
      </c>
      <c r="G1040" s="98">
        <v>75.060554499999995</v>
      </c>
      <c r="H1040" s="60">
        <f t="shared" si="32"/>
        <v>74.445064547000001</v>
      </c>
      <c r="I1040" s="60">
        <f>(Table8[[#This Row],[Adj Close]]-Table8[[#This Row],[Forecast 3 Period]])</f>
        <v>0.61548995299999376</v>
      </c>
      <c r="J1040" s="60">
        <f>Table8[[#This Row],[Erorr ]]^2</f>
        <v>0.37882788224393454</v>
      </c>
      <c r="K1040" s="60">
        <f>ABS(Table8[[#This Row],[Erorr ]])</f>
        <v>0.61548995299999376</v>
      </c>
      <c r="L1040" s="8">
        <f>Table8[[#This Row],[Abs Erorr ]]/Table8[[#This Row],[Adj Close]]</f>
        <v>8.1999121522609297E-3</v>
      </c>
      <c r="M1040" s="64">
        <f t="shared" si="33"/>
        <v>75.997698976999999</v>
      </c>
      <c r="N1040" s="60">
        <f>(Table8[[#This Row],[Adj Close]]-Table8[[#This Row],[Forecast 6 Period ]])</f>
        <v>-0.93714447700000392</v>
      </c>
      <c r="O1040" s="60">
        <f>Table8[[#This Row],[Erorr 2]]^2</f>
        <v>0.87823977077161086</v>
      </c>
      <c r="P1040" s="60">
        <f>ABS(Table8[[#This Row],[Erorr 2]])</f>
        <v>0.93714447700000392</v>
      </c>
      <c r="Q1040" s="8">
        <f>Table8[[#This Row],[Abs Erorr 4]]/Table8[[#This Row],[Adj Close]]</f>
        <v>1.248517924284724E-2</v>
      </c>
    </row>
    <row r="1041" spans="6:17" x14ac:dyDescent="0.3">
      <c r="F1041" s="97">
        <v>44973</v>
      </c>
      <c r="G1041" s="98">
        <v>76.509941100000006</v>
      </c>
      <c r="H1041" s="60">
        <f t="shared" si="32"/>
        <v>74.795497893999993</v>
      </c>
      <c r="I1041" s="60">
        <f>(Table8[[#This Row],[Adj Close]]-Table8[[#This Row],[Forecast 3 Period]])</f>
        <v>1.7144432060000128</v>
      </c>
      <c r="J1041" s="60">
        <f>Table8[[#This Row],[Erorr ]]^2</f>
        <v>2.9393155065996024</v>
      </c>
      <c r="K1041" s="60">
        <f>ABS(Table8[[#This Row],[Erorr ]])</f>
        <v>1.7144432060000128</v>
      </c>
      <c r="L1041" s="8">
        <f>Table8[[#This Row],[Abs Erorr ]]/Table8[[#This Row],[Adj Close]]</f>
        <v>2.2408110388677488E-2</v>
      </c>
      <c r="M1041" s="64">
        <f t="shared" si="33"/>
        <v>75.330581666</v>
      </c>
      <c r="N1041" s="60">
        <f>(Table8[[#This Row],[Adj Close]]-Table8[[#This Row],[Forecast 6 Period ]])</f>
        <v>1.1793594340000055</v>
      </c>
      <c r="O1041" s="60">
        <f>Table8[[#This Row],[Erorr 2]]^2</f>
        <v>1.3908886745648135</v>
      </c>
      <c r="P1041" s="60">
        <f>ABS(Table8[[#This Row],[Erorr 2]])</f>
        <v>1.1793594340000055</v>
      </c>
      <c r="Q1041" s="8">
        <f>Table8[[#This Row],[Abs Erorr 4]]/Table8[[#This Row],[Adj Close]]</f>
        <v>1.5414460095565352E-2</v>
      </c>
    </row>
    <row r="1042" spans="6:17" x14ac:dyDescent="0.3">
      <c r="F1042" s="97">
        <v>44974</v>
      </c>
      <c r="G1042" s="98">
        <v>76.490097050000003</v>
      </c>
      <c r="H1042" s="60">
        <f t="shared" si="32"/>
        <v>75.482465360999996</v>
      </c>
      <c r="I1042" s="60">
        <f>(Table8[[#This Row],[Adj Close]]-Table8[[#This Row],[Forecast 3 Period]])</f>
        <v>1.0076316890000072</v>
      </c>
      <c r="J1042" s="60">
        <f>Table8[[#This Row],[Erorr ]]^2</f>
        <v>1.0153216206770073</v>
      </c>
      <c r="K1042" s="60">
        <f>ABS(Table8[[#This Row],[Erorr ]])</f>
        <v>1.0076316890000072</v>
      </c>
      <c r="L1042" s="8">
        <f>Table8[[#This Row],[Abs Erorr ]]/Table8[[#This Row],[Adj Close]]</f>
        <v>1.317336136129281E-2</v>
      </c>
      <c r="M1042" s="64">
        <f t="shared" si="33"/>
        <v>75.02978210500001</v>
      </c>
      <c r="N1042" s="60">
        <f>(Table8[[#This Row],[Adj Close]]-Table8[[#This Row],[Forecast 6 Period ]])</f>
        <v>1.4603149449999933</v>
      </c>
      <c r="O1042" s="60">
        <f>Table8[[#This Row],[Erorr 2]]^2</f>
        <v>2.1325197385903332</v>
      </c>
      <c r="P1042" s="60">
        <f>ABS(Table8[[#This Row],[Erorr 2]])</f>
        <v>1.4603149449999933</v>
      </c>
      <c r="Q1042" s="8">
        <f>Table8[[#This Row],[Abs Erorr 4]]/Table8[[#This Row],[Adj Close]]</f>
        <v>1.9091555656484727E-2</v>
      </c>
    </row>
    <row r="1043" spans="6:17" x14ac:dyDescent="0.3">
      <c r="F1043" s="97">
        <v>44978</v>
      </c>
      <c r="G1043" s="98">
        <v>72.955963130000001</v>
      </c>
      <c r="H1043" s="60">
        <f t="shared" si="32"/>
        <v>76.067187500000003</v>
      </c>
      <c r="I1043" s="60">
        <f>(Table8[[#This Row],[Adj Close]]-Table8[[#This Row],[Forecast 3 Period]])</f>
        <v>-3.1112243700000022</v>
      </c>
      <c r="J1043" s="60">
        <f>Table8[[#This Row],[Erorr ]]^2</f>
        <v>9.679717080481911</v>
      </c>
      <c r="K1043" s="60">
        <f>ABS(Table8[[#This Row],[Erorr ]])</f>
        <v>3.1112243700000022</v>
      </c>
      <c r="L1043" s="8">
        <f>Table8[[#This Row],[Abs Erorr ]]/Table8[[#This Row],[Adj Close]]</f>
        <v>4.2645237435302186E-2</v>
      </c>
      <c r="M1043" s="64">
        <f t="shared" si="33"/>
        <v>75.396100617000002</v>
      </c>
      <c r="N1043" s="60">
        <f>(Table8[[#This Row],[Adj Close]]-Table8[[#This Row],[Forecast 6 Period ]])</f>
        <v>-2.4401374870000012</v>
      </c>
      <c r="O1043" s="60">
        <f>Table8[[#This Row],[Erorr 2]]^2</f>
        <v>5.9542709554626807</v>
      </c>
      <c r="P1043" s="60">
        <f>ABS(Table8[[#This Row],[Erorr 2]])</f>
        <v>2.4401374870000012</v>
      </c>
      <c r="Q1043" s="8">
        <f>Table8[[#This Row],[Abs Erorr 4]]/Table8[[#This Row],[Adj Close]]</f>
        <v>3.3446717476019447E-2</v>
      </c>
    </row>
    <row r="1044" spans="6:17" x14ac:dyDescent="0.3">
      <c r="F1044" s="97">
        <v>44979</v>
      </c>
      <c r="G1044" s="98">
        <v>73.690589900000006</v>
      </c>
      <c r="H1044" s="60">
        <f t="shared" si="32"/>
        <v>75.082396697000007</v>
      </c>
      <c r="I1044" s="60">
        <f>(Table8[[#This Row],[Adj Close]]-Table8[[#This Row],[Forecast 3 Period]])</f>
        <v>-1.391806797000001</v>
      </c>
      <c r="J1044" s="60">
        <f>Table8[[#This Row],[Erorr ]]^2</f>
        <v>1.937126160175402</v>
      </c>
      <c r="K1044" s="60">
        <f>ABS(Table8[[#This Row],[Erorr ]])</f>
        <v>1.391806797000001</v>
      </c>
      <c r="L1044" s="8">
        <f>Table8[[#This Row],[Abs Erorr ]]/Table8[[#This Row],[Adj Close]]</f>
        <v>1.8887171332034634E-2</v>
      </c>
      <c r="M1044" s="64">
        <f t="shared" si="33"/>
        <v>75.127069853999998</v>
      </c>
      <c r="N1044" s="60">
        <f>(Table8[[#This Row],[Adj Close]]-Table8[[#This Row],[Forecast 6 Period ]])</f>
        <v>-1.4364799539999922</v>
      </c>
      <c r="O1044" s="60">
        <f>Table8[[#This Row],[Erorr 2]]^2</f>
        <v>2.0634746582438197</v>
      </c>
      <c r="P1044" s="60">
        <f>ABS(Table8[[#This Row],[Erorr 2]])</f>
        <v>1.4364799539999922</v>
      </c>
      <c r="Q1044" s="8">
        <f>Table8[[#This Row],[Abs Erorr 4]]/Table8[[#This Row],[Adj Close]]</f>
        <v>1.9493397405955522E-2</v>
      </c>
    </row>
    <row r="1045" spans="6:17" x14ac:dyDescent="0.3">
      <c r="F1045" s="97">
        <v>44980</v>
      </c>
      <c r="G1045" s="98">
        <v>74.008262630000004</v>
      </c>
      <c r="H1045" s="60">
        <f t="shared" si="32"/>
        <v>74.310054014000002</v>
      </c>
      <c r="I1045" s="60">
        <f>(Table8[[#This Row],[Adj Close]]-Table8[[#This Row],[Forecast 3 Period]])</f>
        <v>-0.30179138399999772</v>
      </c>
      <c r="J1045" s="60">
        <f>Table8[[#This Row],[Erorr ]]^2</f>
        <v>9.1078039456634077E-2</v>
      </c>
      <c r="K1045" s="60">
        <f>ABS(Table8[[#This Row],[Erorr ]])</f>
        <v>0.30179138399999772</v>
      </c>
      <c r="L1045" s="8">
        <f>Table8[[#This Row],[Abs Erorr ]]/Table8[[#This Row],[Adj Close]]</f>
        <v>4.0778066296298047E-3</v>
      </c>
      <c r="M1045" s="64">
        <f t="shared" si="33"/>
        <v>74.888814543000009</v>
      </c>
      <c r="N1045" s="60">
        <f>(Table8[[#This Row],[Adj Close]]-Table8[[#This Row],[Forecast 6 Period ]])</f>
        <v>-0.88055191300000502</v>
      </c>
      <c r="O1045" s="60">
        <f>Table8[[#This Row],[Erorr 2]]^2</f>
        <v>0.77537167148796837</v>
      </c>
      <c r="P1045" s="60">
        <f>ABS(Table8[[#This Row],[Erorr 2]])</f>
        <v>0.88055191300000502</v>
      </c>
      <c r="Q1045" s="8">
        <f>Table8[[#This Row],[Abs Erorr 4]]/Table8[[#This Row],[Adj Close]]</f>
        <v>1.1898021676340019E-2</v>
      </c>
    </row>
    <row r="1046" spans="6:17" x14ac:dyDescent="0.3">
      <c r="F1046" s="97">
        <v>44981</v>
      </c>
      <c r="G1046" s="98">
        <v>71.734909060000007</v>
      </c>
      <c r="H1046" s="60">
        <f t="shared" si="32"/>
        <v>73.597270961000007</v>
      </c>
      <c r="I1046" s="60">
        <f>(Table8[[#This Row],[Adj Close]]-Table8[[#This Row],[Forecast 3 Period]])</f>
        <v>-1.8623619009999999</v>
      </c>
      <c r="J1046" s="60">
        <f>Table8[[#This Row],[Erorr ]]^2</f>
        <v>3.4683918502963333</v>
      </c>
      <c r="K1046" s="60">
        <f>ABS(Table8[[#This Row],[Erorr ]])</f>
        <v>1.8623619009999999</v>
      </c>
      <c r="L1046" s="8">
        <f>Table8[[#This Row],[Abs Erorr ]]/Table8[[#This Row],[Adj Close]]</f>
        <v>2.5961723872017405E-2</v>
      </c>
      <c r="M1046" s="64">
        <f t="shared" si="33"/>
        <v>74.586032102000019</v>
      </c>
      <c r="N1046" s="60">
        <f>(Table8[[#This Row],[Adj Close]]-Table8[[#This Row],[Forecast 6 Period ]])</f>
        <v>-2.8511230420000118</v>
      </c>
      <c r="O1046" s="60">
        <f>Table8[[#This Row],[Erorr 2]]^2</f>
        <v>8.1289026006234</v>
      </c>
      <c r="P1046" s="60">
        <f>ABS(Table8[[#This Row],[Erorr 2]])</f>
        <v>2.8511230420000118</v>
      </c>
      <c r="Q1046" s="8">
        <f>Table8[[#This Row],[Abs Erorr 4]]/Table8[[#This Row],[Adj Close]]</f>
        <v>3.9745265998947538E-2</v>
      </c>
    </row>
    <row r="1047" spans="6:17" x14ac:dyDescent="0.3">
      <c r="F1047" s="97">
        <v>44984</v>
      </c>
      <c r="G1047" s="98">
        <v>73.224006650000007</v>
      </c>
      <c r="H1047" s="60">
        <f t="shared" si="32"/>
        <v>73.003619383</v>
      </c>
      <c r="I1047" s="60">
        <f>(Table8[[#This Row],[Adj Close]]-Table8[[#This Row],[Forecast 3 Period]])</f>
        <v>0.22038726700000666</v>
      </c>
      <c r="J1047" s="60">
        <f>Table8[[#This Row],[Erorr ]]^2</f>
        <v>4.8570547455732221E-2</v>
      </c>
      <c r="K1047" s="60">
        <f>ABS(Table8[[#This Row],[Erorr ]])</f>
        <v>0.22038726700000666</v>
      </c>
      <c r="L1047" s="8">
        <f>Table8[[#This Row],[Abs Erorr ]]/Table8[[#This Row],[Adj Close]]</f>
        <v>3.0097679310751926E-3</v>
      </c>
      <c r="M1047" s="64">
        <f t="shared" si="33"/>
        <v>73.777948759000012</v>
      </c>
      <c r="N1047" s="60">
        <f>(Table8[[#This Row],[Adj Close]]-Table8[[#This Row],[Forecast 6 Period ]])</f>
        <v>-0.55394210900000473</v>
      </c>
      <c r="O1047" s="60">
        <f>Table8[[#This Row],[Erorr 2]]^2</f>
        <v>0.30685186012337312</v>
      </c>
      <c r="P1047" s="60">
        <f>ABS(Table8[[#This Row],[Erorr 2]])</f>
        <v>0.55394210900000473</v>
      </c>
      <c r="Q1047" s="8">
        <f>Table8[[#This Row],[Abs Erorr 4]]/Table8[[#This Row],[Adj Close]]</f>
        <v>7.56503412395564E-3</v>
      </c>
    </row>
    <row r="1048" spans="6:17" x14ac:dyDescent="0.3">
      <c r="F1048" s="97">
        <v>44985</v>
      </c>
      <c r="G1048" s="98">
        <v>74.385498049999995</v>
      </c>
      <c r="H1048" s="60">
        <f t="shared" si="32"/>
        <v>73.012554167000005</v>
      </c>
      <c r="I1048" s="60">
        <f>(Table8[[#This Row],[Adj Close]]-Table8[[#This Row],[Forecast 3 Period]])</f>
        <v>1.3729438829999907</v>
      </c>
      <c r="J1048" s="60">
        <f>Table8[[#This Row],[Erorr ]]^2</f>
        <v>1.8849749058670922</v>
      </c>
      <c r="K1048" s="60">
        <f>ABS(Table8[[#This Row],[Erorr ]])</f>
        <v>1.3729438829999907</v>
      </c>
      <c r="L1048" s="8">
        <f>Table8[[#This Row],[Abs Erorr ]]/Table8[[#This Row],[Adj Close]]</f>
        <v>1.8457144456801695E-2</v>
      </c>
      <c r="M1048" s="64">
        <f t="shared" si="33"/>
        <v>73.476159666000001</v>
      </c>
      <c r="N1048" s="60">
        <f>(Table8[[#This Row],[Adj Close]]-Table8[[#This Row],[Forecast 6 Period ]])</f>
        <v>0.90933838399999445</v>
      </c>
      <c r="O1048" s="60">
        <f>Table8[[#This Row],[Erorr 2]]^2</f>
        <v>0.82689629661572139</v>
      </c>
      <c r="P1048" s="60">
        <f>ABS(Table8[[#This Row],[Erorr 2]])</f>
        <v>0.90933838399999445</v>
      </c>
      <c r="Q1048" s="8">
        <f>Table8[[#This Row],[Abs Erorr 4]]/Table8[[#This Row],[Adj Close]]</f>
        <v>1.2224672924670893E-2</v>
      </c>
    </row>
    <row r="1049" spans="6:17" x14ac:dyDescent="0.3">
      <c r="F1049" s="97">
        <v>44986</v>
      </c>
      <c r="G1049" s="98">
        <v>74.693244930000006</v>
      </c>
      <c r="H1049" s="60">
        <f t="shared" si="32"/>
        <v>73.241873932999994</v>
      </c>
      <c r="I1049" s="60">
        <f>(Table8[[#This Row],[Adj Close]]-Table8[[#This Row],[Forecast 3 Period]])</f>
        <v>1.4513709970000122</v>
      </c>
      <c r="J1049" s="60">
        <f>Table8[[#This Row],[Erorr ]]^2</f>
        <v>2.1064777709328091</v>
      </c>
      <c r="K1049" s="60">
        <f>ABS(Table8[[#This Row],[Erorr ]])</f>
        <v>1.4513709970000122</v>
      </c>
      <c r="L1049" s="8">
        <f>Table8[[#This Row],[Abs Erorr ]]/Table8[[#This Row],[Adj Close]]</f>
        <v>1.9431087755796234E-2</v>
      </c>
      <c r="M1049" s="64">
        <f t="shared" si="33"/>
        <v>73.335190581000006</v>
      </c>
      <c r="N1049" s="60">
        <f>(Table8[[#This Row],[Adj Close]]-Table8[[#This Row],[Forecast 6 Period ]])</f>
        <v>1.3580543489999997</v>
      </c>
      <c r="O1049" s="60">
        <f>Table8[[#This Row],[Erorr 2]]^2</f>
        <v>1.8443116148378129</v>
      </c>
      <c r="P1049" s="60">
        <f>ABS(Table8[[#This Row],[Erorr 2]])</f>
        <v>1.3580543489999997</v>
      </c>
      <c r="Q1049" s="8">
        <f>Table8[[#This Row],[Abs Erorr 4]]/Table8[[#This Row],[Adj Close]]</f>
        <v>1.8181755930843847E-2</v>
      </c>
    </row>
    <row r="1050" spans="6:17" x14ac:dyDescent="0.3">
      <c r="F1050" s="97">
        <v>44987</v>
      </c>
      <c r="G1050" s="98">
        <v>75.854743959999993</v>
      </c>
      <c r="H1050" s="60">
        <f t="shared" si="32"/>
        <v>74.160149382</v>
      </c>
      <c r="I1050" s="60">
        <f>(Table8[[#This Row],[Adj Close]]-Table8[[#This Row],[Forecast 3 Period]])</f>
        <v>1.6945945779999931</v>
      </c>
      <c r="J1050" s="60">
        <f>Table8[[#This Row],[Erorr ]]^2</f>
        <v>2.8716507837869747</v>
      </c>
      <c r="K1050" s="60">
        <f>ABS(Table8[[#This Row],[Erorr ]])</f>
        <v>1.6945945779999931</v>
      </c>
      <c r="L1050" s="8">
        <f>Table8[[#This Row],[Abs Erorr ]]/Table8[[#This Row],[Adj Close]]</f>
        <v>2.2339994699521932E-2</v>
      </c>
      <c r="M1050" s="64">
        <f t="shared" si="33"/>
        <v>73.577416991000007</v>
      </c>
      <c r="N1050" s="60">
        <f>(Table8[[#This Row],[Adj Close]]-Table8[[#This Row],[Forecast 6 Period ]])</f>
        <v>2.2773269689999864</v>
      </c>
      <c r="O1050" s="60">
        <f>Table8[[#This Row],[Erorr 2]]^2</f>
        <v>5.1862181237346654</v>
      </c>
      <c r="P1050" s="60">
        <f>ABS(Table8[[#This Row],[Erorr 2]])</f>
        <v>2.2773269689999864</v>
      </c>
      <c r="Q1050" s="8">
        <f>Table8[[#This Row],[Abs Erorr 4]]/Table8[[#This Row],[Adj Close]]</f>
        <v>3.0022208897058238E-2</v>
      </c>
    </row>
    <row r="1051" spans="6:17" x14ac:dyDescent="0.3">
      <c r="F1051" s="97">
        <v>44988</v>
      </c>
      <c r="G1051" s="98">
        <v>77.482826230000001</v>
      </c>
      <c r="H1051" s="60">
        <f t="shared" si="32"/>
        <v>75.065520477999996</v>
      </c>
      <c r="I1051" s="60">
        <f>(Table8[[#This Row],[Adj Close]]-Table8[[#This Row],[Forecast 3 Period]])</f>
        <v>2.4173057520000043</v>
      </c>
      <c r="J1051" s="60">
        <f>Table8[[#This Row],[Erorr ]]^2</f>
        <v>5.8433670986523065</v>
      </c>
      <c r="K1051" s="60">
        <f>ABS(Table8[[#This Row],[Erorr ]])</f>
        <v>2.4173057520000043</v>
      </c>
      <c r="L1051" s="8">
        <f>Table8[[#This Row],[Abs Erorr ]]/Table8[[#This Row],[Adj Close]]</f>
        <v>3.1197955335605269E-2</v>
      </c>
      <c r="M1051" s="64">
        <f t="shared" si="33"/>
        <v>74.205815887</v>
      </c>
      <c r="N1051" s="60">
        <f>(Table8[[#This Row],[Adj Close]]-Table8[[#This Row],[Forecast 6 Period ]])</f>
        <v>3.2770103430000006</v>
      </c>
      <c r="O1051" s="60">
        <f>Table8[[#This Row],[Erorr 2]]^2</f>
        <v>10.738796788128981</v>
      </c>
      <c r="P1051" s="60">
        <f>ABS(Table8[[#This Row],[Erorr 2]])</f>
        <v>3.2770103430000006</v>
      </c>
      <c r="Q1051" s="8">
        <f>Table8[[#This Row],[Abs Erorr 4]]/Table8[[#This Row],[Adj Close]]</f>
        <v>4.2293376512525807E-2</v>
      </c>
    </row>
    <row r="1052" spans="6:17" x14ac:dyDescent="0.3">
      <c r="F1052" s="97">
        <v>44991</v>
      </c>
      <c r="G1052" s="98">
        <v>77.651596069999997</v>
      </c>
      <c r="H1052" s="60">
        <f t="shared" si="32"/>
        <v>76.157527158999997</v>
      </c>
      <c r="I1052" s="60">
        <f>(Table8[[#This Row],[Adj Close]]-Table8[[#This Row],[Forecast 3 Period]])</f>
        <v>1.4940689109999994</v>
      </c>
      <c r="J1052" s="60">
        <f>Table8[[#This Row],[Erorr ]]^2</f>
        <v>2.232241910816724</v>
      </c>
      <c r="K1052" s="60">
        <f>ABS(Table8[[#This Row],[Erorr ]])</f>
        <v>1.4940689109999994</v>
      </c>
      <c r="L1052" s="8">
        <f>Table8[[#This Row],[Abs Erorr ]]/Table8[[#This Row],[Adj Close]]</f>
        <v>1.9240672267098701E-2</v>
      </c>
      <c r="M1052" s="64">
        <f t="shared" si="33"/>
        <v>74.979154205</v>
      </c>
      <c r="N1052" s="60">
        <f>(Table8[[#This Row],[Adj Close]]-Table8[[#This Row],[Forecast 6 Period ]])</f>
        <v>2.6724418649999961</v>
      </c>
      <c r="O1052" s="60">
        <f>Table8[[#This Row],[Erorr 2]]^2</f>
        <v>7.1419455218046579</v>
      </c>
      <c r="P1052" s="60">
        <f>ABS(Table8[[#This Row],[Erorr 2]])</f>
        <v>2.6724418649999961</v>
      </c>
      <c r="Q1052" s="8">
        <f>Table8[[#This Row],[Abs Erorr 4]]/Table8[[#This Row],[Adj Close]]</f>
        <v>3.4415800836738633E-2</v>
      </c>
    </row>
    <row r="1053" spans="6:17" x14ac:dyDescent="0.3">
      <c r="F1053" s="97">
        <v>44992</v>
      </c>
      <c r="G1053" s="98">
        <v>75.477500919999997</v>
      </c>
      <c r="H1053" s="60">
        <f t="shared" si="32"/>
        <v>77.061909485000001</v>
      </c>
      <c r="I1053" s="60">
        <f>(Table8[[#This Row],[Adj Close]]-Table8[[#This Row],[Forecast 3 Period]])</f>
        <v>-1.5844085650000039</v>
      </c>
      <c r="J1053" s="60">
        <f>Table8[[#This Row],[Erorr ]]^2</f>
        <v>2.5103505008453717</v>
      </c>
      <c r="K1053" s="60">
        <f>ABS(Table8[[#This Row],[Erorr ]])</f>
        <v>1.5844085650000039</v>
      </c>
      <c r="L1053" s="8">
        <f>Table8[[#This Row],[Abs Erorr ]]/Table8[[#This Row],[Adj Close]]</f>
        <v>2.0991799485774548E-2</v>
      </c>
      <c r="M1053" s="64">
        <f t="shared" si="33"/>
        <v>75.897432708000011</v>
      </c>
      <c r="N1053" s="60">
        <f>(Table8[[#This Row],[Adj Close]]-Table8[[#This Row],[Forecast 6 Period ]])</f>
        <v>-0.41993178800001374</v>
      </c>
      <c r="O1053" s="60">
        <f>Table8[[#This Row],[Erorr 2]]^2</f>
        <v>0.17634270657288847</v>
      </c>
      <c r="P1053" s="60">
        <f>ABS(Table8[[#This Row],[Erorr 2]])</f>
        <v>0.41993178800001374</v>
      </c>
      <c r="Q1053" s="8">
        <f>Table8[[#This Row],[Abs Erorr 4]]/Table8[[#This Row],[Adj Close]]</f>
        <v>5.5636684161695709E-3</v>
      </c>
    </row>
    <row r="1054" spans="6:17" x14ac:dyDescent="0.3">
      <c r="F1054" s="97">
        <v>44993</v>
      </c>
      <c r="G1054" s="98">
        <v>77.433189389999995</v>
      </c>
      <c r="H1054" s="60">
        <f t="shared" si="32"/>
        <v>76.731327058000005</v>
      </c>
      <c r="I1054" s="60">
        <f>(Table8[[#This Row],[Adj Close]]-Table8[[#This Row],[Forecast 3 Period]])</f>
        <v>0.70186233199999037</v>
      </c>
      <c r="J1054" s="60">
        <f>Table8[[#This Row],[Erorr ]]^2</f>
        <v>0.49261073308046471</v>
      </c>
      <c r="K1054" s="60">
        <f>ABS(Table8[[#This Row],[Erorr ]])</f>
        <v>0.70186233199999037</v>
      </c>
      <c r="L1054" s="8">
        <f>Table8[[#This Row],[Abs Erorr ]]/Table8[[#This Row],[Adj Close]]</f>
        <v>9.064102066944326E-3</v>
      </c>
      <c r="M1054" s="64">
        <f t="shared" si="33"/>
        <v>76.201207733999993</v>
      </c>
      <c r="N1054" s="60">
        <f>(Table8[[#This Row],[Adj Close]]-Table8[[#This Row],[Forecast 6 Period ]])</f>
        <v>1.2319816560000021</v>
      </c>
      <c r="O1054" s="60">
        <f>Table8[[#This Row],[Erorr 2]]^2</f>
        <v>1.5177788007205075</v>
      </c>
      <c r="P1054" s="60">
        <f>ABS(Table8[[#This Row],[Erorr 2]])</f>
        <v>1.2319816560000021</v>
      </c>
      <c r="Q1054" s="8">
        <f>Table8[[#This Row],[Abs Erorr 4]]/Table8[[#This Row],[Adj Close]]</f>
        <v>1.5910253286804493E-2</v>
      </c>
    </row>
    <row r="1055" spans="6:17" x14ac:dyDescent="0.3">
      <c r="F1055" s="97">
        <v>44994</v>
      </c>
      <c r="G1055" s="98">
        <v>78.981849670000003</v>
      </c>
      <c r="H1055" s="60">
        <f t="shared" si="32"/>
        <v>76.912004852999999</v>
      </c>
      <c r="I1055" s="60">
        <f>(Table8[[#This Row],[Adj Close]]-Table8[[#This Row],[Forecast 3 Period]])</f>
        <v>2.0698448170000034</v>
      </c>
      <c r="J1055" s="60">
        <f>Table8[[#This Row],[Erorr ]]^2</f>
        <v>4.2842575664617781</v>
      </c>
      <c r="K1055" s="60">
        <f>ABS(Table8[[#This Row],[Erorr ]])</f>
        <v>2.0698448170000034</v>
      </c>
      <c r="L1055" s="8">
        <f>Table8[[#This Row],[Abs Erorr ]]/Table8[[#This Row],[Adj Close]]</f>
        <v>2.6206588293996375E-2</v>
      </c>
      <c r="M1055" s="64">
        <f t="shared" si="33"/>
        <v>76.663821411000001</v>
      </c>
      <c r="N1055" s="60">
        <f>(Table8[[#This Row],[Adj Close]]-Table8[[#This Row],[Forecast 6 Period ]])</f>
        <v>2.3180282590000019</v>
      </c>
      <c r="O1055" s="60">
        <f>Table8[[#This Row],[Erorr 2]]^2</f>
        <v>5.3732550095225795</v>
      </c>
      <c r="P1055" s="60">
        <f>ABS(Table8[[#This Row],[Erorr 2]])</f>
        <v>2.3180282590000019</v>
      </c>
      <c r="Q1055" s="8">
        <f>Table8[[#This Row],[Abs Erorr 4]]/Table8[[#This Row],[Adj Close]]</f>
        <v>2.9348872794004315E-2</v>
      </c>
    </row>
    <row r="1056" spans="6:17" x14ac:dyDescent="0.3">
      <c r="F1056" s="97">
        <v>44995</v>
      </c>
      <c r="G1056" s="98">
        <v>77.889846800000001</v>
      </c>
      <c r="H1056" s="60">
        <f t="shared" si="32"/>
        <v>77.465946961</v>
      </c>
      <c r="I1056" s="60">
        <f>(Table8[[#This Row],[Adj Close]]-Table8[[#This Row],[Forecast 3 Period]])</f>
        <v>0.42389983900000061</v>
      </c>
      <c r="J1056" s="60">
        <f>Table8[[#This Row],[Erorr ]]^2</f>
        <v>0.17969107350422645</v>
      </c>
      <c r="K1056" s="60">
        <f>ABS(Table8[[#This Row],[Erorr ]])</f>
        <v>0.42389983900000061</v>
      </c>
      <c r="L1056" s="8">
        <f>Table8[[#This Row],[Abs Erorr ]]/Table8[[#This Row],[Adj Close]]</f>
        <v>5.4422990468637128E-3</v>
      </c>
      <c r="M1056" s="64">
        <f t="shared" si="33"/>
        <v>77.242584229000002</v>
      </c>
      <c r="N1056" s="60">
        <f>(Table8[[#This Row],[Adj Close]]-Table8[[#This Row],[Forecast 6 Period ]])</f>
        <v>0.64726257099999884</v>
      </c>
      <c r="O1056" s="60">
        <f>Table8[[#This Row],[Erorr 2]]^2</f>
        <v>0.41894883581752856</v>
      </c>
      <c r="P1056" s="60">
        <f>ABS(Table8[[#This Row],[Erorr 2]])</f>
        <v>0.64726257099999884</v>
      </c>
      <c r="Q1056" s="8">
        <f>Table8[[#This Row],[Abs Erorr 4]]/Table8[[#This Row],[Adj Close]]</f>
        <v>8.3099736049294538E-3</v>
      </c>
    </row>
    <row r="1057" spans="6:17" x14ac:dyDescent="0.3">
      <c r="F1057" s="97">
        <v>44998</v>
      </c>
      <c r="G1057" s="98">
        <v>77.681373600000001</v>
      </c>
      <c r="H1057" s="60">
        <f t="shared" si="32"/>
        <v>78.080450438</v>
      </c>
      <c r="I1057" s="60">
        <f>(Table8[[#This Row],[Adj Close]]-Table8[[#This Row],[Forecast 3 Period]])</f>
        <v>-0.39907683799999916</v>
      </c>
      <c r="J1057" s="60">
        <f>Table8[[#This Row],[Erorr ]]^2</f>
        <v>0.15926232262807757</v>
      </c>
      <c r="K1057" s="60">
        <f>ABS(Table8[[#This Row],[Erorr ]])</f>
        <v>0.39907683799999916</v>
      </c>
      <c r="L1057" s="8">
        <f>Table8[[#This Row],[Abs Erorr ]]/Table8[[#This Row],[Adj Close]]</f>
        <v>5.1373555783776606E-3</v>
      </c>
      <c r="M1057" s="64">
        <f t="shared" si="33"/>
        <v>77.469919586000003</v>
      </c>
      <c r="N1057" s="60">
        <f>(Table8[[#This Row],[Adj Close]]-Table8[[#This Row],[Forecast 6 Period ]])</f>
        <v>0.21145401399999741</v>
      </c>
      <c r="O1057" s="60">
        <f>Table8[[#This Row],[Erorr 2]]^2</f>
        <v>4.4712800036711103E-2</v>
      </c>
      <c r="P1057" s="60">
        <f>ABS(Table8[[#This Row],[Erorr 2]])</f>
        <v>0.21145401399999741</v>
      </c>
      <c r="Q1057" s="8">
        <f>Table8[[#This Row],[Abs Erorr 4]]/Table8[[#This Row],[Adj Close]]</f>
        <v>2.7220684213029598E-3</v>
      </c>
    </row>
    <row r="1058" spans="6:17" x14ac:dyDescent="0.3">
      <c r="F1058" s="97">
        <v>44999</v>
      </c>
      <c r="G1058" s="98">
        <v>78.882575990000007</v>
      </c>
      <c r="H1058" s="60">
        <f t="shared" si="32"/>
        <v>78.134058381000003</v>
      </c>
      <c r="I1058" s="60">
        <f>(Table8[[#This Row],[Adj Close]]-Table8[[#This Row],[Forecast 3 Period]])</f>
        <v>0.74851760900000386</v>
      </c>
      <c r="J1058" s="60">
        <f>Table8[[#This Row],[Erorr ]]^2</f>
        <v>0.56027861098308263</v>
      </c>
      <c r="K1058" s="60">
        <f>ABS(Table8[[#This Row],[Erorr ]])</f>
        <v>0.74851760900000386</v>
      </c>
      <c r="L1058" s="8">
        <f>Table8[[#This Row],[Abs Erorr ]]/Table8[[#This Row],[Adj Close]]</f>
        <v>9.489010717587289E-3</v>
      </c>
      <c r="M1058" s="64">
        <f t="shared" si="33"/>
        <v>77.710161591000002</v>
      </c>
      <c r="N1058" s="60">
        <f>(Table8[[#This Row],[Adj Close]]-Table8[[#This Row],[Forecast 6 Period ]])</f>
        <v>1.1724143990000044</v>
      </c>
      <c r="O1058" s="60">
        <f>Table8[[#This Row],[Erorr 2]]^2</f>
        <v>1.3745555229825417</v>
      </c>
      <c r="P1058" s="60">
        <f>ABS(Table8[[#This Row],[Erorr 2]])</f>
        <v>1.1724143990000044</v>
      </c>
      <c r="Q1058" s="8">
        <f>Table8[[#This Row],[Abs Erorr 4]]/Table8[[#This Row],[Adj Close]]</f>
        <v>1.4862780332486E-2</v>
      </c>
    </row>
    <row r="1059" spans="6:17" x14ac:dyDescent="0.3">
      <c r="F1059" s="97">
        <v>45000</v>
      </c>
      <c r="G1059" s="98">
        <v>75.149902339999997</v>
      </c>
      <c r="H1059" s="60">
        <f t="shared" si="32"/>
        <v>78.224396515999999</v>
      </c>
      <c r="I1059" s="60">
        <f>(Table8[[#This Row],[Adj Close]]-Table8[[#This Row],[Forecast 3 Period]])</f>
        <v>-3.0744941760000017</v>
      </c>
      <c r="J1059" s="60">
        <f>Table8[[#This Row],[Erorr ]]^2</f>
        <v>9.4525144382579303</v>
      </c>
      <c r="K1059" s="60">
        <f>ABS(Table8[[#This Row],[Erorr ]])</f>
        <v>3.0744941760000017</v>
      </c>
      <c r="L1059" s="8">
        <f>Table8[[#This Row],[Abs Erorr ]]/Table8[[#This Row],[Adj Close]]</f>
        <v>4.0911485980249136E-2</v>
      </c>
      <c r="M1059" s="64">
        <f t="shared" si="33"/>
        <v>77.978198243000008</v>
      </c>
      <c r="N1059" s="60">
        <f>(Table8[[#This Row],[Adj Close]]-Table8[[#This Row],[Forecast 6 Period ]])</f>
        <v>-2.8282959030000114</v>
      </c>
      <c r="O1059" s="60">
        <f>Table8[[#This Row],[Erorr 2]]^2</f>
        <v>7.9992577149266504</v>
      </c>
      <c r="P1059" s="60">
        <f>ABS(Table8[[#This Row],[Erorr 2]])</f>
        <v>2.8282959030000114</v>
      </c>
      <c r="Q1059" s="8">
        <f>Table8[[#This Row],[Abs Erorr 4]]/Table8[[#This Row],[Adj Close]]</f>
        <v>3.7635390265764804E-2</v>
      </c>
    </row>
    <row r="1060" spans="6:17" x14ac:dyDescent="0.3">
      <c r="F1060" s="97">
        <v>45001</v>
      </c>
      <c r="G1060" s="98">
        <v>75.467575069999995</v>
      </c>
      <c r="H1060" s="60">
        <f t="shared" si="32"/>
        <v>77.029145813</v>
      </c>
      <c r="I1060" s="60">
        <f>(Table8[[#This Row],[Adj Close]]-Table8[[#This Row],[Forecast 3 Period]])</f>
        <v>-1.5615707430000043</v>
      </c>
      <c r="J1060" s="60">
        <f>Table8[[#This Row],[Erorr ]]^2</f>
        <v>2.4385031853935857</v>
      </c>
      <c r="K1060" s="60">
        <f>ABS(Table8[[#This Row],[Erorr ]])</f>
        <v>1.5615707430000043</v>
      </c>
      <c r="L1060" s="8">
        <f>Table8[[#This Row],[Abs Erorr ]]/Table8[[#This Row],[Adj Close]]</f>
        <v>2.0691942752255766E-2</v>
      </c>
      <c r="M1060" s="64">
        <f t="shared" si="33"/>
        <v>77.562243652000021</v>
      </c>
      <c r="N1060" s="60">
        <f>(Table8[[#This Row],[Adj Close]]-Table8[[#This Row],[Forecast 6 Period ]])</f>
        <v>-2.0946685820000255</v>
      </c>
      <c r="O1060" s="60">
        <f>Table8[[#This Row],[Erorr 2]]^2</f>
        <v>4.3876364684179974</v>
      </c>
      <c r="P1060" s="60">
        <f>ABS(Table8[[#This Row],[Erorr 2]])</f>
        <v>2.0946685820000255</v>
      </c>
      <c r="Q1060" s="8">
        <f>Table8[[#This Row],[Abs Erorr 4]]/Table8[[#This Row],[Adj Close]]</f>
        <v>2.7755875023904166E-2</v>
      </c>
    </row>
    <row r="1061" spans="6:17" x14ac:dyDescent="0.3">
      <c r="F1061" s="97">
        <v>45002</v>
      </c>
      <c r="G1061" s="98">
        <v>74.703178410000007</v>
      </c>
      <c r="H1061" s="60">
        <f t="shared" si="32"/>
        <v>76.396773526999993</v>
      </c>
      <c r="I1061" s="60">
        <f>(Table8[[#This Row],[Adj Close]]-Table8[[#This Row],[Forecast 3 Period]])</f>
        <v>-1.6935951169999868</v>
      </c>
      <c r="J1061" s="60">
        <f>Table8[[#This Row],[Erorr ]]^2</f>
        <v>2.8682644203261987</v>
      </c>
      <c r="K1061" s="60">
        <f>ABS(Table8[[#This Row],[Erorr ]])</f>
        <v>1.6935951169999868</v>
      </c>
      <c r="L1061" s="8">
        <f>Table8[[#This Row],[Abs Erorr ]]/Table8[[#This Row],[Adj Close]]</f>
        <v>2.267099142294696E-2</v>
      </c>
      <c r="M1061" s="64">
        <f t="shared" si="33"/>
        <v>77.123455047000007</v>
      </c>
      <c r="N1061" s="60">
        <f>(Table8[[#This Row],[Adj Close]]-Table8[[#This Row],[Forecast 6 Period ]])</f>
        <v>-2.4202766370000006</v>
      </c>
      <c r="O1061" s="60">
        <f>Table8[[#This Row],[Erorr 2]]^2</f>
        <v>5.8577389996080331</v>
      </c>
      <c r="P1061" s="60">
        <f>ABS(Table8[[#This Row],[Erorr 2]])</f>
        <v>2.4202766370000006</v>
      </c>
      <c r="Q1061" s="8">
        <f>Table8[[#This Row],[Abs Erorr 4]]/Table8[[#This Row],[Adj Close]]</f>
        <v>3.23985764530203E-2</v>
      </c>
    </row>
    <row r="1062" spans="6:17" x14ac:dyDescent="0.3">
      <c r="F1062" s="97">
        <v>45005</v>
      </c>
      <c r="G1062" s="98">
        <v>75.596641539999993</v>
      </c>
      <c r="H1062" s="60">
        <f t="shared" si="32"/>
        <v>75.066514587</v>
      </c>
      <c r="I1062" s="60">
        <f>(Table8[[#This Row],[Adj Close]]-Table8[[#This Row],[Forecast 3 Period]])</f>
        <v>0.5301269529999928</v>
      </c>
      <c r="J1062" s="60">
        <f>Table8[[#This Row],[Erorr ]]^2</f>
        <v>0.28103458629705658</v>
      </c>
      <c r="K1062" s="60">
        <f>ABS(Table8[[#This Row],[Erorr ]])</f>
        <v>0.5301269529999928</v>
      </c>
      <c r="L1062" s="8">
        <f>Table8[[#This Row],[Abs Erorr ]]/Table8[[#This Row],[Adj Close]]</f>
        <v>7.0125728101226555E-3</v>
      </c>
      <c r="M1062" s="64">
        <f t="shared" si="33"/>
        <v>76.397768401999997</v>
      </c>
      <c r="N1062" s="60">
        <f>(Table8[[#This Row],[Adj Close]]-Table8[[#This Row],[Forecast 6 Period ]])</f>
        <v>-0.80112686200000383</v>
      </c>
      <c r="O1062" s="60">
        <f>Table8[[#This Row],[Erorr 2]]^2</f>
        <v>0.64180424901797317</v>
      </c>
      <c r="P1062" s="60">
        <f>ABS(Table8[[#This Row],[Erorr 2]])</f>
        <v>0.80112686200000383</v>
      </c>
      <c r="Q1062" s="8">
        <f>Table8[[#This Row],[Abs Erorr 4]]/Table8[[#This Row],[Adj Close]]</f>
        <v>1.0597386943123769E-2</v>
      </c>
    </row>
    <row r="1063" spans="6:17" x14ac:dyDescent="0.3">
      <c r="F1063" s="97">
        <v>45006</v>
      </c>
      <c r="G1063" s="98">
        <v>75.904380799999998</v>
      </c>
      <c r="H1063" s="60">
        <f t="shared" si="32"/>
        <v>75.289882660000004</v>
      </c>
      <c r="I1063" s="60">
        <f>(Table8[[#This Row],[Adj Close]]-Table8[[#This Row],[Forecast 3 Period]])</f>
        <v>0.61449813999999492</v>
      </c>
      <c r="J1063" s="60">
        <f>Table8[[#This Row],[Erorr ]]^2</f>
        <v>0.37760796406345337</v>
      </c>
      <c r="K1063" s="60">
        <f>ABS(Table8[[#This Row],[Erorr ]])</f>
        <v>0.61449813999999492</v>
      </c>
      <c r="L1063" s="8">
        <f>Table8[[#This Row],[Abs Erorr ]]/Table8[[#This Row],[Adj Close]]</f>
        <v>8.0956874099155415E-3</v>
      </c>
      <c r="M1063" s="64">
        <f t="shared" si="33"/>
        <v>75.839854430999992</v>
      </c>
      <c r="N1063" s="60">
        <f>(Table8[[#This Row],[Adj Close]]-Table8[[#This Row],[Forecast 6 Period ]])</f>
        <v>6.4526369000006412E-2</v>
      </c>
      <c r="O1063" s="60">
        <f>Table8[[#This Row],[Erorr 2]]^2</f>
        <v>4.1636522963249883E-3</v>
      </c>
      <c r="P1063" s="60">
        <f>ABS(Table8[[#This Row],[Erorr 2]])</f>
        <v>6.4526369000006412E-2</v>
      </c>
      <c r="Q1063" s="8">
        <f>Table8[[#This Row],[Abs Erorr 4]]/Table8[[#This Row],[Adj Close]]</f>
        <v>8.501007230403019E-4</v>
      </c>
    </row>
    <row r="1064" spans="6:17" x14ac:dyDescent="0.3">
      <c r="F1064" s="97">
        <v>45007</v>
      </c>
      <c r="G1064" s="98">
        <v>74.464920039999996</v>
      </c>
      <c r="H1064" s="60">
        <f t="shared" si="32"/>
        <v>75.451698304999994</v>
      </c>
      <c r="I1064" s="60">
        <f>(Table8[[#This Row],[Adj Close]]-Table8[[#This Row],[Forecast 3 Period]])</f>
        <v>-0.9867782649999981</v>
      </c>
      <c r="J1064" s="60">
        <f>Table8[[#This Row],[Erorr ]]^2</f>
        <v>0.97373134427640651</v>
      </c>
      <c r="K1064" s="60">
        <f>ABS(Table8[[#This Row],[Erorr ]])</f>
        <v>0.9867782649999981</v>
      </c>
      <c r="L1064" s="8">
        <f>Table8[[#This Row],[Abs Erorr ]]/Table8[[#This Row],[Adj Close]]</f>
        <v>1.3251585638847591E-2</v>
      </c>
      <c r="M1064" s="64">
        <f t="shared" si="33"/>
        <v>75.737602996999996</v>
      </c>
      <c r="N1064" s="60">
        <f>(Table8[[#This Row],[Adj Close]]-Table8[[#This Row],[Forecast 6 Period ]])</f>
        <v>-1.2726829570000007</v>
      </c>
      <c r="O1064" s="60">
        <f>Table8[[#This Row],[Erorr 2]]^2</f>
        <v>1.6197219090382655</v>
      </c>
      <c r="P1064" s="60">
        <f>ABS(Table8[[#This Row],[Erorr 2]])</f>
        <v>1.2726829570000007</v>
      </c>
      <c r="Q1064" s="8">
        <f>Table8[[#This Row],[Abs Erorr 4]]/Table8[[#This Row],[Adj Close]]</f>
        <v>1.7091040402868345E-2</v>
      </c>
    </row>
    <row r="1065" spans="6:17" x14ac:dyDescent="0.3">
      <c r="F1065" s="97">
        <v>45008</v>
      </c>
      <c r="G1065" s="98">
        <v>75.815040589999995</v>
      </c>
      <c r="H1065" s="60">
        <f t="shared" si="32"/>
        <v>75.23627471799999</v>
      </c>
      <c r="I1065" s="60">
        <f>(Table8[[#This Row],[Adj Close]]-Table8[[#This Row],[Forecast 3 Period]])</f>
        <v>0.57876587200000529</v>
      </c>
      <c r="J1065" s="60">
        <f>Table8[[#This Row],[Erorr ]]^2</f>
        <v>0.33496993459192653</v>
      </c>
      <c r="K1065" s="60">
        <f>ABS(Table8[[#This Row],[Erorr ]])</f>
        <v>0.57876587200000529</v>
      </c>
      <c r="L1065" s="8">
        <f>Table8[[#This Row],[Abs Erorr ]]/Table8[[#This Row],[Adj Close]]</f>
        <v>7.6339189097043699E-3</v>
      </c>
      <c r="M1065" s="64">
        <f t="shared" si="33"/>
        <v>75.195571899000001</v>
      </c>
      <c r="N1065" s="60">
        <f>(Table8[[#This Row],[Adj Close]]-Table8[[#This Row],[Forecast 6 Period ]])</f>
        <v>0.61946869099999446</v>
      </c>
      <c r="O1065" s="60">
        <f>Table8[[#This Row],[Erorr 2]]^2</f>
        <v>0.38374145912924662</v>
      </c>
      <c r="P1065" s="60">
        <f>ABS(Table8[[#This Row],[Erorr 2]])</f>
        <v>0.61946869099999446</v>
      </c>
      <c r="Q1065" s="8">
        <f>Table8[[#This Row],[Abs Erorr 4]]/Table8[[#This Row],[Adj Close]]</f>
        <v>8.1707888854141483E-3</v>
      </c>
    </row>
    <row r="1066" spans="6:17" x14ac:dyDescent="0.3">
      <c r="F1066" s="97">
        <v>45009</v>
      </c>
      <c r="G1066" s="98">
        <v>75.556922909999997</v>
      </c>
      <c r="H1066" s="60">
        <f t="shared" si="32"/>
        <v>75.436806488000002</v>
      </c>
      <c r="I1066" s="60">
        <f>(Table8[[#This Row],[Adj Close]]-Table8[[#This Row],[Forecast 3 Period]])</f>
        <v>0.12011642199999528</v>
      </c>
      <c r="J1066" s="60">
        <f>Table8[[#This Row],[Erorr ]]^2</f>
        <v>1.442795483408095E-2</v>
      </c>
      <c r="K1066" s="60">
        <f>ABS(Table8[[#This Row],[Erorr ]])</f>
        <v>0.12011642199999528</v>
      </c>
      <c r="L1066" s="8">
        <f>Table8[[#This Row],[Abs Erorr ]]/Table8[[#This Row],[Adj Close]]</f>
        <v>1.5897474033328826E-3</v>
      </c>
      <c r="M1066" s="64">
        <f t="shared" si="33"/>
        <v>75.373271942000002</v>
      </c>
      <c r="N1066" s="60">
        <f>(Table8[[#This Row],[Adj Close]]-Table8[[#This Row],[Forecast 6 Period ]])</f>
        <v>0.18365096799999492</v>
      </c>
      <c r="O1066" s="60">
        <f>Table8[[#This Row],[Erorr 2]]^2</f>
        <v>3.3727678047335161E-2</v>
      </c>
      <c r="P1066" s="60">
        <f>ABS(Table8[[#This Row],[Erorr 2]])</f>
        <v>0.18365096799999492</v>
      </c>
      <c r="Q1066" s="8">
        <f>Table8[[#This Row],[Abs Erorr 4]]/Table8[[#This Row],[Adj Close]]</f>
        <v>2.4306305885266354E-3</v>
      </c>
    </row>
    <row r="1067" spans="6:17" x14ac:dyDescent="0.3">
      <c r="F1067" s="97">
        <v>45012</v>
      </c>
      <c r="G1067" s="98">
        <v>75.626419069999997</v>
      </c>
      <c r="H1067" s="60">
        <f t="shared" si="32"/>
        <v>75.306757352999995</v>
      </c>
      <c r="I1067" s="60">
        <f>(Table8[[#This Row],[Adj Close]]-Table8[[#This Row],[Forecast 3 Period]])</f>
        <v>0.31966171700000245</v>
      </c>
      <c r="J1067" s="60">
        <f>Table8[[#This Row],[Erorr ]]^2</f>
        <v>0.10218361331538965</v>
      </c>
      <c r="K1067" s="60">
        <f>ABS(Table8[[#This Row],[Erorr ]])</f>
        <v>0.31966171700000245</v>
      </c>
      <c r="L1067" s="8">
        <f>Table8[[#This Row],[Abs Erorr ]]/Table8[[#This Row],[Adj Close]]</f>
        <v>4.2268524800059991E-3</v>
      </c>
      <c r="M1067" s="64">
        <f t="shared" si="33"/>
        <v>75.378234863000003</v>
      </c>
      <c r="N1067" s="60">
        <f>(Table8[[#This Row],[Adj Close]]-Table8[[#This Row],[Forecast 6 Period ]])</f>
        <v>0.24818420699999422</v>
      </c>
      <c r="O1067" s="60">
        <f>Table8[[#This Row],[Erorr 2]]^2</f>
        <v>6.1595400604215977E-2</v>
      </c>
      <c r="P1067" s="60">
        <f>ABS(Table8[[#This Row],[Erorr 2]])</f>
        <v>0.24818420699999422</v>
      </c>
      <c r="Q1067" s="8">
        <f>Table8[[#This Row],[Abs Erorr 4]]/Table8[[#This Row],[Adj Close]]</f>
        <v>3.2817130581083618E-3</v>
      </c>
    </row>
    <row r="1068" spans="6:17" x14ac:dyDescent="0.3">
      <c r="F1068" s="97">
        <v>45013</v>
      </c>
      <c r="G1068" s="98">
        <v>75.934158330000002</v>
      </c>
      <c r="H1068" s="60">
        <f t="shared" si="32"/>
        <v>75.662156678000002</v>
      </c>
      <c r="I1068" s="60">
        <f>(Table8[[#This Row],[Adj Close]]-Table8[[#This Row],[Forecast 3 Period]])</f>
        <v>0.27200165200000015</v>
      </c>
      <c r="J1068" s="60">
        <f>Table8[[#This Row],[Erorr ]]^2</f>
        <v>7.3984898690729189E-2</v>
      </c>
      <c r="K1068" s="60">
        <f>ABS(Table8[[#This Row],[Erorr ]])</f>
        <v>0.27200165200000015</v>
      </c>
      <c r="L1068" s="8">
        <f>Table8[[#This Row],[Abs Erorr ]]/Table8[[#This Row],[Adj Close]]</f>
        <v>3.5820723898448478E-3</v>
      </c>
      <c r="M1068" s="64">
        <f t="shared" si="33"/>
        <v>75.442762756000008</v>
      </c>
      <c r="N1068" s="60">
        <f>(Table8[[#This Row],[Adj Close]]-Table8[[#This Row],[Forecast 6 Period ]])</f>
        <v>0.49139557399999489</v>
      </c>
      <c r="O1068" s="60">
        <f>Table8[[#This Row],[Erorr 2]]^2</f>
        <v>0.24146961014678445</v>
      </c>
      <c r="P1068" s="60">
        <f>ABS(Table8[[#This Row],[Erorr 2]])</f>
        <v>0.49139557399999489</v>
      </c>
      <c r="Q1068" s="8">
        <f>Table8[[#This Row],[Abs Erorr 4]]/Table8[[#This Row],[Adj Close]]</f>
        <v>6.4713376009839134E-3</v>
      </c>
    </row>
    <row r="1069" spans="6:17" x14ac:dyDescent="0.3">
      <c r="F1069" s="97">
        <v>45014</v>
      </c>
      <c r="G1069" s="98">
        <v>78.902435299999993</v>
      </c>
      <c r="H1069" s="60">
        <f t="shared" si="32"/>
        <v>75.728665926000005</v>
      </c>
      <c r="I1069" s="60">
        <f>(Table8[[#This Row],[Adj Close]]-Table8[[#This Row],[Forecast 3 Period]])</f>
        <v>3.1737693739999884</v>
      </c>
      <c r="J1069" s="60">
        <f>Table8[[#This Row],[Erorr ]]^2</f>
        <v>10.072812039340278</v>
      </c>
      <c r="K1069" s="60">
        <f>ABS(Table8[[#This Row],[Erorr ]])</f>
        <v>3.1737693739999884</v>
      </c>
      <c r="L1069" s="8">
        <f>Table8[[#This Row],[Abs Erorr ]]/Table8[[#This Row],[Adj Close]]</f>
        <v>4.0223972326491532E-2</v>
      </c>
      <c r="M1069" s="64">
        <f t="shared" si="33"/>
        <v>75.623438264000001</v>
      </c>
      <c r="N1069" s="60">
        <f>(Table8[[#This Row],[Adj Close]]-Table8[[#This Row],[Forecast 6 Period ]])</f>
        <v>3.2789970359999927</v>
      </c>
      <c r="O1069" s="60">
        <f>Table8[[#This Row],[Erorr 2]]^2</f>
        <v>10.751821562096737</v>
      </c>
      <c r="P1069" s="60">
        <f>ABS(Table8[[#This Row],[Erorr 2]])</f>
        <v>3.2789970359999927</v>
      </c>
      <c r="Q1069" s="8">
        <f>Table8[[#This Row],[Abs Erorr 4]]/Table8[[#This Row],[Adj Close]]</f>
        <v>4.1557615091761216E-2</v>
      </c>
    </row>
    <row r="1070" spans="6:17" x14ac:dyDescent="0.3">
      <c r="F1070" s="97">
        <v>45015</v>
      </c>
      <c r="G1070" s="98">
        <v>83.955451969999999</v>
      </c>
      <c r="H1070" s="60">
        <f t="shared" si="32"/>
        <v>77.029147339999994</v>
      </c>
      <c r="I1070" s="60">
        <f>(Table8[[#This Row],[Adj Close]]-Table8[[#This Row],[Forecast 3 Period]])</f>
        <v>6.9263046300000042</v>
      </c>
      <c r="J1070" s="60">
        <f>Table8[[#This Row],[Erorr ]]^2</f>
        <v>47.973695827559496</v>
      </c>
      <c r="K1070" s="60">
        <f>ABS(Table8[[#This Row],[Erorr ]])</f>
        <v>6.9263046300000042</v>
      </c>
      <c r="L1070" s="8">
        <f>Table8[[#This Row],[Abs Erorr ]]/Table8[[#This Row],[Adj Close]]</f>
        <v>8.2499759902132347E-2</v>
      </c>
      <c r="M1070" s="64">
        <f t="shared" si="33"/>
        <v>76.23198318499999</v>
      </c>
      <c r="N1070" s="60">
        <f>(Table8[[#This Row],[Adj Close]]-Table8[[#This Row],[Forecast 6 Period ]])</f>
        <v>7.7234687850000086</v>
      </c>
      <c r="O1070" s="60">
        <f>Table8[[#This Row],[Erorr 2]]^2</f>
        <v>59.65197007286951</v>
      </c>
      <c r="P1070" s="60">
        <f>ABS(Table8[[#This Row],[Erorr 2]])</f>
        <v>7.7234687850000086</v>
      </c>
      <c r="Q1070" s="8">
        <f>Table8[[#This Row],[Abs Erorr 4]]/Table8[[#This Row],[Adj Close]]</f>
        <v>9.1994844929902272E-2</v>
      </c>
    </row>
    <row r="1071" spans="6:17" x14ac:dyDescent="0.3">
      <c r="F1071" s="97">
        <v>45016</v>
      </c>
      <c r="G1071" s="98">
        <v>87.668266299999999</v>
      </c>
      <c r="H1071" s="60">
        <f t="shared" si="32"/>
        <v>80.033158877000005</v>
      </c>
      <c r="I1071" s="60">
        <f>(Table8[[#This Row],[Adj Close]]-Table8[[#This Row],[Forecast 3 Period]])</f>
        <v>7.6351074229999938</v>
      </c>
      <c r="J1071" s="60">
        <f>Table8[[#This Row],[Erorr ]]^2</f>
        <v>58.294865360749604</v>
      </c>
      <c r="K1071" s="60">
        <f>ABS(Table8[[#This Row],[Erorr ]])</f>
        <v>7.6351074229999938</v>
      </c>
      <c r="L1071" s="8">
        <f>Table8[[#This Row],[Abs Erorr ]]/Table8[[#This Row],[Adj Close]]</f>
        <v>8.7090890982978106E-2</v>
      </c>
      <c r="M1071" s="64">
        <f t="shared" si="33"/>
        <v>78.020889283999992</v>
      </c>
      <c r="N1071" s="60">
        <f>(Table8[[#This Row],[Adj Close]]-Table8[[#This Row],[Forecast 6 Period ]])</f>
        <v>9.6473770160000072</v>
      </c>
      <c r="O1071" s="60">
        <f>Table8[[#This Row],[Erorr 2]]^2</f>
        <v>93.0718832888452</v>
      </c>
      <c r="P1071" s="60">
        <f>ABS(Table8[[#This Row],[Erorr 2]])</f>
        <v>9.6473770160000072</v>
      </c>
      <c r="Q1071" s="8">
        <f>Table8[[#This Row],[Abs Erorr 4]]/Table8[[#This Row],[Adj Close]]</f>
        <v>0.11004411770830248</v>
      </c>
    </row>
    <row r="1072" spans="6:17" x14ac:dyDescent="0.3">
      <c r="F1072" s="97">
        <v>45019</v>
      </c>
      <c r="G1072" s="98">
        <v>88.541877749999998</v>
      </c>
      <c r="H1072" s="60">
        <f t="shared" si="32"/>
        <v>83.924672700999992</v>
      </c>
      <c r="I1072" s="60">
        <f>(Table8[[#This Row],[Adj Close]]-Table8[[#This Row],[Forecast 3 Period]])</f>
        <v>4.6172050490000061</v>
      </c>
      <c r="J1072" s="60">
        <f>Table8[[#This Row],[Erorr ]]^2</f>
        <v>21.318582464511149</v>
      </c>
      <c r="K1072" s="60">
        <f>ABS(Table8[[#This Row],[Erorr ]])</f>
        <v>4.6172050490000061</v>
      </c>
      <c r="L1072" s="8">
        <f>Table8[[#This Row],[Abs Erorr ]]/Table8[[#This Row],[Adj Close]]</f>
        <v>5.2147132705235702E-2</v>
      </c>
      <c r="M1072" s="64">
        <f t="shared" si="33"/>
        <v>80.410396578000004</v>
      </c>
      <c r="N1072" s="60">
        <f>(Table8[[#This Row],[Adj Close]]-Table8[[#This Row],[Forecast 6 Period ]])</f>
        <v>8.1314811719999938</v>
      </c>
      <c r="O1072" s="60">
        <f>Table8[[#This Row],[Erorr 2]]^2</f>
        <v>66.120986050590389</v>
      </c>
      <c r="P1072" s="60">
        <f>ABS(Table8[[#This Row],[Erorr 2]])</f>
        <v>8.1314811719999938</v>
      </c>
      <c r="Q1072" s="8">
        <f>Table8[[#This Row],[Abs Erorr 4]]/Table8[[#This Row],[Adj Close]]</f>
        <v>9.1837686060368129E-2</v>
      </c>
    </row>
    <row r="1073" spans="6:17" x14ac:dyDescent="0.3">
      <c r="F1073" s="97">
        <v>45020</v>
      </c>
      <c r="G1073" s="98">
        <v>88.889335630000005</v>
      </c>
      <c r="H1073" s="60">
        <f t="shared" si="32"/>
        <v>86.903866580999988</v>
      </c>
      <c r="I1073" s="60">
        <f>(Table8[[#This Row],[Adj Close]]-Table8[[#This Row],[Forecast 3 Period]])</f>
        <v>1.9854690490000166</v>
      </c>
      <c r="J1073" s="60">
        <f>Table8[[#This Row],[Erorr ]]^2</f>
        <v>3.9420873445370304</v>
      </c>
      <c r="K1073" s="60">
        <f>ABS(Table8[[#This Row],[Erorr ]])</f>
        <v>1.9854690490000166</v>
      </c>
      <c r="L1073" s="8">
        <f>Table8[[#This Row],[Abs Erorr ]]/Table8[[#This Row],[Adj Close]]</f>
        <v>2.2336414542060364E-2</v>
      </c>
      <c r="M1073" s="64">
        <f t="shared" si="33"/>
        <v>82.969664003999995</v>
      </c>
      <c r="N1073" s="60">
        <f>(Table8[[#This Row],[Adj Close]]-Table8[[#This Row],[Forecast 6 Period ]])</f>
        <v>5.9196716260000102</v>
      </c>
      <c r="O1073" s="60">
        <f>Table8[[#This Row],[Erorr 2]]^2</f>
        <v>35.042512159669606</v>
      </c>
      <c r="P1073" s="60">
        <f>ABS(Table8[[#This Row],[Erorr 2]])</f>
        <v>5.9196716260000102</v>
      </c>
      <c r="Q1073" s="8">
        <f>Table8[[#This Row],[Abs Erorr 4]]/Table8[[#This Row],[Adj Close]]</f>
        <v>6.6595971091971254E-2</v>
      </c>
    </row>
    <row r="1074" spans="6:17" x14ac:dyDescent="0.3">
      <c r="F1074" s="97">
        <v>45021</v>
      </c>
      <c r="G1074" s="98">
        <v>88.919113159999995</v>
      </c>
      <c r="H1074" s="60">
        <f t="shared" si="32"/>
        <v>88.418777466999998</v>
      </c>
      <c r="I1074" s="60">
        <f>(Table8[[#This Row],[Adj Close]]-Table8[[#This Row],[Forecast 3 Period]])</f>
        <v>0.5003356929999967</v>
      </c>
      <c r="J1074" s="60">
        <f>Table8[[#This Row],[Erorr ]]^2</f>
        <v>0.25033580568978692</v>
      </c>
      <c r="K1074" s="60">
        <f>ABS(Table8[[#This Row],[Erorr ]])</f>
        <v>0.5003356929999967</v>
      </c>
      <c r="L1074" s="8">
        <f>Table8[[#This Row],[Abs Erorr ]]/Table8[[#This Row],[Adj Close]]</f>
        <v>5.6268632830345326E-3</v>
      </c>
      <c r="M1074" s="64">
        <f t="shared" si="33"/>
        <v>85.294645693000007</v>
      </c>
      <c r="N1074" s="60">
        <f>(Table8[[#This Row],[Adj Close]]-Table8[[#This Row],[Forecast 6 Period ]])</f>
        <v>3.6244674669999881</v>
      </c>
      <c r="O1074" s="60">
        <f>Table8[[#This Row],[Erorr 2]]^2</f>
        <v>13.13676441934131</v>
      </c>
      <c r="P1074" s="60">
        <f>ABS(Table8[[#This Row],[Erorr 2]])</f>
        <v>3.6244674669999881</v>
      </c>
      <c r="Q1074" s="8">
        <f>Table8[[#This Row],[Abs Erorr 4]]/Table8[[#This Row],[Adj Close]]</f>
        <v>4.0761399188475538E-2</v>
      </c>
    </row>
    <row r="1075" spans="6:17" x14ac:dyDescent="0.3">
      <c r="F1075" s="97">
        <v>45022</v>
      </c>
      <c r="G1075" s="98">
        <v>89.127586359999995</v>
      </c>
      <c r="H1075" s="60">
        <f t="shared" si="32"/>
        <v>88.797009278000004</v>
      </c>
      <c r="I1075" s="60">
        <f>(Table8[[#This Row],[Adj Close]]-Table8[[#This Row],[Forecast 3 Period]])</f>
        <v>0.3305770819999907</v>
      </c>
      <c r="J1075" s="60">
        <f>Table8[[#This Row],[Erorr ]]^2</f>
        <v>0.10928120714362857</v>
      </c>
      <c r="K1075" s="60">
        <f>ABS(Table8[[#This Row],[Erorr ]])</f>
        <v>0.3305770819999907</v>
      </c>
      <c r="L1075" s="8">
        <f>Table8[[#This Row],[Abs Erorr ]]/Table8[[#This Row],[Adj Close]]</f>
        <v>3.7090321358500514E-3</v>
      </c>
      <c r="M1075" s="64">
        <f t="shared" si="33"/>
        <v>87.089507295000004</v>
      </c>
      <c r="N1075" s="60">
        <f>(Table8[[#This Row],[Adj Close]]-Table8[[#This Row],[Forecast 6 Period ]])</f>
        <v>2.0380790649999909</v>
      </c>
      <c r="O1075" s="60">
        <f>Table8[[#This Row],[Erorr 2]]^2</f>
        <v>4.153766275191237</v>
      </c>
      <c r="P1075" s="60">
        <f>ABS(Table8[[#This Row],[Erorr 2]])</f>
        <v>2.0380790649999909</v>
      </c>
      <c r="Q1075" s="8">
        <f>Table8[[#This Row],[Abs Erorr 4]]/Table8[[#This Row],[Adj Close]]</f>
        <v>2.2866983705447569E-2</v>
      </c>
    </row>
    <row r="1076" spans="6:17" x14ac:dyDescent="0.3">
      <c r="F1076" s="97">
        <v>45026</v>
      </c>
      <c r="G1076" s="98">
        <v>89.345993039999996</v>
      </c>
      <c r="H1076" s="60">
        <f t="shared" si="32"/>
        <v>88.993569180999998</v>
      </c>
      <c r="I1076" s="60">
        <f>(Table8[[#This Row],[Adj Close]]-Table8[[#This Row],[Forecast 3 Period]])</f>
        <v>0.35242385899999817</v>
      </c>
      <c r="J1076" s="60">
        <f>Table8[[#This Row],[Erorr ]]^2</f>
        <v>0.12420257639245059</v>
      </c>
      <c r="K1076" s="60">
        <f>ABS(Table8[[#This Row],[Erorr ]])</f>
        <v>0.35242385899999817</v>
      </c>
      <c r="L1076" s="8">
        <f>Table8[[#This Row],[Abs Erorr ]]/Table8[[#This Row],[Adj Close]]</f>
        <v>3.944484212540106E-3</v>
      </c>
      <c r="M1076" s="64">
        <f t="shared" si="33"/>
        <v>88.257954407</v>
      </c>
      <c r="N1076" s="60">
        <f>(Table8[[#This Row],[Adj Close]]-Table8[[#This Row],[Forecast 6 Period ]])</f>
        <v>1.0880386329999965</v>
      </c>
      <c r="O1076" s="60">
        <f>Table8[[#This Row],[Erorr 2]]^2</f>
        <v>1.183828066900501</v>
      </c>
      <c r="P1076" s="60">
        <f>ABS(Table8[[#This Row],[Erorr 2]])</f>
        <v>1.0880386329999965</v>
      </c>
      <c r="Q1076" s="8">
        <f>Table8[[#This Row],[Abs Erorr 4]]/Table8[[#This Row],[Adj Close]]</f>
        <v>1.2177811180775438E-2</v>
      </c>
    </row>
    <row r="1077" spans="6:17" x14ac:dyDescent="0.3">
      <c r="F1077" s="97">
        <v>45027</v>
      </c>
      <c r="G1077" s="98">
        <v>89.882064819999997</v>
      </c>
      <c r="H1077" s="60">
        <f t="shared" si="32"/>
        <v>89.152407072000003</v>
      </c>
      <c r="I1077" s="60">
        <f>(Table8[[#This Row],[Adj Close]]-Table8[[#This Row],[Forecast 3 Period]])</f>
        <v>0.72965774799999394</v>
      </c>
      <c r="J1077" s="60">
        <f>Table8[[#This Row],[Erorr ]]^2</f>
        <v>0.53240042921642272</v>
      </c>
      <c r="K1077" s="60">
        <f>ABS(Table8[[#This Row],[Erorr ]])</f>
        <v>0.72965774799999394</v>
      </c>
      <c r="L1077" s="8">
        <f>Table8[[#This Row],[Abs Erorr ]]/Table8[[#This Row],[Adj Close]]</f>
        <v>8.1179459935775203E-3</v>
      </c>
      <c r="M1077" s="64">
        <f t="shared" si="33"/>
        <v>88.877420043000001</v>
      </c>
      <c r="N1077" s="60">
        <f>(Table8[[#This Row],[Adj Close]]-Table8[[#This Row],[Forecast 6 Period ]])</f>
        <v>1.0046447769999958</v>
      </c>
      <c r="O1077" s="60">
        <f>Table8[[#This Row],[Erorr 2]]^2</f>
        <v>1.0093111279533713</v>
      </c>
      <c r="P1077" s="60">
        <f>ABS(Table8[[#This Row],[Erorr 2]])</f>
        <v>1.0046447769999958</v>
      </c>
      <c r="Q1077" s="8">
        <f>Table8[[#This Row],[Abs Erorr 4]]/Table8[[#This Row],[Adj Close]]</f>
        <v>1.1177366463620098E-2</v>
      </c>
    </row>
    <row r="1078" spans="6:17" x14ac:dyDescent="0.3">
      <c r="F1078" s="97">
        <v>45028</v>
      </c>
      <c r="G1078" s="98">
        <v>88.730491639999997</v>
      </c>
      <c r="H1078" s="60">
        <f t="shared" si="32"/>
        <v>89.494899747999995</v>
      </c>
      <c r="I1078" s="60">
        <f>(Table8[[#This Row],[Adj Close]]-Table8[[#This Row],[Forecast 3 Period]])</f>
        <v>-0.76440810799999781</v>
      </c>
      <c r="J1078" s="60">
        <f>Table8[[#This Row],[Erorr ]]^2</f>
        <v>0.58431975557613636</v>
      </c>
      <c r="K1078" s="60">
        <f>ABS(Table8[[#This Row],[Erorr ]])</f>
        <v>0.76440810799999781</v>
      </c>
      <c r="L1078" s="8">
        <f>Table8[[#This Row],[Abs Erorr ]]/Table8[[#This Row],[Adj Close]]</f>
        <v>8.614942776395032E-3</v>
      </c>
      <c r="M1078" s="64">
        <f t="shared" si="33"/>
        <v>89.198072814</v>
      </c>
      <c r="N1078" s="60">
        <f>(Table8[[#This Row],[Adj Close]]-Table8[[#This Row],[Forecast 6 Period ]])</f>
        <v>-0.46758117400000287</v>
      </c>
      <c r="O1078" s="60">
        <f>Table8[[#This Row],[Erorr 2]]^2</f>
        <v>0.21863215427922097</v>
      </c>
      <c r="P1078" s="60">
        <f>ABS(Table8[[#This Row],[Erorr 2]])</f>
        <v>0.46758117400000287</v>
      </c>
      <c r="Q1078" s="8">
        <f>Table8[[#This Row],[Abs Erorr 4]]/Table8[[#This Row],[Adj Close]]</f>
        <v>5.2696786116895105E-3</v>
      </c>
    </row>
    <row r="1079" spans="6:17" x14ac:dyDescent="0.3">
      <c r="F1079" s="97">
        <v>45029</v>
      </c>
      <c r="G1079" s="98">
        <v>89.623947139999999</v>
      </c>
      <c r="H1079" s="60">
        <f t="shared" si="32"/>
        <v>89.260614013999984</v>
      </c>
      <c r="I1079" s="60">
        <f>(Table8[[#This Row],[Adj Close]]-Table8[[#This Row],[Forecast 3 Period]])</f>
        <v>0.36333312600001477</v>
      </c>
      <c r="J1079" s="60">
        <f>Table8[[#This Row],[Erorr ]]^2</f>
        <v>0.13201096044894262</v>
      </c>
      <c r="K1079" s="60">
        <f>ABS(Table8[[#This Row],[Erorr ]])</f>
        <v>0.36333312600001477</v>
      </c>
      <c r="L1079" s="8">
        <f>Table8[[#This Row],[Abs Erorr ]]/Table8[[#This Row],[Adj Close]]</f>
        <v>4.053973715668408E-3</v>
      </c>
      <c r="M1079" s="64">
        <f t="shared" si="33"/>
        <v>89.198072050999997</v>
      </c>
      <c r="N1079" s="60">
        <f>(Table8[[#This Row],[Adj Close]]-Table8[[#This Row],[Forecast 6 Period ]])</f>
        <v>0.42587508900000159</v>
      </c>
      <c r="O1079" s="60">
        <f>Table8[[#This Row],[Erorr 2]]^2</f>
        <v>0.18136959143075929</v>
      </c>
      <c r="P1079" s="60">
        <f>ABS(Table8[[#This Row],[Erorr 2]])</f>
        <v>0.42587508900000159</v>
      </c>
      <c r="Q1079" s="8">
        <f>Table8[[#This Row],[Abs Erorr 4]]/Table8[[#This Row],[Adj Close]]</f>
        <v>4.7518001894599621E-3</v>
      </c>
    </row>
    <row r="1080" spans="6:17" x14ac:dyDescent="0.3">
      <c r="F1080" s="97">
        <v>45030</v>
      </c>
      <c r="G1080" s="98">
        <v>90.467773440000002</v>
      </c>
      <c r="H1080" s="60">
        <f t="shared" si="32"/>
        <v>89.433345794000005</v>
      </c>
      <c r="I1080" s="60">
        <f>(Table8[[#This Row],[Adj Close]]-Table8[[#This Row],[Forecast 3 Period]])</f>
        <v>1.0344276459999975</v>
      </c>
      <c r="J1080" s="60">
        <f>Table8[[#This Row],[Erorr ]]^2</f>
        <v>1.0700405548090961</v>
      </c>
      <c r="K1080" s="60">
        <f>ABS(Table8[[#This Row],[Erorr ]])</f>
        <v>1.0344276459999975</v>
      </c>
      <c r="L1080" s="8">
        <f>Table8[[#This Row],[Abs Erorr ]]/Table8[[#This Row],[Adj Close]]</f>
        <v>1.1434211395575577E-2</v>
      </c>
      <c r="M1080" s="64">
        <f t="shared" si="33"/>
        <v>89.321169280000021</v>
      </c>
      <c r="N1080" s="60">
        <f>(Table8[[#This Row],[Adj Close]]-Table8[[#This Row],[Forecast 6 Period ]])</f>
        <v>1.1466041599999812</v>
      </c>
      <c r="O1080" s="60">
        <f>Table8[[#This Row],[Erorr 2]]^2</f>
        <v>1.3147010997292625</v>
      </c>
      <c r="P1080" s="60">
        <f>ABS(Table8[[#This Row],[Erorr 2]])</f>
        <v>1.1466041599999812</v>
      </c>
      <c r="Q1080" s="8">
        <f>Table8[[#This Row],[Abs Erorr 4]]/Table8[[#This Row],[Adj Close]]</f>
        <v>1.2674172430699111E-2</v>
      </c>
    </row>
    <row r="1081" spans="6:17" x14ac:dyDescent="0.3">
      <c r="F1081" s="97">
        <v>45033</v>
      </c>
      <c r="G1081" s="98">
        <v>88.343330379999998</v>
      </c>
      <c r="H1081" s="60">
        <f t="shared" si="32"/>
        <v>89.693441010000001</v>
      </c>
      <c r="I1081" s="60">
        <f>(Table8[[#This Row],[Adj Close]]-Table8[[#This Row],[Forecast 3 Period]])</f>
        <v>-1.3501106300000032</v>
      </c>
      <c r="J1081" s="60">
        <f>Table8[[#This Row],[Erorr ]]^2</f>
        <v>1.8227987132390056</v>
      </c>
      <c r="K1081" s="60">
        <f>ABS(Table8[[#This Row],[Erorr ]])</f>
        <v>1.3501106300000032</v>
      </c>
      <c r="L1081" s="8">
        <f>Table8[[#This Row],[Abs Erorr ]]/Table8[[#This Row],[Adj Close]]</f>
        <v>1.5282541694915025E-2</v>
      </c>
      <c r="M1081" s="64">
        <f t="shared" si="33"/>
        <v>89.588213348000011</v>
      </c>
      <c r="N1081" s="60">
        <f>(Table8[[#This Row],[Adj Close]]-Table8[[#This Row],[Forecast 6 Period ]])</f>
        <v>-1.2448829680000131</v>
      </c>
      <c r="O1081" s="60">
        <f>Table8[[#This Row],[Erorr 2]]^2</f>
        <v>1.5497336040165215</v>
      </c>
      <c r="P1081" s="60">
        <f>ABS(Table8[[#This Row],[Erorr 2]])</f>
        <v>1.2448829680000131</v>
      </c>
      <c r="Q1081" s="8">
        <f>Table8[[#This Row],[Abs Erorr 4]]/Table8[[#This Row],[Adj Close]]</f>
        <v>1.4091419948119157E-2</v>
      </c>
    </row>
    <row r="1082" spans="6:17" x14ac:dyDescent="0.3">
      <c r="F1082" s="97">
        <v>45034</v>
      </c>
      <c r="G1082" s="98">
        <v>88.978675839999994</v>
      </c>
      <c r="H1082" s="60">
        <f t="shared" si="32"/>
        <v>89.364848326000001</v>
      </c>
      <c r="I1082" s="60">
        <f>(Table8[[#This Row],[Adj Close]]-Table8[[#This Row],[Forecast 3 Period]])</f>
        <v>-0.38617248600000664</v>
      </c>
      <c r="J1082" s="60">
        <f>Table8[[#This Row],[Erorr ]]^2</f>
        <v>0.14912918894342533</v>
      </c>
      <c r="K1082" s="60">
        <f>ABS(Table8[[#This Row],[Erorr ]])</f>
        <v>0.38617248600000664</v>
      </c>
      <c r="L1082" s="8">
        <f>Table8[[#This Row],[Abs Erorr ]]/Table8[[#This Row],[Adj Close]]</f>
        <v>4.3400565624781345E-3</v>
      </c>
      <c r="M1082" s="64">
        <f t="shared" si="33"/>
        <v>89.355914306000003</v>
      </c>
      <c r="N1082" s="60">
        <f>(Table8[[#This Row],[Adj Close]]-Table8[[#This Row],[Forecast 6 Period ]])</f>
        <v>-0.37723846600000854</v>
      </c>
      <c r="O1082" s="60">
        <f>Table8[[#This Row],[Erorr 2]]^2</f>
        <v>0.14230886023003961</v>
      </c>
      <c r="P1082" s="60">
        <f>ABS(Table8[[#This Row],[Erorr 2]])</f>
        <v>0.37723846600000854</v>
      </c>
      <c r="Q1082" s="8">
        <f>Table8[[#This Row],[Abs Erorr 4]]/Table8[[#This Row],[Adj Close]]</f>
        <v>4.2396502582074001E-3</v>
      </c>
    </row>
    <row r="1083" spans="6:17" x14ac:dyDescent="0.3">
      <c r="F1083" s="97">
        <v>45035</v>
      </c>
      <c r="G1083" s="98">
        <v>88.383033749999996</v>
      </c>
      <c r="H1083" s="60">
        <f t="shared" si="32"/>
        <v>89.234801481999995</v>
      </c>
      <c r="I1083" s="60">
        <f>(Table8[[#This Row],[Adj Close]]-Table8[[#This Row],[Forecast 3 Period]])</f>
        <v>-0.851767731999999</v>
      </c>
      <c r="J1083" s="60">
        <f>Table8[[#This Row],[Erorr ]]^2</f>
        <v>0.72550826927642209</v>
      </c>
      <c r="K1083" s="60">
        <f>ABS(Table8[[#This Row],[Erorr ]])</f>
        <v>0.851767731999999</v>
      </c>
      <c r="L1083" s="8">
        <f>Table8[[#This Row],[Abs Erorr ]]/Table8[[#This Row],[Adj Close]]</f>
        <v>9.637231218033393E-3</v>
      </c>
      <c r="M1083" s="64">
        <f t="shared" si="33"/>
        <v>89.344001005999985</v>
      </c>
      <c r="N1083" s="60">
        <f>(Table8[[#This Row],[Adj Close]]-Table8[[#This Row],[Forecast 6 Period ]])</f>
        <v>-0.96096725599998933</v>
      </c>
      <c r="O1083" s="60">
        <f>Table8[[#This Row],[Erorr 2]]^2</f>
        <v>0.92345806710414902</v>
      </c>
      <c r="P1083" s="60">
        <f>ABS(Table8[[#This Row],[Erorr 2]])</f>
        <v>0.96096725599998933</v>
      </c>
      <c r="Q1083" s="8">
        <f>Table8[[#This Row],[Abs Erorr 4]]/Table8[[#This Row],[Adj Close]]</f>
        <v>1.0872757080484232E-2</v>
      </c>
    </row>
    <row r="1084" spans="6:17" x14ac:dyDescent="0.3">
      <c r="F1084" s="97">
        <v>45036</v>
      </c>
      <c r="G1084" s="98">
        <v>87.856887819999997</v>
      </c>
      <c r="H1084" s="60">
        <f t="shared" si="32"/>
        <v>88.54981536599999</v>
      </c>
      <c r="I1084" s="60">
        <f>(Table8[[#This Row],[Adj Close]]-Table8[[#This Row],[Forecast 3 Period]])</f>
        <v>-0.69292754599999284</v>
      </c>
      <c r="J1084" s="60">
        <f>Table8[[#This Row],[Erorr ]]^2</f>
        <v>0.4801485840055722</v>
      </c>
      <c r="K1084" s="60">
        <f>ABS(Table8[[#This Row],[Erorr ]])</f>
        <v>0.69292754599999284</v>
      </c>
      <c r="L1084" s="8">
        <f>Table8[[#This Row],[Abs Erorr ]]/Table8[[#This Row],[Adj Close]]</f>
        <v>7.8870030932538093E-3</v>
      </c>
      <c r="M1084" s="64">
        <f t="shared" si="33"/>
        <v>89.070006559999996</v>
      </c>
      <c r="N1084" s="60">
        <f>(Table8[[#This Row],[Adj Close]]-Table8[[#This Row],[Forecast 6 Period ]])</f>
        <v>-1.2131187399999988</v>
      </c>
      <c r="O1084" s="60">
        <f>Table8[[#This Row],[Erorr 2]]^2</f>
        <v>1.4716570773391846</v>
      </c>
      <c r="P1084" s="60">
        <f>ABS(Table8[[#This Row],[Erorr 2]])</f>
        <v>1.2131187399999988</v>
      </c>
      <c r="Q1084" s="8">
        <f>Table8[[#This Row],[Abs Erorr 4]]/Table8[[#This Row],[Adj Close]]</f>
        <v>1.3807895659648451E-2</v>
      </c>
    </row>
    <row r="1085" spans="6:17" x14ac:dyDescent="0.3">
      <c r="F1085" s="97">
        <v>45037</v>
      </c>
      <c r="G1085" s="98">
        <v>89.24671936</v>
      </c>
      <c r="H1085" s="60">
        <f t="shared" si="32"/>
        <v>88.35126800499998</v>
      </c>
      <c r="I1085" s="60">
        <f>(Table8[[#This Row],[Adj Close]]-Table8[[#This Row],[Forecast 3 Period]])</f>
        <v>0.89545135500002004</v>
      </c>
      <c r="J1085" s="60">
        <f>Table8[[#This Row],[Erorr ]]^2</f>
        <v>0.80183312917137195</v>
      </c>
      <c r="K1085" s="60">
        <f>ABS(Table8[[#This Row],[Erorr ]])</f>
        <v>0.89545135500002004</v>
      </c>
      <c r="L1085" s="8">
        <f>Table8[[#This Row],[Abs Erorr ]]/Table8[[#This Row],[Adj Close]]</f>
        <v>1.0033437211153753E-2</v>
      </c>
      <c r="M1085" s="64">
        <f t="shared" si="33"/>
        <v>88.721557615999998</v>
      </c>
      <c r="N1085" s="60">
        <f>(Table8[[#This Row],[Adj Close]]-Table8[[#This Row],[Forecast 6 Period ]])</f>
        <v>0.52516174400000182</v>
      </c>
      <c r="O1085" s="60">
        <f>Table8[[#This Row],[Erorr 2]]^2</f>
        <v>0.27579485736112347</v>
      </c>
      <c r="P1085" s="60">
        <f>ABS(Table8[[#This Row],[Erorr 2]])</f>
        <v>0.52516174400000182</v>
      </c>
      <c r="Q1085" s="8">
        <f>Table8[[#This Row],[Abs Erorr 4]]/Table8[[#This Row],[Adj Close]]</f>
        <v>5.8843814962163989E-3</v>
      </c>
    </row>
    <row r="1086" spans="6:17" x14ac:dyDescent="0.3">
      <c r="F1086" s="97">
        <v>45040</v>
      </c>
      <c r="G1086" s="98">
        <v>88.472389219999997</v>
      </c>
      <c r="H1086" s="60">
        <f t="shared" si="32"/>
        <v>88.570664215000008</v>
      </c>
      <c r="I1086" s="60">
        <f>(Table8[[#This Row],[Adj Close]]-Table8[[#This Row],[Forecast 3 Period]])</f>
        <v>-9.8274995000011245E-2</v>
      </c>
      <c r="J1086" s="60">
        <f>Table8[[#This Row],[Erorr ]]^2</f>
        <v>9.6579746422522355E-3</v>
      </c>
      <c r="K1086" s="60">
        <f>ABS(Table8[[#This Row],[Erorr ]])</f>
        <v>9.8274995000011245E-2</v>
      </c>
      <c r="L1086" s="8">
        <f>Table8[[#This Row],[Abs Erorr ]]/Table8[[#This Row],[Adj Close]]</f>
        <v>1.110798474715491E-3</v>
      </c>
      <c r="M1086" s="64">
        <f t="shared" si="33"/>
        <v>88.774173735999995</v>
      </c>
      <c r="N1086" s="60">
        <f>(Table8[[#This Row],[Adj Close]]-Table8[[#This Row],[Forecast 6 Period ]])</f>
        <v>-0.30178451599999789</v>
      </c>
      <c r="O1086" s="60">
        <f>Table8[[#This Row],[Erorr 2]]^2</f>
        <v>9.1073894097352989E-2</v>
      </c>
      <c r="P1086" s="60">
        <f>ABS(Table8[[#This Row],[Erorr 2]])</f>
        <v>0.30178451599999789</v>
      </c>
      <c r="Q1086" s="8">
        <f>Table8[[#This Row],[Abs Erorr 4]]/Table8[[#This Row],[Adj Close]]</f>
        <v>3.4110587343760433E-3</v>
      </c>
    </row>
    <row r="1087" spans="6:17" x14ac:dyDescent="0.3">
      <c r="F1087" s="97">
        <v>45041</v>
      </c>
      <c r="G1087" s="98">
        <v>86.506774899999996</v>
      </c>
      <c r="H1087" s="60">
        <f t="shared" si="32"/>
        <v>88.520037841999994</v>
      </c>
      <c r="I1087" s="60">
        <f>(Table8[[#This Row],[Adj Close]]-Table8[[#This Row],[Forecast 3 Period]])</f>
        <v>-2.0132629419999972</v>
      </c>
      <c r="J1087" s="60">
        <f>Table8[[#This Row],[Erorr ]]^2</f>
        <v>4.0532276736304844</v>
      </c>
      <c r="K1087" s="60">
        <f>ABS(Table8[[#This Row],[Erorr ]])</f>
        <v>2.0132629419999972</v>
      </c>
      <c r="L1087" s="8">
        <f>Table8[[#This Row],[Abs Erorr ]]/Table8[[#This Row],[Adj Close]]</f>
        <v>2.3272893300291066E-2</v>
      </c>
      <c r="M1087" s="64">
        <f t="shared" si="33"/>
        <v>88.524006651999997</v>
      </c>
      <c r="N1087" s="60">
        <f>(Table8[[#This Row],[Adj Close]]-Table8[[#This Row],[Forecast 6 Period ]])</f>
        <v>-2.0172317520000007</v>
      </c>
      <c r="O1087" s="60">
        <f>Table8[[#This Row],[Erorr 2]]^2</f>
        <v>4.0692239412769924</v>
      </c>
      <c r="P1087" s="60">
        <f>ABS(Table8[[#This Row],[Erorr 2]])</f>
        <v>2.0172317520000007</v>
      </c>
      <c r="Q1087" s="8">
        <f>Table8[[#This Row],[Abs Erorr 4]]/Table8[[#This Row],[Adj Close]]</f>
        <v>2.3318771903494011E-2</v>
      </c>
    </row>
    <row r="1088" spans="6:17" x14ac:dyDescent="0.3">
      <c r="F1088" s="97">
        <v>45042</v>
      </c>
      <c r="G1088" s="98">
        <v>86.596122739999998</v>
      </c>
      <c r="H1088" s="60">
        <f t="shared" si="32"/>
        <v>87.918442533999993</v>
      </c>
      <c r="I1088" s="60">
        <f>(Table8[[#This Row],[Adj Close]]-Table8[[#This Row],[Forecast 3 Period]])</f>
        <v>-1.3223197939999949</v>
      </c>
      <c r="J1088" s="60">
        <f>Table8[[#This Row],[Erorr ]]^2</f>
        <v>1.748529637604189</v>
      </c>
      <c r="K1088" s="60">
        <f>ABS(Table8[[#This Row],[Erorr ]])</f>
        <v>1.3223197939999949</v>
      </c>
      <c r="L1088" s="8">
        <f>Table8[[#This Row],[Abs Erorr ]]/Table8[[#This Row],[Adj Close]]</f>
        <v>1.5269965353647367E-2</v>
      </c>
      <c r="M1088" s="64">
        <f t="shared" si="33"/>
        <v>88.152725219000004</v>
      </c>
      <c r="N1088" s="60">
        <f>(Table8[[#This Row],[Adj Close]]-Table8[[#This Row],[Forecast 6 Period ]])</f>
        <v>-1.5566024790000057</v>
      </c>
      <c r="O1088" s="60">
        <f>Table8[[#This Row],[Erorr 2]]^2</f>
        <v>2.4230112776289632</v>
      </c>
      <c r="P1088" s="60">
        <f>ABS(Table8[[#This Row],[Erorr 2]])</f>
        <v>1.5566024790000057</v>
      </c>
      <c r="Q1088" s="8">
        <f>Table8[[#This Row],[Abs Erorr 4]]/Table8[[#This Row],[Adj Close]]</f>
        <v>1.7975429265737652E-2</v>
      </c>
    </row>
    <row r="1089" spans="6:17" x14ac:dyDescent="0.3">
      <c r="F1089" s="97">
        <v>45043</v>
      </c>
      <c r="G1089" s="98">
        <v>86.983283999999998</v>
      </c>
      <c r="H1089" s="60">
        <f t="shared" si="32"/>
        <v>87.132198332000002</v>
      </c>
      <c r="I1089" s="60">
        <f>(Table8[[#This Row],[Adj Close]]-Table8[[#This Row],[Forecast 3 Period]])</f>
        <v>-0.14891433200000392</v>
      </c>
      <c r="J1089" s="60">
        <f>Table8[[#This Row],[Erorr ]]^2</f>
        <v>2.2175478275007394E-2</v>
      </c>
      <c r="K1089" s="60">
        <f>ABS(Table8[[#This Row],[Erorr ]])</f>
        <v>0.14891433200000392</v>
      </c>
      <c r="L1089" s="8">
        <f>Table8[[#This Row],[Abs Erorr ]]/Table8[[#This Row],[Adj Close]]</f>
        <v>1.7119879263239122E-3</v>
      </c>
      <c r="M1089" s="64">
        <f t="shared" si="33"/>
        <v>87.788393400999993</v>
      </c>
      <c r="N1089" s="60">
        <f>(Table8[[#This Row],[Adj Close]]-Table8[[#This Row],[Forecast 6 Period ]])</f>
        <v>-0.80510940099999573</v>
      </c>
      <c r="O1089" s="60">
        <f>Table8[[#This Row],[Erorr 2]]^2</f>
        <v>0.64820114757857195</v>
      </c>
      <c r="P1089" s="60">
        <f>ABS(Table8[[#This Row],[Erorr 2]])</f>
        <v>0.80510940099999573</v>
      </c>
      <c r="Q1089" s="8">
        <f>Table8[[#This Row],[Abs Erorr 4]]/Table8[[#This Row],[Adj Close]]</f>
        <v>9.2559094572699247E-3</v>
      </c>
    </row>
    <row r="1090" spans="6:17" x14ac:dyDescent="0.3">
      <c r="F1090" s="97">
        <v>45044</v>
      </c>
      <c r="G1090" s="98">
        <v>87.082557679999994</v>
      </c>
      <c r="H1090" s="60">
        <f t="shared" si="32"/>
        <v>86.724182891999988</v>
      </c>
      <c r="I1090" s="60">
        <f>(Table8[[#This Row],[Adj Close]]-Table8[[#This Row],[Forecast 3 Period]])</f>
        <v>0.35837478800000611</v>
      </c>
      <c r="J1090" s="60">
        <f>Table8[[#This Row],[Erorr ]]^2</f>
        <v>0.12843248867404933</v>
      </c>
      <c r="K1090" s="60">
        <f>ABS(Table8[[#This Row],[Erorr ]])</f>
        <v>0.35837478800000611</v>
      </c>
      <c r="L1090" s="8">
        <f>Table8[[#This Row],[Abs Erorr ]]/Table8[[#This Row],[Adj Close]]</f>
        <v>4.1153452258133778E-3</v>
      </c>
      <c r="M1090" s="64">
        <f t="shared" si="33"/>
        <v>87.42207488999999</v>
      </c>
      <c r="N1090" s="60">
        <f>(Table8[[#This Row],[Adj Close]]-Table8[[#This Row],[Forecast 6 Period ]])</f>
        <v>-0.33951720999999679</v>
      </c>
      <c r="O1090" s="60">
        <f>Table8[[#This Row],[Erorr 2]]^2</f>
        <v>0.11527193588618193</v>
      </c>
      <c r="P1090" s="60">
        <f>ABS(Table8[[#This Row],[Erorr 2]])</f>
        <v>0.33951720999999679</v>
      </c>
      <c r="Q1090" s="8">
        <f>Table8[[#This Row],[Abs Erorr 4]]/Table8[[#This Row],[Adj Close]]</f>
        <v>3.898796946773335E-3</v>
      </c>
    </row>
    <row r="1091" spans="6:17" x14ac:dyDescent="0.3">
      <c r="F1091" s="97">
        <v>45047</v>
      </c>
      <c r="G1091" s="98">
        <v>87.022994999999995</v>
      </c>
      <c r="H1091" s="60">
        <f t="shared" si="32"/>
        <v>86.906845094000005</v>
      </c>
      <c r="I1091" s="60">
        <f>(Table8[[#This Row],[Adj Close]]-Table8[[#This Row],[Forecast 3 Period]])</f>
        <v>0.11614990599998976</v>
      </c>
      <c r="J1091" s="60">
        <f>Table8[[#This Row],[Erorr ]]^2</f>
        <v>1.3490800663806457E-2</v>
      </c>
      <c r="K1091" s="60">
        <f>ABS(Table8[[#This Row],[Erorr ]])</f>
        <v>0.11614990599998976</v>
      </c>
      <c r="L1091" s="8">
        <f>Table8[[#This Row],[Abs Erorr ]]/Table8[[#This Row],[Adj Close]]</f>
        <v>1.3347036148318012E-3</v>
      </c>
      <c r="M1091" s="64">
        <f t="shared" si="33"/>
        <v>87.205658721999995</v>
      </c>
      <c r="N1091" s="60">
        <f>(Table8[[#This Row],[Adj Close]]-Table8[[#This Row],[Forecast 6 Period ]])</f>
        <v>-0.18266372200000092</v>
      </c>
      <c r="O1091" s="60">
        <f>Table8[[#This Row],[Erorr 2]]^2</f>
        <v>3.3366035334893622E-2</v>
      </c>
      <c r="P1091" s="60">
        <f>ABS(Table8[[#This Row],[Erorr 2]])</f>
        <v>0.18266372200000092</v>
      </c>
      <c r="Q1091" s="8">
        <f>Table8[[#This Row],[Abs Erorr 4]]/Table8[[#This Row],[Adj Close]]</f>
        <v>2.0990282166225252E-3</v>
      </c>
    </row>
    <row r="1092" spans="6:17" x14ac:dyDescent="0.3">
      <c r="F1092" s="97">
        <v>45048</v>
      </c>
      <c r="G1092" s="98">
        <v>87.062698359999999</v>
      </c>
      <c r="H1092" s="60">
        <f t="shared" si="32"/>
        <v>87.028950503999994</v>
      </c>
      <c r="I1092" s="60">
        <f>(Table8[[#This Row],[Adj Close]]-Table8[[#This Row],[Forecast 3 Period]])</f>
        <v>3.3747856000005072E-2</v>
      </c>
      <c r="J1092" s="60">
        <f>Table8[[#This Row],[Erorr ]]^2</f>
        <v>1.1389177845970784E-3</v>
      </c>
      <c r="K1092" s="60">
        <f>ABS(Table8[[#This Row],[Erorr ]])</f>
        <v>3.3747856000005072E-2</v>
      </c>
      <c r="L1092" s="8">
        <f>Table8[[#This Row],[Abs Erorr ]]/Table8[[#This Row],[Adj Close]]</f>
        <v>3.876270393143495E-4</v>
      </c>
      <c r="M1092" s="64">
        <f t="shared" si="33"/>
        <v>87.034908295999998</v>
      </c>
      <c r="N1092" s="60">
        <f>(Table8[[#This Row],[Adj Close]]-Table8[[#This Row],[Forecast 6 Period ]])</f>
        <v>2.779006400000128E-2</v>
      </c>
      <c r="O1092" s="60">
        <f>Table8[[#This Row],[Erorr 2]]^2</f>
        <v>7.7228765712416712E-4</v>
      </c>
      <c r="P1092" s="60">
        <f>ABS(Table8[[#This Row],[Erorr 2]])</f>
        <v>2.779006400000128E-2</v>
      </c>
      <c r="Q1092" s="8">
        <f>Table8[[#This Row],[Abs Erorr 4]]/Table8[[#This Row],[Adj Close]]</f>
        <v>3.1919598775919766E-4</v>
      </c>
    </row>
    <row r="1093" spans="6:17" x14ac:dyDescent="0.3">
      <c r="F1093" s="97">
        <v>45049</v>
      </c>
      <c r="G1093" s="98">
        <v>85.653015139999994</v>
      </c>
      <c r="H1093" s="60">
        <f t="shared" si="32"/>
        <v>87.056745148000005</v>
      </c>
      <c r="I1093" s="60">
        <f>(Table8[[#This Row],[Adj Close]]-Table8[[#This Row],[Forecast 3 Period]])</f>
        <v>-1.4037300080000108</v>
      </c>
      <c r="J1093" s="60">
        <f>Table8[[#This Row],[Erorr ]]^2</f>
        <v>1.9704579353597105</v>
      </c>
      <c r="K1093" s="60">
        <f>ABS(Table8[[#This Row],[Erorr ]])</f>
        <v>1.4037300080000108</v>
      </c>
      <c r="L1093" s="8">
        <f>Table8[[#This Row],[Abs Erorr ]]/Table8[[#This Row],[Adj Close]]</f>
        <v>1.638856502255772E-2</v>
      </c>
      <c r="M1093" s="64">
        <f t="shared" si="33"/>
        <v>86.940596771999992</v>
      </c>
      <c r="N1093" s="60">
        <f>(Table8[[#This Row],[Adj Close]]-Table8[[#This Row],[Forecast 6 Period ]])</f>
        <v>-1.2875816319999984</v>
      </c>
      <c r="O1093" s="60">
        <f>Table8[[#This Row],[Erorr 2]]^2</f>
        <v>1.6578664590637793</v>
      </c>
      <c r="P1093" s="60">
        <f>ABS(Table8[[#This Row],[Erorr 2]])</f>
        <v>1.2875816319999984</v>
      </c>
      <c r="Q1093" s="8">
        <f>Table8[[#This Row],[Abs Erorr 4]]/Table8[[#This Row],[Adj Close]]</f>
        <v>1.503253131130812E-2</v>
      </c>
    </row>
    <row r="1094" spans="6:17" x14ac:dyDescent="0.3">
      <c r="F1094" s="97">
        <v>45050</v>
      </c>
      <c r="G1094" s="98">
        <v>86.377723689999996</v>
      </c>
      <c r="H1094" s="60">
        <f t="shared" ref="H1094:H1157" si="34">$A$10*G1093+$A$11*G1092+$A$12*G1091</f>
        <v>86.48691406399999</v>
      </c>
      <c r="I1094" s="60">
        <f>(Table8[[#This Row],[Adj Close]]-Table8[[#This Row],[Forecast 3 Period]])</f>
        <v>-0.10919037399999354</v>
      </c>
      <c r="J1094" s="60">
        <f>Table8[[#This Row],[Erorr ]]^2</f>
        <v>1.1922537774258465E-2</v>
      </c>
      <c r="K1094" s="60">
        <f>ABS(Table8[[#This Row],[Erorr ]])</f>
        <v>0.10919037399999354</v>
      </c>
      <c r="L1094" s="8">
        <f>Table8[[#This Row],[Abs Erorr ]]/Table8[[#This Row],[Adj Close]]</f>
        <v>1.2641033976753728E-3</v>
      </c>
      <c r="M1094" s="64">
        <f t="shared" si="33"/>
        <v>86.722193910000001</v>
      </c>
      <c r="N1094" s="60">
        <f>(Table8[[#This Row],[Adj Close]]-Table8[[#This Row],[Forecast 6 Period ]])</f>
        <v>-0.34447022000000516</v>
      </c>
      <c r="O1094" s="60">
        <f>Table8[[#This Row],[Erorr 2]]^2</f>
        <v>0.11865973246685195</v>
      </c>
      <c r="P1094" s="60">
        <f>ABS(Table8[[#This Row],[Erorr 2]])</f>
        <v>0.34447022000000516</v>
      </c>
      <c r="Q1094" s="8">
        <f>Table8[[#This Row],[Abs Erorr 4]]/Table8[[#This Row],[Adj Close]]</f>
        <v>3.9879520469452319E-3</v>
      </c>
    </row>
    <row r="1095" spans="6:17" x14ac:dyDescent="0.3">
      <c r="F1095" s="97">
        <v>45051</v>
      </c>
      <c r="G1095" s="98">
        <v>93.515464780000002</v>
      </c>
      <c r="H1095" s="60">
        <f t="shared" si="34"/>
        <v>86.365803525999993</v>
      </c>
      <c r="I1095" s="60">
        <f>(Table8[[#This Row],[Adj Close]]-Table8[[#This Row],[Forecast 3 Period]])</f>
        <v>7.1496612540000086</v>
      </c>
      <c r="J1095" s="60">
        <f>Table8[[#This Row],[Erorr ]]^2</f>
        <v>51.117656046948973</v>
      </c>
      <c r="K1095" s="60">
        <f>ABS(Table8[[#This Row],[Erorr ]])</f>
        <v>7.1496612540000086</v>
      </c>
      <c r="L1095" s="8">
        <f>Table8[[#This Row],[Abs Erorr ]]/Table8[[#This Row],[Adj Close]]</f>
        <v>7.645431983704469E-2</v>
      </c>
      <c r="M1095" s="64">
        <f t="shared" si="33"/>
        <v>86.629870605999997</v>
      </c>
      <c r="N1095" s="60">
        <f>(Table8[[#This Row],[Adj Close]]-Table8[[#This Row],[Forecast 6 Period ]])</f>
        <v>6.8855941740000048</v>
      </c>
      <c r="O1095" s="60">
        <f>Table8[[#This Row],[Erorr 2]]^2</f>
        <v>47.411407129022805</v>
      </c>
      <c r="P1095" s="60">
        <f>ABS(Table8[[#This Row],[Erorr 2]])</f>
        <v>6.8855941740000048</v>
      </c>
      <c r="Q1095" s="8">
        <f>Table8[[#This Row],[Abs Erorr 4]]/Table8[[#This Row],[Adj Close]]</f>
        <v>7.3630540041678919E-2</v>
      </c>
    </row>
    <row r="1096" spans="6:17" x14ac:dyDescent="0.3">
      <c r="F1096" s="97">
        <v>45054</v>
      </c>
      <c r="G1096" s="98">
        <v>93.048881530000003</v>
      </c>
      <c r="H1096" s="60">
        <f t="shared" si="34"/>
        <v>89.015407561000004</v>
      </c>
      <c r="I1096" s="60">
        <f>(Table8[[#This Row],[Adj Close]]-Table8[[#This Row],[Forecast 3 Period]])</f>
        <v>4.0334739689999992</v>
      </c>
      <c r="J1096" s="60">
        <f>Table8[[#This Row],[Erorr ]]^2</f>
        <v>16.268912258600608</v>
      </c>
      <c r="K1096" s="60">
        <f>ABS(Table8[[#This Row],[Erorr ]])</f>
        <v>4.0334739689999992</v>
      </c>
      <c r="L1096" s="8">
        <f>Table8[[#This Row],[Abs Erorr ]]/Table8[[#This Row],[Adj Close]]</f>
        <v>4.3347903840193519E-2</v>
      </c>
      <c r="M1096" s="64">
        <f t="shared" si="33"/>
        <v>87.932335661999986</v>
      </c>
      <c r="N1096" s="60">
        <f>(Table8[[#This Row],[Adj Close]]-Table8[[#This Row],[Forecast 6 Period ]])</f>
        <v>5.1165458680000171</v>
      </c>
      <c r="O1096" s="60">
        <f>Table8[[#This Row],[Erorr 2]]^2</f>
        <v>26.179041619348048</v>
      </c>
      <c r="P1096" s="60">
        <f>ABS(Table8[[#This Row],[Erorr 2]])</f>
        <v>5.1165458680000171</v>
      </c>
      <c r="Q1096" s="8">
        <f>Table8[[#This Row],[Abs Erorr 4]]/Table8[[#This Row],[Adj Close]]</f>
        <v>5.498772025916706E-2</v>
      </c>
    </row>
    <row r="1097" spans="6:17" x14ac:dyDescent="0.3">
      <c r="F1097" s="97">
        <v>45055</v>
      </c>
      <c r="G1097" s="98">
        <v>89.981338500000007</v>
      </c>
      <c r="H1097" s="60">
        <f t="shared" si="34"/>
        <v>91.187509152999993</v>
      </c>
      <c r="I1097" s="60">
        <f>(Table8[[#This Row],[Adj Close]]-Table8[[#This Row],[Forecast 3 Period]])</f>
        <v>-1.2061706529999867</v>
      </c>
      <c r="J1097" s="60">
        <f>Table8[[#This Row],[Erorr ]]^2</f>
        <v>1.4548476441584144</v>
      </c>
      <c r="K1097" s="60">
        <f>ABS(Table8[[#This Row],[Erorr ]])</f>
        <v>1.2061706529999867</v>
      </c>
      <c r="L1097" s="8">
        <f>Table8[[#This Row],[Abs Erorr ]]/Table8[[#This Row],[Adj Close]]</f>
        <v>1.3404675603930771E-2</v>
      </c>
      <c r="M1097" s="64">
        <f t="shared" ref="M1097:M1160" si="35">$B$10*G1096+$B$11*G1095+$B$12*G1094+$B$13*G1093+$B$14*G1092+$B$15*G1091</f>
        <v>89.12758636400001</v>
      </c>
      <c r="N1097" s="60">
        <f>(Table8[[#This Row],[Adj Close]]-Table8[[#This Row],[Forecast 6 Period ]])</f>
        <v>0.85375213599999711</v>
      </c>
      <c r="O1097" s="60">
        <f>Table8[[#This Row],[Erorr 2]]^2</f>
        <v>0.72889270972455755</v>
      </c>
      <c r="P1097" s="60">
        <f>ABS(Table8[[#This Row],[Erorr 2]])</f>
        <v>0.85375213599999711</v>
      </c>
      <c r="Q1097" s="8">
        <f>Table8[[#This Row],[Abs Erorr 4]]/Table8[[#This Row],[Adj Close]]</f>
        <v>9.488102202436087E-3</v>
      </c>
    </row>
    <row r="1098" spans="6:17" x14ac:dyDescent="0.3">
      <c r="F1098" s="97">
        <v>45056</v>
      </c>
      <c r="G1098" s="98">
        <v>89.316207890000001</v>
      </c>
      <c r="H1098" s="60">
        <f t="shared" si="34"/>
        <v>91.961839292999997</v>
      </c>
      <c r="I1098" s="60">
        <f>(Table8[[#This Row],[Adj Close]]-Table8[[#This Row],[Forecast 3 Period]])</f>
        <v>-2.6456314029999959</v>
      </c>
      <c r="J1098" s="60">
        <f>Table8[[#This Row],[Erorr ]]^2</f>
        <v>6.9993655205397269</v>
      </c>
      <c r="K1098" s="60">
        <f>ABS(Table8[[#This Row],[Erorr ]])</f>
        <v>2.6456314029999959</v>
      </c>
      <c r="L1098" s="8">
        <f>Table8[[#This Row],[Abs Erorr ]]/Table8[[#This Row],[Adj Close]]</f>
        <v>2.9620955317071915E-2</v>
      </c>
      <c r="M1098" s="64">
        <f t="shared" si="35"/>
        <v>89.856253050000007</v>
      </c>
      <c r="N1098" s="60">
        <f>(Table8[[#This Row],[Adj Close]]-Table8[[#This Row],[Forecast 6 Period ]])</f>
        <v>-0.54004516000000535</v>
      </c>
      <c r="O1098" s="60">
        <f>Table8[[#This Row],[Erorr 2]]^2</f>
        <v>0.29164877483943136</v>
      </c>
      <c r="P1098" s="60">
        <f>ABS(Table8[[#This Row],[Erorr 2]])</f>
        <v>0.54004516000000535</v>
      </c>
      <c r="Q1098" s="8">
        <f>Table8[[#This Row],[Abs Erorr 4]]/Table8[[#This Row],[Adj Close]]</f>
        <v>6.046440760954762E-3</v>
      </c>
    </row>
    <row r="1099" spans="6:17" x14ac:dyDescent="0.3">
      <c r="F1099" s="97">
        <v>45057</v>
      </c>
      <c r="G1099" s="98">
        <v>90.576972960000006</v>
      </c>
      <c r="H1099" s="60">
        <f t="shared" si="34"/>
        <v>90.635549165000015</v>
      </c>
      <c r="I1099" s="60">
        <f>(Table8[[#This Row],[Adj Close]]-Table8[[#This Row],[Forecast 3 Period]])</f>
        <v>-5.8576205000008486E-2</v>
      </c>
      <c r="J1099" s="60">
        <f>Table8[[#This Row],[Erorr ]]^2</f>
        <v>3.4311717922030191E-3</v>
      </c>
      <c r="K1099" s="60">
        <f>ABS(Table8[[#This Row],[Erorr ]])</f>
        <v>5.8576205000008486E-2</v>
      </c>
      <c r="L1099" s="8">
        <f>Table8[[#This Row],[Abs Erorr ]]/Table8[[#This Row],[Adj Close]]</f>
        <v>6.4670084554356339E-4</v>
      </c>
      <c r="M1099" s="64">
        <f t="shared" si="35"/>
        <v>90.375452423000013</v>
      </c>
      <c r="N1099" s="60">
        <f>(Table8[[#This Row],[Adj Close]]-Table8[[#This Row],[Forecast 6 Period ]])</f>
        <v>0.20152053699999328</v>
      </c>
      <c r="O1099" s="60">
        <f>Table8[[#This Row],[Erorr 2]]^2</f>
        <v>4.0610526832765663E-2</v>
      </c>
      <c r="P1099" s="60">
        <f>ABS(Table8[[#This Row],[Erorr 2]])</f>
        <v>0.20152053699999328</v>
      </c>
      <c r="Q1099" s="8">
        <f>Table8[[#This Row],[Abs Erorr 4]]/Table8[[#This Row],[Adj Close]]</f>
        <v>2.2248539602773812E-3</v>
      </c>
    </row>
    <row r="1100" spans="6:17" x14ac:dyDescent="0.3">
      <c r="F1100" s="97">
        <v>45058</v>
      </c>
      <c r="G1100" s="98">
        <v>89.316825870000002</v>
      </c>
      <c r="H1100" s="60">
        <f t="shared" si="34"/>
        <v>90.020053101000002</v>
      </c>
      <c r="I1100" s="60">
        <f>(Table8[[#This Row],[Adj Close]]-Table8[[#This Row],[Forecast 3 Period]])</f>
        <v>-0.70322723099999962</v>
      </c>
      <c r="J1100" s="60">
        <f>Table8[[#This Row],[Erorr ]]^2</f>
        <v>0.49452853841992683</v>
      </c>
      <c r="K1100" s="60">
        <f>ABS(Table8[[#This Row],[Erorr ]])</f>
        <v>0.70322723099999962</v>
      </c>
      <c r="L1100" s="8">
        <f>Table8[[#This Row],[Abs Erorr ]]/Table8[[#This Row],[Adj Close]]</f>
        <v>7.8734015024620532E-3</v>
      </c>
      <c r="M1100" s="64">
        <f t="shared" si="35"/>
        <v>90.573999023000013</v>
      </c>
      <c r="N1100" s="60">
        <f>(Table8[[#This Row],[Adj Close]]-Table8[[#This Row],[Forecast 6 Period ]])</f>
        <v>-1.2571731530000108</v>
      </c>
      <c r="O1100" s="60">
        <f>Table8[[#This Row],[Erorr 2]]^2</f>
        <v>1.5804843366239885</v>
      </c>
      <c r="P1100" s="60">
        <f>ABS(Table8[[#This Row],[Erorr 2]])</f>
        <v>1.2571731530000108</v>
      </c>
      <c r="Q1100" s="8">
        <f>Table8[[#This Row],[Abs Erorr 4]]/Table8[[#This Row],[Adj Close]]</f>
        <v>1.4075434731971075E-2</v>
      </c>
    </row>
    <row r="1101" spans="6:17" x14ac:dyDescent="0.3">
      <c r="F1101" s="97">
        <v>45061</v>
      </c>
      <c r="G1101" s="98">
        <v>90.513175959999998</v>
      </c>
      <c r="H1101" s="60">
        <f t="shared" si="34"/>
        <v>89.694684603000013</v>
      </c>
      <c r="I1101" s="60">
        <f>(Table8[[#This Row],[Adj Close]]-Table8[[#This Row],[Forecast 3 Period]])</f>
        <v>0.81849135699998499</v>
      </c>
      <c r="J1101" s="60">
        <f>Table8[[#This Row],[Erorr ]]^2</f>
        <v>0.66992810148367687</v>
      </c>
      <c r="K1101" s="60">
        <f>ABS(Table8[[#This Row],[Erorr ]])</f>
        <v>0.81849135699998499</v>
      </c>
      <c r="L1101" s="8">
        <f>Table8[[#This Row],[Abs Erorr ]]/Table8[[#This Row],[Adj Close]]</f>
        <v>9.0427868464332366E-3</v>
      </c>
      <c r="M1101" s="64">
        <f t="shared" si="35"/>
        <v>90.494703674999997</v>
      </c>
      <c r="N1101" s="60">
        <f>(Table8[[#This Row],[Adj Close]]-Table8[[#This Row],[Forecast 6 Period ]])</f>
        <v>1.847228500000142E-2</v>
      </c>
      <c r="O1101" s="60">
        <f>Table8[[#This Row],[Erorr 2]]^2</f>
        <v>3.4122531312127746E-4</v>
      </c>
      <c r="P1101" s="60">
        <f>ABS(Table8[[#This Row],[Erorr 2]])</f>
        <v>1.847228500000142E-2</v>
      </c>
      <c r="Q1101" s="8">
        <f>Table8[[#This Row],[Abs Erorr 4]]/Table8[[#This Row],[Adj Close]]</f>
        <v>2.0408393368237103E-4</v>
      </c>
    </row>
    <row r="1102" spans="6:17" x14ac:dyDescent="0.3">
      <c r="F1102" s="97">
        <v>45062</v>
      </c>
      <c r="G1102" s="98">
        <v>87.871253969999998</v>
      </c>
      <c r="H1102" s="60">
        <f t="shared" si="34"/>
        <v>90.17341003300001</v>
      </c>
      <c r="I1102" s="60">
        <f>(Table8[[#This Row],[Adj Close]]-Table8[[#This Row],[Forecast 3 Period]])</f>
        <v>-2.3021560630000124</v>
      </c>
      <c r="J1102" s="60">
        <f>Table8[[#This Row],[Erorr ]]^2</f>
        <v>5.2999225384077171</v>
      </c>
      <c r="K1102" s="60">
        <f>ABS(Table8[[#This Row],[Erorr ]])</f>
        <v>2.3021560630000124</v>
      </c>
      <c r="L1102" s="8">
        <f>Table8[[#This Row],[Abs Erorr ]]/Table8[[#This Row],[Adj Close]]</f>
        <v>2.6199194378015687E-2</v>
      </c>
      <c r="M1102" s="64">
        <f t="shared" si="35"/>
        <v>90.247658539000014</v>
      </c>
      <c r="N1102" s="60">
        <f>(Table8[[#This Row],[Adj Close]]-Table8[[#This Row],[Forecast 6 Period ]])</f>
        <v>-2.376404569000016</v>
      </c>
      <c r="O1102" s="60">
        <f>Table8[[#This Row],[Erorr 2]]^2</f>
        <v>5.6472986755641514</v>
      </c>
      <c r="P1102" s="60">
        <f>ABS(Table8[[#This Row],[Erorr 2]])</f>
        <v>2.376404569000016</v>
      </c>
      <c r="Q1102" s="8">
        <f>Table8[[#This Row],[Abs Erorr 4]]/Table8[[#This Row],[Adj Close]]</f>
        <v>2.7044163610221619E-2</v>
      </c>
    </row>
    <row r="1103" spans="6:17" x14ac:dyDescent="0.3">
      <c r="F1103" s="97">
        <v>45063</v>
      </c>
      <c r="G1103" s="98">
        <v>88.449485780000003</v>
      </c>
      <c r="H1103" s="60">
        <f t="shared" si="34"/>
        <v>89.097502136999992</v>
      </c>
      <c r="I1103" s="60">
        <f>(Table8[[#This Row],[Adj Close]]-Table8[[#This Row],[Forecast 3 Period]])</f>
        <v>-0.64801635699998883</v>
      </c>
      <c r="J1103" s="60">
        <f>Table8[[#This Row],[Erorr ]]^2</f>
        <v>0.41992519893953695</v>
      </c>
      <c r="K1103" s="60">
        <f>ABS(Table8[[#This Row],[Erorr ]])</f>
        <v>0.64801635699998883</v>
      </c>
      <c r="L1103" s="8">
        <f>Table8[[#This Row],[Abs Erorr ]]/Table8[[#This Row],[Adj Close]]</f>
        <v>7.3264005017711119E-3</v>
      </c>
      <c r="M1103" s="64">
        <f t="shared" si="35"/>
        <v>89.585400390999993</v>
      </c>
      <c r="N1103" s="60">
        <f>(Table8[[#This Row],[Adj Close]]-Table8[[#This Row],[Forecast 6 Period ]])</f>
        <v>-1.1359146109999898</v>
      </c>
      <c r="O1103" s="60">
        <f>Table8[[#This Row],[Erorr 2]]^2</f>
        <v>1.2903020034832582</v>
      </c>
      <c r="P1103" s="60">
        <f>ABS(Table8[[#This Row],[Erorr 2]])</f>
        <v>1.1359146109999898</v>
      </c>
      <c r="Q1103" s="8">
        <f>Table8[[#This Row],[Abs Erorr 4]]/Table8[[#This Row],[Adj Close]]</f>
        <v>1.284252362784047E-2</v>
      </c>
    </row>
    <row r="1104" spans="6:17" x14ac:dyDescent="0.3">
      <c r="F1104" s="97">
        <v>45064</v>
      </c>
      <c r="G1104" s="98">
        <v>88.618965149999994</v>
      </c>
      <c r="H1104" s="60">
        <f t="shared" si="34"/>
        <v>88.895123291000004</v>
      </c>
      <c r="I1104" s="60">
        <f>(Table8[[#This Row],[Adj Close]]-Table8[[#This Row],[Forecast 3 Period]])</f>
        <v>-0.27615814100001046</v>
      </c>
      <c r="J1104" s="60">
        <f>Table8[[#This Row],[Erorr ]]^2</f>
        <v>7.6263318840581656E-2</v>
      </c>
      <c r="K1104" s="60">
        <f>ABS(Table8[[#This Row],[Erorr ]])</f>
        <v>0.27615814100001046</v>
      </c>
      <c r="L1104" s="8">
        <f>Table8[[#This Row],[Abs Erorr ]]/Table8[[#This Row],[Adj Close]]</f>
        <v>3.1162419977774983E-3</v>
      </c>
      <c r="M1104" s="64">
        <f t="shared" si="35"/>
        <v>89.219466401000005</v>
      </c>
      <c r="N1104" s="60">
        <f>(Table8[[#This Row],[Adj Close]]-Table8[[#This Row],[Forecast 6 Period ]])</f>
        <v>-0.60050125100001139</v>
      </c>
      <c r="O1104" s="60">
        <f>Table8[[#This Row],[Erorr 2]]^2</f>
        <v>0.36060175245257869</v>
      </c>
      <c r="P1104" s="60">
        <f>ABS(Table8[[#This Row],[Erorr 2]])</f>
        <v>0.60050125100001139</v>
      </c>
      <c r="Q1104" s="8">
        <f>Table8[[#This Row],[Abs Erorr 4]]/Table8[[#This Row],[Adj Close]]</f>
        <v>6.7762160163299025E-3</v>
      </c>
    </row>
    <row r="1105" spans="6:17" x14ac:dyDescent="0.3">
      <c r="F1105" s="97">
        <v>45065</v>
      </c>
      <c r="G1105" s="98">
        <v>85.787628170000005</v>
      </c>
      <c r="H1105" s="60">
        <f t="shared" si="34"/>
        <v>88.343807984999998</v>
      </c>
      <c r="I1105" s="60">
        <f>(Table8[[#This Row],[Adj Close]]-Table8[[#This Row],[Forecast 3 Period]])</f>
        <v>-2.556179814999993</v>
      </c>
      <c r="J1105" s="60">
        <f>Table8[[#This Row],[Erorr ]]^2</f>
        <v>6.5340552466133985</v>
      </c>
      <c r="K1105" s="60">
        <f>ABS(Table8[[#This Row],[Erorr ]])</f>
        <v>2.556179814999993</v>
      </c>
      <c r="L1105" s="8">
        <f>Table8[[#This Row],[Abs Erorr ]]/Table8[[#This Row],[Adj Close]]</f>
        <v>2.9796602022083774E-2</v>
      </c>
      <c r="M1105" s="64">
        <f t="shared" si="35"/>
        <v>89.079956054999997</v>
      </c>
      <c r="N1105" s="60">
        <f>(Table8[[#This Row],[Adj Close]]-Table8[[#This Row],[Forecast 6 Period ]])</f>
        <v>-3.2923278849999917</v>
      </c>
      <c r="O1105" s="60">
        <f>Table8[[#This Row],[Erorr 2]]^2</f>
        <v>10.839422902348518</v>
      </c>
      <c r="P1105" s="60">
        <f>ABS(Table8[[#This Row],[Erorr 2]])</f>
        <v>3.2923278849999917</v>
      </c>
      <c r="Q1105" s="8">
        <f>Table8[[#This Row],[Abs Erorr 4]]/Table8[[#This Row],[Adj Close]]</f>
        <v>3.8377653692392454E-2</v>
      </c>
    </row>
    <row r="1106" spans="6:17" x14ac:dyDescent="0.3">
      <c r="F1106" s="97">
        <v>45068</v>
      </c>
      <c r="G1106" s="98">
        <v>87.392723079999996</v>
      </c>
      <c r="H1106" s="60">
        <f t="shared" si="34"/>
        <v>87.435586547</v>
      </c>
      <c r="I1106" s="60">
        <f>(Table8[[#This Row],[Adj Close]]-Table8[[#This Row],[Forecast 3 Period]])</f>
        <v>-4.2863467000003652E-2</v>
      </c>
      <c r="J1106" s="60">
        <f>Table8[[#This Row],[Erorr ]]^2</f>
        <v>1.8372768032604021E-3</v>
      </c>
      <c r="K1106" s="60">
        <f>ABS(Table8[[#This Row],[Erorr ]])</f>
        <v>4.2863467000003652E-2</v>
      </c>
      <c r="L1106" s="8">
        <f>Table8[[#This Row],[Abs Erorr ]]/Table8[[#This Row],[Adj Close]]</f>
        <v>4.9046952068041284E-4</v>
      </c>
      <c r="M1106" s="64">
        <f t="shared" si="35"/>
        <v>88.128466797000016</v>
      </c>
      <c r="N1106" s="60">
        <f>(Table8[[#This Row],[Adj Close]]-Table8[[#This Row],[Forecast 6 Period ]])</f>
        <v>-0.73574371700001961</v>
      </c>
      <c r="O1106" s="60">
        <f>Table8[[#This Row],[Erorr 2]]^2</f>
        <v>0.54131881710500496</v>
      </c>
      <c r="P1106" s="60">
        <f>ABS(Table8[[#This Row],[Erorr 2]])</f>
        <v>0.73574371700001961</v>
      </c>
      <c r="Q1106" s="8">
        <f>Table8[[#This Row],[Abs Erorr 4]]/Table8[[#This Row],[Adj Close]]</f>
        <v>8.418821282482683E-3</v>
      </c>
    </row>
    <row r="1107" spans="6:17" x14ac:dyDescent="0.3">
      <c r="F1107" s="97">
        <v>45069</v>
      </c>
      <c r="G1107" s="98">
        <v>85.069824220000001</v>
      </c>
      <c r="H1107" s="60">
        <f t="shared" si="34"/>
        <v>87.279067228000002</v>
      </c>
      <c r="I1107" s="60">
        <f>(Table8[[#This Row],[Adj Close]]-Table8[[#This Row],[Forecast 3 Period]])</f>
        <v>-2.2092430080000014</v>
      </c>
      <c r="J1107" s="60">
        <f>Table8[[#This Row],[Erorr ]]^2</f>
        <v>4.8807546683968939</v>
      </c>
      <c r="K1107" s="60">
        <f>ABS(Table8[[#This Row],[Erorr ]])</f>
        <v>2.2092430080000014</v>
      </c>
      <c r="L1107" s="8">
        <f>Table8[[#This Row],[Abs Erorr ]]/Table8[[#This Row],[Adj Close]]</f>
        <v>2.5969761055185139E-2</v>
      </c>
      <c r="M1107" s="64">
        <f t="shared" si="35"/>
        <v>87.888203429000001</v>
      </c>
      <c r="N1107" s="60">
        <f>(Table8[[#This Row],[Adj Close]]-Table8[[#This Row],[Forecast 6 Period ]])</f>
        <v>-2.8183792089999997</v>
      </c>
      <c r="O1107" s="60">
        <f>Table8[[#This Row],[Erorr 2]]^2</f>
        <v>7.9432613657234645</v>
      </c>
      <c r="P1107" s="60">
        <f>ABS(Table8[[#This Row],[Erorr 2]])</f>
        <v>2.8183792089999997</v>
      </c>
      <c r="Q1107" s="8">
        <f>Table8[[#This Row],[Abs Erorr 4]]/Table8[[#This Row],[Adj Close]]</f>
        <v>3.3130187288401565E-2</v>
      </c>
    </row>
    <row r="1108" spans="6:17" x14ac:dyDescent="0.3">
      <c r="F1108" s="97">
        <v>45070</v>
      </c>
      <c r="G1108" s="98">
        <v>82.407966610000003</v>
      </c>
      <c r="H1108" s="60">
        <f t="shared" si="34"/>
        <v>85.982035062999998</v>
      </c>
      <c r="I1108" s="60">
        <f>(Table8[[#This Row],[Adj Close]]-Table8[[#This Row],[Forecast 3 Period]])</f>
        <v>-3.5740684529999953</v>
      </c>
      <c r="J1108" s="60">
        <f>Table8[[#This Row],[Erorr ]]^2</f>
        <v>12.77396530672978</v>
      </c>
      <c r="K1108" s="60">
        <f>ABS(Table8[[#This Row],[Erorr ]])</f>
        <v>3.5740684529999953</v>
      </c>
      <c r="L1108" s="8">
        <f>Table8[[#This Row],[Abs Erorr ]]/Table8[[#This Row],[Adj Close]]</f>
        <v>4.3370424001777166E-2</v>
      </c>
      <c r="M1108" s="64">
        <f t="shared" si="35"/>
        <v>87.005902098999996</v>
      </c>
      <c r="N1108" s="60">
        <f>(Table8[[#This Row],[Adj Close]]-Table8[[#This Row],[Forecast 6 Period ]])</f>
        <v>-4.5979354889999939</v>
      </c>
      <c r="O1108" s="60">
        <f>Table8[[#This Row],[Erorr 2]]^2</f>
        <v>21.141010761005614</v>
      </c>
      <c r="P1108" s="60">
        <f>ABS(Table8[[#This Row],[Erorr 2]])</f>
        <v>4.5979354889999939</v>
      </c>
      <c r="Q1108" s="8">
        <f>Table8[[#This Row],[Abs Erorr 4]]/Table8[[#This Row],[Adj Close]]</f>
        <v>5.5794793612126886E-2</v>
      </c>
    </row>
    <row r="1109" spans="6:17" x14ac:dyDescent="0.3">
      <c r="F1109" s="97">
        <v>45071</v>
      </c>
      <c r="G1109" s="98">
        <v>82.97622681</v>
      </c>
      <c r="H1109" s="60">
        <f t="shared" si="34"/>
        <v>84.701950834000002</v>
      </c>
      <c r="I1109" s="60">
        <f>(Table8[[#This Row],[Adj Close]]-Table8[[#This Row],[Forecast 3 Period]])</f>
        <v>-1.7257240240000016</v>
      </c>
      <c r="J1109" s="60">
        <f>Table8[[#This Row],[Erorr ]]^2</f>
        <v>2.9781234070107581</v>
      </c>
      <c r="K1109" s="60">
        <f>ABS(Table8[[#This Row],[Erorr ]])</f>
        <v>1.7257240240000016</v>
      </c>
      <c r="L1109" s="8">
        <f>Table8[[#This Row],[Abs Erorr ]]/Table8[[#This Row],[Adj Close]]</f>
        <v>2.0797812703047897E-2</v>
      </c>
      <c r="M1109" s="64">
        <f t="shared" si="35"/>
        <v>85.838473509000011</v>
      </c>
      <c r="N1109" s="60">
        <f>(Table8[[#This Row],[Adj Close]]-Table8[[#This Row],[Forecast 6 Period ]])</f>
        <v>-2.8622466990000106</v>
      </c>
      <c r="O1109" s="60">
        <f>Table8[[#This Row],[Erorr 2]]^2</f>
        <v>8.1924561659364574</v>
      </c>
      <c r="P1109" s="60">
        <f>ABS(Table8[[#This Row],[Erorr 2]])</f>
        <v>2.8622466990000106</v>
      </c>
      <c r="Q1109" s="8">
        <f>Table8[[#This Row],[Abs Erorr 4]]/Table8[[#This Row],[Adj Close]]</f>
        <v>3.4494780120021835E-2</v>
      </c>
    </row>
    <row r="1110" spans="6:17" x14ac:dyDescent="0.3">
      <c r="F1110" s="97">
        <v>45072</v>
      </c>
      <c r="G1110" s="98">
        <v>83.155677800000007</v>
      </c>
      <c r="H1110" s="60">
        <f t="shared" si="34"/>
        <v>83.433827973000007</v>
      </c>
      <c r="I1110" s="60">
        <f>(Table8[[#This Row],[Adj Close]]-Table8[[#This Row],[Forecast 3 Period]])</f>
        <v>-0.27815017300000022</v>
      </c>
      <c r="J1110" s="60">
        <f>Table8[[#This Row],[Erorr ]]^2</f>
        <v>7.7367518739930058E-2</v>
      </c>
      <c r="K1110" s="60">
        <f>ABS(Table8[[#This Row],[Erorr ]])</f>
        <v>0.27815017300000022</v>
      </c>
      <c r="L1110" s="8">
        <f>Table8[[#This Row],[Abs Erorr ]]/Table8[[#This Row],[Adj Close]]</f>
        <v>3.3449330263290839E-3</v>
      </c>
      <c r="M1110" s="64">
        <f t="shared" si="35"/>
        <v>85.010007475999998</v>
      </c>
      <c r="N1110" s="60">
        <f>(Table8[[#This Row],[Adj Close]]-Table8[[#This Row],[Forecast 6 Period ]])</f>
        <v>-1.8543296759999919</v>
      </c>
      <c r="O1110" s="60">
        <f>Table8[[#This Row],[Erorr 2]]^2</f>
        <v>3.4385385472942347</v>
      </c>
      <c r="P1110" s="60">
        <f>ABS(Table8[[#This Row],[Erorr 2]])</f>
        <v>1.8543296759999919</v>
      </c>
      <c r="Q1110" s="8">
        <f>Table8[[#This Row],[Abs Erorr 4]]/Table8[[#This Row],[Adj Close]]</f>
        <v>2.2299495657529134E-2</v>
      </c>
    </row>
    <row r="1111" spans="6:17" x14ac:dyDescent="0.3">
      <c r="F1111" s="97">
        <v>45076</v>
      </c>
      <c r="G1111" s="98">
        <v>82.97622681</v>
      </c>
      <c r="H1111" s="60">
        <f t="shared" si="34"/>
        <v>82.877529146000001</v>
      </c>
      <c r="I1111" s="60">
        <f>(Table8[[#This Row],[Adj Close]]-Table8[[#This Row],[Forecast 3 Period]])</f>
        <v>9.8697663999999463E-2</v>
      </c>
      <c r="J1111" s="60">
        <f>Table8[[#This Row],[Erorr ]]^2</f>
        <v>9.7412288790567902E-3</v>
      </c>
      <c r="K1111" s="60">
        <f>ABS(Table8[[#This Row],[Erorr ]])</f>
        <v>9.8697663999999463E-2</v>
      </c>
      <c r="L1111" s="8">
        <f>Table8[[#This Row],[Abs Erorr ]]/Table8[[#This Row],[Adj Close]]</f>
        <v>1.1894691744178559E-3</v>
      </c>
      <c r="M1111" s="64">
        <f t="shared" si="35"/>
        <v>84.039974212999994</v>
      </c>
      <c r="N1111" s="60">
        <f>(Table8[[#This Row],[Adj Close]]-Table8[[#This Row],[Forecast 6 Period ]])</f>
        <v>-1.0637474029999936</v>
      </c>
      <c r="O1111" s="60">
        <f>Table8[[#This Row],[Erorr 2]]^2</f>
        <v>1.1315585373892307</v>
      </c>
      <c r="P1111" s="60">
        <f>ABS(Table8[[#This Row],[Erorr 2]])</f>
        <v>1.0637474029999936</v>
      </c>
      <c r="Q1111" s="8">
        <f>Table8[[#This Row],[Abs Erorr 4]]/Table8[[#This Row],[Adj Close]]</f>
        <v>1.2819905699445406E-2</v>
      </c>
    </row>
    <row r="1112" spans="6:17" x14ac:dyDescent="0.3">
      <c r="F1112" s="97">
        <v>45077</v>
      </c>
      <c r="G1112" s="98">
        <v>81.201652530000004</v>
      </c>
      <c r="H1112" s="60">
        <f t="shared" si="34"/>
        <v>83.030062106999992</v>
      </c>
      <c r="I1112" s="60">
        <f>(Table8[[#This Row],[Adj Close]]-Table8[[#This Row],[Forecast 3 Period]])</f>
        <v>-1.828409576999988</v>
      </c>
      <c r="J1112" s="60">
        <f>Table8[[#This Row],[Erorr ]]^2</f>
        <v>3.3430815812652748</v>
      </c>
      <c r="K1112" s="60">
        <f>ABS(Table8[[#This Row],[Erorr ]])</f>
        <v>1.828409576999988</v>
      </c>
      <c r="L1112" s="8">
        <f>Table8[[#This Row],[Abs Erorr ]]/Table8[[#This Row],[Adj Close]]</f>
        <v>2.2516901073219919E-2</v>
      </c>
      <c r="M1112" s="64">
        <f t="shared" si="35"/>
        <v>83.549474335999989</v>
      </c>
      <c r="N1112" s="60">
        <f>(Table8[[#This Row],[Adj Close]]-Table8[[#This Row],[Forecast 6 Period ]])</f>
        <v>-2.3478218059999847</v>
      </c>
      <c r="O1112" s="60">
        <f>Table8[[#This Row],[Erorr 2]]^2</f>
        <v>5.5122672327290294</v>
      </c>
      <c r="P1112" s="60">
        <f>ABS(Table8[[#This Row],[Erorr 2]])</f>
        <v>2.3478218059999847</v>
      </c>
      <c r="Q1112" s="8">
        <f>Table8[[#This Row],[Abs Erorr 4]]/Table8[[#This Row],[Adj Close]]</f>
        <v>2.8913473221897551E-2</v>
      </c>
    </row>
    <row r="1113" spans="6:17" x14ac:dyDescent="0.3">
      <c r="F1113" s="97">
        <v>45078</v>
      </c>
      <c r="G1113" s="98">
        <v>81.231567380000001</v>
      </c>
      <c r="H1113" s="60">
        <f t="shared" si="34"/>
        <v>82.320232395000005</v>
      </c>
      <c r="I1113" s="60">
        <f>(Table8[[#This Row],[Adj Close]]-Table8[[#This Row],[Forecast 3 Period]])</f>
        <v>-1.0886650150000037</v>
      </c>
      <c r="J1113" s="60">
        <f>Table8[[#This Row],[Erorr ]]^2</f>
        <v>1.1851915148849583</v>
      </c>
      <c r="K1113" s="60">
        <f>ABS(Table8[[#This Row],[Erorr ]])</f>
        <v>1.0886650150000037</v>
      </c>
      <c r="L1113" s="8">
        <f>Table8[[#This Row],[Abs Erorr ]]/Table8[[#This Row],[Adj Close]]</f>
        <v>1.3401994447641835E-2</v>
      </c>
      <c r="M1113" s="64">
        <f t="shared" si="35"/>
        <v>82.809735873000022</v>
      </c>
      <c r="N1113" s="60">
        <f>(Table8[[#This Row],[Adj Close]]-Table8[[#This Row],[Forecast 6 Period ]])</f>
        <v>-1.578168493000021</v>
      </c>
      <c r="O1113" s="60">
        <f>Table8[[#This Row],[Erorr 2]]^2</f>
        <v>2.4906157922979575</v>
      </c>
      <c r="P1113" s="60">
        <f>ABS(Table8[[#This Row],[Erorr 2]])</f>
        <v>1.578168493000021</v>
      </c>
      <c r="Q1113" s="8">
        <f>Table8[[#This Row],[Abs Erorr 4]]/Table8[[#This Row],[Adj Close]]</f>
        <v>1.9428019720675503E-2</v>
      </c>
    </row>
    <row r="1114" spans="6:17" x14ac:dyDescent="0.3">
      <c r="F1114" s="97">
        <v>45079</v>
      </c>
      <c r="G1114" s="98">
        <v>85.528419490000005</v>
      </c>
      <c r="H1114" s="60">
        <f t="shared" si="34"/>
        <v>81.74599075399999</v>
      </c>
      <c r="I1114" s="60">
        <f>(Table8[[#This Row],[Adj Close]]-Table8[[#This Row],[Forecast 3 Period]])</f>
        <v>3.7824287360000142</v>
      </c>
      <c r="J1114" s="60">
        <f>Table8[[#This Row],[Erorr ]]^2</f>
        <v>14.306767142918664</v>
      </c>
      <c r="K1114" s="60">
        <f>ABS(Table8[[#This Row],[Erorr ]])</f>
        <v>3.7824287360000142</v>
      </c>
      <c r="L1114" s="8">
        <f>Table8[[#This Row],[Abs Erorr ]]/Table8[[#This Row],[Adj Close]]</f>
        <v>4.4224232817049264E-2</v>
      </c>
      <c r="M1114" s="64">
        <f t="shared" si="35"/>
        <v>82.25144424600002</v>
      </c>
      <c r="N1114" s="60">
        <f>(Table8[[#This Row],[Adj Close]]-Table8[[#This Row],[Forecast 6 Period ]])</f>
        <v>3.2769752439999849</v>
      </c>
      <c r="O1114" s="60">
        <f>Table8[[#This Row],[Erorr 2]]^2</f>
        <v>10.73856674978876</v>
      </c>
      <c r="P1114" s="60">
        <f>ABS(Table8[[#This Row],[Erorr 2]])</f>
        <v>3.2769752439999849</v>
      </c>
      <c r="Q1114" s="8">
        <f>Table8[[#This Row],[Abs Erorr 4]]/Table8[[#This Row],[Adj Close]]</f>
        <v>3.8314460427777801E-2</v>
      </c>
    </row>
    <row r="1115" spans="6:17" x14ac:dyDescent="0.3">
      <c r="F1115" s="97">
        <v>45082</v>
      </c>
      <c r="G1115" s="98">
        <v>84.780708309999994</v>
      </c>
      <c r="H1115" s="60">
        <f t="shared" si="34"/>
        <v>82.941333769000011</v>
      </c>
      <c r="I1115" s="60">
        <f>(Table8[[#This Row],[Adj Close]]-Table8[[#This Row],[Forecast 3 Period]])</f>
        <v>1.8393745409999838</v>
      </c>
      <c r="J1115" s="60">
        <f>Table8[[#This Row],[Erorr ]]^2</f>
        <v>3.3832987020789012</v>
      </c>
      <c r="K1115" s="60">
        <f>ABS(Table8[[#This Row],[Erorr ]])</f>
        <v>1.8393745409999838</v>
      </c>
      <c r="L1115" s="8">
        <f>Table8[[#This Row],[Abs Erorr ]]/Table8[[#This Row],[Adj Close]]</f>
        <v>2.1695673198132825E-2</v>
      </c>
      <c r="M1115" s="64">
        <f t="shared" si="35"/>
        <v>82.800763703000001</v>
      </c>
      <c r="N1115" s="60">
        <f>(Table8[[#This Row],[Adj Close]]-Table8[[#This Row],[Forecast 6 Period ]])</f>
        <v>1.9799446069999931</v>
      </c>
      <c r="O1115" s="60">
        <f>Table8[[#This Row],[Erorr 2]]^2</f>
        <v>3.9201806467883569</v>
      </c>
      <c r="P1115" s="60">
        <f>ABS(Table8[[#This Row],[Erorr 2]])</f>
        <v>1.9799446069999931</v>
      </c>
      <c r="Q1115" s="8">
        <f>Table8[[#This Row],[Abs Erorr 4]]/Table8[[#This Row],[Adj Close]]</f>
        <v>2.3353716269511941E-2</v>
      </c>
    </row>
    <row r="1116" spans="6:17" x14ac:dyDescent="0.3">
      <c r="F1116" s="97">
        <v>45083</v>
      </c>
      <c r="G1116" s="98">
        <v>85.498512270000006</v>
      </c>
      <c r="H1116" s="60">
        <f t="shared" si="34"/>
        <v>83.940279384999997</v>
      </c>
      <c r="I1116" s="60">
        <f>(Table8[[#This Row],[Adj Close]]-Table8[[#This Row],[Forecast 3 Period]])</f>
        <v>1.5582328850000096</v>
      </c>
      <c r="J1116" s="60">
        <f>Table8[[#This Row],[Erorr ]]^2</f>
        <v>2.4280897238954529</v>
      </c>
      <c r="K1116" s="60">
        <f>ABS(Table8[[#This Row],[Erorr ]])</f>
        <v>1.5582328850000096</v>
      </c>
      <c r="L1116" s="8">
        <f>Table8[[#This Row],[Abs Erorr ]]/Table8[[#This Row],[Adj Close]]</f>
        <v>1.8225263149365553E-2</v>
      </c>
      <c r="M1116" s="64">
        <f t="shared" si="35"/>
        <v>83.161660002999994</v>
      </c>
      <c r="N1116" s="60">
        <f>(Table8[[#This Row],[Adj Close]]-Table8[[#This Row],[Forecast 6 Period ]])</f>
        <v>2.3368522670000118</v>
      </c>
      <c r="O1116" s="60">
        <f>Table8[[#This Row],[Erorr 2]]^2</f>
        <v>5.4608785177830947</v>
      </c>
      <c r="P1116" s="60">
        <f>ABS(Table8[[#This Row],[Erorr 2]])</f>
        <v>2.3368522670000118</v>
      </c>
      <c r="Q1116" s="8">
        <f>Table8[[#This Row],[Abs Erorr 4]]/Table8[[#This Row],[Adj Close]]</f>
        <v>2.733208104978891E-2</v>
      </c>
    </row>
    <row r="1117" spans="6:17" x14ac:dyDescent="0.3">
      <c r="F1117" s="97">
        <v>45084</v>
      </c>
      <c r="G1117" s="98">
        <v>84.930252080000002</v>
      </c>
      <c r="H1117" s="60">
        <f t="shared" si="34"/>
        <v>85.292143248000002</v>
      </c>
      <c r="I1117" s="60">
        <f>(Table8[[#This Row],[Adj Close]]-Table8[[#This Row],[Forecast 3 Period]])</f>
        <v>-0.36189116799999965</v>
      </c>
      <c r="J1117" s="60">
        <f>Table8[[#This Row],[Erorr ]]^2</f>
        <v>0.13096521747640397</v>
      </c>
      <c r="K1117" s="60">
        <f>ABS(Table8[[#This Row],[Erorr ]])</f>
        <v>0.36189116799999965</v>
      </c>
      <c r="L1117" s="8">
        <f>Table8[[#This Row],[Abs Erorr ]]/Table8[[#This Row],[Adj Close]]</f>
        <v>4.2610396076431809E-3</v>
      </c>
      <c r="M1117" s="64">
        <f t="shared" si="35"/>
        <v>83.825629423999999</v>
      </c>
      <c r="N1117" s="60">
        <f>(Table8[[#This Row],[Adj Close]]-Table8[[#This Row],[Forecast 6 Period ]])</f>
        <v>1.1046226560000036</v>
      </c>
      <c r="O1117" s="60">
        <f>Table8[[#This Row],[Erorr 2]]^2</f>
        <v>1.2201912121485023</v>
      </c>
      <c r="P1117" s="60">
        <f>ABS(Table8[[#This Row],[Erorr 2]])</f>
        <v>1.1046226560000036</v>
      </c>
      <c r="Q1117" s="8">
        <f>Table8[[#This Row],[Abs Erorr 4]]/Table8[[#This Row],[Adj Close]]</f>
        <v>1.3006233102422738E-2</v>
      </c>
    </row>
    <row r="1118" spans="6:17" x14ac:dyDescent="0.3">
      <c r="F1118" s="97">
        <v>45085</v>
      </c>
      <c r="G1118" s="98">
        <v>85.578262330000001</v>
      </c>
      <c r="H1118" s="60">
        <f t="shared" si="34"/>
        <v>85.055867006</v>
      </c>
      <c r="I1118" s="60">
        <f>(Table8[[#This Row],[Adj Close]]-Table8[[#This Row],[Forecast 3 Period]])</f>
        <v>0.52239532400000144</v>
      </c>
      <c r="J1118" s="60">
        <f>Table8[[#This Row],[Erorr ]]^2</f>
        <v>0.27289687453706646</v>
      </c>
      <c r="K1118" s="60">
        <f>ABS(Table8[[#This Row],[Erorr ]])</f>
        <v>0.52239532400000144</v>
      </c>
      <c r="L1118" s="8">
        <f>Table8[[#This Row],[Abs Erorr ]]/Table8[[#This Row],[Adj Close]]</f>
        <v>6.1042992668580093E-3</v>
      </c>
      <c r="M1118" s="64">
        <f t="shared" si="35"/>
        <v>84.390900421000012</v>
      </c>
      <c r="N1118" s="60">
        <f>(Table8[[#This Row],[Adj Close]]-Table8[[#This Row],[Forecast 6 Period ]])</f>
        <v>1.1873619089999892</v>
      </c>
      <c r="O1118" s="60">
        <f>Table8[[#This Row],[Erorr 2]]^2</f>
        <v>1.4098283029440986</v>
      </c>
      <c r="P1118" s="60">
        <f>ABS(Table8[[#This Row],[Erorr 2]])</f>
        <v>1.1873619089999892</v>
      </c>
      <c r="Q1118" s="8">
        <f>Table8[[#This Row],[Abs Erorr 4]]/Table8[[#This Row],[Adj Close]]</f>
        <v>1.3874573713840786E-2</v>
      </c>
    </row>
    <row r="1119" spans="6:17" x14ac:dyDescent="0.3">
      <c r="F1119" s="97">
        <v>45086</v>
      </c>
      <c r="G1119" s="98">
        <v>85.927200319999997</v>
      </c>
      <c r="H1119" s="60">
        <f t="shared" si="34"/>
        <v>85.359934237000004</v>
      </c>
      <c r="I1119" s="60">
        <f>(Table8[[#This Row],[Adj Close]]-Table8[[#This Row],[Forecast 3 Period]])</f>
        <v>0.5672660829999927</v>
      </c>
      <c r="J1119" s="60">
        <f>Table8[[#This Row],[Erorr ]]^2</f>
        <v>0.32179080892215461</v>
      </c>
      <c r="K1119" s="60">
        <f>ABS(Table8[[#This Row],[Erorr ]])</f>
        <v>0.5672660829999927</v>
      </c>
      <c r="L1119" s="8">
        <f>Table8[[#This Row],[Abs Erorr ]]/Table8[[#This Row],[Adj Close]]</f>
        <v>6.6017056402099322E-3</v>
      </c>
      <c r="M1119" s="64">
        <f t="shared" si="35"/>
        <v>84.833545685000004</v>
      </c>
      <c r="N1119" s="60">
        <f>(Table8[[#This Row],[Adj Close]]-Table8[[#This Row],[Forecast 6 Period ]])</f>
        <v>1.0936546349999929</v>
      </c>
      <c r="O1119" s="60">
        <f>Table8[[#This Row],[Erorr 2]]^2</f>
        <v>1.1960804606569677</v>
      </c>
      <c r="P1119" s="60">
        <f>ABS(Table8[[#This Row],[Erorr 2]])</f>
        <v>1.0936546349999929</v>
      </c>
      <c r="Q1119" s="8">
        <f>Table8[[#This Row],[Abs Erorr 4]]/Table8[[#This Row],[Adj Close]]</f>
        <v>1.2727688449374967E-2</v>
      </c>
    </row>
    <row r="1120" spans="6:17" x14ac:dyDescent="0.3">
      <c r="F1120" s="97">
        <v>45089</v>
      </c>
      <c r="G1120" s="98">
        <v>91.171157840000006</v>
      </c>
      <c r="H1120" s="60">
        <f t="shared" si="34"/>
        <v>85.523434451</v>
      </c>
      <c r="I1120" s="60">
        <f>(Table8[[#This Row],[Adj Close]]-Table8[[#This Row],[Forecast 3 Period]])</f>
        <v>5.6477233890000065</v>
      </c>
      <c r="J1120" s="60">
        <f>Table8[[#This Row],[Erorr ]]^2</f>
        <v>31.89677947865772</v>
      </c>
      <c r="K1120" s="60">
        <f>ABS(Table8[[#This Row],[Erorr ]])</f>
        <v>5.6477233890000065</v>
      </c>
      <c r="L1120" s="8">
        <f>Table8[[#This Row],[Abs Erorr ]]/Table8[[#This Row],[Adj Close]]</f>
        <v>6.1946382198100711E-2</v>
      </c>
      <c r="M1120" s="64">
        <f t="shared" si="35"/>
        <v>85.417758179999993</v>
      </c>
      <c r="N1120" s="60">
        <f>(Table8[[#This Row],[Adj Close]]-Table8[[#This Row],[Forecast 6 Period ]])</f>
        <v>5.7533996600000137</v>
      </c>
      <c r="O1120" s="60">
        <f>Table8[[#This Row],[Erorr 2]]^2</f>
        <v>33.101607647688276</v>
      </c>
      <c r="P1120" s="60">
        <f>ABS(Table8[[#This Row],[Erorr 2]])</f>
        <v>5.7533996600000137</v>
      </c>
      <c r="Q1120" s="8">
        <f>Table8[[#This Row],[Abs Erorr 4]]/Table8[[#This Row],[Adj Close]]</f>
        <v>6.310547980641959E-2</v>
      </c>
    </row>
    <row r="1121" spans="6:17" x14ac:dyDescent="0.3">
      <c r="F1121" s="97">
        <v>45090</v>
      </c>
      <c r="G1121" s="98">
        <v>93.224884029999998</v>
      </c>
      <c r="H1121" s="60">
        <f t="shared" si="34"/>
        <v>87.920101931000005</v>
      </c>
      <c r="I1121" s="60">
        <f>(Table8[[#This Row],[Adj Close]]-Table8[[#This Row],[Forecast 3 Period]])</f>
        <v>5.3047820989999934</v>
      </c>
      <c r="J1121" s="60">
        <f>Table8[[#This Row],[Erorr ]]^2</f>
        <v>28.140713117870774</v>
      </c>
      <c r="K1121" s="60">
        <f>ABS(Table8[[#This Row],[Erorr ]])</f>
        <v>5.3047820989999934</v>
      </c>
      <c r="L1121" s="8">
        <f>Table8[[#This Row],[Abs Erorr ]]/Table8[[#This Row],[Adj Close]]</f>
        <v>5.690306997102728E-2</v>
      </c>
      <c r="M1121" s="64">
        <f t="shared" si="35"/>
        <v>86.549296572000003</v>
      </c>
      <c r="N1121" s="60">
        <f>(Table8[[#This Row],[Adj Close]]-Table8[[#This Row],[Forecast 6 Period ]])</f>
        <v>6.6755874579999954</v>
      </c>
      <c r="O1121" s="60">
        <f>Table8[[#This Row],[Erorr 2]]^2</f>
        <v>44.563467909406839</v>
      </c>
      <c r="P1121" s="60">
        <f>ABS(Table8[[#This Row],[Erorr 2]])</f>
        <v>6.6755874579999954</v>
      </c>
      <c r="Q1121" s="8">
        <f>Table8[[#This Row],[Abs Erorr 4]]/Table8[[#This Row],[Adj Close]]</f>
        <v>7.1607355991472998E-2</v>
      </c>
    </row>
    <row r="1122" spans="6:17" x14ac:dyDescent="0.3">
      <c r="F1122" s="97">
        <v>45091</v>
      </c>
      <c r="G1122" s="98">
        <v>94.281646730000006</v>
      </c>
      <c r="H1122" s="60">
        <f t="shared" si="34"/>
        <v>90.419461059999989</v>
      </c>
      <c r="I1122" s="60">
        <f>(Table8[[#This Row],[Adj Close]]-Table8[[#This Row],[Forecast 3 Period]])</f>
        <v>3.8621856700000166</v>
      </c>
      <c r="J1122" s="60">
        <f>Table8[[#This Row],[Erorr ]]^2</f>
        <v>14.916478149553477</v>
      </c>
      <c r="K1122" s="60">
        <f>ABS(Table8[[#This Row],[Erorr ]])</f>
        <v>3.8621856700000166</v>
      </c>
      <c r="L1122" s="8">
        <f>Table8[[#This Row],[Abs Erorr ]]/Table8[[#This Row],[Adj Close]]</f>
        <v>4.0964342520028195E-2</v>
      </c>
      <c r="M1122" s="64">
        <f t="shared" si="35"/>
        <v>88.223177339000017</v>
      </c>
      <c r="N1122" s="60">
        <f>(Table8[[#This Row],[Adj Close]]-Table8[[#This Row],[Forecast 6 Period ]])</f>
        <v>6.0584693909999885</v>
      </c>
      <c r="O1122" s="60">
        <f>Table8[[#This Row],[Erorr 2]]^2</f>
        <v>36.705051361683772</v>
      </c>
      <c r="P1122" s="60">
        <f>ABS(Table8[[#This Row],[Erorr 2]])</f>
        <v>6.0584693909999885</v>
      </c>
      <c r="Q1122" s="8">
        <f>Table8[[#This Row],[Abs Erorr 4]]/Table8[[#This Row],[Adj Close]]</f>
        <v>6.4259265733340343E-2</v>
      </c>
    </row>
    <row r="1123" spans="6:17" x14ac:dyDescent="0.3">
      <c r="F1123" s="97">
        <v>45092</v>
      </c>
      <c r="G1123" s="98">
        <v>95.517868039999996</v>
      </c>
      <c r="H1123" s="60">
        <f t="shared" si="34"/>
        <v>93.031471253000007</v>
      </c>
      <c r="I1123" s="60">
        <f>(Table8[[#This Row],[Adj Close]]-Table8[[#This Row],[Forecast 3 Period]])</f>
        <v>2.4863967869999897</v>
      </c>
      <c r="J1123" s="60">
        <f>Table8[[#This Row],[Erorr ]]^2</f>
        <v>6.1821689824038719</v>
      </c>
      <c r="K1123" s="60">
        <f>ABS(Table8[[#This Row],[Erorr ]])</f>
        <v>2.4863967869999897</v>
      </c>
      <c r="L1123" s="8">
        <f>Table8[[#This Row],[Abs Erorr ]]/Table8[[#This Row],[Adj Close]]</f>
        <v>2.6030698109371139E-2</v>
      </c>
      <c r="M1123" s="64">
        <f t="shared" si="35"/>
        <v>89.971829225000008</v>
      </c>
      <c r="N1123" s="60">
        <f>(Table8[[#This Row],[Adj Close]]-Table8[[#This Row],[Forecast 6 Period ]])</f>
        <v>5.5460388149999886</v>
      </c>
      <c r="O1123" s="60">
        <f>Table8[[#This Row],[Erorr 2]]^2</f>
        <v>30.758546537486477</v>
      </c>
      <c r="P1123" s="60">
        <f>ABS(Table8[[#This Row],[Erorr 2]])</f>
        <v>5.5460388149999886</v>
      </c>
      <c r="Q1123" s="8">
        <f>Table8[[#This Row],[Abs Erorr 4]]/Table8[[#This Row],[Adj Close]]</f>
        <v>5.8062841317579189E-2</v>
      </c>
    </row>
    <row r="1124" spans="6:17" x14ac:dyDescent="0.3">
      <c r="F1124" s="97">
        <v>45093</v>
      </c>
      <c r="G1124" s="98">
        <v>94.889785770000003</v>
      </c>
      <c r="H1124" s="60">
        <f t="shared" si="34"/>
        <v>94.459106444</v>
      </c>
      <c r="I1124" s="60">
        <f>(Table8[[#This Row],[Adj Close]]-Table8[[#This Row],[Forecast 3 Period]])</f>
        <v>0.43067932600000347</v>
      </c>
      <c r="J1124" s="60">
        <f>Table8[[#This Row],[Erorr ]]^2</f>
        <v>0.18548468184381728</v>
      </c>
      <c r="K1124" s="60">
        <f>ABS(Table8[[#This Row],[Erorr ]])</f>
        <v>0.43067932600000347</v>
      </c>
      <c r="L1124" s="8">
        <f>Table8[[#This Row],[Abs Erorr ]]/Table8[[#This Row],[Adj Close]]</f>
        <v>4.5387321986784948E-3</v>
      </c>
      <c r="M1124" s="64">
        <f t="shared" si="35"/>
        <v>91.989657593000004</v>
      </c>
      <c r="N1124" s="60">
        <f>(Table8[[#This Row],[Adj Close]]-Table8[[#This Row],[Forecast 6 Period ]])</f>
        <v>2.9001281769999991</v>
      </c>
      <c r="O1124" s="60">
        <f>Table8[[#This Row],[Erorr 2]]^2</f>
        <v>8.4107434430293377</v>
      </c>
      <c r="P1124" s="60">
        <f>ABS(Table8[[#This Row],[Erorr 2]])</f>
        <v>2.9001281769999991</v>
      </c>
      <c r="Q1124" s="8">
        <f>Table8[[#This Row],[Abs Erorr 4]]/Table8[[#This Row],[Adj Close]]</f>
        <v>3.0563122821559711E-2</v>
      </c>
    </row>
    <row r="1125" spans="6:17" x14ac:dyDescent="0.3">
      <c r="F1125" s="97">
        <v>45097</v>
      </c>
      <c r="G1125" s="98">
        <v>93.89283752</v>
      </c>
      <c r="H1125" s="60">
        <f t="shared" si="34"/>
        <v>94.895768739000005</v>
      </c>
      <c r="I1125" s="60">
        <f>(Table8[[#This Row],[Adj Close]]-Table8[[#This Row],[Forecast 3 Period]])</f>
        <v>-1.0029312190000041</v>
      </c>
      <c r="J1125" s="60">
        <f>Table8[[#This Row],[Erorr ]]^2</f>
        <v>1.0058710300448344</v>
      </c>
      <c r="K1125" s="60">
        <f>ABS(Table8[[#This Row],[Erorr ]])</f>
        <v>1.0029312190000041</v>
      </c>
      <c r="L1125" s="8">
        <f>Table8[[#This Row],[Abs Erorr ]]/Table8[[#This Row],[Adj Close]]</f>
        <v>1.0681658425610696E-2</v>
      </c>
      <c r="M1125" s="64">
        <f t="shared" si="35"/>
        <v>93.292672730000007</v>
      </c>
      <c r="N1125" s="60">
        <f>(Table8[[#This Row],[Adj Close]]-Table8[[#This Row],[Forecast 6 Period ]])</f>
        <v>0.60016478999999379</v>
      </c>
      <c r="O1125" s="60">
        <f>Table8[[#This Row],[Erorr 2]]^2</f>
        <v>0.36019777515573664</v>
      </c>
      <c r="P1125" s="60">
        <f>ABS(Table8[[#This Row],[Erorr 2]])</f>
        <v>0.60016478999999379</v>
      </c>
      <c r="Q1125" s="8">
        <f>Table8[[#This Row],[Abs Erorr 4]]/Table8[[#This Row],[Adj Close]]</f>
        <v>6.3920188786727571E-3</v>
      </c>
    </row>
    <row r="1126" spans="6:17" x14ac:dyDescent="0.3">
      <c r="F1126" s="97">
        <v>45098</v>
      </c>
      <c r="G1126" s="98">
        <v>97.083076480000003</v>
      </c>
      <c r="H1126" s="60">
        <f t="shared" si="34"/>
        <v>94.679431150999989</v>
      </c>
      <c r="I1126" s="60">
        <f>(Table8[[#This Row],[Adj Close]]-Table8[[#This Row],[Forecast 3 Period]])</f>
        <v>2.4036453290000139</v>
      </c>
      <c r="J1126" s="60">
        <f>Table8[[#This Row],[Erorr ]]^2</f>
        <v>5.7775108676235849</v>
      </c>
      <c r="K1126" s="60">
        <f>ABS(Table8[[#This Row],[Erorr ]])</f>
        <v>2.4036453290000139</v>
      </c>
      <c r="L1126" s="8">
        <f>Table8[[#This Row],[Abs Erorr ]]/Table8[[#This Row],[Adj Close]]</f>
        <v>2.4758644000071287E-2</v>
      </c>
      <c r="M1126" s="64">
        <f t="shared" si="35"/>
        <v>94.156031799000019</v>
      </c>
      <c r="N1126" s="60">
        <f>(Table8[[#This Row],[Adj Close]]-Table8[[#This Row],[Forecast 6 Period ]])</f>
        <v>2.9270446809999839</v>
      </c>
      <c r="O1126" s="60">
        <f>Table8[[#This Row],[Erorr 2]]^2</f>
        <v>8.5675905645702972</v>
      </c>
      <c r="P1126" s="60">
        <f>ABS(Table8[[#This Row],[Erorr 2]])</f>
        <v>2.9270446809999839</v>
      </c>
      <c r="Q1126" s="8">
        <f>Table8[[#This Row],[Abs Erorr 4]]/Table8[[#This Row],[Adj Close]]</f>
        <v>3.0149896224219694E-2</v>
      </c>
    </row>
    <row r="1127" spans="6:17" x14ac:dyDescent="0.3">
      <c r="F1127" s="97">
        <v>45099</v>
      </c>
      <c r="G1127" s="98">
        <v>99.057044980000001</v>
      </c>
      <c r="H1127" s="60">
        <f t="shared" si="34"/>
        <v>95.468017579000019</v>
      </c>
      <c r="I1127" s="60">
        <f>(Table8[[#This Row],[Adj Close]]-Table8[[#This Row],[Forecast 3 Period]])</f>
        <v>3.5890274009999814</v>
      </c>
      <c r="J1127" s="60">
        <f>Table8[[#This Row],[Erorr ]]^2</f>
        <v>12.881117685128681</v>
      </c>
      <c r="K1127" s="60">
        <f>ABS(Table8[[#This Row],[Erorr ]])</f>
        <v>3.5890274009999814</v>
      </c>
      <c r="L1127" s="8">
        <f>Table8[[#This Row],[Abs Erorr ]]/Table8[[#This Row],[Adj Close]]</f>
        <v>3.6231924763398905E-2</v>
      </c>
      <c r="M1127" s="64">
        <f t="shared" si="35"/>
        <v>95.027366638000004</v>
      </c>
      <c r="N1127" s="60">
        <f>(Table8[[#This Row],[Adj Close]]-Table8[[#This Row],[Forecast 6 Period ]])</f>
        <v>4.0296783419999969</v>
      </c>
      <c r="O1127" s="60">
        <f>Table8[[#This Row],[Erorr 2]]^2</f>
        <v>16.238307539983843</v>
      </c>
      <c r="P1127" s="60">
        <f>ABS(Table8[[#This Row],[Erorr 2]])</f>
        <v>4.0296783419999969</v>
      </c>
      <c r="Q1127" s="8">
        <f>Table8[[#This Row],[Abs Erorr 4]]/Table8[[#This Row],[Adj Close]]</f>
        <v>4.0680381115887357E-2</v>
      </c>
    </row>
    <row r="1128" spans="6:17" x14ac:dyDescent="0.3">
      <c r="F1128" s="97">
        <v>45100</v>
      </c>
      <c r="G1128" s="98">
        <v>96.265579220000006</v>
      </c>
      <c r="H1128" s="60">
        <f t="shared" si="34"/>
        <v>96.915592191999991</v>
      </c>
      <c r="I1128" s="60">
        <f>(Table8[[#This Row],[Adj Close]]-Table8[[#This Row],[Forecast 3 Period]])</f>
        <v>-0.65001297199998476</v>
      </c>
      <c r="J1128" s="60">
        <f>Table8[[#This Row],[Erorr ]]^2</f>
        <v>0.42251686376825298</v>
      </c>
      <c r="K1128" s="60">
        <f>ABS(Table8[[#This Row],[Erorr ]])</f>
        <v>0.65001297199998476</v>
      </c>
      <c r="L1128" s="8">
        <f>Table8[[#This Row],[Abs Erorr ]]/Table8[[#This Row],[Adj Close]]</f>
        <v>6.7522885881617272E-3</v>
      </c>
      <c r="M1128" s="64">
        <f t="shared" si="35"/>
        <v>95.964500427000004</v>
      </c>
      <c r="N1128" s="60">
        <f>(Table8[[#This Row],[Adj Close]]-Table8[[#This Row],[Forecast 6 Period ]])</f>
        <v>0.30107879300000207</v>
      </c>
      <c r="O1128" s="60">
        <f>Table8[[#This Row],[Erorr 2]]^2</f>
        <v>9.064843959433809E-2</v>
      </c>
      <c r="P1128" s="60">
        <f>ABS(Table8[[#This Row],[Erorr 2]])</f>
        <v>0.30107879300000207</v>
      </c>
      <c r="Q1128" s="8">
        <f>Table8[[#This Row],[Abs Erorr 4]]/Table8[[#This Row],[Adj Close]]</f>
        <v>3.1275851185804775E-3</v>
      </c>
    </row>
    <row r="1129" spans="6:17" x14ac:dyDescent="0.3">
      <c r="F1129" s="97">
        <v>45103</v>
      </c>
      <c r="G1129" s="98">
        <v>96.30545807</v>
      </c>
      <c r="H1129" s="60">
        <f t="shared" si="34"/>
        <v>97.348268125999994</v>
      </c>
      <c r="I1129" s="60">
        <f>(Table8[[#This Row],[Adj Close]]-Table8[[#This Row],[Forecast 3 Period]])</f>
        <v>-1.0428100559999933</v>
      </c>
      <c r="J1129" s="60">
        <f>Table8[[#This Row],[Erorr ]]^2</f>
        <v>1.0874528128947092</v>
      </c>
      <c r="K1129" s="60">
        <f>ABS(Table8[[#This Row],[Erorr ]])</f>
        <v>1.0428100559999933</v>
      </c>
      <c r="L1129" s="8">
        <f>Table8[[#This Row],[Abs Erorr ]]/Table8[[#This Row],[Adj Close]]</f>
        <v>1.0828151144268716E-2</v>
      </c>
      <c r="M1129" s="64">
        <f t="shared" si="35"/>
        <v>96.300473021000016</v>
      </c>
      <c r="N1129" s="60">
        <f>(Table8[[#This Row],[Adj Close]]-Table8[[#This Row],[Forecast 6 Period ]])</f>
        <v>4.9850489999840875E-3</v>
      </c>
      <c r="O1129" s="60">
        <f>Table8[[#This Row],[Erorr 2]]^2</f>
        <v>2.4850713532242349E-5</v>
      </c>
      <c r="P1129" s="60">
        <f>ABS(Table8[[#This Row],[Erorr 2]])</f>
        <v>4.9850489999840875E-3</v>
      </c>
      <c r="Q1129" s="8">
        <f>Table8[[#This Row],[Abs Erorr 4]]/Table8[[#This Row],[Adj Close]]</f>
        <v>5.176289173933096E-5</v>
      </c>
    </row>
    <row r="1130" spans="6:17" x14ac:dyDescent="0.3">
      <c r="F1130" s="97">
        <v>45104</v>
      </c>
      <c r="G1130" s="98">
        <v>95.358360289999993</v>
      </c>
      <c r="H1130" s="60">
        <f t="shared" si="34"/>
        <v>97.118970488000002</v>
      </c>
      <c r="I1130" s="60">
        <f>(Table8[[#This Row],[Adj Close]]-Table8[[#This Row],[Forecast 3 Period]])</f>
        <v>-1.7606101980000091</v>
      </c>
      <c r="J1130" s="60">
        <f>Table8[[#This Row],[Erorr ]]^2</f>
        <v>3.0997482693016312</v>
      </c>
      <c r="K1130" s="60">
        <f>ABS(Table8[[#This Row],[Erorr ]])</f>
        <v>1.7606101980000091</v>
      </c>
      <c r="L1130" s="8">
        <f>Table8[[#This Row],[Abs Erorr ]]/Table8[[#This Row],[Adj Close]]</f>
        <v>1.8463092199212661E-2</v>
      </c>
      <c r="M1130" s="64">
        <f t="shared" si="35"/>
        <v>96.620494078999997</v>
      </c>
      <c r="N1130" s="60">
        <f>(Table8[[#This Row],[Adj Close]]-Table8[[#This Row],[Forecast 6 Period ]])</f>
        <v>-1.2621337890000035</v>
      </c>
      <c r="O1130" s="60">
        <f>Table8[[#This Row],[Erorr 2]]^2</f>
        <v>1.5929817013355054</v>
      </c>
      <c r="P1130" s="60">
        <f>ABS(Table8[[#This Row],[Erorr 2]])</f>
        <v>1.2621337890000035</v>
      </c>
      <c r="Q1130" s="8">
        <f>Table8[[#This Row],[Abs Erorr 4]]/Table8[[#This Row],[Adj Close]]</f>
        <v>1.3235690978343725E-2</v>
      </c>
    </row>
    <row r="1131" spans="6:17" x14ac:dyDescent="0.3">
      <c r="F1131" s="97">
        <v>45105</v>
      </c>
      <c r="G1131" s="98">
        <v>93.862930300000002</v>
      </c>
      <c r="H1131" s="60">
        <f t="shared" si="34"/>
        <v>95.914655302999989</v>
      </c>
      <c r="I1131" s="60">
        <f>(Table8[[#This Row],[Adj Close]]-Table8[[#This Row],[Forecast 3 Period]])</f>
        <v>-2.0517250029999872</v>
      </c>
      <c r="J1131" s="60">
        <f>Table8[[#This Row],[Erorr ]]^2</f>
        <v>4.2095754879352976</v>
      </c>
      <c r="K1131" s="60">
        <f>ABS(Table8[[#This Row],[Erorr ]])</f>
        <v>2.0517250029999872</v>
      </c>
      <c r="L1131" s="8">
        <f>Table8[[#This Row],[Abs Erorr ]]/Table8[[#This Row],[Adj Close]]</f>
        <v>2.1858735886919004E-2</v>
      </c>
      <c r="M1131" s="64">
        <f t="shared" si="35"/>
        <v>96.494879912000002</v>
      </c>
      <c r="N1131" s="60">
        <f>(Table8[[#This Row],[Adj Close]]-Table8[[#This Row],[Forecast 6 Period ]])</f>
        <v>-2.6319496119999997</v>
      </c>
      <c r="O1131" s="60">
        <f>Table8[[#This Row],[Erorr 2]]^2</f>
        <v>6.9271587601069484</v>
      </c>
      <c r="P1131" s="60">
        <f>ABS(Table8[[#This Row],[Erorr 2]])</f>
        <v>2.6319496119999997</v>
      </c>
      <c r="Q1131" s="8">
        <f>Table8[[#This Row],[Abs Erorr 4]]/Table8[[#This Row],[Adj Close]]</f>
        <v>2.8040352070704527E-2</v>
      </c>
    </row>
    <row r="1132" spans="6:17" x14ac:dyDescent="0.3">
      <c r="F1132" s="97">
        <v>45106</v>
      </c>
      <c r="G1132" s="98">
        <v>94.092224119999997</v>
      </c>
      <c r="H1132" s="60">
        <f t="shared" si="34"/>
        <v>95.044317628000002</v>
      </c>
      <c r="I1132" s="60">
        <f>(Table8[[#This Row],[Adj Close]]-Table8[[#This Row],[Forecast 3 Period]])</f>
        <v>-0.95209350800000436</v>
      </c>
      <c r="J1132" s="60">
        <f>Table8[[#This Row],[Erorr ]]^2</f>
        <v>0.90648204797575438</v>
      </c>
      <c r="K1132" s="60">
        <f>ABS(Table8[[#This Row],[Erorr ]])</f>
        <v>0.95209350800000436</v>
      </c>
      <c r="L1132" s="8">
        <f>Table8[[#This Row],[Abs Erorr ]]/Table8[[#This Row],[Adj Close]]</f>
        <v>1.0118726780076505E-2</v>
      </c>
      <c r="M1132" s="64">
        <f t="shared" si="35"/>
        <v>95.972477722000008</v>
      </c>
      <c r="N1132" s="60">
        <f>(Table8[[#This Row],[Adj Close]]-Table8[[#This Row],[Forecast 6 Period ]])</f>
        <v>-1.8802536020000105</v>
      </c>
      <c r="O1132" s="60">
        <f>Table8[[#This Row],[Erorr 2]]^2</f>
        <v>3.5353536078340135</v>
      </c>
      <c r="P1132" s="60">
        <f>ABS(Table8[[#This Row],[Erorr 2]])</f>
        <v>1.8802536020000105</v>
      </c>
      <c r="Q1132" s="8">
        <f>Table8[[#This Row],[Abs Erorr 4]]/Table8[[#This Row],[Adj Close]]</f>
        <v>1.998309232867149E-2</v>
      </c>
    </row>
    <row r="1133" spans="6:17" x14ac:dyDescent="0.3">
      <c r="F1133" s="97">
        <v>45107</v>
      </c>
      <c r="G1133" s="98">
        <v>97.043197629999995</v>
      </c>
      <c r="H1133" s="60">
        <f t="shared" si="34"/>
        <v>94.403276824999992</v>
      </c>
      <c r="I1133" s="60">
        <f>(Table8[[#This Row],[Adj Close]]-Table8[[#This Row],[Forecast 3 Period]])</f>
        <v>2.6399208050000027</v>
      </c>
      <c r="J1133" s="60">
        <f>Table8[[#This Row],[Erorr ]]^2</f>
        <v>6.9691818566718622</v>
      </c>
      <c r="K1133" s="60">
        <f>ABS(Table8[[#This Row],[Erorr ]])</f>
        <v>2.6399208050000027</v>
      </c>
      <c r="L1133" s="8">
        <f>Table8[[#This Row],[Abs Erorr ]]/Table8[[#This Row],[Adj Close]]</f>
        <v>2.7203563665176424E-2</v>
      </c>
      <c r="M1133" s="64">
        <f t="shared" si="35"/>
        <v>95.456056976000028</v>
      </c>
      <c r="N1133" s="60">
        <f>(Table8[[#This Row],[Adj Close]]-Table8[[#This Row],[Forecast 6 Period ]])</f>
        <v>1.5871406539999668</v>
      </c>
      <c r="O1133" s="60">
        <f>Table8[[#This Row],[Erorr 2]]^2</f>
        <v>2.5190154555794426</v>
      </c>
      <c r="P1133" s="60">
        <f>ABS(Table8[[#This Row],[Erorr 2]])</f>
        <v>1.5871406539999668</v>
      </c>
      <c r="Q1133" s="8">
        <f>Table8[[#This Row],[Abs Erorr 4]]/Table8[[#This Row],[Adj Close]]</f>
        <v>1.6354991310687367E-2</v>
      </c>
    </row>
    <row r="1134" spans="6:17" x14ac:dyDescent="0.3">
      <c r="F1134" s="97">
        <v>45110</v>
      </c>
      <c r="G1134" s="98">
        <v>96.514816280000005</v>
      </c>
      <c r="H1134" s="60">
        <f t="shared" si="34"/>
        <v>95.203825378000005</v>
      </c>
      <c r="I1134" s="60">
        <f>(Table8[[#This Row],[Adj Close]]-Table8[[#This Row],[Forecast 3 Period]])</f>
        <v>1.3109909020000003</v>
      </c>
      <c r="J1134" s="60">
        <f>Table8[[#This Row],[Erorr ]]^2</f>
        <v>1.7186971451267745</v>
      </c>
      <c r="K1134" s="60">
        <f>ABS(Table8[[#This Row],[Erorr ]])</f>
        <v>1.3109909020000003</v>
      </c>
      <c r="L1134" s="8">
        <f>Table8[[#This Row],[Abs Erorr ]]/Table8[[#This Row],[Adj Close]]</f>
        <v>1.3583312412849368E-2</v>
      </c>
      <c r="M1134" s="64">
        <f t="shared" si="35"/>
        <v>95.328446197000005</v>
      </c>
      <c r="N1134" s="60">
        <f>(Table8[[#This Row],[Adj Close]]-Table8[[#This Row],[Forecast 6 Period ]])</f>
        <v>1.1863700829999999</v>
      </c>
      <c r="O1134" s="60">
        <f>Table8[[#This Row],[Erorr 2]]^2</f>
        <v>1.4074739738374267</v>
      </c>
      <c r="P1134" s="60">
        <f>ABS(Table8[[#This Row],[Erorr 2]])</f>
        <v>1.1863700829999999</v>
      </c>
      <c r="Q1134" s="8">
        <f>Table8[[#This Row],[Abs Erorr 4]]/Table8[[#This Row],[Adj Close]]</f>
        <v>1.2292103209917646E-2</v>
      </c>
    </row>
    <row r="1135" spans="6:17" x14ac:dyDescent="0.3">
      <c r="F1135" s="97">
        <v>45112</v>
      </c>
      <c r="G1135" s="98">
        <v>94.550819399999995</v>
      </c>
      <c r="H1135" s="60">
        <f t="shared" si="34"/>
        <v>95.946553037000001</v>
      </c>
      <c r="I1135" s="60">
        <f>(Table8[[#This Row],[Adj Close]]-Table8[[#This Row],[Forecast 3 Period]])</f>
        <v>-1.3957336370000064</v>
      </c>
      <c r="J1135" s="60">
        <f>Table8[[#This Row],[Erorr ]]^2</f>
        <v>1.9480723854532656</v>
      </c>
      <c r="K1135" s="60">
        <f>ABS(Table8[[#This Row],[Erorr ]])</f>
        <v>1.3957336370000064</v>
      </c>
      <c r="L1135" s="8">
        <f>Table8[[#This Row],[Abs Erorr ]]/Table8[[#This Row],[Adj Close]]</f>
        <v>1.4761729679944015E-2</v>
      </c>
      <c r="M1135" s="64">
        <f t="shared" si="35"/>
        <v>95.469015501999991</v>
      </c>
      <c r="N1135" s="60">
        <f>(Table8[[#This Row],[Adj Close]]-Table8[[#This Row],[Forecast 6 Period ]])</f>
        <v>-0.91819610199999602</v>
      </c>
      <c r="O1135" s="60">
        <f>Table8[[#This Row],[Erorr 2]]^2</f>
        <v>0.8430840817279871</v>
      </c>
      <c r="P1135" s="60">
        <f>ABS(Table8[[#This Row],[Erorr 2]])</f>
        <v>0.91819610199999602</v>
      </c>
      <c r="Q1135" s="8">
        <f>Table8[[#This Row],[Abs Erorr 4]]/Table8[[#This Row],[Adj Close]]</f>
        <v>9.7111384949033677E-3</v>
      </c>
    </row>
    <row r="1136" spans="6:17" x14ac:dyDescent="0.3">
      <c r="F1136" s="97">
        <v>45113</v>
      </c>
      <c r="G1136" s="98">
        <v>89.815307619999999</v>
      </c>
      <c r="H1136" s="60">
        <f t="shared" si="34"/>
        <v>95.887731932999998</v>
      </c>
      <c r="I1136" s="60">
        <f>(Table8[[#This Row],[Adj Close]]-Table8[[#This Row],[Forecast 3 Period]])</f>
        <v>-6.0724243129999991</v>
      </c>
      <c r="J1136" s="60">
        <f>Table8[[#This Row],[Erorr ]]^2</f>
        <v>36.874337037113513</v>
      </c>
      <c r="K1136" s="60">
        <f>ABS(Table8[[#This Row],[Erorr ]])</f>
        <v>6.0724243129999991</v>
      </c>
      <c r="L1136" s="8">
        <f>Table8[[#This Row],[Abs Erorr ]]/Table8[[#This Row],[Adj Close]]</f>
        <v>6.7610126535354614E-2</v>
      </c>
      <c r="M1136" s="64">
        <f t="shared" si="35"/>
        <v>95.362340544999995</v>
      </c>
      <c r="N1136" s="60">
        <f>(Table8[[#This Row],[Adj Close]]-Table8[[#This Row],[Forecast 6 Period ]])</f>
        <v>-5.5470329249999963</v>
      </c>
      <c r="O1136" s="60">
        <f>Table8[[#This Row],[Erorr 2]]^2</f>
        <v>30.769574271034013</v>
      </c>
      <c r="P1136" s="60">
        <f>ABS(Table8[[#This Row],[Erorr 2]])</f>
        <v>5.5470329249999963</v>
      </c>
      <c r="Q1136" s="8">
        <f>Table8[[#This Row],[Abs Erorr 4]]/Table8[[#This Row],[Adj Close]]</f>
        <v>6.1760440085213135E-2</v>
      </c>
    </row>
    <row r="1137" spans="6:17" x14ac:dyDescent="0.3">
      <c r="F1137" s="97">
        <v>45114</v>
      </c>
      <c r="G1137" s="98">
        <v>91.14125061</v>
      </c>
      <c r="H1137" s="60">
        <f t="shared" si="34"/>
        <v>93.245813752000004</v>
      </c>
      <c r="I1137" s="60">
        <f>(Table8[[#This Row],[Adj Close]]-Table8[[#This Row],[Forecast 3 Period]])</f>
        <v>-2.1045631420000035</v>
      </c>
      <c r="J1137" s="60">
        <f>Table8[[#This Row],[Erorr ]]^2</f>
        <v>4.429186018664927</v>
      </c>
      <c r="K1137" s="60">
        <f>ABS(Table8[[#This Row],[Erorr ]])</f>
        <v>2.1045631420000035</v>
      </c>
      <c r="L1137" s="8">
        <f>Table8[[#This Row],[Abs Erorr ]]/Table8[[#This Row],[Adj Close]]</f>
        <v>2.3091225190727097E-2</v>
      </c>
      <c r="M1137" s="64">
        <f t="shared" si="35"/>
        <v>94.380343628000006</v>
      </c>
      <c r="N1137" s="60">
        <f>(Table8[[#This Row],[Adj Close]]-Table8[[#This Row],[Forecast 6 Period ]])</f>
        <v>-3.2390930180000055</v>
      </c>
      <c r="O1137" s="60">
        <f>Table8[[#This Row],[Erorr 2]]^2</f>
        <v>10.491723579256384</v>
      </c>
      <c r="P1137" s="60">
        <f>ABS(Table8[[#This Row],[Erorr 2]])</f>
        <v>3.2390930180000055</v>
      </c>
      <c r="Q1137" s="8">
        <f>Table8[[#This Row],[Abs Erorr 4]]/Table8[[#This Row],[Adj Close]]</f>
        <v>3.5539264562654715E-2</v>
      </c>
    </row>
    <row r="1138" spans="6:17" x14ac:dyDescent="0.3">
      <c r="F1138" s="97">
        <v>45117</v>
      </c>
      <c r="G1138" s="98">
        <v>91.918869020000002</v>
      </c>
      <c r="H1138" s="60">
        <f t="shared" si="34"/>
        <v>91.766338349999998</v>
      </c>
      <c r="I1138" s="60">
        <f>(Table8[[#This Row],[Adj Close]]-Table8[[#This Row],[Forecast 3 Period]])</f>
        <v>0.15253067000000442</v>
      </c>
      <c r="J1138" s="60">
        <f>Table8[[#This Row],[Erorr ]]^2</f>
        <v>2.3265605290650249E-2</v>
      </c>
      <c r="K1138" s="60">
        <f>ABS(Table8[[#This Row],[Erorr ]])</f>
        <v>0.15253067000000442</v>
      </c>
      <c r="L1138" s="8">
        <f>Table8[[#This Row],[Abs Erorr ]]/Table8[[#This Row],[Adj Close]]</f>
        <v>1.6594054259611952E-3</v>
      </c>
      <c r="M1138" s="64">
        <f t="shared" si="35"/>
        <v>93.517980957000006</v>
      </c>
      <c r="N1138" s="60">
        <f>(Table8[[#This Row],[Adj Close]]-Table8[[#This Row],[Forecast 6 Period ]])</f>
        <v>-1.5991119370000035</v>
      </c>
      <c r="O1138" s="60">
        <f>Table8[[#This Row],[Erorr 2]]^2</f>
        <v>2.5571589870559035</v>
      </c>
      <c r="P1138" s="60">
        <f>ABS(Table8[[#This Row],[Erorr 2]])</f>
        <v>1.5991119370000035</v>
      </c>
      <c r="Q1138" s="8">
        <f>Table8[[#This Row],[Abs Erorr 4]]/Table8[[#This Row],[Adj Close]]</f>
        <v>1.7396993175058145E-2</v>
      </c>
    </row>
    <row r="1139" spans="6:17" x14ac:dyDescent="0.3">
      <c r="F1139" s="97">
        <v>45118</v>
      </c>
      <c r="G1139" s="98">
        <v>94.431190490000006</v>
      </c>
      <c r="H1139" s="60">
        <f t="shared" si="34"/>
        <v>91.054515077000005</v>
      </c>
      <c r="I1139" s="60">
        <f>(Table8[[#This Row],[Adj Close]]-Table8[[#This Row],[Forecast 3 Period]])</f>
        <v>3.376675413000001</v>
      </c>
      <c r="J1139" s="60">
        <f>Table8[[#This Row],[Erorr ]]^2</f>
        <v>11.401936844758726</v>
      </c>
      <c r="K1139" s="60">
        <f>ABS(Table8[[#This Row],[Erorr ]])</f>
        <v>3.376675413000001</v>
      </c>
      <c r="L1139" s="8">
        <f>Table8[[#This Row],[Abs Erorr ]]/Table8[[#This Row],[Adj Close]]</f>
        <v>3.5758051926260331E-2</v>
      </c>
      <c r="M1139" s="64">
        <f t="shared" si="35"/>
        <v>92.841050721000002</v>
      </c>
      <c r="N1139" s="60">
        <f>(Table8[[#This Row],[Adj Close]]-Table8[[#This Row],[Forecast 6 Period ]])</f>
        <v>1.5901397690000039</v>
      </c>
      <c r="O1139" s="60">
        <f>Table8[[#This Row],[Erorr 2]]^2</f>
        <v>2.5285444849553858</v>
      </c>
      <c r="P1139" s="60">
        <f>ABS(Table8[[#This Row],[Erorr 2]])</f>
        <v>1.5901397690000039</v>
      </c>
      <c r="Q1139" s="8">
        <f>Table8[[#This Row],[Abs Erorr 4]]/Table8[[#This Row],[Adj Close]]</f>
        <v>1.6839137161660533E-2</v>
      </c>
    </row>
    <row r="1140" spans="6:17" x14ac:dyDescent="0.3">
      <c r="F1140" s="97">
        <v>45119</v>
      </c>
      <c r="G1140" s="98">
        <v>96.514816280000005</v>
      </c>
      <c r="H1140" s="60">
        <f t="shared" si="34"/>
        <v>92.690512085000009</v>
      </c>
      <c r="I1140" s="60">
        <f>(Table8[[#This Row],[Adj Close]]-Table8[[#This Row],[Forecast 3 Period]])</f>
        <v>3.8243041949999963</v>
      </c>
      <c r="J1140" s="60">
        <f>Table8[[#This Row],[Erorr ]]^2</f>
        <v>14.625302575894569</v>
      </c>
      <c r="K1140" s="60">
        <f>ABS(Table8[[#This Row],[Erorr ]])</f>
        <v>3.8243041949999963</v>
      </c>
      <c r="L1140" s="8">
        <f>Table8[[#This Row],[Abs Erorr ]]/Table8[[#This Row],[Adj Close]]</f>
        <v>3.9624011549742509E-2</v>
      </c>
      <c r="M1140" s="64">
        <f t="shared" si="35"/>
        <v>92.567887116000009</v>
      </c>
      <c r="N1140" s="60">
        <f>(Table8[[#This Row],[Adj Close]]-Table8[[#This Row],[Forecast 6 Period ]])</f>
        <v>3.9469291639999966</v>
      </c>
      <c r="O1140" s="60">
        <f>Table8[[#This Row],[Erorr 2]]^2</f>
        <v>15.578249825633712</v>
      </c>
      <c r="P1140" s="60">
        <f>ABS(Table8[[#This Row],[Erorr 2]])</f>
        <v>3.9469291639999966</v>
      </c>
      <c r="Q1140" s="8">
        <f>Table8[[#This Row],[Abs Erorr 4]]/Table8[[#This Row],[Adj Close]]</f>
        <v>4.0894541544269483E-2</v>
      </c>
    </row>
    <row r="1141" spans="6:17" x14ac:dyDescent="0.3">
      <c r="F1141" s="97">
        <v>45120</v>
      </c>
      <c r="G1141" s="98">
        <v>97.392135620000005</v>
      </c>
      <c r="H1141" s="60">
        <f t="shared" si="34"/>
        <v>94.510944365</v>
      </c>
      <c r="I1141" s="60">
        <f>(Table8[[#This Row],[Adj Close]]-Table8[[#This Row],[Forecast 3 Period]])</f>
        <v>2.8811912550000045</v>
      </c>
      <c r="J1141" s="60">
        <f>Table8[[#This Row],[Erorr ]]^2</f>
        <v>8.3012630478885008</v>
      </c>
      <c r="K1141" s="60">
        <f>ABS(Table8[[#This Row],[Erorr ]])</f>
        <v>2.8811912550000045</v>
      </c>
      <c r="L1141" s="8">
        <f>Table8[[#This Row],[Abs Erorr ]]/Table8[[#This Row],[Adj Close]]</f>
        <v>2.9583407701846681E-2</v>
      </c>
      <c r="M1141" s="64">
        <f t="shared" si="35"/>
        <v>93.237837982000016</v>
      </c>
      <c r="N1141" s="60">
        <f>(Table8[[#This Row],[Adj Close]]-Table8[[#This Row],[Forecast 6 Period ]])</f>
        <v>4.1542976379999885</v>
      </c>
      <c r="O1141" s="60">
        <f>Table8[[#This Row],[Erorr 2]]^2</f>
        <v>17.258188865092283</v>
      </c>
      <c r="P1141" s="60">
        <f>ABS(Table8[[#This Row],[Erorr 2]])</f>
        <v>4.1542976379999885</v>
      </c>
      <c r="Q1141" s="8">
        <f>Table8[[#This Row],[Abs Erorr 4]]/Table8[[#This Row],[Adj Close]]</f>
        <v>4.2655370595928083E-2</v>
      </c>
    </row>
    <row r="1142" spans="6:17" x14ac:dyDescent="0.3">
      <c r="F1142" s="97">
        <v>45121</v>
      </c>
      <c r="G1142" s="98">
        <v>96.714210510000001</v>
      </c>
      <c r="H1142" s="60">
        <f t="shared" si="34"/>
        <v>96.240656279000007</v>
      </c>
      <c r="I1142" s="60">
        <f>(Table8[[#This Row],[Adj Close]]-Table8[[#This Row],[Forecast 3 Period]])</f>
        <v>0.47355423099999427</v>
      </c>
      <c r="J1142" s="60">
        <f>Table8[[#This Row],[Erorr ]]^2</f>
        <v>0.22425360969799593</v>
      </c>
      <c r="K1142" s="60">
        <f>ABS(Table8[[#This Row],[Erorr ]])</f>
        <v>0.47355423099999427</v>
      </c>
      <c r="L1142" s="8">
        <f>Table8[[#This Row],[Abs Erorr ]]/Table8[[#This Row],[Adj Close]]</f>
        <v>4.8964286478979215E-3</v>
      </c>
      <c r="M1142" s="64">
        <f t="shared" si="35"/>
        <v>94.147058105000013</v>
      </c>
      <c r="N1142" s="60">
        <f>(Table8[[#This Row],[Adj Close]]-Table8[[#This Row],[Forecast 6 Period ]])</f>
        <v>2.5671524049999874</v>
      </c>
      <c r="O1142" s="60">
        <f>Table8[[#This Row],[Erorr 2]]^2</f>
        <v>6.5902714704972194</v>
      </c>
      <c r="P1142" s="60">
        <f>ABS(Table8[[#This Row],[Erorr 2]])</f>
        <v>2.5671524049999874</v>
      </c>
      <c r="Q1142" s="8">
        <f>Table8[[#This Row],[Abs Erorr 4]]/Table8[[#This Row],[Adj Close]]</f>
        <v>2.6543693956272853E-2</v>
      </c>
    </row>
    <row r="1143" spans="6:17" x14ac:dyDescent="0.3">
      <c r="F1143" s="97">
        <v>45124</v>
      </c>
      <c r="G1143" s="98">
        <v>96.903625489999996</v>
      </c>
      <c r="H1143" s="60">
        <f t="shared" si="34"/>
        <v>96.857769774000005</v>
      </c>
      <c r="I1143" s="60">
        <f>(Table8[[#This Row],[Adj Close]]-Table8[[#This Row],[Forecast 3 Period]])</f>
        <v>4.5855715999991276E-2</v>
      </c>
      <c r="J1143" s="60">
        <f>Table8[[#This Row],[Erorr ]]^2</f>
        <v>2.1027466898718558E-3</v>
      </c>
      <c r="K1143" s="60">
        <f>ABS(Table8[[#This Row],[Erorr ]])</f>
        <v>4.5855715999991276E-2</v>
      </c>
      <c r="L1143" s="8">
        <f>Table8[[#This Row],[Abs Erorr ]]/Table8[[#This Row],[Adj Close]]</f>
        <v>4.7320949828366714E-4</v>
      </c>
      <c r="M1143" s="64">
        <f t="shared" si="35"/>
        <v>95.316482543000021</v>
      </c>
      <c r="N1143" s="60">
        <f>(Table8[[#This Row],[Adj Close]]-Table8[[#This Row],[Forecast 6 Period ]])</f>
        <v>1.5871429469999754</v>
      </c>
      <c r="O1143" s="60">
        <f>Table8[[#This Row],[Erorr 2]]^2</f>
        <v>2.5190227342117666</v>
      </c>
      <c r="P1143" s="60">
        <f>ABS(Table8[[#This Row],[Erorr 2]])</f>
        <v>1.5871429469999754</v>
      </c>
      <c r="Q1143" s="8">
        <f>Table8[[#This Row],[Abs Erorr 4]]/Table8[[#This Row],[Adj Close]]</f>
        <v>1.6378571379290253E-2</v>
      </c>
    </row>
    <row r="1144" spans="6:17" x14ac:dyDescent="0.3">
      <c r="F1144" s="97">
        <v>45125</v>
      </c>
      <c r="G1144" s="98">
        <v>97.053169249999996</v>
      </c>
      <c r="H1144" s="60">
        <f t="shared" si="34"/>
        <v>96.993354034999996</v>
      </c>
      <c r="I1144" s="60">
        <f>(Table8[[#This Row],[Adj Close]]-Table8[[#This Row],[Forecast 3 Period]])</f>
        <v>5.9815215000000421E-2</v>
      </c>
      <c r="J1144" s="60">
        <f>Table8[[#This Row],[Erorr ]]^2</f>
        <v>3.5778599454962755E-3</v>
      </c>
      <c r="K1144" s="60">
        <f>ABS(Table8[[#This Row],[Erorr ]])</f>
        <v>5.9815215000000421E-2</v>
      </c>
      <c r="L1144" s="8">
        <f>Table8[[#This Row],[Abs Erorr ]]/Table8[[#This Row],[Adj Close]]</f>
        <v>6.1631387683921946E-4</v>
      </c>
      <c r="M1144" s="64">
        <f t="shared" si="35"/>
        <v>96.139963531000006</v>
      </c>
      <c r="N1144" s="60">
        <f>(Table8[[#This Row],[Adj Close]]-Table8[[#This Row],[Forecast 6 Period ]])</f>
        <v>0.91320571899998981</v>
      </c>
      <c r="O1144" s="60">
        <f>Table8[[#This Row],[Erorr 2]]^2</f>
        <v>0.83394468521428833</v>
      </c>
      <c r="P1144" s="60">
        <f>ABS(Table8[[#This Row],[Erorr 2]])</f>
        <v>0.91320571899998981</v>
      </c>
      <c r="Q1144" s="8">
        <f>Table8[[#This Row],[Abs Erorr 4]]/Table8[[#This Row],[Adj Close]]</f>
        <v>9.4093343479351634E-3</v>
      </c>
    </row>
    <row r="1145" spans="6:17" x14ac:dyDescent="0.3">
      <c r="F1145" s="97">
        <v>45126</v>
      </c>
      <c r="G1145" s="98">
        <v>96.285522459999996</v>
      </c>
      <c r="H1145" s="60">
        <f t="shared" si="34"/>
        <v>96.906618500000008</v>
      </c>
      <c r="I1145" s="60">
        <f>(Table8[[#This Row],[Adj Close]]-Table8[[#This Row],[Forecast 3 Period]])</f>
        <v>-0.62109604000001184</v>
      </c>
      <c r="J1145" s="60">
        <f>Table8[[#This Row],[Erorr ]]^2</f>
        <v>0.38576029090369629</v>
      </c>
      <c r="K1145" s="60">
        <f>ABS(Table8[[#This Row],[Erorr ]])</f>
        <v>0.62109604000001184</v>
      </c>
      <c r="L1145" s="8">
        <f>Table8[[#This Row],[Abs Erorr ]]/Table8[[#This Row],[Adj Close]]</f>
        <v>6.4505651953857806E-3</v>
      </c>
      <c r="M1145" s="64">
        <f t="shared" si="35"/>
        <v>96.707228851000011</v>
      </c>
      <c r="N1145" s="60">
        <f>(Table8[[#This Row],[Adj Close]]-Table8[[#This Row],[Forecast 6 Period ]])</f>
        <v>-0.42170639100001495</v>
      </c>
      <c r="O1145" s="60">
        <f>Table8[[#This Row],[Erorr 2]]^2</f>
        <v>0.17783628021025749</v>
      </c>
      <c r="P1145" s="60">
        <f>ABS(Table8[[#This Row],[Erorr 2]])</f>
        <v>0.42170639100001495</v>
      </c>
      <c r="Q1145" s="8">
        <f>Table8[[#This Row],[Abs Erorr 4]]/Table8[[#This Row],[Adj Close]]</f>
        <v>4.3797486914526002E-3</v>
      </c>
    </row>
    <row r="1146" spans="6:17" x14ac:dyDescent="0.3">
      <c r="F1146" s="97">
        <v>45127</v>
      </c>
      <c r="G1146" s="98">
        <v>94.520912170000003</v>
      </c>
      <c r="H1146" s="60">
        <f t="shared" si="34"/>
        <v>96.701247405999993</v>
      </c>
      <c r="I1146" s="60">
        <f>(Table8[[#This Row],[Adj Close]]-Table8[[#This Row],[Forecast 3 Period]])</f>
        <v>-2.1803352359999906</v>
      </c>
      <c r="J1146" s="60">
        <f>Table8[[#This Row],[Erorr ]]^2</f>
        <v>4.753861741343135</v>
      </c>
      <c r="K1146" s="60">
        <f>ABS(Table8[[#This Row],[Erorr ]])</f>
        <v>2.1803352359999906</v>
      </c>
      <c r="L1146" s="8">
        <f>Table8[[#This Row],[Abs Erorr ]]/Table8[[#This Row],[Adj Close]]</f>
        <v>2.3067225928570835E-2</v>
      </c>
      <c r="M1146" s="64">
        <f t="shared" si="35"/>
        <v>96.782000732</v>
      </c>
      <c r="N1146" s="60">
        <f>(Table8[[#This Row],[Adj Close]]-Table8[[#This Row],[Forecast 6 Period ]])</f>
        <v>-2.2610885619999976</v>
      </c>
      <c r="O1146" s="60">
        <f>Table8[[#This Row],[Erorr 2]]^2</f>
        <v>5.1125214852072167</v>
      </c>
      <c r="P1146" s="60">
        <f>ABS(Table8[[#This Row],[Erorr 2]])</f>
        <v>2.2610885619999976</v>
      </c>
      <c r="Q1146" s="8">
        <f>Table8[[#This Row],[Abs Erorr 4]]/Table8[[#This Row],[Adj Close]]</f>
        <v>2.3921569418768735E-2</v>
      </c>
    </row>
    <row r="1147" spans="6:17" x14ac:dyDescent="0.3">
      <c r="F1147" s="97">
        <v>45128</v>
      </c>
      <c r="G1147" s="98">
        <v>95.6474762</v>
      </c>
      <c r="H1147" s="60">
        <f t="shared" si="34"/>
        <v>95.809972381000009</v>
      </c>
      <c r="I1147" s="60">
        <f>(Table8[[#This Row],[Adj Close]]-Table8[[#This Row],[Forecast 3 Period]])</f>
        <v>-0.16249618100000873</v>
      </c>
      <c r="J1147" s="60">
        <f>Table8[[#This Row],[Erorr ]]^2</f>
        <v>2.6405008839587598E-2</v>
      </c>
      <c r="K1147" s="60">
        <f>ABS(Table8[[#This Row],[Erorr ]])</f>
        <v>0.16249618100000873</v>
      </c>
      <c r="L1147" s="8">
        <f>Table8[[#This Row],[Abs Erorr ]]/Table8[[#This Row],[Adj Close]]</f>
        <v>1.6989071479547176E-3</v>
      </c>
      <c r="M1147" s="64">
        <f t="shared" si="35"/>
        <v>96.363280486999997</v>
      </c>
      <c r="N1147" s="60">
        <f>(Table8[[#This Row],[Adj Close]]-Table8[[#This Row],[Forecast 6 Period ]])</f>
        <v>-0.71580428699999743</v>
      </c>
      <c r="O1147" s="60">
        <f>Table8[[#This Row],[Erorr 2]]^2</f>
        <v>0.51237577728757466</v>
      </c>
      <c r="P1147" s="60">
        <f>ABS(Table8[[#This Row],[Erorr 2]])</f>
        <v>0.71580428699999743</v>
      </c>
      <c r="Q1147" s="8">
        <f>Table8[[#This Row],[Abs Erorr 4]]/Table8[[#This Row],[Adj Close]]</f>
        <v>7.4837760016086803E-3</v>
      </c>
    </row>
    <row r="1148" spans="6:17" x14ac:dyDescent="0.3">
      <c r="F1148" s="97">
        <v>45131</v>
      </c>
      <c r="G1148" s="98">
        <v>97.99031067</v>
      </c>
      <c r="H1148" s="60">
        <f t="shared" si="34"/>
        <v>95.500920868999998</v>
      </c>
      <c r="I1148" s="60">
        <f>(Table8[[#This Row],[Adj Close]]-Table8[[#This Row],[Forecast 3 Period]])</f>
        <v>2.4893898010000015</v>
      </c>
      <c r="J1148" s="60">
        <f>Table8[[#This Row],[Erorr ]]^2</f>
        <v>6.1970615813228269</v>
      </c>
      <c r="K1148" s="60">
        <f>ABS(Table8[[#This Row],[Erorr ]])</f>
        <v>2.4893898010000015</v>
      </c>
      <c r="L1148" s="8">
        <f>Table8[[#This Row],[Abs Erorr ]]/Table8[[#This Row],[Adj Close]]</f>
        <v>2.5404448500867292E-2</v>
      </c>
      <c r="M1148" s="64">
        <f t="shared" si="35"/>
        <v>96.063199615999991</v>
      </c>
      <c r="N1148" s="60">
        <f>(Table8[[#This Row],[Adj Close]]-Table8[[#This Row],[Forecast 6 Period ]])</f>
        <v>1.927111054000008</v>
      </c>
      <c r="O1148" s="60">
        <f>Table8[[#This Row],[Erorr 2]]^2</f>
        <v>3.7137570144490217</v>
      </c>
      <c r="P1148" s="60">
        <f>ABS(Table8[[#This Row],[Erorr 2]])</f>
        <v>1.927111054000008</v>
      </c>
      <c r="Q1148" s="8">
        <f>Table8[[#This Row],[Abs Erorr 4]]/Table8[[#This Row],[Adj Close]]</f>
        <v>1.9666342935577591E-2</v>
      </c>
    </row>
    <row r="1149" spans="6:17" x14ac:dyDescent="0.3">
      <c r="F1149" s="97">
        <v>45132</v>
      </c>
      <c r="G1149" s="98">
        <v>99.455825809999993</v>
      </c>
      <c r="H1149" s="60">
        <f t="shared" si="34"/>
        <v>96.246640779000003</v>
      </c>
      <c r="I1149" s="60">
        <f>(Table8[[#This Row],[Adj Close]]-Table8[[#This Row],[Forecast 3 Period]])</f>
        <v>3.2091850309999899</v>
      </c>
      <c r="J1149" s="60">
        <f>Table8[[#This Row],[Erorr ]]^2</f>
        <v>10.298868563194405</v>
      </c>
      <c r="K1149" s="60">
        <f>ABS(Table8[[#This Row],[Erorr ]])</f>
        <v>3.2091850309999899</v>
      </c>
      <c r="L1149" s="8">
        <f>Table8[[#This Row],[Abs Erorr ]]/Table8[[#This Row],[Adj Close]]</f>
        <v>3.2267441397860433E-2</v>
      </c>
      <c r="M1149" s="64">
        <f t="shared" si="35"/>
        <v>96.284523774000007</v>
      </c>
      <c r="N1149" s="60">
        <f>(Table8[[#This Row],[Adj Close]]-Table8[[#This Row],[Forecast 6 Period ]])</f>
        <v>3.1713020359999859</v>
      </c>
      <c r="O1149" s="60">
        <f>Table8[[#This Row],[Erorr 2]]^2</f>
        <v>10.057156603537656</v>
      </c>
      <c r="P1149" s="60">
        <f>ABS(Table8[[#This Row],[Erorr 2]])</f>
        <v>3.1713020359999859</v>
      </c>
      <c r="Q1149" s="8">
        <f>Table8[[#This Row],[Abs Erorr 4]]/Table8[[#This Row],[Adj Close]]</f>
        <v>3.1886538673545663E-2</v>
      </c>
    </row>
    <row r="1150" spans="6:17" x14ac:dyDescent="0.3">
      <c r="F1150" s="97">
        <v>45133</v>
      </c>
      <c r="G1150" s="98">
        <v>98.349212649999998</v>
      </c>
      <c r="H1150" s="60">
        <f t="shared" si="34"/>
        <v>97.873666385000007</v>
      </c>
      <c r="I1150" s="60">
        <f>(Table8[[#This Row],[Adj Close]]-Table8[[#This Row],[Forecast 3 Period]])</f>
        <v>0.47554626499999131</v>
      </c>
      <c r="J1150" s="60">
        <f>Table8[[#This Row],[Erorr ]]^2</f>
        <v>0.22614425015544196</v>
      </c>
      <c r="K1150" s="60">
        <f>ABS(Table8[[#This Row],[Erorr ]])</f>
        <v>0.47554626499999131</v>
      </c>
      <c r="L1150" s="8">
        <f>Table8[[#This Row],[Abs Erorr ]]/Table8[[#This Row],[Adj Close]]</f>
        <v>4.8352828882559573E-3</v>
      </c>
      <c r="M1150" s="64">
        <f t="shared" si="35"/>
        <v>96.856774141000017</v>
      </c>
      <c r="N1150" s="60">
        <f>(Table8[[#This Row],[Adj Close]]-Table8[[#This Row],[Forecast 6 Period ]])</f>
        <v>1.4924385089999817</v>
      </c>
      <c r="O1150" s="60">
        <f>Table8[[#This Row],[Erorr 2]]^2</f>
        <v>2.2273727031460884</v>
      </c>
      <c r="P1150" s="60">
        <f>ABS(Table8[[#This Row],[Erorr 2]])</f>
        <v>1.4924385089999817</v>
      </c>
      <c r="Q1150" s="8">
        <f>Table8[[#This Row],[Abs Erorr 4]]/Table8[[#This Row],[Adj Close]]</f>
        <v>1.5174890258767941E-2</v>
      </c>
    </row>
    <row r="1151" spans="6:17" x14ac:dyDescent="0.3">
      <c r="F1151" s="97">
        <v>45134</v>
      </c>
      <c r="G1151" s="98">
        <v>98.817779540000004</v>
      </c>
      <c r="H1151" s="60">
        <f t="shared" si="34"/>
        <v>98.573526004000001</v>
      </c>
      <c r="I1151" s="60">
        <f>(Table8[[#This Row],[Adj Close]]-Table8[[#This Row],[Forecast 3 Period]])</f>
        <v>0.24425353600000221</v>
      </c>
      <c r="J1151" s="60">
        <f>Table8[[#This Row],[Erorr ]]^2</f>
        <v>5.9659789848504376E-2</v>
      </c>
      <c r="K1151" s="60">
        <f>ABS(Table8[[#This Row],[Erorr ]])</f>
        <v>0.24425353600000221</v>
      </c>
      <c r="L1151" s="8">
        <f>Table8[[#This Row],[Abs Erorr ]]/Table8[[#This Row],[Adj Close]]</f>
        <v>2.4717569767000475E-3</v>
      </c>
      <c r="M1151" s="64">
        <f t="shared" si="35"/>
        <v>97.369208529000005</v>
      </c>
      <c r="N1151" s="60">
        <f>(Table8[[#This Row],[Adj Close]]-Table8[[#This Row],[Forecast 6 Period ]])</f>
        <v>1.4485710109999985</v>
      </c>
      <c r="O1151" s="60">
        <f>Table8[[#This Row],[Erorr 2]]^2</f>
        <v>2.0983579739095579</v>
      </c>
      <c r="P1151" s="60">
        <f>ABS(Table8[[#This Row],[Erorr 2]])</f>
        <v>1.4485710109999985</v>
      </c>
      <c r="Q1151" s="8">
        <f>Table8[[#This Row],[Abs Erorr 4]]/Table8[[#This Row],[Adj Close]]</f>
        <v>1.4659011948488865E-2</v>
      </c>
    </row>
    <row r="1152" spans="6:17" x14ac:dyDescent="0.3">
      <c r="F1152" s="97">
        <v>45135</v>
      </c>
      <c r="G1152" s="98">
        <v>101.519516</v>
      </c>
      <c r="H1152" s="60">
        <f t="shared" si="34"/>
        <v>98.868623353999993</v>
      </c>
      <c r="I1152" s="60">
        <f>(Table8[[#This Row],[Adj Close]]-Table8[[#This Row],[Forecast 3 Period]])</f>
        <v>2.6508926460000026</v>
      </c>
      <c r="J1152" s="60">
        <f>Table8[[#This Row],[Erorr ]]^2</f>
        <v>7.0272318206168949</v>
      </c>
      <c r="K1152" s="60">
        <f>ABS(Table8[[#This Row],[Erorr ]])</f>
        <v>2.6508926460000026</v>
      </c>
      <c r="L1152" s="8">
        <f>Table8[[#This Row],[Abs Erorr ]]/Table8[[#This Row],[Adj Close]]</f>
        <v>2.6112148190304638E-2</v>
      </c>
      <c r="M1152" s="64">
        <f t="shared" si="35"/>
        <v>97.939464571000016</v>
      </c>
      <c r="N1152" s="60">
        <f>(Table8[[#This Row],[Adj Close]]-Table8[[#This Row],[Forecast 6 Period ]])</f>
        <v>3.5800514289999796</v>
      </c>
      <c r="O1152" s="60">
        <f>Table8[[#This Row],[Erorr 2]]^2</f>
        <v>12.816768234284796</v>
      </c>
      <c r="P1152" s="60">
        <f>ABS(Table8[[#This Row],[Erorr 2]])</f>
        <v>3.5800514289999796</v>
      </c>
      <c r="Q1152" s="8">
        <f>Table8[[#This Row],[Abs Erorr 4]]/Table8[[#This Row],[Adj Close]]</f>
        <v>3.5264662106938925E-2</v>
      </c>
    </row>
    <row r="1153" spans="6:17" x14ac:dyDescent="0.3">
      <c r="F1153" s="97">
        <v>45138</v>
      </c>
      <c r="G1153" s="98">
        <v>100.911377</v>
      </c>
      <c r="H1153" s="60">
        <f t="shared" si="34"/>
        <v>99.757904057000005</v>
      </c>
      <c r="I1153" s="60">
        <f>(Table8[[#This Row],[Adj Close]]-Table8[[#This Row],[Forecast 3 Period]])</f>
        <v>1.153472942999997</v>
      </c>
      <c r="J1153" s="60">
        <f>Table8[[#This Row],[Erorr ]]^2</f>
        <v>1.3304998302330744</v>
      </c>
      <c r="K1153" s="60">
        <f>ABS(Table8[[#This Row],[Erorr ]])</f>
        <v>1.153472942999997</v>
      </c>
      <c r="L1153" s="8">
        <f>Table8[[#This Row],[Abs Erorr ]]/Table8[[#This Row],[Adj Close]]</f>
        <v>1.1430553989962866E-2</v>
      </c>
      <c r="M1153" s="64">
        <f t="shared" si="35"/>
        <v>98.992245487000019</v>
      </c>
      <c r="N1153" s="60">
        <f>(Table8[[#This Row],[Adj Close]]-Table8[[#This Row],[Forecast 6 Period ]])</f>
        <v>1.9191315129999822</v>
      </c>
      <c r="O1153" s="60">
        <f>Table8[[#This Row],[Erorr 2]]^2</f>
        <v>3.683065764189601</v>
      </c>
      <c r="P1153" s="60">
        <f>ABS(Table8[[#This Row],[Erorr 2]])</f>
        <v>1.9191315129999822</v>
      </c>
      <c r="Q1153" s="8">
        <f>Table8[[#This Row],[Abs Erorr 4]]/Table8[[#This Row],[Adj Close]]</f>
        <v>1.9017989547402393E-2</v>
      </c>
    </row>
    <row r="1154" spans="6:17" x14ac:dyDescent="0.3">
      <c r="F1154" s="97">
        <v>45139</v>
      </c>
      <c r="G1154" s="98">
        <v>99.874542239999997</v>
      </c>
      <c r="H1154" s="60">
        <f t="shared" si="34"/>
        <v>100.465739462</v>
      </c>
      <c r="I1154" s="60">
        <f>(Table8[[#This Row],[Adj Close]]-Table8[[#This Row],[Forecast 3 Period]])</f>
        <v>-0.59119722200000524</v>
      </c>
      <c r="J1154" s="60">
        <f>Table8[[#This Row],[Erorr ]]^2</f>
        <v>0.34951415530052349</v>
      </c>
      <c r="K1154" s="60">
        <f>ABS(Table8[[#This Row],[Erorr ]])</f>
        <v>0.59119722200000524</v>
      </c>
      <c r="L1154" s="8">
        <f>Table8[[#This Row],[Abs Erorr ]]/Table8[[#This Row],[Adj Close]]</f>
        <v>5.9193985648449791E-3</v>
      </c>
      <c r="M1154" s="64">
        <f t="shared" si="35"/>
        <v>99.664190685999998</v>
      </c>
      <c r="N1154" s="60">
        <f>(Table8[[#This Row],[Adj Close]]-Table8[[#This Row],[Forecast 6 Period ]])</f>
        <v>0.21035155399999894</v>
      </c>
      <c r="O1154" s="60">
        <f>Table8[[#This Row],[Erorr 2]]^2</f>
        <v>4.4247776270214471E-2</v>
      </c>
      <c r="P1154" s="60">
        <f>ABS(Table8[[#This Row],[Erorr 2]])</f>
        <v>0.21035155399999894</v>
      </c>
      <c r="Q1154" s="8">
        <f>Table8[[#This Row],[Abs Erorr 4]]/Table8[[#This Row],[Adj Close]]</f>
        <v>2.1061578784964145E-3</v>
      </c>
    </row>
    <row r="1155" spans="6:17" x14ac:dyDescent="0.3">
      <c r="F1155" s="97">
        <v>45140</v>
      </c>
      <c r="G1155" s="98">
        <v>97.571586609999997</v>
      </c>
      <c r="H1155" s="60">
        <f t="shared" si="34"/>
        <v>100.679084796</v>
      </c>
      <c r="I1155" s="60">
        <f>(Table8[[#This Row],[Adj Close]]-Table8[[#This Row],[Forecast 3 Period]])</f>
        <v>-3.1074981860000008</v>
      </c>
      <c r="J1155" s="60">
        <f>Table8[[#This Row],[Erorr ]]^2</f>
        <v>9.6565449759932953</v>
      </c>
      <c r="K1155" s="60">
        <f>ABS(Table8[[#This Row],[Erorr ]])</f>
        <v>3.1074981860000008</v>
      </c>
      <c r="L1155" s="8">
        <f>Table8[[#This Row],[Abs Erorr ]]/Table8[[#This Row],[Adj Close]]</f>
        <v>3.1848392487670352E-2</v>
      </c>
      <c r="M1155" s="64">
        <f t="shared" si="35"/>
        <v>100.005146802</v>
      </c>
      <c r="N1155" s="60">
        <f>(Table8[[#This Row],[Adj Close]]-Table8[[#This Row],[Forecast 6 Period ]])</f>
        <v>-2.4335601920000016</v>
      </c>
      <c r="O1155" s="60">
        <f>Table8[[#This Row],[Erorr 2]]^2</f>
        <v>5.9222152080870849</v>
      </c>
      <c r="P1155" s="60">
        <f>ABS(Table8[[#This Row],[Erorr 2]])</f>
        <v>2.4335601920000016</v>
      </c>
      <c r="Q1155" s="8">
        <f>Table8[[#This Row],[Abs Erorr 4]]/Table8[[#This Row],[Adj Close]]</f>
        <v>2.4941279285814022E-2</v>
      </c>
    </row>
    <row r="1156" spans="6:17" x14ac:dyDescent="0.3">
      <c r="F1156" s="97">
        <v>45141</v>
      </c>
      <c r="G1156" s="98">
        <v>98.109947199999993</v>
      </c>
      <c r="H1156" s="60">
        <f t="shared" si="34"/>
        <v>99.264410416000004</v>
      </c>
      <c r="I1156" s="60">
        <f>(Table8[[#This Row],[Adj Close]]-Table8[[#This Row],[Forecast 3 Period]])</f>
        <v>-1.1544632160000106</v>
      </c>
      <c r="J1156" s="60">
        <f>Table8[[#This Row],[Erorr ]]^2</f>
        <v>1.3327853170970871</v>
      </c>
      <c r="K1156" s="60">
        <f>ABS(Table8[[#This Row],[Erorr ]])</f>
        <v>1.1544632160000106</v>
      </c>
      <c r="L1156" s="8">
        <f>Table8[[#This Row],[Abs Erorr ]]/Table8[[#This Row],[Adj Close]]</f>
        <v>1.1767035340938503E-2</v>
      </c>
      <c r="M1156" s="64">
        <f t="shared" si="35"/>
        <v>99.692103589000013</v>
      </c>
      <c r="N1156" s="60">
        <f>(Table8[[#This Row],[Adj Close]]-Table8[[#This Row],[Forecast 6 Period ]])</f>
        <v>-1.5821563890000192</v>
      </c>
      <c r="O1156" s="60">
        <f>Table8[[#This Row],[Erorr 2]]^2</f>
        <v>2.5032188392535799</v>
      </c>
      <c r="P1156" s="60">
        <f>ABS(Table8[[#This Row],[Erorr 2]])</f>
        <v>1.5821563890000192</v>
      </c>
      <c r="Q1156" s="8">
        <f>Table8[[#This Row],[Abs Erorr 4]]/Table8[[#This Row],[Adj Close]]</f>
        <v>1.6126360620445011E-2</v>
      </c>
    </row>
    <row r="1157" spans="6:17" x14ac:dyDescent="0.3">
      <c r="F1157" s="97">
        <v>45142</v>
      </c>
      <c r="G1157" s="98">
        <v>98.568542480000005</v>
      </c>
      <c r="H1157" s="60">
        <f t="shared" si="34"/>
        <v>98.477817535</v>
      </c>
      <c r="I1157" s="60">
        <f>(Table8[[#This Row],[Adj Close]]-Table8[[#This Row],[Forecast 3 Period]])</f>
        <v>9.0724945000005164E-2</v>
      </c>
      <c r="J1157" s="60">
        <f>Table8[[#This Row],[Erorr ]]^2</f>
        <v>8.2310156452539626E-3</v>
      </c>
      <c r="K1157" s="60">
        <f>ABS(Table8[[#This Row],[Erorr ]])</f>
        <v>9.0724945000005164E-2</v>
      </c>
      <c r="L1157" s="8">
        <f>Table8[[#This Row],[Abs Erorr ]]/Table8[[#This Row],[Adj Close]]</f>
        <v>9.2042494204896714E-4</v>
      </c>
      <c r="M1157" s="64">
        <f t="shared" si="35"/>
        <v>99.327220164000011</v>
      </c>
      <c r="N1157" s="60">
        <f>(Table8[[#This Row],[Adj Close]]-Table8[[#This Row],[Forecast 6 Period ]])</f>
        <v>-0.75867768400000557</v>
      </c>
      <c r="O1157" s="60">
        <f>Table8[[#This Row],[Erorr 2]]^2</f>
        <v>0.5755918281996123</v>
      </c>
      <c r="P1157" s="60">
        <f>ABS(Table8[[#This Row],[Erorr 2]])</f>
        <v>0.75867768400000557</v>
      </c>
      <c r="Q1157" s="8">
        <f>Table8[[#This Row],[Abs Erorr 4]]/Table8[[#This Row],[Adj Close]]</f>
        <v>7.6969554881461764E-3</v>
      </c>
    </row>
    <row r="1158" spans="6:17" x14ac:dyDescent="0.3">
      <c r="F1158" s="97">
        <v>45145</v>
      </c>
      <c r="G1158" s="98">
        <v>98.728050229999994</v>
      </c>
      <c r="H1158" s="60">
        <f t="shared" ref="H1158:H1221" si="36">$A$10*G1157+$A$11*G1156+$A$12*G1155</f>
        <v>98.131877135000011</v>
      </c>
      <c r="I1158" s="60">
        <f>(Table8[[#This Row],[Adj Close]]-Table8[[#This Row],[Forecast 3 Period]])</f>
        <v>0.59617309499998328</v>
      </c>
      <c r="J1158" s="60">
        <f>Table8[[#This Row],[Erorr ]]^2</f>
        <v>0.35542235920185911</v>
      </c>
      <c r="K1158" s="60">
        <f>ABS(Table8[[#This Row],[Erorr ]])</f>
        <v>0.59617309499998328</v>
      </c>
      <c r="L1158" s="8">
        <f>Table8[[#This Row],[Abs Erorr ]]/Table8[[#This Row],[Adj Close]]</f>
        <v>6.0385381217508052E-3</v>
      </c>
      <c r="M1158" s="64">
        <f t="shared" si="35"/>
        <v>99.068013006000001</v>
      </c>
      <c r="N1158" s="60">
        <f>(Table8[[#This Row],[Adj Close]]-Table8[[#This Row],[Forecast 6 Period ]])</f>
        <v>-0.33996277600000724</v>
      </c>
      <c r="O1158" s="60">
        <f>Table8[[#This Row],[Erorr 2]]^2</f>
        <v>0.11557468906563109</v>
      </c>
      <c r="P1158" s="60">
        <f>ABS(Table8[[#This Row],[Erorr 2]])</f>
        <v>0.33996277600000724</v>
      </c>
      <c r="Q1158" s="8">
        <f>Table8[[#This Row],[Abs Erorr 4]]/Table8[[#This Row],[Adj Close]]</f>
        <v>3.4434264143576136E-3</v>
      </c>
    </row>
    <row r="1159" spans="6:17" x14ac:dyDescent="0.3">
      <c r="F1159" s="97">
        <v>45146</v>
      </c>
      <c r="G1159" s="98">
        <v>96.405151369999999</v>
      </c>
      <c r="H1159" s="60">
        <f t="shared" si="36"/>
        <v>98.494766995999981</v>
      </c>
      <c r="I1159" s="60">
        <f>(Table8[[#This Row],[Adj Close]]-Table8[[#This Row],[Forecast 3 Period]])</f>
        <v>-2.0896156259999827</v>
      </c>
      <c r="J1159" s="60">
        <f>Table8[[#This Row],[Erorr ]]^2</f>
        <v>4.3664934644233</v>
      </c>
      <c r="K1159" s="60">
        <f>ABS(Table8[[#This Row],[Erorr ]])</f>
        <v>2.0896156259999827</v>
      </c>
      <c r="L1159" s="8">
        <f>Table8[[#This Row],[Abs Erorr ]]/Table8[[#This Row],[Adj Close]]</f>
        <v>2.1675352367635441E-2</v>
      </c>
      <c r="M1159" s="64">
        <f t="shared" si="35"/>
        <v>98.674217228000018</v>
      </c>
      <c r="N1159" s="60">
        <f>(Table8[[#This Row],[Adj Close]]-Table8[[#This Row],[Forecast 6 Period ]])</f>
        <v>-2.2690658580000189</v>
      </c>
      <c r="O1159" s="60">
        <f>Table8[[#This Row],[Erorr 2]]^2</f>
        <v>5.1486598679413618</v>
      </c>
      <c r="P1159" s="60">
        <f>ABS(Table8[[#This Row],[Erorr 2]])</f>
        <v>2.2690658580000189</v>
      </c>
      <c r="Q1159" s="8">
        <f>Table8[[#This Row],[Abs Erorr 4]]/Table8[[#This Row],[Adj Close]]</f>
        <v>2.3536769827697424E-2</v>
      </c>
    </row>
    <row r="1160" spans="6:17" x14ac:dyDescent="0.3">
      <c r="F1160" s="97">
        <v>45147</v>
      </c>
      <c r="G1160" s="98">
        <v>97.023262020000004</v>
      </c>
      <c r="H1160" s="60">
        <f t="shared" si="36"/>
        <v>97.751038360999999</v>
      </c>
      <c r="I1160" s="60">
        <f>(Table8[[#This Row],[Adj Close]]-Table8[[#This Row],[Forecast 3 Period]])</f>
        <v>-0.72777634099999489</v>
      </c>
      <c r="J1160" s="60">
        <f>Table8[[#This Row],[Erorr ]]^2</f>
        <v>0.52965840251934082</v>
      </c>
      <c r="K1160" s="60">
        <f>ABS(Table8[[#This Row],[Erorr ]])</f>
        <v>0.72777634099999489</v>
      </c>
      <c r="L1160" s="8">
        <f>Table8[[#This Row],[Abs Erorr ]]/Table8[[#This Row],[Adj Close]]</f>
        <v>7.5010500146858996E-3</v>
      </c>
      <c r="M1160" s="64">
        <f t="shared" si="35"/>
        <v>98.10695114100001</v>
      </c>
      <c r="N1160" s="60">
        <f>(Table8[[#This Row],[Adj Close]]-Table8[[#This Row],[Forecast 6 Period ]])</f>
        <v>-1.0836891210000061</v>
      </c>
      <c r="O1160" s="60">
        <f>Table8[[#This Row],[Erorr 2]]^2</f>
        <v>1.174382110973766</v>
      </c>
      <c r="P1160" s="60">
        <f>ABS(Table8[[#This Row],[Erorr 2]])</f>
        <v>1.0836891210000061</v>
      </c>
      <c r="Q1160" s="8">
        <f>Table8[[#This Row],[Abs Erorr 4]]/Table8[[#This Row],[Adj Close]]</f>
        <v>1.1169374214367464E-2</v>
      </c>
    </row>
    <row r="1161" spans="6:17" x14ac:dyDescent="0.3">
      <c r="F1161" s="97">
        <v>45148</v>
      </c>
      <c r="G1161" s="98">
        <v>99.695091250000004</v>
      </c>
      <c r="H1161" s="60">
        <f t="shared" si="36"/>
        <v>97.349265287999998</v>
      </c>
      <c r="I1161" s="60">
        <f>(Table8[[#This Row],[Adj Close]]-Table8[[#This Row],[Forecast 3 Period]])</f>
        <v>2.3458259620000064</v>
      </c>
      <c r="J1161" s="60">
        <f>Table8[[#This Row],[Erorr ]]^2</f>
        <v>5.5028994439932557</v>
      </c>
      <c r="K1161" s="60">
        <f>ABS(Table8[[#This Row],[Erorr ]])</f>
        <v>2.3458259620000064</v>
      </c>
      <c r="L1161" s="8">
        <f>Table8[[#This Row],[Abs Erorr ]]/Table8[[#This Row],[Adj Close]]</f>
        <v>2.3530004663093244E-2</v>
      </c>
      <c r="M1161" s="64">
        <f t="shared" ref="M1161:M1224" si="37">$B$10*G1160+$B$11*G1159+$B$12*G1158+$B$13*G1157+$B$14*G1156+$B$15*G1155</f>
        <v>97.713154601000014</v>
      </c>
      <c r="N1161" s="60">
        <f>(Table8[[#This Row],[Adj Close]]-Table8[[#This Row],[Forecast 6 Period ]])</f>
        <v>1.9819366489999908</v>
      </c>
      <c r="O1161" s="60">
        <f>Table8[[#This Row],[Erorr 2]]^2</f>
        <v>3.9280728806493128</v>
      </c>
      <c r="P1161" s="60">
        <f>ABS(Table8[[#This Row],[Erorr 2]])</f>
        <v>1.9819366489999908</v>
      </c>
      <c r="Q1161" s="8">
        <f>Table8[[#This Row],[Abs Erorr 4]]/Table8[[#This Row],[Adj Close]]</f>
        <v>1.9879982295517389E-2</v>
      </c>
    </row>
    <row r="1162" spans="6:17" x14ac:dyDescent="0.3">
      <c r="F1162" s="97">
        <v>45149</v>
      </c>
      <c r="G1162" s="98">
        <v>97.162834169999996</v>
      </c>
      <c r="H1162" s="60">
        <f t="shared" si="36"/>
        <v>97.906560517000003</v>
      </c>
      <c r="I1162" s="60">
        <f>(Table8[[#This Row],[Adj Close]]-Table8[[#This Row],[Forecast 3 Period]])</f>
        <v>-0.74372634700000617</v>
      </c>
      <c r="J1162" s="60">
        <f>Table8[[#This Row],[Erorr ]]^2</f>
        <v>0.55312887922197362</v>
      </c>
      <c r="K1162" s="60">
        <f>ABS(Table8[[#This Row],[Erorr ]])</f>
        <v>0.74372634700000617</v>
      </c>
      <c r="L1162" s="8">
        <f>Table8[[#This Row],[Abs Erorr ]]/Table8[[#This Row],[Adj Close]]</f>
        <v>7.6544324108408848E-3</v>
      </c>
      <c r="M1162" s="64">
        <f t="shared" si="37"/>
        <v>98.038159942000007</v>
      </c>
      <c r="N1162" s="60">
        <f>(Table8[[#This Row],[Adj Close]]-Table8[[#This Row],[Forecast 6 Period ]])</f>
        <v>-0.87532577200001072</v>
      </c>
      <c r="O1162" s="60">
        <f>Table8[[#This Row],[Erorr 2]]^2</f>
        <v>0.76619520712741473</v>
      </c>
      <c r="P1162" s="60">
        <f>ABS(Table8[[#This Row],[Erorr 2]])</f>
        <v>0.87532577200001072</v>
      </c>
      <c r="Q1162" s="8">
        <f>Table8[[#This Row],[Abs Erorr 4]]/Table8[[#This Row],[Adj Close]]</f>
        <v>9.0088538429056696E-3</v>
      </c>
    </row>
    <row r="1163" spans="6:17" x14ac:dyDescent="0.3">
      <c r="F1163" s="97">
        <v>45152</v>
      </c>
      <c r="G1163" s="98">
        <v>97.063140869999998</v>
      </c>
      <c r="H1163" s="60">
        <f t="shared" si="36"/>
        <v>97.880639649000003</v>
      </c>
      <c r="I1163" s="60">
        <f>(Table8[[#This Row],[Adj Close]]-Table8[[#This Row],[Forecast 3 Period]])</f>
        <v>-0.81749877900000456</v>
      </c>
      <c r="J1163" s="60">
        <f>Table8[[#This Row],[Erorr ]]^2</f>
        <v>0.66830425366649826</v>
      </c>
      <c r="K1163" s="60">
        <f>ABS(Table8[[#This Row],[Erorr ]])</f>
        <v>0.81749877900000456</v>
      </c>
      <c r="L1163" s="8">
        <f>Table8[[#This Row],[Abs Erorr ]]/Table8[[#This Row],[Adj Close]]</f>
        <v>8.42234005280036E-3</v>
      </c>
      <c r="M1163" s="64">
        <f t="shared" si="37"/>
        <v>97.786927033000012</v>
      </c>
      <c r="N1163" s="60">
        <f>(Table8[[#This Row],[Adj Close]]-Table8[[#This Row],[Forecast 6 Period ]])</f>
        <v>-0.72378616300001397</v>
      </c>
      <c r="O1163" s="60">
        <f>Table8[[#This Row],[Erorr 2]]^2</f>
        <v>0.52386640975028276</v>
      </c>
      <c r="P1163" s="60">
        <f>ABS(Table8[[#This Row],[Erorr 2]])</f>
        <v>0.72378616300001397</v>
      </c>
      <c r="Q1163" s="8">
        <f>Table8[[#This Row],[Abs Erorr 4]]/Table8[[#This Row],[Adj Close]]</f>
        <v>7.4568590766025764E-3</v>
      </c>
    </row>
    <row r="1164" spans="6:17" x14ac:dyDescent="0.3">
      <c r="F1164" s="97">
        <v>45153</v>
      </c>
      <c r="G1164" s="98">
        <v>97.501800540000005</v>
      </c>
      <c r="H1164" s="60">
        <f t="shared" si="36"/>
        <v>97.882633974000015</v>
      </c>
      <c r="I1164" s="60">
        <f>(Table8[[#This Row],[Adj Close]]-Table8[[#This Row],[Forecast 3 Period]])</f>
        <v>-0.38083343400001013</v>
      </c>
      <c r="J1164" s="60">
        <f>Table8[[#This Row],[Erorr ]]^2</f>
        <v>0.14503410445224008</v>
      </c>
      <c r="K1164" s="60">
        <f>ABS(Table8[[#This Row],[Erorr ]])</f>
        <v>0.38083343400001013</v>
      </c>
      <c r="L1164" s="8">
        <f>Table8[[#This Row],[Abs Erorr ]]/Table8[[#This Row],[Adj Close]]</f>
        <v>3.9059118076878348E-3</v>
      </c>
      <c r="M1164" s="64">
        <f t="shared" si="37"/>
        <v>97.702185822000004</v>
      </c>
      <c r="N1164" s="60">
        <f>(Table8[[#This Row],[Adj Close]]-Table8[[#This Row],[Forecast 6 Period ]])</f>
        <v>-0.20038528199999917</v>
      </c>
      <c r="O1164" s="60">
        <f>Table8[[#This Row],[Erorr 2]]^2</f>
        <v>4.0154261242219193E-2</v>
      </c>
      <c r="P1164" s="60">
        <f>ABS(Table8[[#This Row],[Erorr 2]])</f>
        <v>0.20038528199999917</v>
      </c>
      <c r="Q1164" s="8">
        <f>Table8[[#This Row],[Abs Erorr 4]]/Table8[[#This Row],[Adj Close]]</f>
        <v>2.0551957080812196E-3</v>
      </c>
    </row>
    <row r="1165" spans="6:17" x14ac:dyDescent="0.3">
      <c r="F1165" s="97">
        <v>45154</v>
      </c>
      <c r="G1165" s="98">
        <v>99.685119630000003</v>
      </c>
      <c r="H1165" s="60">
        <f t="shared" si="36"/>
        <v>97.268512728000005</v>
      </c>
      <c r="I1165" s="60">
        <f>(Table8[[#This Row],[Adj Close]]-Table8[[#This Row],[Forecast 3 Period]])</f>
        <v>2.4166069019999981</v>
      </c>
      <c r="J1165" s="60">
        <f>Table8[[#This Row],[Erorr ]]^2</f>
        <v>5.8399889187940284</v>
      </c>
      <c r="K1165" s="60">
        <f>ABS(Table8[[#This Row],[Erorr ]])</f>
        <v>2.4166069019999981</v>
      </c>
      <c r="L1165" s="8">
        <f>Table8[[#This Row],[Abs Erorr ]]/Table8[[#This Row],[Adj Close]]</f>
        <v>2.4242403590121447E-2</v>
      </c>
      <c r="M1165" s="64">
        <f t="shared" si="37"/>
        <v>97.627414705000007</v>
      </c>
      <c r="N1165" s="60">
        <f>(Table8[[#This Row],[Adj Close]]-Table8[[#This Row],[Forecast 6 Period ]])</f>
        <v>2.0577049249999959</v>
      </c>
      <c r="O1165" s="60">
        <f>Table8[[#This Row],[Erorr 2]]^2</f>
        <v>4.2341495583692392</v>
      </c>
      <c r="P1165" s="60">
        <f>ABS(Table8[[#This Row],[Erorr 2]])</f>
        <v>2.0577049249999959</v>
      </c>
      <c r="Q1165" s="8">
        <f>Table8[[#This Row],[Abs Erorr 4]]/Table8[[#This Row],[Adj Close]]</f>
        <v>2.0642047003981669E-2</v>
      </c>
    </row>
    <row r="1166" spans="6:17" x14ac:dyDescent="0.3">
      <c r="F1166" s="97">
        <v>45155</v>
      </c>
      <c r="G1166" s="98">
        <v>99.724998470000003</v>
      </c>
      <c r="H1166" s="60">
        <f t="shared" si="36"/>
        <v>98.243530275000012</v>
      </c>
      <c r="I1166" s="60">
        <f>(Table8[[#This Row],[Adj Close]]-Table8[[#This Row],[Forecast 3 Period]])</f>
        <v>1.4814681949999908</v>
      </c>
      <c r="J1166" s="60">
        <f>Table8[[#This Row],[Erorr ]]^2</f>
        <v>2.1947480127965306</v>
      </c>
      <c r="K1166" s="60">
        <f>ABS(Table8[[#This Row],[Erorr ]])</f>
        <v>1.4814681949999908</v>
      </c>
      <c r="L1166" s="8">
        <f>Table8[[#This Row],[Abs Erorr ]]/Table8[[#This Row],[Adj Close]]</f>
        <v>1.4855534898259807E-2</v>
      </c>
      <c r="M1166" s="64">
        <f t="shared" si="37"/>
        <v>97.954414369000006</v>
      </c>
      <c r="N1166" s="60">
        <f>(Table8[[#This Row],[Adj Close]]-Table8[[#This Row],[Forecast 6 Period ]])</f>
        <v>1.7705841009999972</v>
      </c>
      <c r="O1166" s="60">
        <f>Table8[[#This Row],[Erorr 2]]^2</f>
        <v>3.1349680587139681</v>
      </c>
      <c r="P1166" s="60">
        <f>ABS(Table8[[#This Row],[Erorr 2]])</f>
        <v>1.7705841009999972</v>
      </c>
      <c r="Q1166" s="8">
        <f>Table8[[#This Row],[Abs Erorr 4]]/Table8[[#This Row],[Adj Close]]</f>
        <v>1.7754666614837173E-2</v>
      </c>
    </row>
    <row r="1167" spans="6:17" x14ac:dyDescent="0.3">
      <c r="F1167" s="97">
        <v>45156</v>
      </c>
      <c r="G1167" s="98">
        <v>99.655212399999996</v>
      </c>
      <c r="H1167" s="60">
        <f t="shared" si="36"/>
        <v>99.046075438999992</v>
      </c>
      <c r="I1167" s="60">
        <f>(Table8[[#This Row],[Adj Close]]-Table8[[#This Row],[Forecast 3 Period]])</f>
        <v>0.60913696100000436</v>
      </c>
      <c r="J1167" s="60">
        <f>Table8[[#This Row],[Erorr ]]^2</f>
        <v>0.37104783725632084</v>
      </c>
      <c r="K1167" s="60">
        <f>ABS(Table8[[#This Row],[Erorr ]])</f>
        <v>0.60913696100000436</v>
      </c>
      <c r="L1167" s="8">
        <f>Table8[[#This Row],[Abs Erorr ]]/Table8[[#This Row],[Adj Close]]</f>
        <v>6.1124445609029117E-3</v>
      </c>
      <c r="M1167" s="64">
        <f t="shared" si="37"/>
        <v>98.480804444000015</v>
      </c>
      <c r="N1167" s="60">
        <f>(Table8[[#This Row],[Adj Close]]-Table8[[#This Row],[Forecast 6 Period ]])</f>
        <v>1.1744079559999818</v>
      </c>
      <c r="O1167" s="60">
        <f>Table8[[#This Row],[Erorr 2]]^2</f>
        <v>1.3792340471160554</v>
      </c>
      <c r="P1167" s="60">
        <f>ABS(Table8[[#This Row],[Erorr 2]])</f>
        <v>1.1744079559999818</v>
      </c>
      <c r="Q1167" s="8">
        <f>Table8[[#This Row],[Abs Erorr 4]]/Table8[[#This Row],[Adj Close]]</f>
        <v>1.1784711784929996E-2</v>
      </c>
    </row>
    <row r="1168" spans="6:17" x14ac:dyDescent="0.3">
      <c r="F1168" s="97">
        <v>45159</v>
      </c>
      <c r="G1168" s="98">
        <v>100.4328308</v>
      </c>
      <c r="H1168" s="60">
        <f t="shared" si="36"/>
        <v>99.685120390000009</v>
      </c>
      <c r="I1168" s="60">
        <f>(Table8[[#This Row],[Adj Close]]-Table8[[#This Row],[Forecast 3 Period]])</f>
        <v>0.74771040999999627</v>
      </c>
      <c r="J1168" s="60">
        <f>Table8[[#This Row],[Erorr ]]^2</f>
        <v>0.55907085722236249</v>
      </c>
      <c r="K1168" s="60">
        <f>ABS(Table8[[#This Row],[Erorr ]])</f>
        <v>0.74771040999999627</v>
      </c>
      <c r="L1168" s="8">
        <f>Table8[[#This Row],[Abs Erorr ]]/Table8[[#This Row],[Adj Close]]</f>
        <v>7.444880364758137E-3</v>
      </c>
      <c r="M1168" s="64">
        <f t="shared" si="37"/>
        <v>98.736023712000005</v>
      </c>
      <c r="N1168" s="60">
        <f>(Table8[[#This Row],[Adj Close]]-Table8[[#This Row],[Forecast 6 Period ]])</f>
        <v>1.6968070879999999</v>
      </c>
      <c r="O1168" s="60">
        <f>Table8[[#This Row],[Erorr 2]]^2</f>
        <v>2.8791542938870394</v>
      </c>
      <c r="P1168" s="60">
        <f>ABS(Table8[[#This Row],[Erorr 2]])</f>
        <v>1.6968070879999999</v>
      </c>
      <c r="Q1168" s="8">
        <f>Table8[[#This Row],[Abs Erorr 4]]/Table8[[#This Row],[Adj Close]]</f>
        <v>1.6894944357179264E-2</v>
      </c>
    </row>
    <row r="1169" spans="6:17" x14ac:dyDescent="0.3">
      <c r="F1169" s="97">
        <v>45160</v>
      </c>
      <c r="G1169" s="98">
        <v>99.535575870000002</v>
      </c>
      <c r="H1169" s="60">
        <f t="shared" si="36"/>
        <v>99.987195580999995</v>
      </c>
      <c r="I1169" s="60">
        <f>(Table8[[#This Row],[Adj Close]]-Table8[[#This Row],[Forecast 3 Period]])</f>
        <v>-0.45161971099999221</v>
      </c>
      <c r="J1169" s="60">
        <f>Table8[[#This Row],[Erorr ]]^2</f>
        <v>0.20396036336371648</v>
      </c>
      <c r="K1169" s="60">
        <f>ABS(Table8[[#This Row],[Erorr ]])</f>
        <v>0.45161971099999221</v>
      </c>
      <c r="L1169" s="8">
        <f>Table8[[#This Row],[Abs Erorr ]]/Table8[[#This Row],[Adj Close]]</f>
        <v>4.5372692833950869E-3</v>
      </c>
      <c r="M1169" s="64">
        <f t="shared" si="37"/>
        <v>99.356126400999997</v>
      </c>
      <c r="N1169" s="60">
        <f>(Table8[[#This Row],[Adj Close]]-Table8[[#This Row],[Forecast 6 Period ]])</f>
        <v>0.17944946900000502</v>
      </c>
      <c r="O1169" s="60">
        <f>Table8[[#This Row],[Erorr 2]]^2</f>
        <v>3.2202111924383763E-2</v>
      </c>
      <c r="P1169" s="60">
        <f>ABS(Table8[[#This Row],[Erorr 2]])</f>
        <v>0.17944946900000502</v>
      </c>
      <c r="Q1169" s="8">
        <f>Table8[[#This Row],[Abs Erorr 4]]/Table8[[#This Row],[Adj Close]]</f>
        <v>1.8028676423631467E-3</v>
      </c>
    </row>
    <row r="1170" spans="6:17" x14ac:dyDescent="0.3">
      <c r="F1170" s="97">
        <v>45161</v>
      </c>
      <c r="G1170" s="98">
        <v>96.614517210000002</v>
      </c>
      <c r="H1170" s="60">
        <f t="shared" si="36"/>
        <v>99.840643307999983</v>
      </c>
      <c r="I1170" s="60">
        <f>(Table8[[#This Row],[Adj Close]]-Table8[[#This Row],[Forecast 3 Period]])</f>
        <v>-3.2261260979999804</v>
      </c>
      <c r="J1170" s="60">
        <f>Table8[[#This Row],[Erorr ]]^2</f>
        <v>10.407889600196579</v>
      </c>
      <c r="K1170" s="60">
        <f>ABS(Table8[[#This Row],[Erorr ]])</f>
        <v>3.2261260979999804</v>
      </c>
      <c r="L1170" s="8">
        <f>Table8[[#This Row],[Abs Erorr ]]/Table8[[#This Row],[Adj Close]]</f>
        <v>3.339173233136089E-2</v>
      </c>
      <c r="M1170" s="64">
        <f t="shared" si="37"/>
        <v>99.588415525000002</v>
      </c>
      <c r="N1170" s="60">
        <f>(Table8[[#This Row],[Adj Close]]-Table8[[#This Row],[Forecast 6 Period ]])</f>
        <v>-2.9738983149999996</v>
      </c>
      <c r="O1170" s="60">
        <f>Table8[[#This Row],[Erorr 2]]^2</f>
        <v>8.8440711879598375</v>
      </c>
      <c r="P1170" s="60">
        <f>ABS(Table8[[#This Row],[Erorr 2]])</f>
        <v>2.9738983149999996</v>
      </c>
      <c r="Q1170" s="8">
        <f>Table8[[#This Row],[Abs Erorr 4]]/Table8[[#This Row],[Adj Close]]</f>
        <v>3.0781071011678034E-2</v>
      </c>
    </row>
    <row r="1171" spans="6:17" x14ac:dyDescent="0.3">
      <c r="F1171" s="97">
        <v>45162</v>
      </c>
      <c r="G1171" s="98">
        <v>95.009429929999996</v>
      </c>
      <c r="H1171" s="60">
        <f t="shared" si="36"/>
        <v>98.636328884999998</v>
      </c>
      <c r="I1171" s="60">
        <f>(Table8[[#This Row],[Adj Close]]-Table8[[#This Row],[Forecast 3 Period]])</f>
        <v>-3.6268989550000015</v>
      </c>
      <c r="J1171" s="60">
        <f>Table8[[#This Row],[Erorr ]]^2</f>
        <v>13.154396029780102</v>
      </c>
      <c r="K1171" s="60">
        <f>ABS(Table8[[#This Row],[Erorr ]])</f>
        <v>3.6268989550000015</v>
      </c>
      <c r="L1171" s="8">
        <f>Table8[[#This Row],[Abs Erorr ]]/Table8[[#This Row],[Adj Close]]</f>
        <v>3.8174094483802171E-2</v>
      </c>
      <c r="M1171" s="64">
        <f t="shared" si="37"/>
        <v>99.188639066000007</v>
      </c>
      <c r="N1171" s="60">
        <f>(Table8[[#This Row],[Adj Close]]-Table8[[#This Row],[Forecast 6 Period ]])</f>
        <v>-4.1792091360000114</v>
      </c>
      <c r="O1171" s="60">
        <f>Table8[[#This Row],[Erorr 2]]^2</f>
        <v>17.465789002425961</v>
      </c>
      <c r="P1171" s="60">
        <f>ABS(Table8[[#This Row],[Erorr 2]])</f>
        <v>4.1792091360000114</v>
      </c>
      <c r="Q1171" s="8">
        <f>Table8[[#This Row],[Abs Erorr 4]]/Table8[[#This Row],[Adj Close]]</f>
        <v>4.398730882901964E-2</v>
      </c>
    </row>
    <row r="1172" spans="6:17" x14ac:dyDescent="0.3">
      <c r="F1172" s="97">
        <v>45163</v>
      </c>
      <c r="G1172" s="98">
        <v>95.228752139999997</v>
      </c>
      <c r="H1172" s="60">
        <f t="shared" si="36"/>
        <v>96.848799896000003</v>
      </c>
      <c r="I1172" s="60">
        <f>(Table8[[#This Row],[Adj Close]]-Table8[[#This Row],[Forecast 3 Period]])</f>
        <v>-1.6200477560000053</v>
      </c>
      <c r="J1172" s="60">
        <f>Table8[[#This Row],[Erorr ]]^2</f>
        <v>2.6245547317206528</v>
      </c>
      <c r="K1172" s="60">
        <f>ABS(Table8[[#This Row],[Erorr ]])</f>
        <v>1.6200477560000053</v>
      </c>
      <c r="L1172" s="8">
        <f>Table8[[#This Row],[Abs Erorr ]]/Table8[[#This Row],[Adj Close]]</f>
        <v>1.701217037495463E-2</v>
      </c>
      <c r="M1172" s="64">
        <f t="shared" si="37"/>
        <v>98.256491849000014</v>
      </c>
      <c r="N1172" s="60">
        <f>(Table8[[#This Row],[Adj Close]]-Table8[[#This Row],[Forecast 6 Period ]])</f>
        <v>-3.0277397090000164</v>
      </c>
      <c r="O1172" s="60">
        <f>Table8[[#This Row],[Erorr 2]]^2</f>
        <v>9.1672077454555048</v>
      </c>
      <c r="P1172" s="60">
        <f>ABS(Table8[[#This Row],[Erorr 2]])</f>
        <v>3.0277397090000164</v>
      </c>
      <c r="Q1172" s="8">
        <f>Table8[[#This Row],[Abs Erorr 4]]/Table8[[#This Row],[Adj Close]]</f>
        <v>3.1794386054211886E-2</v>
      </c>
    </row>
    <row r="1173" spans="6:17" x14ac:dyDescent="0.3">
      <c r="F1173" s="97">
        <v>45166</v>
      </c>
      <c r="G1173" s="98">
        <v>96.026313779999995</v>
      </c>
      <c r="H1173" s="60">
        <f t="shared" si="36"/>
        <v>95.578684998</v>
      </c>
      <c r="I1173" s="60">
        <f>(Table8[[#This Row],[Adj Close]]-Table8[[#This Row],[Forecast 3 Period]])</f>
        <v>0.44762878199999534</v>
      </c>
      <c r="J1173" s="60">
        <f>Table8[[#This Row],[Erorr ]]^2</f>
        <v>0.20037152647479936</v>
      </c>
      <c r="K1173" s="60">
        <f>ABS(Table8[[#This Row],[Erorr ]])</f>
        <v>0.44762878199999534</v>
      </c>
      <c r="L1173" s="8">
        <f>Table8[[#This Row],[Abs Erorr ]]/Table8[[#This Row],[Adj Close]]</f>
        <v>4.6615220805573173E-3</v>
      </c>
      <c r="M1173" s="64">
        <f t="shared" si="37"/>
        <v>97.286459350000015</v>
      </c>
      <c r="N1173" s="60">
        <f>(Table8[[#This Row],[Adj Close]]-Table8[[#This Row],[Forecast 6 Period ]])</f>
        <v>-1.2601455700000201</v>
      </c>
      <c r="O1173" s="60">
        <f>Table8[[#This Row],[Erorr 2]]^2</f>
        <v>1.5879668575906756</v>
      </c>
      <c r="P1173" s="60">
        <f>ABS(Table8[[#This Row],[Erorr 2]])</f>
        <v>1.2601455700000201</v>
      </c>
      <c r="Q1173" s="8">
        <f>Table8[[#This Row],[Abs Erorr 4]]/Table8[[#This Row],[Adj Close]]</f>
        <v>1.3122919337371031E-2</v>
      </c>
    </row>
    <row r="1174" spans="6:17" x14ac:dyDescent="0.3">
      <c r="F1174" s="97">
        <v>45167</v>
      </c>
      <c r="G1174" s="98">
        <v>98.658264160000002</v>
      </c>
      <c r="H1174" s="60">
        <f t="shared" si="36"/>
        <v>95.481980132999993</v>
      </c>
      <c r="I1174" s="60">
        <f>(Table8[[#This Row],[Adj Close]]-Table8[[#This Row],[Forecast 3 Period]])</f>
        <v>3.1762840270000083</v>
      </c>
      <c r="J1174" s="60">
        <f>Table8[[#This Row],[Erorr ]]^2</f>
        <v>10.088780220175389</v>
      </c>
      <c r="K1174" s="60">
        <f>ABS(Table8[[#This Row],[Erorr ]])</f>
        <v>3.1762840270000083</v>
      </c>
      <c r="L1174" s="8">
        <f>Table8[[#This Row],[Abs Erorr ]]/Table8[[#This Row],[Adj Close]]</f>
        <v>3.2194809568601761E-2</v>
      </c>
      <c r="M1174" s="64">
        <f t="shared" si="37"/>
        <v>96.572643279000005</v>
      </c>
      <c r="N1174" s="60">
        <f>(Table8[[#This Row],[Adj Close]]-Table8[[#This Row],[Forecast 6 Period ]])</f>
        <v>2.085620880999997</v>
      </c>
      <c r="O1174" s="60">
        <f>Table8[[#This Row],[Erorr 2]]^2</f>
        <v>4.3498144592632038</v>
      </c>
      <c r="P1174" s="60">
        <f>ABS(Table8[[#This Row],[Erorr 2]])</f>
        <v>2.085620880999997</v>
      </c>
      <c r="Q1174" s="8">
        <f>Table8[[#This Row],[Abs Erorr 4]]/Table8[[#This Row],[Adj Close]]</f>
        <v>2.1139849750626272E-2</v>
      </c>
    </row>
    <row r="1175" spans="6:17" x14ac:dyDescent="0.3">
      <c r="F1175" s="97">
        <v>45168</v>
      </c>
      <c r="G1175" s="98">
        <v>99.804756159999997</v>
      </c>
      <c r="H1175" s="60">
        <f t="shared" si="36"/>
        <v>96.839825439999998</v>
      </c>
      <c r="I1175" s="60">
        <f>(Table8[[#This Row],[Adj Close]]-Table8[[#This Row],[Forecast 3 Period]])</f>
        <v>2.9649307199999981</v>
      </c>
      <c r="J1175" s="60">
        <f>Table8[[#This Row],[Erorr ]]^2</f>
        <v>8.7908141743997081</v>
      </c>
      <c r="K1175" s="60">
        <f>ABS(Table8[[#This Row],[Erorr ]])</f>
        <v>2.9649307199999981</v>
      </c>
      <c r="L1175" s="8">
        <f>Table8[[#This Row],[Abs Erorr ]]/Table8[[#This Row],[Adj Close]]</f>
        <v>2.9707308890638728E-2</v>
      </c>
      <c r="M1175" s="64">
        <f t="shared" si="37"/>
        <v>96.599561310000027</v>
      </c>
      <c r="N1175" s="60">
        <f>(Table8[[#This Row],[Adj Close]]-Table8[[#This Row],[Forecast 6 Period ]])</f>
        <v>3.2051948499999696</v>
      </c>
      <c r="O1175" s="60">
        <f>Table8[[#This Row],[Erorr 2]]^2</f>
        <v>10.273274026466328</v>
      </c>
      <c r="P1175" s="60">
        <f>ABS(Table8[[#This Row],[Erorr 2]])</f>
        <v>3.2051948499999696</v>
      </c>
      <c r="Q1175" s="8">
        <f>Table8[[#This Row],[Abs Erorr 4]]/Table8[[#This Row],[Adj Close]]</f>
        <v>3.2114650376597539E-2</v>
      </c>
    </row>
    <row r="1176" spans="6:17" x14ac:dyDescent="0.3">
      <c r="F1176" s="97">
        <v>45169</v>
      </c>
      <c r="G1176" s="98">
        <v>99.864570619999995</v>
      </c>
      <c r="H1176" s="60">
        <f t="shared" si="36"/>
        <v>98.327275845999992</v>
      </c>
      <c r="I1176" s="60">
        <f>(Table8[[#This Row],[Adj Close]]-Table8[[#This Row],[Forecast 3 Period]])</f>
        <v>1.5372947740000029</v>
      </c>
      <c r="J1176" s="60">
        <f>Table8[[#This Row],[Erorr ]]^2</f>
        <v>2.36327522216772</v>
      </c>
      <c r="K1176" s="60">
        <f>ABS(Table8[[#This Row],[Erorr ]])</f>
        <v>1.5372947740000029</v>
      </c>
      <c r="L1176" s="8">
        <f>Table8[[#This Row],[Abs Erorr ]]/Table8[[#This Row],[Adj Close]]</f>
        <v>1.539379546175235E-2</v>
      </c>
      <c r="M1176" s="64">
        <f t="shared" si="37"/>
        <v>97.106011962000011</v>
      </c>
      <c r="N1176" s="60">
        <f>(Table8[[#This Row],[Adj Close]]-Table8[[#This Row],[Forecast 6 Period ]])</f>
        <v>2.7585586579999841</v>
      </c>
      <c r="O1176" s="60">
        <f>Table8[[#This Row],[Erorr 2]]^2</f>
        <v>7.6096458696266733</v>
      </c>
      <c r="P1176" s="60">
        <f>ABS(Table8[[#This Row],[Erorr 2]])</f>
        <v>2.7585586579999841</v>
      </c>
      <c r="Q1176" s="8">
        <f>Table8[[#This Row],[Abs Erorr 4]]/Table8[[#This Row],[Adj Close]]</f>
        <v>2.7622996232534988E-2</v>
      </c>
    </row>
    <row r="1177" spans="6:17" x14ac:dyDescent="0.3">
      <c r="F1177" s="97">
        <v>45170</v>
      </c>
      <c r="G1177" s="98">
        <v>99.495704649999993</v>
      </c>
      <c r="H1177" s="60">
        <f t="shared" si="36"/>
        <v>99.484734343999989</v>
      </c>
      <c r="I1177" s="60">
        <f>(Table8[[#This Row],[Adj Close]]-Table8[[#This Row],[Forecast 3 Period]])</f>
        <v>1.0970306000004371E-2</v>
      </c>
      <c r="J1177" s="60">
        <f>Table8[[#This Row],[Erorr ]]^2</f>
        <v>1.2034761373373189E-4</v>
      </c>
      <c r="K1177" s="60">
        <f>ABS(Table8[[#This Row],[Erorr ]])</f>
        <v>1.0970306000004371E-2</v>
      </c>
      <c r="L1177" s="8">
        <f>Table8[[#This Row],[Abs Erorr ]]/Table8[[#This Row],[Adj Close]]</f>
        <v>1.1025909147128565E-4</v>
      </c>
      <c r="M1177" s="64">
        <f t="shared" si="37"/>
        <v>97.894599150999994</v>
      </c>
      <c r="N1177" s="60">
        <f>(Table8[[#This Row],[Adj Close]]-Table8[[#This Row],[Forecast 6 Period ]])</f>
        <v>1.6011054989999991</v>
      </c>
      <c r="O1177" s="60">
        <f>Table8[[#This Row],[Erorr 2]]^2</f>
        <v>2.5635388189280359</v>
      </c>
      <c r="P1177" s="60">
        <f>ABS(Table8[[#This Row],[Erorr 2]])</f>
        <v>1.6011054989999991</v>
      </c>
      <c r="Q1177" s="8">
        <f>Table8[[#This Row],[Abs Erorr 4]]/Table8[[#This Row],[Adj Close]]</f>
        <v>1.6092207242837987E-2</v>
      </c>
    </row>
    <row r="1178" spans="6:17" x14ac:dyDescent="0.3">
      <c r="F1178" s="97">
        <v>45174</v>
      </c>
      <c r="G1178" s="98">
        <v>97.671279909999996</v>
      </c>
      <c r="H1178" s="60">
        <f t="shared" si="36"/>
        <v>99.699079893999993</v>
      </c>
      <c r="I1178" s="60">
        <f>(Table8[[#This Row],[Adj Close]]-Table8[[#This Row],[Forecast 3 Period]])</f>
        <v>-2.0277999839999978</v>
      </c>
      <c r="J1178" s="60">
        <f>Table8[[#This Row],[Erorr ]]^2</f>
        <v>4.1119727751103916</v>
      </c>
      <c r="K1178" s="60">
        <f>ABS(Table8[[#This Row],[Erorr ]])</f>
        <v>2.0277999839999978</v>
      </c>
      <c r="L1178" s="8">
        <f>Table8[[#This Row],[Abs Erorr ]]/Table8[[#This Row],[Adj Close]]</f>
        <v>2.0761476514575532E-2</v>
      </c>
      <c r="M1178" s="64">
        <f t="shared" si="37"/>
        <v>98.690165710000002</v>
      </c>
      <c r="N1178" s="60">
        <f>(Table8[[#This Row],[Adj Close]]-Table8[[#This Row],[Forecast 6 Period ]])</f>
        <v>-1.0188858000000067</v>
      </c>
      <c r="O1178" s="60">
        <f>Table8[[#This Row],[Erorr 2]]^2</f>
        <v>1.0381282734416537</v>
      </c>
      <c r="P1178" s="60">
        <f>ABS(Table8[[#This Row],[Erorr 2]])</f>
        <v>1.0188858000000067</v>
      </c>
      <c r="Q1178" s="8">
        <f>Table8[[#This Row],[Abs Erorr 4]]/Table8[[#This Row],[Adj Close]]</f>
        <v>1.0431785074782141E-2</v>
      </c>
    </row>
    <row r="1179" spans="6:17" x14ac:dyDescent="0.3">
      <c r="F1179" s="97">
        <v>45175</v>
      </c>
      <c r="G1179" s="98">
        <v>97.382164000000003</v>
      </c>
      <c r="H1179" s="60">
        <f t="shared" si="36"/>
        <v>98.876594544999989</v>
      </c>
      <c r="I1179" s="60">
        <f>(Table8[[#This Row],[Adj Close]]-Table8[[#This Row],[Forecast 3 Period]])</f>
        <v>-1.494430544999986</v>
      </c>
      <c r="J1179" s="60">
        <f>Table8[[#This Row],[Erorr ]]^2</f>
        <v>2.2333226538289552</v>
      </c>
      <c r="K1179" s="60">
        <f>ABS(Table8[[#This Row],[Erorr ]])</f>
        <v>1.494430544999986</v>
      </c>
      <c r="L1179" s="8">
        <f>Table8[[#This Row],[Abs Erorr ]]/Table8[[#This Row],[Adj Close]]</f>
        <v>1.5346039599202025E-2</v>
      </c>
      <c r="M1179" s="64">
        <f t="shared" si="37"/>
        <v>98.835720062000007</v>
      </c>
      <c r="N1179" s="60">
        <f>(Table8[[#This Row],[Adj Close]]-Table8[[#This Row],[Forecast 6 Period ]])</f>
        <v>-1.4535560620000041</v>
      </c>
      <c r="O1179" s="60">
        <f>Table8[[#This Row],[Erorr 2]]^2</f>
        <v>2.1128252253769597</v>
      </c>
      <c r="P1179" s="60">
        <f>ABS(Table8[[#This Row],[Erorr 2]])</f>
        <v>1.4535560620000041</v>
      </c>
      <c r="Q1179" s="8">
        <f>Table8[[#This Row],[Abs Erorr 4]]/Table8[[#This Row],[Adj Close]]</f>
        <v>1.4926306854302436E-2</v>
      </c>
    </row>
    <row r="1180" spans="6:17" x14ac:dyDescent="0.3">
      <c r="F1180" s="97">
        <v>45176</v>
      </c>
      <c r="G1180" s="98">
        <v>94.042381289999994</v>
      </c>
      <c r="H1180" s="60">
        <f t="shared" si="36"/>
        <v>98.102960967999991</v>
      </c>
      <c r="I1180" s="60">
        <f>(Table8[[#This Row],[Adj Close]]-Table8[[#This Row],[Forecast 3 Period]])</f>
        <v>-4.0605796779999963</v>
      </c>
      <c r="J1180" s="60">
        <f>Table8[[#This Row],[Erorr ]]^2</f>
        <v>16.488307321386554</v>
      </c>
      <c r="K1180" s="60">
        <f>ABS(Table8[[#This Row],[Erorr ]])</f>
        <v>4.0605796779999963</v>
      </c>
      <c r="L1180" s="8">
        <f>Table8[[#This Row],[Abs Erorr ]]/Table8[[#This Row],[Adj Close]]</f>
        <v>4.3178188624108972E-2</v>
      </c>
      <c r="M1180" s="64">
        <f t="shared" si="37"/>
        <v>98.729045868000014</v>
      </c>
      <c r="N1180" s="60">
        <f>(Table8[[#This Row],[Adj Close]]-Table8[[#This Row],[Forecast 6 Period ]])</f>
        <v>-4.6866645780000198</v>
      </c>
      <c r="O1180" s="60">
        <f>Table8[[#This Row],[Erorr 2]]^2</f>
        <v>21.964824866680104</v>
      </c>
      <c r="P1180" s="60">
        <f>ABS(Table8[[#This Row],[Erorr 2]])</f>
        <v>4.6866645780000198</v>
      </c>
      <c r="Q1180" s="8">
        <f>Table8[[#This Row],[Abs Erorr 4]]/Table8[[#This Row],[Adj Close]]</f>
        <v>4.9835664662166275E-2</v>
      </c>
    </row>
    <row r="1181" spans="6:17" x14ac:dyDescent="0.3">
      <c r="F1181" s="97">
        <v>45177</v>
      </c>
      <c r="G1181" s="98">
        <v>93.813079830000007</v>
      </c>
      <c r="H1181" s="60">
        <f t="shared" si="36"/>
        <v>96.132985688999995</v>
      </c>
      <c r="I1181" s="60">
        <f>(Table8[[#This Row],[Adj Close]]-Table8[[#This Row],[Forecast 3 Period]])</f>
        <v>-2.3199058589999879</v>
      </c>
      <c r="J1181" s="60">
        <f>Table8[[#This Row],[Erorr ]]^2</f>
        <v>5.3819631946224717</v>
      </c>
      <c r="K1181" s="60">
        <f>ABS(Table8[[#This Row],[Erorr ]])</f>
        <v>2.3199058589999879</v>
      </c>
      <c r="L1181" s="8">
        <f>Table8[[#This Row],[Abs Erorr ]]/Table8[[#This Row],[Adj Close]]</f>
        <v>2.472902353492628E-2</v>
      </c>
      <c r="M1181" s="64">
        <f t="shared" si="37"/>
        <v>97.685238647999995</v>
      </c>
      <c r="N1181" s="60">
        <f>(Table8[[#This Row],[Adj Close]]-Table8[[#This Row],[Forecast 6 Period ]])</f>
        <v>-3.8721588179999884</v>
      </c>
      <c r="O1181" s="60">
        <f>Table8[[#This Row],[Erorr 2]]^2</f>
        <v>14.993613911815068</v>
      </c>
      <c r="P1181" s="60">
        <f>ABS(Table8[[#This Row],[Erorr 2]])</f>
        <v>3.8721588179999884</v>
      </c>
      <c r="Q1181" s="8">
        <f>Table8[[#This Row],[Abs Erorr 4]]/Table8[[#This Row],[Adj Close]]</f>
        <v>4.127525527375054E-2</v>
      </c>
    </row>
    <row r="1182" spans="6:17" x14ac:dyDescent="0.3">
      <c r="F1182" s="97">
        <v>45180</v>
      </c>
      <c r="G1182" s="98">
        <v>95.557746890000004</v>
      </c>
      <c r="H1182" s="60">
        <f t="shared" si="36"/>
        <v>94.952595518999999</v>
      </c>
      <c r="I1182" s="60">
        <f>(Table8[[#This Row],[Adj Close]]-Table8[[#This Row],[Forecast 3 Period]])</f>
        <v>0.60515137100000516</v>
      </c>
      <c r="J1182" s="60">
        <f>Table8[[#This Row],[Erorr ]]^2</f>
        <v>0.36620818182318587</v>
      </c>
      <c r="K1182" s="60">
        <f>ABS(Table8[[#This Row],[Erorr ]])</f>
        <v>0.60515137100000516</v>
      </c>
      <c r="L1182" s="8">
        <f>Table8[[#This Row],[Abs Erorr ]]/Table8[[#This Row],[Adj Close]]</f>
        <v>6.3328342357906039E-3</v>
      </c>
      <c r="M1182" s="64">
        <f t="shared" si="37"/>
        <v>96.517808532999993</v>
      </c>
      <c r="N1182" s="60">
        <f>(Table8[[#This Row],[Adj Close]]-Table8[[#This Row],[Forecast 6 Period ]])</f>
        <v>-0.96006164299998886</v>
      </c>
      <c r="O1182" s="60">
        <f>Table8[[#This Row],[Erorr 2]]^2</f>
        <v>0.92171835835983806</v>
      </c>
      <c r="P1182" s="60">
        <f>ABS(Table8[[#This Row],[Erorr 2]])</f>
        <v>0.96006164299998886</v>
      </c>
      <c r="Q1182" s="8">
        <f>Table8[[#This Row],[Abs Erorr 4]]/Table8[[#This Row],[Adj Close]]</f>
        <v>1.0046926327230702E-2</v>
      </c>
    </row>
    <row r="1183" spans="6:17" x14ac:dyDescent="0.3">
      <c r="F1183" s="97">
        <v>45181</v>
      </c>
      <c r="G1183" s="98">
        <v>93.214912409999997</v>
      </c>
      <c r="H1183" s="60">
        <f t="shared" si="36"/>
        <v>94.579737092000016</v>
      </c>
      <c r="I1183" s="60">
        <f>(Table8[[#This Row],[Adj Close]]-Table8[[#This Row],[Forecast 3 Period]])</f>
        <v>-1.3648246820000196</v>
      </c>
      <c r="J1183" s="60">
        <f>Table8[[#This Row],[Erorr ]]^2</f>
        <v>1.8627464125964546</v>
      </c>
      <c r="K1183" s="60">
        <f>ABS(Table8[[#This Row],[Erorr ]])</f>
        <v>1.3648246820000196</v>
      </c>
      <c r="L1183" s="8">
        <f>Table8[[#This Row],[Abs Erorr ]]/Table8[[#This Row],[Adj Close]]</f>
        <v>1.464169891612324E-2</v>
      </c>
      <c r="M1183" s="64">
        <f t="shared" si="37"/>
        <v>95.875772858000005</v>
      </c>
      <c r="N1183" s="60">
        <f>(Table8[[#This Row],[Adj Close]]-Table8[[#This Row],[Forecast 6 Period ]])</f>
        <v>-2.6608604480000082</v>
      </c>
      <c r="O1183" s="60">
        <f>Table8[[#This Row],[Erorr 2]]^2</f>
        <v>7.080178323730804</v>
      </c>
      <c r="P1183" s="60">
        <f>ABS(Table8[[#This Row],[Erorr 2]])</f>
        <v>2.6608604480000082</v>
      </c>
      <c r="Q1183" s="8">
        <f>Table8[[#This Row],[Abs Erorr 4]]/Table8[[#This Row],[Adj Close]]</f>
        <v>2.8545437411305812E-2</v>
      </c>
    </row>
    <row r="1184" spans="6:17" x14ac:dyDescent="0.3">
      <c r="F1184" s="97">
        <v>45182</v>
      </c>
      <c r="G1184" s="98">
        <v>91.230979919999996</v>
      </c>
      <c r="H1184" s="60">
        <f t="shared" si="36"/>
        <v>94.097212979999995</v>
      </c>
      <c r="I1184" s="60">
        <f>(Table8[[#This Row],[Adj Close]]-Table8[[#This Row],[Forecast 3 Period]])</f>
        <v>-2.866233059999999</v>
      </c>
      <c r="J1184" s="60">
        <f>Table8[[#This Row],[Erorr ]]^2</f>
        <v>8.2152919542369585</v>
      </c>
      <c r="K1184" s="60">
        <f>ABS(Table8[[#This Row],[Erorr ]])</f>
        <v>2.866233059999999</v>
      </c>
      <c r="L1184" s="8">
        <f>Table8[[#This Row],[Abs Erorr ]]/Table8[[#This Row],[Adj Close]]</f>
        <v>3.1417321862742077E-2</v>
      </c>
      <c r="M1184" s="64">
        <f t="shared" si="37"/>
        <v>94.830968474999992</v>
      </c>
      <c r="N1184" s="60">
        <f>(Table8[[#This Row],[Adj Close]]-Table8[[#This Row],[Forecast 6 Period ]])</f>
        <v>-3.5999885549999959</v>
      </c>
      <c r="O1184" s="60">
        <f>Table8[[#This Row],[Erorr 2]]^2</f>
        <v>12.959917596130959</v>
      </c>
      <c r="P1184" s="60">
        <f>ABS(Table8[[#This Row],[Erorr 2]])</f>
        <v>3.5999885549999959</v>
      </c>
      <c r="Q1184" s="8">
        <f>Table8[[#This Row],[Abs Erorr 4]]/Table8[[#This Row],[Adj Close]]</f>
        <v>3.9460154414178258E-2</v>
      </c>
    </row>
    <row r="1185" spans="6:17" x14ac:dyDescent="0.3">
      <c r="F1185" s="97">
        <v>45183</v>
      </c>
      <c r="G1185" s="98">
        <v>90.862106319999995</v>
      </c>
      <c r="H1185" s="60">
        <f t="shared" si="36"/>
        <v>93.124189757999986</v>
      </c>
      <c r="I1185" s="60">
        <f>(Table8[[#This Row],[Adj Close]]-Table8[[#This Row],[Forecast 3 Period]])</f>
        <v>-2.2620834379999906</v>
      </c>
      <c r="J1185" s="60">
        <f>Table8[[#This Row],[Erorr ]]^2</f>
        <v>5.1170214804738574</v>
      </c>
      <c r="K1185" s="60">
        <f>ABS(Table8[[#This Row],[Erorr ]])</f>
        <v>2.2620834379999906</v>
      </c>
      <c r="L1185" s="8">
        <f>Table8[[#This Row],[Abs Erorr ]]/Table8[[#This Row],[Adj Close]]</f>
        <v>2.4895784718365867E-2</v>
      </c>
      <c r="M1185" s="64">
        <f t="shared" si="37"/>
        <v>93.905798339</v>
      </c>
      <c r="N1185" s="60">
        <f>(Table8[[#This Row],[Adj Close]]-Table8[[#This Row],[Forecast 6 Period ]])</f>
        <v>-3.0436920190000052</v>
      </c>
      <c r="O1185" s="60">
        <f>Table8[[#This Row],[Erorr 2]]^2</f>
        <v>9.2640611065243288</v>
      </c>
      <c r="P1185" s="60">
        <f>ABS(Table8[[#This Row],[Erorr 2]])</f>
        <v>3.0436920190000052</v>
      </c>
      <c r="Q1185" s="8">
        <f>Table8[[#This Row],[Abs Erorr 4]]/Table8[[#This Row],[Adj Close]]</f>
        <v>3.3497924957634914E-2</v>
      </c>
    </row>
    <row r="1186" spans="6:17" x14ac:dyDescent="0.3">
      <c r="F1186" s="97">
        <v>45184</v>
      </c>
      <c r="G1186" s="98">
        <v>92.307685849999999</v>
      </c>
      <c r="H1186" s="60">
        <f t="shared" si="36"/>
        <v>91.678610226999993</v>
      </c>
      <c r="I1186" s="60">
        <f>(Table8[[#This Row],[Adj Close]]-Table8[[#This Row],[Forecast 3 Period]])</f>
        <v>0.62907562300000563</v>
      </c>
      <c r="J1186" s="60">
        <f>Table8[[#This Row],[Erorr ]]^2</f>
        <v>0.39573613945284519</v>
      </c>
      <c r="K1186" s="60">
        <f>ABS(Table8[[#This Row],[Erorr ]])</f>
        <v>0.62907562300000563</v>
      </c>
      <c r="L1186" s="8">
        <f>Table8[[#This Row],[Abs Erorr ]]/Table8[[#This Row],[Adj Close]]</f>
        <v>6.8149863925984844E-3</v>
      </c>
      <c r="M1186" s="64">
        <f t="shared" si="37"/>
        <v>92.95869522000001</v>
      </c>
      <c r="N1186" s="60">
        <f>(Table8[[#This Row],[Adj Close]]-Table8[[#This Row],[Forecast 6 Period ]])</f>
        <v>-0.65100937000001124</v>
      </c>
      <c r="O1186" s="60">
        <f>Table8[[#This Row],[Erorr 2]]^2</f>
        <v>0.42381319982781152</v>
      </c>
      <c r="P1186" s="60">
        <f>ABS(Table8[[#This Row],[Erorr 2]])</f>
        <v>0.65100937000001124</v>
      </c>
      <c r="Q1186" s="8">
        <f>Table8[[#This Row],[Abs Erorr 4]]/Table8[[#This Row],[Adj Close]]</f>
        <v>7.0526020017217372E-3</v>
      </c>
    </row>
    <row r="1187" spans="6:17" x14ac:dyDescent="0.3">
      <c r="F1187" s="97">
        <v>45187</v>
      </c>
      <c r="G1187" s="98">
        <v>90.164245609999995</v>
      </c>
      <c r="H1187" s="60">
        <f t="shared" si="36"/>
        <v>91.551000211999991</v>
      </c>
      <c r="I1187" s="60">
        <f>(Table8[[#This Row],[Adj Close]]-Table8[[#This Row],[Forecast 3 Period]])</f>
        <v>-1.3867546019999963</v>
      </c>
      <c r="J1187" s="60">
        <f>Table8[[#This Row],[Erorr ]]^2</f>
        <v>1.9230883261681682</v>
      </c>
      <c r="K1187" s="60">
        <f>ABS(Table8[[#This Row],[Erorr ]])</f>
        <v>1.3867546019999963</v>
      </c>
      <c r="L1187" s="8">
        <f>Table8[[#This Row],[Abs Erorr ]]/Table8[[#This Row],[Adj Close]]</f>
        <v>1.53803161399289E-2</v>
      </c>
      <c r="M1187" s="64">
        <f t="shared" si="37"/>
        <v>92.460219572</v>
      </c>
      <c r="N1187" s="60">
        <f>(Table8[[#This Row],[Adj Close]]-Table8[[#This Row],[Forecast 6 Period ]])</f>
        <v>-2.295973962000005</v>
      </c>
      <c r="O1187" s="60">
        <f>Table8[[#This Row],[Erorr 2]]^2</f>
        <v>5.2714964341820005</v>
      </c>
      <c r="P1187" s="60">
        <f>ABS(Table8[[#This Row],[Erorr 2]])</f>
        <v>2.295973962000005</v>
      </c>
      <c r="Q1187" s="8">
        <f>Table8[[#This Row],[Abs Erorr 4]]/Table8[[#This Row],[Adj Close]]</f>
        <v>2.5464350602245396E-2</v>
      </c>
    </row>
    <row r="1188" spans="6:17" x14ac:dyDescent="0.3">
      <c r="F1188" s="97">
        <v>45188</v>
      </c>
      <c r="G1188" s="98">
        <v>88.399635309999994</v>
      </c>
      <c r="H1188" s="60">
        <f t="shared" si="36"/>
        <v>91.016635894999993</v>
      </c>
      <c r="I1188" s="60">
        <f>(Table8[[#This Row],[Adj Close]]-Table8[[#This Row],[Forecast 3 Period]])</f>
        <v>-2.6170005849999995</v>
      </c>
      <c r="J1188" s="60">
        <f>Table8[[#This Row],[Erorr ]]^2</f>
        <v>6.8486920618903397</v>
      </c>
      <c r="K1188" s="60">
        <f>ABS(Table8[[#This Row],[Erorr ]])</f>
        <v>2.6170005849999995</v>
      </c>
      <c r="L1188" s="8">
        <f>Table8[[#This Row],[Abs Erorr ]]/Table8[[#This Row],[Adj Close]]</f>
        <v>2.9604201146562398E-2</v>
      </c>
      <c r="M1188" s="64">
        <f t="shared" si="37"/>
        <v>91.790269470000013</v>
      </c>
      <c r="N1188" s="60">
        <f>(Table8[[#This Row],[Adj Close]]-Table8[[#This Row],[Forecast 6 Period ]])</f>
        <v>-3.3906341600000189</v>
      </c>
      <c r="O1188" s="60">
        <f>Table8[[#This Row],[Erorr 2]]^2</f>
        <v>11.496400006959034</v>
      </c>
      <c r="P1188" s="60">
        <f>ABS(Table8[[#This Row],[Erorr 2]])</f>
        <v>3.3906341600000189</v>
      </c>
      <c r="Q1188" s="8">
        <f>Table8[[#This Row],[Abs Erorr 4]]/Table8[[#This Row],[Adj Close]]</f>
        <v>3.8355748280066285E-2</v>
      </c>
    </row>
    <row r="1189" spans="6:17" x14ac:dyDescent="0.3">
      <c r="F1189" s="97">
        <v>45189</v>
      </c>
      <c r="G1189" s="98">
        <v>88.150398249999995</v>
      </c>
      <c r="H1189" s="60">
        <f t="shared" si="36"/>
        <v>90.101433562000011</v>
      </c>
      <c r="I1189" s="60">
        <f>(Table8[[#This Row],[Adj Close]]-Table8[[#This Row],[Forecast 3 Period]])</f>
        <v>-1.9510353120000161</v>
      </c>
      <c r="J1189" s="60">
        <f>Table8[[#This Row],[Erorr ]]^2</f>
        <v>3.8065387886710003</v>
      </c>
      <c r="K1189" s="60">
        <f>ABS(Table8[[#This Row],[Erorr ]])</f>
        <v>1.9510353120000161</v>
      </c>
      <c r="L1189" s="8">
        <f>Table8[[#This Row],[Abs Erorr ]]/Table8[[#This Row],[Adj Close]]</f>
        <v>2.2133028899844094E-2</v>
      </c>
      <c r="M1189" s="64">
        <f t="shared" si="37"/>
        <v>90.791323851000001</v>
      </c>
      <c r="N1189" s="60">
        <f>(Table8[[#This Row],[Adj Close]]-Table8[[#This Row],[Forecast 6 Period ]])</f>
        <v>-2.6409256010000064</v>
      </c>
      <c r="O1189" s="60">
        <f>Table8[[#This Row],[Erorr 2]]^2</f>
        <v>6.9744880300172447</v>
      </c>
      <c r="P1189" s="60">
        <f>ABS(Table8[[#This Row],[Erorr 2]])</f>
        <v>2.6409256010000064</v>
      </c>
      <c r="Q1189" s="8">
        <f>Table8[[#This Row],[Abs Erorr 4]]/Table8[[#This Row],[Adj Close]]</f>
        <v>2.9959315595037672E-2</v>
      </c>
    </row>
    <row r="1190" spans="6:17" x14ac:dyDescent="0.3">
      <c r="F1190" s="97">
        <v>45190</v>
      </c>
      <c r="G1190" s="98">
        <v>85.787628170000005</v>
      </c>
      <c r="H1190" s="60">
        <f t="shared" si="36"/>
        <v>88.829323575999993</v>
      </c>
      <c r="I1190" s="60">
        <f>(Table8[[#This Row],[Adj Close]]-Table8[[#This Row],[Forecast 3 Period]])</f>
        <v>-3.0416954059999881</v>
      </c>
      <c r="J1190" s="60">
        <f>Table8[[#This Row],[Erorr ]]^2</f>
        <v>9.2519109428814321</v>
      </c>
      <c r="K1190" s="60">
        <f>ABS(Table8[[#This Row],[Erorr ]])</f>
        <v>3.0416954059999881</v>
      </c>
      <c r="L1190" s="8">
        <f>Table8[[#This Row],[Abs Erorr ]]/Table8[[#This Row],[Adj Close]]</f>
        <v>3.5456107959675139E-2</v>
      </c>
      <c r="M1190" s="64">
        <f t="shared" si="37"/>
        <v>90.013701628000007</v>
      </c>
      <c r="N1190" s="60">
        <f>(Table8[[#This Row],[Adj Close]]-Table8[[#This Row],[Forecast 6 Period ]])</f>
        <v>-4.2260734580000019</v>
      </c>
      <c r="O1190" s="60">
        <f>Table8[[#This Row],[Erorr 2]]^2</f>
        <v>17.859696872412094</v>
      </c>
      <c r="P1190" s="60">
        <f>ABS(Table8[[#This Row],[Erorr 2]])</f>
        <v>4.2260734580000019</v>
      </c>
      <c r="Q1190" s="8">
        <f>Table8[[#This Row],[Abs Erorr 4]]/Table8[[#This Row],[Adj Close]]</f>
        <v>4.9262038689605159E-2</v>
      </c>
    </row>
    <row r="1191" spans="6:17" x14ac:dyDescent="0.3">
      <c r="F1191" s="97">
        <v>45191</v>
      </c>
      <c r="G1191" s="98">
        <v>86.325973509999997</v>
      </c>
      <c r="H1191" s="60">
        <f t="shared" si="36"/>
        <v>87.280061336000003</v>
      </c>
      <c r="I1191" s="60">
        <f>(Table8[[#This Row],[Adj Close]]-Table8[[#This Row],[Forecast 3 Period]])</f>
        <v>-0.95408782600000563</v>
      </c>
      <c r="J1191" s="60">
        <f>Table8[[#This Row],[Erorr ]]^2</f>
        <v>0.91028357972141705</v>
      </c>
      <c r="K1191" s="60">
        <f>ABS(Table8[[#This Row],[Erorr ]])</f>
        <v>0.95408782600000563</v>
      </c>
      <c r="L1191" s="8">
        <f>Table8[[#This Row],[Abs Erorr ]]/Table8[[#This Row],[Adj Close]]</f>
        <v>1.1052152523822788E-2</v>
      </c>
      <c r="M1191" s="64">
        <f t="shared" si="37"/>
        <v>88.817360684999997</v>
      </c>
      <c r="N1191" s="60">
        <f>(Table8[[#This Row],[Adj Close]]-Table8[[#This Row],[Forecast 6 Period ]])</f>
        <v>-2.4913871749999998</v>
      </c>
      <c r="O1191" s="60">
        <f>Table8[[#This Row],[Erorr 2]]^2</f>
        <v>6.2070100557544796</v>
      </c>
      <c r="P1191" s="60">
        <f>ABS(Table8[[#This Row],[Erorr 2]])</f>
        <v>2.4913871749999998</v>
      </c>
      <c r="Q1191" s="8">
        <f>Table8[[#This Row],[Abs Erorr 4]]/Table8[[#This Row],[Adj Close]]</f>
        <v>2.886022680892672E-2</v>
      </c>
    </row>
    <row r="1192" spans="6:17" x14ac:dyDescent="0.3">
      <c r="F1192" s="97">
        <v>45194</v>
      </c>
      <c r="G1192" s="98">
        <v>85.338996890000004</v>
      </c>
      <c r="H1192" s="60">
        <f t="shared" si="36"/>
        <v>86.711797329999996</v>
      </c>
      <c r="I1192" s="60">
        <f>(Table8[[#This Row],[Adj Close]]-Table8[[#This Row],[Forecast 3 Period]])</f>
        <v>-1.3728004399999918</v>
      </c>
      <c r="J1192" s="60">
        <f>Table8[[#This Row],[Erorr ]]^2</f>
        <v>1.8845810480641711</v>
      </c>
      <c r="K1192" s="60">
        <f>ABS(Table8[[#This Row],[Erorr ]])</f>
        <v>1.3728004399999918</v>
      </c>
      <c r="L1192" s="8">
        <f>Table8[[#This Row],[Abs Erorr ]]/Table8[[#This Row],[Adj Close]]</f>
        <v>1.6086437502534742E-2</v>
      </c>
      <c r="M1192" s="64">
        <f t="shared" si="37"/>
        <v>87.979920193999988</v>
      </c>
      <c r="N1192" s="60">
        <f>(Table8[[#This Row],[Adj Close]]-Table8[[#This Row],[Forecast 6 Period ]])</f>
        <v>-2.6409233039999833</v>
      </c>
      <c r="O1192" s="60">
        <f>Table8[[#This Row],[Erorr 2]]^2</f>
        <v>6.9744758976101879</v>
      </c>
      <c r="P1192" s="60">
        <f>ABS(Table8[[#This Row],[Erorr 2]])</f>
        <v>2.6409233039999833</v>
      </c>
      <c r="Q1192" s="8">
        <f>Table8[[#This Row],[Abs Erorr 4]]/Table8[[#This Row],[Adj Close]]</f>
        <v>3.0946266071114857E-2</v>
      </c>
    </row>
    <row r="1193" spans="6:17" x14ac:dyDescent="0.3">
      <c r="F1193" s="97">
        <v>45195</v>
      </c>
      <c r="G1193" s="98">
        <v>83.753852839999993</v>
      </c>
      <c r="H1193" s="60">
        <f t="shared" si="36"/>
        <v>85.769679260000004</v>
      </c>
      <c r="I1193" s="60">
        <f>(Table8[[#This Row],[Adj Close]]-Table8[[#This Row],[Forecast 3 Period]])</f>
        <v>-2.0158264200000104</v>
      </c>
      <c r="J1193" s="60">
        <f>Table8[[#This Row],[Erorr ]]^2</f>
        <v>4.0635561555700583</v>
      </c>
      <c r="K1193" s="60">
        <f>ABS(Table8[[#This Row],[Erorr ]])</f>
        <v>2.0158264200000104</v>
      </c>
      <c r="L1193" s="8">
        <f>Table8[[#This Row],[Abs Erorr ]]/Table8[[#This Row],[Adj Close]]</f>
        <v>2.4068461947069641E-2</v>
      </c>
      <c r="M1193" s="64">
        <f t="shared" si="37"/>
        <v>86.976987455999989</v>
      </c>
      <c r="N1193" s="60">
        <f>(Table8[[#This Row],[Adj Close]]-Table8[[#This Row],[Forecast 6 Period ]])</f>
        <v>-3.2231346159999958</v>
      </c>
      <c r="O1193" s="60">
        <f>Table8[[#This Row],[Erorr 2]]^2</f>
        <v>10.38859675285744</v>
      </c>
      <c r="P1193" s="60">
        <f>ABS(Table8[[#This Row],[Erorr 2]])</f>
        <v>3.2231346159999958</v>
      </c>
      <c r="Q1193" s="8">
        <f>Table8[[#This Row],[Abs Erorr 4]]/Table8[[#This Row],[Adj Close]]</f>
        <v>3.8483419051268522E-2</v>
      </c>
    </row>
    <row r="1194" spans="6:17" x14ac:dyDescent="0.3">
      <c r="F1194" s="97">
        <v>45196</v>
      </c>
      <c r="G1194" s="98">
        <v>82.90644073</v>
      </c>
      <c r="H1194" s="60">
        <f t="shared" si="36"/>
        <v>85.001032256000002</v>
      </c>
      <c r="I1194" s="60">
        <f>(Table8[[#This Row],[Adj Close]]-Table8[[#This Row],[Forecast 3 Period]])</f>
        <v>-2.0945915260000021</v>
      </c>
      <c r="J1194" s="60">
        <f>Table8[[#This Row],[Erorr ]]^2</f>
        <v>4.3873136607910173</v>
      </c>
      <c r="K1194" s="60">
        <f>ABS(Table8[[#This Row],[Erorr ]])</f>
        <v>2.0945915260000021</v>
      </c>
      <c r="L1194" s="8">
        <f>Table8[[#This Row],[Abs Erorr ]]/Table8[[#This Row],[Adj Close]]</f>
        <v>2.5264521158511952E-2</v>
      </c>
      <c r="M1194" s="64">
        <f t="shared" si="37"/>
        <v>85.896293637999989</v>
      </c>
      <c r="N1194" s="60">
        <f>(Table8[[#This Row],[Adj Close]]-Table8[[#This Row],[Forecast 6 Period ]])</f>
        <v>-2.9898529079999889</v>
      </c>
      <c r="O1194" s="60">
        <f>Table8[[#This Row],[Erorr 2]]^2</f>
        <v>8.9392204114759899</v>
      </c>
      <c r="P1194" s="60">
        <f>ABS(Table8[[#This Row],[Erorr 2]])</f>
        <v>2.9898529079999889</v>
      </c>
      <c r="Q1194" s="8">
        <f>Table8[[#This Row],[Abs Erorr 4]]/Table8[[#This Row],[Adj Close]]</f>
        <v>3.6062975103912522E-2</v>
      </c>
    </row>
    <row r="1195" spans="6:17" x14ac:dyDescent="0.3">
      <c r="F1195" s="97">
        <v>45197</v>
      </c>
      <c r="G1195" s="98">
        <v>82.487716669999998</v>
      </c>
      <c r="H1195" s="60">
        <f t="shared" si="36"/>
        <v>83.890431211000006</v>
      </c>
      <c r="I1195" s="60">
        <f>(Table8[[#This Row],[Adj Close]]-Table8[[#This Row],[Forecast 3 Period]])</f>
        <v>-1.4027145410000088</v>
      </c>
      <c r="J1195" s="60">
        <f>Table8[[#This Row],[Erorr ]]^2</f>
        <v>1.9676080835328653</v>
      </c>
      <c r="K1195" s="60">
        <f>ABS(Table8[[#This Row],[Erorr ]])</f>
        <v>1.4027145410000088</v>
      </c>
      <c r="L1195" s="8">
        <f>Table8[[#This Row],[Abs Erorr ]]/Table8[[#This Row],[Adj Close]]</f>
        <v>1.7005132371546935E-2</v>
      </c>
      <c r="M1195" s="64">
        <f t="shared" si="37"/>
        <v>85.058855436000002</v>
      </c>
      <c r="N1195" s="60">
        <f>(Table8[[#This Row],[Adj Close]]-Table8[[#This Row],[Forecast 6 Period ]])</f>
        <v>-2.5711387660000042</v>
      </c>
      <c r="O1195" s="60">
        <f>Table8[[#This Row],[Erorr 2]]^2</f>
        <v>6.6107545540280244</v>
      </c>
      <c r="P1195" s="60">
        <f>ABS(Table8[[#This Row],[Erorr 2]])</f>
        <v>2.5711387660000042</v>
      </c>
      <c r="Q1195" s="8">
        <f>Table8[[#This Row],[Abs Erorr 4]]/Table8[[#This Row],[Adj Close]]</f>
        <v>3.1169959235095461E-2</v>
      </c>
    </row>
    <row r="1196" spans="6:17" x14ac:dyDescent="0.3">
      <c r="F1196" s="97">
        <v>45198</v>
      </c>
      <c r="G1196" s="98">
        <v>87.492416379999995</v>
      </c>
      <c r="H1196" s="60">
        <f t="shared" si="36"/>
        <v>82.993174738999997</v>
      </c>
      <c r="I1196" s="60">
        <f>(Table8[[#This Row],[Adj Close]]-Table8[[#This Row],[Forecast 3 Period]])</f>
        <v>4.4992416409999976</v>
      </c>
      <c r="J1196" s="60">
        <f>Table8[[#This Row],[Erorr ]]^2</f>
        <v>20.243175344108352</v>
      </c>
      <c r="K1196" s="60">
        <f>ABS(Table8[[#This Row],[Erorr ]])</f>
        <v>4.4992416409999976</v>
      </c>
      <c r="L1196" s="8">
        <f>Table8[[#This Row],[Abs Erorr ]]/Table8[[#This Row],[Adj Close]]</f>
        <v>5.1424361415036708E-2</v>
      </c>
      <c r="M1196" s="64">
        <f t="shared" si="37"/>
        <v>84.108761594000001</v>
      </c>
      <c r="N1196" s="60">
        <f>(Table8[[#This Row],[Adj Close]]-Table8[[#This Row],[Forecast 6 Period ]])</f>
        <v>3.3836547859999939</v>
      </c>
      <c r="O1196" s="60">
        <f>Table8[[#This Row],[Erorr 2]]^2</f>
        <v>11.449119710820664</v>
      </c>
      <c r="P1196" s="60">
        <f>ABS(Table8[[#This Row],[Erorr 2]])</f>
        <v>3.3836547859999939</v>
      </c>
      <c r="Q1196" s="8">
        <f>Table8[[#This Row],[Abs Erorr 4]]/Table8[[#This Row],[Adj Close]]</f>
        <v>3.8673692258126592E-2</v>
      </c>
    </row>
    <row r="1197" spans="6:17" x14ac:dyDescent="0.3">
      <c r="F1197" s="97">
        <v>45201</v>
      </c>
      <c r="G1197" s="98">
        <v>85.697898859999995</v>
      </c>
      <c r="H1197" s="60">
        <f t="shared" si="36"/>
        <v>84.61521377199999</v>
      </c>
      <c r="I1197" s="60">
        <f>(Table8[[#This Row],[Adj Close]]-Table8[[#This Row],[Forecast 3 Period]])</f>
        <v>1.0826850880000052</v>
      </c>
      <c r="J1197" s="60">
        <f>Table8[[#This Row],[Erorr ]]^2</f>
        <v>1.172206999777579</v>
      </c>
      <c r="K1197" s="60">
        <f>ABS(Table8[[#This Row],[Erorr ]])</f>
        <v>1.0826850880000052</v>
      </c>
      <c r="L1197" s="8">
        <f>Table8[[#This Row],[Abs Erorr ]]/Table8[[#This Row],[Adj Close]]</f>
        <v>1.2633741344915924E-2</v>
      </c>
      <c r="M1197" s="64">
        <f t="shared" si="37"/>
        <v>84.494582363999996</v>
      </c>
      <c r="N1197" s="60">
        <f>(Table8[[#This Row],[Adj Close]]-Table8[[#This Row],[Forecast 6 Period ]])</f>
        <v>1.2033164959999993</v>
      </c>
      <c r="O1197" s="60">
        <f>Table8[[#This Row],[Erorr 2]]^2</f>
        <v>1.4479705895457164</v>
      </c>
      <c r="P1197" s="60">
        <f>ABS(Table8[[#This Row],[Erorr 2]])</f>
        <v>1.2033164959999993</v>
      </c>
      <c r="Q1197" s="8">
        <f>Table8[[#This Row],[Abs Erorr 4]]/Table8[[#This Row],[Adj Close]]</f>
        <v>1.404137688329783E-2</v>
      </c>
    </row>
    <row r="1198" spans="6:17" x14ac:dyDescent="0.3">
      <c r="F1198" s="97">
        <v>45202</v>
      </c>
      <c r="G1198" s="98">
        <v>83.773788449999998</v>
      </c>
      <c r="H1198" s="60">
        <f t="shared" si="36"/>
        <v>85.273199458999997</v>
      </c>
      <c r="I1198" s="60">
        <f>(Table8[[#This Row],[Adj Close]]-Table8[[#This Row],[Forecast 3 Period]])</f>
        <v>-1.4994110089999992</v>
      </c>
      <c r="J1198" s="60">
        <f>Table8[[#This Row],[Erorr ]]^2</f>
        <v>2.2482333739103959</v>
      </c>
      <c r="K1198" s="60">
        <f>ABS(Table8[[#This Row],[Erorr ]])</f>
        <v>1.4994110089999992</v>
      </c>
      <c r="L1198" s="8">
        <f>Table8[[#This Row],[Abs Erorr ]]/Table8[[#This Row],[Adj Close]]</f>
        <v>1.7898331169479292E-2</v>
      </c>
      <c r="M1198" s="64">
        <f t="shared" si="37"/>
        <v>84.626179500999996</v>
      </c>
      <c r="N1198" s="60">
        <f>(Table8[[#This Row],[Adj Close]]-Table8[[#This Row],[Forecast 6 Period ]])</f>
        <v>-0.8523910509999979</v>
      </c>
      <c r="O1198" s="60">
        <f>Table8[[#This Row],[Erorr 2]]^2</f>
        <v>0.72657050382488098</v>
      </c>
      <c r="P1198" s="60">
        <f>ABS(Table8[[#This Row],[Erorr 2]])</f>
        <v>0.8523910509999979</v>
      </c>
      <c r="Q1198" s="8">
        <f>Table8[[#This Row],[Abs Erorr 4]]/Table8[[#This Row],[Adj Close]]</f>
        <v>1.0174913499450291E-2</v>
      </c>
    </row>
    <row r="1199" spans="6:17" x14ac:dyDescent="0.3">
      <c r="F1199" s="97">
        <v>45203</v>
      </c>
      <c r="G1199" s="98">
        <v>85.448661799999996</v>
      </c>
      <c r="H1199" s="60">
        <f t="shared" si="36"/>
        <v>85.466609951999999</v>
      </c>
      <c r="I1199" s="60">
        <f>(Table8[[#This Row],[Adj Close]]-Table8[[#This Row],[Forecast 3 Period]])</f>
        <v>-1.7948152000002437E-2</v>
      </c>
      <c r="J1199" s="60">
        <f>Table8[[#This Row],[Erorr ]]^2</f>
        <v>3.2213616021519148E-4</v>
      </c>
      <c r="K1199" s="60">
        <f>ABS(Table8[[#This Row],[Erorr ]])</f>
        <v>1.7948152000002437E-2</v>
      </c>
      <c r="L1199" s="8">
        <f>Table8[[#This Row],[Abs Erorr ]]/Table8[[#This Row],[Adj Close]]</f>
        <v>2.1004602789463975E-4</v>
      </c>
      <c r="M1199" s="64">
        <f t="shared" si="37"/>
        <v>84.556393428999996</v>
      </c>
      <c r="N1199" s="60">
        <f>(Table8[[#This Row],[Adj Close]]-Table8[[#This Row],[Forecast 6 Period ]])</f>
        <v>0.89226837100000012</v>
      </c>
      <c r="O1199" s="60">
        <f>Table8[[#This Row],[Erorr 2]]^2</f>
        <v>0.7961428458869938</v>
      </c>
      <c r="P1199" s="60">
        <f>ABS(Table8[[#This Row],[Erorr 2]])</f>
        <v>0.89226837100000012</v>
      </c>
      <c r="Q1199" s="8">
        <f>Table8[[#This Row],[Abs Erorr 4]]/Table8[[#This Row],[Adj Close]]</f>
        <v>1.0442157339905821E-2</v>
      </c>
    </row>
    <row r="1200" spans="6:17" x14ac:dyDescent="0.3">
      <c r="F1200" s="97">
        <v>45204</v>
      </c>
      <c r="G1200" s="98">
        <v>82.497688289999999</v>
      </c>
      <c r="H1200" s="60">
        <f t="shared" si="36"/>
        <v>85.020970912999999</v>
      </c>
      <c r="I1200" s="60">
        <f>(Table8[[#This Row],[Adj Close]]-Table8[[#This Row],[Forecast 3 Period]])</f>
        <v>-2.5232826230000001</v>
      </c>
      <c r="J1200" s="60">
        <f>Table8[[#This Row],[Erorr ]]^2</f>
        <v>6.3669551955337607</v>
      </c>
      <c r="K1200" s="60">
        <f>ABS(Table8[[#This Row],[Erorr ]])</f>
        <v>2.5232826230000001</v>
      </c>
      <c r="L1200" s="8">
        <f>Table8[[#This Row],[Abs Erorr ]]/Table8[[#This Row],[Adj Close]]</f>
        <v>3.0586100959944851E-2</v>
      </c>
      <c r="M1200" s="64">
        <f t="shared" si="37"/>
        <v>85.021968838000006</v>
      </c>
      <c r="N1200" s="60">
        <f>(Table8[[#This Row],[Adj Close]]-Table8[[#This Row],[Forecast 6 Period ]])</f>
        <v>-2.5242805480000072</v>
      </c>
      <c r="O1200" s="60">
        <f>Table8[[#This Row],[Erorr 2]]^2</f>
        <v>6.3719922850112169</v>
      </c>
      <c r="P1200" s="60">
        <f>ABS(Table8[[#This Row],[Erorr 2]])</f>
        <v>2.5242805480000072</v>
      </c>
      <c r="Q1200" s="8">
        <f>Table8[[#This Row],[Abs Erorr 4]]/Table8[[#This Row],[Adj Close]]</f>
        <v>3.0598197359500912E-2</v>
      </c>
    </row>
    <row r="1201" spans="6:17" x14ac:dyDescent="0.3">
      <c r="F1201" s="97">
        <v>45205</v>
      </c>
      <c r="G1201" s="98">
        <v>84.292205809999999</v>
      </c>
      <c r="H1201" s="60">
        <f t="shared" si="36"/>
        <v>83.765810391000002</v>
      </c>
      <c r="I1201" s="60">
        <f>(Table8[[#This Row],[Adj Close]]-Table8[[#This Row],[Forecast 3 Period]])</f>
        <v>0.52639541899999642</v>
      </c>
      <c r="J1201" s="60">
        <f>Table8[[#This Row],[Erorr ]]^2</f>
        <v>0.27709213714418179</v>
      </c>
      <c r="K1201" s="60">
        <f>ABS(Table8[[#This Row],[Erorr ]])</f>
        <v>0.52639541899999642</v>
      </c>
      <c r="L1201" s="8">
        <f>Table8[[#This Row],[Abs Erorr ]]/Table8[[#This Row],[Adj Close]]</f>
        <v>6.244888408621376E-3</v>
      </c>
      <c r="M1201" s="64">
        <f t="shared" si="37"/>
        <v>84.481620785000004</v>
      </c>
      <c r="N1201" s="60">
        <f>(Table8[[#This Row],[Adj Close]]-Table8[[#This Row],[Forecast 6 Period ]])</f>
        <v>-0.18941497500000537</v>
      </c>
      <c r="O1201" s="60">
        <f>Table8[[#This Row],[Erorr 2]]^2</f>
        <v>3.5878032754252658E-2</v>
      </c>
      <c r="P1201" s="60">
        <f>ABS(Table8[[#This Row],[Erorr 2]])</f>
        <v>0.18941497500000537</v>
      </c>
      <c r="Q1201" s="8">
        <f>Table8[[#This Row],[Abs Erorr 4]]/Table8[[#This Row],[Adj Close]]</f>
        <v>2.2471232444309119E-3</v>
      </c>
    </row>
    <row r="1202" spans="6:17" x14ac:dyDescent="0.3">
      <c r="F1202" s="97">
        <v>45208</v>
      </c>
      <c r="G1202" s="98">
        <v>88.180305480000001</v>
      </c>
      <c r="H1202" s="60">
        <f t="shared" si="36"/>
        <v>84.100787351000008</v>
      </c>
      <c r="I1202" s="60">
        <f>(Table8[[#This Row],[Adj Close]]-Table8[[#This Row],[Forecast 3 Period]])</f>
        <v>4.0795181289999931</v>
      </c>
      <c r="J1202" s="60">
        <f>Table8[[#This Row],[Erorr ]]^2</f>
        <v>16.642468164839606</v>
      </c>
      <c r="K1202" s="60">
        <f>ABS(Table8[[#This Row],[Erorr ]])</f>
        <v>4.0795181289999931</v>
      </c>
      <c r="L1202" s="8">
        <f>Table8[[#This Row],[Abs Erorr ]]/Table8[[#This Row],[Adj Close]]</f>
        <v>4.6263370338689297E-2</v>
      </c>
      <c r="M1202" s="64">
        <f t="shared" si="37"/>
        <v>84.521500394</v>
      </c>
      <c r="N1202" s="60">
        <f>(Table8[[#This Row],[Adj Close]]-Table8[[#This Row],[Forecast 6 Period ]])</f>
        <v>3.658805086000001</v>
      </c>
      <c r="O1202" s="60">
        <f>Table8[[#This Row],[Erorr 2]]^2</f>
        <v>13.386854657339475</v>
      </c>
      <c r="P1202" s="60">
        <f>ABS(Table8[[#This Row],[Erorr 2]])</f>
        <v>3.658805086000001</v>
      </c>
      <c r="Q1202" s="8">
        <f>Table8[[#This Row],[Abs Erorr 4]]/Table8[[#This Row],[Adj Close]]</f>
        <v>4.1492315841770898E-2</v>
      </c>
    </row>
    <row r="1203" spans="6:17" x14ac:dyDescent="0.3">
      <c r="F1203" s="97">
        <v>45209</v>
      </c>
      <c r="G1203" s="98">
        <v>89.446441649999997</v>
      </c>
      <c r="H1203" s="60">
        <f t="shared" si="36"/>
        <v>85.309090421999997</v>
      </c>
      <c r="I1203" s="60">
        <f>(Table8[[#This Row],[Adj Close]]-Table8[[#This Row],[Forecast 3 Period]])</f>
        <v>4.137351228</v>
      </c>
      <c r="J1203" s="60">
        <f>Table8[[#This Row],[Erorr ]]^2</f>
        <v>17.117675183833107</v>
      </c>
      <c r="K1203" s="60">
        <f>ABS(Table8[[#This Row],[Erorr ]])</f>
        <v>4.137351228</v>
      </c>
      <c r="L1203" s="8">
        <f>Table8[[#This Row],[Abs Erorr ]]/Table8[[#This Row],[Adj Close]]</f>
        <v>4.6255067856016831E-2</v>
      </c>
      <c r="M1203" s="64">
        <f t="shared" si="37"/>
        <v>85.030941006999996</v>
      </c>
      <c r="N1203" s="60">
        <f>(Table8[[#This Row],[Adj Close]]-Table8[[#This Row],[Forecast 6 Period ]])</f>
        <v>4.4155006430000014</v>
      </c>
      <c r="O1203" s="60">
        <f>Table8[[#This Row],[Erorr 2]]^2</f>
        <v>19.496645928333425</v>
      </c>
      <c r="P1203" s="60">
        <f>ABS(Table8[[#This Row],[Erorr 2]])</f>
        <v>4.4155006430000014</v>
      </c>
      <c r="Q1203" s="8">
        <f>Table8[[#This Row],[Abs Erorr 4]]/Table8[[#This Row],[Adj Close]]</f>
        <v>4.9364743432473948E-2</v>
      </c>
    </row>
    <row r="1204" spans="6:17" x14ac:dyDescent="0.3">
      <c r="F1204" s="97">
        <v>45210</v>
      </c>
      <c r="G1204" s="98">
        <v>89.75549316</v>
      </c>
      <c r="H1204" s="60">
        <f t="shared" si="36"/>
        <v>87.520330047000002</v>
      </c>
      <c r="I1204" s="60">
        <f>(Table8[[#This Row],[Adj Close]]-Table8[[#This Row],[Forecast 3 Period]])</f>
        <v>2.2351631129999987</v>
      </c>
      <c r="J1204" s="60">
        <f>Table8[[#This Row],[Erorr ]]^2</f>
        <v>4.9959541417158446</v>
      </c>
      <c r="K1204" s="60">
        <f>ABS(Table8[[#This Row],[Erorr ]])</f>
        <v>2.2351631129999987</v>
      </c>
      <c r="L1204" s="8">
        <f>Table8[[#This Row],[Abs Erorr ]]/Table8[[#This Row],[Adj Close]]</f>
        <v>2.4902800199822318E-2</v>
      </c>
      <c r="M1204" s="64">
        <f t="shared" si="37"/>
        <v>85.805573271000014</v>
      </c>
      <c r="N1204" s="60">
        <f>(Table8[[#This Row],[Adj Close]]-Table8[[#This Row],[Forecast 6 Period ]])</f>
        <v>3.949919888999986</v>
      </c>
      <c r="O1204" s="60">
        <f>Table8[[#This Row],[Erorr 2]]^2</f>
        <v>15.601867129517663</v>
      </c>
      <c r="P1204" s="60">
        <f>ABS(Table8[[#This Row],[Erorr 2]])</f>
        <v>3.949919888999986</v>
      </c>
      <c r="Q1204" s="8">
        <f>Table8[[#This Row],[Abs Erorr 4]]/Table8[[#This Row],[Adj Close]]</f>
        <v>4.4007555971630363E-2</v>
      </c>
    </row>
    <row r="1205" spans="6:17" x14ac:dyDescent="0.3">
      <c r="F1205" s="97">
        <v>45211</v>
      </c>
      <c r="G1205" s="98">
        <v>88.768508909999994</v>
      </c>
      <c r="H1205" s="60">
        <f t="shared" si="36"/>
        <v>89.190221402999995</v>
      </c>
      <c r="I1205" s="60">
        <f>(Table8[[#This Row],[Adj Close]]-Table8[[#This Row],[Forecast 3 Period]])</f>
        <v>-0.42171249300000113</v>
      </c>
      <c r="J1205" s="60">
        <f>Table8[[#This Row],[Erorr ]]^2</f>
        <v>0.17784142675227602</v>
      </c>
      <c r="K1205" s="60">
        <f>ABS(Table8[[#This Row],[Erorr ]])</f>
        <v>0.42171249300000113</v>
      </c>
      <c r="L1205" s="8">
        <f>Table8[[#This Row],[Abs Erorr ]]/Table8[[#This Row],[Adj Close]]</f>
        <v>4.7506992984140814E-3</v>
      </c>
      <c r="M1205" s="64">
        <f t="shared" si="37"/>
        <v>87.129524229000012</v>
      </c>
      <c r="N1205" s="60">
        <f>(Table8[[#This Row],[Adj Close]]-Table8[[#This Row],[Forecast 6 Period ]])</f>
        <v>1.6389846809999824</v>
      </c>
      <c r="O1205" s="60">
        <f>Table8[[#This Row],[Erorr 2]]^2</f>
        <v>2.6862707845526139</v>
      </c>
      <c r="P1205" s="60">
        <f>ABS(Table8[[#This Row],[Erorr 2]])</f>
        <v>1.6389846809999824</v>
      </c>
      <c r="Q1205" s="8">
        <f>Table8[[#This Row],[Abs Erorr 4]]/Table8[[#This Row],[Adj Close]]</f>
        <v>1.8463582424953256E-2</v>
      </c>
    </row>
    <row r="1206" spans="6:17" x14ac:dyDescent="0.3">
      <c r="F1206" s="97">
        <v>45212</v>
      </c>
      <c r="G1206" s="98">
        <v>87.641960139999995</v>
      </c>
      <c r="H1206" s="60">
        <f t="shared" si="36"/>
        <v>89.267984006999995</v>
      </c>
      <c r="I1206" s="60">
        <f>(Table8[[#This Row],[Adj Close]]-Table8[[#This Row],[Forecast 3 Period]])</f>
        <v>-1.6260238670000007</v>
      </c>
      <c r="J1206" s="60">
        <f>Table8[[#This Row],[Erorr ]]^2</f>
        <v>2.6439536160536359</v>
      </c>
      <c r="K1206" s="60">
        <f>ABS(Table8[[#This Row],[Erorr ]])</f>
        <v>1.6260238670000007</v>
      </c>
      <c r="L1206" s="8">
        <f>Table8[[#This Row],[Abs Erorr ]]/Table8[[#This Row],[Adj Close]]</f>
        <v>1.855302944391678E-2</v>
      </c>
      <c r="M1206" s="64">
        <f t="shared" si="37"/>
        <v>87.90913925000001</v>
      </c>
      <c r="N1206" s="60">
        <f>(Table8[[#This Row],[Adj Close]]-Table8[[#This Row],[Forecast 6 Period ]])</f>
        <v>-0.26717911000001493</v>
      </c>
      <c r="O1206" s="60">
        <f>Table8[[#This Row],[Erorr 2]]^2</f>
        <v>7.1384676820400075E-2</v>
      </c>
      <c r="P1206" s="60">
        <f>ABS(Table8[[#This Row],[Erorr 2]])</f>
        <v>0.26717911000001493</v>
      </c>
      <c r="Q1206" s="8">
        <f>Table8[[#This Row],[Abs Erorr 4]]/Table8[[#This Row],[Adj Close]]</f>
        <v>3.0485296035508654E-3</v>
      </c>
    </row>
    <row r="1207" spans="6:17" x14ac:dyDescent="0.3">
      <c r="F1207" s="97">
        <v>45215</v>
      </c>
      <c r="G1207" s="98">
        <v>89.915008540000002</v>
      </c>
      <c r="H1207" s="60">
        <f t="shared" si="36"/>
        <v>88.613984676999991</v>
      </c>
      <c r="I1207" s="60">
        <f>(Table8[[#This Row],[Adj Close]]-Table8[[#This Row],[Forecast 3 Period]])</f>
        <v>1.3010238630000117</v>
      </c>
      <c r="J1207" s="60">
        <f>Table8[[#This Row],[Erorr ]]^2</f>
        <v>1.6926630920954733</v>
      </c>
      <c r="K1207" s="60">
        <f>ABS(Table8[[#This Row],[Erorr ]])</f>
        <v>1.3010238630000117</v>
      </c>
      <c r="L1207" s="8">
        <f>Table8[[#This Row],[Abs Erorr ]]/Table8[[#This Row],[Adj Close]]</f>
        <v>1.446948495168337E-2</v>
      </c>
      <c r="M1207" s="64">
        <f t="shared" si="37"/>
        <v>88.369731900999994</v>
      </c>
      <c r="N1207" s="60">
        <f>(Table8[[#This Row],[Adj Close]]-Table8[[#This Row],[Forecast 6 Period ]])</f>
        <v>1.5452766390000079</v>
      </c>
      <c r="O1207" s="60">
        <f>Table8[[#This Row],[Erorr 2]]^2</f>
        <v>2.3878798910391605</v>
      </c>
      <c r="P1207" s="60">
        <f>ABS(Table8[[#This Row],[Erorr 2]])</f>
        <v>1.5452766390000079</v>
      </c>
      <c r="Q1207" s="8">
        <f>Table8[[#This Row],[Abs Erorr 4]]/Table8[[#This Row],[Adj Close]]</f>
        <v>1.7185969996461371E-2</v>
      </c>
    </row>
    <row r="1208" spans="6:17" x14ac:dyDescent="0.3">
      <c r="F1208" s="97">
        <v>45216</v>
      </c>
      <c r="G1208" s="98">
        <v>94.321525570000006</v>
      </c>
      <c r="H1208" s="60">
        <f t="shared" si="36"/>
        <v>88.889144130999995</v>
      </c>
      <c r="I1208" s="60">
        <f>(Table8[[#This Row],[Adj Close]]-Table8[[#This Row],[Forecast 3 Period]])</f>
        <v>5.4323814390000109</v>
      </c>
      <c r="J1208" s="60">
        <f>Table8[[#This Row],[Erorr ]]^2</f>
        <v>29.510768098791829</v>
      </c>
      <c r="K1208" s="60">
        <f>ABS(Table8[[#This Row],[Erorr ]])</f>
        <v>5.4323814390000109</v>
      </c>
      <c r="L1208" s="8">
        <f>Table8[[#This Row],[Abs Erorr ]]/Table8[[#This Row],[Adj Close]]</f>
        <v>5.7594291506326521E-2</v>
      </c>
      <c r="M1208" s="64">
        <f t="shared" si="37"/>
        <v>88.978868863000002</v>
      </c>
      <c r="N1208" s="60">
        <f>(Table8[[#This Row],[Adj Close]]-Table8[[#This Row],[Forecast 6 Period ]])</f>
        <v>5.3426567070000033</v>
      </c>
      <c r="O1208" s="60">
        <f>Table8[[#This Row],[Erorr 2]]^2</f>
        <v>28.54398068885212</v>
      </c>
      <c r="P1208" s="60">
        <f>ABS(Table8[[#This Row],[Erorr 2]])</f>
        <v>5.3426567070000033</v>
      </c>
      <c r="Q1208" s="8">
        <f>Table8[[#This Row],[Abs Erorr 4]]/Table8[[#This Row],[Adj Close]]</f>
        <v>5.6643026867021898E-2</v>
      </c>
    </row>
    <row r="1209" spans="6:17" x14ac:dyDescent="0.3">
      <c r="F1209" s="97">
        <v>45217</v>
      </c>
      <c r="G1209" s="98">
        <v>92.31765747</v>
      </c>
      <c r="H1209" s="60">
        <f t="shared" si="36"/>
        <v>90.995700832000011</v>
      </c>
      <c r="I1209" s="60">
        <f>(Table8[[#This Row],[Adj Close]]-Table8[[#This Row],[Forecast 3 Period]])</f>
        <v>1.321956637999989</v>
      </c>
      <c r="J1209" s="60">
        <f>Table8[[#This Row],[Erorr ]]^2</f>
        <v>1.7475693527522338</v>
      </c>
      <c r="K1209" s="60">
        <f>ABS(Table8[[#This Row],[Erorr ]])</f>
        <v>1.321956637999989</v>
      </c>
      <c r="L1209" s="8">
        <f>Table8[[#This Row],[Abs Erorr ]]/Table8[[#This Row],[Adj Close]]</f>
        <v>1.4319651020494952E-2</v>
      </c>
      <c r="M1209" s="64">
        <f t="shared" si="37"/>
        <v>90.049594112999998</v>
      </c>
      <c r="N1209" s="60">
        <f>(Table8[[#This Row],[Adj Close]]-Table8[[#This Row],[Forecast 6 Period ]])</f>
        <v>2.2680633570000026</v>
      </c>
      <c r="O1209" s="60">
        <f>Table8[[#This Row],[Erorr 2]]^2</f>
        <v>5.1441113913661214</v>
      </c>
      <c r="P1209" s="60">
        <f>ABS(Table8[[#This Row],[Erorr 2]])</f>
        <v>2.2680633570000026</v>
      </c>
      <c r="Q1209" s="8">
        <f>Table8[[#This Row],[Abs Erorr 4]]/Table8[[#This Row],[Adj Close]]</f>
        <v>2.4568034102653045E-2</v>
      </c>
    </row>
    <row r="1210" spans="6:17" x14ac:dyDescent="0.3">
      <c r="F1210" s="97">
        <v>45218</v>
      </c>
      <c r="G1210" s="98">
        <v>91.061492920000006</v>
      </c>
      <c r="H1210" s="60">
        <f t="shared" si="36"/>
        <v>92.198023221</v>
      </c>
      <c r="I1210" s="60">
        <f>(Table8[[#This Row],[Adj Close]]-Table8[[#This Row],[Forecast 3 Period]])</f>
        <v>-1.1365303009999934</v>
      </c>
      <c r="J1210" s="60">
        <f>Table8[[#This Row],[Erorr ]]^2</f>
        <v>1.2917011250911357</v>
      </c>
      <c r="K1210" s="60">
        <f>ABS(Table8[[#This Row],[Erorr ]])</f>
        <v>1.1365303009999934</v>
      </c>
      <c r="L1210" s="8">
        <f>Table8[[#This Row],[Abs Erorr ]]/Table8[[#This Row],[Adj Close]]</f>
        <v>1.2480910037335606E-2</v>
      </c>
      <c r="M1210" s="64">
        <f t="shared" si="37"/>
        <v>90.691630551000003</v>
      </c>
      <c r="N1210" s="60">
        <f>(Table8[[#This Row],[Adj Close]]-Table8[[#This Row],[Forecast 6 Period ]])</f>
        <v>0.36986236900000335</v>
      </c>
      <c r="O1210" s="60">
        <f>Table8[[#This Row],[Erorr 2]]^2</f>
        <v>0.13679817200229463</v>
      </c>
      <c r="P1210" s="60">
        <f>ABS(Table8[[#This Row],[Erorr 2]])</f>
        <v>0.36986236900000335</v>
      </c>
      <c r="Q1210" s="8">
        <f>Table8[[#This Row],[Abs Erorr 4]]/Table8[[#This Row],[Adj Close]]</f>
        <v>4.0616769738767346E-3</v>
      </c>
    </row>
    <row r="1211" spans="6:17" x14ac:dyDescent="0.3">
      <c r="F1211" s="97">
        <v>45219</v>
      </c>
      <c r="G1211" s="98">
        <v>89.595985409999997</v>
      </c>
      <c r="H1211" s="60">
        <f t="shared" si="36"/>
        <v>92.41635208000001</v>
      </c>
      <c r="I1211" s="60">
        <f>(Table8[[#This Row],[Adj Close]]-Table8[[#This Row],[Forecast 3 Period]])</f>
        <v>-2.8203666700000127</v>
      </c>
      <c r="J1211" s="60">
        <f>Table8[[#This Row],[Erorr ]]^2</f>
        <v>7.9544681532469603</v>
      </c>
      <c r="K1211" s="60">
        <f>ABS(Table8[[#This Row],[Erorr ]])</f>
        <v>2.8203666700000127</v>
      </c>
      <c r="L1211" s="8">
        <f>Table8[[#This Row],[Abs Erorr ]]/Table8[[#This Row],[Adj Close]]</f>
        <v>3.1478717010519373E-2</v>
      </c>
      <c r="M1211" s="64">
        <f t="shared" si="37"/>
        <v>91.164183805000022</v>
      </c>
      <c r="N1211" s="60">
        <f>(Table8[[#This Row],[Adj Close]]-Table8[[#This Row],[Forecast 6 Period ]])</f>
        <v>-1.5681983950000244</v>
      </c>
      <c r="O1211" s="60">
        <f>Table8[[#This Row],[Erorr 2]]^2</f>
        <v>2.4592462060806528</v>
      </c>
      <c r="P1211" s="60">
        <f>ABS(Table8[[#This Row],[Erorr 2]])</f>
        <v>1.5681983950000244</v>
      </c>
      <c r="Q1211" s="8">
        <f>Table8[[#This Row],[Abs Erorr 4]]/Table8[[#This Row],[Adj Close]]</f>
        <v>1.7502998463868612E-2</v>
      </c>
    </row>
    <row r="1212" spans="6:17" x14ac:dyDescent="0.3">
      <c r="F1212" s="97">
        <v>45222</v>
      </c>
      <c r="G1212" s="98">
        <v>89.316825870000002</v>
      </c>
      <c r="H1212" s="60">
        <f t="shared" si="36"/>
        <v>90.852139281000007</v>
      </c>
      <c r="I1212" s="60">
        <f>(Table8[[#This Row],[Adj Close]]-Table8[[#This Row],[Forecast 3 Period]])</f>
        <v>-1.5353134110000042</v>
      </c>
      <c r="J1212" s="60">
        <f>Table8[[#This Row],[Erorr ]]^2</f>
        <v>2.3571872699964675</v>
      </c>
      <c r="K1212" s="60">
        <f>ABS(Table8[[#This Row],[Erorr ]])</f>
        <v>1.5353134110000042</v>
      </c>
      <c r="L1212" s="8">
        <f>Table8[[#This Row],[Abs Erorr ]]/Table8[[#This Row],[Adj Close]]</f>
        <v>1.7189520519175657E-2</v>
      </c>
      <c r="M1212" s="64">
        <f t="shared" si="37"/>
        <v>91.215029141999992</v>
      </c>
      <c r="N1212" s="60">
        <f>(Table8[[#This Row],[Adj Close]]-Table8[[#This Row],[Forecast 6 Period ]])</f>
        <v>-1.8982032719999893</v>
      </c>
      <c r="O1212" s="60">
        <f>Table8[[#This Row],[Erorr 2]]^2</f>
        <v>3.6031756618314654</v>
      </c>
      <c r="P1212" s="60">
        <f>ABS(Table8[[#This Row],[Erorr 2]])</f>
        <v>1.8982032719999893</v>
      </c>
      <c r="Q1212" s="8">
        <f>Table8[[#This Row],[Abs Erorr 4]]/Table8[[#This Row],[Adj Close]]</f>
        <v>2.1252471228241032E-2</v>
      </c>
    </row>
    <row r="1213" spans="6:17" x14ac:dyDescent="0.3">
      <c r="F1213" s="97">
        <v>45223</v>
      </c>
      <c r="G1213" s="98">
        <v>90.911956790000005</v>
      </c>
      <c r="H1213" s="60">
        <f t="shared" si="36"/>
        <v>89.923973847000013</v>
      </c>
      <c r="I1213" s="60">
        <f>(Table8[[#This Row],[Adj Close]]-Table8[[#This Row],[Forecast 3 Period]])</f>
        <v>0.98798294299999156</v>
      </c>
      <c r="J1213" s="60">
        <f>Table8[[#This Row],[Erorr ]]^2</f>
        <v>0.9761102956589246</v>
      </c>
      <c r="K1213" s="60">
        <f>ABS(Table8[[#This Row],[Erorr ]])</f>
        <v>0.98798294299999156</v>
      </c>
      <c r="L1213" s="8">
        <f>Table8[[#This Row],[Abs Erorr ]]/Table8[[#This Row],[Adj Close]]</f>
        <v>1.0867469779384027E-2</v>
      </c>
      <c r="M1213" s="64">
        <f t="shared" si="37"/>
        <v>90.882045744999999</v>
      </c>
      <c r="N1213" s="60">
        <f>(Table8[[#This Row],[Adj Close]]-Table8[[#This Row],[Forecast 6 Period ]])</f>
        <v>2.9911045000005743E-2</v>
      </c>
      <c r="O1213" s="60">
        <f>Table8[[#This Row],[Erorr 2]]^2</f>
        <v>8.9467061299236853E-4</v>
      </c>
      <c r="P1213" s="60">
        <f>ABS(Table8[[#This Row],[Erorr 2]])</f>
        <v>2.9911045000005743E-2</v>
      </c>
      <c r="Q1213" s="8">
        <f>Table8[[#This Row],[Abs Erorr 4]]/Table8[[#This Row],[Adj Close]]</f>
        <v>3.2901112302640318E-4</v>
      </c>
    </row>
    <row r="1214" spans="6:17" x14ac:dyDescent="0.3">
      <c r="F1214" s="97">
        <v>45224</v>
      </c>
      <c r="G1214" s="98">
        <v>89.645828249999994</v>
      </c>
      <c r="H1214" s="60">
        <f t="shared" si="36"/>
        <v>90.038626100000002</v>
      </c>
      <c r="I1214" s="60">
        <f>(Table8[[#This Row],[Adj Close]]-Table8[[#This Row],[Forecast 3 Period]])</f>
        <v>-0.392797850000008</v>
      </c>
      <c r="J1214" s="60">
        <f>Table8[[#This Row],[Erorr ]]^2</f>
        <v>0.15429015096462878</v>
      </c>
      <c r="K1214" s="60">
        <f>ABS(Table8[[#This Row],[Erorr ]])</f>
        <v>0.392797850000008</v>
      </c>
      <c r="L1214" s="8">
        <f>Table8[[#This Row],[Abs Erorr ]]/Table8[[#This Row],[Adj Close]]</f>
        <v>4.3816634601734298E-3</v>
      </c>
      <c r="M1214" s="64">
        <f t="shared" si="37"/>
        <v>90.841170501999983</v>
      </c>
      <c r="N1214" s="60">
        <f>(Table8[[#This Row],[Adj Close]]-Table8[[#This Row],[Forecast 6 Period ]])</f>
        <v>-1.195342251999989</v>
      </c>
      <c r="O1214" s="60">
        <f>Table8[[#This Row],[Erorr 2]]^2</f>
        <v>1.4288430994164052</v>
      </c>
      <c r="P1214" s="60">
        <f>ABS(Table8[[#This Row],[Erorr 2]])</f>
        <v>1.195342251999989</v>
      </c>
      <c r="Q1214" s="8">
        <f>Table8[[#This Row],[Abs Erorr 4]]/Table8[[#This Row],[Adj Close]]</f>
        <v>1.3334053299909013E-2</v>
      </c>
    </row>
    <row r="1215" spans="6:17" x14ac:dyDescent="0.3">
      <c r="F1215" s="97">
        <v>45225</v>
      </c>
      <c r="G1215" s="98">
        <v>87.293022160000007</v>
      </c>
      <c r="H1215" s="60">
        <f t="shared" si="36"/>
        <v>89.926966098000008</v>
      </c>
      <c r="I1215" s="60">
        <f>(Table8[[#This Row],[Adj Close]]-Table8[[#This Row],[Forecast 3 Period]])</f>
        <v>-2.6339439380000016</v>
      </c>
      <c r="J1215" s="60">
        <f>Table8[[#This Row],[Erorr ]]^2</f>
        <v>6.9376606685269566</v>
      </c>
      <c r="K1215" s="60">
        <f>ABS(Table8[[#This Row],[Erorr ]])</f>
        <v>2.6339439380000016</v>
      </c>
      <c r="L1215" s="8">
        <f>Table8[[#This Row],[Abs Erorr ]]/Table8[[#This Row],[Adj Close]]</f>
        <v>3.0173590887622458E-2</v>
      </c>
      <c r="M1215" s="64">
        <f t="shared" si="37"/>
        <v>90.232034302999992</v>
      </c>
      <c r="N1215" s="60">
        <f>(Table8[[#This Row],[Adj Close]]-Table8[[#This Row],[Forecast 6 Period ]])</f>
        <v>-2.9390121429999851</v>
      </c>
      <c r="O1215" s="60">
        <f>Table8[[#This Row],[Erorr 2]]^2</f>
        <v>8.6377923767013645</v>
      </c>
      <c r="P1215" s="60">
        <f>ABS(Table8[[#This Row],[Erorr 2]])</f>
        <v>2.9390121429999851</v>
      </c>
      <c r="Q1215" s="8">
        <f>Table8[[#This Row],[Abs Erorr 4]]/Table8[[#This Row],[Adj Close]]</f>
        <v>3.366835137879691E-2</v>
      </c>
    </row>
    <row r="1216" spans="6:17" x14ac:dyDescent="0.3">
      <c r="F1216" s="97">
        <v>45226</v>
      </c>
      <c r="G1216" s="98">
        <v>87.26311493</v>
      </c>
      <c r="H1216" s="60">
        <f t="shared" si="36"/>
        <v>89.084544375999997</v>
      </c>
      <c r="I1216" s="60">
        <f>(Table8[[#This Row],[Adj Close]]-Table8[[#This Row],[Forecast 3 Period]])</f>
        <v>-1.8214294459999962</v>
      </c>
      <c r="J1216" s="60">
        <f>Table8[[#This Row],[Erorr ]]^2</f>
        <v>3.3176052267558531</v>
      </c>
      <c r="K1216" s="60">
        <f>ABS(Table8[[#This Row],[Erorr ]])</f>
        <v>1.8214294459999962</v>
      </c>
      <c r="L1216" s="8">
        <f>Table8[[#This Row],[Abs Erorr ]]/Table8[[#This Row],[Adj Close]]</f>
        <v>2.0872844700319207E-2</v>
      </c>
      <c r="M1216" s="64">
        <f t="shared" si="37"/>
        <v>89.499274447000019</v>
      </c>
      <c r="N1216" s="60">
        <f>(Table8[[#This Row],[Adj Close]]-Table8[[#This Row],[Forecast 6 Period ]])</f>
        <v>-2.2361595170000186</v>
      </c>
      <c r="O1216" s="60">
        <f>Table8[[#This Row],[Erorr 2]]^2</f>
        <v>5.000409385469756</v>
      </c>
      <c r="P1216" s="60">
        <f>ABS(Table8[[#This Row],[Erorr 2]])</f>
        <v>2.2361595170000186</v>
      </c>
      <c r="Q1216" s="8">
        <f>Table8[[#This Row],[Abs Erorr 4]]/Table8[[#This Row],[Adj Close]]</f>
        <v>2.5625483559620837E-2</v>
      </c>
    </row>
    <row r="1217" spans="6:17" x14ac:dyDescent="0.3">
      <c r="F1217" s="97">
        <v>45229</v>
      </c>
      <c r="G1217" s="98">
        <v>88.489364620000003</v>
      </c>
      <c r="H1217" s="60">
        <f t="shared" si="36"/>
        <v>87.986901095000007</v>
      </c>
      <c r="I1217" s="60">
        <f>(Table8[[#This Row],[Adj Close]]-Table8[[#This Row],[Forecast 3 Period]])</f>
        <v>0.50246352499999603</v>
      </c>
      <c r="J1217" s="60">
        <f>Table8[[#This Row],[Erorr ]]^2</f>
        <v>0.25246959395542162</v>
      </c>
      <c r="K1217" s="60">
        <f>ABS(Table8[[#This Row],[Erorr ]])</f>
        <v>0.50246352499999603</v>
      </c>
      <c r="L1217" s="8">
        <f>Table8[[#This Row],[Abs Erorr ]]/Table8[[#This Row],[Adj Close]]</f>
        <v>5.6782363299558748E-3</v>
      </c>
      <c r="M1217" s="64">
        <f t="shared" si="37"/>
        <v>88.914065554000004</v>
      </c>
      <c r="N1217" s="60">
        <f>(Table8[[#This Row],[Adj Close]]-Table8[[#This Row],[Forecast 6 Period ]])</f>
        <v>-0.42470093400000053</v>
      </c>
      <c r="O1217" s="60">
        <f>Table8[[#This Row],[Erorr 2]]^2</f>
        <v>0.1803708833404728</v>
      </c>
      <c r="P1217" s="60">
        <f>ABS(Table8[[#This Row],[Erorr 2]])</f>
        <v>0.42470093400000053</v>
      </c>
      <c r="Q1217" s="8">
        <f>Table8[[#This Row],[Abs Erorr 4]]/Table8[[#This Row],[Adj Close]]</f>
        <v>4.7994573791301847E-3</v>
      </c>
    </row>
    <row r="1218" spans="6:17" x14ac:dyDescent="0.3">
      <c r="F1218" s="97">
        <v>45230</v>
      </c>
      <c r="G1218" s="98">
        <v>88.439514160000002</v>
      </c>
      <c r="H1218" s="60">
        <f t="shared" si="36"/>
        <v>87.762586975000005</v>
      </c>
      <c r="I1218" s="60">
        <f>(Table8[[#This Row],[Adj Close]]-Table8[[#This Row],[Forecast 3 Period]])</f>
        <v>0.67692718499999671</v>
      </c>
      <c r="J1218" s="60">
        <f>Table8[[#This Row],[Erorr ]]^2</f>
        <v>0.45823041379201979</v>
      </c>
      <c r="K1218" s="60">
        <f>ABS(Table8[[#This Row],[Erorr ]])</f>
        <v>0.67692718499999671</v>
      </c>
      <c r="L1218" s="8">
        <f>Table8[[#This Row],[Abs Erorr ]]/Table8[[#This Row],[Adj Close]]</f>
        <v>7.6541260027201928E-3</v>
      </c>
      <c r="M1218" s="64">
        <f t="shared" si="37"/>
        <v>88.561144257999999</v>
      </c>
      <c r="N1218" s="60">
        <f>(Table8[[#This Row],[Adj Close]]-Table8[[#This Row],[Forecast 6 Period ]])</f>
        <v>-0.12163009799999713</v>
      </c>
      <c r="O1218" s="60">
        <f>Table8[[#This Row],[Erorr 2]]^2</f>
        <v>1.4793880739488906E-2</v>
      </c>
      <c r="P1218" s="60">
        <f>ABS(Table8[[#This Row],[Erorr 2]])</f>
        <v>0.12163009799999713</v>
      </c>
      <c r="Q1218" s="8">
        <f>Table8[[#This Row],[Abs Erorr 4]]/Table8[[#This Row],[Adj Close]]</f>
        <v>1.3752913407003855E-3</v>
      </c>
    </row>
    <row r="1219" spans="6:17" x14ac:dyDescent="0.3">
      <c r="F1219" s="97">
        <v>45231</v>
      </c>
      <c r="G1219" s="98">
        <v>88.68875122</v>
      </c>
      <c r="H1219" s="60">
        <f t="shared" si="36"/>
        <v>88.10154952900001</v>
      </c>
      <c r="I1219" s="60">
        <f>(Table8[[#This Row],[Adj Close]]-Table8[[#This Row],[Forecast 3 Period]])</f>
        <v>0.58720169099998998</v>
      </c>
      <c r="J1219" s="60">
        <f>Table8[[#This Row],[Erorr ]]^2</f>
        <v>0.34480582591324771</v>
      </c>
      <c r="K1219" s="60">
        <f>ABS(Table8[[#This Row],[Erorr ]])</f>
        <v>0.58720169099998998</v>
      </c>
      <c r="L1219" s="8">
        <f>Table8[[#This Row],[Abs Erorr ]]/Table8[[#This Row],[Adj Close]]</f>
        <v>6.6209263623904927E-3</v>
      </c>
      <c r="M1219" s="64">
        <f t="shared" si="37"/>
        <v>88.352781677999985</v>
      </c>
      <c r="N1219" s="60">
        <f>(Table8[[#This Row],[Adj Close]]-Table8[[#This Row],[Forecast 6 Period ]])</f>
        <v>0.33596954200001505</v>
      </c>
      <c r="O1219" s="60">
        <f>Table8[[#This Row],[Erorr 2]]^2</f>
        <v>0.11287553315169988</v>
      </c>
      <c r="P1219" s="60">
        <f>ABS(Table8[[#This Row],[Erorr 2]])</f>
        <v>0.33596954200001505</v>
      </c>
      <c r="Q1219" s="8">
        <f>Table8[[#This Row],[Abs Erorr 4]]/Table8[[#This Row],[Adj Close]]</f>
        <v>3.7881866344764963E-3</v>
      </c>
    </row>
    <row r="1220" spans="6:17" x14ac:dyDescent="0.3">
      <c r="F1220" s="97">
        <v>45232</v>
      </c>
      <c r="G1220" s="98">
        <v>91.011650090000003</v>
      </c>
      <c r="H1220" s="60">
        <f t="shared" si="36"/>
        <v>88.554164122000003</v>
      </c>
      <c r="I1220" s="60">
        <f>(Table8[[#This Row],[Adj Close]]-Table8[[#This Row],[Forecast 3 Period]])</f>
        <v>2.4574859680000003</v>
      </c>
      <c r="J1220" s="60">
        <f>Table8[[#This Row],[Erorr ]]^2</f>
        <v>6.0392372829168988</v>
      </c>
      <c r="K1220" s="60">
        <f>ABS(Table8[[#This Row],[Erorr ]])</f>
        <v>2.4574859680000003</v>
      </c>
      <c r="L1220" s="8">
        <f>Table8[[#This Row],[Abs Erorr ]]/Table8[[#This Row],[Adj Close]]</f>
        <v>2.7001883446458017E-2</v>
      </c>
      <c r="M1220" s="64">
        <f t="shared" si="37"/>
        <v>88.270034026999994</v>
      </c>
      <c r="N1220" s="60">
        <f>(Table8[[#This Row],[Adj Close]]-Table8[[#This Row],[Forecast 6 Period ]])</f>
        <v>2.7416160630000093</v>
      </c>
      <c r="O1220" s="60">
        <f>Table8[[#This Row],[Erorr 2]]^2</f>
        <v>7.5164586368996709</v>
      </c>
      <c r="P1220" s="60">
        <f>ABS(Table8[[#This Row],[Erorr 2]])</f>
        <v>2.7416160630000093</v>
      </c>
      <c r="Q1220" s="8">
        <f>Table8[[#This Row],[Abs Erorr 4]]/Table8[[#This Row],[Adj Close]]</f>
        <v>3.0123792506661157E-2</v>
      </c>
    </row>
    <row r="1221" spans="6:17" x14ac:dyDescent="0.3">
      <c r="F1221" s="97">
        <v>45233</v>
      </c>
      <c r="G1221" s="98">
        <v>91.03158569</v>
      </c>
      <c r="H1221" s="60">
        <f t="shared" si="36"/>
        <v>89.543139650000001</v>
      </c>
      <c r="I1221" s="60">
        <f>(Table8[[#This Row],[Adj Close]]-Table8[[#This Row],[Forecast 3 Period]])</f>
        <v>1.4884460399999995</v>
      </c>
      <c r="J1221" s="60">
        <f>Table8[[#This Row],[Erorr ]]^2</f>
        <v>2.2154716139916801</v>
      </c>
      <c r="K1221" s="60">
        <f>ABS(Table8[[#This Row],[Erorr ]])</f>
        <v>1.4884460399999995</v>
      </c>
      <c r="L1221" s="8">
        <f>Table8[[#This Row],[Abs Erorr ]]/Table8[[#This Row],[Adj Close]]</f>
        <v>1.6350874575213604E-2</v>
      </c>
      <c r="M1221" s="64">
        <f t="shared" si="37"/>
        <v>88.781469727000001</v>
      </c>
      <c r="N1221" s="60">
        <f>(Table8[[#This Row],[Adj Close]]-Table8[[#This Row],[Forecast 6 Period ]])</f>
        <v>2.2501159629999989</v>
      </c>
      <c r="O1221" s="60">
        <f>Table8[[#This Row],[Erorr 2]]^2</f>
        <v>5.0630218469474126</v>
      </c>
      <c r="P1221" s="60">
        <f>ABS(Table8[[#This Row],[Erorr 2]])</f>
        <v>2.2501159629999989</v>
      </c>
      <c r="Q1221" s="8">
        <f>Table8[[#This Row],[Abs Erorr 4]]/Table8[[#This Row],[Adj Close]]</f>
        <v>2.4717969548092564E-2</v>
      </c>
    </row>
    <row r="1222" spans="6:17" x14ac:dyDescent="0.3">
      <c r="F1222" s="97">
        <v>45236</v>
      </c>
      <c r="G1222" s="98">
        <v>91.90890503</v>
      </c>
      <c r="H1222" s="60">
        <f t="shared" ref="H1222:H1285" si="38">$A$10*G1221+$A$11*G1220+$A$12*G1219</f>
        <v>90.322754669000005</v>
      </c>
      <c r="I1222" s="60">
        <f>(Table8[[#This Row],[Adj Close]]-Table8[[#This Row],[Forecast 3 Period]])</f>
        <v>1.5861503609999943</v>
      </c>
      <c r="J1222" s="60">
        <f>Table8[[#This Row],[Erorr ]]^2</f>
        <v>2.5158729677004121</v>
      </c>
      <c r="K1222" s="60">
        <f>ABS(Table8[[#This Row],[Erorr ]])</f>
        <v>1.5861503609999943</v>
      </c>
      <c r="L1222" s="8">
        <f>Table8[[#This Row],[Abs Erorr ]]/Table8[[#This Row],[Adj Close]]</f>
        <v>1.7257852875978218E-2</v>
      </c>
      <c r="M1222" s="64">
        <f t="shared" si="37"/>
        <v>89.409548186999999</v>
      </c>
      <c r="N1222" s="60">
        <f>(Table8[[#This Row],[Adj Close]]-Table8[[#This Row],[Forecast 6 Period ]])</f>
        <v>2.499356843000001</v>
      </c>
      <c r="O1222" s="60">
        <f>Table8[[#This Row],[Erorr 2]]^2</f>
        <v>6.2467846286509321</v>
      </c>
      <c r="P1222" s="60">
        <f>ABS(Table8[[#This Row],[Erorr 2]])</f>
        <v>2.499356843000001</v>
      </c>
      <c r="Q1222" s="8">
        <f>Table8[[#This Row],[Abs Erorr 4]]/Table8[[#This Row],[Adj Close]]</f>
        <v>2.7193848541489919E-2</v>
      </c>
    </row>
    <row r="1223" spans="6:17" x14ac:dyDescent="0.3">
      <c r="F1223" s="97">
        <v>45237</v>
      </c>
      <c r="G1223" s="98">
        <v>92.108291629999997</v>
      </c>
      <c r="H1223" s="60">
        <f t="shared" si="38"/>
        <v>91.376532745999995</v>
      </c>
      <c r="I1223" s="60">
        <f>(Table8[[#This Row],[Adj Close]]-Table8[[#This Row],[Forecast 3 Period]])</f>
        <v>0.73175888400000133</v>
      </c>
      <c r="J1223" s="60">
        <f>Table8[[#This Row],[Erorr ]]^2</f>
        <v>0.53547106431292746</v>
      </c>
      <c r="K1223" s="60">
        <f>ABS(Table8[[#This Row],[Erorr ]])</f>
        <v>0.73175888400000133</v>
      </c>
      <c r="L1223" s="8">
        <f>Table8[[#This Row],[Abs Erorr ]]/Table8[[#This Row],[Adj Close]]</f>
        <v>7.9445495193796959E-3</v>
      </c>
      <c r="M1223" s="64">
        <f t="shared" si="37"/>
        <v>90.221066283999988</v>
      </c>
      <c r="N1223" s="60">
        <f>(Table8[[#This Row],[Adj Close]]-Table8[[#This Row],[Forecast 6 Period ]])</f>
        <v>1.8872253460000081</v>
      </c>
      <c r="O1223" s="60">
        <f>Table8[[#This Row],[Erorr 2]]^2</f>
        <v>3.5616195065848504</v>
      </c>
      <c r="P1223" s="60">
        <f>ABS(Table8[[#This Row],[Erorr 2]])</f>
        <v>1.8872253460000081</v>
      </c>
      <c r="Q1223" s="8">
        <f>Table8[[#This Row],[Abs Erorr 4]]/Table8[[#This Row],[Adj Close]]</f>
        <v>2.0489201488841122E-2</v>
      </c>
    </row>
    <row r="1224" spans="6:17" x14ac:dyDescent="0.3">
      <c r="F1224" s="97">
        <v>45238</v>
      </c>
      <c r="G1224" s="98">
        <v>90.772384639999999</v>
      </c>
      <c r="H1224" s="60">
        <f t="shared" si="38"/>
        <v>91.725463868000006</v>
      </c>
      <c r="I1224" s="60">
        <f>(Table8[[#This Row],[Adj Close]]-Table8[[#This Row],[Forecast 3 Period]])</f>
        <v>-0.95307922800000711</v>
      </c>
      <c r="J1224" s="60">
        <f>Table8[[#This Row],[Erorr ]]^2</f>
        <v>0.90836001484508955</v>
      </c>
      <c r="K1224" s="60">
        <f>ABS(Table8[[#This Row],[Erorr ]])</f>
        <v>0.95307922800000711</v>
      </c>
      <c r="L1224" s="8">
        <f>Table8[[#This Row],[Abs Erorr ]]/Table8[[#This Row],[Adj Close]]</f>
        <v>1.0499660571658274E-2</v>
      </c>
      <c r="M1224" s="64">
        <f t="shared" si="37"/>
        <v>90.924913025999999</v>
      </c>
      <c r="N1224" s="60">
        <f>(Table8[[#This Row],[Adj Close]]-Table8[[#This Row],[Forecast 6 Period ]])</f>
        <v>-0.15252838600000018</v>
      </c>
      <c r="O1224" s="60">
        <f>Table8[[#This Row],[Erorr 2]]^2</f>
        <v>2.3264908535765051E-2</v>
      </c>
      <c r="P1224" s="60">
        <f>ABS(Table8[[#This Row],[Erorr 2]])</f>
        <v>0.15252838600000018</v>
      </c>
      <c r="Q1224" s="8">
        <f>Table8[[#This Row],[Abs Erorr 4]]/Table8[[#This Row],[Adj Close]]</f>
        <v>1.6803390877624539E-3</v>
      </c>
    </row>
    <row r="1225" spans="6:17" x14ac:dyDescent="0.3">
      <c r="F1225" s="97">
        <v>45239</v>
      </c>
      <c r="G1225" s="98">
        <v>91.779296880000004</v>
      </c>
      <c r="H1225" s="60">
        <f t="shared" si="38"/>
        <v>91.514112854000004</v>
      </c>
      <c r="I1225" s="60">
        <f>(Table8[[#This Row],[Adj Close]]-Table8[[#This Row],[Forecast 3 Period]])</f>
        <v>0.26518402600000002</v>
      </c>
      <c r="J1225" s="60">
        <f>Table8[[#This Row],[Erorr ]]^2</f>
        <v>7.0322567645568684E-2</v>
      </c>
      <c r="K1225" s="60">
        <f>ABS(Table8[[#This Row],[Erorr ]])</f>
        <v>0.26518402600000002</v>
      </c>
      <c r="L1225" s="8">
        <f>Table8[[#This Row],[Abs Erorr ]]/Table8[[#This Row],[Adj Close]]</f>
        <v>2.8893665021941057E-3</v>
      </c>
      <c r="M1225" s="64">
        <f t="shared" ref="M1225:M1288" si="39">$B$10*G1224+$B$11*G1223+$B$12*G1222+$B$13*G1221+$B$14*G1220+$B$15*G1219</f>
        <v>91.134273529000012</v>
      </c>
      <c r="N1225" s="60">
        <f>(Table8[[#This Row],[Adj Close]]-Table8[[#This Row],[Forecast 6 Period ]])</f>
        <v>0.64502335099999186</v>
      </c>
      <c r="O1225" s="60">
        <f>Table8[[#This Row],[Erorr 2]]^2</f>
        <v>0.41605512333525868</v>
      </c>
      <c r="P1225" s="60">
        <f>ABS(Table8[[#This Row],[Erorr 2]])</f>
        <v>0.64502335099999186</v>
      </c>
      <c r="Q1225" s="8">
        <f>Table8[[#This Row],[Abs Erorr 4]]/Table8[[#This Row],[Adj Close]]</f>
        <v>7.0279831391969567E-3</v>
      </c>
    </row>
    <row r="1226" spans="6:17" x14ac:dyDescent="0.3">
      <c r="F1226" s="97">
        <v>45240</v>
      </c>
      <c r="G1226" s="98">
        <v>91.918869020000002</v>
      </c>
      <c r="H1226" s="60">
        <f t="shared" si="38"/>
        <v>91.575921633000007</v>
      </c>
      <c r="I1226" s="60">
        <f>(Table8[[#This Row],[Adj Close]]-Table8[[#This Row],[Forecast 3 Period]])</f>
        <v>0.34294738699999527</v>
      </c>
      <c r="J1226" s="60">
        <f>Table8[[#This Row],[Erorr ]]^2</f>
        <v>0.11761291025012453</v>
      </c>
      <c r="K1226" s="60">
        <f>ABS(Table8[[#This Row],[Erorr ]])</f>
        <v>0.34294738699999527</v>
      </c>
      <c r="L1226" s="8">
        <f>Table8[[#This Row],[Abs Erorr ]]/Table8[[#This Row],[Adj Close]]</f>
        <v>3.7309791847566758E-3</v>
      </c>
      <c r="M1226" s="64">
        <f t="shared" si="39"/>
        <v>91.518099214000003</v>
      </c>
      <c r="N1226" s="60">
        <f>(Table8[[#This Row],[Adj Close]]-Table8[[#This Row],[Forecast 6 Period ]])</f>
        <v>0.40076980599999956</v>
      </c>
      <c r="O1226" s="60">
        <f>Table8[[#This Row],[Erorr 2]]^2</f>
        <v>0.16061643740127729</v>
      </c>
      <c r="P1226" s="60">
        <f>ABS(Table8[[#This Row],[Erorr 2]])</f>
        <v>0.40076980599999956</v>
      </c>
      <c r="Q1226" s="8">
        <f>Table8[[#This Row],[Abs Erorr 4]]/Table8[[#This Row],[Adj Close]]</f>
        <v>4.3600384803777203E-3</v>
      </c>
    </row>
    <row r="1227" spans="6:17" x14ac:dyDescent="0.3">
      <c r="F1227" s="97">
        <v>45243</v>
      </c>
      <c r="G1227" s="98">
        <v>90.882049559999999</v>
      </c>
      <c r="H1227" s="60">
        <f t="shared" si="38"/>
        <v>91.533052064000003</v>
      </c>
      <c r="I1227" s="60">
        <f>(Table8[[#This Row],[Adj Close]]-Table8[[#This Row],[Forecast 3 Period]])</f>
        <v>-0.65100250400000448</v>
      </c>
      <c r="J1227" s="60">
        <f>Table8[[#This Row],[Erorr ]]^2</f>
        <v>0.42380426021427586</v>
      </c>
      <c r="K1227" s="60">
        <f>ABS(Table8[[#This Row],[Erorr ]])</f>
        <v>0.65100250400000448</v>
      </c>
      <c r="L1227" s="8">
        <f>Table8[[#This Row],[Abs Erorr ]]/Table8[[#This Row],[Adj Close]]</f>
        <v>7.1631582600942007E-3</v>
      </c>
      <c r="M1227" s="64">
        <f t="shared" si="39"/>
        <v>91.609817506000013</v>
      </c>
      <c r="N1227" s="60">
        <f>(Table8[[#This Row],[Adj Close]]-Table8[[#This Row],[Forecast 6 Period ]])</f>
        <v>-0.72776794600001438</v>
      </c>
      <c r="O1227" s="60">
        <f>Table8[[#This Row],[Erorr 2]]^2</f>
        <v>0.52964618322507984</v>
      </c>
      <c r="P1227" s="60">
        <f>ABS(Table8[[#This Row],[Erorr 2]])</f>
        <v>0.72776794600001438</v>
      </c>
      <c r="Q1227" s="8">
        <f>Table8[[#This Row],[Abs Erorr 4]]/Table8[[#This Row],[Adj Close]]</f>
        <v>8.0078293736052311E-3</v>
      </c>
    </row>
    <row r="1228" spans="6:17" x14ac:dyDescent="0.3">
      <c r="F1228" s="97">
        <v>45244</v>
      </c>
      <c r="G1228" s="98">
        <v>97.142898560000006</v>
      </c>
      <c r="H1228" s="60">
        <f t="shared" si="38"/>
        <v>91.462269594000006</v>
      </c>
      <c r="I1228" s="60">
        <f>(Table8[[#This Row],[Adj Close]]-Table8[[#This Row],[Forecast 3 Period]])</f>
        <v>5.6806289660000004</v>
      </c>
      <c r="J1228" s="60">
        <f>Table8[[#This Row],[Erorr ]]^2</f>
        <v>32.269545449358233</v>
      </c>
      <c r="K1228" s="60">
        <f>ABS(Table8[[#This Row],[Erorr ]])</f>
        <v>5.6806289660000004</v>
      </c>
      <c r="L1228" s="8">
        <f>Table8[[#This Row],[Abs Erorr ]]/Table8[[#This Row],[Adj Close]]</f>
        <v>5.8477037953436999E-2</v>
      </c>
      <c r="M1228" s="64">
        <f t="shared" si="39"/>
        <v>91.472239686000009</v>
      </c>
      <c r="N1228" s="60">
        <f>(Table8[[#This Row],[Adj Close]]-Table8[[#This Row],[Forecast 6 Period ]])</f>
        <v>5.6706588739999972</v>
      </c>
      <c r="O1228" s="60">
        <f>Table8[[#This Row],[Erorr 2]]^2</f>
        <v>32.156372065274915</v>
      </c>
      <c r="P1228" s="60">
        <f>ABS(Table8[[#This Row],[Erorr 2]])</f>
        <v>5.6706588739999972</v>
      </c>
      <c r="Q1228" s="8">
        <f>Table8[[#This Row],[Abs Erorr 4]]/Table8[[#This Row],[Adj Close]]</f>
        <v>5.8374404697194952E-2</v>
      </c>
    </row>
    <row r="1229" spans="6:17" x14ac:dyDescent="0.3">
      <c r="F1229" s="97">
        <v>45245</v>
      </c>
      <c r="G1229" s="98">
        <v>96.754089359999995</v>
      </c>
      <c r="H1229" s="60">
        <f t="shared" si="38"/>
        <v>93.697434998000006</v>
      </c>
      <c r="I1229" s="60">
        <f>(Table8[[#This Row],[Adj Close]]-Table8[[#This Row],[Forecast 3 Period]])</f>
        <v>3.0566543619999891</v>
      </c>
      <c r="J1229" s="60">
        <f>Table8[[#This Row],[Erorr ]]^2</f>
        <v>9.3431358887335598</v>
      </c>
      <c r="K1229" s="60">
        <f>ABS(Table8[[#This Row],[Erorr ]])</f>
        <v>3.0566543619999891</v>
      </c>
      <c r="L1229" s="8">
        <f>Table8[[#This Row],[Abs Erorr ]]/Table8[[#This Row],[Adj Close]]</f>
        <v>3.1591991431254886E-2</v>
      </c>
      <c r="M1229" s="64">
        <f t="shared" si="39"/>
        <v>92.632690431</v>
      </c>
      <c r="N1229" s="60">
        <f>(Table8[[#This Row],[Adj Close]]-Table8[[#This Row],[Forecast 6 Period ]])</f>
        <v>4.1213989289999944</v>
      </c>
      <c r="O1229" s="60">
        <f>Table8[[#This Row],[Erorr 2]]^2</f>
        <v>16.985929131962301</v>
      </c>
      <c r="P1229" s="60">
        <f>ABS(Table8[[#This Row],[Erorr 2]])</f>
        <v>4.1213989289999944</v>
      </c>
      <c r="Q1229" s="8">
        <f>Table8[[#This Row],[Abs Erorr 4]]/Table8[[#This Row],[Adj Close]]</f>
        <v>4.2596638098315459E-2</v>
      </c>
    </row>
    <row r="1230" spans="6:17" x14ac:dyDescent="0.3">
      <c r="F1230" s="97">
        <v>45246</v>
      </c>
      <c r="G1230" s="98">
        <v>95.697319030000003</v>
      </c>
      <c r="H1230" s="60">
        <f t="shared" si="38"/>
        <v>95.109120179999991</v>
      </c>
      <c r="I1230" s="60">
        <f>(Table8[[#This Row],[Adj Close]]-Table8[[#This Row],[Forecast 3 Period]])</f>
        <v>0.58819885000001193</v>
      </c>
      <c r="J1230" s="60">
        <f>Table8[[#This Row],[Erorr ]]^2</f>
        <v>0.34597788714133654</v>
      </c>
      <c r="K1230" s="60">
        <f>ABS(Table8[[#This Row],[Erorr ]])</f>
        <v>0.58819885000001193</v>
      </c>
      <c r="L1230" s="8">
        <f>Table8[[#This Row],[Abs Erorr ]]/Table8[[#This Row],[Adj Close]]</f>
        <v>6.146450663007794E-3</v>
      </c>
      <c r="M1230" s="64">
        <f t="shared" si="39"/>
        <v>93.594749452000016</v>
      </c>
      <c r="N1230" s="60">
        <f>(Table8[[#This Row],[Adj Close]]-Table8[[#This Row],[Forecast 6 Period ]])</f>
        <v>2.1025695779999864</v>
      </c>
      <c r="O1230" s="60">
        <f>Table8[[#This Row],[Erorr 2]]^2</f>
        <v>4.4207988303310408</v>
      </c>
      <c r="P1230" s="60">
        <f>ABS(Table8[[#This Row],[Erorr 2]])</f>
        <v>2.1025695779999864</v>
      </c>
      <c r="Q1230" s="8">
        <f>Table8[[#This Row],[Abs Erorr 4]]/Table8[[#This Row],[Adj Close]]</f>
        <v>2.1971039516173439E-2</v>
      </c>
    </row>
    <row r="1231" spans="6:17" x14ac:dyDescent="0.3">
      <c r="F1231" s="97">
        <v>45247</v>
      </c>
      <c r="G1231" s="98">
        <v>97.850738530000001</v>
      </c>
      <c r="H1231" s="60">
        <f t="shared" si="38"/>
        <v>96.448023988000017</v>
      </c>
      <c r="I1231" s="60">
        <f>(Table8[[#This Row],[Adj Close]]-Table8[[#This Row],[Forecast 3 Period]])</f>
        <v>1.402714541999984</v>
      </c>
      <c r="J1231" s="60">
        <f>Table8[[#This Row],[Erorr ]]^2</f>
        <v>1.967608086338225</v>
      </c>
      <c r="K1231" s="60">
        <f>ABS(Table8[[#This Row],[Erorr ]])</f>
        <v>1.402714541999984</v>
      </c>
      <c r="L1231" s="8">
        <f>Table8[[#This Row],[Abs Erorr ]]/Table8[[#This Row],[Adj Close]]</f>
        <v>1.433524736831625E-2</v>
      </c>
      <c r="M1231" s="64">
        <f t="shared" si="39"/>
        <v>94.465087892000014</v>
      </c>
      <c r="N1231" s="60">
        <f>(Table8[[#This Row],[Adj Close]]-Table8[[#This Row],[Forecast 6 Period ]])</f>
        <v>3.3856506379999871</v>
      </c>
      <c r="O1231" s="60">
        <f>Table8[[#This Row],[Erorr 2]]^2</f>
        <v>11.46263024258972</v>
      </c>
      <c r="P1231" s="60">
        <f>ABS(Table8[[#This Row],[Erorr 2]])</f>
        <v>3.3856506379999871</v>
      </c>
      <c r="Q1231" s="8">
        <f>Table8[[#This Row],[Abs Erorr 4]]/Table8[[#This Row],[Adj Close]]</f>
        <v>3.4600154161963555E-2</v>
      </c>
    </row>
    <row r="1232" spans="6:17" x14ac:dyDescent="0.3">
      <c r="F1232" s="97">
        <v>45250</v>
      </c>
      <c r="G1232" s="98">
        <v>99.326217650000004</v>
      </c>
      <c r="H1232" s="60">
        <f t="shared" si="38"/>
        <v>96.87571792899999</v>
      </c>
      <c r="I1232" s="60">
        <f>(Table8[[#This Row],[Adj Close]]-Table8[[#This Row],[Forecast 3 Period]])</f>
        <v>2.4504997210000141</v>
      </c>
      <c r="J1232" s="60">
        <f>Table8[[#This Row],[Erorr ]]^2</f>
        <v>6.0049488826211475</v>
      </c>
      <c r="K1232" s="60">
        <f>ABS(Table8[[#This Row],[Erorr ]])</f>
        <v>2.4504997210000141</v>
      </c>
      <c r="L1232" s="8">
        <f>Table8[[#This Row],[Abs Erorr ]]/Table8[[#This Row],[Adj Close]]</f>
        <v>2.4671227587009743E-2</v>
      </c>
      <c r="M1232" s="64">
        <f t="shared" si="39"/>
        <v>95.76910095400001</v>
      </c>
      <c r="N1232" s="60">
        <f>(Table8[[#This Row],[Adj Close]]-Table8[[#This Row],[Forecast 6 Period ]])</f>
        <v>3.5571166959999942</v>
      </c>
      <c r="O1232" s="60">
        <f>Table8[[#This Row],[Erorr 2]]^2</f>
        <v>12.653079188961916</v>
      </c>
      <c r="P1232" s="60">
        <f>ABS(Table8[[#This Row],[Erorr 2]])</f>
        <v>3.5571166959999942</v>
      </c>
      <c r="Q1232" s="8">
        <f>Table8[[#This Row],[Abs Erorr 4]]/Table8[[#This Row],[Adj Close]]</f>
        <v>3.5812465028461637E-2</v>
      </c>
    </row>
    <row r="1233" spans="6:17" x14ac:dyDescent="0.3">
      <c r="F1233" s="97">
        <v>45251</v>
      </c>
      <c r="G1233" s="98">
        <v>100.6820755</v>
      </c>
      <c r="H1233" s="60">
        <f t="shared" si="38"/>
        <v>97.794904328000001</v>
      </c>
      <c r="I1233" s="60">
        <f>(Table8[[#This Row],[Adj Close]]-Table8[[#This Row],[Forecast 3 Period]])</f>
        <v>2.8871711719999951</v>
      </c>
      <c r="J1233" s="60">
        <f>Table8[[#This Row],[Erorr ]]^2</f>
        <v>8.335757376427825</v>
      </c>
      <c r="K1233" s="60">
        <f>ABS(Table8[[#This Row],[Erorr ]])</f>
        <v>2.8871711719999951</v>
      </c>
      <c r="L1233" s="8">
        <f>Table8[[#This Row],[Abs Erorr ]]/Table8[[#This Row],[Adj Close]]</f>
        <v>2.8676118938370465E-2</v>
      </c>
      <c r="M1233" s="64">
        <f t="shared" si="39"/>
        <v>96.728167726000009</v>
      </c>
      <c r="N1233" s="60">
        <f>(Table8[[#This Row],[Adj Close]]-Table8[[#This Row],[Forecast 6 Period ]])</f>
        <v>3.9539077739999868</v>
      </c>
      <c r="O1233" s="60">
        <f>Table8[[#This Row],[Erorr 2]]^2</f>
        <v>15.633386685297531</v>
      </c>
      <c r="P1233" s="60">
        <f>ABS(Table8[[#This Row],[Erorr 2]])</f>
        <v>3.9539077739999868</v>
      </c>
      <c r="Q1233" s="8">
        <f>Table8[[#This Row],[Abs Erorr 4]]/Table8[[#This Row],[Adj Close]]</f>
        <v>3.9271218380872441E-2</v>
      </c>
    </row>
    <row r="1234" spans="6:17" x14ac:dyDescent="0.3">
      <c r="F1234" s="97">
        <v>45252</v>
      </c>
      <c r="G1234" s="98">
        <v>101.6889954</v>
      </c>
      <c r="H1234" s="60">
        <f t="shared" si="38"/>
        <v>99.425917053999996</v>
      </c>
      <c r="I1234" s="60">
        <f>(Table8[[#This Row],[Adj Close]]-Table8[[#This Row],[Forecast 3 Period]])</f>
        <v>2.2630783460000004</v>
      </c>
      <c r="J1234" s="60">
        <f>Table8[[#This Row],[Erorr ]]^2</f>
        <v>5.1215236001340969</v>
      </c>
      <c r="K1234" s="60">
        <f>ABS(Table8[[#This Row],[Erorr ]])</f>
        <v>2.2630783460000004</v>
      </c>
      <c r="L1234" s="8">
        <f>Table8[[#This Row],[Abs Erorr ]]/Table8[[#This Row],[Adj Close]]</f>
        <v>2.2254899235635485E-2</v>
      </c>
      <c r="M1234" s="64">
        <f t="shared" si="39"/>
        <v>98.100968934000008</v>
      </c>
      <c r="N1234" s="60">
        <f>(Table8[[#This Row],[Adj Close]]-Table8[[#This Row],[Forecast 6 Period ]])</f>
        <v>3.5880264659999881</v>
      </c>
      <c r="O1234" s="60">
        <f>Table8[[#This Row],[Erorr 2]]^2</f>
        <v>12.873933920716365</v>
      </c>
      <c r="P1234" s="60">
        <f>ABS(Table8[[#This Row],[Erorr 2]])</f>
        <v>3.5880264659999881</v>
      </c>
      <c r="Q1234" s="8">
        <f>Table8[[#This Row],[Abs Erorr 4]]/Table8[[#This Row],[Adj Close]]</f>
        <v>3.5284314215970593E-2</v>
      </c>
    </row>
    <row r="1235" spans="6:17" x14ac:dyDescent="0.3">
      <c r="F1235" s="97">
        <v>45254</v>
      </c>
      <c r="G1235" s="98">
        <v>100.78176879999999</v>
      </c>
      <c r="H1235" s="60">
        <f t="shared" si="38"/>
        <v>100.67808610500001</v>
      </c>
      <c r="I1235" s="60">
        <f>(Table8[[#This Row],[Adj Close]]-Table8[[#This Row],[Forecast 3 Period]])</f>
        <v>0.10368269499998917</v>
      </c>
      <c r="J1235" s="60">
        <f>Table8[[#This Row],[Erorr ]]^2</f>
        <v>1.0750101242460779E-2</v>
      </c>
      <c r="K1235" s="60">
        <f>ABS(Table8[[#This Row],[Erorr ]])</f>
        <v>0.10368269499998917</v>
      </c>
      <c r="L1235" s="8">
        <f>Table8[[#This Row],[Abs Erorr ]]/Table8[[#This Row],[Adj Close]]</f>
        <v>1.0287842358248944E-3</v>
      </c>
      <c r="M1235" s="64">
        <f t="shared" si="39"/>
        <v>99.154746255000006</v>
      </c>
      <c r="N1235" s="60">
        <f>(Table8[[#This Row],[Adj Close]]-Table8[[#This Row],[Forecast 6 Period ]])</f>
        <v>1.6270225449999884</v>
      </c>
      <c r="O1235" s="60">
        <f>Table8[[#This Row],[Erorr 2]]^2</f>
        <v>2.6472023619382394</v>
      </c>
      <c r="P1235" s="60">
        <f>ABS(Table8[[#This Row],[Erorr 2]])</f>
        <v>1.6270225449999884</v>
      </c>
      <c r="Q1235" s="8">
        <f>Table8[[#This Row],[Abs Erorr 4]]/Table8[[#This Row],[Adj Close]]</f>
        <v>1.6144016565424565E-2</v>
      </c>
    </row>
    <row r="1236" spans="6:17" x14ac:dyDescent="0.3">
      <c r="F1236" s="97">
        <v>45257</v>
      </c>
      <c r="G1236" s="98">
        <v>101.160614</v>
      </c>
      <c r="H1236" s="60">
        <f t="shared" si="38"/>
        <v>101.02402878999999</v>
      </c>
      <c r="I1236" s="60">
        <f>(Table8[[#This Row],[Adj Close]]-Table8[[#This Row],[Forecast 3 Period]])</f>
        <v>0.1365852100000069</v>
      </c>
      <c r="J1236" s="60">
        <f>Table8[[#This Row],[Erorr ]]^2</f>
        <v>1.8655519590745982E-2</v>
      </c>
      <c r="K1236" s="60">
        <f>ABS(Table8[[#This Row],[Erorr ]])</f>
        <v>0.1365852100000069</v>
      </c>
      <c r="L1236" s="8">
        <f>Table8[[#This Row],[Abs Erorr ]]/Table8[[#This Row],[Adj Close]]</f>
        <v>1.3501817021395986E-3</v>
      </c>
      <c r="M1236" s="64">
        <f t="shared" si="39"/>
        <v>99.850617226000011</v>
      </c>
      <c r="N1236" s="60">
        <f>(Table8[[#This Row],[Adj Close]]-Table8[[#This Row],[Forecast 6 Period ]])</f>
        <v>1.309996773999984</v>
      </c>
      <c r="O1236" s="60">
        <f>Table8[[#This Row],[Erorr 2]]^2</f>
        <v>1.7160915478903653</v>
      </c>
      <c r="P1236" s="60">
        <f>ABS(Table8[[#This Row],[Erorr 2]])</f>
        <v>1.309996773999984</v>
      </c>
      <c r="Q1236" s="8">
        <f>Table8[[#This Row],[Abs Erorr 4]]/Table8[[#This Row],[Adj Close]]</f>
        <v>1.2949672033425817E-2</v>
      </c>
    </row>
    <row r="1237" spans="6:17" x14ac:dyDescent="0.3">
      <c r="F1237" s="97">
        <v>45258</v>
      </c>
      <c r="G1237" s="98">
        <v>102.137619</v>
      </c>
      <c r="H1237" s="60">
        <f t="shared" si="38"/>
        <v>101.20547486</v>
      </c>
      <c r="I1237" s="60">
        <f>(Table8[[#This Row],[Adj Close]]-Table8[[#This Row],[Forecast 3 Period]])</f>
        <v>0.93214414000000545</v>
      </c>
      <c r="J1237" s="60">
        <f>Table8[[#This Row],[Erorr ]]^2</f>
        <v>0.86889269773634981</v>
      </c>
      <c r="K1237" s="60">
        <f>ABS(Table8[[#This Row],[Erorr ]])</f>
        <v>0.93214414000000545</v>
      </c>
      <c r="L1237" s="8">
        <f>Table8[[#This Row],[Abs Erorr ]]/Table8[[#This Row],[Adj Close]]</f>
        <v>9.1263547077595902E-3</v>
      </c>
      <c r="M1237" s="64">
        <f t="shared" si="39"/>
        <v>100.580386358</v>
      </c>
      <c r="N1237" s="60">
        <f>(Table8[[#This Row],[Adj Close]]-Table8[[#This Row],[Forecast 6 Period ]])</f>
        <v>1.5572326420000024</v>
      </c>
      <c r="O1237" s="60">
        <f>Table8[[#This Row],[Erorr 2]]^2</f>
        <v>2.424973501310308</v>
      </c>
      <c r="P1237" s="60">
        <f>ABS(Table8[[#This Row],[Erorr 2]])</f>
        <v>1.5572326420000024</v>
      </c>
      <c r="Q1237" s="8">
        <f>Table8[[#This Row],[Abs Erorr 4]]/Table8[[#This Row],[Adj Close]]</f>
        <v>1.5246416131944513E-2</v>
      </c>
    </row>
    <row r="1238" spans="6:17" x14ac:dyDescent="0.3">
      <c r="F1238" s="97">
        <v>45259</v>
      </c>
      <c r="G1238" s="98">
        <v>105.2879868</v>
      </c>
      <c r="H1238" s="60">
        <f t="shared" si="38"/>
        <v>101.43776244</v>
      </c>
      <c r="I1238" s="60">
        <f>(Table8[[#This Row],[Adj Close]]-Table8[[#This Row],[Forecast 3 Period]])</f>
        <v>3.8502243599999986</v>
      </c>
      <c r="J1238" s="60">
        <f>Table8[[#This Row],[Erorr ]]^2</f>
        <v>14.824227622337398</v>
      </c>
      <c r="K1238" s="60">
        <f>ABS(Table8[[#This Row],[Erorr ]])</f>
        <v>3.8502243599999986</v>
      </c>
      <c r="L1238" s="8">
        <f>Table8[[#This Row],[Abs Erorr ]]/Table8[[#This Row],[Adj Close]]</f>
        <v>3.6568505838312775E-2</v>
      </c>
      <c r="M1238" s="64">
        <f t="shared" si="39"/>
        <v>101.154628755</v>
      </c>
      <c r="N1238" s="60">
        <f>(Table8[[#This Row],[Adj Close]]-Table8[[#This Row],[Forecast 6 Period ]])</f>
        <v>4.1333580449999943</v>
      </c>
      <c r="O1238" s="60">
        <f>Table8[[#This Row],[Erorr 2]]^2</f>
        <v>17.084648728166176</v>
      </c>
      <c r="P1238" s="60">
        <f>ABS(Table8[[#This Row],[Erorr 2]])</f>
        <v>4.1333580449999943</v>
      </c>
      <c r="Q1238" s="8">
        <f>Table8[[#This Row],[Abs Erorr 4]]/Table8[[#This Row],[Adj Close]]</f>
        <v>3.9257641547003105E-2</v>
      </c>
    </row>
    <row r="1239" spans="6:17" x14ac:dyDescent="0.3">
      <c r="F1239" s="97">
        <v>45260</v>
      </c>
      <c r="G1239" s="98">
        <v>104.5502472</v>
      </c>
      <c r="H1239" s="60">
        <f t="shared" si="38"/>
        <v>103.10466461999999</v>
      </c>
      <c r="I1239" s="60">
        <f>(Table8[[#This Row],[Adj Close]]-Table8[[#This Row],[Forecast 3 Period]])</f>
        <v>1.4455825800000071</v>
      </c>
      <c r="J1239" s="60">
        <f>Table8[[#This Row],[Erorr ]]^2</f>
        <v>2.089708995599477</v>
      </c>
      <c r="K1239" s="60">
        <f>ABS(Table8[[#This Row],[Erorr ]])</f>
        <v>1.4455825800000071</v>
      </c>
      <c r="L1239" s="8">
        <f>Table8[[#This Row],[Abs Erorr ]]/Table8[[#This Row],[Adj Close]]</f>
        <v>1.3826677781398943E-2</v>
      </c>
      <c r="M1239" s="64">
        <f t="shared" si="39"/>
        <v>102.11070481</v>
      </c>
      <c r="N1239" s="60">
        <f>(Table8[[#This Row],[Adj Close]]-Table8[[#This Row],[Forecast 6 Period ]])</f>
        <v>2.4395423899999997</v>
      </c>
      <c r="O1239" s="60">
        <f>Table8[[#This Row],[Erorr 2]]^2</f>
        <v>5.951367072606911</v>
      </c>
      <c r="P1239" s="60">
        <f>ABS(Table8[[#This Row],[Erorr 2]])</f>
        <v>2.4395423899999997</v>
      </c>
      <c r="Q1239" s="8">
        <f>Table8[[#This Row],[Abs Erorr 4]]/Table8[[#This Row],[Adj Close]]</f>
        <v>2.3333683614666763E-2</v>
      </c>
    </row>
    <row r="1240" spans="6:17" x14ac:dyDescent="0.3">
      <c r="F1240" s="97">
        <v>45261</v>
      </c>
      <c r="G1240" s="98">
        <v>105.53722380000001</v>
      </c>
      <c r="H1240" s="60">
        <f t="shared" si="38"/>
        <v>104.04778062</v>
      </c>
      <c r="I1240" s="60">
        <f>(Table8[[#This Row],[Adj Close]]-Table8[[#This Row],[Forecast 3 Period]])</f>
        <v>1.4894431800000092</v>
      </c>
      <c r="J1240" s="60">
        <f>Table8[[#This Row],[Erorr ]]^2</f>
        <v>2.2184409864485399</v>
      </c>
      <c r="K1240" s="60">
        <f>ABS(Table8[[#This Row],[Erorr ]])</f>
        <v>1.4894431800000092</v>
      </c>
      <c r="L1240" s="8">
        <f>Table8[[#This Row],[Abs Erorr ]]/Table8[[#This Row],[Adj Close]]</f>
        <v>1.4112965325131181E-2</v>
      </c>
      <c r="M1240" s="64">
        <f t="shared" si="39"/>
        <v>102.87436982000001</v>
      </c>
      <c r="N1240" s="60">
        <f>(Table8[[#This Row],[Adj Close]]-Table8[[#This Row],[Forecast 6 Period ]])</f>
        <v>2.6628539799999942</v>
      </c>
      <c r="O1240" s="60">
        <f>Table8[[#This Row],[Erorr 2]]^2</f>
        <v>7.0907913188018092</v>
      </c>
      <c r="P1240" s="60">
        <f>ABS(Table8[[#This Row],[Erorr 2]])</f>
        <v>2.6628539799999942</v>
      </c>
      <c r="Q1240" s="8">
        <f>Table8[[#This Row],[Abs Erorr 4]]/Table8[[#This Row],[Adj Close]]</f>
        <v>2.5231419627318206E-2</v>
      </c>
    </row>
    <row r="1241" spans="6:17" x14ac:dyDescent="0.3">
      <c r="F1241" s="97">
        <v>45264</v>
      </c>
      <c r="G1241" s="98">
        <v>105.2680435</v>
      </c>
      <c r="H1241" s="60">
        <f t="shared" si="38"/>
        <v>105.16635972</v>
      </c>
      <c r="I1241" s="60">
        <f>(Table8[[#This Row],[Adj Close]]-Table8[[#This Row],[Forecast 3 Period]])</f>
        <v>0.10168378000000189</v>
      </c>
      <c r="J1241" s="60">
        <f>Table8[[#This Row],[Erorr ]]^2</f>
        <v>1.0339591115088784E-2</v>
      </c>
      <c r="K1241" s="60">
        <f>ABS(Table8[[#This Row],[Erorr ]])</f>
        <v>0.10168378000000189</v>
      </c>
      <c r="L1241" s="8">
        <f>Table8[[#This Row],[Abs Erorr ]]/Table8[[#This Row],[Adj Close]]</f>
        <v>9.6595107707118997E-4</v>
      </c>
      <c r="M1241" s="64">
        <f t="shared" si="39"/>
        <v>103.69685364</v>
      </c>
      <c r="N1241" s="60">
        <f>(Table8[[#This Row],[Adj Close]]-Table8[[#This Row],[Forecast 6 Period ]])</f>
        <v>1.571189860000004</v>
      </c>
      <c r="O1241" s="60">
        <f>Table8[[#This Row],[Erorr 2]]^2</f>
        <v>2.4686375761668322</v>
      </c>
      <c r="P1241" s="60">
        <f>ABS(Table8[[#This Row],[Erorr 2]])</f>
        <v>1.571189860000004</v>
      </c>
      <c r="Q1241" s="8">
        <f>Table8[[#This Row],[Abs Erorr 4]]/Table8[[#This Row],[Adj Close]]</f>
        <v>1.4925610923888825E-2</v>
      </c>
    </row>
    <row r="1242" spans="6:17" x14ac:dyDescent="0.3">
      <c r="F1242" s="97">
        <v>45265</v>
      </c>
      <c r="G1242" s="98">
        <v>105.0886002</v>
      </c>
      <c r="H1242" s="60">
        <f t="shared" si="38"/>
        <v>105.13345870000001</v>
      </c>
      <c r="I1242" s="60">
        <f>(Table8[[#This Row],[Adj Close]]-Table8[[#This Row],[Forecast 3 Period]])</f>
        <v>-4.4858500000003687E-2</v>
      </c>
      <c r="J1242" s="60">
        <f>Table8[[#This Row],[Erorr ]]^2</f>
        <v>2.0122850222503309E-3</v>
      </c>
      <c r="K1242" s="60">
        <f>ABS(Table8[[#This Row],[Erorr ]])</f>
        <v>4.4858500000003687E-2</v>
      </c>
      <c r="L1242" s="8">
        <f>Table8[[#This Row],[Abs Erorr ]]/Table8[[#This Row],[Adj Close]]</f>
        <v>4.2686361712527301E-4</v>
      </c>
      <c r="M1242" s="64">
        <f t="shared" si="39"/>
        <v>104.45852356000003</v>
      </c>
      <c r="N1242" s="60">
        <f>(Table8[[#This Row],[Adj Close]]-Table8[[#This Row],[Forecast 6 Period ]])</f>
        <v>0.63007663999997021</v>
      </c>
      <c r="O1242" s="60">
        <f>Table8[[#This Row],[Erorr 2]]^2</f>
        <v>0.39699657227365204</v>
      </c>
      <c r="P1242" s="60">
        <f>ABS(Table8[[#This Row],[Erorr 2]])</f>
        <v>0.63007663999997021</v>
      </c>
      <c r="Q1242" s="8">
        <f>Table8[[#This Row],[Abs Erorr 4]]/Table8[[#This Row],[Adj Close]]</f>
        <v>5.9956706893120292E-3</v>
      </c>
    </row>
    <row r="1243" spans="6:17" x14ac:dyDescent="0.3">
      <c r="F1243" s="97">
        <v>45266</v>
      </c>
      <c r="G1243" s="98">
        <v>105.43753049999999</v>
      </c>
      <c r="H1243" s="60">
        <f t="shared" si="38"/>
        <v>105.27702027000001</v>
      </c>
      <c r="I1243" s="60">
        <f>(Table8[[#This Row],[Adj Close]]-Table8[[#This Row],[Forecast 3 Period]])</f>
        <v>0.16051022999998565</v>
      </c>
      <c r="J1243" s="60">
        <f>Table8[[#This Row],[Erorr ]]^2</f>
        <v>2.5763533934648294E-2</v>
      </c>
      <c r="K1243" s="60">
        <f>ABS(Table8[[#This Row],[Erorr ]])</f>
        <v>0.16051022999998565</v>
      </c>
      <c r="L1243" s="8">
        <f>Table8[[#This Row],[Abs Erorr ]]/Table8[[#This Row],[Adj Close]]</f>
        <v>1.522325392474795E-3</v>
      </c>
      <c r="M1243" s="64">
        <f t="shared" si="39"/>
        <v>104.83138352</v>
      </c>
      <c r="N1243" s="60">
        <f>(Table8[[#This Row],[Adj Close]]-Table8[[#This Row],[Forecast 6 Period ]])</f>
        <v>0.60614697999999123</v>
      </c>
      <c r="O1243" s="60">
        <f>Table8[[#This Row],[Erorr 2]]^2</f>
        <v>0.36741416136310978</v>
      </c>
      <c r="P1243" s="60">
        <f>ABS(Table8[[#This Row],[Erorr 2]])</f>
        <v>0.60614697999999123</v>
      </c>
      <c r="Q1243" s="8">
        <f>Table8[[#This Row],[Abs Erorr 4]]/Table8[[#This Row],[Adj Close]]</f>
        <v>5.7488730732363959E-3</v>
      </c>
    </row>
    <row r="1244" spans="6:17" x14ac:dyDescent="0.3">
      <c r="F1244" s="97">
        <v>45267</v>
      </c>
      <c r="G1244" s="98">
        <v>103.0548172</v>
      </c>
      <c r="H1244" s="60">
        <f t="shared" si="38"/>
        <v>105.28200531</v>
      </c>
      <c r="I1244" s="60">
        <f>(Table8[[#This Row],[Adj Close]]-Table8[[#This Row],[Forecast 3 Period]])</f>
        <v>-2.2271881100000002</v>
      </c>
      <c r="J1244" s="60">
        <f>Table8[[#This Row],[Erorr ]]^2</f>
        <v>4.9603668773253728</v>
      </c>
      <c r="K1244" s="60">
        <f>ABS(Table8[[#This Row],[Erorr ]])</f>
        <v>2.2271881100000002</v>
      </c>
      <c r="L1244" s="8">
        <f>Table8[[#This Row],[Abs Erorr ]]/Table8[[#This Row],[Adj Close]]</f>
        <v>2.1611683670038087E-2</v>
      </c>
      <c r="M1244" s="64">
        <f t="shared" si="39"/>
        <v>105.250103</v>
      </c>
      <c r="N1244" s="60">
        <f>(Table8[[#This Row],[Adj Close]]-Table8[[#This Row],[Forecast 6 Period ]])</f>
        <v>-2.1952857999999935</v>
      </c>
      <c r="O1244" s="60">
        <f>Table8[[#This Row],[Erorr 2]]^2</f>
        <v>4.8192797436816113</v>
      </c>
      <c r="P1244" s="60">
        <f>ABS(Table8[[#This Row],[Erorr 2]])</f>
        <v>2.1952857999999935</v>
      </c>
      <c r="Q1244" s="8">
        <f>Table8[[#This Row],[Abs Erorr 4]]/Table8[[#This Row],[Adj Close]]</f>
        <v>2.1302117258037243E-2</v>
      </c>
    </row>
    <row r="1245" spans="6:17" x14ac:dyDescent="0.3">
      <c r="F1245" s="97">
        <v>45268</v>
      </c>
      <c r="G1245" s="98">
        <v>103.7925644</v>
      </c>
      <c r="H1245" s="60">
        <f t="shared" si="38"/>
        <v>104.37976609</v>
      </c>
      <c r="I1245" s="60">
        <f>(Table8[[#This Row],[Adj Close]]-Table8[[#This Row],[Forecast 3 Period]])</f>
        <v>-0.58720169000000055</v>
      </c>
      <c r="J1245" s="60">
        <f>Table8[[#This Row],[Erorr ]]^2</f>
        <v>0.34480582473885674</v>
      </c>
      <c r="K1245" s="60">
        <f>ABS(Table8[[#This Row],[Erorr ]])</f>
        <v>0.58720169000000055</v>
      </c>
      <c r="L1245" s="8">
        <f>Table8[[#This Row],[Abs Erorr ]]/Table8[[#This Row],[Adj Close]]</f>
        <v>5.6574543021889198E-3</v>
      </c>
      <c r="M1245" s="64">
        <f t="shared" si="39"/>
        <v>104.77854538</v>
      </c>
      <c r="N1245" s="60">
        <f>(Table8[[#This Row],[Adj Close]]-Table8[[#This Row],[Forecast 6 Period ]])</f>
        <v>-0.98598097999999368</v>
      </c>
      <c r="O1245" s="60">
        <f>Table8[[#This Row],[Erorr 2]]^2</f>
        <v>0.97215849292174794</v>
      </c>
      <c r="P1245" s="60">
        <f>ABS(Table8[[#This Row],[Erorr 2]])</f>
        <v>0.98598097999999368</v>
      </c>
      <c r="Q1245" s="8">
        <f>Table8[[#This Row],[Abs Erorr 4]]/Table8[[#This Row],[Adj Close]]</f>
        <v>9.4995338606355274E-3</v>
      </c>
    </row>
    <row r="1246" spans="6:17" x14ac:dyDescent="0.3">
      <c r="F1246" s="97">
        <v>45271</v>
      </c>
      <c r="G1246" s="98">
        <v>104.4306107</v>
      </c>
      <c r="H1246" s="60">
        <f t="shared" si="38"/>
        <v>104.06473007</v>
      </c>
      <c r="I1246" s="60">
        <f>(Table8[[#This Row],[Adj Close]]-Table8[[#This Row],[Forecast 3 Period]])</f>
        <v>0.36588063000000659</v>
      </c>
      <c r="J1246" s="60">
        <f>Table8[[#This Row],[Erorr ]]^2</f>
        <v>0.13386863540920171</v>
      </c>
      <c r="K1246" s="60">
        <f>ABS(Table8[[#This Row],[Erorr ]])</f>
        <v>0.36588063000000659</v>
      </c>
      <c r="L1246" s="8">
        <f>Table8[[#This Row],[Abs Erorr ]]/Table8[[#This Row],[Adj Close]]</f>
        <v>3.5035764662056752E-3</v>
      </c>
      <c r="M1246" s="64">
        <f t="shared" si="39"/>
        <v>104.55522919000001</v>
      </c>
      <c r="N1246" s="60">
        <f>(Table8[[#This Row],[Adj Close]]-Table8[[#This Row],[Forecast 6 Period ]])</f>
        <v>-0.12461849000000313</v>
      </c>
      <c r="O1246" s="60">
        <f>Table8[[#This Row],[Erorr 2]]^2</f>
        <v>1.5529768049880882E-2</v>
      </c>
      <c r="P1246" s="60">
        <f>ABS(Table8[[#This Row],[Erorr 2]])</f>
        <v>0.12461849000000313</v>
      </c>
      <c r="Q1246" s="8">
        <f>Table8[[#This Row],[Abs Erorr 4]]/Table8[[#This Row],[Adj Close]]</f>
        <v>1.1933138106220338E-3</v>
      </c>
    </row>
    <row r="1247" spans="6:17" x14ac:dyDescent="0.3">
      <c r="F1247" s="97">
        <v>45272</v>
      </c>
      <c r="G1247" s="98">
        <v>104.350853</v>
      </c>
      <c r="H1247" s="60">
        <f t="shared" si="38"/>
        <v>103.82645875999999</v>
      </c>
      <c r="I1247" s="60">
        <f>(Table8[[#This Row],[Adj Close]]-Table8[[#This Row],[Forecast 3 Period]])</f>
        <v>0.52439424000000656</v>
      </c>
      <c r="J1247" s="60">
        <f>Table8[[#This Row],[Erorr ]]^2</f>
        <v>0.27498931894518447</v>
      </c>
      <c r="K1247" s="60">
        <f>ABS(Table8[[#This Row],[Erorr ]])</f>
        <v>0.52439424000000656</v>
      </c>
      <c r="L1247" s="8">
        <f>Table8[[#This Row],[Abs Erorr ]]/Table8[[#This Row],[Adj Close]]</f>
        <v>5.0252990265446757E-3</v>
      </c>
      <c r="M1247" s="64">
        <f t="shared" si="39"/>
        <v>104.37876893000001</v>
      </c>
      <c r="N1247" s="60">
        <f>(Table8[[#This Row],[Adj Close]]-Table8[[#This Row],[Forecast 6 Period ]])</f>
        <v>-2.7915930000006028E-2</v>
      </c>
      <c r="O1247" s="60">
        <f>Table8[[#This Row],[Erorr 2]]^2</f>
        <v>7.7929914776523658E-4</v>
      </c>
      <c r="P1247" s="60">
        <f>ABS(Table8[[#This Row],[Erorr 2]])</f>
        <v>2.7915930000006028E-2</v>
      </c>
      <c r="Q1247" s="8">
        <f>Table8[[#This Row],[Abs Erorr 4]]/Table8[[#This Row],[Adj Close]]</f>
        <v>2.6751990230502505E-4</v>
      </c>
    </row>
    <row r="1248" spans="6:17" x14ac:dyDescent="0.3">
      <c r="F1248" s="97">
        <v>45273</v>
      </c>
      <c r="G1248" s="98">
        <v>106.07557679999999</v>
      </c>
      <c r="H1248" s="60">
        <f t="shared" si="38"/>
        <v>104.20729373</v>
      </c>
      <c r="I1248" s="60">
        <f>(Table8[[#This Row],[Adj Close]]-Table8[[#This Row],[Forecast 3 Period]])</f>
        <v>1.8682830699999897</v>
      </c>
      <c r="J1248" s="60">
        <f>Table8[[#This Row],[Erorr ]]^2</f>
        <v>3.4904816296485865</v>
      </c>
      <c r="K1248" s="60">
        <f>ABS(Table8[[#This Row],[Erorr ]])</f>
        <v>1.8682830699999897</v>
      </c>
      <c r="L1248" s="8">
        <f>Table8[[#This Row],[Abs Erorr ]]/Table8[[#This Row],[Adj Close]]</f>
        <v>1.7612754286715222E-2</v>
      </c>
      <c r="M1248" s="64">
        <f t="shared" si="39"/>
        <v>104.17838213</v>
      </c>
      <c r="N1248" s="60">
        <f>(Table8[[#This Row],[Adj Close]]-Table8[[#This Row],[Forecast 6 Period ]])</f>
        <v>1.8971946699999904</v>
      </c>
      <c r="O1248" s="60">
        <f>Table8[[#This Row],[Erorr 2]]^2</f>
        <v>3.5993476158763724</v>
      </c>
      <c r="P1248" s="60">
        <f>ABS(Table8[[#This Row],[Erorr 2]])</f>
        <v>1.8971946699999904</v>
      </c>
      <c r="Q1248" s="8">
        <f>Table8[[#This Row],[Abs Erorr 4]]/Table8[[#This Row],[Adj Close]]</f>
        <v>1.7885310900331495E-2</v>
      </c>
    </row>
    <row r="1249" spans="6:17" x14ac:dyDescent="0.3">
      <c r="F1249" s="97">
        <v>45274</v>
      </c>
      <c r="G1249" s="98">
        <v>108.209053</v>
      </c>
      <c r="H1249" s="60">
        <f t="shared" si="38"/>
        <v>105.06466982999999</v>
      </c>
      <c r="I1249" s="60">
        <f>(Table8[[#This Row],[Adj Close]]-Table8[[#This Row],[Forecast 3 Period]])</f>
        <v>3.1443831700000118</v>
      </c>
      <c r="J1249" s="60">
        <f>Table8[[#This Row],[Erorr ]]^2</f>
        <v>9.8871455197793221</v>
      </c>
      <c r="K1249" s="60">
        <f>ABS(Table8[[#This Row],[Erorr ]])</f>
        <v>3.1443831700000118</v>
      </c>
      <c r="L1249" s="8">
        <f>Table8[[#This Row],[Abs Erorr ]]/Table8[[#This Row],[Adj Close]]</f>
        <v>2.9058411314254934E-2</v>
      </c>
      <c r="M1249" s="64">
        <f t="shared" si="39"/>
        <v>104.57915575000001</v>
      </c>
      <c r="N1249" s="60">
        <f>(Table8[[#This Row],[Adj Close]]-Table8[[#This Row],[Forecast 6 Period ]])</f>
        <v>3.6298972499999849</v>
      </c>
      <c r="O1249" s="60">
        <f>Table8[[#This Row],[Erorr 2]]^2</f>
        <v>13.176154045557453</v>
      </c>
      <c r="P1249" s="60">
        <f>ABS(Table8[[#This Row],[Erorr 2]])</f>
        <v>3.6298972499999849</v>
      </c>
      <c r="Q1249" s="8">
        <f>Table8[[#This Row],[Abs Erorr 4]]/Table8[[#This Row],[Adj Close]]</f>
        <v>3.354522703382299E-2</v>
      </c>
    </row>
    <row r="1250" spans="6:17" x14ac:dyDescent="0.3">
      <c r="F1250" s="97">
        <v>45275</v>
      </c>
      <c r="G1250" s="98">
        <v>104.0916519</v>
      </c>
      <c r="H1250" s="60">
        <f t="shared" si="38"/>
        <v>106.41155014</v>
      </c>
      <c r="I1250" s="60">
        <f>(Table8[[#This Row],[Adj Close]]-Table8[[#This Row],[Forecast 3 Period]])</f>
        <v>-2.3198982400000006</v>
      </c>
      <c r="J1250" s="60">
        <f>Table8[[#This Row],[Erorr ]]^2</f>
        <v>5.3819278439551006</v>
      </c>
      <c r="K1250" s="60">
        <f>ABS(Table8[[#This Row],[Erorr ]])</f>
        <v>2.3198982400000006</v>
      </c>
      <c r="L1250" s="8">
        <f>Table8[[#This Row],[Abs Erorr ]]/Table8[[#This Row],[Adj Close]]</f>
        <v>2.2287072955943746E-2</v>
      </c>
      <c r="M1250" s="64">
        <f t="shared" si="39"/>
        <v>105.29795686000001</v>
      </c>
      <c r="N1250" s="60">
        <f>(Table8[[#This Row],[Adj Close]]-Table8[[#This Row],[Forecast 6 Period ]])</f>
        <v>-1.2063049600000113</v>
      </c>
      <c r="O1250" s="60">
        <f>Table8[[#This Row],[Erorr 2]]^2</f>
        <v>1.455171656520629</v>
      </c>
      <c r="P1250" s="60">
        <f>ABS(Table8[[#This Row],[Erorr 2]])</f>
        <v>1.2063049600000113</v>
      </c>
      <c r="Q1250" s="8">
        <f>Table8[[#This Row],[Abs Erorr 4]]/Table8[[#This Row],[Adj Close]]</f>
        <v>1.1588873247577035E-2</v>
      </c>
    </row>
    <row r="1251" spans="6:17" x14ac:dyDescent="0.3">
      <c r="F1251" s="97">
        <v>45278</v>
      </c>
      <c r="G1251" s="98">
        <v>104.9191132</v>
      </c>
      <c r="H1251" s="60">
        <f t="shared" si="38"/>
        <v>105.9220497</v>
      </c>
      <c r="I1251" s="60">
        <f>(Table8[[#This Row],[Adj Close]]-Table8[[#This Row],[Forecast 3 Period]])</f>
        <v>-1.0029365000000041</v>
      </c>
      <c r="J1251" s="60">
        <f>Table8[[#This Row],[Erorr ]]^2</f>
        <v>1.0058816230322583</v>
      </c>
      <c r="K1251" s="60">
        <f>ABS(Table8[[#This Row],[Erorr ]])</f>
        <v>1.0029365000000041</v>
      </c>
      <c r="L1251" s="8">
        <f>Table8[[#This Row],[Abs Erorr ]]/Table8[[#This Row],[Adj Close]]</f>
        <v>9.5591400785877412E-3</v>
      </c>
      <c r="M1251" s="64">
        <f t="shared" si="39"/>
        <v>105.36774445</v>
      </c>
      <c r="N1251" s="60">
        <f>(Table8[[#This Row],[Adj Close]]-Table8[[#This Row],[Forecast 6 Period ]])</f>
        <v>-0.44863125000000537</v>
      </c>
      <c r="O1251" s="60">
        <f>Table8[[#This Row],[Erorr 2]]^2</f>
        <v>0.20126999847656732</v>
      </c>
      <c r="P1251" s="60">
        <f>ABS(Table8[[#This Row],[Erorr 2]])</f>
        <v>0.44863125000000537</v>
      </c>
      <c r="Q1251" s="8">
        <f>Table8[[#This Row],[Abs Erorr 4]]/Table8[[#This Row],[Adj Close]]</f>
        <v>4.2759725689332775E-3</v>
      </c>
    </row>
    <row r="1252" spans="6:17" x14ac:dyDescent="0.3">
      <c r="F1252" s="97">
        <v>45279</v>
      </c>
      <c r="G1252" s="98">
        <v>105.82633970000001</v>
      </c>
      <c r="H1252" s="60">
        <f t="shared" si="38"/>
        <v>105.65785675000001</v>
      </c>
      <c r="I1252" s="60">
        <f>(Table8[[#This Row],[Adj Close]]-Table8[[#This Row],[Forecast 3 Period]])</f>
        <v>0.1684829499999978</v>
      </c>
      <c r="J1252" s="60">
        <f>Table8[[#This Row],[Erorr ]]^2</f>
        <v>2.838650444070176E-2</v>
      </c>
      <c r="K1252" s="60">
        <f>ABS(Table8[[#This Row],[Erorr ]])</f>
        <v>0.1684829499999978</v>
      </c>
      <c r="L1252" s="8">
        <f>Table8[[#This Row],[Abs Erorr ]]/Table8[[#This Row],[Adj Close]]</f>
        <v>1.5920700883883805E-3</v>
      </c>
      <c r="M1252" s="64">
        <f t="shared" si="39"/>
        <v>105.53722535</v>
      </c>
      <c r="N1252" s="60">
        <f>(Table8[[#This Row],[Adj Close]]-Table8[[#This Row],[Forecast 6 Period ]])</f>
        <v>0.28911435000000552</v>
      </c>
      <c r="O1252" s="60">
        <f>Table8[[#This Row],[Erorr 2]]^2</f>
        <v>8.3587107375925687E-2</v>
      </c>
      <c r="P1252" s="60">
        <f>ABS(Table8[[#This Row],[Erorr 2]])</f>
        <v>0.28911435000000552</v>
      </c>
      <c r="Q1252" s="8">
        <f>Table8[[#This Row],[Abs Erorr 4]]/Table8[[#This Row],[Adj Close]]</f>
        <v>2.7319696667162108E-3</v>
      </c>
    </row>
    <row r="1253" spans="6:17" x14ac:dyDescent="0.3">
      <c r="F1253" s="97">
        <v>45280</v>
      </c>
      <c r="G1253" s="98">
        <v>106.0157547</v>
      </c>
      <c r="H1253" s="60">
        <f t="shared" si="38"/>
        <v>105.03376541</v>
      </c>
      <c r="I1253" s="60">
        <f>(Table8[[#This Row],[Adj Close]]-Table8[[#This Row],[Forecast 3 Period]])</f>
        <v>0.98198929000000135</v>
      </c>
      <c r="J1253" s="60">
        <f>Table8[[#This Row],[Erorr ]]^2</f>
        <v>0.96430296567470675</v>
      </c>
      <c r="K1253" s="60">
        <f>ABS(Table8[[#This Row],[Erorr ]])</f>
        <v>0.98198929000000135</v>
      </c>
      <c r="L1253" s="8">
        <f>Table8[[#This Row],[Abs Erorr ]]/Table8[[#This Row],[Adj Close]]</f>
        <v>9.2626732015331434E-3</v>
      </c>
      <c r="M1253" s="64">
        <f t="shared" si="39"/>
        <v>105.65187454000001</v>
      </c>
      <c r="N1253" s="60">
        <f>(Table8[[#This Row],[Adj Close]]-Table8[[#This Row],[Forecast 6 Period ]])</f>
        <v>0.36388015999999368</v>
      </c>
      <c r="O1253" s="60">
        <f>Table8[[#This Row],[Erorr 2]]^2</f>
        <v>0.132408770841621</v>
      </c>
      <c r="P1253" s="60">
        <f>ABS(Table8[[#This Row],[Erorr 2]])</f>
        <v>0.36388015999999368</v>
      </c>
      <c r="Q1253" s="8">
        <f>Table8[[#This Row],[Abs Erorr 4]]/Table8[[#This Row],[Adj Close]]</f>
        <v>3.4323215547508966E-3</v>
      </c>
    </row>
    <row r="1254" spans="6:17" x14ac:dyDescent="0.3">
      <c r="F1254" s="97">
        <v>45281</v>
      </c>
      <c r="G1254" s="98">
        <v>107.0825043</v>
      </c>
      <c r="H1254" s="60">
        <f t="shared" si="38"/>
        <v>105.62993775</v>
      </c>
      <c r="I1254" s="60">
        <f>(Table8[[#This Row],[Adj Close]]-Table8[[#This Row],[Forecast 3 Period]])</f>
        <v>1.4525665500000002</v>
      </c>
      <c r="J1254" s="60">
        <f>Table8[[#This Row],[Erorr ]]^2</f>
        <v>2.1099495821789032</v>
      </c>
      <c r="K1254" s="60">
        <f>ABS(Table8[[#This Row],[Erorr ]])</f>
        <v>1.4525665500000002</v>
      </c>
      <c r="L1254" s="8">
        <f>Table8[[#This Row],[Abs Erorr ]]/Table8[[#This Row],[Adj Close]]</f>
        <v>1.3564928832169648E-2</v>
      </c>
      <c r="M1254" s="64">
        <f t="shared" si="39"/>
        <v>105.59903488000002</v>
      </c>
      <c r="N1254" s="60">
        <f>(Table8[[#This Row],[Adj Close]]-Table8[[#This Row],[Forecast 6 Period ]])</f>
        <v>1.4834694199999774</v>
      </c>
      <c r="O1254" s="60">
        <f>Table8[[#This Row],[Erorr 2]]^2</f>
        <v>2.2006815200750691</v>
      </c>
      <c r="P1254" s="60">
        <f>ABS(Table8[[#This Row],[Erorr 2]])</f>
        <v>1.4834694199999774</v>
      </c>
      <c r="Q1254" s="8">
        <f>Table8[[#This Row],[Abs Erorr 4]]/Table8[[#This Row],[Adj Close]]</f>
        <v>1.3853518179252906E-2</v>
      </c>
    </row>
    <row r="1255" spans="6:17" x14ac:dyDescent="0.3">
      <c r="F1255" s="97">
        <v>45282</v>
      </c>
      <c r="G1255" s="98">
        <v>101.1406708</v>
      </c>
      <c r="H1255" s="60">
        <f t="shared" si="38"/>
        <v>106.38563004</v>
      </c>
      <c r="I1255" s="60">
        <f>(Table8[[#This Row],[Adj Close]]-Table8[[#This Row],[Forecast 3 Period]])</f>
        <v>-5.24495924</v>
      </c>
      <c r="J1255" s="60">
        <f>Table8[[#This Row],[Erorr ]]^2</f>
        <v>27.509597429261376</v>
      </c>
      <c r="K1255" s="60">
        <f>ABS(Table8[[#This Row],[Erorr ]])</f>
        <v>5.24495924</v>
      </c>
      <c r="L1255" s="8">
        <f>Table8[[#This Row],[Abs Erorr ]]/Table8[[#This Row],[Adj Close]]</f>
        <v>5.1858062622222596E-2</v>
      </c>
      <c r="M1255" s="64">
        <f t="shared" si="39"/>
        <v>105.99881286999999</v>
      </c>
      <c r="N1255" s="60">
        <f>(Table8[[#This Row],[Adj Close]]-Table8[[#This Row],[Forecast 6 Period ]])</f>
        <v>-4.8581420699999995</v>
      </c>
      <c r="O1255" s="60">
        <f>Table8[[#This Row],[Erorr 2]]^2</f>
        <v>23.601544372303881</v>
      </c>
      <c r="P1255" s="60">
        <f>ABS(Table8[[#This Row],[Erorr 2]])</f>
        <v>4.8581420699999995</v>
      </c>
      <c r="Q1255" s="8">
        <f>Table8[[#This Row],[Abs Erorr 4]]/Table8[[#This Row],[Adj Close]]</f>
        <v>4.8033516404164485E-2</v>
      </c>
    </row>
    <row r="1256" spans="6:17" x14ac:dyDescent="0.3">
      <c r="F1256" s="97">
        <v>45286</v>
      </c>
      <c r="G1256" s="98">
        <v>102.2373199</v>
      </c>
      <c r="H1256" s="60">
        <f t="shared" si="38"/>
        <v>104.38574602</v>
      </c>
      <c r="I1256" s="60">
        <f>(Table8[[#This Row],[Adj Close]]-Table8[[#This Row],[Forecast 3 Period]])</f>
        <v>-2.1484261199999963</v>
      </c>
      <c r="J1256" s="60">
        <f>Table8[[#This Row],[Erorr ]]^2</f>
        <v>4.6157347930982384</v>
      </c>
      <c r="K1256" s="60">
        <f>ABS(Table8[[#This Row],[Erorr ]])</f>
        <v>2.1484261199999963</v>
      </c>
      <c r="L1256" s="8">
        <f>Table8[[#This Row],[Abs Erorr ]]/Table8[[#This Row],[Adj Close]]</f>
        <v>2.101410837159471E-2</v>
      </c>
      <c r="M1256" s="64">
        <f t="shared" si="39"/>
        <v>104.91413041</v>
      </c>
      <c r="N1256" s="60">
        <f>(Table8[[#This Row],[Adj Close]]-Table8[[#This Row],[Forecast 6 Period ]])</f>
        <v>-2.6768105099999957</v>
      </c>
      <c r="O1256" s="60">
        <f>Table8[[#This Row],[Erorr 2]]^2</f>
        <v>7.1653145064464372</v>
      </c>
      <c r="P1256" s="60">
        <f>ABS(Table8[[#This Row],[Erorr 2]])</f>
        <v>2.6768105099999957</v>
      </c>
      <c r="Q1256" s="8">
        <f>Table8[[#This Row],[Abs Erorr 4]]/Table8[[#This Row],[Adj Close]]</f>
        <v>2.6182322782113496E-2</v>
      </c>
    </row>
    <row r="1257" spans="6:17" x14ac:dyDescent="0.3">
      <c r="F1257" s="97">
        <v>45287</v>
      </c>
      <c r="G1257" s="98">
        <v>102.8753662</v>
      </c>
      <c r="H1257" s="60">
        <f t="shared" si="38"/>
        <v>103.36188049</v>
      </c>
      <c r="I1257" s="60">
        <f>(Table8[[#This Row],[Adj Close]]-Table8[[#This Row],[Forecast 3 Period]])</f>
        <v>-0.48651429000000235</v>
      </c>
      <c r="J1257" s="60">
        <f>Table8[[#This Row],[Erorr ]]^2</f>
        <v>0.23669615437420638</v>
      </c>
      <c r="K1257" s="60">
        <f>ABS(Table8[[#This Row],[Erorr ]])</f>
        <v>0.48651429000000235</v>
      </c>
      <c r="L1257" s="8">
        <f>Table8[[#This Row],[Abs Erorr ]]/Table8[[#This Row],[Adj Close]]</f>
        <v>4.7291621694368494E-3</v>
      </c>
      <c r="M1257" s="64">
        <f t="shared" si="39"/>
        <v>104.36979523000001</v>
      </c>
      <c r="N1257" s="60">
        <f>(Table8[[#This Row],[Adj Close]]-Table8[[#This Row],[Forecast 6 Period ]])</f>
        <v>-1.4944290300000063</v>
      </c>
      <c r="O1257" s="60">
        <f>Table8[[#This Row],[Erorr 2]]^2</f>
        <v>2.2333181257067598</v>
      </c>
      <c r="P1257" s="60">
        <f>ABS(Table8[[#This Row],[Erorr 2]])</f>
        <v>1.4944290300000063</v>
      </c>
      <c r="Q1257" s="8">
        <f>Table8[[#This Row],[Abs Erorr 4]]/Table8[[#This Row],[Adj Close]]</f>
        <v>1.4526597427557991E-2</v>
      </c>
    </row>
    <row r="1258" spans="6:17" x14ac:dyDescent="0.3">
      <c r="F1258" s="97">
        <v>45288</v>
      </c>
      <c r="G1258" s="98">
        <v>101.5893021</v>
      </c>
      <c r="H1258" s="60">
        <f t="shared" si="38"/>
        <v>102.16354369</v>
      </c>
      <c r="I1258" s="60">
        <f>(Table8[[#This Row],[Adj Close]]-Table8[[#This Row],[Forecast 3 Period]])</f>
        <v>-0.57424158999999975</v>
      </c>
      <c r="J1258" s="60">
        <f>Table8[[#This Row],[Erorr ]]^2</f>
        <v>0.32975340368572781</v>
      </c>
      <c r="K1258" s="60">
        <f>ABS(Table8[[#This Row],[Erorr ]])</f>
        <v>0.57424158999999975</v>
      </c>
      <c r="L1258" s="8">
        <f>Table8[[#This Row],[Abs Erorr ]]/Table8[[#This Row],[Adj Close]]</f>
        <v>5.6525793378789215E-3</v>
      </c>
      <c r="M1258" s="64">
        <f t="shared" si="39"/>
        <v>103.85138168</v>
      </c>
      <c r="N1258" s="60">
        <f>(Table8[[#This Row],[Adj Close]]-Table8[[#This Row],[Forecast 6 Period ]])</f>
        <v>-2.2620795800000053</v>
      </c>
      <c r="O1258" s="60">
        <f>Table8[[#This Row],[Erorr 2]]^2</f>
        <v>5.1170040262530003</v>
      </c>
      <c r="P1258" s="60">
        <f>ABS(Table8[[#This Row],[Erorr 2]])</f>
        <v>2.2620795800000053</v>
      </c>
      <c r="Q1258" s="8">
        <f>Table8[[#This Row],[Abs Erorr 4]]/Table8[[#This Row],[Adj Close]]</f>
        <v>2.2266907373507838E-2</v>
      </c>
    </row>
    <row r="1259" spans="6:17" x14ac:dyDescent="0.3">
      <c r="F1259" s="97">
        <v>45289</v>
      </c>
      <c r="G1259" s="98">
        <v>101.340065</v>
      </c>
      <c r="H1259" s="60">
        <f t="shared" si="38"/>
        <v>102.16952667</v>
      </c>
      <c r="I1259" s="60">
        <f>(Table8[[#This Row],[Adj Close]]-Table8[[#This Row],[Forecast 3 Period]])</f>
        <v>-0.82946167000000059</v>
      </c>
      <c r="J1259" s="60">
        <f>Table8[[#This Row],[Erorr ]]^2</f>
        <v>0.68800666199918992</v>
      </c>
      <c r="K1259" s="60">
        <f>ABS(Table8[[#This Row],[Erorr ]])</f>
        <v>0.82946167000000059</v>
      </c>
      <c r="L1259" s="8">
        <f>Table8[[#This Row],[Abs Erorr ]]/Table8[[#This Row],[Adj Close]]</f>
        <v>8.1849332739228134E-3</v>
      </c>
      <c r="M1259" s="64">
        <f t="shared" si="39"/>
        <v>102.87835770000001</v>
      </c>
      <c r="N1259" s="60">
        <f>(Table8[[#This Row],[Adj Close]]-Table8[[#This Row],[Forecast 6 Period ]])</f>
        <v>-1.5382927000000137</v>
      </c>
      <c r="O1259" s="60">
        <f>Table8[[#This Row],[Erorr 2]]^2</f>
        <v>2.3663444308733323</v>
      </c>
      <c r="P1259" s="60">
        <f>ABS(Table8[[#This Row],[Erorr 2]])</f>
        <v>1.5382927000000137</v>
      </c>
      <c r="Q1259" s="8">
        <f>Table8[[#This Row],[Abs Erorr 4]]/Table8[[#This Row],[Adj Close]]</f>
        <v>1.5179511676847788E-2</v>
      </c>
    </row>
    <row r="1260" spans="6:17" x14ac:dyDescent="0.3">
      <c r="F1260" s="97">
        <v>45293</v>
      </c>
      <c r="G1260" s="98">
        <v>99.246467589999995</v>
      </c>
      <c r="H1260" s="60">
        <f t="shared" si="38"/>
        <v>101.87542649</v>
      </c>
      <c r="I1260" s="60">
        <f>(Table8[[#This Row],[Adj Close]]-Table8[[#This Row],[Forecast 3 Period]])</f>
        <v>-2.6289589000000007</v>
      </c>
      <c r="J1260" s="60">
        <f>Table8[[#This Row],[Erorr ]]^2</f>
        <v>6.911424897889213</v>
      </c>
      <c r="K1260" s="60">
        <f>ABS(Table8[[#This Row],[Erorr ]])</f>
        <v>2.6289589000000007</v>
      </c>
      <c r="L1260" s="8">
        <f>Table8[[#This Row],[Abs Erorr ]]/Table8[[#This Row],[Adj Close]]</f>
        <v>2.6489193659371035E-2</v>
      </c>
      <c r="M1260" s="64">
        <f t="shared" si="39"/>
        <v>102.43072814999999</v>
      </c>
      <c r="N1260" s="60">
        <f>(Table8[[#This Row],[Adj Close]]-Table8[[#This Row],[Forecast 6 Period ]])</f>
        <v>-3.1842605599999985</v>
      </c>
      <c r="O1260" s="60">
        <f>Table8[[#This Row],[Erorr 2]]^2</f>
        <v>10.139515313971504</v>
      </c>
      <c r="P1260" s="60">
        <f>ABS(Table8[[#This Row],[Erorr 2]])</f>
        <v>3.1842605599999985</v>
      </c>
      <c r="Q1260" s="8">
        <f>Table8[[#This Row],[Abs Erorr 4]]/Table8[[#This Row],[Adj Close]]</f>
        <v>3.2084371739602775E-2</v>
      </c>
    </row>
    <row r="1261" spans="6:17" x14ac:dyDescent="0.3">
      <c r="F1261" s="97">
        <v>45294</v>
      </c>
      <c r="G1261" s="98">
        <v>97.412071229999995</v>
      </c>
      <c r="H1261" s="60">
        <f t="shared" si="38"/>
        <v>100.577397166</v>
      </c>
      <c r="I1261" s="60">
        <f>(Table8[[#This Row],[Adj Close]]-Table8[[#This Row],[Forecast 3 Period]])</f>
        <v>-3.1653259360000021</v>
      </c>
      <c r="J1261" s="60">
        <f>Table8[[#This Row],[Erorr ]]^2</f>
        <v>10.019288281114289</v>
      </c>
      <c r="K1261" s="60">
        <f>ABS(Table8[[#This Row],[Erorr ]])</f>
        <v>3.1653259360000021</v>
      </c>
      <c r="L1261" s="8">
        <f>Table8[[#This Row],[Abs Erorr ]]/Table8[[#This Row],[Adj Close]]</f>
        <v>3.2494185741378391E-2</v>
      </c>
      <c r="M1261" s="64">
        <f t="shared" si="39"/>
        <v>101.34803924800001</v>
      </c>
      <c r="N1261" s="60">
        <f>(Table8[[#This Row],[Adj Close]]-Table8[[#This Row],[Forecast 6 Period ]])</f>
        <v>-3.9359680180000112</v>
      </c>
      <c r="O1261" s="60">
        <f>Table8[[#This Row],[Erorr 2]]^2</f>
        <v>15.491844238718937</v>
      </c>
      <c r="P1261" s="60">
        <f>ABS(Table8[[#This Row],[Erorr 2]])</f>
        <v>3.9359680180000112</v>
      </c>
      <c r="Q1261" s="8">
        <f>Table8[[#This Row],[Abs Erorr 4]]/Table8[[#This Row],[Adj Close]]</f>
        <v>4.0405341640942866E-2</v>
      </c>
    </row>
    <row r="1262" spans="6:17" x14ac:dyDescent="0.3">
      <c r="F1262" s="97">
        <v>45295</v>
      </c>
      <c r="G1262" s="98">
        <v>94.461097719999998</v>
      </c>
      <c r="H1262" s="60">
        <f t="shared" si="38"/>
        <v>99.140788268999998</v>
      </c>
      <c r="I1262" s="60">
        <f>(Table8[[#This Row],[Adj Close]]-Table8[[#This Row],[Forecast 3 Period]])</f>
        <v>-4.679690549</v>
      </c>
      <c r="J1262" s="60">
        <f>Table8[[#This Row],[Erorr ]]^2</f>
        <v>21.89950363439992</v>
      </c>
      <c r="K1262" s="60">
        <f>ABS(Table8[[#This Row],[Erorr ]])</f>
        <v>4.679690549</v>
      </c>
      <c r="L1262" s="8">
        <f>Table8[[#This Row],[Abs Erorr ]]/Table8[[#This Row],[Adj Close]]</f>
        <v>4.9540929143883763E-2</v>
      </c>
      <c r="M1262" s="64">
        <f t="shared" si="39"/>
        <v>100.428849794</v>
      </c>
      <c r="N1262" s="60">
        <f>(Table8[[#This Row],[Adj Close]]-Table8[[#This Row],[Forecast 6 Period ]])</f>
        <v>-5.9677520740000034</v>
      </c>
      <c r="O1262" s="60">
        <f>Table8[[#This Row],[Erorr 2]]^2</f>
        <v>35.614064816731343</v>
      </c>
      <c r="P1262" s="60">
        <f>ABS(Table8[[#This Row],[Erorr 2]])</f>
        <v>5.9677520740000034</v>
      </c>
      <c r="Q1262" s="8">
        <f>Table8[[#This Row],[Abs Erorr 4]]/Table8[[#This Row],[Adj Close]]</f>
        <v>6.3176823243040373E-2</v>
      </c>
    </row>
    <row r="1263" spans="6:17" x14ac:dyDescent="0.3">
      <c r="F1263" s="97">
        <v>45296</v>
      </c>
      <c r="G1263" s="98">
        <v>94.550819399999995</v>
      </c>
      <c r="H1263" s="60">
        <f t="shared" si="38"/>
        <v>96.782000733999993</v>
      </c>
      <c r="I1263" s="60">
        <f>(Table8[[#This Row],[Adj Close]]-Table8[[#This Row],[Forecast 3 Period]])</f>
        <v>-2.2311813339999986</v>
      </c>
      <c r="J1263" s="60">
        <f>Table8[[#This Row],[Erorr ]]^2</f>
        <v>4.9781701451900133</v>
      </c>
      <c r="K1263" s="60">
        <f>ABS(Table8[[#This Row],[Erorr ]])</f>
        <v>2.2311813339999986</v>
      </c>
      <c r="L1263" s="8">
        <f>Table8[[#This Row],[Abs Erorr ]]/Table8[[#This Row],[Adj Close]]</f>
        <v>2.3597694320986486E-2</v>
      </c>
      <c r="M1263" s="64">
        <f t="shared" si="39"/>
        <v>98.938407138000002</v>
      </c>
      <c r="N1263" s="60">
        <f>(Table8[[#This Row],[Adj Close]]-Table8[[#This Row],[Forecast 6 Period ]])</f>
        <v>-4.3875877380000077</v>
      </c>
      <c r="O1263" s="60">
        <f>Table8[[#This Row],[Erorr 2]]^2</f>
        <v>19.250926158648024</v>
      </c>
      <c r="P1263" s="60">
        <f>ABS(Table8[[#This Row],[Erorr 2]])</f>
        <v>4.3875877380000077</v>
      </c>
      <c r="Q1263" s="8">
        <f>Table8[[#This Row],[Abs Erorr 4]]/Table8[[#This Row],[Adj Close]]</f>
        <v>4.6404544834648023E-2</v>
      </c>
    </row>
    <row r="1264" spans="6:17" x14ac:dyDescent="0.3">
      <c r="F1264" s="97">
        <v>45299</v>
      </c>
      <c r="G1264" s="98">
        <v>96.933540339999993</v>
      </c>
      <c r="H1264" s="60">
        <f t="shared" si="38"/>
        <v>95.382278444999997</v>
      </c>
      <c r="I1264" s="60">
        <f>(Table8[[#This Row],[Adj Close]]-Table8[[#This Row],[Forecast 3 Period]])</f>
        <v>1.5512618949999961</v>
      </c>
      <c r="J1264" s="60">
        <f>Table8[[#This Row],[Erorr ]]^2</f>
        <v>2.4064134668789792</v>
      </c>
      <c r="K1264" s="60">
        <f>ABS(Table8[[#This Row],[Erorr ]])</f>
        <v>1.5512618949999961</v>
      </c>
      <c r="L1264" s="8">
        <f>Table8[[#This Row],[Abs Erorr ]]/Table8[[#This Row],[Adj Close]]</f>
        <v>1.6003355387194725E-2</v>
      </c>
      <c r="M1264" s="64">
        <f t="shared" si="39"/>
        <v>97.427027898000006</v>
      </c>
      <c r="N1264" s="60">
        <f>(Table8[[#This Row],[Adj Close]]-Table8[[#This Row],[Forecast 6 Period ]])</f>
        <v>-0.49348755800001243</v>
      </c>
      <c r="O1264" s="60">
        <f>Table8[[#This Row],[Erorr 2]]^2</f>
        <v>0.24352996990081563</v>
      </c>
      <c r="P1264" s="60">
        <f>ABS(Table8[[#This Row],[Erorr 2]])</f>
        <v>0.49348755800001243</v>
      </c>
      <c r="Q1264" s="8">
        <f>Table8[[#This Row],[Abs Erorr 4]]/Table8[[#This Row],[Adj Close]]</f>
        <v>5.0909886946156752E-3</v>
      </c>
    </row>
    <row r="1265" spans="6:17" x14ac:dyDescent="0.3">
      <c r="F1265" s="97">
        <v>45300</v>
      </c>
      <c r="G1265" s="98">
        <v>96.883689880000006</v>
      </c>
      <c r="H1265" s="60">
        <f t="shared" si="38"/>
        <v>95.476991271999992</v>
      </c>
      <c r="I1265" s="60">
        <f>(Table8[[#This Row],[Adj Close]]-Table8[[#This Row],[Forecast 3 Period]])</f>
        <v>1.4066986080000135</v>
      </c>
      <c r="J1265" s="60">
        <f>Table8[[#This Row],[Erorr ]]^2</f>
        <v>1.9788009737491754</v>
      </c>
      <c r="K1265" s="60">
        <f>ABS(Table8[[#This Row],[Erorr ]])</f>
        <v>1.4066986080000135</v>
      </c>
      <c r="L1265" s="8">
        <f>Table8[[#This Row],[Abs Erorr ]]/Table8[[#This Row],[Adj Close]]</f>
        <v>1.4519457400335891E-2</v>
      </c>
      <c r="M1265" s="64">
        <f t="shared" si="39"/>
        <v>96.730158997000004</v>
      </c>
      <c r="N1265" s="60">
        <f>(Table8[[#This Row],[Adj Close]]-Table8[[#This Row],[Forecast 6 Period ]])</f>
        <v>0.15353088300000195</v>
      </c>
      <c r="O1265" s="60">
        <f>Table8[[#This Row],[Erorr 2]]^2</f>
        <v>2.3571732034760286E-2</v>
      </c>
      <c r="P1265" s="60">
        <f>ABS(Table8[[#This Row],[Erorr 2]])</f>
        <v>0.15353088300000195</v>
      </c>
      <c r="Q1265" s="8">
        <f>Table8[[#This Row],[Abs Erorr 4]]/Table8[[#This Row],[Adj Close]]</f>
        <v>1.5846927711998281E-3</v>
      </c>
    </row>
    <row r="1266" spans="6:17" x14ac:dyDescent="0.3">
      <c r="F1266" s="97">
        <v>45301</v>
      </c>
      <c r="G1266" s="98">
        <v>98.159790040000004</v>
      </c>
      <c r="H1266" s="60">
        <f t="shared" si="38"/>
        <v>96.198783874</v>
      </c>
      <c r="I1266" s="60">
        <f>(Table8[[#This Row],[Adj Close]]-Table8[[#This Row],[Forecast 3 Period]])</f>
        <v>1.9610061660000042</v>
      </c>
      <c r="J1266" s="60">
        <f>Table8[[#This Row],[Erorr ]]^2</f>
        <v>3.845545183090036</v>
      </c>
      <c r="K1266" s="60">
        <f>ABS(Table8[[#This Row],[Erorr ]])</f>
        <v>1.9610061660000042</v>
      </c>
      <c r="L1266" s="8">
        <f>Table8[[#This Row],[Abs Erorr ]]/Table8[[#This Row],[Adj Close]]</f>
        <v>1.9977693159295637E-2</v>
      </c>
      <c r="M1266" s="64">
        <f t="shared" si="39"/>
        <v>96.231683349999997</v>
      </c>
      <c r="N1266" s="60">
        <f>(Table8[[#This Row],[Adj Close]]-Table8[[#This Row],[Forecast 6 Period ]])</f>
        <v>1.928106690000007</v>
      </c>
      <c r="O1266" s="60">
        <f>Table8[[#This Row],[Erorr 2]]^2</f>
        <v>3.7175954080227833</v>
      </c>
      <c r="P1266" s="60">
        <f>ABS(Table8[[#This Row],[Erorr 2]])</f>
        <v>1.928106690000007</v>
      </c>
      <c r="Q1266" s="8">
        <f>Table8[[#This Row],[Abs Erorr 4]]/Table8[[#This Row],[Adj Close]]</f>
        <v>1.9642530706456336E-2</v>
      </c>
    </row>
    <row r="1267" spans="6:17" x14ac:dyDescent="0.3">
      <c r="F1267" s="97">
        <v>45302</v>
      </c>
      <c r="G1267" s="98">
        <v>97.741065980000002</v>
      </c>
      <c r="H1267" s="60">
        <f t="shared" si="38"/>
        <v>97.409085082000004</v>
      </c>
      <c r="I1267" s="60">
        <f>(Table8[[#This Row],[Adj Close]]-Table8[[#This Row],[Forecast 3 Period]])</f>
        <v>0.33198089799999764</v>
      </c>
      <c r="J1267" s="60">
        <f>Table8[[#This Row],[Erorr ]]^2</f>
        <v>0.11021131663688484</v>
      </c>
      <c r="K1267" s="60">
        <f>ABS(Table8[[#This Row],[Erorr ]])</f>
        <v>0.33198089799999764</v>
      </c>
      <c r="L1267" s="8">
        <f>Table8[[#This Row],[Abs Erorr ]]/Table8[[#This Row],[Adj Close]]</f>
        <v>3.3965344522427074E-3</v>
      </c>
      <c r="M1267" s="64">
        <f t="shared" si="39"/>
        <v>96.492884826999997</v>
      </c>
      <c r="N1267" s="60">
        <f>(Table8[[#This Row],[Adj Close]]-Table8[[#This Row],[Forecast 6 Period ]])</f>
        <v>1.2481811530000044</v>
      </c>
      <c r="O1267" s="60">
        <f>Table8[[#This Row],[Erorr 2]]^2</f>
        <v>1.5579561907044204</v>
      </c>
      <c r="P1267" s="60">
        <f>ABS(Table8[[#This Row],[Erorr 2]])</f>
        <v>1.2481811530000044</v>
      </c>
      <c r="Q1267" s="8">
        <f>Table8[[#This Row],[Abs Erorr 4]]/Table8[[#This Row],[Adj Close]]</f>
        <v>1.277028381556029E-2</v>
      </c>
    </row>
    <row r="1268" spans="6:17" x14ac:dyDescent="0.3">
      <c r="F1268" s="97">
        <v>45303</v>
      </c>
      <c r="G1268" s="98">
        <v>97.083076480000003</v>
      </c>
      <c r="H1268" s="60">
        <f t="shared" si="38"/>
        <v>97.609470368000018</v>
      </c>
      <c r="I1268" s="60">
        <f>(Table8[[#This Row],[Adj Close]]-Table8[[#This Row],[Forecast 3 Period]])</f>
        <v>-0.52639388800001541</v>
      </c>
      <c r="J1268" s="60">
        <f>Table8[[#This Row],[Erorr ]]^2</f>
        <v>0.27709052532377276</v>
      </c>
      <c r="K1268" s="60">
        <f>ABS(Table8[[#This Row],[Erorr ]])</f>
        <v>0.52639388800001541</v>
      </c>
      <c r="L1268" s="8">
        <f>Table8[[#This Row],[Abs Erorr ]]/Table8[[#This Row],[Adj Close]]</f>
        <v>5.4220973117642948E-3</v>
      </c>
      <c r="M1268" s="64">
        <f t="shared" si="39"/>
        <v>96.844808960000009</v>
      </c>
      <c r="N1268" s="60">
        <f>(Table8[[#This Row],[Adj Close]]-Table8[[#This Row],[Forecast 6 Period ]])</f>
        <v>0.23826751999999374</v>
      </c>
      <c r="O1268" s="60">
        <f>Table8[[#This Row],[Erorr 2]]^2</f>
        <v>5.6771411086947415E-2</v>
      </c>
      <c r="P1268" s="60">
        <f>ABS(Table8[[#This Row],[Erorr 2]])</f>
        <v>0.23826751999999374</v>
      </c>
      <c r="Q1268" s="8">
        <f>Table8[[#This Row],[Abs Erorr 4]]/Table8[[#This Row],[Adj Close]]</f>
        <v>2.4542642099838999E-3</v>
      </c>
    </row>
    <row r="1269" spans="6:17" x14ac:dyDescent="0.3">
      <c r="F1269" s="97">
        <v>45307</v>
      </c>
      <c r="G1269" s="98">
        <v>92.955703740000004</v>
      </c>
      <c r="H1269" s="60">
        <f t="shared" si="38"/>
        <v>97.603487397999999</v>
      </c>
      <c r="I1269" s="60">
        <f>(Table8[[#This Row],[Adj Close]]-Table8[[#This Row],[Forecast 3 Period]])</f>
        <v>-4.6477836579999945</v>
      </c>
      <c r="J1269" s="60">
        <f>Table8[[#This Row],[Erorr ]]^2</f>
        <v>21.601892931571811</v>
      </c>
      <c r="K1269" s="60">
        <f>ABS(Table8[[#This Row],[Erorr ]])</f>
        <v>4.6477836579999945</v>
      </c>
      <c r="L1269" s="8">
        <f>Table8[[#This Row],[Abs Erorr ]]/Table8[[#This Row],[Adj Close]]</f>
        <v>4.9999983551305145E-2</v>
      </c>
      <c r="M1269" s="64">
        <f t="shared" si="39"/>
        <v>97.121960450000003</v>
      </c>
      <c r="N1269" s="60">
        <f>(Table8[[#This Row],[Adj Close]]-Table8[[#This Row],[Forecast 6 Period ]])</f>
        <v>-4.166256709999999</v>
      </c>
      <c r="O1269" s="60">
        <f>Table8[[#This Row],[Erorr 2]]^2</f>
        <v>17.357694973620017</v>
      </c>
      <c r="P1269" s="60">
        <f>ABS(Table8[[#This Row],[Erorr 2]])</f>
        <v>4.166256709999999</v>
      </c>
      <c r="Q1269" s="8">
        <f>Table8[[#This Row],[Abs Erorr 4]]/Table8[[#This Row],[Adj Close]]</f>
        <v>4.481980709492716E-2</v>
      </c>
    </row>
    <row r="1270" spans="6:17" x14ac:dyDescent="0.3">
      <c r="F1270" s="97">
        <v>45308</v>
      </c>
      <c r="G1270" s="98">
        <v>89.635864260000005</v>
      </c>
      <c r="H1270" s="60">
        <f t="shared" si="38"/>
        <v>95.629524233999987</v>
      </c>
      <c r="I1270" s="60">
        <f>(Table8[[#This Row],[Adj Close]]-Table8[[#This Row],[Forecast 3 Period]])</f>
        <v>-5.9936599739999821</v>
      </c>
      <c r="J1270" s="60">
        <f>Table8[[#This Row],[Erorr ]]^2</f>
        <v>35.923959883929463</v>
      </c>
      <c r="K1270" s="60">
        <f>ABS(Table8[[#This Row],[Erorr ]])</f>
        <v>5.9936599739999821</v>
      </c>
      <c r="L1270" s="8">
        <f>Table8[[#This Row],[Abs Erorr ]]/Table8[[#This Row],[Adj Close]]</f>
        <v>6.6866761686088322E-2</v>
      </c>
      <c r="M1270" s="64">
        <f t="shared" si="39"/>
        <v>96.569650269999997</v>
      </c>
      <c r="N1270" s="60">
        <f>(Table8[[#This Row],[Adj Close]]-Table8[[#This Row],[Forecast 6 Period ]])</f>
        <v>-6.9337860099999915</v>
      </c>
      <c r="O1270" s="60">
        <f>Table8[[#This Row],[Erorr 2]]^2</f>
        <v>48.077388432471601</v>
      </c>
      <c r="P1270" s="60">
        <f>ABS(Table8[[#This Row],[Erorr 2]])</f>
        <v>6.9337860099999915</v>
      </c>
      <c r="Q1270" s="8">
        <f>Table8[[#This Row],[Abs Erorr 4]]/Table8[[#This Row],[Adj Close]]</f>
        <v>7.7355041614678696E-2</v>
      </c>
    </row>
    <row r="1271" spans="6:17" x14ac:dyDescent="0.3">
      <c r="F1271" s="97">
        <v>45309</v>
      </c>
      <c r="G1271" s="98">
        <v>89.536163329999994</v>
      </c>
      <c r="H1271" s="60">
        <f t="shared" si="38"/>
        <v>92.865979769999996</v>
      </c>
      <c r="I1271" s="60">
        <f>(Table8[[#This Row],[Adj Close]]-Table8[[#This Row],[Forecast 3 Period]])</f>
        <v>-3.3298164400000019</v>
      </c>
      <c r="J1271" s="60">
        <f>Table8[[#This Row],[Erorr ]]^2</f>
        <v>11.087677524094286</v>
      </c>
      <c r="K1271" s="60">
        <f>ABS(Table8[[#This Row],[Erorr ]])</f>
        <v>3.3298164400000019</v>
      </c>
      <c r="L1271" s="8">
        <f>Table8[[#This Row],[Abs Erorr ]]/Table8[[#This Row],[Adj Close]]</f>
        <v>3.7189626137177953E-2</v>
      </c>
      <c r="M1271" s="64">
        <f t="shared" si="39"/>
        <v>94.987490084000001</v>
      </c>
      <c r="N1271" s="60">
        <f>(Table8[[#This Row],[Adj Close]]-Table8[[#This Row],[Forecast 6 Period ]])</f>
        <v>-5.4513267540000072</v>
      </c>
      <c r="O1271" s="60">
        <f>Table8[[#This Row],[Erorr 2]]^2</f>
        <v>29.716963378876255</v>
      </c>
      <c r="P1271" s="60">
        <f>ABS(Table8[[#This Row],[Erorr 2]])</f>
        <v>5.4513267540000072</v>
      </c>
      <c r="Q1271" s="8">
        <f>Table8[[#This Row],[Abs Erorr 4]]/Table8[[#This Row],[Adj Close]]</f>
        <v>6.0884078022287617E-2</v>
      </c>
    </row>
    <row r="1272" spans="6:17" x14ac:dyDescent="0.3">
      <c r="F1272" s="97">
        <v>45310</v>
      </c>
      <c r="G1272" s="98">
        <v>89.895065310000007</v>
      </c>
      <c r="H1272" s="60">
        <f t="shared" si="38"/>
        <v>90.591935731999996</v>
      </c>
      <c r="I1272" s="60">
        <f>(Table8[[#This Row],[Adj Close]]-Table8[[#This Row],[Forecast 3 Period]])</f>
        <v>-0.69687042199998928</v>
      </c>
      <c r="J1272" s="60">
        <f>Table8[[#This Row],[Erorr ]]^2</f>
        <v>0.48562838505844313</v>
      </c>
      <c r="K1272" s="60">
        <f>ABS(Table8[[#This Row],[Erorr ]])</f>
        <v>0.69687042199998928</v>
      </c>
      <c r="L1272" s="8">
        <f>Table8[[#This Row],[Abs Erorr ]]/Table8[[#This Row],[Adj Close]]</f>
        <v>7.7520431137889029E-3</v>
      </c>
      <c r="M1272" s="64">
        <f t="shared" si="39"/>
        <v>93.432247164000003</v>
      </c>
      <c r="N1272" s="60">
        <f>(Table8[[#This Row],[Adj Close]]-Table8[[#This Row],[Forecast 6 Period ]])</f>
        <v>-3.5371818539999964</v>
      </c>
      <c r="O1272" s="60">
        <f>Table8[[#This Row],[Erorr 2]]^2</f>
        <v>12.511655468266852</v>
      </c>
      <c r="P1272" s="60">
        <f>ABS(Table8[[#This Row],[Erorr 2]])</f>
        <v>3.5371818539999964</v>
      </c>
      <c r="Q1272" s="8">
        <f>Table8[[#This Row],[Abs Erorr 4]]/Table8[[#This Row],[Adj Close]]</f>
        <v>3.9347897927457395E-2</v>
      </c>
    </row>
    <row r="1273" spans="6:17" x14ac:dyDescent="0.3">
      <c r="F1273" s="97">
        <v>45313</v>
      </c>
      <c r="G1273" s="98">
        <v>90.154273989999993</v>
      </c>
      <c r="H1273" s="60">
        <f t="shared" si="38"/>
        <v>89.709634401000002</v>
      </c>
      <c r="I1273" s="60">
        <f>(Table8[[#This Row],[Adj Close]]-Table8[[#This Row],[Forecast 3 Period]])</f>
        <v>0.44463958899999056</v>
      </c>
      <c r="J1273" s="60">
        <f>Table8[[#This Row],[Erorr ]]^2</f>
        <v>0.19770436410608053</v>
      </c>
      <c r="K1273" s="60">
        <f>ABS(Table8[[#This Row],[Erorr ]])</f>
        <v>0.44463958899999056</v>
      </c>
      <c r="L1273" s="8">
        <f>Table8[[#This Row],[Abs Erorr ]]/Table8[[#This Row],[Adj Close]]</f>
        <v>4.9319856876592506E-3</v>
      </c>
      <c r="M1273" s="64">
        <f t="shared" si="39"/>
        <v>91.88697357400001</v>
      </c>
      <c r="N1273" s="60">
        <f>(Table8[[#This Row],[Adj Close]]-Table8[[#This Row],[Forecast 6 Period ]])</f>
        <v>-1.7326995840000166</v>
      </c>
      <c r="O1273" s="60">
        <f>Table8[[#This Row],[Erorr 2]]^2</f>
        <v>3.0022478483938304</v>
      </c>
      <c r="P1273" s="60">
        <f>ABS(Table8[[#This Row],[Erorr 2]])</f>
        <v>1.7326995840000166</v>
      </c>
      <c r="Q1273" s="8">
        <f>Table8[[#This Row],[Abs Erorr 4]]/Table8[[#This Row],[Adj Close]]</f>
        <v>1.9219272778927925E-2</v>
      </c>
    </row>
    <row r="1274" spans="6:17" x14ac:dyDescent="0.3">
      <c r="F1274" s="97">
        <v>45314</v>
      </c>
      <c r="G1274" s="98">
        <v>90.513175959999998</v>
      </c>
      <c r="H1274" s="60">
        <f t="shared" si="38"/>
        <v>89.891078187999994</v>
      </c>
      <c r="I1274" s="60">
        <f>(Table8[[#This Row],[Adj Close]]-Table8[[#This Row],[Forecast 3 Period]])</f>
        <v>0.6220977720000036</v>
      </c>
      <c r="J1274" s="60">
        <f>Table8[[#This Row],[Erorr ]]^2</f>
        <v>0.38700563792736847</v>
      </c>
      <c r="K1274" s="60">
        <f>ABS(Table8[[#This Row],[Erorr ]])</f>
        <v>0.6220977720000036</v>
      </c>
      <c r="L1274" s="8">
        <f>Table8[[#This Row],[Abs Erorr ]]/Table8[[#This Row],[Adj Close]]</f>
        <v>6.8730078842325001E-3</v>
      </c>
      <c r="M1274" s="64">
        <f t="shared" si="39"/>
        <v>90.848151399999992</v>
      </c>
      <c r="N1274" s="60">
        <f>(Table8[[#This Row],[Adj Close]]-Table8[[#This Row],[Forecast 6 Period ]])</f>
        <v>-0.3349754399999938</v>
      </c>
      <c r="O1274" s="60">
        <f>Table8[[#This Row],[Erorr 2]]^2</f>
        <v>0.11220854540318945</v>
      </c>
      <c r="P1274" s="60">
        <f>ABS(Table8[[#This Row],[Erorr 2]])</f>
        <v>0.3349754399999938</v>
      </c>
      <c r="Q1274" s="8">
        <f>Table8[[#This Row],[Abs Erorr 4]]/Table8[[#This Row],[Adj Close]]</f>
        <v>3.7008472683361339E-3</v>
      </c>
    </row>
    <row r="1275" spans="6:17" x14ac:dyDescent="0.3">
      <c r="F1275" s="97">
        <v>45315</v>
      </c>
      <c r="G1275" s="98">
        <v>89.725585940000002</v>
      </c>
      <c r="H1275" s="60">
        <f t="shared" si="38"/>
        <v>90.220072173999995</v>
      </c>
      <c r="I1275" s="60">
        <f>(Table8[[#This Row],[Adj Close]]-Table8[[#This Row],[Forecast 3 Period]])</f>
        <v>-0.49448623399999292</v>
      </c>
      <c r="J1275" s="60">
        <f>Table8[[#This Row],[Erorr ]]^2</f>
        <v>0.24451663561549575</v>
      </c>
      <c r="K1275" s="60">
        <f>ABS(Table8[[#This Row],[Erorr ]])</f>
        <v>0.49448623399999292</v>
      </c>
      <c r="L1275" s="8">
        <f>Table8[[#This Row],[Abs Erorr ]]/Table8[[#This Row],[Adj Close]]</f>
        <v>5.5110950663577567E-3</v>
      </c>
      <c r="M1275" s="64">
        <f t="shared" si="39"/>
        <v>90.278892518000021</v>
      </c>
      <c r="N1275" s="60">
        <f>(Table8[[#This Row],[Adj Close]]-Table8[[#This Row],[Forecast 6 Period ]])</f>
        <v>-0.55330657800001859</v>
      </c>
      <c r="O1275" s="60">
        <f>Table8[[#This Row],[Erorr 2]]^2</f>
        <v>0.30614816925809063</v>
      </c>
      <c r="P1275" s="60">
        <f>ABS(Table8[[#This Row],[Erorr 2]])</f>
        <v>0.55330657800001859</v>
      </c>
      <c r="Q1275" s="8">
        <f>Table8[[#This Row],[Abs Erorr 4]]/Table8[[#This Row],[Adj Close]]</f>
        <v>6.166653270673738E-3</v>
      </c>
    </row>
    <row r="1276" spans="6:17" x14ac:dyDescent="0.3">
      <c r="F1276" s="97">
        <v>45316</v>
      </c>
      <c r="G1276" s="98">
        <v>94.810028079999995</v>
      </c>
      <c r="H1276" s="60">
        <f t="shared" si="38"/>
        <v>90.090469361000004</v>
      </c>
      <c r="I1276" s="60">
        <f>(Table8[[#This Row],[Adj Close]]-Table8[[#This Row],[Forecast 3 Period]])</f>
        <v>4.7195587189999912</v>
      </c>
      <c r="J1276" s="60">
        <f>Table8[[#This Row],[Erorr ]]^2</f>
        <v>22.274234502088838</v>
      </c>
      <c r="K1276" s="60">
        <f>ABS(Table8[[#This Row],[Erorr ]])</f>
        <v>4.7195587189999912</v>
      </c>
      <c r="L1276" s="8">
        <f>Table8[[#This Row],[Abs Erorr ]]/Table8[[#This Row],[Adj Close]]</f>
        <v>4.977910896743605E-2</v>
      </c>
      <c r="M1276" s="64">
        <f t="shared" si="39"/>
        <v>89.974822999000011</v>
      </c>
      <c r="N1276" s="60">
        <f>(Table8[[#This Row],[Adj Close]]-Table8[[#This Row],[Forecast 6 Period ]])</f>
        <v>4.8352050809999838</v>
      </c>
      <c r="O1276" s="60">
        <f>Table8[[#This Row],[Erorr 2]]^2</f>
        <v>23.37920817532806</v>
      </c>
      <c r="P1276" s="60">
        <f>ABS(Table8[[#This Row],[Erorr 2]])</f>
        <v>4.8352050809999838</v>
      </c>
      <c r="Q1276" s="8">
        <f>Table8[[#This Row],[Abs Erorr 4]]/Table8[[#This Row],[Adj Close]]</f>
        <v>5.0998878271822402E-2</v>
      </c>
    </row>
    <row r="1277" spans="6:17" x14ac:dyDescent="0.3">
      <c r="F1277" s="97">
        <v>45317</v>
      </c>
      <c r="G1277" s="98">
        <v>95.886741639999997</v>
      </c>
      <c r="H1277" s="60">
        <f t="shared" si="38"/>
        <v>91.995639801999999</v>
      </c>
      <c r="I1277" s="60">
        <f>(Table8[[#This Row],[Adj Close]]-Table8[[#This Row],[Forecast 3 Period]])</f>
        <v>3.8911018379999973</v>
      </c>
      <c r="J1277" s="60">
        <f>Table8[[#This Row],[Erorr ]]^2</f>
        <v>15.140673513686957</v>
      </c>
      <c r="K1277" s="60">
        <f>ABS(Table8[[#This Row],[Erorr ]])</f>
        <v>3.8911018379999973</v>
      </c>
      <c r="L1277" s="8">
        <f>Table8[[#This Row],[Abs Erorr ]]/Table8[[#This Row],[Adj Close]]</f>
        <v>4.0580186284865788E-2</v>
      </c>
      <c r="M1277" s="64">
        <f t="shared" si="39"/>
        <v>90.983735658000001</v>
      </c>
      <c r="N1277" s="60">
        <f>(Table8[[#This Row],[Adj Close]]-Table8[[#This Row],[Forecast 6 Period ]])</f>
        <v>4.9030059819999963</v>
      </c>
      <c r="O1277" s="60">
        <f>Table8[[#This Row],[Erorr 2]]^2</f>
        <v>24.039467659527748</v>
      </c>
      <c r="P1277" s="60">
        <f>ABS(Table8[[#This Row],[Erorr 2]])</f>
        <v>4.9030059819999963</v>
      </c>
      <c r="Q1277" s="8">
        <f>Table8[[#This Row],[Abs Erorr 4]]/Table8[[#This Row],[Adj Close]]</f>
        <v>5.1133304752475441E-2</v>
      </c>
    </row>
    <row r="1278" spans="6:17" x14ac:dyDescent="0.3">
      <c r="F1278" s="97">
        <v>45320</v>
      </c>
      <c r="G1278" s="98">
        <v>96.395187379999996</v>
      </c>
      <c r="H1278" s="60">
        <f t="shared" si="38"/>
        <v>93.715380862000004</v>
      </c>
      <c r="I1278" s="60">
        <f>(Table8[[#This Row],[Adj Close]]-Table8[[#This Row],[Forecast 3 Period]])</f>
        <v>2.6798065179999924</v>
      </c>
      <c r="J1278" s="60">
        <f>Table8[[#This Row],[Erorr ]]^2</f>
        <v>7.1813629739152436</v>
      </c>
      <c r="K1278" s="60">
        <f>ABS(Table8[[#This Row],[Erorr ]])</f>
        <v>2.6798065179999924</v>
      </c>
      <c r="L1278" s="8">
        <f>Table8[[#This Row],[Abs Erorr ]]/Table8[[#This Row],[Adj Close]]</f>
        <v>2.7800210683090562E-2</v>
      </c>
      <c r="M1278" s="64">
        <f t="shared" si="39"/>
        <v>92.19204025400002</v>
      </c>
      <c r="N1278" s="60">
        <f>(Table8[[#This Row],[Adj Close]]-Table8[[#This Row],[Forecast 6 Period ]])</f>
        <v>4.2031471259999762</v>
      </c>
      <c r="O1278" s="60">
        <f>Table8[[#This Row],[Erorr 2]]^2</f>
        <v>17.66644576280186</v>
      </c>
      <c r="P1278" s="60">
        <f>ABS(Table8[[#This Row],[Erorr 2]])</f>
        <v>4.2031471259999762</v>
      </c>
      <c r="Q1278" s="8">
        <f>Table8[[#This Row],[Abs Erorr 4]]/Table8[[#This Row],[Adj Close]]</f>
        <v>4.3603288091870467E-2</v>
      </c>
    </row>
    <row r="1279" spans="6:17" x14ac:dyDescent="0.3">
      <c r="F1279" s="97">
        <v>45321</v>
      </c>
      <c r="G1279" s="98">
        <v>96.96344757</v>
      </c>
      <c r="H1279" s="60">
        <f t="shared" si="38"/>
        <v>95.767105867999987</v>
      </c>
      <c r="I1279" s="60">
        <f>(Table8[[#This Row],[Adj Close]]-Table8[[#This Row],[Forecast 3 Period]])</f>
        <v>1.1963417020000122</v>
      </c>
      <c r="J1279" s="60">
        <f>Table8[[#This Row],[Erorr ]]^2</f>
        <v>1.431233467944286</v>
      </c>
      <c r="K1279" s="60">
        <f>ABS(Table8[[#This Row],[Erorr ]])</f>
        <v>1.1963417020000122</v>
      </c>
      <c r="L1279" s="8">
        <f>Table8[[#This Row],[Abs Erorr ]]/Table8[[#This Row],[Adj Close]]</f>
        <v>1.2338068952595229E-2</v>
      </c>
      <c r="M1279" s="64">
        <f t="shared" si="39"/>
        <v>93.430253603000011</v>
      </c>
      <c r="N1279" s="60">
        <f>(Table8[[#This Row],[Adj Close]]-Table8[[#This Row],[Forecast 6 Period ]])</f>
        <v>3.5331939669999883</v>
      </c>
      <c r="O1279" s="60">
        <f>Table8[[#This Row],[Erorr 2]]^2</f>
        <v>12.483459608445115</v>
      </c>
      <c r="P1279" s="60">
        <f>ABS(Table8[[#This Row],[Erorr 2]])</f>
        <v>3.5331939669999883</v>
      </c>
      <c r="Q1279" s="8">
        <f>Table8[[#This Row],[Abs Erorr 4]]/Table8[[#This Row],[Adj Close]]</f>
        <v>3.643841112857811E-2</v>
      </c>
    </row>
    <row r="1280" spans="6:17" x14ac:dyDescent="0.3">
      <c r="F1280" s="97">
        <v>45322</v>
      </c>
      <c r="G1280" s="98">
        <v>87.851318359999993</v>
      </c>
      <c r="H1280" s="60">
        <f t="shared" si="38"/>
        <v>96.469957733999991</v>
      </c>
      <c r="I1280" s="60">
        <f>(Table8[[#This Row],[Adj Close]]-Table8[[#This Row],[Forecast 3 Period]])</f>
        <v>-8.6186393739999971</v>
      </c>
      <c r="J1280" s="60">
        <f>Table8[[#This Row],[Erorr ]]^2</f>
        <v>74.280944659063067</v>
      </c>
      <c r="K1280" s="60">
        <f>ABS(Table8[[#This Row],[Erorr ]])</f>
        <v>8.6186393739999971</v>
      </c>
      <c r="L1280" s="8">
        <f>Table8[[#This Row],[Abs Erorr ]]/Table8[[#This Row],[Adj Close]]</f>
        <v>9.810483820723391E-2</v>
      </c>
      <c r="M1280" s="64">
        <f t="shared" si="39"/>
        <v>94.834957123999999</v>
      </c>
      <c r="N1280" s="60">
        <f>(Table8[[#This Row],[Adj Close]]-Table8[[#This Row],[Forecast 6 Period ]])</f>
        <v>-6.9836387640000055</v>
      </c>
      <c r="O1280" s="60">
        <f>Table8[[#This Row],[Erorr 2]]^2</f>
        <v>48.771210386043528</v>
      </c>
      <c r="P1280" s="60">
        <f>ABS(Table8[[#This Row],[Erorr 2]])</f>
        <v>6.9836387640000055</v>
      </c>
      <c r="Q1280" s="8">
        <f>Table8[[#This Row],[Abs Erorr 4]]/Table8[[#This Row],[Adj Close]]</f>
        <v>7.9493841348882474E-2</v>
      </c>
    </row>
    <row r="1281" spans="6:17" x14ac:dyDescent="0.3">
      <c r="F1281" s="97">
        <v>45323</v>
      </c>
      <c r="G1281" s="98">
        <v>94.500976559999998</v>
      </c>
      <c r="H1281" s="60">
        <f t="shared" si="38"/>
        <v>93.148117829</v>
      </c>
      <c r="I1281" s="60">
        <f>(Table8[[#This Row],[Adj Close]]-Table8[[#This Row],[Forecast 3 Period]])</f>
        <v>1.3528587309999978</v>
      </c>
      <c r="J1281" s="60">
        <f>Table8[[#This Row],[Erorr ]]^2</f>
        <v>1.8302267460429242</v>
      </c>
      <c r="K1281" s="60">
        <f>ABS(Table8[[#This Row],[Erorr ]])</f>
        <v>1.3528587309999978</v>
      </c>
      <c r="L1281" s="8">
        <f>Table8[[#This Row],[Abs Erorr ]]/Table8[[#This Row],[Adj Close]]</f>
        <v>1.4315817468204138E-2</v>
      </c>
      <c r="M1281" s="64">
        <f t="shared" si="39"/>
        <v>93.872900392000005</v>
      </c>
      <c r="N1281" s="60">
        <f>(Table8[[#This Row],[Adj Close]]-Table8[[#This Row],[Forecast 6 Period ]])</f>
        <v>0.62807616799999266</v>
      </c>
      <c r="O1281" s="60">
        <f>Table8[[#This Row],[Erorr 2]]^2</f>
        <v>0.39447967280955498</v>
      </c>
      <c r="P1281" s="60">
        <f>ABS(Table8[[#This Row],[Erorr 2]])</f>
        <v>0.62807616799999266</v>
      </c>
      <c r="Q1281" s="8">
        <f>Table8[[#This Row],[Abs Erorr 4]]/Table8[[#This Row],[Adj Close]]</f>
        <v>6.6462399740516787E-3</v>
      </c>
    </row>
    <row r="1282" spans="6:17" x14ac:dyDescent="0.3">
      <c r="F1282" s="97">
        <v>45324</v>
      </c>
      <c r="G1282" s="98">
        <v>95.029365540000001</v>
      </c>
      <c r="H1282" s="60">
        <f t="shared" si="38"/>
        <v>93.244820403000006</v>
      </c>
      <c r="I1282" s="60">
        <f>(Table8[[#This Row],[Adj Close]]-Table8[[#This Row],[Forecast 3 Period]])</f>
        <v>1.784545136999995</v>
      </c>
      <c r="J1282" s="60">
        <f>Table8[[#This Row],[Erorr ]]^2</f>
        <v>3.1846013459903308</v>
      </c>
      <c r="K1282" s="60">
        <f>ABS(Table8[[#This Row],[Erorr ]])</f>
        <v>1.784545136999995</v>
      </c>
      <c r="L1282" s="8">
        <f>Table8[[#This Row],[Abs Erorr ]]/Table8[[#This Row],[Adj Close]]</f>
        <v>1.8778880894967563E-2</v>
      </c>
      <c r="M1282" s="64">
        <f t="shared" si="39"/>
        <v>94.211862945999997</v>
      </c>
      <c r="N1282" s="60">
        <f>(Table8[[#This Row],[Adj Close]]-Table8[[#This Row],[Forecast 6 Period ]])</f>
        <v>0.81750259400000402</v>
      </c>
      <c r="O1282" s="60">
        <f>Table8[[#This Row],[Erorr 2]]^2</f>
        <v>0.66831049119673547</v>
      </c>
      <c r="P1282" s="60">
        <f>ABS(Table8[[#This Row],[Erorr 2]])</f>
        <v>0.81750259400000402</v>
      </c>
      <c r="Q1282" s="8">
        <f>Table8[[#This Row],[Abs Erorr 4]]/Table8[[#This Row],[Adj Close]]</f>
        <v>8.6026312956482779E-3</v>
      </c>
    </row>
    <row r="1283" spans="6:17" x14ac:dyDescent="0.3">
      <c r="F1283" s="97">
        <v>45327</v>
      </c>
      <c r="G1283" s="98">
        <v>94.271675110000004</v>
      </c>
      <c r="H1283" s="60">
        <f t="shared" si="38"/>
        <v>92.717434691999998</v>
      </c>
      <c r="I1283" s="60">
        <f>(Table8[[#This Row],[Adj Close]]-Table8[[#This Row],[Forecast 3 Period]])</f>
        <v>1.5542404180000062</v>
      </c>
      <c r="J1283" s="60">
        <f>Table8[[#This Row],[Erorr ]]^2</f>
        <v>2.4156632769448341</v>
      </c>
      <c r="K1283" s="60">
        <f>ABS(Table8[[#This Row],[Erorr ]])</f>
        <v>1.5542404180000062</v>
      </c>
      <c r="L1283" s="8">
        <f>Table8[[#This Row],[Abs Erorr ]]/Table8[[#This Row],[Adj Close]]</f>
        <v>1.6486822963381692E-2</v>
      </c>
      <c r="M1283" s="64">
        <f t="shared" si="39"/>
        <v>94.097214507999979</v>
      </c>
      <c r="N1283" s="60">
        <f>(Table8[[#This Row],[Adj Close]]-Table8[[#This Row],[Forecast 6 Period ]])</f>
        <v>0.17446060200002478</v>
      </c>
      <c r="O1283" s="60">
        <f>Table8[[#This Row],[Erorr 2]]^2</f>
        <v>3.0436501650211049E-2</v>
      </c>
      <c r="P1283" s="60">
        <f>ABS(Table8[[#This Row],[Erorr 2]])</f>
        <v>0.17446060200002478</v>
      </c>
      <c r="Q1283" s="8">
        <f>Table8[[#This Row],[Abs Erorr 4]]/Table8[[#This Row],[Adj Close]]</f>
        <v>1.8506152754415054E-3</v>
      </c>
    </row>
    <row r="1284" spans="6:17" x14ac:dyDescent="0.3">
      <c r="F1284" s="97">
        <v>45328</v>
      </c>
      <c r="G1284" s="98">
        <v>94.181953429999993</v>
      </c>
      <c r="H1284" s="60">
        <f t="shared" si="38"/>
        <v>94.567772673999997</v>
      </c>
      <c r="I1284" s="60">
        <f>(Table8[[#This Row],[Adj Close]]-Table8[[#This Row],[Forecast 3 Period]])</f>
        <v>-0.38581924400000389</v>
      </c>
      <c r="J1284" s="60">
        <f>Table8[[#This Row],[Erorr ]]^2</f>
        <v>0.14885648904073454</v>
      </c>
      <c r="K1284" s="60">
        <f>ABS(Table8[[#This Row],[Erorr ]])</f>
        <v>0.38581924400000389</v>
      </c>
      <c r="L1284" s="8">
        <f>Table8[[#This Row],[Abs Erorr ]]/Table8[[#This Row],[Adj Close]]</f>
        <v>4.0965304917651877E-3</v>
      </c>
      <c r="M1284" s="64">
        <f t="shared" si="39"/>
        <v>93.666530609000006</v>
      </c>
      <c r="N1284" s="60">
        <f>(Table8[[#This Row],[Adj Close]]-Table8[[#This Row],[Forecast 6 Period ]])</f>
        <v>0.51542282099998715</v>
      </c>
      <c r="O1284" s="60">
        <f>Table8[[#This Row],[Erorr 2]]^2</f>
        <v>0.26566068440758478</v>
      </c>
      <c r="P1284" s="60">
        <f>ABS(Table8[[#This Row],[Erorr 2]])</f>
        <v>0.51542282099998715</v>
      </c>
      <c r="Q1284" s="8">
        <f>Table8[[#This Row],[Abs Erorr 4]]/Table8[[#This Row],[Adj Close]]</f>
        <v>5.4726282714349433E-3</v>
      </c>
    </row>
    <row r="1285" spans="6:17" x14ac:dyDescent="0.3">
      <c r="F1285" s="97">
        <v>45329</v>
      </c>
      <c r="G1285" s="98">
        <v>94.321525570000006</v>
      </c>
      <c r="H1285" s="60">
        <f t="shared" si="38"/>
        <v>94.463093567000001</v>
      </c>
      <c r="I1285" s="60">
        <f>(Table8[[#This Row],[Adj Close]]-Table8[[#This Row],[Forecast 3 Period]])</f>
        <v>-0.14156799699999567</v>
      </c>
      <c r="J1285" s="60">
        <f>Table8[[#This Row],[Erorr ]]^2</f>
        <v>2.0041497774590782E-2</v>
      </c>
      <c r="K1285" s="60">
        <f>ABS(Table8[[#This Row],[Erorr ]])</f>
        <v>0.14156799699999567</v>
      </c>
      <c r="L1285" s="8">
        <f>Table8[[#This Row],[Abs Erorr ]]/Table8[[#This Row],[Adj Close]]</f>
        <v>1.5009086859492328E-3</v>
      </c>
      <c r="M1285" s="64">
        <f t="shared" si="39"/>
        <v>94.07827072100001</v>
      </c>
      <c r="N1285" s="60">
        <f>(Table8[[#This Row],[Adj Close]]-Table8[[#This Row],[Forecast 6 Period ]])</f>
        <v>0.24325484899999594</v>
      </c>
      <c r="O1285" s="60">
        <f>Table8[[#This Row],[Erorr 2]]^2</f>
        <v>5.917292156201083E-2</v>
      </c>
      <c r="P1285" s="60">
        <f>ABS(Table8[[#This Row],[Erorr 2]])</f>
        <v>0.24325484899999594</v>
      </c>
      <c r="Q1285" s="8">
        <f>Table8[[#This Row],[Abs Erorr 4]]/Table8[[#This Row],[Adj Close]]</f>
        <v>2.5789961255394049E-3</v>
      </c>
    </row>
    <row r="1286" spans="6:17" x14ac:dyDescent="0.3">
      <c r="F1286" s="97">
        <v>45330</v>
      </c>
      <c r="G1286" s="98">
        <v>93.424270629999995</v>
      </c>
      <c r="H1286" s="60">
        <f t="shared" ref="H1286:H1349" si="40">$A$10*G1285+$A$11*G1284+$A$12*G1283</f>
        <v>94.264698790000011</v>
      </c>
      <c r="I1286" s="60">
        <f>(Table8[[#This Row],[Adj Close]]-Table8[[#This Row],[Forecast 3 Period]])</f>
        <v>-0.84042816000001608</v>
      </c>
      <c r="J1286" s="60">
        <f>Table8[[#This Row],[Erorr ]]^2</f>
        <v>0.70631949212101264</v>
      </c>
      <c r="K1286" s="60">
        <f>ABS(Table8[[#This Row],[Erorr ]])</f>
        <v>0.84042816000001608</v>
      </c>
      <c r="L1286" s="8">
        <f>Table8[[#This Row],[Abs Erorr ]]/Table8[[#This Row],[Adj Close]]</f>
        <v>8.995822545176408E-3</v>
      </c>
      <c r="M1286" s="64">
        <f t="shared" si="39"/>
        <v>93.796133421999997</v>
      </c>
      <c r="N1286" s="60">
        <f>(Table8[[#This Row],[Adj Close]]-Table8[[#This Row],[Forecast 6 Period ]])</f>
        <v>-0.37186279200000172</v>
      </c>
      <c r="O1286" s="60">
        <f>Table8[[#This Row],[Erorr 2]]^2</f>
        <v>0.13828193607403655</v>
      </c>
      <c r="P1286" s="60">
        <f>ABS(Table8[[#This Row],[Erorr 2]])</f>
        <v>0.37186279200000172</v>
      </c>
      <c r="Q1286" s="8">
        <f>Table8[[#This Row],[Abs Erorr 4]]/Table8[[#This Row],[Adj Close]]</f>
        <v>3.9803660172284053E-3</v>
      </c>
    </row>
    <row r="1287" spans="6:17" x14ac:dyDescent="0.3">
      <c r="F1287" s="97">
        <v>45331</v>
      </c>
      <c r="G1287" s="98">
        <v>92.696502690000003</v>
      </c>
      <c r="H1287" s="60">
        <f t="shared" si="40"/>
        <v>93.920751952000003</v>
      </c>
      <c r="I1287" s="60">
        <f>(Table8[[#This Row],[Adj Close]]-Table8[[#This Row],[Forecast 3 Period]])</f>
        <v>-1.2242492620000007</v>
      </c>
      <c r="J1287" s="60">
        <f>Table8[[#This Row],[Erorr ]]^2</f>
        <v>1.4987862555075464</v>
      </c>
      <c r="K1287" s="60">
        <f>ABS(Table8[[#This Row],[Erorr ]])</f>
        <v>1.2242492620000007</v>
      </c>
      <c r="L1287" s="8">
        <f>Table8[[#This Row],[Abs Erorr ]]/Table8[[#This Row],[Adj Close]]</f>
        <v>1.3207070671200969E-2</v>
      </c>
      <c r="M1287" s="64">
        <f t="shared" si="39"/>
        <v>94.192919157999995</v>
      </c>
      <c r="N1287" s="60">
        <f>(Table8[[#This Row],[Adj Close]]-Table8[[#This Row],[Forecast 6 Period ]])</f>
        <v>-1.4964164679999925</v>
      </c>
      <c r="O1287" s="60">
        <f>Table8[[#This Row],[Erorr 2]]^2</f>
        <v>2.2392622457015725</v>
      </c>
      <c r="P1287" s="60">
        <f>ABS(Table8[[#This Row],[Erorr 2]])</f>
        <v>1.4964164679999925</v>
      </c>
      <c r="Q1287" s="8">
        <f>Table8[[#This Row],[Abs Erorr 4]]/Table8[[#This Row],[Adj Close]]</f>
        <v>1.6143181507120918E-2</v>
      </c>
    </row>
    <row r="1288" spans="6:17" x14ac:dyDescent="0.3">
      <c r="F1288" s="97">
        <v>45334</v>
      </c>
      <c r="G1288" s="98">
        <v>93.254791260000005</v>
      </c>
      <c r="H1288" s="60">
        <f t="shared" si="40"/>
        <v>93.402339936000004</v>
      </c>
      <c r="I1288" s="60">
        <f>(Table8[[#This Row],[Adj Close]]-Table8[[#This Row],[Forecast 3 Period]])</f>
        <v>-0.14754867599999955</v>
      </c>
      <c r="J1288" s="60">
        <f>Table8[[#This Row],[Erorr ]]^2</f>
        <v>2.1770611789352842E-2</v>
      </c>
      <c r="K1288" s="60">
        <f>ABS(Table8[[#This Row],[Erorr ]])</f>
        <v>0.14754867599999955</v>
      </c>
      <c r="L1288" s="8">
        <f>Table8[[#This Row],[Abs Erorr ]]/Table8[[#This Row],[Adj Close]]</f>
        <v>1.5822101364060203E-3</v>
      </c>
      <c r="M1288" s="64">
        <f t="shared" si="39"/>
        <v>93.854954528999997</v>
      </c>
      <c r="N1288" s="60">
        <f>(Table8[[#This Row],[Adj Close]]-Table8[[#This Row],[Forecast 6 Period ]])</f>
        <v>-0.60016326899999228</v>
      </c>
      <c r="O1288" s="60">
        <f>Table8[[#This Row],[Erorr 2]]^2</f>
        <v>0.36019594945675709</v>
      </c>
      <c r="P1288" s="60">
        <f>ABS(Table8[[#This Row],[Erorr 2]])</f>
        <v>0.60016326899999228</v>
      </c>
      <c r="Q1288" s="8">
        <f>Table8[[#This Row],[Abs Erorr 4]]/Table8[[#This Row],[Adj Close]]</f>
        <v>6.4357365545615851E-3</v>
      </c>
    </row>
    <row r="1289" spans="6:17" x14ac:dyDescent="0.3">
      <c r="F1289" s="97">
        <v>45335</v>
      </c>
      <c r="G1289" s="98">
        <v>90.582962039999998</v>
      </c>
      <c r="H1289" s="60">
        <f t="shared" si="40"/>
        <v>93.1381485</v>
      </c>
      <c r="I1289" s="60">
        <f>(Table8[[#This Row],[Adj Close]]-Table8[[#This Row],[Forecast 3 Period]])</f>
        <v>-2.5551864600000016</v>
      </c>
      <c r="J1289" s="60">
        <f>Table8[[#This Row],[Erorr ]]^2</f>
        <v>6.5289778453673399</v>
      </c>
      <c r="K1289" s="60">
        <f>ABS(Table8[[#This Row],[Erorr ]])</f>
        <v>2.5551864600000016</v>
      </c>
      <c r="L1289" s="8">
        <f>Table8[[#This Row],[Abs Erorr ]]/Table8[[#This Row],[Adj Close]]</f>
        <v>2.8208245816378492E-2</v>
      </c>
      <c r="M1289" s="64">
        <f t="shared" ref="M1289:M1352" si="41">$B$10*G1288+$B$11*G1287+$B$12*G1286+$B$13*G1285+$B$14*G1284+$B$15*G1283</f>
        <v>93.584780883999997</v>
      </c>
      <c r="N1289" s="60">
        <f>(Table8[[#This Row],[Adj Close]]-Table8[[#This Row],[Forecast 6 Period ]])</f>
        <v>-3.0018188439999989</v>
      </c>
      <c r="O1289" s="60">
        <f>Table8[[#This Row],[Erorr 2]]^2</f>
        <v>9.0109163721934902</v>
      </c>
      <c r="P1289" s="60">
        <f>ABS(Table8[[#This Row],[Erorr 2]])</f>
        <v>3.0018188439999989</v>
      </c>
      <c r="Q1289" s="8">
        <f>Table8[[#This Row],[Abs Erorr 4]]/Table8[[#This Row],[Adj Close]]</f>
        <v>3.3138890321056658E-2</v>
      </c>
    </row>
    <row r="1290" spans="6:17" x14ac:dyDescent="0.3">
      <c r="F1290" s="97">
        <v>45336</v>
      </c>
      <c r="G1290" s="98">
        <v>93.713386540000002</v>
      </c>
      <c r="H1290" s="60">
        <f t="shared" si="40"/>
        <v>92.018573000999993</v>
      </c>
      <c r="I1290" s="60">
        <f>(Table8[[#This Row],[Adj Close]]-Table8[[#This Row],[Forecast 3 Period]])</f>
        <v>1.694813539000009</v>
      </c>
      <c r="J1290" s="60">
        <f>Table8[[#This Row],[Erorr ]]^2</f>
        <v>2.872392931977735</v>
      </c>
      <c r="K1290" s="60">
        <f>ABS(Table8[[#This Row],[Erorr ]])</f>
        <v>1.694813539000009</v>
      </c>
      <c r="L1290" s="8">
        <f>Table8[[#This Row],[Abs Erorr ]]/Table8[[#This Row],[Adj Close]]</f>
        <v>1.8085074092126698E-2</v>
      </c>
      <c r="M1290" s="64">
        <f t="shared" si="41"/>
        <v>92.842053223999997</v>
      </c>
      <c r="N1290" s="60">
        <f>(Table8[[#This Row],[Adj Close]]-Table8[[#This Row],[Forecast 6 Period ]])</f>
        <v>0.87133331600000474</v>
      </c>
      <c r="O1290" s="60">
        <f>Table8[[#This Row],[Erorr 2]]^2</f>
        <v>0.75922174757156413</v>
      </c>
      <c r="P1290" s="60">
        <f>ABS(Table8[[#This Row],[Erorr 2]])</f>
        <v>0.87133331600000474</v>
      </c>
      <c r="Q1290" s="8">
        <f>Table8[[#This Row],[Abs Erorr 4]]/Table8[[#This Row],[Adj Close]]</f>
        <v>9.297853254167595E-3</v>
      </c>
    </row>
    <row r="1291" spans="6:17" x14ac:dyDescent="0.3">
      <c r="F1291" s="97">
        <v>45337</v>
      </c>
      <c r="G1291" s="98">
        <v>93.89283752</v>
      </c>
      <c r="H1291" s="60">
        <f t="shared" si="40"/>
        <v>92.636680605999999</v>
      </c>
      <c r="I1291" s="60">
        <f>(Table8[[#This Row],[Adj Close]]-Table8[[#This Row],[Forecast 3 Period]])</f>
        <v>1.2561569140000017</v>
      </c>
      <c r="J1291" s="60">
        <f>Table8[[#This Row],[Erorr ]]^2</f>
        <v>1.5779301925900078</v>
      </c>
      <c r="K1291" s="60">
        <f>ABS(Table8[[#This Row],[Erorr ]])</f>
        <v>1.2561569140000017</v>
      </c>
      <c r="L1291" s="8">
        <f>Table8[[#This Row],[Abs Erorr ]]/Table8[[#This Row],[Adj Close]]</f>
        <v>1.3378623409186342E-2</v>
      </c>
      <c r="M1291" s="64">
        <f t="shared" si="41"/>
        <v>92.824108125999999</v>
      </c>
      <c r="N1291" s="60">
        <f>(Table8[[#This Row],[Adj Close]]-Table8[[#This Row],[Forecast 6 Period ]])</f>
        <v>1.0687293940000018</v>
      </c>
      <c r="O1291" s="60">
        <f>Table8[[#This Row],[Erorr 2]]^2</f>
        <v>1.142182517599611</v>
      </c>
      <c r="P1291" s="60">
        <f>ABS(Table8[[#This Row],[Erorr 2]])</f>
        <v>1.0687293940000018</v>
      </c>
      <c r="Q1291" s="8">
        <f>Table8[[#This Row],[Abs Erorr 4]]/Table8[[#This Row],[Adj Close]]</f>
        <v>1.1382437917826831E-2</v>
      </c>
    </row>
    <row r="1292" spans="6:17" x14ac:dyDescent="0.3">
      <c r="F1292" s="97">
        <v>45338</v>
      </c>
      <c r="G1292" s="98">
        <v>94.491004939999996</v>
      </c>
      <c r="H1292" s="60">
        <f t="shared" si="40"/>
        <v>92.846039582000003</v>
      </c>
      <c r="I1292" s="60">
        <f>(Table8[[#This Row],[Adj Close]]-Table8[[#This Row],[Forecast 3 Period]])</f>
        <v>1.6449653579999932</v>
      </c>
      <c r="J1292" s="60">
        <f>Table8[[#This Row],[Erorr ]]^2</f>
        <v>2.7059110290200459</v>
      </c>
      <c r="K1292" s="60">
        <f>ABS(Table8[[#This Row],[Erorr ]])</f>
        <v>1.6449653579999932</v>
      </c>
      <c r="L1292" s="8">
        <f>Table8[[#This Row],[Abs Erorr ]]/Table8[[#This Row],[Adj Close]]</f>
        <v>1.7408697886582062E-2</v>
      </c>
      <c r="M1292" s="64">
        <f t="shared" si="41"/>
        <v>92.900872804000002</v>
      </c>
      <c r="N1292" s="60">
        <f>(Table8[[#This Row],[Adj Close]]-Table8[[#This Row],[Forecast 6 Period ]])</f>
        <v>1.590132135999994</v>
      </c>
      <c r="O1292" s="60">
        <f>Table8[[#This Row],[Erorr 2]]^2</f>
        <v>2.5285202099399036</v>
      </c>
      <c r="P1292" s="60">
        <f>ABS(Table8[[#This Row],[Erorr 2]])</f>
        <v>1.590132135999994</v>
      </c>
      <c r="Q1292" s="8">
        <f>Table8[[#This Row],[Abs Erorr 4]]/Table8[[#This Row],[Adj Close]]</f>
        <v>1.6828396914708419E-2</v>
      </c>
    </row>
    <row r="1293" spans="6:17" x14ac:dyDescent="0.3">
      <c r="F1293" s="97">
        <v>45342</v>
      </c>
      <c r="G1293" s="98">
        <v>97.481857300000001</v>
      </c>
      <c r="H1293" s="60">
        <f t="shared" si="40"/>
        <v>94.078269194000001</v>
      </c>
      <c r="I1293" s="60">
        <f>(Table8[[#This Row],[Adj Close]]-Table8[[#This Row],[Forecast 3 Period]])</f>
        <v>3.4035881060000008</v>
      </c>
      <c r="J1293" s="60">
        <f>Table8[[#This Row],[Erorr ]]^2</f>
        <v>11.584411995304674</v>
      </c>
      <c r="K1293" s="60">
        <f>ABS(Table8[[#This Row],[Erorr ]])</f>
        <v>3.4035881060000008</v>
      </c>
      <c r="L1293" s="8">
        <f>Table8[[#This Row],[Abs Erorr ]]/Table8[[#This Row],[Adj Close]]</f>
        <v>3.4915092923655251E-2</v>
      </c>
      <c r="M1293" s="64">
        <f t="shared" si="41"/>
        <v>93.131167603000009</v>
      </c>
      <c r="N1293" s="60">
        <f>(Table8[[#This Row],[Adj Close]]-Table8[[#This Row],[Forecast 6 Period ]])</f>
        <v>4.3506896969999929</v>
      </c>
      <c r="O1293" s="60">
        <f>Table8[[#This Row],[Erorr 2]]^2</f>
        <v>18.92850083958189</v>
      </c>
      <c r="P1293" s="60">
        <f>ABS(Table8[[#This Row],[Erorr 2]])</f>
        <v>4.3506896969999929</v>
      </c>
      <c r="Q1293" s="8">
        <f>Table8[[#This Row],[Abs Erorr 4]]/Table8[[#This Row],[Adj Close]]</f>
        <v>4.4630763277424677E-2</v>
      </c>
    </row>
    <row r="1294" spans="6:17" x14ac:dyDescent="0.3">
      <c r="F1294" s="97">
        <v>45343</v>
      </c>
      <c r="G1294" s="98">
        <v>97.900581360000004</v>
      </c>
      <c r="H1294" s="60">
        <f t="shared" si="40"/>
        <v>95.507895657999995</v>
      </c>
      <c r="I1294" s="60">
        <f>(Table8[[#This Row],[Adj Close]]-Table8[[#This Row],[Forecast 3 Period]])</f>
        <v>2.3926857020000085</v>
      </c>
      <c r="J1294" s="60">
        <f>Table8[[#This Row],[Erorr ]]^2</f>
        <v>5.7249448685552737</v>
      </c>
      <c r="K1294" s="60">
        <f>ABS(Table8[[#This Row],[Erorr ]])</f>
        <v>2.3926857020000085</v>
      </c>
      <c r="L1294" s="8">
        <f>Table8[[#This Row],[Abs Erorr ]]/Table8[[#This Row],[Adj Close]]</f>
        <v>2.443995396923768E-2</v>
      </c>
      <c r="M1294" s="64">
        <f t="shared" si="41"/>
        <v>94.299592590000017</v>
      </c>
      <c r="N1294" s="60">
        <f>(Table8[[#This Row],[Adj Close]]-Table8[[#This Row],[Forecast 6 Period ]])</f>
        <v>3.6009887699999865</v>
      </c>
      <c r="O1294" s="60">
        <f>Table8[[#This Row],[Erorr 2]]^2</f>
        <v>12.967120121666015</v>
      </c>
      <c r="P1294" s="60">
        <f>ABS(Table8[[#This Row],[Erorr 2]])</f>
        <v>3.6009887699999865</v>
      </c>
      <c r="Q1294" s="8">
        <f>Table8[[#This Row],[Abs Erorr 4]]/Table8[[#This Row],[Adj Close]]</f>
        <v>3.6782097919913583E-2</v>
      </c>
    </row>
    <row r="1295" spans="6:17" x14ac:dyDescent="0.3">
      <c r="F1295" s="97">
        <v>45344</v>
      </c>
      <c r="G1295" s="98">
        <v>101.80863189999999</v>
      </c>
      <c r="H1295" s="60">
        <f t="shared" si="40"/>
        <v>96.752091215999997</v>
      </c>
      <c r="I1295" s="60">
        <f>(Table8[[#This Row],[Adj Close]]-Table8[[#This Row],[Forecast 3 Period]])</f>
        <v>5.056540683999998</v>
      </c>
      <c r="J1295" s="60">
        <f>Table8[[#This Row],[Erorr ]]^2</f>
        <v>25.568603688947167</v>
      </c>
      <c r="K1295" s="60">
        <f>ABS(Table8[[#This Row],[Erorr ]])</f>
        <v>5.056540683999998</v>
      </c>
      <c r="L1295" s="8">
        <f>Table8[[#This Row],[Abs Erorr ]]/Table8[[#This Row],[Adj Close]]</f>
        <v>4.9667111615513203E-2</v>
      </c>
      <c r="M1295" s="64">
        <f t="shared" si="41"/>
        <v>95.182891082000012</v>
      </c>
      <c r="N1295" s="60">
        <f>(Table8[[#This Row],[Adj Close]]-Table8[[#This Row],[Forecast 6 Period ]])</f>
        <v>6.6257408179999828</v>
      </c>
      <c r="O1295" s="60">
        <f>Table8[[#This Row],[Erorr 2]]^2</f>
        <v>43.900441387311083</v>
      </c>
      <c r="P1295" s="60">
        <f>ABS(Table8[[#This Row],[Erorr 2]])</f>
        <v>6.6257408179999828</v>
      </c>
      <c r="Q1295" s="8">
        <f>Table8[[#This Row],[Abs Erorr 4]]/Table8[[#This Row],[Adj Close]]</f>
        <v>6.5080344312140617E-2</v>
      </c>
    </row>
    <row r="1296" spans="6:17" x14ac:dyDescent="0.3">
      <c r="F1296" s="97">
        <v>45345</v>
      </c>
      <c r="G1296" s="98">
        <v>101.6690598</v>
      </c>
      <c r="H1296" s="60">
        <f t="shared" si="40"/>
        <v>99.338184357999992</v>
      </c>
      <c r="I1296" s="60">
        <f>(Table8[[#This Row],[Adj Close]]-Table8[[#This Row],[Forecast 3 Period]])</f>
        <v>2.3308754420000071</v>
      </c>
      <c r="J1296" s="60">
        <f>Table8[[#This Row],[Erorr ]]^2</f>
        <v>5.4329803261187282</v>
      </c>
      <c r="K1296" s="60">
        <f>ABS(Table8[[#This Row],[Erorr ]])</f>
        <v>2.3308754420000071</v>
      </c>
      <c r="L1296" s="8">
        <f>Table8[[#This Row],[Abs Erorr ]]/Table8[[#This Row],[Adj Close]]</f>
        <v>2.2926104033864657E-2</v>
      </c>
      <c r="M1296" s="64">
        <f t="shared" si="41"/>
        <v>97.097037506000007</v>
      </c>
      <c r="N1296" s="60">
        <f>(Table8[[#This Row],[Adj Close]]-Table8[[#This Row],[Forecast 6 Period ]])</f>
        <v>4.5720222939999928</v>
      </c>
      <c r="O1296" s="60">
        <f>Table8[[#This Row],[Erorr 2]]^2</f>
        <v>20.903387856832957</v>
      </c>
      <c r="P1296" s="60">
        <f>ABS(Table8[[#This Row],[Erorr 2]])</f>
        <v>4.5720222939999928</v>
      </c>
      <c r="Q1296" s="8">
        <f>Table8[[#This Row],[Abs Erorr 4]]/Table8[[#This Row],[Adj Close]]</f>
        <v>4.4969652547136002E-2</v>
      </c>
    </row>
    <row r="1297" spans="6:17" x14ac:dyDescent="0.3">
      <c r="F1297" s="97">
        <v>45348</v>
      </c>
      <c r="G1297" s="98">
        <v>101.8684464</v>
      </c>
      <c r="H1297" s="60">
        <f t="shared" si="40"/>
        <v>100.580387898</v>
      </c>
      <c r="I1297" s="60">
        <f>(Table8[[#This Row],[Adj Close]]-Table8[[#This Row],[Forecast 3 Period]])</f>
        <v>1.2880585019999984</v>
      </c>
      <c r="J1297" s="60">
        <f>Table8[[#This Row],[Erorr ]]^2</f>
        <v>1.6590947045744799</v>
      </c>
      <c r="K1297" s="60">
        <f>ABS(Table8[[#This Row],[Erorr ]])</f>
        <v>1.2880585019999984</v>
      </c>
      <c r="L1297" s="8">
        <f>Table8[[#This Row],[Abs Erorr ]]/Table8[[#This Row],[Adj Close]]</f>
        <v>1.2644332445615842E-2</v>
      </c>
      <c r="M1297" s="64">
        <f t="shared" si="41"/>
        <v>98.610410318000007</v>
      </c>
      <c r="N1297" s="60">
        <f>(Table8[[#This Row],[Adj Close]]-Table8[[#This Row],[Forecast 6 Period ]])</f>
        <v>3.2580360819999896</v>
      </c>
      <c r="O1297" s="60">
        <f>Table8[[#This Row],[Erorr 2]]^2</f>
        <v>10.614799111613843</v>
      </c>
      <c r="P1297" s="60">
        <f>ABS(Table8[[#This Row],[Erorr 2]])</f>
        <v>3.2580360819999896</v>
      </c>
      <c r="Q1297" s="8">
        <f>Table8[[#This Row],[Abs Erorr 4]]/Table8[[#This Row],[Adj Close]]</f>
        <v>3.1982779723633732E-2</v>
      </c>
    </row>
    <row r="1298" spans="6:17" x14ac:dyDescent="0.3">
      <c r="F1298" s="97">
        <v>45349</v>
      </c>
      <c r="G1298" s="98">
        <v>101.91829679999999</v>
      </c>
      <c r="H1298" s="60">
        <f t="shared" si="40"/>
        <v>101.79068606999999</v>
      </c>
      <c r="I1298" s="60">
        <f>(Table8[[#This Row],[Adj Close]]-Table8[[#This Row],[Forecast 3 Period]])</f>
        <v>0.12761073000000067</v>
      </c>
      <c r="J1298" s="60">
        <f>Table8[[#This Row],[Erorr ]]^2</f>
        <v>1.628449841113307E-2</v>
      </c>
      <c r="K1298" s="60">
        <f>ABS(Table8[[#This Row],[Erorr ]])</f>
        <v>0.12761073000000067</v>
      </c>
      <c r="L1298" s="8">
        <f>Table8[[#This Row],[Abs Erorr ]]/Table8[[#This Row],[Adj Close]]</f>
        <v>1.2520885258749798E-3</v>
      </c>
      <c r="M1298" s="64">
        <f t="shared" si="41"/>
        <v>99.846630116</v>
      </c>
      <c r="N1298" s="60">
        <f>(Table8[[#This Row],[Adj Close]]-Table8[[#This Row],[Forecast 6 Period ]])</f>
        <v>2.0716666839999931</v>
      </c>
      <c r="O1298" s="60">
        <f>Table8[[#This Row],[Erorr 2]]^2</f>
        <v>4.2918028495955269</v>
      </c>
      <c r="P1298" s="60">
        <f>ABS(Table8[[#This Row],[Erorr 2]])</f>
        <v>2.0716666839999931</v>
      </c>
      <c r="Q1298" s="8">
        <f>Table8[[#This Row],[Abs Erorr 4]]/Table8[[#This Row],[Adj Close]]</f>
        <v>2.0326739643867296E-2</v>
      </c>
    </row>
    <row r="1299" spans="6:17" x14ac:dyDescent="0.3">
      <c r="F1299" s="97">
        <v>45350</v>
      </c>
      <c r="G1299" s="98">
        <v>102.36692050000001</v>
      </c>
      <c r="H1299" s="60">
        <f t="shared" si="40"/>
        <v>101.82857058</v>
      </c>
      <c r="I1299" s="60">
        <f>(Table8[[#This Row],[Adj Close]]-Table8[[#This Row],[Forecast 3 Period]])</f>
        <v>0.5383499200000017</v>
      </c>
      <c r="J1299" s="60">
        <f>Table8[[#This Row],[Erorr ]]^2</f>
        <v>0.28982063636400823</v>
      </c>
      <c r="K1299" s="60">
        <f>ABS(Table8[[#This Row],[Erorr ]])</f>
        <v>0.5383499200000017</v>
      </c>
      <c r="L1299" s="8">
        <f>Table8[[#This Row],[Abs Erorr ]]/Table8[[#This Row],[Adj Close]]</f>
        <v>5.2590223225480511E-3</v>
      </c>
      <c r="M1299" s="64">
        <f t="shared" si="41"/>
        <v>100.99113084600002</v>
      </c>
      <c r="N1299" s="60">
        <f>(Table8[[#This Row],[Adj Close]]-Table8[[#This Row],[Forecast 6 Period ]])</f>
        <v>1.3757896539999876</v>
      </c>
      <c r="O1299" s="60">
        <f>Table8[[#This Row],[Erorr 2]]^2</f>
        <v>1.8927971720534058</v>
      </c>
      <c r="P1299" s="60">
        <f>ABS(Table8[[#This Row],[Erorr 2]])</f>
        <v>1.3757896539999876</v>
      </c>
      <c r="Q1299" s="8">
        <f>Table8[[#This Row],[Abs Erorr 4]]/Table8[[#This Row],[Adj Close]]</f>
        <v>1.3439787455557848E-2</v>
      </c>
    </row>
    <row r="1300" spans="6:17" x14ac:dyDescent="0.3">
      <c r="F1300" s="97">
        <v>45351</v>
      </c>
      <c r="G1300" s="98">
        <v>101.0210419</v>
      </c>
      <c r="H1300" s="60">
        <f t="shared" si="40"/>
        <v>102.08279116</v>
      </c>
      <c r="I1300" s="60">
        <f>(Table8[[#This Row],[Adj Close]]-Table8[[#This Row],[Forecast 3 Period]])</f>
        <v>-1.0617492599999991</v>
      </c>
      <c r="J1300" s="60">
        <f>Table8[[#This Row],[Erorr ]]^2</f>
        <v>1.1273114911105457</v>
      </c>
      <c r="K1300" s="60">
        <f>ABS(Table8[[#This Row],[Erorr ]])</f>
        <v>1.0617492599999991</v>
      </c>
      <c r="L1300" s="8">
        <f>Table8[[#This Row],[Abs Erorr ]]/Table8[[#This Row],[Adj Close]]</f>
        <v>1.0510179265929736E-2</v>
      </c>
      <c r="M1300" s="64">
        <f t="shared" si="41"/>
        <v>101.53546602599999</v>
      </c>
      <c r="N1300" s="60">
        <f>(Table8[[#This Row],[Adj Close]]-Table8[[#This Row],[Forecast 6 Period ]])</f>
        <v>-0.51442412599999443</v>
      </c>
      <c r="O1300" s="60">
        <f>Table8[[#This Row],[Erorr 2]]^2</f>
        <v>0.26463218141085815</v>
      </c>
      <c r="P1300" s="60">
        <f>ABS(Table8[[#This Row],[Erorr 2]])</f>
        <v>0.51442412599999443</v>
      </c>
      <c r="Q1300" s="8">
        <f>Table8[[#This Row],[Abs Erorr 4]]/Table8[[#This Row],[Adj Close]]</f>
        <v>5.0922472816031647E-3</v>
      </c>
    </row>
    <row r="1301" spans="6:17" x14ac:dyDescent="0.3">
      <c r="F1301" s="97">
        <v>45352</v>
      </c>
      <c r="G1301" s="98">
        <v>101.1107635</v>
      </c>
      <c r="H1301" s="60">
        <f t="shared" si="40"/>
        <v>101.69398194999999</v>
      </c>
      <c r="I1301" s="60">
        <f>(Table8[[#This Row],[Adj Close]]-Table8[[#This Row],[Forecast 3 Period]])</f>
        <v>-0.58321844999998973</v>
      </c>
      <c r="J1301" s="60">
        <f>Table8[[#This Row],[Erorr ]]^2</f>
        <v>0.34014376042039052</v>
      </c>
      <c r="K1301" s="60">
        <f>ABS(Table8[[#This Row],[Erorr ]])</f>
        <v>0.58321844999998973</v>
      </c>
      <c r="L1301" s="8">
        <f>Table8[[#This Row],[Abs Erorr ]]/Table8[[#This Row],[Adj Close]]</f>
        <v>5.7681143907096465E-3</v>
      </c>
      <c r="M1301" s="64">
        <f t="shared" si="41"/>
        <v>101.78271028999998</v>
      </c>
      <c r="N1301" s="60">
        <f>(Table8[[#This Row],[Adj Close]]-Table8[[#This Row],[Forecast 6 Period ]])</f>
        <v>-0.67194678999997848</v>
      </c>
      <c r="O1301" s="60">
        <f>Table8[[#This Row],[Erorr 2]]^2</f>
        <v>0.45151248859127519</v>
      </c>
      <c r="P1301" s="60">
        <f>ABS(Table8[[#This Row],[Erorr 2]])</f>
        <v>0.67194678999997848</v>
      </c>
      <c r="Q1301" s="8">
        <f>Table8[[#This Row],[Abs Erorr 4]]/Table8[[#This Row],[Adj Close]]</f>
        <v>6.6456504405683616E-3</v>
      </c>
    </row>
    <row r="1302" spans="6:17" x14ac:dyDescent="0.3">
      <c r="F1302" s="97">
        <v>45355</v>
      </c>
      <c r="G1302" s="98">
        <v>99.605369569999993</v>
      </c>
      <c r="H1302" s="60">
        <f t="shared" si="40"/>
        <v>101.46069412</v>
      </c>
      <c r="I1302" s="60">
        <f>(Table8[[#This Row],[Adj Close]]-Table8[[#This Row],[Forecast 3 Period]])</f>
        <v>-1.855324550000006</v>
      </c>
      <c r="J1302" s="60">
        <f>Table8[[#This Row],[Erorr ]]^2</f>
        <v>3.4422291858327245</v>
      </c>
      <c r="K1302" s="60">
        <f>ABS(Table8[[#This Row],[Erorr ]])</f>
        <v>1.855324550000006</v>
      </c>
      <c r="L1302" s="8">
        <f>Table8[[#This Row],[Abs Erorr ]]/Table8[[#This Row],[Adj Close]]</f>
        <v>1.8626752332826128E-2</v>
      </c>
      <c r="M1302" s="64">
        <f t="shared" si="41"/>
        <v>101.63715516000001</v>
      </c>
      <c r="N1302" s="60">
        <f>(Table8[[#This Row],[Adj Close]]-Table8[[#This Row],[Forecast 6 Period ]])</f>
        <v>-2.0317855900000126</v>
      </c>
      <c r="O1302" s="60">
        <f>Table8[[#This Row],[Erorr 2]]^2</f>
        <v>4.1281526837316989</v>
      </c>
      <c r="P1302" s="60">
        <f>ABS(Table8[[#This Row],[Erorr 2]])</f>
        <v>2.0317855900000126</v>
      </c>
      <c r="Q1302" s="8">
        <f>Table8[[#This Row],[Abs Erorr 4]]/Table8[[#This Row],[Adj Close]]</f>
        <v>2.0398354012151201E-2</v>
      </c>
    </row>
    <row r="1303" spans="6:17" x14ac:dyDescent="0.3">
      <c r="F1303" s="97">
        <v>45356</v>
      </c>
      <c r="G1303" s="98">
        <v>99.804756159999997</v>
      </c>
      <c r="H1303" s="60">
        <f t="shared" si="40"/>
        <v>100.48168944800001</v>
      </c>
      <c r="I1303" s="60">
        <f>(Table8[[#This Row],[Adj Close]]-Table8[[#This Row],[Forecast 3 Period]])</f>
        <v>-0.67693328800001495</v>
      </c>
      <c r="J1303" s="60">
        <f>Table8[[#This Row],[Erorr ]]^2</f>
        <v>0.4582386764025112</v>
      </c>
      <c r="K1303" s="60">
        <f>ABS(Table8[[#This Row],[Erorr ]])</f>
        <v>0.67693328800001495</v>
      </c>
      <c r="L1303" s="8">
        <f>Table8[[#This Row],[Abs Erorr ]]/Table8[[#This Row],[Adj Close]]</f>
        <v>6.7825754407415508E-3</v>
      </c>
      <c r="M1303" s="64">
        <f t="shared" si="41"/>
        <v>101.199493414</v>
      </c>
      <c r="N1303" s="60">
        <f>(Table8[[#This Row],[Adj Close]]-Table8[[#This Row],[Forecast 6 Period ]])</f>
        <v>-1.394737254000006</v>
      </c>
      <c r="O1303" s="60">
        <f>Table8[[#This Row],[Erorr 2]]^2</f>
        <v>1.9452920076954774</v>
      </c>
      <c r="P1303" s="60">
        <f>ABS(Table8[[#This Row],[Erorr 2]])</f>
        <v>1.394737254000006</v>
      </c>
      <c r="Q1303" s="8">
        <f>Table8[[#This Row],[Abs Erorr 4]]/Table8[[#This Row],[Adj Close]]</f>
        <v>1.3974657197338982E-2</v>
      </c>
    </row>
    <row r="1304" spans="6:17" x14ac:dyDescent="0.3">
      <c r="F1304" s="97">
        <v>45357</v>
      </c>
      <c r="G1304" s="98">
        <v>101.0609207</v>
      </c>
      <c r="H1304" s="60">
        <f t="shared" si="40"/>
        <v>100.13674238499999</v>
      </c>
      <c r="I1304" s="60">
        <f>(Table8[[#This Row],[Adj Close]]-Table8[[#This Row],[Forecast 3 Period]])</f>
        <v>0.92417831500000602</v>
      </c>
      <c r="J1304" s="60">
        <f>Table8[[#This Row],[Erorr ]]^2</f>
        <v>0.85410555791625031</v>
      </c>
      <c r="K1304" s="60">
        <f>ABS(Table8[[#This Row],[Erorr ]])</f>
        <v>0.92417831500000602</v>
      </c>
      <c r="L1304" s="8">
        <f>Table8[[#This Row],[Abs Erorr ]]/Table8[[#This Row],[Adj Close]]</f>
        <v>9.1447644509734423E-3</v>
      </c>
      <c r="M1304" s="64">
        <f t="shared" si="41"/>
        <v>100.73690795600001</v>
      </c>
      <c r="N1304" s="60">
        <f>(Table8[[#This Row],[Adj Close]]-Table8[[#This Row],[Forecast 6 Period ]])</f>
        <v>0.3240127439999867</v>
      </c>
      <c r="O1304" s="60">
        <f>Table8[[#This Row],[Erorr 2]]^2</f>
        <v>0.10498425827440092</v>
      </c>
      <c r="P1304" s="60">
        <f>ABS(Table8[[#This Row],[Erorr 2]])</f>
        <v>0.3240127439999867</v>
      </c>
      <c r="Q1304" s="8">
        <f>Table8[[#This Row],[Abs Erorr 4]]/Table8[[#This Row],[Adj Close]]</f>
        <v>3.2061131222208103E-3</v>
      </c>
    </row>
    <row r="1305" spans="6:17" x14ac:dyDescent="0.3">
      <c r="F1305" s="97">
        <v>45358</v>
      </c>
      <c r="G1305" s="98">
        <v>102.8155441</v>
      </c>
      <c r="H1305" s="60">
        <f t="shared" si="40"/>
        <v>100.24740599899999</v>
      </c>
      <c r="I1305" s="60">
        <f>(Table8[[#This Row],[Adj Close]]-Table8[[#This Row],[Forecast 3 Period]])</f>
        <v>2.5681381010000024</v>
      </c>
      <c r="J1305" s="60">
        <f>Table8[[#This Row],[Erorr ]]^2</f>
        <v>6.5953333058078982</v>
      </c>
      <c r="K1305" s="60">
        <f>ABS(Table8[[#This Row],[Erorr ]])</f>
        <v>2.5681381010000024</v>
      </c>
      <c r="L1305" s="8">
        <f>Table8[[#This Row],[Abs Erorr ]]/Table8[[#This Row],[Adj Close]]</f>
        <v>2.4978111271795549E-2</v>
      </c>
      <c r="M1305" s="64">
        <f t="shared" si="41"/>
        <v>100.65515822600001</v>
      </c>
      <c r="N1305" s="60">
        <f>(Table8[[#This Row],[Adj Close]]-Table8[[#This Row],[Forecast 6 Period ]])</f>
        <v>2.1603858739999851</v>
      </c>
      <c r="O1305" s="60">
        <f>Table8[[#This Row],[Erorr 2]]^2</f>
        <v>4.6672671245786796</v>
      </c>
      <c r="P1305" s="60">
        <f>ABS(Table8[[#This Row],[Erorr 2]])</f>
        <v>2.1603858739999851</v>
      </c>
      <c r="Q1305" s="8">
        <f>Table8[[#This Row],[Abs Erorr 4]]/Table8[[#This Row],[Adj Close]]</f>
        <v>2.1012249586490152E-2</v>
      </c>
    </row>
    <row r="1306" spans="6:17" x14ac:dyDescent="0.3">
      <c r="F1306" s="97">
        <v>45359</v>
      </c>
      <c r="G1306" s="98">
        <v>102.6460648</v>
      </c>
      <c r="H1306" s="60">
        <f t="shared" si="40"/>
        <v>101.38592069800001</v>
      </c>
      <c r="I1306" s="60">
        <f>(Table8[[#This Row],[Adj Close]]-Table8[[#This Row],[Forecast 3 Period]])</f>
        <v>1.2601441019999982</v>
      </c>
      <c r="J1306" s="60">
        <f>Table8[[#This Row],[Erorr ]]^2</f>
        <v>1.5879631578053817</v>
      </c>
      <c r="K1306" s="60">
        <f>ABS(Table8[[#This Row],[Erorr ]])</f>
        <v>1.2601441019999982</v>
      </c>
      <c r="L1306" s="8">
        <f>Table8[[#This Row],[Abs Erorr ]]/Table8[[#This Row],[Adj Close]]</f>
        <v>1.2276594377537191E-2</v>
      </c>
      <c r="M1306" s="64">
        <f t="shared" si="41"/>
        <v>100.87049864600002</v>
      </c>
      <c r="N1306" s="60">
        <f>(Table8[[#This Row],[Adj Close]]-Table8[[#This Row],[Forecast 6 Period ]])</f>
        <v>1.7755661539999892</v>
      </c>
      <c r="O1306" s="60">
        <f>Table8[[#This Row],[Erorr 2]]^2</f>
        <v>3.1526351672303132</v>
      </c>
      <c r="P1306" s="60">
        <f>ABS(Table8[[#This Row],[Erorr 2]])</f>
        <v>1.7755661539999892</v>
      </c>
      <c r="Q1306" s="8">
        <f>Table8[[#This Row],[Abs Erorr 4]]/Table8[[#This Row],[Adj Close]]</f>
        <v>1.7297946662247387E-2</v>
      </c>
    </row>
    <row r="1307" spans="6:17" x14ac:dyDescent="0.3">
      <c r="F1307" s="97">
        <v>45362</v>
      </c>
      <c r="G1307" s="98">
        <v>103.0647812</v>
      </c>
      <c r="H1307" s="60">
        <f t="shared" si="40"/>
        <v>102.22136535999999</v>
      </c>
      <c r="I1307" s="60">
        <f>(Table8[[#This Row],[Adj Close]]-Table8[[#This Row],[Forecast 3 Period]])</f>
        <v>0.8434158400000058</v>
      </c>
      <c r="J1307" s="60">
        <f>Table8[[#This Row],[Erorr ]]^2</f>
        <v>0.71135027916291538</v>
      </c>
      <c r="K1307" s="60">
        <f>ABS(Table8[[#This Row],[Erorr ]])</f>
        <v>0.8434158400000058</v>
      </c>
      <c r="L1307" s="8">
        <f>Table8[[#This Row],[Abs Erorr ]]/Table8[[#This Row],[Adj Close]]</f>
        <v>8.1833564305864529E-3</v>
      </c>
      <c r="M1307" s="64">
        <f t="shared" si="41"/>
        <v>101.33707045900002</v>
      </c>
      <c r="N1307" s="60">
        <f>(Table8[[#This Row],[Adj Close]]-Table8[[#This Row],[Forecast 6 Period ]])</f>
        <v>1.7277107409999815</v>
      </c>
      <c r="O1307" s="60">
        <f>Table8[[#This Row],[Erorr 2]]^2</f>
        <v>2.9849844045667049</v>
      </c>
      <c r="P1307" s="60">
        <f>ABS(Table8[[#This Row],[Erorr 2]])</f>
        <v>1.7277107409999815</v>
      </c>
      <c r="Q1307" s="8">
        <f>Table8[[#This Row],[Abs Erorr 4]]/Table8[[#This Row],[Adj Close]]</f>
        <v>1.6763347487705933E-2</v>
      </c>
    </row>
    <row r="1308" spans="6:17" x14ac:dyDescent="0.3">
      <c r="F1308" s="97">
        <v>45363</v>
      </c>
      <c r="G1308" s="98">
        <v>105.0287781</v>
      </c>
      <c r="H1308" s="60">
        <f t="shared" si="40"/>
        <v>102.86439514999999</v>
      </c>
      <c r="I1308" s="60">
        <f>(Table8[[#This Row],[Adj Close]]-Table8[[#This Row],[Forecast 3 Period]])</f>
        <v>2.1643829500000038</v>
      </c>
      <c r="J1308" s="60">
        <f>Table8[[#This Row],[Erorr ]]^2</f>
        <v>4.6845535542507193</v>
      </c>
      <c r="K1308" s="60">
        <f>ABS(Table8[[#This Row],[Erorr ]])</f>
        <v>2.1643829500000038</v>
      </c>
      <c r="L1308" s="8">
        <f>Table8[[#This Row],[Abs Erorr ]]/Table8[[#This Row],[Adj Close]]</f>
        <v>2.0607522901382815E-2</v>
      </c>
      <c r="M1308" s="64">
        <f t="shared" si="41"/>
        <v>101.85847473300002</v>
      </c>
      <c r="N1308" s="60">
        <f>(Table8[[#This Row],[Adj Close]]-Table8[[#This Row],[Forecast 6 Period ]])</f>
        <v>3.1703033669999741</v>
      </c>
      <c r="O1308" s="60">
        <f>Table8[[#This Row],[Erorr 2]]^2</f>
        <v>10.050823438811372</v>
      </c>
      <c r="P1308" s="60">
        <f>ABS(Table8[[#This Row],[Erorr 2]])</f>
        <v>3.1703033669999741</v>
      </c>
      <c r="Q1308" s="8">
        <f>Table8[[#This Row],[Abs Erorr 4]]/Table8[[#This Row],[Adj Close]]</f>
        <v>3.0185092356129907E-2</v>
      </c>
    </row>
    <row r="1309" spans="6:17" x14ac:dyDescent="0.3">
      <c r="F1309" s="97">
        <v>45364</v>
      </c>
      <c r="G1309" s="98">
        <v>109.1860657</v>
      </c>
      <c r="H1309" s="60">
        <f t="shared" si="40"/>
        <v>103.72476503999999</v>
      </c>
      <c r="I1309" s="60">
        <f>(Table8[[#This Row],[Adj Close]]-Table8[[#This Row],[Forecast 3 Period]])</f>
        <v>5.4613006600000062</v>
      </c>
      <c r="J1309" s="60">
        <f>Table8[[#This Row],[Erorr ]]^2</f>
        <v>29.825804898916505</v>
      </c>
      <c r="K1309" s="60">
        <f>ABS(Table8[[#This Row],[Erorr ]])</f>
        <v>5.4613006600000062</v>
      </c>
      <c r="L1309" s="8">
        <f>Table8[[#This Row],[Abs Erorr ]]/Table8[[#This Row],[Adj Close]]</f>
        <v>5.0018293314144077E-2</v>
      </c>
      <c r="M1309" s="64">
        <f t="shared" si="41"/>
        <v>102.79760132600001</v>
      </c>
      <c r="N1309" s="60">
        <f>(Table8[[#This Row],[Adj Close]]-Table8[[#This Row],[Forecast 6 Period ]])</f>
        <v>6.3884643739999945</v>
      </c>
      <c r="O1309" s="60">
        <f>Table8[[#This Row],[Erorr 2]]^2</f>
        <v>40.812477057867142</v>
      </c>
      <c r="P1309" s="60">
        <f>ABS(Table8[[#This Row],[Erorr 2]])</f>
        <v>6.3884643739999945</v>
      </c>
      <c r="Q1309" s="8">
        <f>Table8[[#This Row],[Abs Erorr 4]]/Table8[[#This Row],[Adj Close]]</f>
        <v>5.8509887072522242E-2</v>
      </c>
    </row>
    <row r="1310" spans="6:17" x14ac:dyDescent="0.3">
      <c r="F1310" s="97">
        <v>45365</v>
      </c>
      <c r="G1310" s="98">
        <v>111.8379517</v>
      </c>
      <c r="H1310" s="60">
        <f t="shared" si="40"/>
        <v>106.10249407000001</v>
      </c>
      <c r="I1310" s="60">
        <f>(Table8[[#This Row],[Adj Close]]-Table8[[#This Row],[Forecast 3 Period]])</f>
        <v>5.7354576299999991</v>
      </c>
      <c r="J1310" s="60">
        <f>Table8[[#This Row],[Erorr ]]^2</f>
        <v>32.895474225525206</v>
      </c>
      <c r="K1310" s="60">
        <f>ABS(Table8[[#This Row],[Erorr ]])</f>
        <v>5.7354576299999991</v>
      </c>
      <c r="L1310" s="8">
        <f>Table8[[#This Row],[Abs Erorr ]]/Table8[[#This Row],[Adj Close]]</f>
        <v>5.1283643368085746E-2</v>
      </c>
      <c r="M1310" s="64">
        <f t="shared" si="41"/>
        <v>104.37278444</v>
      </c>
      <c r="N1310" s="60">
        <f>(Table8[[#This Row],[Adj Close]]-Table8[[#This Row],[Forecast 6 Period ]])</f>
        <v>7.4651672600000012</v>
      </c>
      <c r="O1310" s="60">
        <f>Table8[[#This Row],[Erorr 2]]^2</f>
        <v>55.728722219775925</v>
      </c>
      <c r="P1310" s="60">
        <f>ABS(Table8[[#This Row],[Erorr 2]])</f>
        <v>7.4651672600000012</v>
      </c>
      <c r="Q1310" s="8">
        <f>Table8[[#This Row],[Abs Erorr 4]]/Table8[[#This Row],[Adj Close]]</f>
        <v>6.6749856793022797E-2</v>
      </c>
    </row>
    <row r="1311" spans="6:17" x14ac:dyDescent="0.3">
      <c r="F1311" s="97">
        <v>45366</v>
      </c>
      <c r="G1311" s="98">
        <v>111.3095703</v>
      </c>
      <c r="H1311" s="60">
        <f t="shared" si="40"/>
        <v>108.99963382000001</v>
      </c>
      <c r="I1311" s="60">
        <f>(Table8[[#This Row],[Adj Close]]-Table8[[#This Row],[Forecast 3 Period]])</f>
        <v>2.3099364799999904</v>
      </c>
      <c r="J1311" s="60">
        <f>Table8[[#This Row],[Erorr ]]^2</f>
        <v>5.3358065416347458</v>
      </c>
      <c r="K1311" s="60">
        <f>ABS(Table8[[#This Row],[Erorr ]])</f>
        <v>2.3099364799999904</v>
      </c>
      <c r="L1311" s="8">
        <f>Table8[[#This Row],[Abs Erorr ]]/Table8[[#This Row],[Adj Close]]</f>
        <v>2.0752361847901146E-2</v>
      </c>
      <c r="M1311" s="64">
        <f t="shared" si="41"/>
        <v>106.36967623000001</v>
      </c>
      <c r="N1311" s="60">
        <f>(Table8[[#This Row],[Adj Close]]-Table8[[#This Row],[Forecast 6 Period ]])</f>
        <v>4.939894069999994</v>
      </c>
      <c r="O1311" s="60">
        <f>Table8[[#This Row],[Erorr 2]]^2</f>
        <v>24.402553422821107</v>
      </c>
      <c r="P1311" s="60">
        <f>ABS(Table8[[#This Row],[Erorr 2]])</f>
        <v>4.939894069999994</v>
      </c>
      <c r="Q1311" s="8">
        <f>Table8[[#This Row],[Abs Erorr 4]]/Table8[[#This Row],[Adj Close]]</f>
        <v>4.4379778456480071E-2</v>
      </c>
    </row>
    <row r="1312" spans="6:17" x14ac:dyDescent="0.3">
      <c r="F1312" s="97">
        <v>45369</v>
      </c>
      <c r="G1312" s="98">
        <v>108.4283829</v>
      </c>
      <c r="H1312" s="60">
        <f t="shared" si="40"/>
        <v>110.83103334</v>
      </c>
      <c r="I1312" s="60">
        <f>(Table8[[#This Row],[Adj Close]]-Table8[[#This Row],[Forecast 3 Period]])</f>
        <v>-2.4026504400000022</v>
      </c>
      <c r="J1312" s="60">
        <f>Table8[[#This Row],[Erorr ]]^2</f>
        <v>5.7727291368322042</v>
      </c>
      <c r="K1312" s="60">
        <f>ABS(Table8[[#This Row],[Erorr ]])</f>
        <v>2.4026504400000022</v>
      </c>
      <c r="L1312" s="8">
        <f>Table8[[#This Row],[Abs Erorr ]]/Table8[[#This Row],[Adj Close]]</f>
        <v>2.2158869990857366E-2</v>
      </c>
      <c r="M1312" s="64">
        <f t="shared" si="41"/>
        <v>108.04355776</v>
      </c>
      <c r="N1312" s="60">
        <f>(Table8[[#This Row],[Adj Close]]-Table8[[#This Row],[Forecast 6 Period ]])</f>
        <v>0.38482514000000378</v>
      </c>
      <c r="O1312" s="60">
        <f>Table8[[#This Row],[Erorr 2]]^2</f>
        <v>0.14809038837602251</v>
      </c>
      <c r="P1312" s="60">
        <f>ABS(Table8[[#This Row],[Erorr 2]])</f>
        <v>0.38482514000000378</v>
      </c>
      <c r="Q1312" s="8">
        <f>Table8[[#This Row],[Abs Erorr 4]]/Table8[[#This Row],[Adj Close]]</f>
        <v>3.5491181340859394E-3</v>
      </c>
    </row>
    <row r="1313" spans="6:17" x14ac:dyDescent="0.3">
      <c r="F1313" s="97">
        <v>45370</v>
      </c>
      <c r="G1313" s="98">
        <v>108.8271637</v>
      </c>
      <c r="H1313" s="60">
        <f t="shared" si="40"/>
        <v>110.31560976000002</v>
      </c>
      <c r="I1313" s="60">
        <f>(Table8[[#This Row],[Adj Close]]-Table8[[#This Row],[Forecast 3 Period]])</f>
        <v>-1.4884460600000153</v>
      </c>
      <c r="J1313" s="60">
        <f>Table8[[#This Row],[Erorr ]]^2</f>
        <v>2.2154716735295694</v>
      </c>
      <c r="K1313" s="60">
        <f>ABS(Table8[[#This Row],[Erorr ]])</f>
        <v>1.4884460600000153</v>
      </c>
      <c r="L1313" s="8">
        <f>Table8[[#This Row],[Abs Erorr ]]/Table8[[#This Row],[Adj Close]]</f>
        <v>1.3677155678734419E-2</v>
      </c>
      <c r="M1313" s="64">
        <f t="shared" si="41"/>
        <v>108.96175005000001</v>
      </c>
      <c r="N1313" s="60">
        <f>(Table8[[#This Row],[Adj Close]]-Table8[[#This Row],[Forecast 6 Period ]])</f>
        <v>-0.13458635000000641</v>
      </c>
      <c r="O1313" s="60">
        <f>Table8[[#This Row],[Erorr 2]]^2</f>
        <v>1.8113485606324226E-2</v>
      </c>
      <c r="P1313" s="60">
        <f>ABS(Table8[[#This Row],[Erorr 2]])</f>
        <v>0.13458635000000641</v>
      </c>
      <c r="Q1313" s="8">
        <f>Table8[[#This Row],[Abs Erorr 4]]/Table8[[#This Row],[Adj Close]]</f>
        <v>1.2366981314611474E-3</v>
      </c>
    </row>
    <row r="1314" spans="6:17" x14ac:dyDescent="0.3">
      <c r="F1314" s="97">
        <v>45371</v>
      </c>
      <c r="G1314" s="98">
        <v>109.7543259</v>
      </c>
      <c r="H1314" s="60">
        <f t="shared" si="40"/>
        <v>109.45225144</v>
      </c>
      <c r="I1314" s="60">
        <f>(Table8[[#This Row],[Adj Close]]-Table8[[#This Row],[Forecast 3 Period]])</f>
        <v>0.30207446000000004</v>
      </c>
      <c r="J1314" s="60">
        <f>Table8[[#This Row],[Erorr ]]^2</f>
        <v>9.124897938429162E-2</v>
      </c>
      <c r="K1314" s="60">
        <f>ABS(Table8[[#This Row],[Erorr ]])</f>
        <v>0.30207446000000004</v>
      </c>
      <c r="L1314" s="8">
        <f>Table8[[#This Row],[Abs Erorr ]]/Table8[[#This Row],[Adj Close]]</f>
        <v>2.7522783956162957E-3</v>
      </c>
      <c r="M1314" s="64">
        <f t="shared" si="41"/>
        <v>109.50209810000001</v>
      </c>
      <c r="N1314" s="60">
        <f>(Table8[[#This Row],[Adj Close]]-Table8[[#This Row],[Forecast 6 Period ]])</f>
        <v>0.25222779999998579</v>
      </c>
      <c r="O1314" s="60">
        <f>Table8[[#This Row],[Erorr 2]]^2</f>
        <v>6.3618863092832836E-2</v>
      </c>
      <c r="P1314" s="60">
        <f>ABS(Table8[[#This Row],[Erorr 2]])</f>
        <v>0.25222779999998579</v>
      </c>
      <c r="Q1314" s="8">
        <f>Table8[[#This Row],[Abs Erorr 4]]/Table8[[#This Row],[Adj Close]]</f>
        <v>2.2981126067850577E-3</v>
      </c>
    </row>
    <row r="1315" spans="6:17" x14ac:dyDescent="0.3">
      <c r="F1315" s="97">
        <v>45372</v>
      </c>
      <c r="G1315" s="98">
        <v>107.2619476</v>
      </c>
      <c r="H1315" s="60">
        <f t="shared" si="40"/>
        <v>109.07839434000002</v>
      </c>
      <c r="I1315" s="60">
        <f>(Table8[[#This Row],[Adj Close]]-Table8[[#This Row],[Forecast 3 Period]])</f>
        <v>-1.8164467400000177</v>
      </c>
      <c r="J1315" s="60">
        <f>Table8[[#This Row],[Erorr ]]^2</f>
        <v>3.2994787592566919</v>
      </c>
      <c r="K1315" s="60">
        <f>ABS(Table8[[#This Row],[Erorr ]])</f>
        <v>1.8164467400000177</v>
      </c>
      <c r="L1315" s="8">
        <f>Table8[[#This Row],[Abs Erorr ]]/Table8[[#This Row],[Adj Close]]</f>
        <v>1.6934679824888967E-2</v>
      </c>
      <c r="M1315" s="64">
        <f t="shared" si="41"/>
        <v>109.76629030000001</v>
      </c>
      <c r="N1315" s="60">
        <f>(Table8[[#This Row],[Adj Close]]-Table8[[#This Row],[Forecast 6 Period ]])</f>
        <v>-2.5043427000000094</v>
      </c>
      <c r="O1315" s="60">
        <f>Table8[[#This Row],[Erorr 2]]^2</f>
        <v>6.2717323590433365</v>
      </c>
      <c r="P1315" s="60">
        <f>ABS(Table8[[#This Row],[Erorr 2]])</f>
        <v>2.5043427000000094</v>
      </c>
      <c r="Q1315" s="8">
        <f>Table8[[#This Row],[Abs Erorr 4]]/Table8[[#This Row],[Adj Close]]</f>
        <v>2.3347913738609099E-2</v>
      </c>
    </row>
    <row r="1316" spans="6:17" x14ac:dyDescent="0.3">
      <c r="F1316" s="97">
        <v>45373</v>
      </c>
      <c r="G1316" s="98">
        <v>107.780365</v>
      </c>
      <c r="H1316" s="60">
        <f t="shared" si="40"/>
        <v>108.47922592</v>
      </c>
      <c r="I1316" s="60">
        <f>(Table8[[#This Row],[Adj Close]]-Table8[[#This Row],[Forecast 3 Period]])</f>
        <v>-0.69886092000000133</v>
      </c>
      <c r="J1316" s="60">
        <f>Table8[[#This Row],[Erorr ]]^2</f>
        <v>0.48840658550324828</v>
      </c>
      <c r="K1316" s="60">
        <f>ABS(Table8[[#This Row],[Erorr ]])</f>
        <v>0.69886092000000133</v>
      </c>
      <c r="L1316" s="8">
        <f>Table8[[#This Row],[Abs Erorr ]]/Table8[[#This Row],[Adj Close]]</f>
        <v>6.4841209249940964E-3</v>
      </c>
      <c r="M1316" s="64">
        <f t="shared" si="41"/>
        <v>109.16911622000002</v>
      </c>
      <c r="N1316" s="60">
        <f>(Table8[[#This Row],[Adj Close]]-Table8[[#This Row],[Forecast 6 Period ]])</f>
        <v>-1.3887512200000174</v>
      </c>
      <c r="O1316" s="60">
        <f>Table8[[#This Row],[Erorr 2]]^2</f>
        <v>1.9286299510515368</v>
      </c>
      <c r="P1316" s="60">
        <f>ABS(Table8[[#This Row],[Erorr 2]])</f>
        <v>1.3887512200000174</v>
      </c>
      <c r="Q1316" s="8">
        <f>Table8[[#This Row],[Abs Erorr 4]]/Table8[[#This Row],[Adj Close]]</f>
        <v>1.2885011291249731E-2</v>
      </c>
    </row>
    <row r="1317" spans="6:17" x14ac:dyDescent="0.3">
      <c r="F1317" s="97">
        <v>45376</v>
      </c>
      <c r="G1317" s="98">
        <v>109.9537201</v>
      </c>
      <c r="H1317" s="60">
        <f t="shared" si="40"/>
        <v>108.21702804999998</v>
      </c>
      <c r="I1317" s="60">
        <f>(Table8[[#This Row],[Adj Close]]-Table8[[#This Row],[Forecast 3 Period]])</f>
        <v>1.7366920500000163</v>
      </c>
      <c r="J1317" s="60">
        <f>Table8[[#This Row],[Erorr ]]^2</f>
        <v>3.016099276533259</v>
      </c>
      <c r="K1317" s="60">
        <f>ABS(Table8[[#This Row],[Erorr ]])</f>
        <v>1.7366920500000163</v>
      </c>
      <c r="L1317" s="8">
        <f>Table8[[#This Row],[Abs Erorr ]]/Table8[[#This Row],[Adj Close]]</f>
        <v>1.5794754815212624E-2</v>
      </c>
      <c r="M1317" s="64">
        <f t="shared" si="41"/>
        <v>108.69855576000002</v>
      </c>
      <c r="N1317" s="60">
        <f>(Table8[[#This Row],[Adj Close]]-Table8[[#This Row],[Forecast 6 Period ]])</f>
        <v>1.255164339999979</v>
      </c>
      <c r="O1317" s="60">
        <f>Table8[[#This Row],[Erorr 2]]^2</f>
        <v>1.575437520407583</v>
      </c>
      <c r="P1317" s="60">
        <f>ABS(Table8[[#This Row],[Erorr 2]])</f>
        <v>1.255164339999979</v>
      </c>
      <c r="Q1317" s="8">
        <f>Table8[[#This Row],[Abs Erorr 4]]/Table8[[#This Row],[Adj Close]]</f>
        <v>1.1415387663631938E-2</v>
      </c>
    </row>
    <row r="1318" spans="6:17" x14ac:dyDescent="0.3">
      <c r="F1318" s="97">
        <v>45377</v>
      </c>
      <c r="G1318" s="98">
        <v>110.1132278</v>
      </c>
      <c r="H1318" s="60">
        <f t="shared" si="40"/>
        <v>108.49418181999999</v>
      </c>
      <c r="I1318" s="60">
        <f>(Table8[[#This Row],[Adj Close]]-Table8[[#This Row],[Forecast 3 Period]])</f>
        <v>1.6190459800000099</v>
      </c>
      <c r="J1318" s="60">
        <f>Table8[[#This Row],[Erorr ]]^2</f>
        <v>2.6213098853541923</v>
      </c>
      <c r="K1318" s="60">
        <f>ABS(Table8[[#This Row],[Erorr ]])</f>
        <v>1.6190459800000099</v>
      </c>
      <c r="L1318" s="8">
        <f>Table8[[#This Row],[Abs Erorr ]]/Table8[[#This Row],[Adj Close]]</f>
        <v>1.4703464900154437E-2</v>
      </c>
      <c r="M1318" s="64">
        <f t="shared" si="41"/>
        <v>108.67562638000001</v>
      </c>
      <c r="N1318" s="60">
        <f>(Table8[[#This Row],[Adj Close]]-Table8[[#This Row],[Forecast 6 Period ]])</f>
        <v>1.4376014199999929</v>
      </c>
      <c r="O1318" s="60">
        <f>Table8[[#This Row],[Erorr 2]]^2</f>
        <v>2.0666978427859961</v>
      </c>
      <c r="P1318" s="60">
        <f>ABS(Table8[[#This Row],[Erorr 2]])</f>
        <v>1.4376014199999929</v>
      </c>
      <c r="Q1318" s="8">
        <f>Table8[[#This Row],[Abs Erorr 4]]/Table8[[#This Row],[Adj Close]]</f>
        <v>1.3055665052441528E-2</v>
      </c>
    </row>
    <row r="1319" spans="6:17" x14ac:dyDescent="0.3">
      <c r="F1319" s="97">
        <v>45378</v>
      </c>
      <c r="G1319" s="98">
        <v>110.85097500000001</v>
      </c>
      <c r="H1319" s="60">
        <f t="shared" si="40"/>
        <v>109.36551665</v>
      </c>
      <c r="I1319" s="60">
        <f>(Table8[[#This Row],[Adj Close]]-Table8[[#This Row],[Forecast 3 Period]])</f>
        <v>1.4854583500000018</v>
      </c>
      <c r="J1319" s="60">
        <f>Table8[[#This Row],[Erorr ]]^2</f>
        <v>2.2065865095847279</v>
      </c>
      <c r="K1319" s="60">
        <f>ABS(Table8[[#This Row],[Erorr ]])</f>
        <v>1.4854583500000018</v>
      </c>
      <c r="L1319" s="8">
        <f>Table8[[#This Row],[Abs Erorr ]]/Table8[[#This Row],[Adj Close]]</f>
        <v>1.3400498732645353E-2</v>
      </c>
      <c r="M1319" s="64">
        <f t="shared" si="41"/>
        <v>108.88000106</v>
      </c>
      <c r="N1319" s="60">
        <f>(Table8[[#This Row],[Adj Close]]-Table8[[#This Row],[Forecast 6 Period ]])</f>
        <v>1.9709739400000075</v>
      </c>
      <c r="O1319" s="60">
        <f>Table8[[#This Row],[Erorr 2]]^2</f>
        <v>3.884738272159153</v>
      </c>
      <c r="P1319" s="60">
        <f>ABS(Table8[[#This Row],[Erorr 2]])</f>
        <v>1.9709739400000075</v>
      </c>
      <c r="Q1319" s="8">
        <f>Table8[[#This Row],[Abs Erorr 4]]/Table8[[#This Row],[Adj Close]]</f>
        <v>1.7780393361447721E-2</v>
      </c>
    </row>
    <row r="1320" spans="6:17" x14ac:dyDescent="0.3">
      <c r="F1320" s="97">
        <v>45379</v>
      </c>
      <c r="G1320" s="98">
        <v>111.73825840000001</v>
      </c>
      <c r="H1320" s="60">
        <f t="shared" si="40"/>
        <v>110.36047437000002</v>
      </c>
      <c r="I1320" s="60">
        <f>(Table8[[#This Row],[Adj Close]]-Table8[[#This Row],[Forecast 3 Period]])</f>
        <v>1.3777840299999866</v>
      </c>
      <c r="J1320" s="60">
        <f>Table8[[#This Row],[Erorr ]]^2</f>
        <v>1.8982888333230039</v>
      </c>
      <c r="K1320" s="60">
        <f>ABS(Table8[[#This Row],[Erorr ]])</f>
        <v>1.3777840299999866</v>
      </c>
      <c r="L1320" s="8">
        <f>Table8[[#This Row],[Abs Erorr ]]/Table8[[#This Row],[Adj Close]]</f>
        <v>1.2330459143794804E-2</v>
      </c>
      <c r="M1320" s="64">
        <f t="shared" si="41"/>
        <v>109.44128492999999</v>
      </c>
      <c r="N1320" s="60">
        <f>(Table8[[#This Row],[Adj Close]]-Table8[[#This Row],[Forecast 6 Period ]])</f>
        <v>2.2969734700000117</v>
      </c>
      <c r="O1320" s="60">
        <f>Table8[[#This Row],[Erorr 2]]^2</f>
        <v>5.2760871218838945</v>
      </c>
      <c r="P1320" s="60">
        <f>ABS(Table8[[#This Row],[Erorr 2]])</f>
        <v>2.2969734700000117</v>
      </c>
      <c r="Q1320" s="8">
        <f>Table8[[#This Row],[Abs Erorr 4]]/Table8[[#This Row],[Adj Close]]</f>
        <v>2.0556732339404457E-2</v>
      </c>
    </row>
    <row r="1321" spans="6:17" x14ac:dyDescent="0.3">
      <c r="F1321" s="97">
        <v>45383</v>
      </c>
      <c r="G1321" s="98">
        <v>111.38932800000001</v>
      </c>
      <c r="H1321" s="60">
        <f t="shared" si="40"/>
        <v>110.98456420000001</v>
      </c>
      <c r="I1321" s="60">
        <f>(Table8[[#This Row],[Adj Close]]-Table8[[#This Row],[Forecast 3 Period]])</f>
        <v>0.40476379999999779</v>
      </c>
      <c r="J1321" s="60">
        <f>Table8[[#This Row],[Erorr ]]^2</f>
        <v>0.1638337337904382</v>
      </c>
      <c r="K1321" s="60">
        <f>ABS(Table8[[#This Row],[Erorr ]])</f>
        <v>0.40476379999999779</v>
      </c>
      <c r="L1321" s="8">
        <f>Table8[[#This Row],[Abs Erorr ]]/Table8[[#This Row],[Adj Close]]</f>
        <v>3.633775400817552E-3</v>
      </c>
      <c r="M1321" s="64">
        <f t="shared" si="41"/>
        <v>110.03546752000001</v>
      </c>
      <c r="N1321" s="60">
        <f>(Table8[[#This Row],[Adj Close]]-Table8[[#This Row],[Forecast 6 Period ]])</f>
        <v>1.3538604799999945</v>
      </c>
      <c r="O1321" s="60">
        <f>Table8[[#This Row],[Erorr 2]]^2</f>
        <v>1.8329381993058154</v>
      </c>
      <c r="P1321" s="60">
        <f>ABS(Table8[[#This Row],[Erorr 2]])</f>
        <v>1.3538604799999945</v>
      </c>
      <c r="Q1321" s="8">
        <f>Table8[[#This Row],[Abs Erorr 4]]/Table8[[#This Row],[Adj Close]]</f>
        <v>1.215431050989009E-2</v>
      </c>
    </row>
    <row r="1322" spans="6:17" x14ac:dyDescent="0.3">
      <c r="F1322" s="97">
        <v>45384</v>
      </c>
      <c r="G1322" s="98">
        <v>108.567955</v>
      </c>
      <c r="H1322" s="60">
        <f t="shared" si="40"/>
        <v>111.33250122000001</v>
      </c>
      <c r="I1322" s="60">
        <f>(Table8[[#This Row],[Adj Close]]-Table8[[#This Row],[Forecast 3 Period]])</f>
        <v>-2.7645462200000139</v>
      </c>
      <c r="J1322" s="60">
        <f>Table8[[#This Row],[Erorr ]]^2</f>
        <v>7.6427158025163653</v>
      </c>
      <c r="K1322" s="60">
        <f>ABS(Table8[[#This Row],[Erorr ]])</f>
        <v>2.7645462200000139</v>
      </c>
      <c r="L1322" s="8">
        <f>Table8[[#This Row],[Abs Erorr ]]/Table8[[#This Row],[Adj Close]]</f>
        <v>2.5463740382694083E-2</v>
      </c>
      <c r="M1322" s="64">
        <f t="shared" si="41"/>
        <v>110.59176635</v>
      </c>
      <c r="N1322" s="60">
        <f>(Table8[[#This Row],[Adj Close]]-Table8[[#This Row],[Forecast 6 Period ]])</f>
        <v>-2.0238113500000026</v>
      </c>
      <c r="O1322" s="60">
        <f>Table8[[#This Row],[Erorr 2]]^2</f>
        <v>4.0958123803888329</v>
      </c>
      <c r="P1322" s="60">
        <f>ABS(Table8[[#This Row],[Erorr 2]])</f>
        <v>2.0238113500000026</v>
      </c>
      <c r="Q1322" s="8">
        <f>Table8[[#This Row],[Abs Erorr 4]]/Table8[[#This Row],[Adj Close]]</f>
        <v>1.8640964085581264E-2</v>
      </c>
    </row>
    <row r="1323" spans="6:17" x14ac:dyDescent="0.3">
      <c r="F1323" s="97">
        <v>45385</v>
      </c>
      <c r="G1323" s="98">
        <v>108.4184113</v>
      </c>
      <c r="H1323" s="60">
        <f t="shared" si="40"/>
        <v>110.36545791999998</v>
      </c>
      <c r="I1323" s="60">
        <f>(Table8[[#This Row],[Adj Close]]-Table8[[#This Row],[Forecast 3 Period]])</f>
        <v>-1.9470466199999805</v>
      </c>
      <c r="J1323" s="60">
        <f>Table8[[#This Row],[Erorr ]]^2</f>
        <v>3.7909905404533486</v>
      </c>
      <c r="K1323" s="60">
        <f>ABS(Table8[[#This Row],[Erorr ]])</f>
        <v>1.9470466199999805</v>
      </c>
      <c r="L1323" s="8">
        <f>Table8[[#This Row],[Abs Erorr ]]/Table8[[#This Row],[Adj Close]]</f>
        <v>1.7958634485174204E-2</v>
      </c>
      <c r="M1323" s="64">
        <f t="shared" si="41"/>
        <v>110.51599807000001</v>
      </c>
      <c r="N1323" s="60">
        <f>(Table8[[#This Row],[Adj Close]]-Table8[[#This Row],[Forecast 6 Period ]])</f>
        <v>-2.0975867700000066</v>
      </c>
      <c r="O1323" s="60">
        <f>Table8[[#This Row],[Erorr 2]]^2</f>
        <v>4.3998702576790603</v>
      </c>
      <c r="P1323" s="60">
        <f>ABS(Table8[[#This Row],[Erorr 2]])</f>
        <v>2.0975867700000066</v>
      </c>
      <c r="Q1323" s="8">
        <f>Table8[[#This Row],[Abs Erorr 4]]/Table8[[#This Row],[Adj Close]]</f>
        <v>1.9347145423445313E-2</v>
      </c>
    </row>
    <row r="1324" spans="6:17" x14ac:dyDescent="0.3">
      <c r="F1324" s="97">
        <v>45386</v>
      </c>
      <c r="G1324" s="98">
        <v>107.9897232</v>
      </c>
      <c r="H1324" s="60">
        <f t="shared" si="40"/>
        <v>109.35454942000001</v>
      </c>
      <c r="I1324" s="60">
        <f>(Table8[[#This Row],[Adj Close]]-Table8[[#This Row],[Forecast 3 Period]])</f>
        <v>-1.3648262200000119</v>
      </c>
      <c r="J1324" s="60">
        <f>Table8[[#This Row],[Erorr ]]^2</f>
        <v>1.8627506107995209</v>
      </c>
      <c r="K1324" s="60">
        <f>ABS(Table8[[#This Row],[Erorr ]])</f>
        <v>1.3648262200000119</v>
      </c>
      <c r="L1324" s="8">
        <f>Table8[[#This Row],[Abs Erorr ]]/Table8[[#This Row],[Adj Close]]</f>
        <v>1.2638482436632561E-2</v>
      </c>
      <c r="M1324" s="64">
        <f t="shared" si="41"/>
        <v>110.11921082000001</v>
      </c>
      <c r="N1324" s="60">
        <f>(Table8[[#This Row],[Adj Close]]-Table8[[#This Row],[Forecast 6 Period ]])</f>
        <v>-2.1294876200000061</v>
      </c>
      <c r="O1324" s="60">
        <f>Table8[[#This Row],[Erorr 2]]^2</f>
        <v>4.5347175237332902</v>
      </c>
      <c r="P1324" s="60">
        <f>ABS(Table8[[#This Row],[Erorr 2]])</f>
        <v>2.1294876200000061</v>
      </c>
      <c r="Q1324" s="8">
        <f>Table8[[#This Row],[Abs Erorr 4]]/Table8[[#This Row],[Adj Close]]</f>
        <v>1.9719354369083206E-2</v>
      </c>
    </row>
    <row r="1325" spans="6:17" x14ac:dyDescent="0.3">
      <c r="F1325" s="97">
        <v>45387</v>
      </c>
      <c r="G1325" s="98">
        <v>108.87700649999999</v>
      </c>
      <c r="H1325" s="60">
        <f t="shared" si="40"/>
        <v>108.29179917</v>
      </c>
      <c r="I1325" s="60">
        <f>(Table8[[#This Row],[Adj Close]]-Table8[[#This Row],[Forecast 3 Period]])</f>
        <v>0.5852073299999887</v>
      </c>
      <c r="J1325" s="60">
        <f>Table8[[#This Row],[Erorr ]]^2</f>
        <v>0.34246761908571566</v>
      </c>
      <c r="K1325" s="60">
        <f>ABS(Table8[[#This Row],[Erorr ]])</f>
        <v>0.5852073299999887</v>
      </c>
      <c r="L1325" s="8">
        <f>Table8[[#This Row],[Abs Erorr ]]/Table8[[#This Row],[Adj Close]]</f>
        <v>5.3749395654075841E-3</v>
      </c>
      <c r="M1325" s="64">
        <f t="shared" si="41"/>
        <v>109.53200684000001</v>
      </c>
      <c r="N1325" s="60">
        <f>(Table8[[#This Row],[Adj Close]]-Table8[[#This Row],[Forecast 6 Period ]])</f>
        <v>-0.65500034000001506</v>
      </c>
      <c r="O1325" s="60">
        <f>Table8[[#This Row],[Erorr 2]]^2</f>
        <v>0.42902544540013532</v>
      </c>
      <c r="P1325" s="60">
        <f>ABS(Table8[[#This Row],[Erorr 2]])</f>
        <v>0.65500034000001506</v>
      </c>
      <c r="Q1325" s="8">
        <f>Table8[[#This Row],[Abs Erorr 4]]/Table8[[#This Row],[Adj Close]]</f>
        <v>6.015965731019755E-3</v>
      </c>
    </row>
    <row r="1326" spans="6:17" x14ac:dyDescent="0.3">
      <c r="F1326" s="97">
        <v>45390</v>
      </c>
      <c r="G1326" s="98">
        <v>110.502037</v>
      </c>
      <c r="H1326" s="60">
        <f t="shared" si="40"/>
        <v>108.47324294999999</v>
      </c>
      <c r="I1326" s="60">
        <f>(Table8[[#This Row],[Adj Close]]-Table8[[#This Row],[Forecast 3 Period]])</f>
        <v>2.0287940500000161</v>
      </c>
      <c r="J1326" s="60">
        <f>Table8[[#This Row],[Erorr ]]^2</f>
        <v>4.1160052973154677</v>
      </c>
      <c r="K1326" s="60">
        <f>ABS(Table8[[#This Row],[Erorr ]])</f>
        <v>2.0287940500000161</v>
      </c>
      <c r="L1326" s="8">
        <f>Table8[[#This Row],[Abs Erorr ]]/Table8[[#This Row],[Adj Close]]</f>
        <v>1.8359788697832023E-2</v>
      </c>
      <c r="M1326" s="64">
        <f t="shared" si="41"/>
        <v>109.08337784000001</v>
      </c>
      <c r="N1326" s="60">
        <f>(Table8[[#This Row],[Adj Close]]-Table8[[#This Row],[Forecast 6 Period ]])</f>
        <v>1.41865915999999</v>
      </c>
      <c r="O1326" s="60">
        <f>Table8[[#This Row],[Erorr 2]]^2</f>
        <v>2.0125938122518772</v>
      </c>
      <c r="P1326" s="60">
        <f>ABS(Table8[[#This Row],[Erorr 2]])</f>
        <v>1.41865915999999</v>
      </c>
      <c r="Q1326" s="8">
        <f>Table8[[#This Row],[Abs Erorr 4]]/Table8[[#This Row],[Adj Close]]</f>
        <v>1.2838307768027751E-2</v>
      </c>
    </row>
    <row r="1327" spans="6:17" x14ac:dyDescent="0.3">
      <c r="F1327" s="97">
        <v>45391</v>
      </c>
      <c r="G1327" s="98">
        <v>108.9966431</v>
      </c>
      <c r="H1327" s="60">
        <f t="shared" si="40"/>
        <v>109.26083371</v>
      </c>
      <c r="I1327" s="60">
        <f>(Table8[[#This Row],[Adj Close]]-Table8[[#This Row],[Forecast 3 Period]])</f>
        <v>-0.26419060999999999</v>
      </c>
      <c r="J1327" s="60">
        <f>Table8[[#This Row],[Erorr ]]^2</f>
        <v>6.9796678412172103E-2</v>
      </c>
      <c r="K1327" s="60">
        <f>ABS(Table8[[#This Row],[Erorr ]])</f>
        <v>0.26419060999999999</v>
      </c>
      <c r="L1327" s="8">
        <f>Table8[[#This Row],[Abs Erorr ]]/Table8[[#This Row],[Adj Close]]</f>
        <v>2.4238417118737851E-3</v>
      </c>
      <c r="M1327" s="64">
        <f t="shared" si="41"/>
        <v>109.15316390000001</v>
      </c>
      <c r="N1327" s="60">
        <f>(Table8[[#This Row],[Adj Close]]-Table8[[#This Row],[Forecast 6 Period ]])</f>
        <v>-0.15652080000000979</v>
      </c>
      <c r="O1327" s="60">
        <f>Table8[[#This Row],[Erorr 2]]^2</f>
        <v>2.4498760832643064E-2</v>
      </c>
      <c r="P1327" s="60">
        <f>ABS(Table8[[#This Row],[Erorr 2]])</f>
        <v>0.15652080000000979</v>
      </c>
      <c r="Q1327" s="8">
        <f>Table8[[#This Row],[Abs Erorr 4]]/Table8[[#This Row],[Adj Close]]</f>
        <v>1.4360148675075094E-3</v>
      </c>
    </row>
    <row r="1328" spans="6:17" x14ac:dyDescent="0.3">
      <c r="F1328" s="97">
        <v>45392</v>
      </c>
      <c r="G1328" s="98">
        <v>107.5111847</v>
      </c>
      <c r="H1328" s="60">
        <f t="shared" si="40"/>
        <v>109.41237029</v>
      </c>
      <c r="I1328" s="60">
        <f>(Table8[[#This Row],[Adj Close]]-Table8[[#This Row],[Forecast 3 Period]])</f>
        <v>-1.9011855899999972</v>
      </c>
      <c r="J1328" s="60">
        <f>Table8[[#This Row],[Erorr ]]^2</f>
        <v>3.6145066476236374</v>
      </c>
      <c r="K1328" s="60">
        <f>ABS(Table8[[#This Row],[Erorr ]])</f>
        <v>1.9011855899999972</v>
      </c>
      <c r="L1328" s="8">
        <f>Table8[[#This Row],[Abs Erorr ]]/Table8[[#This Row],[Adj Close]]</f>
        <v>1.768360748051544E-2</v>
      </c>
      <c r="M1328" s="64">
        <f t="shared" si="41"/>
        <v>108.97171859000002</v>
      </c>
      <c r="N1328" s="60">
        <f>(Table8[[#This Row],[Adj Close]]-Table8[[#This Row],[Forecast 6 Period ]])</f>
        <v>-1.460533890000022</v>
      </c>
      <c r="O1328" s="60">
        <f>Table8[[#This Row],[Erorr 2]]^2</f>
        <v>2.1331592438385965</v>
      </c>
      <c r="P1328" s="60">
        <f>ABS(Table8[[#This Row],[Erorr 2]])</f>
        <v>1.460533890000022</v>
      </c>
      <c r="Q1328" s="8">
        <f>Table8[[#This Row],[Abs Erorr 4]]/Table8[[#This Row],[Adj Close]]</f>
        <v>1.3584948338868244E-2</v>
      </c>
    </row>
    <row r="1329" spans="6:17" x14ac:dyDescent="0.3">
      <c r="F1329" s="97">
        <v>45393</v>
      </c>
      <c r="G1329" s="98">
        <v>107.6607285</v>
      </c>
      <c r="H1329" s="60">
        <f t="shared" si="40"/>
        <v>108.85407791</v>
      </c>
      <c r="I1329" s="60">
        <f>(Table8[[#This Row],[Adj Close]]-Table8[[#This Row],[Forecast 3 Period]])</f>
        <v>-1.1933494099999962</v>
      </c>
      <c r="J1329" s="60">
        <f>Table8[[#This Row],[Erorr ]]^2</f>
        <v>1.424082814347339</v>
      </c>
      <c r="K1329" s="60">
        <f>ABS(Table8[[#This Row],[Erorr ]])</f>
        <v>1.1933494099999962</v>
      </c>
      <c r="L1329" s="8">
        <f>Table8[[#This Row],[Abs Erorr ]]/Table8[[#This Row],[Adj Close]]</f>
        <v>1.1084351988199636E-2</v>
      </c>
      <c r="M1329" s="64">
        <f t="shared" si="41"/>
        <v>108.81818771</v>
      </c>
      <c r="N1329" s="60">
        <f>(Table8[[#This Row],[Adj Close]]-Table8[[#This Row],[Forecast 6 Period ]])</f>
        <v>-1.157459209999999</v>
      </c>
      <c r="O1329" s="60">
        <f>Table8[[#This Row],[Erorr 2]]^2</f>
        <v>1.3397118228138216</v>
      </c>
      <c r="P1329" s="60">
        <f>ABS(Table8[[#This Row],[Erorr 2]])</f>
        <v>1.157459209999999</v>
      </c>
      <c r="Q1329" s="8">
        <f>Table8[[#This Row],[Abs Erorr 4]]/Table8[[#This Row],[Adj Close]]</f>
        <v>1.0750988091261141E-2</v>
      </c>
    </row>
    <row r="1330" spans="6:17" x14ac:dyDescent="0.3">
      <c r="F1330" s="97">
        <v>45394</v>
      </c>
      <c r="G1330" s="98">
        <v>103.633049</v>
      </c>
      <c r="H1330" s="60">
        <f t="shared" si="40"/>
        <v>108.01663973999999</v>
      </c>
      <c r="I1330" s="60">
        <f>(Table8[[#This Row],[Adj Close]]-Table8[[#This Row],[Forecast 3 Period]])</f>
        <v>-4.3835907399999883</v>
      </c>
      <c r="J1330" s="60">
        <f>Table8[[#This Row],[Erorr ]]^2</f>
        <v>19.215867775813646</v>
      </c>
      <c r="K1330" s="60">
        <f>ABS(Table8[[#This Row],[Erorr ]])</f>
        <v>4.3835907399999883</v>
      </c>
      <c r="L1330" s="8">
        <f>Table8[[#This Row],[Abs Erorr ]]/Table8[[#This Row],[Adj Close]]</f>
        <v>4.2299158254042957E-2</v>
      </c>
      <c r="M1330" s="64">
        <f t="shared" si="41"/>
        <v>108.62079163</v>
      </c>
      <c r="N1330" s="60">
        <f>(Table8[[#This Row],[Adj Close]]-Table8[[#This Row],[Forecast 6 Period ]])</f>
        <v>-4.9877426299999996</v>
      </c>
      <c r="O1330" s="60">
        <f>Table8[[#This Row],[Erorr 2]]^2</f>
        <v>24.877576543119314</v>
      </c>
      <c r="P1330" s="60">
        <f>ABS(Table8[[#This Row],[Erorr 2]])</f>
        <v>4.9877426299999996</v>
      </c>
      <c r="Q1330" s="8">
        <f>Table8[[#This Row],[Abs Erorr 4]]/Table8[[#This Row],[Adj Close]]</f>
        <v>4.8128880488694292E-2</v>
      </c>
    </row>
    <row r="1331" spans="6:17" x14ac:dyDescent="0.3">
      <c r="F1331" s="97">
        <v>45397</v>
      </c>
      <c r="G1331" s="98">
        <v>107.7305145</v>
      </c>
      <c r="H1331" s="60">
        <f t="shared" si="40"/>
        <v>106.00479356000001</v>
      </c>
      <c r="I1331" s="60">
        <f>(Table8[[#This Row],[Adj Close]]-Table8[[#This Row],[Forecast 3 Period]])</f>
        <v>1.725720939999988</v>
      </c>
      <c r="J1331" s="60">
        <f>Table8[[#This Row],[Erorr ]]^2</f>
        <v>2.9781127627544421</v>
      </c>
      <c r="K1331" s="60">
        <f>ABS(Table8[[#This Row],[Erorr ]])</f>
        <v>1.725720939999988</v>
      </c>
      <c r="L1331" s="8">
        <f>Table8[[#This Row],[Abs Erorr ]]/Table8[[#This Row],[Adj Close]]</f>
        <v>1.6018868451612083E-2</v>
      </c>
      <c r="M1331" s="64">
        <f t="shared" si="41"/>
        <v>107.49822541</v>
      </c>
      <c r="N1331" s="60">
        <f>(Table8[[#This Row],[Adj Close]]-Table8[[#This Row],[Forecast 6 Period ]])</f>
        <v>0.23228908999999476</v>
      </c>
      <c r="O1331" s="60">
        <f>Table8[[#This Row],[Erorr 2]]^2</f>
        <v>5.3958221333025663E-2</v>
      </c>
      <c r="P1331" s="60">
        <f>ABS(Table8[[#This Row],[Erorr 2]])</f>
        <v>0.23228908999999476</v>
      </c>
      <c r="Q1331" s="8">
        <f>Table8[[#This Row],[Abs Erorr 4]]/Table8[[#This Row],[Adj Close]]</f>
        <v>2.1562051483565016E-3</v>
      </c>
    </row>
    <row r="1332" spans="6:17" x14ac:dyDescent="0.3">
      <c r="F1332" s="97">
        <v>45398</v>
      </c>
      <c r="G1332" s="98">
        <v>110.67152400000001</v>
      </c>
      <c r="H1332" s="60">
        <f t="shared" si="40"/>
        <v>106.48033905</v>
      </c>
      <c r="I1332" s="60">
        <f>(Table8[[#This Row],[Adj Close]]-Table8[[#This Row],[Forecast 3 Period]])</f>
        <v>4.1911849500000073</v>
      </c>
      <c r="J1332" s="60">
        <f>Table8[[#This Row],[Erorr ]]^2</f>
        <v>17.566031285106565</v>
      </c>
      <c r="K1332" s="60">
        <f>ABS(Table8[[#This Row],[Erorr ]])</f>
        <v>4.1911849500000073</v>
      </c>
      <c r="L1332" s="8">
        <f>Table8[[#This Row],[Abs Erorr ]]/Table8[[#This Row],[Adj Close]]</f>
        <v>3.7870490967486875E-2</v>
      </c>
      <c r="M1332" s="64">
        <f t="shared" si="41"/>
        <v>107.25696335000001</v>
      </c>
      <c r="N1332" s="60">
        <f>(Table8[[#This Row],[Adj Close]]-Table8[[#This Row],[Forecast 6 Period ]])</f>
        <v>3.4145606499999985</v>
      </c>
      <c r="O1332" s="60">
        <f>Table8[[#This Row],[Erorr 2]]^2</f>
        <v>11.659224432528413</v>
      </c>
      <c r="P1332" s="60">
        <f>ABS(Table8[[#This Row],[Erorr 2]])</f>
        <v>3.4145606499999985</v>
      </c>
      <c r="Q1332" s="8">
        <f>Table8[[#This Row],[Abs Erorr 4]]/Table8[[#This Row],[Adj Close]]</f>
        <v>3.0853109513518568E-2</v>
      </c>
    </row>
    <row r="1333" spans="6:17" x14ac:dyDescent="0.3">
      <c r="F1333" s="97">
        <v>45399</v>
      </c>
      <c r="G1333" s="98">
        <v>116.8725586</v>
      </c>
      <c r="H1333" s="60">
        <f t="shared" si="40"/>
        <v>107.67767865</v>
      </c>
      <c r="I1333" s="60">
        <f>(Table8[[#This Row],[Adj Close]]-Table8[[#This Row],[Forecast 3 Period]])</f>
        <v>9.1948799500000007</v>
      </c>
      <c r="J1333" s="60">
        <f>Table8[[#This Row],[Erorr ]]^2</f>
        <v>84.545817294912013</v>
      </c>
      <c r="K1333" s="60">
        <f>ABS(Table8[[#This Row],[Erorr ]])</f>
        <v>9.1948799500000007</v>
      </c>
      <c r="L1333" s="8">
        <f>Table8[[#This Row],[Abs Erorr ]]/Table8[[#This Row],[Adj Close]]</f>
        <v>7.8674413054220585E-2</v>
      </c>
      <c r="M1333" s="64">
        <f t="shared" si="41"/>
        <v>107.58994598000002</v>
      </c>
      <c r="N1333" s="60">
        <f>(Table8[[#This Row],[Adj Close]]-Table8[[#This Row],[Forecast 6 Period ]])</f>
        <v>9.2826126199999806</v>
      </c>
      <c r="O1333" s="60">
        <f>Table8[[#This Row],[Erorr 2]]^2</f>
        <v>86.166897052982904</v>
      </c>
      <c r="P1333" s="60">
        <f>ABS(Table8[[#This Row],[Erorr 2]])</f>
        <v>9.2826126199999806</v>
      </c>
      <c r="Q1333" s="8">
        <f>Table8[[#This Row],[Abs Erorr 4]]/Table8[[#This Row],[Adj Close]]</f>
        <v>7.9425082595906998E-2</v>
      </c>
    </row>
    <row r="1334" spans="6:17" x14ac:dyDescent="0.3">
      <c r="F1334" s="97">
        <v>45400</v>
      </c>
      <c r="G1334" s="98">
        <v>119.3649368</v>
      </c>
      <c r="H1334" s="60">
        <f t="shared" si="40"/>
        <v>112.26963498999999</v>
      </c>
      <c r="I1334" s="60">
        <f>(Table8[[#This Row],[Adj Close]]-Table8[[#This Row],[Forecast 3 Period]])</f>
        <v>7.0953018100000094</v>
      </c>
      <c r="J1334" s="60">
        <f>Table8[[#This Row],[Erorr ]]^2</f>
        <v>50.343307774989412</v>
      </c>
      <c r="K1334" s="60">
        <f>ABS(Table8[[#This Row],[Erorr ]])</f>
        <v>7.0953018100000094</v>
      </c>
      <c r="L1334" s="8">
        <f>Table8[[#This Row],[Abs Erorr ]]/Table8[[#This Row],[Adj Close]]</f>
        <v>5.9442094137648047E-2</v>
      </c>
      <c r="M1334" s="64">
        <f t="shared" si="41"/>
        <v>109.29872054000001</v>
      </c>
      <c r="N1334" s="60">
        <f>(Table8[[#This Row],[Adj Close]]-Table8[[#This Row],[Forecast 6 Period ]])</f>
        <v>10.06621625999999</v>
      </c>
      <c r="O1334" s="60">
        <f>Table8[[#This Row],[Erorr 2]]^2</f>
        <v>101.32870979308819</v>
      </c>
      <c r="P1334" s="60">
        <f>ABS(Table8[[#This Row],[Erorr 2]])</f>
        <v>10.06621625999999</v>
      </c>
      <c r="Q1334" s="8">
        <f>Table8[[#This Row],[Abs Erorr 4]]/Table8[[#This Row],[Adj Close]]</f>
        <v>8.4331433751489993E-2</v>
      </c>
    </row>
    <row r="1335" spans="6:17" x14ac:dyDescent="0.3">
      <c r="F1335" s="97">
        <v>45401</v>
      </c>
      <c r="G1335" s="98">
        <v>119.0359421</v>
      </c>
      <c r="H1335" s="60">
        <f t="shared" si="40"/>
        <v>116.00919949999999</v>
      </c>
      <c r="I1335" s="60">
        <f>(Table8[[#This Row],[Adj Close]]-Table8[[#This Row],[Forecast 3 Period]])</f>
        <v>3.0267426000000057</v>
      </c>
      <c r="J1335" s="60">
        <f>Table8[[#This Row],[Erorr ]]^2</f>
        <v>9.161170766654795</v>
      </c>
      <c r="K1335" s="60">
        <f>ABS(Table8[[#This Row],[Erorr ]])</f>
        <v>3.0267426000000057</v>
      </c>
      <c r="L1335" s="8">
        <f>Table8[[#This Row],[Abs Erorr ]]/Table8[[#This Row],[Adj Close]]</f>
        <v>2.5427131894812851E-2</v>
      </c>
      <c r="M1335" s="64">
        <f t="shared" si="41"/>
        <v>112.05728453</v>
      </c>
      <c r="N1335" s="60">
        <f>(Table8[[#This Row],[Adj Close]]-Table8[[#This Row],[Forecast 6 Period ]])</f>
        <v>6.9786575699999958</v>
      </c>
      <c r="O1335" s="60">
        <f>Table8[[#This Row],[Erorr 2]]^2</f>
        <v>48.701661479318247</v>
      </c>
      <c r="P1335" s="60">
        <f>ABS(Table8[[#This Row],[Erorr 2]])</f>
        <v>6.9786575699999958</v>
      </c>
      <c r="Q1335" s="8">
        <f>Table8[[#This Row],[Abs Erorr 4]]/Table8[[#This Row],[Adj Close]]</f>
        <v>5.8626474045438713E-2</v>
      </c>
    </row>
    <row r="1336" spans="6:17" x14ac:dyDescent="0.3">
      <c r="F1336" s="97">
        <v>45404</v>
      </c>
      <c r="G1336" s="98">
        <v>119.2951508</v>
      </c>
      <c r="H1336" s="60">
        <f t="shared" si="40"/>
        <v>118.48562545999999</v>
      </c>
      <c r="I1336" s="60">
        <f>(Table8[[#This Row],[Adj Close]]-Table8[[#This Row],[Forecast 3 Period]])</f>
        <v>0.80952534000000753</v>
      </c>
      <c r="J1336" s="60">
        <f>Table8[[#This Row],[Erorr ]]^2</f>
        <v>0.65533127610212782</v>
      </c>
      <c r="K1336" s="60">
        <f>ABS(Table8[[#This Row],[Erorr ]])</f>
        <v>0.80952534000000753</v>
      </c>
      <c r="L1336" s="8">
        <f>Table8[[#This Row],[Abs Erorr ]]/Table8[[#This Row],[Adj Close]]</f>
        <v>6.7859031534080391E-3</v>
      </c>
      <c r="M1336" s="64">
        <f t="shared" si="41"/>
        <v>114.32534865</v>
      </c>
      <c r="N1336" s="60">
        <f>(Table8[[#This Row],[Adj Close]]-Table8[[#This Row],[Forecast 6 Period ]])</f>
        <v>4.9698021500000067</v>
      </c>
      <c r="O1336" s="60">
        <f>Table8[[#This Row],[Erorr 2]]^2</f>
        <v>24.69893341014469</v>
      </c>
      <c r="P1336" s="60">
        <f>ABS(Table8[[#This Row],[Erorr 2]])</f>
        <v>4.9698021500000067</v>
      </c>
      <c r="Q1336" s="8">
        <f>Table8[[#This Row],[Abs Erorr 4]]/Table8[[#This Row],[Adj Close]]</f>
        <v>4.1659716398128786E-2</v>
      </c>
    </row>
    <row r="1337" spans="6:17" x14ac:dyDescent="0.3">
      <c r="F1337" s="97">
        <v>45405</v>
      </c>
      <c r="G1337" s="98">
        <v>121.9171295</v>
      </c>
      <c r="H1337" s="60">
        <f t="shared" si="40"/>
        <v>119.23832399</v>
      </c>
      <c r="I1337" s="60">
        <f>(Table8[[#This Row],[Adj Close]]-Table8[[#This Row],[Forecast 3 Period]])</f>
        <v>2.6788055100000037</v>
      </c>
      <c r="J1337" s="60">
        <f>Table8[[#This Row],[Erorr ]]^2</f>
        <v>7.1759989604063801</v>
      </c>
      <c r="K1337" s="60">
        <f>ABS(Table8[[#This Row],[Erorr ]])</f>
        <v>2.6788055100000037</v>
      </c>
      <c r="L1337" s="8">
        <f>Table8[[#This Row],[Abs Erorr ]]/Table8[[#This Row],[Adj Close]]</f>
        <v>2.1972347290214075E-2</v>
      </c>
      <c r="M1337" s="64">
        <f t="shared" si="41"/>
        <v>116.75392151</v>
      </c>
      <c r="N1337" s="60">
        <f>(Table8[[#This Row],[Adj Close]]-Table8[[#This Row],[Forecast 6 Period ]])</f>
        <v>5.1632079900000036</v>
      </c>
      <c r="O1337" s="60">
        <f>Table8[[#This Row],[Erorr 2]]^2</f>
        <v>26.658716747999879</v>
      </c>
      <c r="P1337" s="60">
        <f>ABS(Table8[[#This Row],[Erorr 2]])</f>
        <v>5.1632079900000036</v>
      </c>
      <c r="Q1337" s="8">
        <f>Table8[[#This Row],[Abs Erorr 4]]/Table8[[#This Row],[Adj Close]]</f>
        <v>4.2350143996787618E-2</v>
      </c>
    </row>
    <row r="1338" spans="6:17" x14ac:dyDescent="0.3">
      <c r="F1338" s="97">
        <v>45406</v>
      </c>
      <c r="G1338" s="98">
        <v>121.3488693</v>
      </c>
      <c r="H1338" s="60">
        <f t="shared" si="40"/>
        <v>120.26617967</v>
      </c>
      <c r="I1338" s="60">
        <f>(Table8[[#This Row],[Adj Close]]-Table8[[#This Row],[Forecast 3 Period]])</f>
        <v>1.0826896300000044</v>
      </c>
      <c r="J1338" s="60">
        <f>Table8[[#This Row],[Erorr ]]^2</f>
        <v>1.1722168349095465</v>
      </c>
      <c r="K1338" s="60">
        <f>ABS(Table8[[#This Row],[Erorr ]])</f>
        <v>1.0826896300000044</v>
      </c>
      <c r="L1338" s="8">
        <f>Table8[[#This Row],[Abs Erorr ]]/Table8[[#This Row],[Adj Close]]</f>
        <v>8.9221237597473385E-3</v>
      </c>
      <c r="M1338" s="64">
        <f t="shared" si="41"/>
        <v>118.6770401</v>
      </c>
      <c r="N1338" s="60">
        <f>(Table8[[#This Row],[Adj Close]]-Table8[[#This Row],[Forecast 6 Period ]])</f>
        <v>2.6718292000000048</v>
      </c>
      <c r="O1338" s="60">
        <f>Table8[[#This Row],[Erorr 2]]^2</f>
        <v>7.1386712739726654</v>
      </c>
      <c r="P1338" s="60">
        <f>ABS(Table8[[#This Row],[Erorr 2]])</f>
        <v>2.6718292000000048</v>
      </c>
      <c r="Q1338" s="8">
        <f>Table8[[#This Row],[Abs Erorr 4]]/Table8[[#This Row],[Adj Close]]</f>
        <v>2.2017751095765706E-2</v>
      </c>
    </row>
    <row r="1339" spans="6:17" x14ac:dyDescent="0.3">
      <c r="F1339" s="97">
        <v>45407</v>
      </c>
      <c r="G1339" s="98">
        <v>121.21926120000001</v>
      </c>
      <c r="H1339" s="60">
        <f t="shared" si="40"/>
        <v>120.90323180999999</v>
      </c>
      <c r="I1339" s="60">
        <f>(Table8[[#This Row],[Adj Close]]-Table8[[#This Row],[Forecast 3 Period]])</f>
        <v>0.31602939000001129</v>
      </c>
      <c r="J1339" s="60">
        <f>Table8[[#This Row],[Erorr ]]^2</f>
        <v>9.9874575343779234E-2</v>
      </c>
      <c r="K1339" s="60">
        <f>ABS(Table8[[#This Row],[Erorr ]])</f>
        <v>0.31602939000001129</v>
      </c>
      <c r="L1339" s="8">
        <f>Table8[[#This Row],[Abs Erorr ]]/Table8[[#This Row],[Adj Close]]</f>
        <v>2.6070888971893129E-3</v>
      </c>
      <c r="M1339" s="64">
        <f t="shared" si="41"/>
        <v>119.94316788</v>
      </c>
      <c r="N1339" s="60">
        <f>(Table8[[#This Row],[Adj Close]]-Table8[[#This Row],[Forecast 6 Period ]])</f>
        <v>1.2760933200000011</v>
      </c>
      <c r="O1339" s="60">
        <f>Table8[[#This Row],[Erorr 2]]^2</f>
        <v>1.6284141613486252</v>
      </c>
      <c r="P1339" s="60">
        <f>ABS(Table8[[#This Row],[Erorr 2]])</f>
        <v>1.2760933200000011</v>
      </c>
      <c r="Q1339" s="8">
        <f>Table8[[#This Row],[Abs Erorr 4]]/Table8[[#This Row],[Adj Close]]</f>
        <v>1.0527149789294385E-2</v>
      </c>
    </row>
    <row r="1340" spans="6:17" x14ac:dyDescent="0.3">
      <c r="F1340" s="97">
        <v>45408</v>
      </c>
      <c r="G1340" s="98">
        <v>123.4424667</v>
      </c>
      <c r="H1340" s="60">
        <f t="shared" si="40"/>
        <v>121.46750412</v>
      </c>
      <c r="I1340" s="60">
        <f>(Table8[[#This Row],[Adj Close]]-Table8[[#This Row],[Forecast 3 Period]])</f>
        <v>1.9749625799999961</v>
      </c>
      <c r="J1340" s="60">
        <f>Table8[[#This Row],[Erorr ]]^2</f>
        <v>3.900477192400241</v>
      </c>
      <c r="K1340" s="60">
        <f>ABS(Table8[[#This Row],[Erorr ]])</f>
        <v>1.9749625799999961</v>
      </c>
      <c r="L1340" s="8">
        <f>Table8[[#This Row],[Abs Erorr ]]/Table8[[#This Row],[Adj Close]]</f>
        <v>1.5999053103821329E-2</v>
      </c>
      <c r="M1340" s="64">
        <f t="shared" si="41"/>
        <v>120.59617005</v>
      </c>
      <c r="N1340" s="60">
        <f>(Table8[[#This Row],[Adj Close]]-Table8[[#This Row],[Forecast 6 Period ]])</f>
        <v>2.8462966499999993</v>
      </c>
      <c r="O1340" s="60">
        <f>Table8[[#This Row],[Erorr 2]]^2</f>
        <v>8.1014046198012188</v>
      </c>
      <c r="P1340" s="60">
        <f>ABS(Table8[[#This Row],[Erorr 2]])</f>
        <v>2.8462966499999993</v>
      </c>
      <c r="Q1340" s="8">
        <f>Table8[[#This Row],[Abs Erorr 4]]/Table8[[#This Row],[Adj Close]]</f>
        <v>2.3057678010577211E-2</v>
      </c>
    </row>
    <row r="1341" spans="6:17" x14ac:dyDescent="0.3">
      <c r="F1341" s="97">
        <v>45411</v>
      </c>
      <c r="G1341" s="98">
        <v>125.1572189</v>
      </c>
      <c r="H1341" s="60">
        <f t="shared" si="40"/>
        <v>122.14742583</v>
      </c>
      <c r="I1341" s="60">
        <f>(Table8[[#This Row],[Adj Close]]-Table8[[#This Row],[Forecast 3 Period]])</f>
        <v>3.0097930700000006</v>
      </c>
      <c r="J1341" s="60">
        <f>Table8[[#This Row],[Erorr ]]^2</f>
        <v>9.0588543242200288</v>
      </c>
      <c r="K1341" s="60">
        <f>ABS(Table8[[#This Row],[Erorr ]])</f>
        <v>3.0097930700000006</v>
      </c>
      <c r="L1341" s="8">
        <f>Table8[[#This Row],[Abs Erorr ]]/Table8[[#This Row],[Adj Close]]</f>
        <v>2.4048098035837712E-2</v>
      </c>
      <c r="M1341" s="64">
        <f t="shared" si="41"/>
        <v>121.41865463000002</v>
      </c>
      <c r="N1341" s="60">
        <f>(Table8[[#This Row],[Adj Close]]-Table8[[#This Row],[Forecast 6 Period ]])</f>
        <v>3.7385642699999835</v>
      </c>
      <c r="O1341" s="60">
        <f>Table8[[#This Row],[Erorr 2]]^2</f>
        <v>13.976862800920509</v>
      </c>
      <c r="P1341" s="60">
        <f>ABS(Table8[[#This Row],[Erorr 2]])</f>
        <v>3.7385642699999835</v>
      </c>
      <c r="Q1341" s="8">
        <f>Table8[[#This Row],[Abs Erorr 4]]/Table8[[#This Row],[Adj Close]]</f>
        <v>2.9870943944408656E-2</v>
      </c>
    </row>
    <row r="1342" spans="6:17" x14ac:dyDescent="0.3">
      <c r="F1342" s="97">
        <v>45412</v>
      </c>
      <c r="G1342" s="98">
        <v>119.76371</v>
      </c>
      <c r="H1342" s="60">
        <f t="shared" si="40"/>
        <v>123.46140593000001</v>
      </c>
      <c r="I1342" s="60">
        <f>(Table8[[#This Row],[Adj Close]]-Table8[[#This Row],[Forecast 3 Period]])</f>
        <v>-3.697695930000009</v>
      </c>
      <c r="J1342" s="60">
        <f>Table8[[#This Row],[Erorr ]]^2</f>
        <v>13.672955190738632</v>
      </c>
      <c r="K1342" s="60">
        <f>ABS(Table8[[#This Row],[Erorr ]])</f>
        <v>3.697695930000009</v>
      </c>
      <c r="L1342" s="8">
        <f>Table8[[#This Row],[Abs Erorr ]]/Table8[[#This Row],[Adj Close]]</f>
        <v>3.0874928056253508E-2</v>
      </c>
      <c r="M1342" s="64">
        <f t="shared" si="41"/>
        <v>122.35479125000001</v>
      </c>
      <c r="N1342" s="60">
        <f>(Table8[[#This Row],[Adj Close]]-Table8[[#This Row],[Forecast 6 Period ]])</f>
        <v>-2.591081250000002</v>
      </c>
      <c r="O1342" s="60">
        <f>Table8[[#This Row],[Erorr 2]]^2</f>
        <v>6.7137020441015727</v>
      </c>
      <c r="P1342" s="60">
        <f>ABS(Table8[[#This Row],[Erorr 2]])</f>
        <v>2.591081250000002</v>
      </c>
      <c r="Q1342" s="8">
        <f>Table8[[#This Row],[Abs Erorr 4]]/Table8[[#This Row],[Adj Close]]</f>
        <v>2.1634944759142832E-2</v>
      </c>
    </row>
    <row r="1343" spans="6:17" x14ac:dyDescent="0.3">
      <c r="F1343" s="97">
        <v>45413</v>
      </c>
      <c r="G1343" s="98">
        <v>119.1256638</v>
      </c>
      <c r="H1343" s="60">
        <f t="shared" si="40"/>
        <v>122.48538968</v>
      </c>
      <c r="I1343" s="60">
        <f>(Table8[[#This Row],[Adj Close]]-Table8[[#This Row],[Forecast 3 Period]])</f>
        <v>-3.3597258799999992</v>
      </c>
      <c r="J1343" s="60">
        <f>Table8[[#This Row],[Erorr ]]^2</f>
        <v>11.287757988741769</v>
      </c>
      <c r="K1343" s="60">
        <f>ABS(Table8[[#This Row],[Erorr ]])</f>
        <v>3.3597258799999992</v>
      </c>
      <c r="L1343" s="8">
        <f>Table8[[#This Row],[Abs Erorr ]]/Table8[[#This Row],[Adj Close]]</f>
        <v>2.8203208047937016E-2</v>
      </c>
      <c r="M1343" s="64">
        <f t="shared" si="41"/>
        <v>122.24313123999998</v>
      </c>
      <c r="N1343" s="60">
        <f>(Table8[[#This Row],[Adj Close]]-Table8[[#This Row],[Forecast 6 Period ]])</f>
        <v>-3.1174674399999844</v>
      </c>
      <c r="O1343" s="60">
        <f>Table8[[#This Row],[Erorr 2]]^2</f>
        <v>9.718603239460057</v>
      </c>
      <c r="P1343" s="60">
        <f>ABS(Table8[[#This Row],[Erorr 2]])</f>
        <v>3.1174674399999844</v>
      </c>
      <c r="Q1343" s="8">
        <f>Table8[[#This Row],[Abs Erorr 4]]/Table8[[#This Row],[Adj Close]]</f>
        <v>2.6169570355837838E-2</v>
      </c>
    </row>
    <row r="1344" spans="6:17" x14ac:dyDescent="0.3">
      <c r="F1344" s="97">
        <v>45414</v>
      </c>
      <c r="G1344" s="98">
        <v>120.4316711</v>
      </c>
      <c r="H1344" s="60">
        <f t="shared" si="40"/>
        <v>121.12654419</v>
      </c>
      <c r="I1344" s="60">
        <f>(Table8[[#This Row],[Adj Close]]-Table8[[#This Row],[Forecast 3 Period]])</f>
        <v>-0.69487309000000153</v>
      </c>
      <c r="J1344" s="60">
        <f>Table8[[#This Row],[Erorr ]]^2</f>
        <v>0.48284861120615025</v>
      </c>
      <c r="K1344" s="60">
        <f>ABS(Table8[[#This Row],[Erorr ]])</f>
        <v>0.69487309000000153</v>
      </c>
      <c r="L1344" s="8">
        <f>Table8[[#This Row],[Abs Erorr ]]/Table8[[#This Row],[Adj Close]]</f>
        <v>5.7698534252091892E-3</v>
      </c>
      <c r="M1344" s="64">
        <f t="shared" si="41"/>
        <v>121.75462493000001</v>
      </c>
      <c r="N1344" s="60">
        <f>(Table8[[#This Row],[Adj Close]]-Table8[[#This Row],[Forecast 6 Period ]])</f>
        <v>-1.322953830000003</v>
      </c>
      <c r="O1344" s="60">
        <f>Table8[[#This Row],[Erorr 2]]^2</f>
        <v>1.7502068363116767</v>
      </c>
      <c r="P1344" s="60">
        <f>ABS(Table8[[#This Row],[Erorr 2]])</f>
        <v>1.322953830000003</v>
      </c>
      <c r="Q1344" s="8">
        <f>Table8[[#This Row],[Abs Erorr 4]]/Table8[[#This Row],[Adj Close]]</f>
        <v>1.0985099001918632E-2</v>
      </c>
    </row>
    <row r="1345" spans="6:17" x14ac:dyDescent="0.3">
      <c r="F1345" s="97">
        <v>45415</v>
      </c>
      <c r="G1345" s="98">
        <v>120.8105164</v>
      </c>
      <c r="H1345" s="60">
        <f t="shared" si="40"/>
        <v>119.83948058</v>
      </c>
      <c r="I1345" s="60">
        <f>(Table8[[#This Row],[Adj Close]]-Table8[[#This Row],[Forecast 3 Period]])</f>
        <v>0.97103581999999733</v>
      </c>
      <c r="J1345" s="60">
        <f>Table8[[#This Row],[Erorr ]]^2</f>
        <v>0.94291056372306725</v>
      </c>
      <c r="K1345" s="60">
        <f>ABS(Table8[[#This Row],[Erorr ]])</f>
        <v>0.97103581999999733</v>
      </c>
      <c r="L1345" s="8">
        <f>Table8[[#This Row],[Abs Erorr ]]/Table8[[#This Row],[Adj Close]]</f>
        <v>8.0376762630905967E-3</v>
      </c>
      <c r="M1345" s="64">
        <f t="shared" si="41"/>
        <v>121.36182555000001</v>
      </c>
      <c r="N1345" s="60">
        <f>(Table8[[#This Row],[Adj Close]]-Table8[[#This Row],[Forecast 6 Period ]])</f>
        <v>-0.55130915000000869</v>
      </c>
      <c r="O1345" s="60">
        <f>Table8[[#This Row],[Erorr 2]]^2</f>
        <v>0.30394177887373208</v>
      </c>
      <c r="P1345" s="60">
        <f>ABS(Table8[[#This Row],[Erorr 2]])</f>
        <v>0.55130915000000869</v>
      </c>
      <c r="Q1345" s="8">
        <f>Table8[[#This Row],[Abs Erorr 4]]/Table8[[#This Row],[Adj Close]]</f>
        <v>4.5634201924494768E-3</v>
      </c>
    </row>
    <row r="1346" spans="6:17" x14ac:dyDescent="0.3">
      <c r="F1346" s="97">
        <v>45418</v>
      </c>
      <c r="G1346" s="98">
        <v>121.06972500000001</v>
      </c>
      <c r="H1346" s="60">
        <f t="shared" si="40"/>
        <v>120.19140702999999</v>
      </c>
      <c r="I1346" s="60">
        <f>(Table8[[#This Row],[Adj Close]]-Table8[[#This Row],[Forecast 3 Period]])</f>
        <v>0.87831797000001188</v>
      </c>
      <c r="J1346" s="60">
        <f>Table8[[#This Row],[Erorr ]]^2</f>
        <v>0.7714424564249418</v>
      </c>
      <c r="K1346" s="60">
        <f>ABS(Table8[[#This Row],[Erorr ]])</f>
        <v>0.87831797000001188</v>
      </c>
      <c r="L1346" s="8">
        <f>Table8[[#This Row],[Abs Erorr ]]/Table8[[#This Row],[Adj Close]]</f>
        <v>7.2546457836590601E-3</v>
      </c>
      <c r="M1346" s="64">
        <f t="shared" si="41"/>
        <v>120.88628082000001</v>
      </c>
      <c r="N1346" s="60">
        <f>(Table8[[#This Row],[Adj Close]]-Table8[[#This Row],[Forecast 6 Period ]])</f>
        <v>0.18344417999999507</v>
      </c>
      <c r="O1346" s="60">
        <f>Table8[[#This Row],[Erorr 2]]^2</f>
        <v>3.3651767175870595E-2</v>
      </c>
      <c r="P1346" s="60">
        <f>ABS(Table8[[#This Row],[Erorr 2]])</f>
        <v>0.18344417999999507</v>
      </c>
      <c r="Q1346" s="8">
        <f>Table8[[#This Row],[Abs Erorr 4]]/Table8[[#This Row],[Adj Close]]</f>
        <v>1.5151944881347922E-3</v>
      </c>
    </row>
    <row r="1347" spans="6:17" x14ac:dyDescent="0.3">
      <c r="F1347" s="97">
        <v>45419</v>
      </c>
      <c r="G1347" s="98">
        <v>119.37490080000001</v>
      </c>
      <c r="H1347" s="60">
        <f t="shared" si="40"/>
        <v>120.80054625</v>
      </c>
      <c r="I1347" s="60">
        <f>(Table8[[#This Row],[Adj Close]]-Table8[[#This Row],[Forecast 3 Period]])</f>
        <v>-1.4256454499999904</v>
      </c>
      <c r="J1347" s="60">
        <f>Table8[[#This Row],[Erorr ]]^2</f>
        <v>2.0324649491056754</v>
      </c>
      <c r="K1347" s="60">
        <f>ABS(Table8[[#This Row],[Erorr ]])</f>
        <v>1.4256454499999904</v>
      </c>
      <c r="L1347" s="8">
        <f>Table8[[#This Row],[Abs Erorr ]]/Table8[[#This Row],[Adj Close]]</f>
        <v>1.1942589610093233E-2</v>
      </c>
      <c r="M1347" s="64">
        <f t="shared" si="41"/>
        <v>120.77960815</v>
      </c>
      <c r="N1347" s="60">
        <f>(Table8[[#This Row],[Adj Close]]-Table8[[#This Row],[Forecast 6 Period ]])</f>
        <v>-1.4047073499999954</v>
      </c>
      <c r="O1347" s="60">
        <f>Table8[[#This Row],[Erorr 2]]^2</f>
        <v>1.9732027391440095</v>
      </c>
      <c r="P1347" s="60">
        <f>ABS(Table8[[#This Row],[Erorr 2]])</f>
        <v>1.4047073499999954</v>
      </c>
      <c r="Q1347" s="8">
        <f>Table8[[#This Row],[Abs Erorr 4]]/Table8[[#This Row],[Adj Close]]</f>
        <v>1.1767191768003508E-2</v>
      </c>
    </row>
    <row r="1348" spans="6:17" x14ac:dyDescent="0.3">
      <c r="F1348" s="97">
        <v>45420</v>
      </c>
      <c r="G1348" s="98">
        <v>118.98609159999999</v>
      </c>
      <c r="H1348" s="60">
        <f t="shared" si="40"/>
        <v>120.31403274</v>
      </c>
      <c r="I1348" s="60">
        <f>(Table8[[#This Row],[Adj Close]]-Table8[[#This Row],[Forecast 3 Period]])</f>
        <v>-1.3279411400000072</v>
      </c>
      <c r="J1348" s="60">
        <f>Table8[[#This Row],[Erorr ]]^2</f>
        <v>1.7634276713045187</v>
      </c>
      <c r="K1348" s="60">
        <f>ABS(Table8[[#This Row],[Erorr ]])</f>
        <v>1.3279411400000072</v>
      </c>
      <c r="L1348" s="8">
        <f>Table8[[#This Row],[Abs Erorr ]]/Table8[[#This Row],[Adj Close]]</f>
        <v>1.1160473649846377E-2</v>
      </c>
      <c r="M1348" s="64">
        <f t="shared" si="41"/>
        <v>120.22630004</v>
      </c>
      <c r="N1348" s="60">
        <f>(Table8[[#This Row],[Adj Close]]-Table8[[#This Row],[Forecast 6 Period ]])</f>
        <v>-1.2402084400000035</v>
      </c>
      <c r="O1348" s="60">
        <f>Table8[[#This Row],[Erorr 2]]^2</f>
        <v>1.5381169746472423</v>
      </c>
      <c r="P1348" s="60">
        <f>ABS(Table8[[#This Row],[Erorr 2]])</f>
        <v>1.2402084400000035</v>
      </c>
      <c r="Q1348" s="8">
        <f>Table8[[#This Row],[Abs Erorr 4]]/Table8[[#This Row],[Adj Close]]</f>
        <v>1.0423137892193809E-2</v>
      </c>
    </row>
    <row r="1349" spans="6:17" x14ac:dyDescent="0.3">
      <c r="F1349" s="97">
        <v>45421</v>
      </c>
      <c r="G1349" s="98">
        <v>120.35191349999999</v>
      </c>
      <c r="H1349" s="60">
        <f t="shared" si="40"/>
        <v>119.72782438000002</v>
      </c>
      <c r="I1349" s="60">
        <f>(Table8[[#This Row],[Adj Close]]-Table8[[#This Row],[Forecast 3 Period]])</f>
        <v>0.6240891199999794</v>
      </c>
      <c r="J1349" s="60">
        <f>Table8[[#This Row],[Erorr ]]^2</f>
        <v>0.38948722970234867</v>
      </c>
      <c r="K1349" s="60">
        <f>ABS(Table8[[#This Row],[Erorr ]])</f>
        <v>0.6240891199999794</v>
      </c>
      <c r="L1349" s="8">
        <f>Table8[[#This Row],[Abs Erorr ]]/Table8[[#This Row],[Adj Close]]</f>
        <v>5.1855355004387146E-3</v>
      </c>
      <c r="M1349" s="64">
        <f t="shared" si="41"/>
        <v>120.00398025000001</v>
      </c>
      <c r="N1349" s="60">
        <f>(Table8[[#This Row],[Adj Close]]-Table8[[#This Row],[Forecast 6 Period ]])</f>
        <v>0.34793324999998276</v>
      </c>
      <c r="O1349" s="60">
        <f>Table8[[#This Row],[Erorr 2]]^2</f>
        <v>0.1210575464555505</v>
      </c>
      <c r="P1349" s="60">
        <f>ABS(Table8[[#This Row],[Erorr 2]])</f>
        <v>0.34793324999998276</v>
      </c>
      <c r="Q1349" s="8">
        <f>Table8[[#This Row],[Abs Erorr 4]]/Table8[[#This Row],[Adj Close]]</f>
        <v>2.8909656679449703E-3</v>
      </c>
    </row>
    <row r="1350" spans="6:17" x14ac:dyDescent="0.3">
      <c r="F1350" s="97">
        <v>45422</v>
      </c>
      <c r="G1350" s="98">
        <v>120.78060910000001</v>
      </c>
      <c r="H1350" s="60">
        <f t="shared" ref="H1350:H1413" si="42">$A$10*G1349+$A$11*G1348+$A$12*G1347</f>
        <v>119.64906311999999</v>
      </c>
      <c r="I1350" s="60">
        <f>(Table8[[#This Row],[Adj Close]]-Table8[[#This Row],[Forecast 3 Period]])</f>
        <v>1.1315459800000127</v>
      </c>
      <c r="J1350" s="60">
        <f>Table8[[#This Row],[Erorr ]]^2</f>
        <v>1.2803963048541891</v>
      </c>
      <c r="K1350" s="60">
        <f>ABS(Table8[[#This Row],[Erorr ]])</f>
        <v>1.1315459800000127</v>
      </c>
      <c r="L1350" s="8">
        <f>Table8[[#This Row],[Abs Erorr ]]/Table8[[#This Row],[Adj Close]]</f>
        <v>9.3686063386478873E-3</v>
      </c>
      <c r="M1350" s="64">
        <f t="shared" si="41"/>
        <v>120.08074492999999</v>
      </c>
      <c r="N1350" s="60">
        <f>(Table8[[#This Row],[Adj Close]]-Table8[[#This Row],[Forecast 6 Period ]])</f>
        <v>0.69986417000001211</v>
      </c>
      <c r="O1350" s="60">
        <f>Table8[[#This Row],[Erorr 2]]^2</f>
        <v>0.48980985644980585</v>
      </c>
      <c r="P1350" s="60">
        <f>ABS(Table8[[#This Row],[Erorr 2]])</f>
        <v>0.69986417000001211</v>
      </c>
      <c r="Q1350" s="8">
        <f>Table8[[#This Row],[Abs Erorr 4]]/Table8[[#This Row],[Adj Close]]</f>
        <v>5.7945077046313064E-3</v>
      </c>
    </row>
    <row r="1351" spans="6:17" x14ac:dyDescent="0.3">
      <c r="F1351" s="97">
        <v>45425</v>
      </c>
      <c r="G1351" s="98">
        <v>120.999939</v>
      </c>
      <c r="H1351" s="60">
        <f t="shared" si="42"/>
        <v>120.11364516999998</v>
      </c>
      <c r="I1351" s="60">
        <f>(Table8[[#This Row],[Adj Close]]-Table8[[#This Row],[Forecast 3 Period]])</f>
        <v>0.88629383000001383</v>
      </c>
      <c r="J1351" s="60">
        <f>Table8[[#This Row],[Erorr ]]^2</f>
        <v>0.78551675309609337</v>
      </c>
      <c r="K1351" s="60">
        <f>ABS(Table8[[#This Row],[Erorr ]])</f>
        <v>0.88629383000001383</v>
      </c>
      <c r="L1351" s="8">
        <f>Table8[[#This Row],[Abs Erorr ]]/Table8[[#This Row],[Adj Close]]</f>
        <v>7.3247460893349197E-3</v>
      </c>
      <c r="M1351" s="64">
        <f t="shared" si="41"/>
        <v>120.08672714000001</v>
      </c>
      <c r="N1351" s="60">
        <f>(Table8[[#This Row],[Adj Close]]-Table8[[#This Row],[Forecast 6 Period ]])</f>
        <v>0.91321185999998988</v>
      </c>
      <c r="O1351" s="60">
        <f>Table8[[#This Row],[Erorr 2]]^2</f>
        <v>0.83395590124464114</v>
      </c>
      <c r="P1351" s="60">
        <f>ABS(Table8[[#This Row],[Erorr 2]])</f>
        <v>0.91321185999998988</v>
      </c>
      <c r="Q1351" s="8">
        <f>Table8[[#This Row],[Abs Erorr 4]]/Table8[[#This Row],[Adj Close]]</f>
        <v>7.5472092593368159E-3</v>
      </c>
    </row>
    <row r="1352" spans="6:17" x14ac:dyDescent="0.3">
      <c r="F1352" s="97">
        <v>45426</v>
      </c>
      <c r="G1352" s="98">
        <v>123.0237427</v>
      </c>
      <c r="H1352" s="60">
        <f t="shared" si="42"/>
        <v>120.73973237999999</v>
      </c>
      <c r="I1352" s="60">
        <f>(Table8[[#This Row],[Adj Close]]-Table8[[#This Row],[Forecast 3 Period]])</f>
        <v>2.2840103200000073</v>
      </c>
      <c r="J1352" s="60">
        <f>Table8[[#This Row],[Erorr ]]^2</f>
        <v>5.2167031418665353</v>
      </c>
      <c r="K1352" s="60">
        <f>ABS(Table8[[#This Row],[Erorr ]])</f>
        <v>2.2840103200000073</v>
      </c>
      <c r="L1352" s="8">
        <f>Table8[[#This Row],[Abs Erorr ]]/Table8[[#This Row],[Adj Close]]</f>
        <v>1.8565605873084912E-2</v>
      </c>
      <c r="M1352" s="64">
        <f t="shared" si="41"/>
        <v>120.26817322000001</v>
      </c>
      <c r="N1352" s="60">
        <f>(Table8[[#This Row],[Adj Close]]-Table8[[#This Row],[Forecast 6 Period ]])</f>
        <v>2.7555694799999912</v>
      </c>
      <c r="O1352" s="60">
        <f>Table8[[#This Row],[Erorr 2]]^2</f>
        <v>7.593163159107422</v>
      </c>
      <c r="P1352" s="60">
        <f>ABS(Table8[[#This Row],[Erorr 2]])</f>
        <v>2.7555694799999912</v>
      </c>
      <c r="Q1352" s="8">
        <f>Table8[[#This Row],[Abs Erorr 4]]/Table8[[#This Row],[Adj Close]]</f>
        <v>2.2398680283362823E-2</v>
      </c>
    </row>
    <row r="1353" spans="6:17" x14ac:dyDescent="0.3">
      <c r="F1353" s="97">
        <v>45427</v>
      </c>
      <c r="G1353" s="98">
        <v>126.21398929999999</v>
      </c>
      <c r="H1353" s="60">
        <f t="shared" si="42"/>
        <v>121.74366151</v>
      </c>
      <c r="I1353" s="60">
        <f>(Table8[[#This Row],[Adj Close]]-Table8[[#This Row],[Forecast 3 Period]])</f>
        <v>4.4703277899999989</v>
      </c>
      <c r="J1353" s="60">
        <f>Table8[[#This Row],[Erorr ]]^2</f>
        <v>19.983830550046275</v>
      </c>
      <c r="K1353" s="60">
        <f>ABS(Table8[[#This Row],[Erorr ]])</f>
        <v>4.4703277899999989</v>
      </c>
      <c r="L1353" s="8">
        <f>Table8[[#This Row],[Abs Erorr ]]/Table8[[#This Row],[Adj Close]]</f>
        <v>3.5418639524770958E-2</v>
      </c>
      <c r="M1353" s="64">
        <f t="shared" ref="M1353:M1416" si="43">$B$10*G1352+$B$11*G1351+$B$12*G1350+$B$13*G1349+$B$14*G1348+$B$15*G1347</f>
        <v>120.86734010000001</v>
      </c>
      <c r="N1353" s="60">
        <f>(Table8[[#This Row],[Adj Close]]-Table8[[#This Row],[Forecast 6 Period ]])</f>
        <v>5.3466491999999874</v>
      </c>
      <c r="O1353" s="60">
        <f>Table8[[#This Row],[Erorr 2]]^2</f>
        <v>28.586657667860507</v>
      </c>
      <c r="P1353" s="60">
        <f>ABS(Table8[[#This Row],[Erorr 2]])</f>
        <v>5.3466491999999874</v>
      </c>
      <c r="Q1353" s="8">
        <f>Table8[[#This Row],[Abs Erorr 4]]/Table8[[#This Row],[Adj Close]]</f>
        <v>4.2361779622474761E-2</v>
      </c>
    </row>
    <row r="1354" spans="6:17" x14ac:dyDescent="0.3">
      <c r="F1354" s="97">
        <v>45428</v>
      </c>
      <c r="G1354" s="98">
        <v>123.9210052</v>
      </c>
      <c r="H1354" s="60">
        <f t="shared" si="42"/>
        <v>123.69270022999999</v>
      </c>
      <c r="I1354" s="60">
        <f>(Table8[[#This Row],[Adj Close]]-Table8[[#This Row],[Forecast 3 Period]])</f>
        <v>0.2283049700000106</v>
      </c>
      <c r="J1354" s="60">
        <f>Table8[[#This Row],[Erorr ]]^2</f>
        <v>5.2123159326705741E-2</v>
      </c>
      <c r="K1354" s="60">
        <f>ABS(Table8[[#This Row],[Erorr ]])</f>
        <v>0.2283049700000106</v>
      </c>
      <c r="L1354" s="8">
        <f>Table8[[#This Row],[Abs Erorr ]]/Table8[[#This Row],[Adj Close]]</f>
        <v>1.8423427862898792E-3</v>
      </c>
      <c r="M1354" s="64">
        <f t="shared" si="43"/>
        <v>122.13745653000001</v>
      </c>
      <c r="N1354" s="60">
        <f>(Table8[[#This Row],[Adj Close]]-Table8[[#This Row],[Forecast 6 Period ]])</f>
        <v>1.7835486699999876</v>
      </c>
      <c r="O1354" s="60">
        <f>Table8[[#This Row],[Erorr 2]]^2</f>
        <v>3.1810458582587247</v>
      </c>
      <c r="P1354" s="60">
        <f>ABS(Table8[[#This Row],[Erorr 2]])</f>
        <v>1.7835486699999876</v>
      </c>
      <c r="Q1354" s="8">
        <f>Table8[[#This Row],[Abs Erorr 4]]/Table8[[#This Row],[Adj Close]]</f>
        <v>1.439262590810543E-2</v>
      </c>
    </row>
    <row r="1355" spans="6:17" x14ac:dyDescent="0.3">
      <c r="F1355" s="97">
        <v>45429</v>
      </c>
      <c r="G1355" s="98">
        <v>124.5699997</v>
      </c>
      <c r="H1355" s="60">
        <f t="shared" si="42"/>
        <v>124.33972168</v>
      </c>
      <c r="I1355" s="60">
        <f>(Table8[[#This Row],[Adj Close]]-Table8[[#This Row],[Forecast 3 Period]])</f>
        <v>0.23027802000000008</v>
      </c>
      <c r="J1355" s="60">
        <f>Table8[[#This Row],[Erorr ]]^2</f>
        <v>5.302796649512044E-2</v>
      </c>
      <c r="K1355" s="60">
        <f>ABS(Table8[[#This Row],[Erorr ]])</f>
        <v>0.23027802000000008</v>
      </c>
      <c r="L1355" s="8">
        <f>Table8[[#This Row],[Abs Erorr ]]/Table8[[#This Row],[Adj Close]]</f>
        <v>1.8485832909574944E-3</v>
      </c>
      <c r="M1355" s="64">
        <f t="shared" si="43"/>
        <v>122.94498750000001</v>
      </c>
      <c r="N1355" s="60">
        <f>(Table8[[#This Row],[Adj Close]]-Table8[[#This Row],[Forecast 6 Period ]])</f>
        <v>1.6250121999999863</v>
      </c>
      <c r="O1355" s="60">
        <f>Table8[[#This Row],[Erorr 2]]^2</f>
        <v>2.6406646501487954</v>
      </c>
      <c r="P1355" s="60">
        <f>ABS(Table8[[#This Row],[Erorr 2]])</f>
        <v>1.6250121999999863</v>
      </c>
      <c r="Q1355" s="8">
        <f>Table8[[#This Row],[Abs Erorr 4]]/Table8[[#This Row],[Adj Close]]</f>
        <v>1.304497233614416E-2</v>
      </c>
    </row>
    <row r="1356" spans="6:17" x14ac:dyDescent="0.3">
      <c r="F1356" s="97">
        <v>45432</v>
      </c>
      <c r="G1356" s="98">
        <v>123.6900024</v>
      </c>
      <c r="H1356" s="60">
        <f t="shared" si="42"/>
        <v>124.86849823</v>
      </c>
      <c r="I1356" s="60">
        <f>(Table8[[#This Row],[Adj Close]]-Table8[[#This Row],[Forecast 3 Period]])</f>
        <v>-1.1784958300000028</v>
      </c>
      <c r="J1356" s="60">
        <f>Table8[[#This Row],[Erorr ]]^2</f>
        <v>1.3888524213273954</v>
      </c>
      <c r="K1356" s="60">
        <f>ABS(Table8[[#This Row],[Erorr ]])</f>
        <v>1.1784958300000028</v>
      </c>
      <c r="L1356" s="8">
        <f>Table8[[#This Row],[Abs Erorr ]]/Table8[[#This Row],[Adj Close]]</f>
        <v>9.5278179895968932E-3</v>
      </c>
      <c r="M1356" s="64">
        <f t="shared" si="43"/>
        <v>123.72380219</v>
      </c>
      <c r="N1356" s="60">
        <f>(Table8[[#This Row],[Adj Close]]-Table8[[#This Row],[Forecast 6 Period ]])</f>
        <v>-3.3799790000003327E-2</v>
      </c>
      <c r="O1356" s="60">
        <f>Table8[[#This Row],[Erorr 2]]^2</f>
        <v>1.1424258040443249E-3</v>
      </c>
      <c r="P1356" s="60">
        <f>ABS(Table8[[#This Row],[Erorr 2]])</f>
        <v>3.3799790000003327E-2</v>
      </c>
      <c r="Q1356" s="8">
        <f>Table8[[#This Row],[Abs Erorr 4]]/Table8[[#This Row],[Adj Close]]</f>
        <v>2.7326210157793099E-4</v>
      </c>
    </row>
    <row r="1357" spans="6:17" x14ac:dyDescent="0.3">
      <c r="F1357" s="97">
        <v>45433</v>
      </c>
      <c r="G1357" s="98">
        <v>123.8000031</v>
      </c>
      <c r="H1357" s="60">
        <f t="shared" si="42"/>
        <v>124.02330242999999</v>
      </c>
      <c r="I1357" s="60">
        <f>(Table8[[#This Row],[Adj Close]]-Table8[[#This Row],[Forecast 3 Period]])</f>
        <v>-0.22329932999998903</v>
      </c>
      <c r="J1357" s="60">
        <f>Table8[[#This Row],[Erorr ]]^2</f>
        <v>4.9862590778444002E-2</v>
      </c>
      <c r="K1357" s="60">
        <f>ABS(Table8[[#This Row],[Erorr ]])</f>
        <v>0.22329932999998903</v>
      </c>
      <c r="L1357" s="8">
        <f>Table8[[#This Row],[Abs Erorr ]]/Table8[[#This Row],[Adj Close]]</f>
        <v>1.8037102133157299E-3</v>
      </c>
      <c r="M1357" s="64">
        <f t="shared" si="43"/>
        <v>124.08136749000001</v>
      </c>
      <c r="N1357" s="60">
        <f>(Table8[[#This Row],[Adj Close]]-Table8[[#This Row],[Forecast 6 Period ]])</f>
        <v>-0.28136439000000735</v>
      </c>
      <c r="O1357" s="60">
        <f>Table8[[#This Row],[Erorr 2]]^2</f>
        <v>7.9165919960076228E-2</v>
      </c>
      <c r="P1357" s="60">
        <f>ABS(Table8[[#This Row],[Erorr 2]])</f>
        <v>0.28136439000000735</v>
      </c>
      <c r="Q1357" s="8">
        <f>Table8[[#This Row],[Abs Erorr 4]]/Table8[[#This Row],[Adj Close]]</f>
        <v>2.2727333033484179E-3</v>
      </c>
    </row>
    <row r="1358" spans="6:17" x14ac:dyDescent="0.3">
      <c r="F1358" s="97">
        <v>45434</v>
      </c>
      <c r="G1358" s="98">
        <v>121.4599991</v>
      </c>
      <c r="H1358" s="60">
        <f t="shared" si="42"/>
        <v>123.99800187</v>
      </c>
      <c r="I1358" s="60">
        <f>(Table8[[#This Row],[Adj Close]]-Table8[[#This Row],[Forecast 3 Period]])</f>
        <v>-2.5380027699999914</v>
      </c>
      <c r="J1358" s="60">
        <f>Table8[[#This Row],[Erorr ]]^2</f>
        <v>6.441458060527629</v>
      </c>
      <c r="K1358" s="60">
        <f>ABS(Table8[[#This Row],[Erorr ]])</f>
        <v>2.5380027699999914</v>
      </c>
      <c r="L1358" s="8">
        <f>Table8[[#This Row],[Abs Erorr ]]/Table8[[#This Row],[Adj Close]]</f>
        <v>2.0895791114821368E-2</v>
      </c>
      <c r="M1358" s="64">
        <f t="shared" si="43"/>
        <v>124.11997527999999</v>
      </c>
      <c r="N1358" s="60">
        <f>(Table8[[#This Row],[Adj Close]]-Table8[[#This Row],[Forecast 6 Period ]])</f>
        <v>-2.6599761799999868</v>
      </c>
      <c r="O1358" s="60">
        <f>Table8[[#This Row],[Erorr 2]]^2</f>
        <v>7.0754732781673226</v>
      </c>
      <c r="P1358" s="60">
        <f>ABS(Table8[[#This Row],[Erorr 2]])</f>
        <v>2.6599761799999868</v>
      </c>
      <c r="Q1358" s="8">
        <f>Table8[[#This Row],[Abs Erorr 4]]/Table8[[#This Row],[Adj Close]]</f>
        <v>2.1900018110571406E-2</v>
      </c>
    </row>
    <row r="1359" spans="6:17" x14ac:dyDescent="0.3">
      <c r="F1359" s="97">
        <v>45435</v>
      </c>
      <c r="G1359" s="98">
        <v>119.4599991</v>
      </c>
      <c r="H1359" s="60">
        <f t="shared" si="42"/>
        <v>122.83100128999999</v>
      </c>
      <c r="I1359" s="60">
        <f>(Table8[[#This Row],[Adj Close]]-Table8[[#This Row],[Forecast 3 Period]])</f>
        <v>-3.3710021899999845</v>
      </c>
      <c r="J1359" s="60">
        <f>Table8[[#This Row],[Erorr ]]^2</f>
        <v>11.363655764984692</v>
      </c>
      <c r="K1359" s="60">
        <f>ABS(Table8[[#This Row],[Erorr ]])</f>
        <v>3.3710021899999845</v>
      </c>
      <c r="L1359" s="8">
        <f>Table8[[#This Row],[Abs Erorr ]]/Table8[[#This Row],[Adj Close]]</f>
        <v>2.8218669139434008E-2</v>
      </c>
      <c r="M1359" s="64">
        <f t="shared" si="43"/>
        <v>123.71750030999999</v>
      </c>
      <c r="N1359" s="60">
        <f>(Table8[[#This Row],[Adj Close]]-Table8[[#This Row],[Forecast 6 Period ]])</f>
        <v>-4.2575012099999867</v>
      </c>
      <c r="O1359" s="60">
        <f>Table8[[#This Row],[Erorr 2]]^2</f>
        <v>18.126316553151351</v>
      </c>
      <c r="P1359" s="60">
        <f>ABS(Table8[[#This Row],[Erorr 2]])</f>
        <v>4.2575012099999867</v>
      </c>
      <c r="Q1359" s="8">
        <f>Table8[[#This Row],[Abs Erorr 4]]/Table8[[#This Row],[Adj Close]]</f>
        <v>3.5639555014863433E-2</v>
      </c>
    </row>
    <row r="1360" spans="6:17" x14ac:dyDescent="0.3">
      <c r="F1360" s="97">
        <v>45436</v>
      </c>
      <c r="G1360" s="98">
        <v>121.88999939999999</v>
      </c>
      <c r="H1360" s="60">
        <f t="shared" si="42"/>
        <v>121.36200030000001</v>
      </c>
      <c r="I1360" s="60">
        <f>(Table8[[#This Row],[Adj Close]]-Table8[[#This Row],[Forecast 3 Period]])</f>
        <v>0.52799909999998818</v>
      </c>
      <c r="J1360" s="60">
        <f>Table8[[#This Row],[Erorr ]]^2</f>
        <v>0.27878304960079753</v>
      </c>
      <c r="K1360" s="60">
        <f>ABS(Table8[[#This Row],[Erorr ]])</f>
        <v>0.52799909999998818</v>
      </c>
      <c r="L1360" s="8">
        <f>Table8[[#This Row],[Abs Erorr ]]/Table8[[#This Row],[Adj Close]]</f>
        <v>4.3317671884407953E-3</v>
      </c>
      <c r="M1360" s="64">
        <f t="shared" si="43"/>
        <v>122.53110122999999</v>
      </c>
      <c r="N1360" s="60">
        <f>(Table8[[#This Row],[Adj Close]]-Table8[[#This Row],[Forecast 6 Period ]])</f>
        <v>-0.64110182999999665</v>
      </c>
      <c r="O1360" s="60">
        <f>Table8[[#This Row],[Erorr 2]]^2</f>
        <v>0.41101155642934462</v>
      </c>
      <c r="P1360" s="60">
        <f>ABS(Table8[[#This Row],[Erorr 2]])</f>
        <v>0.64110182999999665</v>
      </c>
      <c r="Q1360" s="8">
        <f>Table8[[#This Row],[Abs Erorr 4]]/Table8[[#This Row],[Adj Close]]</f>
        <v>5.2596753889228151E-3</v>
      </c>
    </row>
    <row r="1361" spans="6:17" x14ac:dyDescent="0.3">
      <c r="F1361" s="97">
        <v>45440</v>
      </c>
      <c r="G1361" s="98">
        <v>120.3799973</v>
      </c>
      <c r="H1361" s="60">
        <f t="shared" si="42"/>
        <v>121.03199922</v>
      </c>
      <c r="I1361" s="60">
        <f>(Table8[[#This Row],[Adj Close]]-Table8[[#This Row],[Forecast 3 Period]])</f>
        <v>-0.65200192000000357</v>
      </c>
      <c r="J1361" s="60">
        <f>Table8[[#This Row],[Erorr ]]^2</f>
        <v>0.42510650368369107</v>
      </c>
      <c r="K1361" s="60">
        <f>ABS(Table8[[#This Row],[Erorr ]])</f>
        <v>0.65200192000000357</v>
      </c>
      <c r="L1361" s="8">
        <f>Table8[[#This Row],[Abs Erorr ]]/Table8[[#This Row],[Adj Close]]</f>
        <v>5.4161981610212542E-3</v>
      </c>
      <c r="M1361" s="64">
        <f t="shared" si="43"/>
        <v>122.14800035</v>
      </c>
      <c r="N1361" s="60">
        <f>(Table8[[#This Row],[Adj Close]]-Table8[[#This Row],[Forecast 6 Period ]])</f>
        <v>-1.7680030500000044</v>
      </c>
      <c r="O1361" s="60">
        <f>Table8[[#This Row],[Erorr 2]]^2</f>
        <v>3.1258347848093178</v>
      </c>
      <c r="P1361" s="60">
        <f>ABS(Table8[[#This Row],[Erorr 2]])</f>
        <v>1.7680030500000044</v>
      </c>
      <c r="Q1361" s="8">
        <f>Table8[[#This Row],[Abs Erorr 4]]/Table8[[#This Row],[Adj Close]]</f>
        <v>1.4686850719841346E-2</v>
      </c>
    </row>
    <row r="1362" spans="6:17" x14ac:dyDescent="0.3">
      <c r="F1362" s="97">
        <v>45441</v>
      </c>
      <c r="G1362" s="98">
        <v>123.0500031</v>
      </c>
      <c r="H1362" s="60">
        <f t="shared" si="42"/>
        <v>120.55699847</v>
      </c>
      <c r="I1362" s="60">
        <f>(Table8[[#This Row],[Adj Close]]-Table8[[#This Row],[Forecast 3 Period]])</f>
        <v>2.4930046300000015</v>
      </c>
      <c r="J1362" s="60">
        <f>Table8[[#This Row],[Erorr ]]^2</f>
        <v>6.2150720852014443</v>
      </c>
      <c r="K1362" s="60">
        <f>ABS(Table8[[#This Row],[Erorr ]])</f>
        <v>2.4930046300000015</v>
      </c>
      <c r="L1362" s="8">
        <f>Table8[[#This Row],[Abs Erorr ]]/Table8[[#This Row],[Adj Close]]</f>
        <v>2.0260094004012272E-2</v>
      </c>
      <c r="M1362" s="64">
        <f t="shared" si="43"/>
        <v>121.38699953000001</v>
      </c>
      <c r="N1362" s="60">
        <f>(Table8[[#This Row],[Adj Close]]-Table8[[#This Row],[Forecast 6 Period ]])</f>
        <v>1.6630035699999866</v>
      </c>
      <c r="O1362" s="60">
        <f>Table8[[#This Row],[Erorr 2]]^2</f>
        <v>2.7655808738327003</v>
      </c>
      <c r="P1362" s="60">
        <f>ABS(Table8[[#This Row],[Erorr 2]])</f>
        <v>1.6630035699999866</v>
      </c>
      <c r="Q1362" s="8">
        <f>Table8[[#This Row],[Abs Erorr 4]]/Table8[[#This Row],[Adj Close]]</f>
        <v>1.3514860041478427E-2</v>
      </c>
    </row>
    <row r="1363" spans="6:17" x14ac:dyDescent="0.3">
      <c r="F1363" s="97">
        <v>45442</v>
      </c>
      <c r="G1363" s="98">
        <v>125.3499985</v>
      </c>
      <c r="H1363" s="60">
        <f t="shared" si="42"/>
        <v>121.90100025000001</v>
      </c>
      <c r="I1363" s="60">
        <f>(Table8[[#This Row],[Adj Close]]-Table8[[#This Row],[Forecast 3 Period]])</f>
        <v>3.4489982499999883</v>
      </c>
      <c r="J1363" s="60">
        <f>Table8[[#This Row],[Erorr ]]^2</f>
        <v>11.895588928502981</v>
      </c>
      <c r="K1363" s="60">
        <f>ABS(Table8[[#This Row],[Erorr ]])</f>
        <v>3.4489982499999883</v>
      </c>
      <c r="L1363" s="8">
        <f>Table8[[#This Row],[Abs Erorr ]]/Table8[[#This Row],[Adj Close]]</f>
        <v>2.7514944485619506E-2</v>
      </c>
      <c r="M1363" s="64">
        <f t="shared" si="43"/>
        <v>121.48200000000001</v>
      </c>
      <c r="N1363" s="60">
        <f>(Table8[[#This Row],[Adj Close]]-Table8[[#This Row],[Forecast 6 Period ]])</f>
        <v>3.8679984999999846</v>
      </c>
      <c r="O1363" s="60">
        <f>Table8[[#This Row],[Erorr 2]]^2</f>
        <v>14.96141239600213</v>
      </c>
      <c r="P1363" s="60">
        <f>ABS(Table8[[#This Row],[Erorr 2]])</f>
        <v>3.8679984999999846</v>
      </c>
      <c r="Q1363" s="8">
        <f>Table8[[#This Row],[Abs Erorr 4]]/Table8[[#This Row],[Adj Close]]</f>
        <v>3.0857587126337179E-2</v>
      </c>
    </row>
    <row r="1364" spans="6:17" x14ac:dyDescent="0.3">
      <c r="F1364" s="97">
        <v>45443</v>
      </c>
      <c r="G1364" s="98">
        <v>126.58000180000001</v>
      </c>
      <c r="H1364" s="60">
        <f t="shared" si="42"/>
        <v>123.16899952</v>
      </c>
      <c r="I1364" s="60">
        <f>(Table8[[#This Row],[Adj Close]]-Table8[[#This Row],[Forecast 3 Period]])</f>
        <v>3.4110022800000053</v>
      </c>
      <c r="J1364" s="60">
        <f>Table8[[#This Row],[Erorr ]]^2</f>
        <v>11.634936554165234</v>
      </c>
      <c r="K1364" s="60">
        <f>ABS(Table8[[#This Row],[Erorr ]])</f>
        <v>3.4110022800000053</v>
      </c>
      <c r="L1364" s="8">
        <f>Table8[[#This Row],[Abs Erorr ]]/Table8[[#This Row],[Adj Close]]</f>
        <v>2.6947402682056251E-2</v>
      </c>
      <c r="M1364" s="64">
        <f t="shared" si="43"/>
        <v>122.22599948000001</v>
      </c>
      <c r="N1364" s="60">
        <f>(Table8[[#This Row],[Adj Close]]-Table8[[#This Row],[Forecast 6 Period ]])</f>
        <v>4.3540023199999922</v>
      </c>
      <c r="O1364" s="60">
        <f>Table8[[#This Row],[Erorr 2]]^2</f>
        <v>18.957336202565315</v>
      </c>
      <c r="P1364" s="60">
        <f>ABS(Table8[[#This Row],[Erorr 2]])</f>
        <v>4.3540023199999922</v>
      </c>
      <c r="Q1364" s="8">
        <f>Table8[[#This Row],[Abs Erorr 4]]/Table8[[#This Row],[Adj Close]]</f>
        <v>3.4397236989137034E-2</v>
      </c>
    </row>
    <row r="1365" spans="6:17" x14ac:dyDescent="0.3">
      <c r="F1365" s="97">
        <v>45446</v>
      </c>
      <c r="G1365" s="98">
        <v>126.6200027</v>
      </c>
      <c r="H1365" s="60">
        <f t="shared" si="42"/>
        <v>125.1520012</v>
      </c>
      <c r="I1365" s="60">
        <f>(Table8[[#This Row],[Adj Close]]-Table8[[#This Row],[Forecast 3 Period]])</f>
        <v>1.4680014999999997</v>
      </c>
      <c r="J1365" s="60">
        <f>Table8[[#This Row],[Erorr ]]^2</f>
        <v>2.1550284040022492</v>
      </c>
      <c r="K1365" s="60">
        <f>ABS(Table8[[#This Row],[Erorr ]])</f>
        <v>1.4680014999999997</v>
      </c>
      <c r="L1365" s="8">
        <f>Table8[[#This Row],[Abs Erorr ]]/Table8[[#This Row],[Adj Close]]</f>
        <v>1.1593756663219528E-2</v>
      </c>
      <c r="M1365" s="64">
        <f t="shared" si="43"/>
        <v>123.20699999000001</v>
      </c>
      <c r="N1365" s="60">
        <f>(Table8[[#This Row],[Adj Close]]-Table8[[#This Row],[Forecast 6 Period ]])</f>
        <v>3.4130027099999865</v>
      </c>
      <c r="O1365" s="60">
        <f>Table8[[#This Row],[Erorr 2]]^2</f>
        <v>11.648587498467252</v>
      </c>
      <c r="P1365" s="60">
        <f>ABS(Table8[[#This Row],[Erorr 2]])</f>
        <v>3.4130027099999865</v>
      </c>
      <c r="Q1365" s="8">
        <f>Table8[[#This Row],[Abs Erorr 4]]/Table8[[#This Row],[Adj Close]]</f>
        <v>2.6954688336931983E-2</v>
      </c>
    </row>
    <row r="1366" spans="6:17" x14ac:dyDescent="0.3">
      <c r="F1366" s="97">
        <v>45447</v>
      </c>
      <c r="G1366" s="98">
        <v>126.4300003</v>
      </c>
      <c r="H1366" s="60">
        <f t="shared" si="42"/>
        <v>126.22700116999999</v>
      </c>
      <c r="I1366" s="60">
        <f>(Table8[[#This Row],[Adj Close]]-Table8[[#This Row],[Forecast 3 Period]])</f>
        <v>0.20299913000000913</v>
      </c>
      <c r="J1366" s="60">
        <f>Table8[[#This Row],[Erorr ]]^2</f>
        <v>4.120864678076061E-2</v>
      </c>
      <c r="K1366" s="60">
        <f>ABS(Table8[[#This Row],[Erorr ]])</f>
        <v>0.20299913000000913</v>
      </c>
      <c r="L1366" s="8">
        <f>Table8[[#This Row],[Abs Erorr ]]/Table8[[#This Row],[Adj Close]]</f>
        <v>1.6056246896964464E-3</v>
      </c>
      <c r="M1366" s="64">
        <f t="shared" si="43"/>
        <v>124.54700088999999</v>
      </c>
      <c r="N1366" s="60">
        <f>(Table8[[#This Row],[Adj Close]]-Table8[[#This Row],[Forecast 6 Period ]])</f>
        <v>1.8829994100000107</v>
      </c>
      <c r="O1366" s="60">
        <f>Table8[[#This Row],[Erorr 2]]^2</f>
        <v>3.5456867780603885</v>
      </c>
      <c r="P1366" s="60">
        <f>ABS(Table8[[#This Row],[Erorr 2]])</f>
        <v>1.8829994100000107</v>
      </c>
      <c r="Q1366" s="8">
        <f>Table8[[#This Row],[Abs Erorr 4]]/Table8[[#This Row],[Adj Close]]</f>
        <v>1.4893612319322368E-2</v>
      </c>
    </row>
    <row r="1367" spans="6:17" x14ac:dyDescent="0.3">
      <c r="F1367" s="97">
        <v>45448</v>
      </c>
      <c r="G1367" s="98">
        <v>125.83000180000001</v>
      </c>
      <c r="H1367" s="60">
        <f t="shared" si="42"/>
        <v>126.53200147000001</v>
      </c>
      <c r="I1367" s="60">
        <f>(Table8[[#This Row],[Adj Close]]-Table8[[#This Row],[Forecast 3 Period]])</f>
        <v>-0.7019996700000064</v>
      </c>
      <c r="J1367" s="60">
        <f>Table8[[#This Row],[Erorr ]]^2</f>
        <v>0.49280353668011789</v>
      </c>
      <c r="K1367" s="60">
        <f>ABS(Table8[[#This Row],[Erorr ]])</f>
        <v>0.7019996700000064</v>
      </c>
      <c r="L1367" s="8">
        <f>Table8[[#This Row],[Abs Erorr ]]/Table8[[#This Row],[Adj Close]]</f>
        <v>5.5789530315337437E-3</v>
      </c>
      <c r="M1367" s="64">
        <f t="shared" si="43"/>
        <v>125.3390007</v>
      </c>
      <c r="N1367" s="60">
        <f>(Table8[[#This Row],[Adj Close]]-Table8[[#This Row],[Forecast 6 Period ]])</f>
        <v>0.49100110000000541</v>
      </c>
      <c r="O1367" s="60">
        <f>Table8[[#This Row],[Erorr 2]]^2</f>
        <v>0.2410820802012153</v>
      </c>
      <c r="P1367" s="60">
        <f>ABS(Table8[[#This Row],[Erorr 2]])</f>
        <v>0.49100110000000541</v>
      </c>
      <c r="Q1367" s="8">
        <f>Table8[[#This Row],[Abs Erorr 4]]/Table8[[#This Row],[Adj Close]]</f>
        <v>3.902098807726516E-3</v>
      </c>
    </row>
    <row r="1368" spans="6:17" x14ac:dyDescent="0.3">
      <c r="F1368" s="97">
        <v>45449</v>
      </c>
      <c r="G1368" s="98">
        <v>125.75</v>
      </c>
      <c r="H1368" s="60">
        <f t="shared" si="42"/>
        <v>126.24700162000002</v>
      </c>
      <c r="I1368" s="60">
        <f>(Table8[[#This Row],[Adj Close]]-Table8[[#This Row],[Forecast 3 Period]])</f>
        <v>-0.49700162000002024</v>
      </c>
      <c r="J1368" s="60">
        <f>Table8[[#This Row],[Erorr ]]^2</f>
        <v>0.24701061028264451</v>
      </c>
      <c r="K1368" s="60">
        <f>ABS(Table8[[#This Row],[Erorr ]])</f>
        <v>0.49700162000002024</v>
      </c>
      <c r="L1368" s="8">
        <f>Table8[[#This Row],[Abs Erorr ]]/Table8[[#This Row],[Adj Close]]</f>
        <v>3.9522991650101013E-3</v>
      </c>
      <c r="M1368" s="64">
        <f t="shared" si="43"/>
        <v>125.93200148000001</v>
      </c>
      <c r="N1368" s="60">
        <f>(Table8[[#This Row],[Adj Close]]-Table8[[#This Row],[Forecast 6 Period ]])</f>
        <v>-0.18200148000001093</v>
      </c>
      <c r="O1368" s="60">
        <f>Table8[[#This Row],[Erorr 2]]^2</f>
        <v>3.3124538722194376E-2</v>
      </c>
      <c r="P1368" s="60">
        <f>ABS(Table8[[#This Row],[Erorr 2]])</f>
        <v>0.18200148000001093</v>
      </c>
      <c r="Q1368" s="8">
        <f>Table8[[#This Row],[Abs Erorr 4]]/Table8[[#This Row],[Adj Close]]</f>
        <v>1.4473278727635064E-3</v>
      </c>
    </row>
    <row r="1369" spans="6:17" x14ac:dyDescent="0.3">
      <c r="F1369" s="97">
        <v>45450</v>
      </c>
      <c r="G1369" s="98">
        <v>124.75</v>
      </c>
      <c r="H1369" s="60">
        <f t="shared" si="42"/>
        <v>125.97800063000001</v>
      </c>
      <c r="I1369" s="60">
        <f>(Table8[[#This Row],[Adj Close]]-Table8[[#This Row],[Forecast 3 Period]])</f>
        <v>-1.228000630000011</v>
      </c>
      <c r="J1369" s="60">
        <f>Table8[[#This Row],[Erorr ]]^2</f>
        <v>1.507985547280424</v>
      </c>
      <c r="K1369" s="60">
        <f>ABS(Table8[[#This Row],[Erorr ]])</f>
        <v>1.228000630000011</v>
      </c>
      <c r="L1369" s="8">
        <f>Table8[[#This Row],[Abs Erorr ]]/Table8[[#This Row],[Adj Close]]</f>
        <v>9.8436924248497884E-3</v>
      </c>
      <c r="M1369" s="64">
        <f t="shared" si="43"/>
        <v>126.11900099000002</v>
      </c>
      <c r="N1369" s="60">
        <f>(Table8[[#This Row],[Adj Close]]-Table8[[#This Row],[Forecast 6 Period ]])</f>
        <v>-1.3690009900000177</v>
      </c>
      <c r="O1369" s="60">
        <f>Table8[[#This Row],[Erorr 2]]^2</f>
        <v>1.8741637106210287</v>
      </c>
      <c r="P1369" s="60">
        <f>ABS(Table8[[#This Row],[Erorr 2]])</f>
        <v>1.3690009900000177</v>
      </c>
      <c r="Q1369" s="8">
        <f>Table8[[#This Row],[Abs Erorr 4]]/Table8[[#This Row],[Adj Close]]</f>
        <v>1.097395583166347E-2</v>
      </c>
    </row>
    <row r="1370" spans="6:17" x14ac:dyDescent="0.3">
      <c r="F1370" s="97">
        <v>45453</v>
      </c>
      <c r="G1370" s="98">
        <v>123.8399963</v>
      </c>
      <c r="H1370" s="60">
        <f t="shared" si="42"/>
        <v>125.37400054</v>
      </c>
      <c r="I1370" s="60">
        <f>(Table8[[#This Row],[Adj Close]]-Table8[[#This Row],[Forecast 3 Period]])</f>
        <v>-1.5340042400000016</v>
      </c>
      <c r="J1370" s="60">
        <f>Table8[[#This Row],[Erorr ]]^2</f>
        <v>2.3531690083379826</v>
      </c>
      <c r="K1370" s="60">
        <f>ABS(Table8[[#This Row],[Erorr ]])</f>
        <v>1.5340042400000016</v>
      </c>
      <c r="L1370" s="8">
        <f>Table8[[#This Row],[Abs Erorr ]]/Table8[[#This Row],[Adj Close]]</f>
        <v>1.2386985512208076E-2</v>
      </c>
      <c r="M1370" s="64">
        <f t="shared" si="43"/>
        <v>125.87200087000001</v>
      </c>
      <c r="N1370" s="60">
        <f>(Table8[[#This Row],[Adj Close]]-Table8[[#This Row],[Forecast 6 Period ]])</f>
        <v>-2.0320045700000122</v>
      </c>
      <c r="O1370" s="60">
        <f>Table8[[#This Row],[Erorr 2]]^2</f>
        <v>4.1290425725009348</v>
      </c>
      <c r="P1370" s="60">
        <f>ABS(Table8[[#This Row],[Erorr 2]])</f>
        <v>2.0320045700000122</v>
      </c>
      <c r="Q1370" s="8">
        <f>Table8[[#This Row],[Abs Erorr 4]]/Table8[[#This Row],[Adj Close]]</f>
        <v>1.6408306126540255E-2</v>
      </c>
    </row>
    <row r="1371" spans="6:17" x14ac:dyDescent="0.3">
      <c r="F1371" s="97">
        <v>45454</v>
      </c>
      <c r="G1371" s="98">
        <v>121.4100037</v>
      </c>
      <c r="H1371" s="60">
        <f t="shared" si="42"/>
        <v>124.68599852</v>
      </c>
      <c r="I1371" s="60">
        <f>(Table8[[#This Row],[Adj Close]]-Table8[[#This Row],[Forecast 3 Period]])</f>
        <v>-3.275994819999994</v>
      </c>
      <c r="J1371" s="60">
        <f>Table8[[#This Row],[Erorr ]]^2</f>
        <v>10.732142060666792</v>
      </c>
      <c r="K1371" s="60">
        <f>ABS(Table8[[#This Row],[Erorr ]])</f>
        <v>3.275994819999994</v>
      </c>
      <c r="L1371" s="8">
        <f>Table8[[#This Row],[Abs Erorr ]]/Table8[[#This Row],[Adj Close]]</f>
        <v>2.6982906845920751E-2</v>
      </c>
      <c r="M1371" s="64">
        <f t="shared" si="43"/>
        <v>125.33899991999999</v>
      </c>
      <c r="N1371" s="60">
        <f>(Table8[[#This Row],[Adj Close]]-Table8[[#This Row],[Forecast 6 Period ]])</f>
        <v>-3.9289962199999877</v>
      </c>
      <c r="O1371" s="60">
        <f>Table8[[#This Row],[Erorr 2]]^2</f>
        <v>15.437011296774191</v>
      </c>
      <c r="P1371" s="60">
        <f>ABS(Table8[[#This Row],[Erorr 2]])</f>
        <v>3.9289962199999877</v>
      </c>
      <c r="Q1371" s="8">
        <f>Table8[[#This Row],[Abs Erorr 4]]/Table8[[#This Row],[Adj Close]]</f>
        <v>3.236138786148466E-2</v>
      </c>
    </row>
    <row r="1372" spans="6:17" x14ac:dyDescent="0.3">
      <c r="F1372" s="97">
        <v>45455</v>
      </c>
      <c r="G1372" s="98">
        <v>124.26000209999999</v>
      </c>
      <c r="H1372" s="60">
        <f t="shared" si="42"/>
        <v>123.14100036999999</v>
      </c>
      <c r="I1372" s="60">
        <f>(Table8[[#This Row],[Adj Close]]-Table8[[#This Row],[Forecast 3 Period]])</f>
        <v>1.1190017300000079</v>
      </c>
      <c r="J1372" s="60">
        <f>Table8[[#This Row],[Erorr ]]^2</f>
        <v>1.2521648717430105</v>
      </c>
      <c r="K1372" s="60">
        <f>ABS(Table8[[#This Row],[Erorr ]])</f>
        <v>1.1190017300000079</v>
      </c>
      <c r="L1372" s="8">
        <f>Table8[[#This Row],[Abs Erorr ]]/Table8[[#This Row],[Adj Close]]</f>
        <v>9.005325213977346E-3</v>
      </c>
      <c r="M1372" s="64">
        <f t="shared" si="43"/>
        <v>124.37600021</v>
      </c>
      <c r="N1372" s="60">
        <f>(Table8[[#This Row],[Adj Close]]-Table8[[#This Row],[Forecast 6 Period ]])</f>
        <v>-0.1159981100000067</v>
      </c>
      <c r="O1372" s="60">
        <f>Table8[[#This Row],[Erorr 2]]^2</f>
        <v>1.3455561523573656E-2</v>
      </c>
      <c r="P1372" s="60">
        <f>ABS(Table8[[#This Row],[Erorr 2]])</f>
        <v>0.1159981100000067</v>
      </c>
      <c r="Q1372" s="8">
        <f>Table8[[#This Row],[Abs Erorr 4]]/Table8[[#This Row],[Adj Close]]</f>
        <v>9.3351125092252607E-4</v>
      </c>
    </row>
    <row r="1373" spans="6:17" x14ac:dyDescent="0.3">
      <c r="F1373" s="97">
        <v>45456</v>
      </c>
      <c r="G1373" s="98">
        <v>122.0400009</v>
      </c>
      <c r="H1373" s="60">
        <f t="shared" si="42"/>
        <v>123.27900083999998</v>
      </c>
      <c r="I1373" s="60">
        <f>(Table8[[#This Row],[Adj Close]]-Table8[[#This Row],[Forecast 3 Period]])</f>
        <v>-1.2389999399999851</v>
      </c>
      <c r="J1373" s="60">
        <f>Table8[[#This Row],[Erorr ]]^2</f>
        <v>1.5351208513199668</v>
      </c>
      <c r="K1373" s="60">
        <f>ABS(Table8[[#This Row],[Erorr ]])</f>
        <v>1.2389999399999851</v>
      </c>
      <c r="L1373" s="8">
        <f>Table8[[#This Row],[Abs Erorr ]]/Table8[[#This Row],[Adj Close]]</f>
        <v>1.0152408479701881E-2</v>
      </c>
      <c r="M1373" s="64">
        <f t="shared" si="43"/>
        <v>124.0100006</v>
      </c>
      <c r="N1373" s="60">
        <f>(Table8[[#This Row],[Adj Close]]-Table8[[#This Row],[Forecast 6 Period ]])</f>
        <v>-1.9699997000000025</v>
      </c>
      <c r="O1373" s="60">
        <f>Table8[[#This Row],[Erorr 2]]^2</f>
        <v>3.8808988180000998</v>
      </c>
      <c r="P1373" s="60">
        <f>ABS(Table8[[#This Row],[Erorr 2]])</f>
        <v>1.9699997000000025</v>
      </c>
      <c r="Q1373" s="8">
        <f>Table8[[#This Row],[Abs Erorr 4]]/Table8[[#This Row],[Adj Close]]</f>
        <v>1.6142245865879885E-2</v>
      </c>
    </row>
    <row r="1374" spans="6:17" x14ac:dyDescent="0.3">
      <c r="F1374" s="97">
        <v>45457</v>
      </c>
      <c r="G1374" s="98">
        <v>120.36000060000001</v>
      </c>
      <c r="H1374" s="60">
        <f t="shared" si="42"/>
        <v>122.5170021</v>
      </c>
      <c r="I1374" s="60">
        <f>(Table8[[#This Row],[Adj Close]]-Table8[[#This Row],[Forecast 3 Period]])</f>
        <v>-2.1570014999999927</v>
      </c>
      <c r="J1374" s="60">
        <f>Table8[[#This Row],[Erorr ]]^2</f>
        <v>4.6526554710022188</v>
      </c>
      <c r="K1374" s="60">
        <f>ABS(Table8[[#This Row],[Erorr ]])</f>
        <v>2.1570014999999927</v>
      </c>
      <c r="L1374" s="8">
        <f>Table8[[#This Row],[Abs Erorr ]]/Table8[[#This Row],[Adj Close]]</f>
        <v>1.7921248664400494E-2</v>
      </c>
      <c r="M1374" s="64">
        <f t="shared" si="43"/>
        <v>123.36000059999999</v>
      </c>
      <c r="N1374" s="60">
        <f>(Table8[[#This Row],[Adj Close]]-Table8[[#This Row],[Forecast 6 Period ]])</f>
        <v>-2.9999999999999858</v>
      </c>
      <c r="O1374" s="60">
        <f>Table8[[#This Row],[Erorr 2]]^2</f>
        <v>8.9999999999999147</v>
      </c>
      <c r="P1374" s="60">
        <f>ABS(Table8[[#This Row],[Erorr 2]])</f>
        <v>2.9999999999999858</v>
      </c>
      <c r="Q1374" s="8">
        <f>Table8[[#This Row],[Abs Erorr 4]]/Table8[[#This Row],[Adj Close]]</f>
        <v>2.4925224202765463E-2</v>
      </c>
    </row>
    <row r="1375" spans="6:17" x14ac:dyDescent="0.3">
      <c r="F1375" s="97">
        <v>45460</v>
      </c>
      <c r="G1375" s="98">
        <v>118.1200027</v>
      </c>
      <c r="H1375" s="60">
        <f t="shared" si="42"/>
        <v>122.03400114</v>
      </c>
      <c r="I1375" s="60">
        <f>(Table8[[#This Row],[Adj Close]]-Table8[[#This Row],[Forecast 3 Period]])</f>
        <v>-3.9139984400000003</v>
      </c>
      <c r="J1375" s="60">
        <f>Table8[[#This Row],[Erorr ]]^2</f>
        <v>15.319383788322435</v>
      </c>
      <c r="K1375" s="60">
        <f>ABS(Table8[[#This Row],[Erorr ]])</f>
        <v>3.9139984400000003</v>
      </c>
      <c r="L1375" s="8">
        <f>Table8[[#This Row],[Abs Erorr ]]/Table8[[#This Row],[Adj Close]]</f>
        <v>3.3135780143357552E-2</v>
      </c>
      <c r="M1375" s="64">
        <f t="shared" si="43"/>
        <v>122.47300109</v>
      </c>
      <c r="N1375" s="60">
        <f>(Table8[[#This Row],[Adj Close]]-Table8[[#This Row],[Forecast 6 Period ]])</f>
        <v>-4.3529983899999962</v>
      </c>
      <c r="O1375" s="60">
        <f>Table8[[#This Row],[Erorr 2]]^2</f>
        <v>18.948594983342559</v>
      </c>
      <c r="P1375" s="60">
        <f>ABS(Table8[[#This Row],[Erorr 2]])</f>
        <v>4.3529983899999962</v>
      </c>
      <c r="Q1375" s="8">
        <f>Table8[[#This Row],[Abs Erorr 4]]/Table8[[#This Row],[Adj Close]]</f>
        <v>3.6852339066192688E-2</v>
      </c>
    </row>
    <row r="1376" spans="6:17" x14ac:dyDescent="0.3">
      <c r="F1376" s="97">
        <v>45461</v>
      </c>
      <c r="G1376" s="98">
        <v>115.9499969</v>
      </c>
      <c r="H1376" s="60">
        <f t="shared" si="42"/>
        <v>119.96800153</v>
      </c>
      <c r="I1376" s="60">
        <f>(Table8[[#This Row],[Adj Close]]-Table8[[#This Row],[Forecast 3 Period]])</f>
        <v>-4.018004629999993</v>
      </c>
      <c r="J1376" s="60">
        <f>Table8[[#This Row],[Erorr ]]^2</f>
        <v>16.14436120670138</v>
      </c>
      <c r="K1376" s="60">
        <f>ABS(Table8[[#This Row],[Erorr ]])</f>
        <v>4.018004629999993</v>
      </c>
      <c r="L1376" s="8">
        <f>Table8[[#This Row],[Abs Erorr ]]/Table8[[#This Row],[Adj Close]]</f>
        <v>3.4652908472824574E-2</v>
      </c>
      <c r="M1376" s="64">
        <f t="shared" si="43"/>
        <v>121.48100126</v>
      </c>
      <c r="N1376" s="60">
        <f>(Table8[[#This Row],[Adj Close]]-Table8[[#This Row],[Forecast 6 Period ]])</f>
        <v>-5.5310043599999972</v>
      </c>
      <c r="O1376" s="60">
        <f>Table8[[#This Row],[Erorr 2]]^2</f>
        <v>30.592009230338977</v>
      </c>
      <c r="P1376" s="60">
        <f>ABS(Table8[[#This Row],[Erorr 2]])</f>
        <v>5.5310043599999972</v>
      </c>
      <c r="Q1376" s="8">
        <f>Table8[[#This Row],[Abs Erorr 4]]/Table8[[#This Row],[Adj Close]]</f>
        <v>4.7701634393057898E-2</v>
      </c>
    </row>
    <row r="1377" spans="6:17" x14ac:dyDescent="0.3">
      <c r="F1377" s="97">
        <v>45463</v>
      </c>
      <c r="G1377" s="98">
        <v>118.5500031</v>
      </c>
      <c r="H1377" s="60">
        <f t="shared" si="42"/>
        <v>117.92399975000001</v>
      </c>
      <c r="I1377" s="60">
        <f>(Table8[[#This Row],[Adj Close]]-Table8[[#This Row],[Forecast 3 Period]])</f>
        <v>0.62600334999999063</v>
      </c>
      <c r="J1377" s="60">
        <f>Table8[[#This Row],[Erorr ]]^2</f>
        <v>0.39188019421121079</v>
      </c>
      <c r="K1377" s="60">
        <f>ABS(Table8[[#This Row],[Erorr ]])</f>
        <v>0.62600334999999063</v>
      </c>
      <c r="L1377" s="8">
        <f>Table8[[#This Row],[Abs Erorr ]]/Table8[[#This Row],[Adj Close]]</f>
        <v>5.2805004945629614E-3</v>
      </c>
      <c r="M1377" s="64">
        <f t="shared" si="43"/>
        <v>119.8610008</v>
      </c>
      <c r="N1377" s="60">
        <f>(Table8[[#This Row],[Adj Close]]-Table8[[#This Row],[Forecast 6 Period ]])</f>
        <v>-1.3109977000000015</v>
      </c>
      <c r="O1377" s="60">
        <f>Table8[[#This Row],[Erorr 2]]^2</f>
        <v>1.7187149694052939</v>
      </c>
      <c r="P1377" s="60">
        <f>ABS(Table8[[#This Row],[Erorr 2]])</f>
        <v>1.3109977000000015</v>
      </c>
      <c r="Q1377" s="8">
        <f>Table8[[#This Row],[Abs Erorr 4]]/Table8[[#This Row],[Adj Close]]</f>
        <v>1.1058605362448966E-2</v>
      </c>
    </row>
    <row r="1378" spans="6:17" x14ac:dyDescent="0.3">
      <c r="F1378" s="97">
        <v>45464</v>
      </c>
      <c r="G1378" s="98">
        <v>116.3399963</v>
      </c>
      <c r="H1378" s="60">
        <f t="shared" si="42"/>
        <v>117.64100112</v>
      </c>
      <c r="I1378" s="60">
        <f>(Table8[[#This Row],[Adj Close]]-Table8[[#This Row],[Forecast 3 Period]])</f>
        <v>-1.3010048200000028</v>
      </c>
      <c r="J1378" s="60">
        <f>Table8[[#This Row],[Erorr ]]^2</f>
        <v>1.6926135416632397</v>
      </c>
      <c r="K1378" s="60">
        <f>ABS(Table8[[#This Row],[Erorr ]])</f>
        <v>1.3010048200000028</v>
      </c>
      <c r="L1378" s="8">
        <f>Table8[[#This Row],[Abs Erorr ]]/Table8[[#This Row],[Adj Close]]</f>
        <v>1.1182782030052402E-2</v>
      </c>
      <c r="M1378" s="64">
        <f t="shared" si="43"/>
        <v>119.22600096000001</v>
      </c>
      <c r="N1378" s="60">
        <f>(Table8[[#This Row],[Adj Close]]-Table8[[#This Row],[Forecast 6 Period ]])</f>
        <v>-2.8860046600000118</v>
      </c>
      <c r="O1378" s="60">
        <f>Table8[[#This Row],[Erorr 2]]^2</f>
        <v>8.3290228975417833</v>
      </c>
      <c r="P1378" s="60">
        <f>ABS(Table8[[#This Row],[Erorr 2]])</f>
        <v>2.8860046600000118</v>
      </c>
      <c r="Q1378" s="8">
        <f>Table8[[#This Row],[Abs Erorr 4]]/Table8[[#This Row],[Adj Close]]</f>
        <v>2.48066421848426E-2</v>
      </c>
    </row>
    <row r="1379" spans="6:17" x14ac:dyDescent="0.3">
      <c r="F1379" s="97">
        <v>45467</v>
      </c>
      <c r="G1379" s="98">
        <v>117.2900009</v>
      </c>
      <c r="H1379" s="60">
        <f t="shared" si="42"/>
        <v>116.88599851999999</v>
      </c>
      <c r="I1379" s="60">
        <f>(Table8[[#This Row],[Adj Close]]-Table8[[#This Row],[Forecast 3 Period]])</f>
        <v>0.40400238000000854</v>
      </c>
      <c r="J1379" s="60">
        <f>Table8[[#This Row],[Erorr ]]^2</f>
        <v>0.16321792304567131</v>
      </c>
      <c r="K1379" s="60">
        <f>ABS(Table8[[#This Row],[Erorr ]])</f>
        <v>0.40400238000000854</v>
      </c>
      <c r="L1379" s="8">
        <f>Table8[[#This Row],[Abs Erorr ]]/Table8[[#This Row],[Adj Close]]</f>
        <v>3.444474182794627E-3</v>
      </c>
      <c r="M1379" s="64">
        <f t="shared" si="43"/>
        <v>118.03199995</v>
      </c>
      <c r="N1379" s="60">
        <f>(Table8[[#This Row],[Adj Close]]-Table8[[#This Row],[Forecast 6 Period ]])</f>
        <v>-0.74199905000000399</v>
      </c>
      <c r="O1379" s="60">
        <f>Table8[[#This Row],[Erorr 2]]^2</f>
        <v>0.55056259020090847</v>
      </c>
      <c r="P1379" s="60">
        <f>ABS(Table8[[#This Row],[Erorr 2]])</f>
        <v>0.74199905000000399</v>
      </c>
      <c r="Q1379" s="8">
        <f>Table8[[#This Row],[Abs Erorr 4]]/Table8[[#This Row],[Adj Close]]</f>
        <v>6.3261918689268594E-3</v>
      </c>
    </row>
    <row r="1380" spans="6:17" x14ac:dyDescent="0.3">
      <c r="F1380" s="97">
        <v>45468</v>
      </c>
      <c r="G1380" s="98">
        <v>116.8700027</v>
      </c>
      <c r="H1380" s="60">
        <f t="shared" si="42"/>
        <v>117.38300017999998</v>
      </c>
      <c r="I1380" s="60">
        <f>(Table8[[#This Row],[Adj Close]]-Table8[[#This Row],[Forecast 3 Period]])</f>
        <v>-0.51299747999998146</v>
      </c>
      <c r="J1380" s="60">
        <f>Table8[[#This Row],[Erorr ]]^2</f>
        <v>0.26316641448633138</v>
      </c>
      <c r="K1380" s="60">
        <f>ABS(Table8[[#This Row],[Erorr ]])</f>
        <v>0.51299747999998146</v>
      </c>
      <c r="L1380" s="8">
        <f>Table8[[#This Row],[Abs Erorr ]]/Table8[[#This Row],[Adj Close]]</f>
        <v>4.389470934785744E-3</v>
      </c>
      <c r="M1380" s="64">
        <f t="shared" si="43"/>
        <v>117.47399977000001</v>
      </c>
      <c r="N1380" s="60">
        <f>(Table8[[#This Row],[Adj Close]]-Table8[[#This Row],[Forecast 6 Period ]])</f>
        <v>-0.60399707000000546</v>
      </c>
      <c r="O1380" s="60">
        <f>Table8[[#This Row],[Erorr 2]]^2</f>
        <v>0.36481246056859151</v>
      </c>
      <c r="P1380" s="60">
        <f>ABS(Table8[[#This Row],[Erorr 2]])</f>
        <v>0.60399707000000546</v>
      </c>
      <c r="Q1380" s="8">
        <f>Table8[[#This Row],[Abs Erorr 4]]/Table8[[#This Row],[Adj Close]]</f>
        <v>5.1681103452221062E-3</v>
      </c>
    </row>
    <row r="1381" spans="6:17" x14ac:dyDescent="0.3">
      <c r="F1381" s="97">
        <v>45469</v>
      </c>
      <c r="G1381" s="98">
        <v>118.9100037</v>
      </c>
      <c r="H1381" s="60">
        <f t="shared" si="42"/>
        <v>116.83700023999998</v>
      </c>
      <c r="I1381" s="60">
        <f>(Table8[[#This Row],[Adj Close]]-Table8[[#This Row],[Forecast 3 Period]])</f>
        <v>2.0730034600000238</v>
      </c>
      <c r="J1381" s="60">
        <f>Table8[[#This Row],[Erorr ]]^2</f>
        <v>4.2973433451720702</v>
      </c>
      <c r="K1381" s="60">
        <f>ABS(Table8[[#This Row],[Erorr ]])</f>
        <v>2.0730034600000238</v>
      </c>
      <c r="L1381" s="8">
        <f>Table8[[#This Row],[Abs Erorr ]]/Table8[[#This Row],[Adj Close]]</f>
        <v>1.7433381511197645E-2</v>
      </c>
      <c r="M1381" s="64">
        <f t="shared" si="43"/>
        <v>117.21700056</v>
      </c>
      <c r="N1381" s="60">
        <f>(Table8[[#This Row],[Adj Close]]-Table8[[#This Row],[Forecast 6 Period ]])</f>
        <v>1.6930031400000018</v>
      </c>
      <c r="O1381" s="60">
        <f>Table8[[#This Row],[Erorr 2]]^2</f>
        <v>2.8662596320498657</v>
      </c>
      <c r="P1381" s="60">
        <f>ABS(Table8[[#This Row],[Erorr 2]])</f>
        <v>1.6930031400000018</v>
      </c>
      <c r="Q1381" s="8">
        <f>Table8[[#This Row],[Abs Erorr 4]]/Table8[[#This Row],[Adj Close]]</f>
        <v>1.423768469700251E-2</v>
      </c>
    </row>
    <row r="1382" spans="6:17" x14ac:dyDescent="0.3">
      <c r="F1382" s="97">
        <v>45470</v>
      </c>
      <c r="G1382" s="98">
        <v>119.6299973</v>
      </c>
      <c r="H1382" s="60">
        <f t="shared" si="42"/>
        <v>117.81200256</v>
      </c>
      <c r="I1382" s="60">
        <f>(Table8[[#This Row],[Adj Close]]-Table8[[#This Row],[Forecast 3 Period]])</f>
        <v>1.8179947400000032</v>
      </c>
      <c r="J1382" s="60">
        <f>Table8[[#This Row],[Erorr ]]^2</f>
        <v>3.3051048746676792</v>
      </c>
      <c r="K1382" s="60">
        <f>ABS(Table8[[#This Row],[Erorr ]])</f>
        <v>1.8179947400000032</v>
      </c>
      <c r="L1382" s="8">
        <f>Table8[[#This Row],[Abs Erorr ]]/Table8[[#This Row],[Adj Close]]</f>
        <v>1.5196813349756743E-2</v>
      </c>
      <c r="M1382" s="64">
        <f t="shared" si="43"/>
        <v>117.33200072</v>
      </c>
      <c r="N1382" s="60">
        <f>(Table8[[#This Row],[Adj Close]]-Table8[[#This Row],[Forecast 6 Period ]])</f>
        <v>2.2979965800000031</v>
      </c>
      <c r="O1382" s="60">
        <f>Table8[[#This Row],[Erorr 2]]^2</f>
        <v>5.2807882816917102</v>
      </c>
      <c r="P1382" s="60">
        <f>ABS(Table8[[#This Row],[Erorr 2]])</f>
        <v>2.2979965800000031</v>
      </c>
      <c r="Q1382" s="8">
        <f>Table8[[#This Row],[Abs Erorr 4]]/Table8[[#This Row],[Adj Close]]</f>
        <v>1.9209200299798078E-2</v>
      </c>
    </row>
    <row r="1383" spans="6:17" x14ac:dyDescent="0.3">
      <c r="F1383" s="97">
        <v>45471</v>
      </c>
      <c r="G1383" s="98">
        <v>119.86000060000001</v>
      </c>
      <c r="H1383" s="60">
        <f t="shared" si="42"/>
        <v>118.58600084</v>
      </c>
      <c r="I1383" s="60">
        <f>(Table8[[#This Row],[Adj Close]]-Table8[[#This Row],[Forecast 3 Period]])</f>
        <v>1.2739997600000095</v>
      </c>
      <c r="J1383" s="60">
        <f>Table8[[#This Row],[Erorr ]]^2</f>
        <v>1.6230753884800817</v>
      </c>
      <c r="K1383" s="60">
        <f>ABS(Table8[[#This Row],[Erorr ]])</f>
        <v>1.2739997600000095</v>
      </c>
      <c r="L1383" s="8">
        <f>Table8[[#This Row],[Abs Erorr ]]/Table8[[#This Row],[Adj Close]]</f>
        <v>1.0629065189575924E-2</v>
      </c>
      <c r="M1383" s="64">
        <f t="shared" si="43"/>
        <v>118.02900086</v>
      </c>
      <c r="N1383" s="60">
        <f>(Table8[[#This Row],[Adj Close]]-Table8[[#This Row],[Forecast 6 Period ]])</f>
        <v>1.83099974000001</v>
      </c>
      <c r="O1383" s="60">
        <f>Table8[[#This Row],[Erorr 2]]^2</f>
        <v>3.3525600478801043</v>
      </c>
      <c r="P1383" s="60">
        <f>ABS(Table8[[#This Row],[Erorr 2]])</f>
        <v>1.83099974000001</v>
      </c>
      <c r="Q1383" s="8">
        <f>Table8[[#This Row],[Abs Erorr 4]]/Table8[[#This Row],[Adj Close]]</f>
        <v>1.5276153269099932E-2</v>
      </c>
    </row>
    <row r="1384" spans="6:17" x14ac:dyDescent="0.3">
      <c r="F1384" s="97">
        <v>45474</v>
      </c>
      <c r="G1384" s="98">
        <v>118.1600037</v>
      </c>
      <c r="H1384" s="60">
        <f t="shared" si="42"/>
        <v>119.50600054</v>
      </c>
      <c r="I1384" s="60">
        <f>(Table8[[#This Row],[Adj Close]]-Table8[[#This Row],[Forecast 3 Period]])</f>
        <v>-1.345996839999998</v>
      </c>
      <c r="J1384" s="60">
        <f>Table8[[#This Row],[Erorr ]]^2</f>
        <v>1.8117074932899802</v>
      </c>
      <c r="K1384" s="60">
        <f>ABS(Table8[[#This Row],[Erorr ]])</f>
        <v>1.345996839999998</v>
      </c>
      <c r="L1384" s="8">
        <f>Table8[[#This Row],[Abs Erorr ]]/Table8[[#This Row],[Adj Close]]</f>
        <v>1.1391306684598538E-2</v>
      </c>
      <c r="M1384" s="64">
        <f t="shared" si="43"/>
        <v>118.41700058000001</v>
      </c>
      <c r="N1384" s="60">
        <f>(Table8[[#This Row],[Adj Close]]-Table8[[#This Row],[Forecast 6 Period ]])</f>
        <v>-0.25699688000000265</v>
      </c>
      <c r="O1384" s="60">
        <f>Table8[[#This Row],[Erorr 2]]^2</f>
        <v>6.6047396329735761E-2</v>
      </c>
      <c r="P1384" s="60">
        <f>ABS(Table8[[#This Row],[Erorr 2]])</f>
        <v>0.25699688000000265</v>
      </c>
      <c r="Q1384" s="8">
        <f>Table8[[#This Row],[Abs Erorr 4]]/Table8[[#This Row],[Adj Close]]</f>
        <v>2.1749904532205313E-3</v>
      </c>
    </row>
    <row r="1385" spans="6:17" x14ac:dyDescent="0.3">
      <c r="F1385" s="97">
        <v>45475</v>
      </c>
      <c r="G1385" s="98">
        <v>115.8199997</v>
      </c>
      <c r="H1385" s="60">
        <f t="shared" si="42"/>
        <v>119.11100085000001</v>
      </c>
      <c r="I1385" s="60">
        <f>(Table8[[#This Row],[Adj Close]]-Table8[[#This Row],[Forecast 3 Period]])</f>
        <v>-3.2910011500000138</v>
      </c>
      <c r="J1385" s="60">
        <f>Table8[[#This Row],[Erorr ]]^2</f>
        <v>10.830688569301413</v>
      </c>
      <c r="K1385" s="60">
        <f>ABS(Table8[[#This Row],[Erorr ]])</f>
        <v>3.2910011500000138</v>
      </c>
      <c r="L1385" s="8">
        <f>Table8[[#This Row],[Abs Erorr ]]/Table8[[#This Row],[Adj Close]]</f>
        <v>2.8414791560390704E-2</v>
      </c>
      <c r="M1385" s="64">
        <f t="shared" si="43"/>
        <v>118.72800142</v>
      </c>
      <c r="N1385" s="60">
        <f>(Table8[[#This Row],[Adj Close]]-Table8[[#This Row],[Forecast 6 Period ]])</f>
        <v>-2.9080017200000015</v>
      </c>
      <c r="O1385" s="60">
        <f>Table8[[#This Row],[Erorr 2]]^2</f>
        <v>8.4564740035229669</v>
      </c>
      <c r="P1385" s="60">
        <f>ABS(Table8[[#This Row],[Erorr 2]])</f>
        <v>2.9080017200000015</v>
      </c>
      <c r="Q1385" s="8">
        <f>Table8[[#This Row],[Abs Erorr 4]]/Table8[[#This Row],[Adj Close]]</f>
        <v>2.5107941007877603E-2</v>
      </c>
    </row>
    <row r="1386" spans="6:17" x14ac:dyDescent="0.3">
      <c r="F1386" s="97">
        <v>45476</v>
      </c>
      <c r="G1386" s="98">
        <v>117.88999939999999</v>
      </c>
      <c r="H1386" s="60">
        <f t="shared" si="42"/>
        <v>117.73400117</v>
      </c>
      <c r="I1386" s="60">
        <f>(Table8[[#This Row],[Adj Close]]-Table8[[#This Row],[Forecast 3 Period]])</f>
        <v>0.15599822999999446</v>
      </c>
      <c r="J1386" s="60">
        <f>Table8[[#This Row],[Erorr ]]^2</f>
        <v>2.4335447763131172E-2</v>
      </c>
      <c r="K1386" s="60">
        <f>ABS(Table8[[#This Row],[Erorr ]])</f>
        <v>0.15599822999999446</v>
      </c>
      <c r="L1386" s="8">
        <f>Table8[[#This Row],[Abs Erorr ]]/Table8[[#This Row],[Adj Close]]</f>
        <v>1.323252445448689E-3</v>
      </c>
      <c r="M1386" s="64">
        <f t="shared" si="43"/>
        <v>118.27200090000001</v>
      </c>
      <c r="N1386" s="60">
        <f>(Table8[[#This Row],[Adj Close]]-Table8[[#This Row],[Forecast 6 Period ]])</f>
        <v>-0.38200150000001543</v>
      </c>
      <c r="O1386" s="60">
        <f>Table8[[#This Row],[Erorr 2]]^2</f>
        <v>0.14592514600226178</v>
      </c>
      <c r="P1386" s="60">
        <f>ABS(Table8[[#This Row],[Erorr 2]])</f>
        <v>0.38200150000001543</v>
      </c>
      <c r="Q1386" s="8">
        <f>Table8[[#This Row],[Abs Erorr 4]]/Table8[[#This Row],[Adj Close]]</f>
        <v>3.2403215026228548E-3</v>
      </c>
    </row>
    <row r="1387" spans="6:17" x14ac:dyDescent="0.3">
      <c r="F1387" s="97">
        <v>45478</v>
      </c>
      <c r="G1387" s="98">
        <v>119.8099976</v>
      </c>
      <c r="H1387" s="60">
        <f t="shared" si="42"/>
        <v>117.35000077999999</v>
      </c>
      <c r="I1387" s="60">
        <f>(Table8[[#This Row],[Adj Close]]-Table8[[#This Row],[Forecast 3 Period]])</f>
        <v>2.4599968200000148</v>
      </c>
      <c r="J1387" s="60">
        <f>Table8[[#This Row],[Erorr ]]^2</f>
        <v>6.0515843544101857</v>
      </c>
      <c r="K1387" s="60">
        <f>ABS(Table8[[#This Row],[Erorr ]])</f>
        <v>2.4599968200000148</v>
      </c>
      <c r="L1387" s="8">
        <f>Table8[[#This Row],[Abs Erorr ]]/Table8[[#This Row],[Adj Close]]</f>
        <v>2.0532483676470877E-2</v>
      </c>
      <c r="M1387" s="64">
        <f t="shared" si="43"/>
        <v>118.20000078000001</v>
      </c>
      <c r="N1387" s="60">
        <f>(Table8[[#This Row],[Adj Close]]-Table8[[#This Row],[Forecast 6 Period ]])</f>
        <v>1.6099968199999921</v>
      </c>
      <c r="O1387" s="60">
        <f>Table8[[#This Row],[Erorr 2]]^2</f>
        <v>2.592089760410087</v>
      </c>
      <c r="P1387" s="60">
        <f>ABS(Table8[[#This Row],[Erorr 2]])</f>
        <v>1.6099968199999921</v>
      </c>
      <c r="Q1387" s="8">
        <f>Table8[[#This Row],[Abs Erorr 4]]/Table8[[#This Row],[Adj Close]]</f>
        <v>1.3437917137559412E-2</v>
      </c>
    </row>
    <row r="1388" spans="6:17" x14ac:dyDescent="0.3">
      <c r="F1388" s="97">
        <v>45481</v>
      </c>
      <c r="G1388" s="98">
        <v>118.5299988</v>
      </c>
      <c r="H1388" s="60">
        <f t="shared" si="42"/>
        <v>118.03699877</v>
      </c>
      <c r="I1388" s="60">
        <f>(Table8[[#This Row],[Adj Close]]-Table8[[#This Row],[Forecast 3 Period]])</f>
        <v>0.49300003000000459</v>
      </c>
      <c r="J1388" s="60">
        <f>Table8[[#This Row],[Erorr ]]^2</f>
        <v>0.24304902958000543</v>
      </c>
      <c r="K1388" s="60">
        <f>ABS(Table8[[#This Row],[Erorr ]])</f>
        <v>0.49300003000000459</v>
      </c>
      <c r="L1388" s="8">
        <f>Table8[[#This Row],[Abs Erorr ]]/Table8[[#This Row],[Adj Close]]</f>
        <v>4.1592848645165478E-3</v>
      </c>
      <c r="M1388" s="64">
        <f t="shared" si="43"/>
        <v>118.28499987000001</v>
      </c>
      <c r="N1388" s="60">
        <f>(Table8[[#This Row],[Adj Close]]-Table8[[#This Row],[Forecast 6 Period ]])</f>
        <v>0.24499892999999417</v>
      </c>
      <c r="O1388" s="60">
        <f>Table8[[#This Row],[Erorr 2]]^2</f>
        <v>6.0024475701142048E-2</v>
      </c>
      <c r="P1388" s="60">
        <f>ABS(Table8[[#This Row],[Erorr 2]])</f>
        <v>0.24499892999999417</v>
      </c>
      <c r="Q1388" s="8">
        <f>Table8[[#This Row],[Abs Erorr 4]]/Table8[[#This Row],[Adj Close]]</f>
        <v>2.0669782542847219E-3</v>
      </c>
    </row>
    <row r="1389" spans="6:17" x14ac:dyDescent="0.3">
      <c r="F1389" s="97">
        <v>45482</v>
      </c>
      <c r="G1389" s="98">
        <v>117.13999939999999</v>
      </c>
      <c r="H1389" s="60">
        <f t="shared" si="42"/>
        <v>118.72199861999999</v>
      </c>
      <c r="I1389" s="60">
        <f>(Table8[[#This Row],[Adj Close]]-Table8[[#This Row],[Forecast 3 Period]])</f>
        <v>-1.5819992200000002</v>
      </c>
      <c r="J1389" s="60">
        <f>Table8[[#This Row],[Erorr ]]^2</f>
        <v>2.5027215320806087</v>
      </c>
      <c r="K1389" s="60">
        <f>ABS(Table8[[#This Row],[Erorr ]])</f>
        <v>1.5819992200000002</v>
      </c>
      <c r="L1389" s="8">
        <f>Table8[[#This Row],[Abs Erorr ]]/Table8[[#This Row],[Adj Close]]</f>
        <v>1.3505200854559678E-2</v>
      </c>
      <c r="M1389" s="64">
        <f t="shared" si="43"/>
        <v>118.21199952999999</v>
      </c>
      <c r="N1389" s="60">
        <f>(Table8[[#This Row],[Adj Close]]-Table8[[#This Row],[Forecast 6 Period ]])</f>
        <v>-1.0720001299999922</v>
      </c>
      <c r="O1389" s="60">
        <f>Table8[[#This Row],[Erorr 2]]^2</f>
        <v>1.1491842787200002</v>
      </c>
      <c r="P1389" s="60">
        <f>ABS(Table8[[#This Row],[Erorr 2]])</f>
        <v>1.0720001299999922</v>
      </c>
      <c r="Q1389" s="8">
        <f>Table8[[#This Row],[Abs Erorr 4]]/Table8[[#This Row],[Adj Close]]</f>
        <v>9.1514438747725673E-3</v>
      </c>
    </row>
    <row r="1390" spans="6:17" x14ac:dyDescent="0.3">
      <c r="F1390" s="97">
        <v>45483</v>
      </c>
      <c r="G1390" s="98">
        <v>119.8700027</v>
      </c>
      <c r="H1390" s="60">
        <f t="shared" si="42"/>
        <v>118.35799868000001</v>
      </c>
      <c r="I1390" s="60">
        <f>(Table8[[#This Row],[Adj Close]]-Table8[[#This Row],[Forecast 3 Period]])</f>
        <v>1.512004019999992</v>
      </c>
      <c r="J1390" s="60">
        <f>Table8[[#This Row],[Erorr ]]^2</f>
        <v>2.2861561564961361</v>
      </c>
      <c r="K1390" s="60">
        <f>ABS(Table8[[#This Row],[Erorr ]])</f>
        <v>1.512004019999992</v>
      </c>
      <c r="L1390" s="8">
        <f>Table8[[#This Row],[Abs Erorr ]]/Table8[[#This Row],[Adj Close]]</f>
        <v>1.2613698055752125E-2</v>
      </c>
      <c r="M1390" s="64">
        <f t="shared" si="43"/>
        <v>118.07199938000001</v>
      </c>
      <c r="N1390" s="60">
        <f>(Table8[[#This Row],[Adj Close]]-Table8[[#This Row],[Forecast 6 Period ]])</f>
        <v>1.7980033199999923</v>
      </c>
      <c r="O1390" s="60">
        <f>Table8[[#This Row],[Erorr 2]]^2</f>
        <v>3.2328159387309947</v>
      </c>
      <c r="P1390" s="60">
        <f>ABS(Table8[[#This Row],[Erorr 2]])</f>
        <v>1.7980033199999923</v>
      </c>
      <c r="Q1390" s="8">
        <f>Table8[[#This Row],[Abs Erorr 4]]/Table8[[#This Row],[Adj Close]]</f>
        <v>1.4999610240268997E-2</v>
      </c>
    </row>
    <row r="1391" spans="6:17" x14ac:dyDescent="0.3">
      <c r="F1391" s="97">
        <v>45484</v>
      </c>
      <c r="G1391" s="98">
        <v>122.38999939999999</v>
      </c>
      <c r="H1391" s="60">
        <f t="shared" si="42"/>
        <v>118.64900054</v>
      </c>
      <c r="I1391" s="60">
        <f>(Table8[[#This Row],[Adj Close]]-Table8[[#This Row],[Forecast 3 Period]])</f>
        <v>3.7409988599999906</v>
      </c>
      <c r="J1391" s="60">
        <f>Table8[[#This Row],[Erorr ]]^2</f>
        <v>13.995072470521229</v>
      </c>
      <c r="K1391" s="60">
        <f>ABS(Table8[[#This Row],[Erorr ]])</f>
        <v>3.7409988599999906</v>
      </c>
      <c r="L1391" s="8">
        <f>Table8[[#This Row],[Abs Erorr ]]/Table8[[#This Row],[Adj Close]]</f>
        <v>3.0566213565975317E-2</v>
      </c>
      <c r="M1391" s="64">
        <f t="shared" si="43"/>
        <v>118.44099961000001</v>
      </c>
      <c r="N1391" s="60">
        <f>(Table8[[#This Row],[Adj Close]]-Table8[[#This Row],[Forecast 6 Period ]])</f>
        <v>3.9489997899999878</v>
      </c>
      <c r="O1391" s="60">
        <f>Table8[[#This Row],[Erorr 2]]^2</f>
        <v>15.594599341419947</v>
      </c>
      <c r="P1391" s="60">
        <f>ABS(Table8[[#This Row],[Erorr 2]])</f>
        <v>3.9489997899999878</v>
      </c>
      <c r="Q1391" s="8">
        <f>Table8[[#This Row],[Abs Erorr 4]]/Table8[[#This Row],[Adj Close]]</f>
        <v>3.2265706425029919E-2</v>
      </c>
    </row>
    <row r="1392" spans="6:17" x14ac:dyDescent="0.3">
      <c r="F1392" s="97">
        <v>45485</v>
      </c>
      <c r="G1392" s="98">
        <v>125.8499985</v>
      </c>
      <c r="H1392" s="60">
        <f t="shared" si="42"/>
        <v>120.05900038999999</v>
      </c>
      <c r="I1392" s="60">
        <f>(Table8[[#This Row],[Adj Close]]-Table8[[#This Row],[Forecast 3 Period]])</f>
        <v>5.7909981100000039</v>
      </c>
      <c r="J1392" s="60">
        <f>Table8[[#This Row],[Erorr ]]^2</f>
        <v>33.535659110023616</v>
      </c>
      <c r="K1392" s="60">
        <f>ABS(Table8[[#This Row],[Erorr ]])</f>
        <v>5.7909981100000039</v>
      </c>
      <c r="L1392" s="8">
        <f>Table8[[#This Row],[Abs Erorr ]]/Table8[[#This Row],[Adj Close]]</f>
        <v>4.6015082868674041E-2</v>
      </c>
      <c r="M1392" s="64">
        <f t="shared" si="43"/>
        <v>119.35599976</v>
      </c>
      <c r="N1392" s="60">
        <f>(Table8[[#This Row],[Adj Close]]-Table8[[#This Row],[Forecast 6 Period ]])</f>
        <v>6.493998739999995</v>
      </c>
      <c r="O1392" s="60">
        <f>Table8[[#This Row],[Erorr 2]]^2</f>
        <v>42.172019635121522</v>
      </c>
      <c r="P1392" s="60">
        <f>ABS(Table8[[#This Row],[Erorr 2]])</f>
        <v>6.493998739999995</v>
      </c>
      <c r="Q1392" s="8">
        <f>Table8[[#This Row],[Abs Erorr 4]]/Table8[[#This Row],[Adj Close]]</f>
        <v>5.1601103038551047E-2</v>
      </c>
    </row>
    <row r="1393" spans="6:17" x14ac:dyDescent="0.3">
      <c r="F1393" s="97">
        <v>45488</v>
      </c>
      <c r="G1393" s="98">
        <v>125.7099991</v>
      </c>
      <c r="H1393" s="60">
        <f t="shared" si="42"/>
        <v>123.01800003</v>
      </c>
      <c r="I1393" s="60">
        <f>(Table8[[#This Row],[Adj Close]]-Table8[[#This Row],[Forecast 3 Period]])</f>
        <v>2.6919990700000085</v>
      </c>
      <c r="J1393" s="60">
        <f>Table8[[#This Row],[Erorr ]]^2</f>
        <v>7.2468589928809104</v>
      </c>
      <c r="K1393" s="60">
        <f>ABS(Table8[[#This Row],[Erorr ]])</f>
        <v>2.6919990700000085</v>
      </c>
      <c r="L1393" s="8">
        <f>Table8[[#This Row],[Abs Erorr ]]/Table8[[#This Row],[Adj Close]]</f>
        <v>2.1414359154187667E-2</v>
      </c>
      <c r="M1393" s="64">
        <f t="shared" si="43"/>
        <v>120.88399964000001</v>
      </c>
      <c r="N1393" s="60">
        <f>(Table8[[#This Row],[Adj Close]]-Table8[[#This Row],[Forecast 6 Period ]])</f>
        <v>4.8259994599999914</v>
      </c>
      <c r="O1393" s="60">
        <f>Table8[[#This Row],[Erorr 2]]^2</f>
        <v>23.290270787920207</v>
      </c>
      <c r="P1393" s="60">
        <f>ABS(Table8[[#This Row],[Erorr 2]])</f>
        <v>4.8259994599999914</v>
      </c>
      <c r="Q1393" s="8">
        <f>Table8[[#This Row],[Abs Erorr 4]]/Table8[[#This Row],[Adj Close]]</f>
        <v>3.8389941091010564E-2</v>
      </c>
    </row>
    <row r="1394" spans="6:17" x14ac:dyDescent="0.3">
      <c r="F1394" s="97">
        <v>45489</v>
      </c>
      <c r="G1394" s="98">
        <v>130.1499939</v>
      </c>
      <c r="H1394" s="60">
        <f t="shared" si="42"/>
        <v>124.75599901</v>
      </c>
      <c r="I1394" s="60">
        <f>(Table8[[#This Row],[Adj Close]]-Table8[[#This Row],[Forecast 3 Period]])</f>
        <v>5.3939948900000019</v>
      </c>
      <c r="J1394" s="60">
        <f>Table8[[#This Row],[Erorr ]]^2</f>
        <v>29.095180873346131</v>
      </c>
      <c r="K1394" s="60">
        <f>ABS(Table8[[#This Row],[Erorr ]])</f>
        <v>5.3939948900000019</v>
      </c>
      <c r="L1394" s="8">
        <f>Table8[[#This Row],[Abs Erorr ]]/Table8[[#This Row],[Adj Close]]</f>
        <v>4.1444449810304616E-2</v>
      </c>
      <c r="M1394" s="64">
        <f t="shared" si="43"/>
        <v>122.33099976</v>
      </c>
      <c r="N1394" s="60">
        <f>(Table8[[#This Row],[Adj Close]]-Table8[[#This Row],[Forecast 6 Period ]])</f>
        <v>7.8189941400000009</v>
      </c>
      <c r="O1394" s="60">
        <f>Table8[[#This Row],[Erorr 2]]^2</f>
        <v>61.136669361354357</v>
      </c>
      <c r="P1394" s="60">
        <f>ABS(Table8[[#This Row],[Erorr 2]])</f>
        <v>7.8189941400000009</v>
      </c>
      <c r="Q1394" s="8">
        <f>Table8[[#This Row],[Abs Erorr 4]]/Table8[[#This Row],[Adj Close]]</f>
        <v>6.0076792212588812E-2</v>
      </c>
    </row>
    <row r="1395" spans="6:17" x14ac:dyDescent="0.3">
      <c r="F1395" s="97">
        <v>45490</v>
      </c>
      <c r="G1395" s="98">
        <v>127.6500015</v>
      </c>
      <c r="H1395" s="60">
        <f t="shared" si="42"/>
        <v>127.52799684000001</v>
      </c>
      <c r="I1395" s="60">
        <f>(Table8[[#This Row],[Adj Close]]-Table8[[#This Row],[Forecast 3 Period]])</f>
        <v>0.12200465999998755</v>
      </c>
      <c r="J1395" s="60">
        <f>Table8[[#This Row],[Erorr ]]^2</f>
        <v>1.4885137061712564E-2</v>
      </c>
      <c r="K1395" s="60">
        <f>ABS(Table8[[#This Row],[Erorr ]])</f>
        <v>0.12200465999998755</v>
      </c>
      <c r="L1395" s="8">
        <f>Table8[[#This Row],[Abs Erorr ]]/Table8[[#This Row],[Adj Close]]</f>
        <v>9.5577484188268927E-4</v>
      </c>
      <c r="M1395" s="64">
        <f t="shared" si="43"/>
        <v>124.52099838999999</v>
      </c>
      <c r="N1395" s="60">
        <f>(Table8[[#This Row],[Adj Close]]-Table8[[#This Row],[Forecast 6 Period ]])</f>
        <v>3.1290031100000135</v>
      </c>
      <c r="O1395" s="60">
        <f>Table8[[#This Row],[Erorr 2]]^2</f>
        <v>9.7906604623897575</v>
      </c>
      <c r="P1395" s="60">
        <f>ABS(Table8[[#This Row],[Erorr 2]])</f>
        <v>3.1290031100000135</v>
      </c>
      <c r="Q1395" s="8">
        <f>Table8[[#This Row],[Abs Erorr 4]]/Table8[[#This Row],[Adj Close]]</f>
        <v>2.4512362500834075E-2</v>
      </c>
    </row>
    <row r="1396" spans="6:17" x14ac:dyDescent="0.3">
      <c r="F1396" s="97">
        <v>45491</v>
      </c>
      <c r="G1396" s="98">
        <v>126.76000209999999</v>
      </c>
      <c r="H1396" s="60">
        <f t="shared" si="42"/>
        <v>127.81799850000002</v>
      </c>
      <c r="I1396" s="60">
        <f>(Table8[[#This Row],[Adj Close]]-Table8[[#This Row],[Forecast 3 Period]])</f>
        <v>-1.0579964000000217</v>
      </c>
      <c r="J1396" s="60">
        <f>Table8[[#This Row],[Erorr ]]^2</f>
        <v>1.1193563824130059</v>
      </c>
      <c r="K1396" s="60">
        <f>ABS(Table8[[#This Row],[Erorr ]])</f>
        <v>1.0579964000000217</v>
      </c>
      <c r="L1396" s="8">
        <f>Table8[[#This Row],[Abs Erorr ]]/Table8[[#This Row],[Adj Close]]</f>
        <v>8.3464530015183846E-3</v>
      </c>
      <c r="M1396" s="64">
        <f t="shared" si="43"/>
        <v>126.09799881000001</v>
      </c>
      <c r="N1396" s="60">
        <f>(Table8[[#This Row],[Adj Close]]-Table8[[#This Row],[Forecast 6 Period ]])</f>
        <v>0.66200328999998703</v>
      </c>
      <c r="O1396" s="60">
        <f>Table8[[#This Row],[Erorr 2]]^2</f>
        <v>0.43824835597080691</v>
      </c>
      <c r="P1396" s="60">
        <f>ABS(Table8[[#This Row],[Erorr 2]])</f>
        <v>0.66200328999998703</v>
      </c>
      <c r="Q1396" s="8">
        <f>Table8[[#This Row],[Abs Erorr 4]]/Table8[[#This Row],[Adj Close]]</f>
        <v>5.2224935234518035E-3</v>
      </c>
    </row>
    <row r="1397" spans="6:17" x14ac:dyDescent="0.3">
      <c r="F1397" s="97">
        <v>45492</v>
      </c>
      <c r="G1397" s="98">
        <v>123.9400024</v>
      </c>
      <c r="H1397" s="60">
        <f t="shared" si="42"/>
        <v>128.04399946000001</v>
      </c>
      <c r="I1397" s="60">
        <f>(Table8[[#This Row],[Adj Close]]-Table8[[#This Row],[Forecast 3 Period]])</f>
        <v>-4.1039970600000117</v>
      </c>
      <c r="J1397" s="60">
        <f>Table8[[#This Row],[Erorr ]]^2</f>
        <v>16.842791868488739</v>
      </c>
      <c r="K1397" s="60">
        <f>ABS(Table8[[#This Row],[Erorr ]])</f>
        <v>4.1039970600000117</v>
      </c>
      <c r="L1397" s="8">
        <f>Table8[[#This Row],[Abs Erorr ]]/Table8[[#This Row],[Adj Close]]</f>
        <v>3.3112772152084545E-2</v>
      </c>
      <c r="M1397" s="64">
        <f t="shared" si="43"/>
        <v>126.87799911</v>
      </c>
      <c r="N1397" s="60">
        <f>(Table8[[#This Row],[Adj Close]]-Table8[[#This Row],[Forecast 6 Period ]])</f>
        <v>-2.9379967100000073</v>
      </c>
      <c r="O1397" s="60">
        <f>Table8[[#This Row],[Erorr 2]]^2</f>
        <v>8.6318246679708661</v>
      </c>
      <c r="P1397" s="60">
        <f>ABS(Table8[[#This Row],[Erorr 2]])</f>
        <v>2.9379967100000073</v>
      </c>
      <c r="Q1397" s="8">
        <f>Table8[[#This Row],[Abs Erorr 4]]/Table8[[#This Row],[Adj Close]]</f>
        <v>2.370499155323566E-2</v>
      </c>
    </row>
    <row r="1398" spans="6:17" x14ac:dyDescent="0.3">
      <c r="F1398" s="97">
        <v>45495</v>
      </c>
      <c r="G1398" s="98">
        <v>125.2799988</v>
      </c>
      <c r="H1398" s="60">
        <f t="shared" si="42"/>
        <v>125.89900204</v>
      </c>
      <c r="I1398" s="60">
        <f>(Table8[[#This Row],[Adj Close]]-Table8[[#This Row],[Forecast 3 Period]])</f>
        <v>-0.61900323999999785</v>
      </c>
      <c r="J1398" s="60">
        <f>Table8[[#This Row],[Erorr ]]^2</f>
        <v>0.38316501113049495</v>
      </c>
      <c r="K1398" s="60">
        <f>ABS(Table8[[#This Row],[Erorr ]])</f>
        <v>0.61900323999999785</v>
      </c>
      <c r="L1398" s="8">
        <f>Table8[[#This Row],[Abs Erorr ]]/Table8[[#This Row],[Adj Close]]</f>
        <v>4.940958221018101E-3</v>
      </c>
      <c r="M1398" s="64">
        <f t="shared" si="43"/>
        <v>126.85599974</v>
      </c>
      <c r="N1398" s="60">
        <f>(Table8[[#This Row],[Adj Close]]-Table8[[#This Row],[Forecast 6 Period ]])</f>
        <v>-1.5760009400000001</v>
      </c>
      <c r="O1398" s="60">
        <f>Table8[[#This Row],[Erorr 2]]^2</f>
        <v>2.483778962880884</v>
      </c>
      <c r="P1398" s="60">
        <f>ABS(Table8[[#This Row],[Erorr 2]])</f>
        <v>1.5760009400000001</v>
      </c>
      <c r="Q1398" s="8">
        <f>Table8[[#This Row],[Abs Erorr 4]]/Table8[[#This Row],[Adj Close]]</f>
        <v>1.2579828824200149E-2</v>
      </c>
    </row>
    <row r="1399" spans="6:17" x14ac:dyDescent="0.3">
      <c r="F1399" s="97">
        <v>45496</v>
      </c>
      <c r="G1399" s="98">
        <v>124.9800034</v>
      </c>
      <c r="H1399" s="60">
        <f t="shared" si="42"/>
        <v>125.32200087</v>
      </c>
      <c r="I1399" s="60">
        <f>(Table8[[#This Row],[Adj Close]]-Table8[[#This Row],[Forecast 3 Period]])</f>
        <v>-0.34199746999999547</v>
      </c>
      <c r="J1399" s="60">
        <f>Table8[[#This Row],[Erorr ]]^2</f>
        <v>0.1169622694863978</v>
      </c>
      <c r="K1399" s="60">
        <f>ABS(Table8[[#This Row],[Erorr ]])</f>
        <v>0.34199746999999547</v>
      </c>
      <c r="L1399" s="8">
        <f>Table8[[#This Row],[Abs Erorr ]]/Table8[[#This Row],[Adj Close]]</f>
        <v>2.7364175123713867E-3</v>
      </c>
      <c r="M1399" s="64">
        <f t="shared" si="43"/>
        <v>126.31200025999999</v>
      </c>
      <c r="N1399" s="60">
        <f>(Table8[[#This Row],[Adj Close]]-Table8[[#This Row],[Forecast 6 Period ]])</f>
        <v>-1.3319968599999896</v>
      </c>
      <c r="O1399" s="60">
        <f>Table8[[#This Row],[Erorr 2]]^2</f>
        <v>1.7742156350498319</v>
      </c>
      <c r="P1399" s="60">
        <f>ABS(Table8[[#This Row],[Erorr 2]])</f>
        <v>1.3319968599999896</v>
      </c>
      <c r="Q1399" s="8">
        <f>Table8[[#This Row],[Abs Erorr 4]]/Table8[[#This Row],[Adj Close]]</f>
        <v>1.0657679818882047E-2</v>
      </c>
    </row>
    <row r="1400" spans="6:17" x14ac:dyDescent="0.3">
      <c r="F1400" s="97">
        <v>45497</v>
      </c>
      <c r="G1400" s="98">
        <v>125.16999819999999</v>
      </c>
      <c r="H1400" s="60">
        <f t="shared" si="42"/>
        <v>124.75800172000001</v>
      </c>
      <c r="I1400" s="60">
        <f>(Table8[[#This Row],[Adj Close]]-Table8[[#This Row],[Forecast 3 Period]])</f>
        <v>0.4119964799999849</v>
      </c>
      <c r="J1400" s="60">
        <f>Table8[[#This Row],[Erorr ]]^2</f>
        <v>0.16974109953237795</v>
      </c>
      <c r="K1400" s="60">
        <f>ABS(Table8[[#This Row],[Erorr ]])</f>
        <v>0.4119964799999849</v>
      </c>
      <c r="L1400" s="8">
        <f>Table8[[#This Row],[Abs Erorr ]]/Table8[[#This Row],[Adj Close]]</f>
        <v>3.2914954535805444E-3</v>
      </c>
      <c r="M1400" s="64">
        <f t="shared" si="43"/>
        <v>125.97200088</v>
      </c>
      <c r="N1400" s="60">
        <f>(Table8[[#This Row],[Adj Close]]-Table8[[#This Row],[Forecast 6 Period ]])</f>
        <v>-0.80200268000000108</v>
      </c>
      <c r="O1400" s="60">
        <f>Table8[[#This Row],[Erorr 2]]^2</f>
        <v>0.6432082987271841</v>
      </c>
      <c r="P1400" s="60">
        <f>ABS(Table8[[#This Row],[Erorr 2]])</f>
        <v>0.80200268000000108</v>
      </c>
      <c r="Q1400" s="8">
        <f>Table8[[#This Row],[Abs Erorr 4]]/Table8[[#This Row],[Adj Close]]</f>
        <v>6.4073075939374835E-3</v>
      </c>
    </row>
    <row r="1401" spans="6:17" x14ac:dyDescent="0.3">
      <c r="F1401" s="97">
        <v>45498</v>
      </c>
      <c r="G1401" s="98">
        <v>124.01000209999999</v>
      </c>
      <c r="H1401" s="60">
        <f t="shared" si="42"/>
        <v>125.14599994</v>
      </c>
      <c r="I1401" s="60">
        <f>(Table8[[#This Row],[Adj Close]]-Table8[[#This Row],[Forecast 3 Period]])</f>
        <v>-1.1359978400000017</v>
      </c>
      <c r="J1401" s="60">
        <f>Table8[[#This Row],[Erorr ]]^2</f>
        <v>1.2904910924846695</v>
      </c>
      <c r="K1401" s="60">
        <f>ABS(Table8[[#This Row],[Erorr ]])</f>
        <v>1.1359978400000017</v>
      </c>
      <c r="L1401" s="8">
        <f>Table8[[#This Row],[Abs Erorr ]]/Table8[[#This Row],[Adj Close]]</f>
        <v>9.1605339953461842E-3</v>
      </c>
      <c r="M1401" s="64">
        <f t="shared" si="43"/>
        <v>125.31500092000002</v>
      </c>
      <c r="N1401" s="60">
        <f>(Table8[[#This Row],[Adj Close]]-Table8[[#This Row],[Forecast 6 Period ]])</f>
        <v>-1.3049988200000229</v>
      </c>
      <c r="O1401" s="60">
        <f>Table8[[#This Row],[Erorr 2]]^2</f>
        <v>1.703021920201452</v>
      </c>
      <c r="P1401" s="60">
        <f>ABS(Table8[[#This Row],[Erorr 2]])</f>
        <v>1.3049988200000229</v>
      </c>
      <c r="Q1401" s="8">
        <f>Table8[[#This Row],[Abs Erorr 4]]/Table8[[#This Row],[Adj Close]]</f>
        <v>1.0523335197976123E-2</v>
      </c>
    </row>
    <row r="1402" spans="6:17" x14ac:dyDescent="0.3">
      <c r="F1402" s="97">
        <v>45499</v>
      </c>
      <c r="G1402" s="98">
        <v>126.58000180000001</v>
      </c>
      <c r="H1402" s="60">
        <f t="shared" si="42"/>
        <v>124.64900132</v>
      </c>
      <c r="I1402" s="60">
        <f>(Table8[[#This Row],[Adj Close]]-Table8[[#This Row],[Forecast 3 Period]])</f>
        <v>1.9310004800000087</v>
      </c>
      <c r="J1402" s="60">
        <f>Table8[[#This Row],[Erorr ]]^2</f>
        <v>3.728762853760264</v>
      </c>
      <c r="K1402" s="60">
        <f>ABS(Table8[[#This Row],[Erorr ]])</f>
        <v>1.9310004800000087</v>
      </c>
      <c r="L1402" s="8">
        <f>Table8[[#This Row],[Abs Erorr ]]/Table8[[#This Row],[Adj Close]]</f>
        <v>1.5255178168278464E-2</v>
      </c>
      <c r="M1402" s="64">
        <f t="shared" si="43"/>
        <v>124.95800095000001</v>
      </c>
      <c r="N1402" s="60">
        <f>(Table8[[#This Row],[Adj Close]]-Table8[[#This Row],[Forecast 6 Period ]])</f>
        <v>1.6220008499999921</v>
      </c>
      <c r="O1402" s="60">
        <f>Table8[[#This Row],[Erorr 2]]^2</f>
        <v>2.6308867574006967</v>
      </c>
      <c r="P1402" s="60">
        <f>ABS(Table8[[#This Row],[Erorr 2]])</f>
        <v>1.6220008499999921</v>
      </c>
      <c r="Q1402" s="8">
        <f>Table8[[#This Row],[Abs Erorr 4]]/Table8[[#This Row],[Adj Close]]</f>
        <v>1.2814037185453667E-2</v>
      </c>
    </row>
    <row r="1403" spans="6:17" x14ac:dyDescent="0.3">
      <c r="F1403" s="97">
        <v>45502</v>
      </c>
      <c r="G1403" s="98">
        <v>128.22000120000001</v>
      </c>
      <c r="H1403" s="60">
        <f t="shared" si="42"/>
        <v>125.38600081</v>
      </c>
      <c r="I1403" s="60">
        <f>(Table8[[#This Row],[Adj Close]]-Table8[[#This Row],[Forecast 3 Period]])</f>
        <v>2.8340003900000141</v>
      </c>
      <c r="J1403" s="60">
        <f>Table8[[#This Row],[Erorr ]]^2</f>
        <v>8.0315582105202328</v>
      </c>
      <c r="K1403" s="60">
        <f>ABS(Table8[[#This Row],[Erorr ]])</f>
        <v>2.8340003900000141</v>
      </c>
      <c r="L1403" s="8">
        <f>Table8[[#This Row],[Abs Erorr ]]/Table8[[#This Row],[Adj Close]]</f>
        <v>2.2102638929003642E-2</v>
      </c>
      <c r="M1403" s="64">
        <f t="shared" si="43"/>
        <v>125.07000122000001</v>
      </c>
      <c r="N1403" s="60">
        <f>(Table8[[#This Row],[Adj Close]]-Table8[[#This Row],[Forecast 6 Period ]])</f>
        <v>3.149999980000004</v>
      </c>
      <c r="O1403" s="60">
        <f>Table8[[#This Row],[Erorr 2]]^2</f>
        <v>9.9224998740000263</v>
      </c>
      <c r="P1403" s="60">
        <f>ABS(Table8[[#This Row],[Erorr 2]])</f>
        <v>3.149999980000004</v>
      </c>
      <c r="Q1403" s="8">
        <f>Table8[[#This Row],[Abs Erorr 4]]/Table8[[#This Row],[Adj Close]]</f>
        <v>2.4567149824671845E-2</v>
      </c>
    </row>
    <row r="1404" spans="6:17" x14ac:dyDescent="0.3">
      <c r="F1404" s="97">
        <v>45503</v>
      </c>
      <c r="G1404" s="98">
        <v>127.7099991</v>
      </c>
      <c r="H1404" s="60">
        <f t="shared" si="42"/>
        <v>126.46500165</v>
      </c>
      <c r="I1404" s="60">
        <f>(Table8[[#This Row],[Adj Close]]-Table8[[#This Row],[Forecast 3 Period]])</f>
        <v>1.2449974499999996</v>
      </c>
      <c r="J1404" s="60">
        <f>Table8[[#This Row],[Erorr ]]^2</f>
        <v>1.5500186505065014</v>
      </c>
      <c r="K1404" s="60">
        <f>ABS(Table8[[#This Row],[Erorr ]])</f>
        <v>1.2449974499999996</v>
      </c>
      <c r="L1404" s="8">
        <f>Table8[[#This Row],[Abs Erorr ]]/Table8[[#This Row],[Adj Close]]</f>
        <v>9.7486293851207113E-3</v>
      </c>
      <c r="M1404" s="64">
        <f t="shared" si="43"/>
        <v>125.82200088000002</v>
      </c>
      <c r="N1404" s="60">
        <f>(Table8[[#This Row],[Adj Close]]-Table8[[#This Row],[Forecast 6 Period ]])</f>
        <v>1.8879982199999858</v>
      </c>
      <c r="O1404" s="60">
        <f>Table8[[#This Row],[Erorr 2]]^2</f>
        <v>3.5645372787231149</v>
      </c>
      <c r="P1404" s="60">
        <f>ABS(Table8[[#This Row],[Erorr 2]])</f>
        <v>1.8879982199999858</v>
      </c>
      <c r="Q1404" s="8">
        <f>Table8[[#This Row],[Abs Erorr 4]]/Table8[[#This Row],[Adj Close]]</f>
        <v>1.4783480019615675E-2</v>
      </c>
    </row>
    <row r="1405" spans="6:17" x14ac:dyDescent="0.3">
      <c r="F1405" s="97">
        <v>45504</v>
      </c>
      <c r="G1405" s="98">
        <v>124.9499969</v>
      </c>
      <c r="H1405" s="60">
        <f t="shared" si="42"/>
        <v>127.52400054</v>
      </c>
      <c r="I1405" s="60">
        <f>(Table8[[#This Row],[Adj Close]]-Table8[[#This Row],[Forecast 3 Period]])</f>
        <v>-2.5740036400000008</v>
      </c>
      <c r="J1405" s="60">
        <f>Table8[[#This Row],[Erorr ]]^2</f>
        <v>6.6254947387332539</v>
      </c>
      <c r="K1405" s="60">
        <f>ABS(Table8[[#This Row],[Erorr ]])</f>
        <v>2.5740036400000008</v>
      </c>
      <c r="L1405" s="8">
        <f>Table8[[#This Row],[Abs Erorr ]]/Table8[[#This Row],[Adj Close]]</f>
        <v>2.060026973878221E-2</v>
      </c>
      <c r="M1405" s="64">
        <f t="shared" si="43"/>
        <v>126.319001</v>
      </c>
      <c r="N1405" s="60">
        <f>(Table8[[#This Row],[Adj Close]]-Table8[[#This Row],[Forecast 6 Period ]])</f>
        <v>-1.3690040999999979</v>
      </c>
      <c r="O1405" s="60">
        <f>Table8[[#This Row],[Erorr 2]]^2</f>
        <v>1.8741722258168043</v>
      </c>
      <c r="P1405" s="60">
        <f>ABS(Table8[[#This Row],[Erorr 2]])</f>
        <v>1.3690040999999979</v>
      </c>
      <c r="Q1405" s="8">
        <f>Table8[[#This Row],[Abs Erorr 4]]/Table8[[#This Row],[Adj Close]]</f>
        <v>1.0956415637974282E-2</v>
      </c>
    </row>
    <row r="1406" spans="6:17" x14ac:dyDescent="0.3">
      <c r="F1406" s="97">
        <v>45505</v>
      </c>
      <c r="G1406" s="98">
        <v>121.5500031</v>
      </c>
      <c r="H1406" s="60">
        <f t="shared" si="42"/>
        <v>126.75899885000001</v>
      </c>
      <c r="I1406" s="60">
        <f>(Table8[[#This Row],[Adj Close]]-Table8[[#This Row],[Forecast 3 Period]])</f>
        <v>-5.2089957500000139</v>
      </c>
      <c r="J1406" s="60">
        <f>Table8[[#This Row],[Erorr ]]^2</f>
        <v>27.133636723518208</v>
      </c>
      <c r="K1406" s="60">
        <f>ABS(Table8[[#This Row],[Erorr ]])</f>
        <v>5.2089957500000139</v>
      </c>
      <c r="L1406" s="8">
        <f>Table8[[#This Row],[Abs Erorr ]]/Table8[[#This Row],[Adj Close]]</f>
        <v>4.2854756208558366E-2</v>
      </c>
      <c r="M1406" s="64">
        <f t="shared" si="43"/>
        <v>126.40999983</v>
      </c>
      <c r="N1406" s="60">
        <f>(Table8[[#This Row],[Adj Close]]-Table8[[#This Row],[Forecast 6 Period ]])</f>
        <v>-4.859996730000006</v>
      </c>
      <c r="O1406" s="60">
        <f>Table8[[#This Row],[Erorr 2]]^2</f>
        <v>23.619568215610752</v>
      </c>
      <c r="P1406" s="60">
        <f>ABS(Table8[[#This Row],[Erorr 2]])</f>
        <v>4.859996730000006</v>
      </c>
      <c r="Q1406" s="8">
        <f>Table8[[#This Row],[Abs Erorr 4]]/Table8[[#This Row],[Adj Close]]</f>
        <v>3.9983517943653644E-2</v>
      </c>
    </row>
    <row r="1407" spans="6:17" x14ac:dyDescent="0.3">
      <c r="F1407" s="97">
        <v>45506</v>
      </c>
      <c r="G1407" s="98">
        <v>120.41999819999999</v>
      </c>
      <c r="H1407" s="60">
        <f t="shared" si="42"/>
        <v>124.41800004000001</v>
      </c>
      <c r="I1407" s="60">
        <f>(Table8[[#This Row],[Adj Close]]-Table8[[#This Row],[Forecast 3 Period]])</f>
        <v>-3.9980018400000148</v>
      </c>
      <c r="J1407" s="60">
        <f>Table8[[#This Row],[Erorr ]]^2</f>
        <v>15.984018712643504</v>
      </c>
      <c r="K1407" s="60">
        <f>ABS(Table8[[#This Row],[Erorr ]])</f>
        <v>3.9980018400000148</v>
      </c>
      <c r="L1407" s="8">
        <f>Table8[[#This Row],[Abs Erorr ]]/Table8[[#This Row],[Adj Close]]</f>
        <v>3.3200480815154296E-2</v>
      </c>
      <c r="M1407" s="64">
        <f t="shared" si="43"/>
        <v>125.54500045</v>
      </c>
      <c r="N1407" s="60">
        <f>(Table8[[#This Row],[Adj Close]]-Table8[[#This Row],[Forecast 6 Period ]])</f>
        <v>-5.1250022500000085</v>
      </c>
      <c r="O1407" s="60">
        <f>Table8[[#This Row],[Erorr 2]]^2</f>
        <v>26.26564806250515</v>
      </c>
      <c r="P1407" s="60">
        <f>ABS(Table8[[#This Row],[Erorr 2]])</f>
        <v>5.1250022500000085</v>
      </c>
      <c r="Q1407" s="8">
        <f>Table8[[#This Row],[Abs Erorr 4]]/Table8[[#This Row],[Adj Close]]</f>
        <v>4.2559394839785082E-2</v>
      </c>
    </row>
    <row r="1408" spans="6:17" x14ac:dyDescent="0.3">
      <c r="F1408" s="97">
        <v>45509</v>
      </c>
      <c r="G1408" s="98">
        <v>118.8000031</v>
      </c>
      <c r="H1408" s="60">
        <f t="shared" si="42"/>
        <v>122.11799928000001</v>
      </c>
      <c r="I1408" s="60">
        <f>(Table8[[#This Row],[Adj Close]]-Table8[[#This Row],[Forecast 3 Period]])</f>
        <v>-3.3179961800000086</v>
      </c>
      <c r="J1408" s="60">
        <f>Table8[[#This Row],[Erorr ]]^2</f>
        <v>11.00909865049465</v>
      </c>
      <c r="K1408" s="60">
        <f>ABS(Table8[[#This Row],[Erorr ]])</f>
        <v>3.3179961800000086</v>
      </c>
      <c r="L1408" s="8">
        <f>Table8[[#This Row],[Abs Erorr ]]/Table8[[#This Row],[Adj Close]]</f>
        <v>2.7929260045617025E-2</v>
      </c>
      <c r="M1408" s="64">
        <f t="shared" si="43"/>
        <v>124.40599976</v>
      </c>
      <c r="N1408" s="60">
        <f>(Table8[[#This Row],[Adj Close]]-Table8[[#This Row],[Forecast 6 Period ]])</f>
        <v>-5.6059966600000024</v>
      </c>
      <c r="O1408" s="60">
        <f>Table8[[#This Row],[Erorr 2]]^2</f>
        <v>31.427198551931184</v>
      </c>
      <c r="P1408" s="60">
        <f>ABS(Table8[[#This Row],[Erorr 2]])</f>
        <v>5.6059966600000024</v>
      </c>
      <c r="Q1408" s="8">
        <f>Table8[[#This Row],[Abs Erorr 4]]/Table8[[#This Row],[Adj Close]]</f>
        <v>4.7188522842723749E-2</v>
      </c>
    </row>
    <row r="1409" spans="6:17" x14ac:dyDescent="0.3">
      <c r="F1409" s="97">
        <v>45510</v>
      </c>
      <c r="G1409" s="98">
        <v>116.4300003</v>
      </c>
      <c r="H1409" s="60">
        <f t="shared" si="42"/>
        <v>120.11100163</v>
      </c>
      <c r="I1409" s="60">
        <f>(Table8[[#This Row],[Adj Close]]-Table8[[#This Row],[Forecast 3 Period]])</f>
        <v>-3.6810013300000008</v>
      </c>
      <c r="J1409" s="60">
        <f>Table8[[#This Row],[Erorr ]]^2</f>
        <v>13.549770791461775</v>
      </c>
      <c r="K1409" s="60">
        <f>ABS(Table8[[#This Row],[Erorr ]])</f>
        <v>3.6810013300000008</v>
      </c>
      <c r="L1409" s="8">
        <f>Table8[[#This Row],[Abs Erorr ]]/Table8[[#This Row],[Adj Close]]</f>
        <v>3.1615574340937286E-2</v>
      </c>
      <c r="M1409" s="64">
        <f t="shared" si="43"/>
        <v>122.73700029</v>
      </c>
      <c r="N1409" s="60">
        <f>(Table8[[#This Row],[Adj Close]]-Table8[[#This Row],[Forecast 6 Period ]])</f>
        <v>-6.3069999899999942</v>
      </c>
      <c r="O1409" s="60">
        <f>Table8[[#This Row],[Erorr 2]]^2</f>
        <v>39.77824887385993</v>
      </c>
      <c r="P1409" s="60">
        <f>ABS(Table8[[#This Row],[Erorr 2]])</f>
        <v>6.3069999899999942</v>
      </c>
      <c r="Q1409" s="8">
        <f>Table8[[#This Row],[Abs Erorr 4]]/Table8[[#This Row],[Adj Close]]</f>
        <v>5.4169887260577407E-2</v>
      </c>
    </row>
    <row r="1410" spans="6:17" x14ac:dyDescent="0.3">
      <c r="F1410" s="97">
        <v>45511</v>
      </c>
      <c r="G1410" s="98">
        <v>116.91999819999999</v>
      </c>
      <c r="H1410" s="60">
        <f t="shared" si="42"/>
        <v>118.33800051</v>
      </c>
      <c r="I1410" s="60">
        <f>(Table8[[#This Row],[Adj Close]]-Table8[[#This Row],[Forecast 3 Period]])</f>
        <v>-1.4180023100000057</v>
      </c>
      <c r="J1410" s="60">
        <f>Table8[[#This Row],[Erorr ]]^2</f>
        <v>2.0107305511653522</v>
      </c>
      <c r="K1410" s="60">
        <f>ABS(Table8[[#This Row],[Erorr ]])</f>
        <v>1.4180023100000057</v>
      </c>
      <c r="L1410" s="8">
        <f>Table8[[#This Row],[Abs Erorr ]]/Table8[[#This Row],[Adj Close]]</f>
        <v>1.2127970679356422E-2</v>
      </c>
      <c r="M1410" s="64">
        <f t="shared" si="43"/>
        <v>120.70600054000001</v>
      </c>
      <c r="N1410" s="60">
        <f>(Table8[[#This Row],[Adj Close]]-Table8[[#This Row],[Forecast 6 Period ]])</f>
        <v>-3.7860023400000102</v>
      </c>
      <c r="O1410" s="60">
        <f>Table8[[#This Row],[Erorr 2]]^2</f>
        <v>14.333813718485553</v>
      </c>
      <c r="P1410" s="60">
        <f>ABS(Table8[[#This Row],[Erorr 2]])</f>
        <v>3.7860023400000102</v>
      </c>
      <c r="Q1410" s="8">
        <f>Table8[[#This Row],[Abs Erorr 4]]/Table8[[#This Row],[Adj Close]]</f>
        <v>3.2381135804704538E-2</v>
      </c>
    </row>
    <row r="1411" spans="6:17" x14ac:dyDescent="0.3">
      <c r="F1411" s="97">
        <v>45512</v>
      </c>
      <c r="G1411" s="98">
        <v>117.76000209999999</v>
      </c>
      <c r="H1411" s="60">
        <f t="shared" si="42"/>
        <v>117.3370003</v>
      </c>
      <c r="I1411" s="60">
        <f>(Table8[[#This Row],[Adj Close]]-Table8[[#This Row],[Forecast 3 Period]])</f>
        <v>0.42300179999999443</v>
      </c>
      <c r="J1411" s="60">
        <f>Table8[[#This Row],[Erorr ]]^2</f>
        <v>0.17893052280323529</v>
      </c>
      <c r="K1411" s="60">
        <f>ABS(Table8[[#This Row],[Erorr ]])</f>
        <v>0.42300179999999443</v>
      </c>
      <c r="L1411" s="8">
        <f>Table8[[#This Row],[Abs Erorr ]]/Table8[[#This Row],[Adj Close]]</f>
        <v>3.5920668517039236E-3</v>
      </c>
      <c r="M1411" s="64">
        <f t="shared" si="43"/>
        <v>119.16399996000001</v>
      </c>
      <c r="N1411" s="60">
        <f>(Table8[[#This Row],[Adj Close]]-Table8[[#This Row],[Forecast 6 Period ]])</f>
        <v>-1.4039978600000182</v>
      </c>
      <c r="O1411" s="60">
        <f>Table8[[#This Row],[Erorr 2]]^2</f>
        <v>1.9712099908846308</v>
      </c>
      <c r="P1411" s="60">
        <f>ABS(Table8[[#This Row],[Erorr 2]])</f>
        <v>1.4039978600000182</v>
      </c>
      <c r="Q1411" s="8">
        <f>Table8[[#This Row],[Abs Erorr 4]]/Table8[[#This Row],[Adj Close]]</f>
        <v>1.1922535962658737E-2</v>
      </c>
    </row>
    <row r="1412" spans="6:17" x14ac:dyDescent="0.3">
      <c r="F1412" s="97">
        <v>45513</v>
      </c>
      <c r="G1412" s="98">
        <v>117.26000209999999</v>
      </c>
      <c r="H1412" s="60">
        <f t="shared" si="42"/>
        <v>117.10900038999999</v>
      </c>
      <c r="I1412" s="60">
        <f>(Table8[[#This Row],[Adj Close]]-Table8[[#This Row],[Forecast 3 Period]])</f>
        <v>0.15100171000000273</v>
      </c>
      <c r="J1412" s="60">
        <f>Table8[[#This Row],[Erorr ]]^2</f>
        <v>2.2801516422924925E-2</v>
      </c>
      <c r="K1412" s="60">
        <f>ABS(Table8[[#This Row],[Erorr ]])</f>
        <v>0.15100171000000273</v>
      </c>
      <c r="L1412" s="8">
        <f>Table8[[#This Row],[Abs Erorr ]]/Table8[[#This Row],[Adj Close]]</f>
        <v>1.2877512135060993E-3</v>
      </c>
      <c r="M1412" s="64">
        <f t="shared" si="43"/>
        <v>118.17900087000001</v>
      </c>
      <c r="N1412" s="60">
        <f>(Table8[[#This Row],[Adj Close]]-Table8[[#This Row],[Forecast 6 Period ]])</f>
        <v>-0.91899877000001595</v>
      </c>
      <c r="O1412" s="60">
        <f>Table8[[#This Row],[Erorr 2]]^2</f>
        <v>0.84455873926154224</v>
      </c>
      <c r="P1412" s="60">
        <f>ABS(Table8[[#This Row],[Erorr 2]])</f>
        <v>0.91899877000001595</v>
      </c>
      <c r="Q1412" s="8">
        <f>Table8[[#This Row],[Abs Erorr 4]]/Table8[[#This Row],[Adj Close]]</f>
        <v>7.8372740366854897E-3</v>
      </c>
    </row>
    <row r="1413" spans="6:17" x14ac:dyDescent="0.3">
      <c r="F1413" s="97">
        <v>45516</v>
      </c>
      <c r="G1413" s="98">
        <v>116.1800003</v>
      </c>
      <c r="H1413" s="60">
        <f t="shared" si="42"/>
        <v>117.30800092999999</v>
      </c>
      <c r="I1413" s="60">
        <f>(Table8[[#This Row],[Adj Close]]-Table8[[#This Row],[Forecast 3 Period]])</f>
        <v>-1.1280006299999883</v>
      </c>
      <c r="J1413" s="60">
        <f>Table8[[#This Row],[Erorr ]]^2</f>
        <v>1.2723854212803705</v>
      </c>
      <c r="K1413" s="60">
        <f>ABS(Table8[[#This Row],[Erorr ]])</f>
        <v>1.1280006299999883</v>
      </c>
      <c r="L1413" s="8">
        <f>Table8[[#This Row],[Abs Erorr ]]/Table8[[#This Row],[Adj Close]]</f>
        <v>9.709077527003486E-3</v>
      </c>
      <c r="M1413" s="64">
        <f t="shared" si="43"/>
        <v>117.59600067000001</v>
      </c>
      <c r="N1413" s="60">
        <f>(Table8[[#This Row],[Adj Close]]-Table8[[#This Row],[Forecast 6 Period ]])</f>
        <v>-1.4160003700000061</v>
      </c>
      <c r="O1413" s="60">
        <f>Table8[[#This Row],[Erorr 2]]^2</f>
        <v>2.0050570478401544</v>
      </c>
      <c r="P1413" s="60">
        <f>ABS(Table8[[#This Row],[Erorr 2]])</f>
        <v>1.4160003700000061</v>
      </c>
      <c r="Q1413" s="8">
        <f>Table8[[#This Row],[Abs Erorr 4]]/Table8[[#This Row],[Adj Close]]</f>
        <v>1.2187987315748062E-2</v>
      </c>
    </row>
    <row r="1414" spans="6:17" x14ac:dyDescent="0.3">
      <c r="F1414" s="97">
        <v>45517</v>
      </c>
      <c r="G1414" s="98">
        <v>118</v>
      </c>
      <c r="H1414" s="60">
        <f t="shared" ref="H1414:H1470" si="44">$A$10*G1413+$A$11*G1412+$A$12*G1411</f>
        <v>116.97800137999999</v>
      </c>
      <c r="I1414" s="60">
        <f>(Table8[[#This Row],[Adj Close]]-Table8[[#This Row],[Forecast 3 Period]])</f>
        <v>1.0219986200000051</v>
      </c>
      <c r="J1414" s="60">
        <f>Table8[[#This Row],[Erorr ]]^2</f>
        <v>1.0444811792819149</v>
      </c>
      <c r="K1414" s="60">
        <f>ABS(Table8[[#This Row],[Erorr ]])</f>
        <v>1.0219986200000051</v>
      </c>
      <c r="L1414" s="8">
        <f>Table8[[#This Row],[Abs Erorr ]]/Table8[[#This Row],[Adj Close]]</f>
        <v>8.661005254237332E-3</v>
      </c>
      <c r="M1414" s="64">
        <f t="shared" si="43"/>
        <v>117.14700087999999</v>
      </c>
      <c r="N1414" s="60">
        <f>(Table8[[#This Row],[Adj Close]]-Table8[[#This Row],[Forecast 6 Period ]])</f>
        <v>0.85299912000000688</v>
      </c>
      <c r="O1414" s="60">
        <f>Table8[[#This Row],[Erorr 2]]^2</f>
        <v>0.72760749872078612</v>
      </c>
      <c r="P1414" s="60">
        <f>ABS(Table8[[#This Row],[Erorr 2]])</f>
        <v>0.85299912000000688</v>
      </c>
      <c r="Q1414" s="8">
        <f>Table8[[#This Row],[Abs Erorr 4]]/Table8[[#This Row],[Adj Close]]</f>
        <v>7.2288061016949736E-3</v>
      </c>
    </row>
    <row r="1415" spans="6:17" x14ac:dyDescent="0.3">
      <c r="F1415" s="97">
        <v>45518</v>
      </c>
      <c r="G1415" s="98">
        <v>119.6900024</v>
      </c>
      <c r="H1415" s="60">
        <f t="shared" si="44"/>
        <v>117.23200072</v>
      </c>
      <c r="I1415" s="60">
        <f>(Table8[[#This Row],[Adj Close]]-Table8[[#This Row],[Forecast 3 Period]])</f>
        <v>2.4580016799999953</v>
      </c>
      <c r="J1415" s="60">
        <f>Table8[[#This Row],[Erorr ]]^2</f>
        <v>6.0417722588827996</v>
      </c>
      <c r="K1415" s="60">
        <f>ABS(Table8[[#This Row],[Erorr ]])</f>
        <v>2.4580016799999953</v>
      </c>
      <c r="L1415" s="8">
        <f>Table8[[#This Row],[Abs Erorr ]]/Table8[[#This Row],[Adj Close]]</f>
        <v>2.0536399287431173E-2</v>
      </c>
      <c r="M1415" s="64">
        <f t="shared" si="43"/>
        <v>117.17500075000001</v>
      </c>
      <c r="N1415" s="60">
        <f>(Table8[[#This Row],[Adj Close]]-Table8[[#This Row],[Forecast 6 Period ]])</f>
        <v>2.5150016499999879</v>
      </c>
      <c r="O1415" s="60">
        <f>Table8[[#This Row],[Erorr 2]]^2</f>
        <v>6.3252332995026617</v>
      </c>
      <c r="P1415" s="60">
        <f>ABS(Table8[[#This Row],[Erorr 2]])</f>
        <v>2.5150016499999879</v>
      </c>
      <c r="Q1415" s="8">
        <f>Table8[[#This Row],[Abs Erorr 4]]/Table8[[#This Row],[Adj Close]]</f>
        <v>2.1012629288743232E-2</v>
      </c>
    </row>
    <row r="1416" spans="6:17" x14ac:dyDescent="0.3">
      <c r="F1416" s="97">
        <v>45519</v>
      </c>
      <c r="G1416" s="98">
        <v>120.2200012</v>
      </c>
      <c r="H1416" s="60">
        <f t="shared" si="44"/>
        <v>118.13000105</v>
      </c>
      <c r="I1416" s="60">
        <f>(Table8[[#This Row],[Adj Close]]-Table8[[#This Row],[Forecast 3 Period]])</f>
        <v>2.0900001499999945</v>
      </c>
      <c r="J1416" s="60">
        <f>Table8[[#This Row],[Erorr ]]^2</f>
        <v>4.3681006269999996</v>
      </c>
      <c r="K1416" s="60">
        <f>ABS(Table8[[#This Row],[Erorr ]])</f>
        <v>2.0900001499999945</v>
      </c>
      <c r="L1416" s="8">
        <f>Table8[[#This Row],[Abs Erorr ]]/Table8[[#This Row],[Adj Close]]</f>
        <v>1.7384795617519877E-2</v>
      </c>
      <c r="M1416" s="64">
        <f t="shared" si="43"/>
        <v>117.69400099000001</v>
      </c>
      <c r="N1416" s="60">
        <f>(Table8[[#This Row],[Adj Close]]-Table8[[#This Row],[Forecast 6 Period ]])</f>
        <v>2.5260002099999923</v>
      </c>
      <c r="O1416" s="60">
        <f>Table8[[#This Row],[Erorr 2]]^2</f>
        <v>6.3806770609200054</v>
      </c>
      <c r="P1416" s="60">
        <f>ABS(Table8[[#This Row],[Erorr 2]])</f>
        <v>2.5260002099999923</v>
      </c>
      <c r="Q1416" s="8">
        <f>Table8[[#This Row],[Abs Erorr 4]]/Table8[[#This Row],[Adj Close]]</f>
        <v>2.1011480492315885E-2</v>
      </c>
    </row>
    <row r="1417" spans="6:17" x14ac:dyDescent="0.3">
      <c r="F1417" s="97">
        <v>45520</v>
      </c>
      <c r="G1417" s="98">
        <v>119.58000180000001</v>
      </c>
      <c r="H1417" s="60">
        <f t="shared" si="44"/>
        <v>119.3950012</v>
      </c>
      <c r="I1417" s="60">
        <f>(Table8[[#This Row],[Adj Close]]-Table8[[#This Row],[Forecast 3 Period]])</f>
        <v>0.18500060000000929</v>
      </c>
      <c r="J1417" s="60">
        <f>Table8[[#This Row],[Erorr ]]^2</f>
        <v>3.4225222000363438E-2</v>
      </c>
      <c r="K1417" s="60">
        <f>ABS(Table8[[#This Row],[Erorr ]])</f>
        <v>0.18500060000000929</v>
      </c>
      <c r="L1417" s="8">
        <f>Table8[[#This Row],[Abs Erorr ]]/Table8[[#This Row],[Adj Close]]</f>
        <v>1.5470864460215227E-3</v>
      </c>
      <c r="M1417" s="64">
        <f t="shared" ref="M1417:M1470" si="45">$B$10*G1416+$B$11*G1415+$B$12*G1414+$B$13*G1413+$B$14*G1412+$B$15*G1411</f>
        <v>118.32000120000001</v>
      </c>
      <c r="N1417" s="60">
        <f>(Table8[[#This Row],[Adj Close]]-Table8[[#This Row],[Forecast 6 Period ]])</f>
        <v>1.2600005999999979</v>
      </c>
      <c r="O1417" s="60">
        <f>Table8[[#This Row],[Erorr 2]]^2</f>
        <v>1.5876015120003548</v>
      </c>
      <c r="P1417" s="60">
        <f>ABS(Table8[[#This Row],[Erorr 2]])</f>
        <v>1.2600005999999979</v>
      </c>
      <c r="Q1417" s="8">
        <f>Table8[[#This Row],[Abs Erorr 4]]/Table8[[#This Row],[Adj Close]]</f>
        <v>1.0536883935721749E-2</v>
      </c>
    </row>
    <row r="1418" spans="6:17" x14ac:dyDescent="0.3">
      <c r="F1418" s="97">
        <v>45523</v>
      </c>
      <c r="G1418" s="98">
        <v>120.86000060000001</v>
      </c>
      <c r="H1418" s="60">
        <f t="shared" si="44"/>
        <v>119.8050018</v>
      </c>
      <c r="I1418" s="60">
        <f>(Table8[[#This Row],[Adj Close]]-Table8[[#This Row],[Forecast 3 Period]])</f>
        <v>1.054998800000007</v>
      </c>
      <c r="J1418" s="60">
        <f>Table8[[#This Row],[Erorr ]]^2</f>
        <v>1.1130224680014549</v>
      </c>
      <c r="K1418" s="60">
        <f>ABS(Table8[[#This Row],[Erorr ]])</f>
        <v>1.054998800000007</v>
      </c>
      <c r="L1418" s="8">
        <f>Table8[[#This Row],[Abs Erorr ]]/Table8[[#This Row],[Adj Close]]</f>
        <v>8.7290980867329813E-3</v>
      </c>
      <c r="M1418" s="64">
        <f t="shared" si="45"/>
        <v>118.84200131999999</v>
      </c>
      <c r="N1418" s="60">
        <f>(Table8[[#This Row],[Adj Close]]-Table8[[#This Row],[Forecast 6 Period ]])</f>
        <v>2.0179992800000122</v>
      </c>
      <c r="O1418" s="60">
        <f>Table8[[#This Row],[Erorr 2]]^2</f>
        <v>4.0723210940805679</v>
      </c>
      <c r="P1418" s="60">
        <f>ABS(Table8[[#This Row],[Erorr 2]])</f>
        <v>2.0179992800000122</v>
      </c>
      <c r="Q1418" s="8">
        <f>Table8[[#This Row],[Abs Erorr 4]]/Table8[[#This Row],[Adj Close]]</f>
        <v>1.6696998758744107E-2</v>
      </c>
    </row>
    <row r="1419" spans="6:17" x14ac:dyDescent="0.3">
      <c r="F1419" s="97">
        <v>45524</v>
      </c>
      <c r="G1419" s="98">
        <v>119</v>
      </c>
      <c r="H1419" s="60">
        <f t="shared" si="44"/>
        <v>120.28400114000002</v>
      </c>
      <c r="I1419" s="60">
        <f>(Table8[[#This Row],[Adj Close]]-Table8[[#This Row],[Forecast 3 Period]])</f>
        <v>-1.2840011400000151</v>
      </c>
      <c r="J1419" s="60">
        <f>Table8[[#This Row],[Erorr ]]^2</f>
        <v>1.6486589275213384</v>
      </c>
      <c r="K1419" s="60">
        <f>ABS(Table8[[#This Row],[Erorr ]])</f>
        <v>1.2840011400000151</v>
      </c>
      <c r="L1419" s="8">
        <f>Table8[[#This Row],[Abs Erorr ]]/Table8[[#This Row],[Adj Close]]</f>
        <v>1.0789925546218614E-2</v>
      </c>
      <c r="M1419" s="64">
        <f t="shared" si="45"/>
        <v>119.48800123000001</v>
      </c>
      <c r="N1419" s="60">
        <f>(Table8[[#This Row],[Adj Close]]-Table8[[#This Row],[Forecast 6 Period ]])</f>
        <v>-0.48800123000000895</v>
      </c>
      <c r="O1419" s="60">
        <f>Table8[[#This Row],[Erorr 2]]^2</f>
        <v>0.23814520048152163</v>
      </c>
      <c r="P1419" s="60">
        <f>ABS(Table8[[#This Row],[Erorr 2]])</f>
        <v>0.48800123000000895</v>
      </c>
      <c r="Q1419" s="8">
        <f>Table8[[#This Row],[Abs Erorr 4]]/Table8[[#This Row],[Adj Close]]</f>
        <v>4.1008506722689823E-3</v>
      </c>
    </row>
    <row r="1420" spans="6:17" x14ac:dyDescent="0.3">
      <c r="F1420" s="97">
        <v>45525</v>
      </c>
      <c r="G1420" s="98">
        <v>121.1999969</v>
      </c>
      <c r="H1420" s="60">
        <f t="shared" si="44"/>
        <v>119.73200072</v>
      </c>
      <c r="I1420" s="60">
        <f>(Table8[[#This Row],[Adj Close]]-Table8[[#This Row],[Forecast 3 Period]])</f>
        <v>1.4679961800000001</v>
      </c>
      <c r="J1420" s="60">
        <f>Table8[[#This Row],[Erorr ]]^2</f>
        <v>2.1550127844945925</v>
      </c>
      <c r="K1420" s="60">
        <f>ABS(Table8[[#This Row],[Erorr ]])</f>
        <v>1.4679961800000001</v>
      </c>
      <c r="L1420" s="8">
        <f>Table8[[#This Row],[Abs Erorr ]]/Table8[[#This Row],[Adj Close]]</f>
        <v>1.2112180012770282E-2</v>
      </c>
      <c r="M1420" s="64">
        <f t="shared" si="45"/>
        <v>119.70100096</v>
      </c>
      <c r="N1420" s="60">
        <f>(Table8[[#This Row],[Adj Close]]-Table8[[#This Row],[Forecast 6 Period ]])</f>
        <v>1.4989959400000004</v>
      </c>
      <c r="O1420" s="60">
        <f>Table8[[#This Row],[Erorr 2]]^2</f>
        <v>2.2469888281364847</v>
      </c>
      <c r="P1420" s="60">
        <f>ABS(Table8[[#This Row],[Erorr 2]])</f>
        <v>1.4989959400000004</v>
      </c>
      <c r="Q1420" s="8">
        <f>Table8[[#This Row],[Abs Erorr 4]]/Table8[[#This Row],[Adj Close]]</f>
        <v>1.2367953616672084E-2</v>
      </c>
    </row>
    <row r="1421" spans="6:17" x14ac:dyDescent="0.3">
      <c r="F1421" s="97">
        <v>45526</v>
      </c>
      <c r="G1421" s="98">
        <v>120.2699966</v>
      </c>
      <c r="H1421" s="60">
        <f t="shared" si="44"/>
        <v>120.43799894</v>
      </c>
      <c r="I1421" s="60">
        <f>(Table8[[#This Row],[Adj Close]]-Table8[[#This Row],[Forecast 3 Period]])</f>
        <v>-0.16800234000000103</v>
      </c>
      <c r="J1421" s="60">
        <f>Table8[[#This Row],[Erorr ]]^2</f>
        <v>2.8224786245475943E-2</v>
      </c>
      <c r="K1421" s="60">
        <f>ABS(Table8[[#This Row],[Erorr ]])</f>
        <v>0.16800234000000103</v>
      </c>
      <c r="L1421" s="8">
        <f>Table8[[#This Row],[Abs Erorr ]]/Table8[[#This Row],[Adj Close]]</f>
        <v>1.396876567301749E-3</v>
      </c>
      <c r="M1421" s="64">
        <f t="shared" si="45"/>
        <v>120.11900022</v>
      </c>
      <c r="N1421" s="60">
        <f>(Table8[[#This Row],[Adj Close]]-Table8[[#This Row],[Forecast 6 Period ]])</f>
        <v>0.15099637999999516</v>
      </c>
      <c r="O1421" s="60">
        <f>Table8[[#This Row],[Erorr 2]]^2</f>
        <v>2.2799906773102938E-2</v>
      </c>
      <c r="P1421" s="60">
        <f>ABS(Table8[[#This Row],[Erorr 2]])</f>
        <v>0.15099637999999516</v>
      </c>
      <c r="Q1421" s="8">
        <f>Table8[[#This Row],[Abs Erorr 4]]/Table8[[#This Row],[Adj Close]]</f>
        <v>1.2554783758927548E-3</v>
      </c>
    </row>
    <row r="1422" spans="6:17" x14ac:dyDescent="0.3">
      <c r="F1422" s="97">
        <v>45527</v>
      </c>
      <c r="G1422" s="98">
        <v>122.23999790000001</v>
      </c>
      <c r="H1422" s="60">
        <f t="shared" si="44"/>
        <v>120.16799771000001</v>
      </c>
      <c r="I1422" s="60">
        <f>(Table8[[#This Row],[Adj Close]]-Table8[[#This Row],[Forecast 3 Period]])</f>
        <v>2.0720001899999971</v>
      </c>
      <c r="J1422" s="60">
        <f>Table8[[#This Row],[Erorr ]]^2</f>
        <v>4.2931847873600244</v>
      </c>
      <c r="K1422" s="60">
        <f>ABS(Table8[[#This Row],[Erorr ]])</f>
        <v>2.0720001899999971</v>
      </c>
      <c r="L1422" s="8">
        <f>Table8[[#This Row],[Abs Erorr ]]/Table8[[#This Row],[Adj Close]]</f>
        <v>1.6950263625618051E-2</v>
      </c>
      <c r="M1422" s="64">
        <f t="shared" si="45"/>
        <v>120.24599912000001</v>
      </c>
      <c r="N1422" s="60">
        <f>(Table8[[#This Row],[Adj Close]]-Table8[[#This Row],[Forecast 6 Period ]])</f>
        <v>1.9939987799999983</v>
      </c>
      <c r="O1422" s="60">
        <f>Table8[[#This Row],[Erorr 2]]^2</f>
        <v>3.9760311346414818</v>
      </c>
      <c r="P1422" s="60">
        <f>ABS(Table8[[#This Row],[Erorr 2]])</f>
        <v>1.9939987799999983</v>
      </c>
      <c r="Q1422" s="8">
        <f>Table8[[#This Row],[Abs Erorr 4]]/Table8[[#This Row],[Adj Close]]</f>
        <v>1.6312163074734463E-2</v>
      </c>
    </row>
    <row r="1423" spans="6:17" x14ac:dyDescent="0.3">
      <c r="F1423" s="97">
        <v>45530</v>
      </c>
      <c r="G1423" s="98">
        <v>122.2699966</v>
      </c>
      <c r="H1423" s="60">
        <f t="shared" si="44"/>
        <v>121.33699721000001</v>
      </c>
      <c r="I1423" s="60">
        <f>(Table8[[#This Row],[Adj Close]]-Table8[[#This Row],[Forecast 3 Period]])</f>
        <v>0.93299938999999199</v>
      </c>
      <c r="J1423" s="60">
        <f>Table8[[#This Row],[Erorr ]]^2</f>
        <v>0.87048786174035719</v>
      </c>
      <c r="K1423" s="60">
        <f>ABS(Table8[[#This Row],[Erorr ]])</f>
        <v>0.93299938999999199</v>
      </c>
      <c r="L1423" s="8">
        <f>Table8[[#This Row],[Abs Erorr ]]/Table8[[#This Row],[Adj Close]]</f>
        <v>7.6306486950535497E-3</v>
      </c>
      <c r="M1423" s="64">
        <f t="shared" si="45"/>
        <v>120.58599852</v>
      </c>
      <c r="N1423" s="60">
        <f>(Table8[[#This Row],[Adj Close]]-Table8[[#This Row],[Forecast 6 Period ]])</f>
        <v>1.683998079999995</v>
      </c>
      <c r="O1423" s="60">
        <f>Table8[[#This Row],[Erorr 2]]^2</f>
        <v>2.8358495334436693</v>
      </c>
      <c r="P1423" s="60">
        <f>ABS(Table8[[#This Row],[Erorr 2]])</f>
        <v>1.683998079999995</v>
      </c>
      <c r="Q1423" s="8">
        <f>Table8[[#This Row],[Abs Erorr 4]]/Table8[[#This Row],[Adj Close]]</f>
        <v>1.3772782586304537E-2</v>
      </c>
    </row>
    <row r="1424" spans="6:17" x14ac:dyDescent="0.3">
      <c r="F1424" s="97">
        <v>45531</v>
      </c>
      <c r="G1424" s="98">
        <v>124.8799973</v>
      </c>
      <c r="H1424" s="60">
        <f t="shared" si="44"/>
        <v>121.66099699</v>
      </c>
      <c r="I1424" s="60">
        <f>(Table8[[#This Row],[Adj Close]]-Table8[[#This Row],[Forecast 3 Period]])</f>
        <v>3.2190003099999984</v>
      </c>
      <c r="J1424" s="60">
        <f>Table8[[#This Row],[Erorr ]]^2</f>
        <v>10.361962995780086</v>
      </c>
      <c r="K1424" s="60">
        <f>ABS(Table8[[#This Row],[Erorr ]])</f>
        <v>3.2190003099999984</v>
      </c>
      <c r="L1424" s="8">
        <f>Table8[[#This Row],[Abs Erorr ]]/Table8[[#This Row],[Adj Close]]</f>
        <v>2.5776748715544681E-2</v>
      </c>
      <c r="M1424" s="64">
        <f t="shared" si="45"/>
        <v>121.18199766000001</v>
      </c>
      <c r="N1424" s="60">
        <f>(Table8[[#This Row],[Adj Close]]-Table8[[#This Row],[Forecast 6 Period ]])</f>
        <v>3.6979996399999919</v>
      </c>
      <c r="O1424" s="60">
        <f>Table8[[#This Row],[Erorr 2]]^2</f>
        <v>13.67520133744007</v>
      </c>
      <c r="P1424" s="60">
        <f>ABS(Table8[[#This Row],[Erorr 2]])</f>
        <v>3.6979996399999919</v>
      </c>
      <c r="Q1424" s="8">
        <f>Table8[[#This Row],[Abs Erorr 4]]/Table8[[#This Row],[Adj Close]]</f>
        <v>2.9612425688289087E-2</v>
      </c>
    </row>
    <row r="1425" spans="6:17" x14ac:dyDescent="0.3">
      <c r="F1425" s="97">
        <v>45532</v>
      </c>
      <c r="G1425" s="98">
        <v>126.2799988</v>
      </c>
      <c r="H1425" s="60">
        <f t="shared" si="44"/>
        <v>123.30499727</v>
      </c>
      <c r="I1425" s="60">
        <f>(Table8[[#This Row],[Adj Close]]-Table8[[#This Row],[Forecast 3 Period]])</f>
        <v>2.9750015300000001</v>
      </c>
      <c r="J1425" s="60">
        <f>Table8[[#This Row],[Erorr ]]^2</f>
        <v>8.8506341035023421</v>
      </c>
      <c r="K1425" s="60">
        <f>ABS(Table8[[#This Row],[Erorr ]])</f>
        <v>2.9750015300000001</v>
      </c>
      <c r="L1425" s="8">
        <f>Table8[[#This Row],[Abs Erorr ]]/Table8[[#This Row],[Adj Close]]</f>
        <v>2.3558770654660475E-2</v>
      </c>
      <c r="M1425" s="64">
        <f t="shared" si="45"/>
        <v>121.95199737000002</v>
      </c>
      <c r="N1425" s="60">
        <f>(Table8[[#This Row],[Adj Close]]-Table8[[#This Row],[Forecast 6 Period ]])</f>
        <v>4.3280014299999863</v>
      </c>
      <c r="O1425" s="60">
        <f>Table8[[#This Row],[Erorr 2]]^2</f>
        <v>18.731596378081925</v>
      </c>
      <c r="P1425" s="60">
        <f>ABS(Table8[[#This Row],[Erorr 2]])</f>
        <v>4.3280014299999863</v>
      </c>
      <c r="Q1425" s="8">
        <f>Table8[[#This Row],[Abs Erorr 4]]/Table8[[#This Row],[Adj Close]]</f>
        <v>3.4273055678869603E-2</v>
      </c>
    </row>
    <row r="1426" spans="6:17" x14ac:dyDescent="0.3">
      <c r="F1426" s="97">
        <v>45533</v>
      </c>
      <c r="G1426" s="98">
        <v>127.3799973</v>
      </c>
      <c r="H1426" s="60">
        <f t="shared" si="44"/>
        <v>124.65699769</v>
      </c>
      <c r="I1426" s="60">
        <f>(Table8[[#This Row],[Adj Close]]-Table8[[#This Row],[Forecast 3 Period]])</f>
        <v>2.7229996100000022</v>
      </c>
      <c r="J1426" s="60">
        <f>Table8[[#This Row],[Erorr ]]^2</f>
        <v>7.4147268760601639</v>
      </c>
      <c r="K1426" s="60">
        <f>ABS(Table8[[#This Row],[Erorr ]])</f>
        <v>2.7229996100000022</v>
      </c>
      <c r="L1426" s="8">
        <f>Table8[[#This Row],[Abs Erorr ]]/Table8[[#This Row],[Adj Close]]</f>
        <v>2.1376979649221597E-2</v>
      </c>
      <c r="M1426" s="64">
        <f t="shared" si="45"/>
        <v>123.28099747000002</v>
      </c>
      <c r="N1426" s="60">
        <f>(Table8[[#This Row],[Adj Close]]-Table8[[#This Row],[Forecast 6 Period ]])</f>
        <v>4.0989998299999826</v>
      </c>
      <c r="O1426" s="60">
        <f>Table8[[#This Row],[Erorr 2]]^2</f>
        <v>16.801799606339888</v>
      </c>
      <c r="P1426" s="60">
        <f>ABS(Table8[[#This Row],[Erorr 2]])</f>
        <v>4.0989998299999826</v>
      </c>
      <c r="Q1426" s="8">
        <f>Table8[[#This Row],[Abs Erorr 4]]/Table8[[#This Row],[Adj Close]]</f>
        <v>3.217930536099943E-2</v>
      </c>
    </row>
    <row r="1427" spans="6:17" x14ac:dyDescent="0.3">
      <c r="F1427" s="97">
        <v>45534</v>
      </c>
      <c r="G1427" s="98">
        <v>128.5599976</v>
      </c>
      <c r="H1427" s="60">
        <f t="shared" si="44"/>
        <v>126.29999775</v>
      </c>
      <c r="I1427" s="60">
        <f>(Table8[[#This Row],[Adj Close]]-Table8[[#This Row],[Forecast 3 Period]])</f>
        <v>2.2599998499999998</v>
      </c>
      <c r="J1427" s="60">
        <f>Table8[[#This Row],[Erorr ]]^2</f>
        <v>5.1075993220000218</v>
      </c>
      <c r="K1427" s="60">
        <f>ABS(Table8[[#This Row],[Erorr ]])</f>
        <v>2.2599998499999998</v>
      </c>
      <c r="L1427" s="8">
        <f>Table8[[#This Row],[Abs Erorr ]]/Table8[[#This Row],[Adj Close]]</f>
        <v>1.7579339547218534E-2</v>
      </c>
      <c r="M1427" s="64">
        <f t="shared" si="45"/>
        <v>124.41299745000001</v>
      </c>
      <c r="N1427" s="60">
        <f>(Table8[[#This Row],[Adj Close]]-Table8[[#This Row],[Forecast 6 Period ]])</f>
        <v>4.1470001499999967</v>
      </c>
      <c r="O1427" s="60">
        <f>Table8[[#This Row],[Erorr 2]]^2</f>
        <v>17.197610244099995</v>
      </c>
      <c r="P1427" s="60">
        <f>ABS(Table8[[#This Row],[Erorr 2]])</f>
        <v>4.1470001499999967</v>
      </c>
      <c r="Q1427" s="8">
        <f>Table8[[#This Row],[Abs Erorr 4]]/Table8[[#This Row],[Adj Close]]</f>
        <v>3.2257313530005827E-2</v>
      </c>
    </row>
    <row r="1428" spans="6:17" x14ac:dyDescent="0.3">
      <c r="F1428" s="97">
        <v>45538</v>
      </c>
      <c r="G1428" s="98">
        <v>126.5599976</v>
      </c>
      <c r="H1428" s="60">
        <f t="shared" si="44"/>
        <v>127.52199786999999</v>
      </c>
      <c r="I1428" s="60">
        <f>(Table8[[#This Row],[Adj Close]]-Table8[[#This Row],[Forecast 3 Period]])</f>
        <v>-0.96200026999999011</v>
      </c>
      <c r="J1428" s="60">
        <f>Table8[[#This Row],[Erorr ]]^2</f>
        <v>0.92544451948005391</v>
      </c>
      <c r="K1428" s="60">
        <f>ABS(Table8[[#This Row],[Erorr ]])</f>
        <v>0.96200026999999011</v>
      </c>
      <c r="L1428" s="8">
        <f>Table8[[#This Row],[Abs Erorr ]]/Table8[[#This Row],[Adj Close]]</f>
        <v>7.6011400777712254E-3</v>
      </c>
      <c r="M1428" s="64">
        <f t="shared" si="45"/>
        <v>125.87099765000002</v>
      </c>
      <c r="N1428" s="60">
        <f>(Table8[[#This Row],[Adj Close]]-Table8[[#This Row],[Forecast 6 Period ]])</f>
        <v>0.68899994999998171</v>
      </c>
      <c r="O1428" s="60">
        <f>Table8[[#This Row],[Erorr 2]]^2</f>
        <v>0.47472093109997732</v>
      </c>
      <c r="P1428" s="60">
        <f>ABS(Table8[[#This Row],[Erorr 2]])</f>
        <v>0.68899994999998171</v>
      </c>
      <c r="Q1428" s="8">
        <f>Table8[[#This Row],[Abs Erorr 4]]/Table8[[#This Row],[Adj Close]]</f>
        <v>5.444057862402975E-3</v>
      </c>
    </row>
    <row r="1429" spans="6:17" x14ac:dyDescent="0.3">
      <c r="F1429" s="97">
        <v>45539</v>
      </c>
      <c r="G1429" s="98">
        <v>124.3399963</v>
      </c>
      <c r="H1429" s="60">
        <f t="shared" si="44"/>
        <v>127.40599751000001</v>
      </c>
      <c r="I1429" s="60">
        <f>(Table8[[#This Row],[Adj Close]]-Table8[[#This Row],[Forecast 3 Period]])</f>
        <v>-3.0660012100000102</v>
      </c>
      <c r="J1429" s="60">
        <f>Table8[[#This Row],[Erorr ]]^2</f>
        <v>9.4003634197215273</v>
      </c>
      <c r="K1429" s="60">
        <f>ABS(Table8[[#This Row],[Erorr ]])</f>
        <v>3.0660012100000102</v>
      </c>
      <c r="L1429" s="8">
        <f>Table8[[#This Row],[Abs Erorr ]]/Table8[[#This Row],[Adj Close]]</f>
        <v>2.465820573616995E-2</v>
      </c>
      <c r="M1429" s="64">
        <f t="shared" si="45"/>
        <v>126.47099765000002</v>
      </c>
      <c r="N1429" s="60">
        <f>(Table8[[#This Row],[Adj Close]]-Table8[[#This Row],[Forecast 6 Period ]])</f>
        <v>-2.1310013500000196</v>
      </c>
      <c r="O1429" s="60">
        <f>Table8[[#This Row],[Erorr 2]]^2</f>
        <v>4.5411667537019058</v>
      </c>
      <c r="P1429" s="60">
        <f>ABS(Table8[[#This Row],[Erorr 2]])</f>
        <v>2.1310013500000196</v>
      </c>
      <c r="Q1429" s="8">
        <f>Table8[[#This Row],[Abs Erorr 4]]/Table8[[#This Row],[Adj Close]]</f>
        <v>1.7138502601033289E-2</v>
      </c>
    </row>
    <row r="1430" spans="6:17" x14ac:dyDescent="0.3">
      <c r="F1430" s="97">
        <v>45540</v>
      </c>
      <c r="G1430" s="98">
        <v>123.2799988</v>
      </c>
      <c r="H1430" s="60">
        <f t="shared" si="44"/>
        <v>126.27199708000001</v>
      </c>
      <c r="I1430" s="60">
        <f>(Table8[[#This Row],[Adj Close]]-Table8[[#This Row],[Forecast 3 Period]])</f>
        <v>-2.9919982800000042</v>
      </c>
      <c r="J1430" s="60">
        <f>Table8[[#This Row],[Erorr ]]^2</f>
        <v>8.9520537075229836</v>
      </c>
      <c r="K1430" s="60">
        <f>ABS(Table8[[#This Row],[Erorr ]])</f>
        <v>2.9919982800000042</v>
      </c>
      <c r="L1430" s="8">
        <f>Table8[[#This Row],[Abs Erorr ]]/Table8[[#This Row],[Adj Close]]</f>
        <v>2.4269940859214256E-2</v>
      </c>
      <c r="M1430" s="64">
        <f t="shared" si="45"/>
        <v>126.48399737000001</v>
      </c>
      <c r="N1430" s="60">
        <f>(Table8[[#This Row],[Adj Close]]-Table8[[#This Row],[Forecast 6 Period ]])</f>
        <v>-3.2039985700000102</v>
      </c>
      <c r="O1430" s="60">
        <f>Table8[[#This Row],[Erorr 2]]^2</f>
        <v>10.26560683656211</v>
      </c>
      <c r="P1430" s="60">
        <f>ABS(Table8[[#This Row],[Erorr 2]])</f>
        <v>3.2039985700000102</v>
      </c>
      <c r="Q1430" s="8">
        <f>Table8[[#This Row],[Abs Erorr 4]]/Table8[[#This Row],[Adj Close]]</f>
        <v>2.5989605785103318E-2</v>
      </c>
    </row>
    <row r="1431" spans="6:17" x14ac:dyDescent="0.3">
      <c r="F1431" s="97">
        <v>45541</v>
      </c>
      <c r="G1431" s="98">
        <v>122.51000209999999</v>
      </c>
      <c r="H1431" s="60">
        <f t="shared" si="44"/>
        <v>124.58199768999999</v>
      </c>
      <c r="I1431" s="60">
        <f>(Table8[[#This Row],[Adj Close]]-Table8[[#This Row],[Forecast 3 Period]])</f>
        <v>-2.0719955900000002</v>
      </c>
      <c r="J1431" s="60">
        <f>Table8[[#This Row],[Erorr ]]^2</f>
        <v>4.293165724979449</v>
      </c>
      <c r="K1431" s="60">
        <f>ABS(Table8[[#This Row],[Erorr ]])</f>
        <v>2.0719955900000002</v>
      </c>
      <c r="L1431" s="8">
        <f>Table8[[#This Row],[Abs Erorr ]]/Table8[[#This Row],[Adj Close]]</f>
        <v>1.6912868782001274E-2</v>
      </c>
      <c r="M1431" s="64">
        <f t="shared" si="45"/>
        <v>125.91399767000001</v>
      </c>
      <c r="N1431" s="60">
        <f>(Table8[[#This Row],[Adj Close]]-Table8[[#This Row],[Forecast 6 Period ]])</f>
        <v>-3.4039955700000206</v>
      </c>
      <c r="O1431" s="60">
        <f>Table8[[#This Row],[Erorr 2]]^2</f>
        <v>11.587185840579766</v>
      </c>
      <c r="P1431" s="60">
        <f>ABS(Table8[[#This Row],[Erorr 2]])</f>
        <v>3.4039955700000206</v>
      </c>
      <c r="Q1431" s="8">
        <f>Table8[[#This Row],[Abs Erorr 4]]/Table8[[#This Row],[Adj Close]]</f>
        <v>2.7785450262432253E-2</v>
      </c>
    </row>
    <row r="1432" spans="6:17" x14ac:dyDescent="0.3">
      <c r="F1432" s="97">
        <v>45544</v>
      </c>
      <c r="G1432" s="98">
        <v>118.4300003</v>
      </c>
      <c r="H1432" s="60">
        <f t="shared" si="44"/>
        <v>123.28999937</v>
      </c>
      <c r="I1432" s="60">
        <f>(Table8[[#This Row],[Adj Close]]-Table8[[#This Row],[Forecast 3 Period]])</f>
        <v>-4.8599990700000006</v>
      </c>
      <c r="J1432" s="60">
        <f>Table8[[#This Row],[Erorr ]]^2</f>
        <v>23.61959096040087</v>
      </c>
      <c r="K1432" s="60">
        <f>ABS(Table8[[#This Row],[Erorr ]])</f>
        <v>4.8599990700000006</v>
      </c>
      <c r="L1432" s="8">
        <f>Table8[[#This Row],[Abs Erorr ]]/Table8[[#This Row],[Adj Close]]</f>
        <v>4.1036891477572682E-2</v>
      </c>
      <c r="M1432" s="64">
        <f t="shared" si="45"/>
        <v>124.93199845000001</v>
      </c>
      <c r="N1432" s="60">
        <f>(Table8[[#This Row],[Adj Close]]-Table8[[#This Row],[Forecast 6 Period ]])</f>
        <v>-6.5019981500000057</v>
      </c>
      <c r="O1432" s="60">
        <f>Table8[[#This Row],[Erorr 2]]^2</f>
        <v>42.275979942603499</v>
      </c>
      <c r="P1432" s="60">
        <f>ABS(Table8[[#This Row],[Erorr 2]])</f>
        <v>6.5019981500000057</v>
      </c>
      <c r="Q1432" s="8">
        <f>Table8[[#This Row],[Abs Erorr 4]]/Table8[[#This Row],[Adj Close]]</f>
        <v>5.4901613894532818E-2</v>
      </c>
    </row>
    <row r="1433" spans="6:17" x14ac:dyDescent="0.3">
      <c r="F1433" s="97">
        <v>45545</v>
      </c>
      <c r="G1433" s="98">
        <v>116.1299973</v>
      </c>
      <c r="H1433" s="60">
        <f t="shared" si="44"/>
        <v>121.10900039000001</v>
      </c>
      <c r="I1433" s="60">
        <f>(Table8[[#This Row],[Adj Close]]-Table8[[#This Row],[Forecast 3 Period]])</f>
        <v>-4.9790030900000062</v>
      </c>
      <c r="J1433" s="60">
        <f>Table8[[#This Row],[Erorr ]]^2</f>
        <v>24.790471770229608</v>
      </c>
      <c r="K1433" s="60">
        <f>ABS(Table8[[#This Row],[Erorr ]])</f>
        <v>4.9790030900000062</v>
      </c>
      <c r="L1433" s="8">
        <f>Table8[[#This Row],[Abs Erorr ]]/Table8[[#This Row],[Adj Close]]</f>
        <v>4.287439254078073E-2</v>
      </c>
      <c r="M1433" s="64">
        <f t="shared" si="45"/>
        <v>123.22399902000001</v>
      </c>
      <c r="N1433" s="60">
        <f>(Table8[[#This Row],[Adj Close]]-Table8[[#This Row],[Forecast 6 Period ]])</f>
        <v>-7.0940017200000085</v>
      </c>
      <c r="O1433" s="60">
        <f>Table8[[#This Row],[Erorr 2]]^2</f>
        <v>50.324860403363076</v>
      </c>
      <c r="P1433" s="60">
        <f>ABS(Table8[[#This Row],[Erorr 2]])</f>
        <v>7.0940017200000085</v>
      </c>
      <c r="Q1433" s="8">
        <f>Table8[[#This Row],[Abs Erorr 4]]/Table8[[#This Row],[Adj Close]]</f>
        <v>6.108672939752155E-2</v>
      </c>
    </row>
    <row r="1434" spans="6:17" x14ac:dyDescent="0.3">
      <c r="F1434" s="97">
        <v>45546</v>
      </c>
      <c r="G1434" s="98">
        <v>118.5199966</v>
      </c>
      <c r="H1434" s="60">
        <f t="shared" si="44"/>
        <v>118.73399964000001</v>
      </c>
      <c r="I1434" s="60">
        <f>(Table8[[#This Row],[Adj Close]]-Table8[[#This Row],[Forecast 3 Period]])</f>
        <v>-0.21400304000000858</v>
      </c>
      <c r="J1434" s="60">
        <f>Table8[[#This Row],[Erorr ]]^2</f>
        <v>4.5797301129245273E-2</v>
      </c>
      <c r="K1434" s="60">
        <f>ABS(Table8[[#This Row],[Erorr ]])</f>
        <v>0.21400304000000858</v>
      </c>
      <c r="L1434" s="8">
        <f>Table8[[#This Row],[Abs Erorr ]]/Table8[[#This Row],[Adj Close]]</f>
        <v>1.8056281314473863E-3</v>
      </c>
      <c r="M1434" s="64">
        <f t="shared" si="45"/>
        <v>121.15999909</v>
      </c>
      <c r="N1434" s="60">
        <f>(Table8[[#This Row],[Adj Close]]-Table8[[#This Row],[Forecast 6 Period ]])</f>
        <v>-2.6400024900000005</v>
      </c>
      <c r="O1434" s="60">
        <f>Table8[[#This Row],[Erorr 2]]^2</f>
        <v>6.9696131472062026</v>
      </c>
      <c r="P1434" s="60">
        <f>ABS(Table8[[#This Row],[Erorr 2]])</f>
        <v>2.6400024900000005</v>
      </c>
      <c r="Q1434" s="8">
        <f>Table8[[#This Row],[Abs Erorr 4]]/Table8[[#This Row],[Adj Close]]</f>
        <v>2.2274743214091525E-2</v>
      </c>
    </row>
    <row r="1435" spans="6:17" x14ac:dyDescent="0.3">
      <c r="F1435" s="97">
        <v>45547</v>
      </c>
      <c r="G1435" s="98">
        <v>121.48999790000001</v>
      </c>
      <c r="H1435" s="60">
        <f t="shared" si="44"/>
        <v>117.77599791999999</v>
      </c>
      <c r="I1435" s="60">
        <f>(Table8[[#This Row],[Adj Close]]-Table8[[#This Row],[Forecast 3 Period]])</f>
        <v>3.7139999800000112</v>
      </c>
      <c r="J1435" s="60">
        <f>Table8[[#This Row],[Erorr ]]^2</f>
        <v>13.793795851440084</v>
      </c>
      <c r="K1435" s="60">
        <f>ABS(Table8[[#This Row],[Erorr ]])</f>
        <v>3.7139999800000112</v>
      </c>
      <c r="L1435" s="8">
        <f>Table8[[#This Row],[Abs Erorr ]]/Table8[[#This Row],[Adj Close]]</f>
        <v>3.0570417682096371E-2</v>
      </c>
      <c r="M1435" s="64">
        <f t="shared" si="45"/>
        <v>119.87999877</v>
      </c>
      <c r="N1435" s="60">
        <f>(Table8[[#This Row],[Adj Close]]-Table8[[#This Row],[Forecast 6 Period ]])</f>
        <v>1.6099991300000056</v>
      </c>
      <c r="O1435" s="60">
        <f>Table8[[#This Row],[Erorr 2]]^2</f>
        <v>2.5920971986007748</v>
      </c>
      <c r="P1435" s="60">
        <f>ABS(Table8[[#This Row],[Erorr 2]])</f>
        <v>1.6099991300000056</v>
      </c>
      <c r="Q1435" s="8">
        <f>Table8[[#This Row],[Abs Erorr 4]]/Table8[[#This Row],[Adj Close]]</f>
        <v>1.3252112583994089E-2</v>
      </c>
    </row>
    <row r="1436" spans="6:17" x14ac:dyDescent="0.3">
      <c r="F1436" s="97">
        <v>45548</v>
      </c>
      <c r="G1436" s="98">
        <v>120.9000015</v>
      </c>
      <c r="H1436" s="60">
        <f t="shared" si="44"/>
        <v>118.99099733</v>
      </c>
      <c r="I1436" s="60">
        <f>(Table8[[#This Row],[Adj Close]]-Table8[[#This Row],[Forecast 3 Period]])</f>
        <v>1.9090041700000029</v>
      </c>
      <c r="J1436" s="60">
        <f>Table8[[#This Row],[Erorr ]]^2</f>
        <v>3.6442969210773999</v>
      </c>
      <c r="K1436" s="60">
        <f>ABS(Table8[[#This Row],[Erorr ]])</f>
        <v>1.9090041700000029</v>
      </c>
      <c r="L1436" s="8">
        <f>Table8[[#This Row],[Abs Erorr ]]/Table8[[#This Row],[Adj Close]]</f>
        <v>1.5789943311125623E-2</v>
      </c>
      <c r="M1436" s="64">
        <f t="shared" si="45"/>
        <v>119.49299851000001</v>
      </c>
      <c r="N1436" s="60">
        <f>(Table8[[#This Row],[Adj Close]]-Table8[[#This Row],[Forecast 6 Period ]])</f>
        <v>1.4070029899999952</v>
      </c>
      <c r="O1436" s="60">
        <f>Table8[[#This Row],[Erorr 2]]^2</f>
        <v>1.9796574138689265</v>
      </c>
      <c r="P1436" s="60">
        <f>ABS(Table8[[#This Row],[Erorr 2]])</f>
        <v>1.4070029899999952</v>
      </c>
      <c r="Q1436" s="8">
        <f>Table8[[#This Row],[Abs Erorr 4]]/Table8[[#This Row],[Adj Close]]</f>
        <v>1.163774170838199E-2</v>
      </c>
    </row>
    <row r="1437" spans="6:17" x14ac:dyDescent="0.3">
      <c r="F1437" s="97">
        <v>45551</v>
      </c>
      <c r="G1437" s="98">
        <v>122.4599991</v>
      </c>
      <c r="H1437" s="60">
        <f t="shared" si="44"/>
        <v>120.36299895000001</v>
      </c>
      <c r="I1437" s="60">
        <f>(Table8[[#This Row],[Adj Close]]-Table8[[#This Row],[Forecast 3 Period]])</f>
        <v>2.0970001499999995</v>
      </c>
      <c r="J1437" s="60">
        <f>Table8[[#This Row],[Erorr ]]^2</f>
        <v>4.3974096291000206</v>
      </c>
      <c r="K1437" s="60">
        <f>ABS(Table8[[#This Row],[Erorr ]])</f>
        <v>2.0970001499999995</v>
      </c>
      <c r="L1437" s="8">
        <f>Table8[[#This Row],[Abs Erorr ]]/Table8[[#This Row],[Adj Close]]</f>
        <v>1.7123960194443604E-2</v>
      </c>
      <c r="M1437" s="64">
        <f t="shared" si="45"/>
        <v>119.5019989</v>
      </c>
      <c r="N1437" s="60">
        <f>(Table8[[#This Row],[Adj Close]]-Table8[[#This Row],[Forecast 6 Period ]])</f>
        <v>2.9580002000000007</v>
      </c>
      <c r="O1437" s="60">
        <f>Table8[[#This Row],[Erorr 2]]^2</f>
        <v>8.7497651832000436</v>
      </c>
      <c r="P1437" s="60">
        <f>ABS(Table8[[#This Row],[Erorr 2]])</f>
        <v>2.9580002000000007</v>
      </c>
      <c r="Q1437" s="8">
        <f>Table8[[#This Row],[Abs Erorr 4]]/Table8[[#This Row],[Adj Close]]</f>
        <v>2.4154827876362452E-2</v>
      </c>
    </row>
    <row r="1438" spans="6:17" x14ac:dyDescent="0.3">
      <c r="F1438" s="97">
        <v>45552</v>
      </c>
      <c r="G1438" s="98">
        <v>123.0299988</v>
      </c>
      <c r="H1438" s="60">
        <f t="shared" si="44"/>
        <v>121.70099946000001</v>
      </c>
      <c r="I1438" s="60">
        <f>(Table8[[#This Row],[Adj Close]]-Table8[[#This Row],[Forecast 3 Period]])</f>
        <v>1.3289993399999958</v>
      </c>
      <c r="J1438" s="60">
        <f>Table8[[#This Row],[Erorr ]]^2</f>
        <v>1.7662392457204243</v>
      </c>
      <c r="K1438" s="60">
        <f>ABS(Table8[[#This Row],[Erorr ]])</f>
        <v>1.3289993399999958</v>
      </c>
      <c r="L1438" s="8">
        <f>Table8[[#This Row],[Abs Erorr ]]/Table8[[#This Row],[Adj Close]]</f>
        <v>1.0802238096095923E-2</v>
      </c>
      <c r="M1438" s="64">
        <f t="shared" si="45"/>
        <v>120.12999878000002</v>
      </c>
      <c r="N1438" s="60">
        <f>(Table8[[#This Row],[Adj Close]]-Table8[[#This Row],[Forecast 6 Period ]])</f>
        <v>2.9000000199999789</v>
      </c>
      <c r="O1438" s="60">
        <f>Table8[[#This Row],[Erorr 2]]^2</f>
        <v>8.4100001159998783</v>
      </c>
      <c r="P1438" s="60">
        <f>ABS(Table8[[#This Row],[Erorr 2]])</f>
        <v>2.9000000199999789</v>
      </c>
      <c r="Q1438" s="8">
        <f>Table8[[#This Row],[Abs Erorr 4]]/Table8[[#This Row],[Adj Close]]</f>
        <v>2.3571487021748869E-2</v>
      </c>
    </row>
    <row r="1439" spans="6:17" x14ac:dyDescent="0.3">
      <c r="F1439" s="97">
        <v>45553</v>
      </c>
      <c r="G1439" s="98">
        <v>123.0400009</v>
      </c>
      <c r="H1439" s="60">
        <f t="shared" si="44"/>
        <v>122.2199997</v>
      </c>
      <c r="I1439" s="60">
        <f>(Table8[[#This Row],[Adj Close]]-Table8[[#This Row],[Forecast 3 Period]])</f>
        <v>0.82000119999999299</v>
      </c>
      <c r="J1439" s="60">
        <f>Table8[[#This Row],[Erorr ]]^2</f>
        <v>0.67240196800142848</v>
      </c>
      <c r="K1439" s="60">
        <f>ABS(Table8[[#This Row],[Erorr ]])</f>
        <v>0.82000119999999299</v>
      </c>
      <c r="L1439" s="8">
        <f>Table8[[#This Row],[Abs Erorr ]]/Table8[[#This Row],[Adj Close]]</f>
        <v>6.6645090539819152E-3</v>
      </c>
      <c r="M1439" s="64">
        <f t="shared" si="45"/>
        <v>121.04099885000002</v>
      </c>
      <c r="N1439" s="60">
        <f>(Table8[[#This Row],[Adj Close]]-Table8[[#This Row],[Forecast 6 Period ]])</f>
        <v>1.999002049999973</v>
      </c>
      <c r="O1439" s="60">
        <f>Table8[[#This Row],[Erorr 2]]^2</f>
        <v>3.9960091959040946</v>
      </c>
      <c r="P1439" s="60">
        <f>ABS(Table8[[#This Row],[Erorr 2]])</f>
        <v>1.999002049999973</v>
      </c>
      <c r="Q1439" s="8">
        <f>Table8[[#This Row],[Abs Erorr 4]]/Table8[[#This Row],[Adj Close]]</f>
        <v>1.6246765567115441E-2</v>
      </c>
    </row>
    <row r="1440" spans="6:17" x14ac:dyDescent="0.3">
      <c r="F1440" s="97">
        <v>45554</v>
      </c>
      <c r="G1440" s="98">
        <v>124.63999939999999</v>
      </c>
      <c r="H1440" s="60">
        <f t="shared" si="44"/>
        <v>122.86299973</v>
      </c>
      <c r="I1440" s="60">
        <f>(Table8[[#This Row],[Adj Close]]-Table8[[#This Row],[Forecast 3 Period]])</f>
        <v>1.776999669999995</v>
      </c>
      <c r="J1440" s="60">
        <f>Table8[[#This Row],[Erorr ]]^2</f>
        <v>3.157727827180091</v>
      </c>
      <c r="K1440" s="60">
        <f>ABS(Table8[[#This Row],[Erorr ]])</f>
        <v>1.776999669999995</v>
      </c>
      <c r="L1440" s="8">
        <f>Table8[[#This Row],[Abs Erorr ]]/Table8[[#This Row],[Adj Close]]</f>
        <v>1.425705775476757E-2</v>
      </c>
      <c r="M1440" s="64">
        <f t="shared" si="45"/>
        <v>121.88699951000002</v>
      </c>
      <c r="N1440" s="60">
        <f>(Table8[[#This Row],[Adj Close]]-Table8[[#This Row],[Forecast 6 Period ]])</f>
        <v>2.7529998899999697</v>
      </c>
      <c r="O1440" s="60">
        <f>Table8[[#This Row],[Erorr 2]]^2</f>
        <v>7.5790083943398452</v>
      </c>
      <c r="P1440" s="60">
        <f>ABS(Table8[[#This Row],[Erorr 2]])</f>
        <v>2.7529998899999697</v>
      </c>
      <c r="Q1440" s="8">
        <f>Table8[[#This Row],[Abs Erorr 4]]/Table8[[#This Row],[Adj Close]]</f>
        <v>2.208761154727645E-2</v>
      </c>
    </row>
    <row r="1441" spans="6:17" x14ac:dyDescent="0.3">
      <c r="F1441" s="97">
        <v>45555</v>
      </c>
      <c r="G1441" s="98">
        <v>121.9400024</v>
      </c>
      <c r="H1441" s="60">
        <f t="shared" si="44"/>
        <v>123.67699966999999</v>
      </c>
      <c r="I1441" s="60">
        <f>(Table8[[#This Row],[Adj Close]]-Table8[[#This Row],[Forecast 3 Period]])</f>
        <v>-1.7369972699999892</v>
      </c>
      <c r="J1441" s="60">
        <f>Table8[[#This Row],[Erorr ]]^2</f>
        <v>3.0171595159874154</v>
      </c>
      <c r="K1441" s="60">
        <f>ABS(Table8[[#This Row],[Erorr ]])</f>
        <v>1.7369972699999892</v>
      </c>
      <c r="L1441" s="8">
        <f>Table8[[#This Row],[Abs Erorr ]]/Table8[[#This Row],[Adj Close]]</f>
        <v>1.424468784494619E-2</v>
      </c>
      <c r="M1441" s="64">
        <f t="shared" si="45"/>
        <v>122.87299958000003</v>
      </c>
      <c r="N1441" s="60">
        <f>(Table8[[#This Row],[Adj Close]]-Table8[[#This Row],[Forecast 6 Period ]])</f>
        <v>-0.9329971800000294</v>
      </c>
      <c r="O1441" s="60">
        <f>Table8[[#This Row],[Erorr 2]]^2</f>
        <v>0.87048373788800726</v>
      </c>
      <c r="P1441" s="60">
        <f>ABS(Table8[[#This Row],[Erorr 2]])</f>
        <v>0.9329971800000294</v>
      </c>
      <c r="Q1441" s="8">
        <f>Table8[[#This Row],[Abs Erorr 4]]/Table8[[#This Row],[Adj Close]]</f>
        <v>7.6512806432422163E-3</v>
      </c>
    </row>
    <row r="1442" spans="6:17" x14ac:dyDescent="0.3">
      <c r="F1442" s="97">
        <v>45558</v>
      </c>
      <c r="G1442" s="98">
        <v>121.7300034</v>
      </c>
      <c r="H1442" s="60">
        <f t="shared" si="44"/>
        <v>123.08000104999999</v>
      </c>
      <c r="I1442" s="60">
        <f>(Table8[[#This Row],[Adj Close]]-Table8[[#This Row],[Forecast 3 Period]])</f>
        <v>-1.3499976499999917</v>
      </c>
      <c r="J1442" s="60">
        <f>Table8[[#This Row],[Erorr ]]^2</f>
        <v>1.8224936550055002</v>
      </c>
      <c r="K1442" s="60">
        <f>ABS(Table8[[#This Row],[Erorr ]])</f>
        <v>1.3499976499999917</v>
      </c>
      <c r="L1442" s="8">
        <f>Table8[[#This Row],[Abs Erorr ]]/Table8[[#This Row],[Adj Close]]</f>
        <v>1.1090097858323001E-2</v>
      </c>
      <c r="M1442" s="64">
        <f t="shared" si="45"/>
        <v>122.86600036000002</v>
      </c>
      <c r="N1442" s="60">
        <f>(Table8[[#This Row],[Adj Close]]-Table8[[#This Row],[Forecast 6 Period ]])</f>
        <v>-1.1359969600000142</v>
      </c>
      <c r="O1442" s="60">
        <f>Table8[[#This Row],[Erorr 2]]^2</f>
        <v>1.2904890931292738</v>
      </c>
      <c r="P1442" s="60">
        <f>ABS(Table8[[#This Row],[Erorr 2]])</f>
        <v>1.1359969600000142</v>
      </c>
      <c r="Q1442" s="8">
        <f>Table8[[#This Row],[Abs Erorr 4]]/Table8[[#This Row],[Adj Close]]</f>
        <v>9.3321032471113379E-3</v>
      </c>
    </row>
    <row r="1443" spans="6:17" x14ac:dyDescent="0.3">
      <c r="F1443" s="97">
        <v>45559</v>
      </c>
      <c r="G1443" s="98">
        <v>123.4100037</v>
      </c>
      <c r="H1443" s="60">
        <f t="shared" si="44"/>
        <v>122.6660019</v>
      </c>
      <c r="I1443" s="60">
        <f>(Table8[[#This Row],[Adj Close]]-Table8[[#This Row],[Forecast 3 Period]])</f>
        <v>0.7440018000000066</v>
      </c>
      <c r="J1443" s="60">
        <f>Table8[[#This Row],[Erorr ]]^2</f>
        <v>0.55353867840324977</v>
      </c>
      <c r="K1443" s="60">
        <f>ABS(Table8[[#This Row],[Erorr ]])</f>
        <v>0.7440018000000066</v>
      </c>
      <c r="L1443" s="8">
        <f>Table8[[#This Row],[Abs Erorr ]]/Table8[[#This Row],[Adj Close]]</f>
        <v>6.0286992763456705E-3</v>
      </c>
      <c r="M1443" s="64">
        <f t="shared" si="45"/>
        <v>122.81900101000002</v>
      </c>
      <c r="N1443" s="60">
        <f>(Table8[[#This Row],[Adj Close]]-Table8[[#This Row],[Forecast 6 Period ]])</f>
        <v>0.59100268999998207</v>
      </c>
      <c r="O1443" s="60">
        <f>Table8[[#This Row],[Erorr 2]]^2</f>
        <v>0.34928417958721492</v>
      </c>
      <c r="P1443" s="60">
        <f>ABS(Table8[[#This Row],[Erorr 2]])</f>
        <v>0.59100268999998207</v>
      </c>
      <c r="Q1443" s="8">
        <f>Table8[[#This Row],[Abs Erorr 4]]/Table8[[#This Row],[Adj Close]]</f>
        <v>4.788936652466708E-3</v>
      </c>
    </row>
    <row r="1444" spans="6:17" x14ac:dyDescent="0.3">
      <c r="F1444" s="97">
        <v>45560</v>
      </c>
      <c r="G1444" s="98">
        <v>123.9100037</v>
      </c>
      <c r="H1444" s="60">
        <f t="shared" si="44"/>
        <v>122.46500322</v>
      </c>
      <c r="I1444" s="60">
        <f>(Table8[[#This Row],[Adj Close]]-Table8[[#This Row],[Forecast 3 Period]])</f>
        <v>1.4450004800000045</v>
      </c>
      <c r="J1444" s="60">
        <f>Table8[[#This Row],[Erorr ]]^2</f>
        <v>2.0880263872002431</v>
      </c>
      <c r="K1444" s="60">
        <f>ABS(Table8[[#This Row],[Erorr ]])</f>
        <v>1.4450004800000045</v>
      </c>
      <c r="L1444" s="8">
        <f>Table8[[#This Row],[Abs Erorr ]]/Table8[[#This Row],[Adj Close]]</f>
        <v>1.1661693461800812E-2</v>
      </c>
      <c r="M1444" s="64">
        <f t="shared" si="45"/>
        <v>122.95100175000002</v>
      </c>
      <c r="N1444" s="60">
        <f>(Table8[[#This Row],[Adj Close]]-Table8[[#This Row],[Forecast 6 Period ]])</f>
        <v>0.95900194999998689</v>
      </c>
      <c r="O1444" s="60">
        <f>Table8[[#This Row],[Erorr 2]]^2</f>
        <v>0.91968474010377732</v>
      </c>
      <c r="P1444" s="60">
        <f>ABS(Table8[[#This Row],[Erorr 2]])</f>
        <v>0.95900194999998689</v>
      </c>
      <c r="Q1444" s="8">
        <f>Table8[[#This Row],[Abs Erorr 4]]/Table8[[#This Row],[Adj Close]]</f>
        <v>7.7395038444340461E-3</v>
      </c>
    </row>
    <row r="1445" spans="6:17" x14ac:dyDescent="0.3">
      <c r="F1445" s="97">
        <v>45561</v>
      </c>
      <c r="G1445" s="98">
        <v>130.9499969</v>
      </c>
      <c r="H1445" s="60">
        <f t="shared" si="44"/>
        <v>123.10600360999999</v>
      </c>
      <c r="I1445" s="60">
        <f>(Table8[[#This Row],[Adj Close]]-Table8[[#This Row],[Forecast 3 Period]])</f>
        <v>7.8439932900000144</v>
      </c>
      <c r="J1445" s="60">
        <f>Table8[[#This Row],[Erorr ]]^2</f>
        <v>61.528230733565252</v>
      </c>
      <c r="K1445" s="60">
        <f>ABS(Table8[[#This Row],[Erorr ]])</f>
        <v>7.8439932900000144</v>
      </c>
      <c r="L1445" s="8">
        <f>Table8[[#This Row],[Abs Erorr ]]/Table8[[#This Row],[Adj Close]]</f>
        <v>5.9900675644842374E-2</v>
      </c>
      <c r="M1445" s="64">
        <f t="shared" si="45"/>
        <v>122.96600267000001</v>
      </c>
      <c r="N1445" s="60">
        <f>(Table8[[#This Row],[Adj Close]]-Table8[[#This Row],[Forecast 6 Period ]])</f>
        <v>7.9839942299999933</v>
      </c>
      <c r="O1445" s="60">
        <f>Table8[[#This Row],[Erorr 2]]^2</f>
        <v>63.744163864673183</v>
      </c>
      <c r="P1445" s="60">
        <f>ABS(Table8[[#This Row],[Erorr 2]])</f>
        <v>7.9839942299999933</v>
      </c>
      <c r="Q1445" s="8">
        <f>Table8[[#This Row],[Abs Erorr 4]]/Table8[[#This Row],[Adj Close]]</f>
        <v>6.0969793195924799E-2</v>
      </c>
    </row>
    <row r="1446" spans="6:17" x14ac:dyDescent="0.3">
      <c r="F1446" s="97">
        <v>45562</v>
      </c>
      <c r="G1446" s="98">
        <v>133.3999939</v>
      </c>
      <c r="H1446" s="60">
        <f t="shared" si="44"/>
        <v>126.57600098</v>
      </c>
      <c r="I1446" s="60">
        <f>(Table8[[#This Row],[Adj Close]]-Table8[[#This Row],[Forecast 3 Period]])</f>
        <v>6.8239929199999949</v>
      </c>
      <c r="J1446" s="60">
        <f>Table8[[#This Row],[Erorr ]]^2</f>
        <v>46.56687937221006</v>
      </c>
      <c r="K1446" s="60">
        <f>ABS(Table8[[#This Row],[Erorr ]])</f>
        <v>6.8239929199999949</v>
      </c>
      <c r="L1446" s="8">
        <f>Table8[[#This Row],[Abs Erorr ]]/Table8[[#This Row],[Adj Close]]</f>
        <v>5.1154372054285344E-2</v>
      </c>
      <c r="M1446" s="64">
        <f t="shared" si="45"/>
        <v>124.65800172000002</v>
      </c>
      <c r="N1446" s="60">
        <f>(Table8[[#This Row],[Adj Close]]-Table8[[#This Row],[Forecast 6 Period ]])</f>
        <v>8.7419921799999827</v>
      </c>
      <c r="O1446" s="60">
        <f>Table8[[#This Row],[Erorr 2]]^2</f>
        <v>76.422427275180851</v>
      </c>
      <c r="P1446" s="60">
        <f>ABS(Table8[[#This Row],[Erorr 2]])</f>
        <v>8.7419921799999827</v>
      </c>
      <c r="Q1446" s="8">
        <f>Table8[[#This Row],[Abs Erorr 4]]/Table8[[#This Row],[Adj Close]]</f>
        <v>6.5532178258967538E-2</v>
      </c>
    </row>
    <row r="1447" spans="6:17" x14ac:dyDescent="0.3">
      <c r="F1447" s="97">
        <v>45565</v>
      </c>
      <c r="G1447" s="98">
        <v>132.6900024</v>
      </c>
      <c r="H1447" s="60">
        <f t="shared" si="44"/>
        <v>129.81799774000001</v>
      </c>
      <c r="I1447" s="60">
        <f>(Table8[[#This Row],[Adj Close]]-Table8[[#This Row],[Forecast 3 Period]])</f>
        <v>2.8720046599999876</v>
      </c>
      <c r="J1447" s="60">
        <f>Table8[[#This Row],[Erorr ]]^2</f>
        <v>8.2484107670616442</v>
      </c>
      <c r="K1447" s="60">
        <f>ABS(Table8[[#This Row],[Erorr ]])</f>
        <v>2.8720046599999876</v>
      </c>
      <c r="L1447" s="8">
        <f>Table8[[#This Row],[Abs Erorr ]]/Table8[[#This Row],[Adj Close]]</f>
        <v>2.1644469123922389E-2</v>
      </c>
      <c r="M1447" s="64">
        <f t="shared" si="45"/>
        <v>126.70100022000003</v>
      </c>
      <c r="N1447" s="60">
        <f>(Table8[[#This Row],[Adj Close]]-Table8[[#This Row],[Forecast 6 Period ]])</f>
        <v>5.9890021799999715</v>
      </c>
      <c r="O1447" s="60">
        <f>Table8[[#This Row],[Erorr 2]]^2</f>
        <v>35.868147112044412</v>
      </c>
      <c r="P1447" s="60">
        <f>ABS(Table8[[#This Row],[Erorr 2]])</f>
        <v>5.9890021799999715</v>
      </c>
      <c r="Q1447" s="8">
        <f>Table8[[#This Row],[Abs Erorr 4]]/Table8[[#This Row],[Adj Close]]</f>
        <v>4.5135293327871487E-2</v>
      </c>
    </row>
    <row r="1448" spans="6:17" x14ac:dyDescent="0.3">
      <c r="F1448" s="97">
        <v>45566</v>
      </c>
      <c r="G1448" s="98">
        <v>129.36000060000001</v>
      </c>
      <c r="H1448" s="60">
        <f t="shared" si="44"/>
        <v>132.38099819999999</v>
      </c>
      <c r="I1448" s="60">
        <f>(Table8[[#This Row],[Adj Close]]-Table8[[#This Row],[Forecast 3 Period]])</f>
        <v>-3.020997599999987</v>
      </c>
      <c r="J1448" s="60">
        <f>Table8[[#This Row],[Erorr ]]^2</f>
        <v>9.1264264992056816</v>
      </c>
      <c r="K1448" s="60">
        <f>ABS(Table8[[#This Row],[Erorr ]])</f>
        <v>3.020997599999987</v>
      </c>
      <c r="L1448" s="8">
        <f>Table8[[#This Row],[Abs Erorr ]]/Table8[[#This Row],[Adj Close]]</f>
        <v>2.3353413620809668E-2</v>
      </c>
      <c r="M1448" s="64">
        <f t="shared" si="45"/>
        <v>128.70400009000002</v>
      </c>
      <c r="N1448" s="60">
        <f>(Table8[[#This Row],[Adj Close]]-Table8[[#This Row],[Forecast 6 Period ]])</f>
        <v>0.65600050999998416</v>
      </c>
      <c r="O1448" s="60">
        <f>Table8[[#This Row],[Erorr 2]]^2</f>
        <v>0.43033666912023932</v>
      </c>
      <c r="P1448" s="60">
        <f>ABS(Table8[[#This Row],[Erorr 2]])</f>
        <v>0.65600050999998416</v>
      </c>
      <c r="Q1448" s="8">
        <f>Table8[[#This Row],[Abs Erorr 4]]/Table8[[#This Row],[Adj Close]]</f>
        <v>5.0711232757986256E-3</v>
      </c>
    </row>
    <row r="1449" spans="6:17" x14ac:dyDescent="0.3">
      <c r="F1449" s="97">
        <v>45567</v>
      </c>
      <c r="G1449" s="98">
        <v>130.72000120000001</v>
      </c>
      <c r="H1449" s="60">
        <f t="shared" si="44"/>
        <v>131.57099913000002</v>
      </c>
      <c r="I1449" s="60">
        <f>(Table8[[#This Row],[Adj Close]]-Table8[[#This Row],[Forecast 3 Period]])</f>
        <v>-0.85099793000000545</v>
      </c>
      <c r="J1449" s="60">
        <f>Table8[[#This Row],[Erorr ]]^2</f>
        <v>0.72419747686429414</v>
      </c>
      <c r="K1449" s="60">
        <f>ABS(Table8[[#This Row],[Erorr ]])</f>
        <v>0.85099793000000545</v>
      </c>
      <c r="L1449" s="8">
        <f>Table8[[#This Row],[Abs Erorr ]]/Table8[[#This Row],[Adj Close]]</f>
        <v>6.5100820240812955E-3</v>
      </c>
      <c r="M1449" s="64">
        <f t="shared" si="45"/>
        <v>130.0119995</v>
      </c>
      <c r="N1449" s="60">
        <f>(Table8[[#This Row],[Adj Close]]-Table8[[#This Row],[Forecast 6 Period ]])</f>
        <v>0.70800170000001117</v>
      </c>
      <c r="O1449" s="60">
        <f>Table8[[#This Row],[Erorr 2]]^2</f>
        <v>0.50126640720290583</v>
      </c>
      <c r="P1449" s="60">
        <f>ABS(Table8[[#This Row],[Erorr 2]])</f>
        <v>0.70800170000001117</v>
      </c>
      <c r="Q1449" s="8">
        <f>Table8[[#This Row],[Abs Erorr 4]]/Table8[[#This Row],[Adj Close]]</f>
        <v>5.4161696259226403E-3</v>
      </c>
    </row>
    <row r="1450" spans="6:17" x14ac:dyDescent="0.3">
      <c r="F1450" s="97">
        <v>45568</v>
      </c>
      <c r="G1450" s="98">
        <v>130.38999939999999</v>
      </c>
      <c r="H1450" s="60">
        <f t="shared" si="44"/>
        <v>130.90300138000001</v>
      </c>
      <c r="I1450" s="60">
        <f>(Table8[[#This Row],[Adj Close]]-Table8[[#This Row],[Forecast 3 Period]])</f>
        <v>-0.51300198000001274</v>
      </c>
      <c r="J1450" s="60">
        <f>Table8[[#This Row],[Erorr ]]^2</f>
        <v>0.26317103148393345</v>
      </c>
      <c r="K1450" s="60">
        <f>ABS(Table8[[#This Row],[Erorr ]])</f>
        <v>0.51300198000001274</v>
      </c>
      <c r="L1450" s="8">
        <f>Table8[[#This Row],[Abs Erorr ]]/Table8[[#This Row],[Adj Close]]</f>
        <v>3.9343659970905156E-3</v>
      </c>
      <c r="M1450" s="64">
        <f t="shared" si="45"/>
        <v>130.71999968000003</v>
      </c>
      <c r="N1450" s="60">
        <f>(Table8[[#This Row],[Adj Close]]-Table8[[#This Row],[Forecast 6 Period ]])</f>
        <v>-0.33000028000003567</v>
      </c>
      <c r="O1450" s="60">
        <f>Table8[[#This Row],[Erorr 2]]^2</f>
        <v>0.10890018480010194</v>
      </c>
      <c r="P1450" s="60">
        <f>ABS(Table8[[#This Row],[Erorr 2]])</f>
        <v>0.33000028000003567</v>
      </c>
      <c r="Q1450" s="8">
        <f>Table8[[#This Row],[Abs Erorr 4]]/Table8[[#This Row],[Adj Close]]</f>
        <v>2.5308710907167601E-3</v>
      </c>
    </row>
    <row r="1451" spans="6:17" x14ac:dyDescent="0.3">
      <c r="F1451" s="97">
        <v>45569</v>
      </c>
      <c r="G1451" s="98">
        <v>131.2400055</v>
      </c>
      <c r="H1451" s="60">
        <f t="shared" si="44"/>
        <v>130.18000029999999</v>
      </c>
      <c r="I1451" s="60">
        <f>(Table8[[#This Row],[Adj Close]]-Table8[[#This Row],[Forecast 3 Period]])</f>
        <v>1.0600052000000062</v>
      </c>
      <c r="J1451" s="60">
        <f>Table8[[#This Row],[Erorr ]]^2</f>
        <v>1.1236110240270532</v>
      </c>
      <c r="K1451" s="60">
        <f>ABS(Table8[[#This Row],[Erorr ]])</f>
        <v>1.0600052000000062</v>
      </c>
      <c r="L1451" s="8">
        <f>Table8[[#This Row],[Abs Erorr ]]/Table8[[#This Row],[Adj Close]]</f>
        <v>8.0768451354568584E-3</v>
      </c>
      <c r="M1451" s="64">
        <f t="shared" si="45"/>
        <v>131.06699980000002</v>
      </c>
      <c r="N1451" s="60">
        <f>(Table8[[#This Row],[Adj Close]]-Table8[[#This Row],[Forecast 6 Period ]])</f>
        <v>0.17300569999997606</v>
      </c>
      <c r="O1451" s="60">
        <f>Table8[[#This Row],[Erorr 2]]^2</f>
        <v>2.9930972232481715E-2</v>
      </c>
      <c r="P1451" s="60">
        <f>ABS(Table8[[#This Row],[Erorr 2]])</f>
        <v>0.17300569999997606</v>
      </c>
      <c r="Q1451" s="8">
        <f>Table8[[#This Row],[Abs Erorr 4]]/Table8[[#This Row],[Adj Close]]</f>
        <v>1.3182390486868431E-3</v>
      </c>
    </row>
    <row r="1452" spans="6:17" x14ac:dyDescent="0.3">
      <c r="F1452" s="97">
        <v>45572</v>
      </c>
      <c r="G1452" s="98">
        <v>130.2599945</v>
      </c>
      <c r="H1452" s="60">
        <f t="shared" si="44"/>
        <v>130.82900237999999</v>
      </c>
      <c r="I1452" s="60">
        <f>(Table8[[#This Row],[Adj Close]]-Table8[[#This Row],[Forecast 3 Period]])</f>
        <v>-0.5690078799999867</v>
      </c>
      <c r="J1452" s="60">
        <f>Table8[[#This Row],[Erorr ]]^2</f>
        <v>0.32376996750207926</v>
      </c>
      <c r="K1452" s="60">
        <f>ABS(Table8[[#This Row],[Erorr ]])</f>
        <v>0.5690078799999867</v>
      </c>
      <c r="L1452" s="8">
        <f>Table8[[#This Row],[Abs Erorr ]]/Table8[[#This Row],[Adj Close]]</f>
        <v>4.3682473823533491E-3</v>
      </c>
      <c r="M1452" s="64">
        <f t="shared" si="45"/>
        <v>130.95100097</v>
      </c>
      <c r="N1452" s="60">
        <f>(Table8[[#This Row],[Adj Close]]-Table8[[#This Row],[Forecast 6 Period ]])</f>
        <v>-0.69100646999999071</v>
      </c>
      <c r="O1452" s="60">
        <f>Table8[[#This Row],[Erorr 2]]^2</f>
        <v>0.47748994158184804</v>
      </c>
      <c r="P1452" s="60">
        <f>ABS(Table8[[#This Row],[Erorr 2]])</f>
        <v>0.69100646999999071</v>
      </c>
      <c r="Q1452" s="8">
        <f>Table8[[#This Row],[Abs Erorr 4]]/Table8[[#This Row],[Adj Close]]</f>
        <v>5.3048249591319515E-3</v>
      </c>
    </row>
    <row r="1453" spans="6:17" x14ac:dyDescent="0.3">
      <c r="F1453" s="97">
        <v>45573</v>
      </c>
      <c r="G1453" s="98">
        <v>129.6000061</v>
      </c>
      <c r="H1453" s="60">
        <f t="shared" si="44"/>
        <v>130.59299926999998</v>
      </c>
      <c r="I1453" s="60">
        <f>(Table8[[#This Row],[Adj Close]]-Table8[[#This Row],[Forecast 3 Period]])</f>
        <v>-0.992993169999977</v>
      </c>
      <c r="J1453" s="60">
        <f>Table8[[#This Row],[Erorr ]]^2</f>
        <v>0.98603543566660323</v>
      </c>
      <c r="K1453" s="60">
        <f>ABS(Table8[[#This Row],[Erorr ]])</f>
        <v>0.992993169999977</v>
      </c>
      <c r="L1453" s="8">
        <f>Table8[[#This Row],[Abs Erorr ]]/Table8[[#This Row],[Adj Close]]</f>
        <v>7.6619839757860707E-3</v>
      </c>
      <c r="M1453" s="64">
        <f t="shared" si="45"/>
        <v>130.72700042</v>
      </c>
      <c r="N1453" s="60">
        <f>(Table8[[#This Row],[Adj Close]]-Table8[[#This Row],[Forecast 6 Period ]])</f>
        <v>-1.1269943199999943</v>
      </c>
      <c r="O1453" s="60">
        <f>Table8[[#This Row],[Erorr 2]]^2</f>
        <v>1.2701161973122497</v>
      </c>
      <c r="P1453" s="60">
        <f>ABS(Table8[[#This Row],[Erorr 2]])</f>
        <v>1.1269943199999943</v>
      </c>
      <c r="Q1453" s="8">
        <f>Table8[[#This Row],[Abs Erorr 4]]/Table8[[#This Row],[Adj Close]]</f>
        <v>8.6959434178606448E-3</v>
      </c>
    </row>
    <row r="1454" spans="6:17" x14ac:dyDescent="0.3">
      <c r="F1454" s="97">
        <v>45574</v>
      </c>
      <c r="G1454" s="98">
        <v>129.5500031</v>
      </c>
      <c r="H1454" s="60">
        <f t="shared" si="44"/>
        <v>130.29000243999999</v>
      </c>
      <c r="I1454" s="60">
        <f>(Table8[[#This Row],[Adj Close]]-Table8[[#This Row],[Forecast 3 Period]])</f>
        <v>-0.73999933999999712</v>
      </c>
      <c r="J1454" s="60">
        <f>Table8[[#This Row],[Erorr ]]^2</f>
        <v>0.5475990232004313</v>
      </c>
      <c r="K1454" s="60">
        <f>ABS(Table8[[#This Row],[Erorr ]])</f>
        <v>0.73999933999999712</v>
      </c>
      <c r="L1454" s="8">
        <f>Table8[[#This Row],[Abs Erorr ]]/Table8[[#This Row],[Adj Close]]</f>
        <v>5.7120750466427206E-3</v>
      </c>
      <c r="M1454" s="64">
        <f t="shared" si="45"/>
        <v>130.30600128</v>
      </c>
      <c r="N1454" s="60">
        <f>(Table8[[#This Row],[Adj Close]]-Table8[[#This Row],[Forecast 6 Period ]])</f>
        <v>-0.75599818000000596</v>
      </c>
      <c r="O1454" s="60">
        <f>Table8[[#This Row],[Erorr 2]]^2</f>
        <v>0.57153324816332141</v>
      </c>
      <c r="P1454" s="60">
        <f>ABS(Table8[[#This Row],[Erorr 2]])</f>
        <v>0.75599818000000596</v>
      </c>
      <c r="Q1454" s="8">
        <f>Table8[[#This Row],[Abs Erorr 4]]/Table8[[#This Row],[Adj Close]]</f>
        <v>5.8355705280566375E-3</v>
      </c>
    </row>
    <row r="1455" spans="6:17" x14ac:dyDescent="0.3">
      <c r="F1455" s="97">
        <v>45575</v>
      </c>
      <c r="G1455" s="98">
        <v>127.51000209999999</v>
      </c>
      <c r="H1455" s="60">
        <f t="shared" si="44"/>
        <v>129.77800142000001</v>
      </c>
      <c r="I1455" s="60">
        <f>(Table8[[#This Row],[Adj Close]]-Table8[[#This Row],[Forecast 3 Period]])</f>
        <v>-2.2679993200000155</v>
      </c>
      <c r="J1455" s="60">
        <f>Table8[[#This Row],[Erorr ]]^2</f>
        <v>5.143820915520533</v>
      </c>
      <c r="K1455" s="60">
        <f>ABS(Table8[[#This Row],[Erorr ]])</f>
        <v>2.2679993200000155</v>
      </c>
      <c r="L1455" s="8">
        <f>Table8[[#This Row],[Abs Erorr ]]/Table8[[#This Row],[Adj Close]]</f>
        <v>1.7786834621972104E-2</v>
      </c>
      <c r="M1455" s="64">
        <f t="shared" si="45"/>
        <v>130.24100190000001</v>
      </c>
      <c r="N1455" s="60">
        <f>(Table8[[#This Row],[Adj Close]]-Table8[[#This Row],[Forecast 6 Period ]])</f>
        <v>-2.7309998000000206</v>
      </c>
      <c r="O1455" s="60">
        <f>Table8[[#This Row],[Erorr 2]]^2</f>
        <v>7.458359907600153</v>
      </c>
      <c r="P1455" s="60">
        <f>ABS(Table8[[#This Row],[Erorr 2]])</f>
        <v>2.7309998000000206</v>
      </c>
      <c r="Q1455" s="8">
        <f>Table8[[#This Row],[Abs Erorr 4]]/Table8[[#This Row],[Adj Close]]</f>
        <v>2.1417926084404171E-2</v>
      </c>
    </row>
    <row r="1456" spans="6:17" x14ac:dyDescent="0.3">
      <c r="F1456" s="97">
        <v>45576</v>
      </c>
      <c r="G1456" s="98">
        <v>128.07000729999999</v>
      </c>
      <c r="H1456" s="60">
        <f t="shared" si="44"/>
        <v>128.74900360000001</v>
      </c>
      <c r="I1456" s="60">
        <f>(Table8[[#This Row],[Adj Close]]-Table8[[#This Row],[Forecast 3 Period]])</f>
        <v>-0.67899630000002276</v>
      </c>
      <c r="J1456" s="60">
        <f>Table8[[#This Row],[Erorr ]]^2</f>
        <v>0.46103597541372088</v>
      </c>
      <c r="K1456" s="60">
        <f>ABS(Table8[[#This Row],[Erorr ]])</f>
        <v>0.67899630000002276</v>
      </c>
      <c r="L1456" s="8">
        <f>Table8[[#This Row],[Abs Erorr ]]/Table8[[#This Row],[Adj Close]]</f>
        <v>5.3017588919901841E-3</v>
      </c>
      <c r="M1456" s="64">
        <f t="shared" si="45"/>
        <v>129.54700165000003</v>
      </c>
      <c r="N1456" s="60">
        <f>(Table8[[#This Row],[Adj Close]]-Table8[[#This Row],[Forecast 6 Period ]])</f>
        <v>-1.4769943500000409</v>
      </c>
      <c r="O1456" s="60">
        <f>Table8[[#This Row],[Erorr 2]]^2</f>
        <v>2.1815123099320433</v>
      </c>
      <c r="P1456" s="60">
        <f>ABS(Table8[[#This Row],[Erorr 2]])</f>
        <v>1.4769943500000409</v>
      </c>
      <c r="Q1456" s="8">
        <f>Table8[[#This Row],[Abs Erorr 4]]/Table8[[#This Row],[Adj Close]]</f>
        <v>1.1532710750458754E-2</v>
      </c>
    </row>
    <row r="1457" spans="6:17" x14ac:dyDescent="0.3">
      <c r="F1457" s="97">
        <v>45579</v>
      </c>
      <c r="G1457" s="98">
        <v>129.4499969</v>
      </c>
      <c r="H1457" s="60">
        <f t="shared" si="44"/>
        <v>128.34600448</v>
      </c>
      <c r="I1457" s="60">
        <f>(Table8[[#This Row],[Adj Close]]-Table8[[#This Row],[Forecast 3 Period]])</f>
        <v>1.1039924199999973</v>
      </c>
      <c r="J1457" s="60">
        <f>Table8[[#This Row],[Erorr ]]^2</f>
        <v>1.2187992634174505</v>
      </c>
      <c r="K1457" s="60">
        <f>ABS(Table8[[#This Row],[Erorr ]])</f>
        <v>1.1039924199999973</v>
      </c>
      <c r="L1457" s="8">
        <f>Table8[[#This Row],[Abs Erorr ]]/Table8[[#This Row],[Adj Close]]</f>
        <v>8.5283309883184503E-3</v>
      </c>
      <c r="M1457" s="64">
        <f t="shared" si="45"/>
        <v>129.09600372</v>
      </c>
      <c r="N1457" s="60">
        <f>(Table8[[#This Row],[Adj Close]]-Table8[[#This Row],[Forecast 6 Period ]])</f>
        <v>0.35399318000000335</v>
      </c>
      <c r="O1457" s="60">
        <f>Table8[[#This Row],[Erorr 2]]^2</f>
        <v>0.12531117148651477</v>
      </c>
      <c r="P1457" s="60">
        <f>ABS(Table8[[#This Row],[Erorr 2]])</f>
        <v>0.35399318000000335</v>
      </c>
      <c r="Q1457" s="8">
        <f>Table8[[#This Row],[Abs Erorr 4]]/Table8[[#This Row],[Adj Close]]</f>
        <v>2.7345939627442615E-3</v>
      </c>
    </row>
    <row r="1458" spans="6:17" x14ac:dyDescent="0.3">
      <c r="F1458" s="97">
        <v>45580</v>
      </c>
      <c r="G1458" s="98">
        <v>129.63999939999999</v>
      </c>
      <c r="H1458" s="60">
        <f t="shared" si="44"/>
        <v>128.45400158000001</v>
      </c>
      <c r="I1458" s="60">
        <f>(Table8[[#This Row],[Adj Close]]-Table8[[#This Row],[Forecast 3 Period]])</f>
        <v>1.185997819999983</v>
      </c>
      <c r="J1458" s="60">
        <f>Table8[[#This Row],[Erorr ]]^2</f>
        <v>1.406590829044712</v>
      </c>
      <c r="K1458" s="60">
        <f>ABS(Table8[[#This Row],[Erorr ]])</f>
        <v>1.185997819999983</v>
      </c>
      <c r="L1458" s="8">
        <f>Table8[[#This Row],[Abs Erorr ]]/Table8[[#This Row],[Adj Close]]</f>
        <v>9.148394210807001E-3</v>
      </c>
      <c r="M1458" s="64">
        <f t="shared" si="45"/>
        <v>128.90200194000002</v>
      </c>
      <c r="N1458" s="60">
        <f>(Table8[[#This Row],[Adj Close]]-Table8[[#This Row],[Forecast 6 Period ]])</f>
        <v>0.73799745999997413</v>
      </c>
      <c r="O1458" s="60">
        <f>Table8[[#This Row],[Erorr 2]]^2</f>
        <v>0.54464025096641344</v>
      </c>
      <c r="P1458" s="60">
        <f>ABS(Table8[[#This Row],[Erorr 2]])</f>
        <v>0.73799745999997413</v>
      </c>
      <c r="Q1458" s="8">
        <f>Table8[[#This Row],[Abs Erorr 4]]/Table8[[#This Row],[Adj Close]]</f>
        <v>5.6926678757758011E-3</v>
      </c>
    </row>
    <row r="1459" spans="6:17" x14ac:dyDescent="0.3">
      <c r="F1459" s="97">
        <v>45581</v>
      </c>
      <c r="G1459" s="98">
        <v>121.2799988</v>
      </c>
      <c r="H1459" s="60">
        <f t="shared" si="44"/>
        <v>129.11200102000001</v>
      </c>
      <c r="I1459" s="60">
        <f>(Table8[[#This Row],[Adj Close]]-Table8[[#This Row],[Forecast 3 Period]])</f>
        <v>-7.8320022200000068</v>
      </c>
      <c r="J1459" s="60">
        <f>Table8[[#This Row],[Erorr ]]^2</f>
        <v>61.340258774085036</v>
      </c>
      <c r="K1459" s="60">
        <f>ABS(Table8[[#This Row],[Erorr ]])</f>
        <v>7.8320022200000068</v>
      </c>
      <c r="L1459" s="8">
        <f>Table8[[#This Row],[Abs Erorr ]]/Table8[[#This Row],[Adj Close]]</f>
        <v>6.4577855355321845E-2</v>
      </c>
      <c r="M1459" s="64">
        <f t="shared" si="45"/>
        <v>128.84900206</v>
      </c>
      <c r="N1459" s="60">
        <f>(Table8[[#This Row],[Adj Close]]-Table8[[#This Row],[Forecast 6 Period ]])</f>
        <v>-7.5690032600000023</v>
      </c>
      <c r="O1459" s="60">
        <f>Table8[[#This Row],[Erorr 2]]^2</f>
        <v>57.289810349890665</v>
      </c>
      <c r="P1459" s="60">
        <f>ABS(Table8[[#This Row],[Erorr 2]])</f>
        <v>7.5690032600000023</v>
      </c>
      <c r="Q1459" s="8">
        <f>Table8[[#This Row],[Abs Erorr 4]]/Table8[[#This Row],[Adj Close]]</f>
        <v>6.2409328289010524E-2</v>
      </c>
    </row>
    <row r="1460" spans="6:17" x14ac:dyDescent="0.3">
      <c r="F1460" s="97">
        <v>45582</v>
      </c>
      <c r="G1460" s="98">
        <v>122.33000180000001</v>
      </c>
      <c r="H1460" s="60">
        <f t="shared" si="44"/>
        <v>126.23899840999999</v>
      </c>
      <c r="I1460" s="60">
        <f>(Table8[[#This Row],[Adj Close]]-Table8[[#This Row],[Forecast 3 Period]])</f>
        <v>-3.9089966099999884</v>
      </c>
      <c r="J1460" s="60">
        <f>Table8[[#This Row],[Erorr ]]^2</f>
        <v>15.280254496991402</v>
      </c>
      <c r="K1460" s="60">
        <f>ABS(Table8[[#This Row],[Erorr ]])</f>
        <v>3.9089966099999884</v>
      </c>
      <c r="L1460" s="8">
        <f>Table8[[#This Row],[Abs Erorr ]]/Table8[[#This Row],[Adj Close]]</f>
        <v>3.1954520988161941E-2</v>
      </c>
      <c r="M1460" s="64">
        <f t="shared" si="45"/>
        <v>127.394001</v>
      </c>
      <c r="N1460" s="60">
        <f>(Table8[[#This Row],[Adj Close]]-Table8[[#This Row],[Forecast 6 Period ]])</f>
        <v>-5.0639991999999978</v>
      </c>
      <c r="O1460" s="60">
        <f>Table8[[#This Row],[Erorr 2]]^2</f>
        <v>25.644087897600617</v>
      </c>
      <c r="P1460" s="60">
        <f>ABS(Table8[[#This Row],[Erorr 2]])</f>
        <v>5.0639991999999978</v>
      </c>
      <c r="Q1460" s="8">
        <f>Table8[[#This Row],[Abs Erorr 4]]/Table8[[#This Row],[Adj Close]]</f>
        <v>4.139621618153199E-2</v>
      </c>
    </row>
    <row r="1461" spans="6:17" x14ac:dyDescent="0.3">
      <c r="F1461" s="97">
        <v>45583</v>
      </c>
      <c r="G1461" s="98">
        <v>123.76000209999999</v>
      </c>
      <c r="H1461" s="60">
        <f t="shared" si="44"/>
        <v>124.20800018</v>
      </c>
      <c r="I1461" s="60">
        <f>(Table8[[#This Row],[Adj Close]]-Table8[[#This Row],[Forecast 3 Period]])</f>
        <v>-0.44799808000000496</v>
      </c>
      <c r="J1461" s="60">
        <f>Table8[[#This Row],[Erorr ]]^2</f>
        <v>0.20070227968369084</v>
      </c>
      <c r="K1461" s="60">
        <f>ABS(Table8[[#This Row],[Erorr ]])</f>
        <v>0.44799808000000496</v>
      </c>
      <c r="L1461" s="8">
        <f>Table8[[#This Row],[Abs Erorr ]]/Table8[[#This Row],[Adj Close]]</f>
        <v>3.6198939269410772E-3</v>
      </c>
      <c r="M1461" s="64">
        <f t="shared" si="45"/>
        <v>126.09800032000001</v>
      </c>
      <c r="N1461" s="60">
        <f>(Table8[[#This Row],[Adj Close]]-Table8[[#This Row],[Forecast 6 Period ]])</f>
        <v>-2.3379982200000171</v>
      </c>
      <c r="O1461" s="60">
        <f>Table8[[#This Row],[Erorr 2]]^2</f>
        <v>5.4662356767232483</v>
      </c>
      <c r="P1461" s="60">
        <f>ABS(Table8[[#This Row],[Erorr 2]])</f>
        <v>2.3379982200000171</v>
      </c>
      <c r="Q1461" s="8">
        <f>Table8[[#This Row],[Abs Erorr 4]]/Table8[[#This Row],[Adj Close]]</f>
        <v>1.8891388011700892E-2</v>
      </c>
    </row>
    <row r="1462" spans="6:17" x14ac:dyDescent="0.3">
      <c r="F1462" s="97">
        <v>45586</v>
      </c>
      <c r="G1462" s="98">
        <v>120.41999819999999</v>
      </c>
      <c r="H1462" s="60">
        <f t="shared" si="44"/>
        <v>122.58700102</v>
      </c>
      <c r="I1462" s="60">
        <f>(Table8[[#This Row],[Adj Close]]-Table8[[#This Row],[Forecast 3 Period]])</f>
        <v>-2.1670028200000075</v>
      </c>
      <c r="J1462" s="60">
        <f>Table8[[#This Row],[Erorr ]]^2</f>
        <v>4.6959012218879854</v>
      </c>
      <c r="K1462" s="60">
        <f>ABS(Table8[[#This Row],[Erorr ]])</f>
        <v>2.1670028200000075</v>
      </c>
      <c r="L1462" s="8">
        <f>Table8[[#This Row],[Abs Erorr ]]/Table8[[#This Row],[Adj Close]]</f>
        <v>1.7995373296725459E-2</v>
      </c>
      <c r="M1462" s="64">
        <f t="shared" si="45"/>
        <v>125.15400084000001</v>
      </c>
      <c r="N1462" s="60">
        <f>(Table8[[#This Row],[Adj Close]]-Table8[[#This Row],[Forecast 6 Period ]])</f>
        <v>-4.7340026400000141</v>
      </c>
      <c r="O1462" s="60">
        <f>Table8[[#This Row],[Erorr 2]]^2</f>
        <v>22.410780995527105</v>
      </c>
      <c r="P1462" s="60">
        <f>ABS(Table8[[#This Row],[Erorr 2]])</f>
        <v>4.7340026400000141</v>
      </c>
      <c r="Q1462" s="8">
        <f>Table8[[#This Row],[Abs Erorr 4]]/Table8[[#This Row],[Adj Close]]</f>
        <v>3.9312429087878978E-2</v>
      </c>
    </row>
    <row r="1463" spans="6:17" x14ac:dyDescent="0.3">
      <c r="F1463" s="97">
        <v>45587</v>
      </c>
      <c r="G1463" s="98">
        <v>118.9300003</v>
      </c>
      <c r="H1463" s="60">
        <f t="shared" si="44"/>
        <v>121.99500045000001</v>
      </c>
      <c r="I1463" s="60">
        <f>(Table8[[#This Row],[Adj Close]]-Table8[[#This Row],[Forecast 3 Period]])</f>
        <v>-3.065000150000003</v>
      </c>
      <c r="J1463" s="60">
        <f>Table8[[#This Row],[Erorr ]]^2</f>
        <v>9.394225919500041</v>
      </c>
      <c r="K1463" s="60">
        <f>ABS(Table8[[#This Row],[Erorr ]])</f>
        <v>3.065000150000003</v>
      </c>
      <c r="L1463" s="8">
        <f>Table8[[#This Row],[Abs Erorr ]]/Table8[[#This Row],[Adj Close]]</f>
        <v>2.5771463400896023E-2</v>
      </c>
      <c r="M1463" s="64">
        <f t="shared" si="45"/>
        <v>123.46699981000003</v>
      </c>
      <c r="N1463" s="60">
        <f>(Table8[[#This Row],[Adj Close]]-Table8[[#This Row],[Forecast 6 Period ]])</f>
        <v>-4.5369995100000295</v>
      </c>
      <c r="O1463" s="60">
        <f>Table8[[#This Row],[Erorr 2]]^2</f>
        <v>20.584364553740507</v>
      </c>
      <c r="P1463" s="60">
        <f>ABS(Table8[[#This Row],[Erorr 2]])</f>
        <v>4.5369995100000295</v>
      </c>
      <c r="Q1463" s="8">
        <f>Table8[[#This Row],[Abs Erorr 4]]/Table8[[#This Row],[Adj Close]]</f>
        <v>3.8148486492520672E-2</v>
      </c>
    </row>
    <row r="1464" spans="6:17" x14ac:dyDescent="0.3">
      <c r="F1464" s="97">
        <v>45588</v>
      </c>
      <c r="G1464" s="98">
        <v>116.01000209999999</v>
      </c>
      <c r="H1464" s="60">
        <f t="shared" si="44"/>
        <v>120.82600020999999</v>
      </c>
      <c r="I1464" s="60">
        <f>(Table8[[#This Row],[Adj Close]]-Table8[[#This Row],[Forecast 3 Period]])</f>
        <v>-4.8159981099999953</v>
      </c>
      <c r="J1464" s="60">
        <f>Table8[[#This Row],[Erorr ]]^2</f>
        <v>23.193837795523528</v>
      </c>
      <c r="K1464" s="60">
        <f>ABS(Table8[[#This Row],[Erorr ]])</f>
        <v>4.8159981099999953</v>
      </c>
      <c r="L1464" s="8">
        <f>Table8[[#This Row],[Abs Erorr ]]/Table8[[#This Row],[Adj Close]]</f>
        <v>4.1513645572117404E-2</v>
      </c>
      <c r="M1464" s="64">
        <f t="shared" si="45"/>
        <v>122.18000030000002</v>
      </c>
      <c r="N1464" s="60">
        <f>(Table8[[#This Row],[Adj Close]]-Table8[[#This Row],[Forecast 6 Period ]])</f>
        <v>-6.1699982000000233</v>
      </c>
      <c r="O1464" s="60">
        <f>Table8[[#This Row],[Erorr 2]]^2</f>
        <v>38.068877788003526</v>
      </c>
      <c r="P1464" s="60">
        <f>ABS(Table8[[#This Row],[Erorr 2]])</f>
        <v>6.1699982000000233</v>
      </c>
      <c r="Q1464" s="8">
        <f>Table8[[#This Row],[Abs Erorr 4]]/Table8[[#This Row],[Adj Close]]</f>
        <v>5.3185053773910959E-2</v>
      </c>
    </row>
    <row r="1465" spans="6:17" x14ac:dyDescent="0.3">
      <c r="F1465" s="97">
        <v>45589</v>
      </c>
      <c r="G1465" s="98">
        <v>116.8799973</v>
      </c>
      <c r="H1465" s="60">
        <f t="shared" si="44"/>
        <v>118.20900039</v>
      </c>
      <c r="I1465" s="60">
        <f>(Table8[[#This Row],[Adj Close]]-Table8[[#This Row],[Forecast 3 Period]])</f>
        <v>-1.3290030900000005</v>
      </c>
      <c r="J1465" s="60">
        <f>Table8[[#This Row],[Erorr ]]^2</f>
        <v>1.7662492132295495</v>
      </c>
      <c r="K1465" s="60">
        <f>ABS(Table8[[#This Row],[Erorr ]])</f>
        <v>1.3290030900000005</v>
      </c>
      <c r="L1465" s="8">
        <f>Table8[[#This Row],[Abs Erorr ]]/Table8[[#This Row],[Adj Close]]</f>
        <v>1.1370663250349002E-2</v>
      </c>
      <c r="M1465" s="64">
        <f t="shared" si="45"/>
        <v>120.18500060000002</v>
      </c>
      <c r="N1465" s="60">
        <f>(Table8[[#This Row],[Adj Close]]-Table8[[#This Row],[Forecast 6 Period ]])</f>
        <v>-3.3050033000000241</v>
      </c>
      <c r="O1465" s="60">
        <f>Table8[[#This Row],[Erorr 2]]^2</f>
        <v>10.92304681301105</v>
      </c>
      <c r="P1465" s="60">
        <f>ABS(Table8[[#This Row],[Erorr 2]])</f>
        <v>3.3050033000000241</v>
      </c>
      <c r="Q1465" s="8">
        <f>Table8[[#This Row],[Abs Erorr 4]]/Table8[[#This Row],[Adj Close]]</f>
        <v>2.8276894048148853E-2</v>
      </c>
    </row>
    <row r="1466" spans="6:17" x14ac:dyDescent="0.3">
      <c r="F1466" s="97">
        <v>45590</v>
      </c>
      <c r="G1466" s="98">
        <v>116.88999939999999</v>
      </c>
      <c r="H1466" s="60">
        <f t="shared" si="44"/>
        <v>117.23399964000001</v>
      </c>
      <c r="I1466" s="60">
        <f>(Table8[[#This Row],[Adj Close]]-Table8[[#This Row],[Forecast 3 Period]])</f>
        <v>-0.34400024000001395</v>
      </c>
      <c r="J1466" s="60">
        <f>Table8[[#This Row],[Erorr ]]^2</f>
        <v>0.1183361651200672</v>
      </c>
      <c r="K1466" s="60">
        <f>ABS(Table8[[#This Row],[Erorr ]])</f>
        <v>0.34400024000001395</v>
      </c>
      <c r="L1466" s="8">
        <f>Table8[[#This Row],[Abs Erorr ]]/Table8[[#This Row],[Adj Close]]</f>
        <v>2.9429398730924619E-3</v>
      </c>
      <c r="M1466" s="64">
        <f t="shared" si="45"/>
        <v>119.05699997000002</v>
      </c>
      <c r="N1466" s="60">
        <f>(Table8[[#This Row],[Adj Close]]-Table8[[#This Row],[Forecast 6 Period ]])</f>
        <v>-2.1670005700000274</v>
      </c>
      <c r="O1466" s="60">
        <f>Table8[[#This Row],[Erorr 2]]^2</f>
        <v>4.6958914703804435</v>
      </c>
      <c r="P1466" s="60">
        <f>ABS(Table8[[#This Row],[Erorr 2]])</f>
        <v>2.1670005700000274</v>
      </c>
      <c r="Q1466" s="8">
        <f>Table8[[#This Row],[Abs Erorr 4]]/Table8[[#This Row],[Adj Close]]</f>
        <v>1.8538802131262803E-2</v>
      </c>
    </row>
    <row r="1467" spans="6:17" x14ac:dyDescent="0.3">
      <c r="F1467" s="97">
        <v>45593</v>
      </c>
      <c r="G1467" s="98">
        <v>115.3199997</v>
      </c>
      <c r="H1467" s="60">
        <f t="shared" si="44"/>
        <v>116.62299958</v>
      </c>
      <c r="I1467" s="60">
        <f>(Table8[[#This Row],[Adj Close]]-Table8[[#This Row],[Forecast 3 Period]])</f>
        <v>-1.3029998800000016</v>
      </c>
      <c r="J1467" s="60">
        <f>Table8[[#This Row],[Erorr ]]^2</f>
        <v>1.6978086872800184</v>
      </c>
      <c r="K1467" s="60">
        <f>ABS(Table8[[#This Row],[Erorr ]])</f>
        <v>1.3029998800000016</v>
      </c>
      <c r="L1467" s="8">
        <f>Table8[[#This Row],[Abs Erorr ]]/Table8[[#This Row],[Adj Close]]</f>
        <v>1.1298993092175681E-2</v>
      </c>
      <c r="M1467" s="64">
        <f t="shared" si="45"/>
        <v>118.15999985000002</v>
      </c>
      <c r="N1467" s="60">
        <f>(Table8[[#This Row],[Adj Close]]-Table8[[#This Row],[Forecast 6 Period ]])</f>
        <v>-2.8400001500000229</v>
      </c>
      <c r="O1467" s="60">
        <f>Table8[[#This Row],[Erorr 2]]^2</f>
        <v>8.0656008520001521</v>
      </c>
      <c r="P1467" s="60">
        <f>ABS(Table8[[#This Row],[Erorr 2]])</f>
        <v>2.8400001500000229</v>
      </c>
      <c r="Q1467" s="8">
        <f>Table8[[#This Row],[Abs Erorr 4]]/Table8[[#This Row],[Adj Close]]</f>
        <v>2.4627125887861263E-2</v>
      </c>
    </row>
    <row r="1468" spans="6:17" x14ac:dyDescent="0.3">
      <c r="F1468" s="97">
        <v>45594</v>
      </c>
      <c r="G1468" s="98">
        <v>119.4599991</v>
      </c>
      <c r="H1468" s="60">
        <f t="shared" si="44"/>
        <v>116.25899889000002</v>
      </c>
      <c r="I1468" s="60">
        <f>(Table8[[#This Row],[Adj Close]]-Table8[[#This Row],[Forecast 3 Period]])</f>
        <v>3.2010002099999895</v>
      </c>
      <c r="J1468" s="60">
        <f>Table8[[#This Row],[Erorr ]]^2</f>
        <v>10.246402344419977</v>
      </c>
      <c r="K1468" s="60">
        <f>ABS(Table8[[#This Row],[Erorr ]])</f>
        <v>3.2010002099999895</v>
      </c>
      <c r="L1468" s="8">
        <f>Table8[[#This Row],[Abs Erorr ]]/Table8[[#This Row],[Adj Close]]</f>
        <v>2.6795582070283052E-2</v>
      </c>
      <c r="M1468" s="64">
        <f t="shared" si="45"/>
        <v>116.95499955000001</v>
      </c>
      <c r="N1468" s="60">
        <f>(Table8[[#This Row],[Adj Close]]-Table8[[#This Row],[Forecast 6 Period ]])</f>
        <v>2.5049995499999937</v>
      </c>
      <c r="O1468" s="60">
        <f>Table8[[#This Row],[Erorr 2]]^2</f>
        <v>6.2750227455001708</v>
      </c>
      <c r="P1468" s="60">
        <f>ABS(Table8[[#This Row],[Erorr 2]])</f>
        <v>2.5049995499999937</v>
      </c>
      <c r="Q1468" s="8">
        <f>Table8[[#This Row],[Abs Erorr 4]]/Table8[[#This Row],[Adj Close]]</f>
        <v>2.0969358520612894E-2</v>
      </c>
    </row>
    <row r="1469" spans="6:17" x14ac:dyDescent="0.3">
      <c r="F1469" s="97">
        <v>45595</v>
      </c>
      <c r="G1469" s="98">
        <v>120.0500031</v>
      </c>
      <c r="H1469" s="60">
        <f t="shared" si="44"/>
        <v>117.44699937000001</v>
      </c>
      <c r="I1469" s="60">
        <f>(Table8[[#This Row],[Adj Close]]-Table8[[#This Row],[Forecast 3 Period]])</f>
        <v>2.6030037299999833</v>
      </c>
      <c r="J1469" s="60">
        <f>Table8[[#This Row],[Erorr ]]^2</f>
        <v>6.7756284183938256</v>
      </c>
      <c r="K1469" s="60">
        <f>ABS(Table8[[#This Row],[Erorr ]])</f>
        <v>2.6030037299999833</v>
      </c>
      <c r="L1469" s="8">
        <f>Table8[[#This Row],[Abs Erorr ]]/Table8[[#This Row],[Adj Close]]</f>
        <v>2.1682662747053136E-2</v>
      </c>
      <c r="M1469" s="64">
        <f t="shared" si="45"/>
        <v>117.20399934</v>
      </c>
      <c r="N1469" s="60">
        <f>(Table8[[#This Row],[Adj Close]]-Table8[[#This Row],[Forecast 6 Period ]])</f>
        <v>2.8460037600000021</v>
      </c>
      <c r="O1469" s="60">
        <f>Table8[[#This Row],[Erorr 2]]^2</f>
        <v>8.0997374019341493</v>
      </c>
      <c r="P1469" s="60">
        <f>ABS(Table8[[#This Row],[Erorr 2]])</f>
        <v>2.8460037600000021</v>
      </c>
      <c r="Q1469" s="8">
        <f>Table8[[#This Row],[Abs Erorr 4]]/Table8[[#This Row],[Adj Close]]</f>
        <v>2.3706819546096308E-2</v>
      </c>
    </row>
    <row r="1470" spans="6:17" x14ac:dyDescent="0.3">
      <c r="F1470" s="97">
        <v>45596</v>
      </c>
      <c r="G1470" s="98">
        <v>119.5400009</v>
      </c>
      <c r="H1470" s="60">
        <f t="shared" si="44"/>
        <v>118.45400088</v>
      </c>
      <c r="I1470" s="63">
        <f>(Table8[[#This Row],[Adj Close]]-Table8[[#This Row],[Forecast 3 Period]])</f>
        <v>1.0860000200000002</v>
      </c>
      <c r="J1470" s="63">
        <f>Table8[[#This Row],[Erorr ]]^2</f>
        <v>1.1793960434400008</v>
      </c>
      <c r="K1470" s="63">
        <f>ABS(Table8[[#This Row],[Erorr ]])</f>
        <v>1.0860000200000002</v>
      </c>
      <c r="L1470" s="65">
        <f>Table8[[#This Row],[Abs Erorr ]]/Table8[[#This Row],[Adj Close]]</f>
        <v>9.0848252620349471E-3</v>
      </c>
      <c r="M1470" s="64">
        <f t="shared" si="45"/>
        <v>117.6330002</v>
      </c>
      <c r="N1470" s="63">
        <f>(Table8[[#This Row],[Adj Close]]-Table8[[#This Row],[Forecast 6 Period ]])</f>
        <v>1.9070006999999976</v>
      </c>
      <c r="O1470" s="63">
        <f>Table8[[#This Row],[Erorr 2]]^2</f>
        <v>3.6366516698004805</v>
      </c>
      <c r="P1470" s="63">
        <f>ABS(Table8[[#This Row],[Erorr 2]])</f>
        <v>1.9070006999999976</v>
      </c>
      <c r="Q1470" s="65">
        <f>Table8[[#This Row],[Abs Erorr 4]]/Table8[[#This Row],[Adj Close]]</f>
        <v>1.5952824875710685E-2</v>
      </c>
    </row>
    <row r="1471" spans="6:17" ht="16.2" thickBot="1" x14ac:dyDescent="0.35">
      <c r="F1471" s="194">
        <v>45597.291666608799</v>
      </c>
      <c r="G1471" s="195"/>
      <c r="H1471" s="196">
        <f>$A$10*G1470+$A$11*G1469+$A$12*G1468</f>
        <v>119.66900102</v>
      </c>
      <c r="I1471" s="196"/>
      <c r="J1471" s="196"/>
      <c r="K1471" s="196"/>
      <c r="L1471" s="196"/>
      <c r="M1471" s="196">
        <f>$B$10*G1470+$B$11*G1469+$B$12*G1468+$B$13*G1467+$B$14*G1466+$B$15*G1465</f>
        <v>118.25100023000002</v>
      </c>
      <c r="N1471" s="196"/>
      <c r="O1471" s="196"/>
      <c r="P1471" s="196"/>
      <c r="Q1471" s="196"/>
    </row>
    <row r="1472" spans="6:17" ht="16.2" thickBot="1" x14ac:dyDescent="0.35">
      <c r="F1472" s="194">
        <v>45598.291666608799</v>
      </c>
      <c r="G1472" s="195"/>
      <c r="H1472" s="196"/>
      <c r="I1472" s="196"/>
      <c r="J1472" s="196"/>
      <c r="K1472" s="196"/>
      <c r="L1472" s="196"/>
      <c r="M1472" s="196"/>
      <c r="N1472" s="196"/>
      <c r="O1472" s="196"/>
      <c r="P1472" s="196"/>
      <c r="Q1472" s="196"/>
    </row>
    <row r="1473" spans="6:17" ht="16.2" thickBot="1" x14ac:dyDescent="0.35">
      <c r="F1473" s="194">
        <v>45599.291666608799</v>
      </c>
      <c r="G1473" s="195"/>
      <c r="H1473" s="196"/>
      <c r="I1473" s="196"/>
      <c r="J1473" s="196"/>
      <c r="K1473" s="196"/>
      <c r="L1473" s="196"/>
      <c r="M1473" s="196"/>
      <c r="N1473" s="196"/>
      <c r="O1473" s="196"/>
      <c r="P1473" s="196"/>
      <c r="Q1473" s="196"/>
    </row>
    <row r="1474" spans="6:17" ht="16.2" thickBot="1" x14ac:dyDescent="0.35">
      <c r="F1474" s="194">
        <v>45600.291666608799</v>
      </c>
      <c r="G1474" s="195"/>
      <c r="H1474" s="196"/>
      <c r="I1474" s="196"/>
      <c r="J1474" s="196"/>
      <c r="K1474" s="196"/>
      <c r="L1474" s="196"/>
      <c r="M1474" s="196"/>
      <c r="N1474" s="196"/>
      <c r="O1474" s="196"/>
      <c r="P1474" s="196"/>
      <c r="Q1474" s="196"/>
    </row>
    <row r="1475" spans="6:17" ht="16.2" thickBot="1" x14ac:dyDescent="0.35">
      <c r="F1475" s="194">
        <v>45601.291666608799</v>
      </c>
      <c r="G1475" s="195"/>
      <c r="H1475" s="196"/>
      <c r="I1475" s="196"/>
      <c r="J1475" s="196"/>
      <c r="K1475" s="196"/>
      <c r="L1475" s="196"/>
      <c r="M1475" s="196"/>
      <c r="N1475" s="196"/>
      <c r="O1475" s="196"/>
      <c r="P1475" s="196"/>
      <c r="Q1475" s="196"/>
    </row>
    <row r="1476" spans="6:17" ht="16.2" thickBot="1" x14ac:dyDescent="0.35">
      <c r="F1476" s="194">
        <v>45602.291666608799</v>
      </c>
      <c r="G1476" s="195"/>
      <c r="H1476" s="196"/>
      <c r="I1476" s="196"/>
      <c r="J1476" s="196"/>
      <c r="K1476" s="196"/>
      <c r="L1476" s="196"/>
      <c r="M1476" s="196"/>
      <c r="N1476" s="196"/>
      <c r="O1476" s="196"/>
      <c r="P1476" s="196"/>
      <c r="Q1476" s="196"/>
    </row>
  </sheetData>
  <mergeCells count="13">
    <mergeCell ref="A1:C1"/>
    <mergeCell ref="A3:B3"/>
    <mergeCell ref="A18:D18"/>
    <mergeCell ref="A4:B4"/>
    <mergeCell ref="A5:B5"/>
    <mergeCell ref="A6:B6"/>
    <mergeCell ref="A7:B7"/>
    <mergeCell ref="C24:D24"/>
    <mergeCell ref="C19:D19"/>
    <mergeCell ref="C20:D20"/>
    <mergeCell ref="C21:D21"/>
    <mergeCell ref="C22:D22"/>
    <mergeCell ref="C23:D23"/>
  </mergeCells>
  <pageMargins left="0.7" right="0.7" top="0.75" bottom="0.75" header="0.3" footer="0.3"/>
  <drawing r:id="rId1"/>
  <legacyDrawing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BA028A-FA9A-4910-8C44-D9FB699E9593}">
  <dimension ref="A1:M1474"/>
  <sheetViews>
    <sheetView workbookViewId="0">
      <selection activeCell="J26" sqref="J26"/>
    </sheetView>
  </sheetViews>
  <sheetFormatPr defaultRowHeight="15.6" x14ac:dyDescent="0.3"/>
  <cols>
    <col min="7" max="7" width="14.296875" bestFit="1" customWidth="1"/>
    <col min="8" max="8" width="13.09765625" bestFit="1" customWidth="1"/>
    <col min="9" max="9" width="12.19921875" bestFit="1" customWidth="1"/>
    <col min="10" max="10" width="8.59765625" bestFit="1" customWidth="1"/>
    <col min="11" max="11" width="11.8984375" bestFit="1" customWidth="1"/>
    <col min="12" max="12" width="10.8984375" bestFit="1" customWidth="1"/>
    <col min="13" max="13" width="14.59765625" bestFit="1" customWidth="1"/>
  </cols>
  <sheetData>
    <row r="1" spans="1:13" x14ac:dyDescent="0.3">
      <c r="A1" s="216" t="s">
        <v>134</v>
      </c>
      <c r="B1" s="216"/>
      <c r="C1" s="216"/>
      <c r="D1" s="216"/>
      <c r="E1" s="216"/>
      <c r="F1" s="216"/>
    </row>
    <row r="3" spans="1:13" x14ac:dyDescent="0.3">
      <c r="A3" s="216" t="s">
        <v>58</v>
      </c>
      <c r="B3" s="216"/>
      <c r="C3" s="216"/>
    </row>
    <row r="4" spans="1:13" x14ac:dyDescent="0.3">
      <c r="A4" s="234" t="s">
        <v>59</v>
      </c>
      <c r="B4" s="234"/>
      <c r="C4" s="53">
        <v>0.1</v>
      </c>
      <c r="G4" s="68" t="s">
        <v>0</v>
      </c>
      <c r="H4" s="20" t="s">
        <v>1</v>
      </c>
      <c r="I4" s="20" t="s">
        <v>64</v>
      </c>
      <c r="J4" s="69" t="s">
        <v>65</v>
      </c>
      <c r="K4" s="69" t="s">
        <v>66</v>
      </c>
      <c r="L4" s="69" t="s">
        <v>28</v>
      </c>
      <c r="M4" s="69" t="s">
        <v>30</v>
      </c>
    </row>
    <row r="5" spans="1:13" ht="16.2" thickBot="1" x14ac:dyDescent="0.35">
      <c r="G5" s="68">
        <v>43467</v>
      </c>
      <c r="H5" s="70">
        <v>99.704498290000004</v>
      </c>
      <c r="I5" s="197">
        <f>Table19[[#This Row],[Adj Close]]</f>
        <v>99.704498290000004</v>
      </c>
      <c r="J5" s="198"/>
      <c r="K5" s="198"/>
      <c r="L5" s="198"/>
      <c r="M5" s="199"/>
    </row>
    <row r="6" spans="1:13" x14ac:dyDescent="0.3">
      <c r="A6" s="216" t="s">
        <v>17</v>
      </c>
      <c r="B6" s="216"/>
      <c r="C6" s="216"/>
      <c r="D6" s="216"/>
      <c r="G6" s="68">
        <v>43468</v>
      </c>
      <c r="H6" s="70">
        <v>99.36231995</v>
      </c>
      <c r="I6" s="75">
        <f t="shared" ref="I6:I69" si="0">alpha*H5+(1-alpha)*I5</f>
        <v>99.704498290000004</v>
      </c>
      <c r="J6" s="82">
        <f t="shared" ref="J6:J69" si="1">H6-I6</f>
        <v>-0.3421783400000038</v>
      </c>
      <c r="K6" s="82">
        <f t="shared" ref="K6:K69" si="2">ABS(J6)</f>
        <v>0.3421783400000038</v>
      </c>
      <c r="L6" s="77">
        <f t="shared" ref="L6:L69" si="3">J6^2</f>
        <v>0.1170860163651582</v>
      </c>
      <c r="M6" s="67">
        <f t="shared" ref="M6:M69" si="4">K6/H6</f>
        <v>3.4437434650498398E-3</v>
      </c>
    </row>
    <row r="7" spans="1:13" x14ac:dyDescent="0.3">
      <c r="A7" s="217" t="s">
        <v>53</v>
      </c>
      <c r="B7" s="217"/>
      <c r="C7" s="217"/>
      <c r="D7" s="71">
        <f>AVERAGE(J6:J1473)</f>
        <v>0.14842619887946007</v>
      </c>
      <c r="G7" s="68">
        <v>43469</v>
      </c>
      <c r="H7" s="70">
        <v>103.40219879999999</v>
      </c>
      <c r="I7" s="75">
        <f t="shared" si="0"/>
        <v>99.670280456</v>
      </c>
      <c r="J7" s="82">
        <f t="shared" si="1"/>
        <v>3.7319183439999932</v>
      </c>
      <c r="K7" s="82">
        <f t="shared" si="2"/>
        <v>3.7319183439999932</v>
      </c>
      <c r="L7" s="77">
        <f t="shared" si="3"/>
        <v>13.927214526283652</v>
      </c>
      <c r="M7" s="67">
        <f t="shared" si="4"/>
        <v>3.6091286136170575E-2</v>
      </c>
    </row>
    <row r="8" spans="1:13" x14ac:dyDescent="0.3">
      <c r="A8" s="217" t="s">
        <v>54</v>
      </c>
      <c r="B8" s="217"/>
      <c r="C8" s="217"/>
      <c r="D8" s="52">
        <f>AVERAGE(Table19[Abs Error])</f>
        <v>4.5049444996358678</v>
      </c>
      <c r="G8" s="68">
        <v>43472</v>
      </c>
      <c r="H8" s="70">
        <v>103.7063675</v>
      </c>
      <c r="I8" s="75">
        <f t="shared" si="0"/>
        <v>100.04347229039999</v>
      </c>
      <c r="J8" s="82">
        <f t="shared" si="1"/>
        <v>3.6628952096000091</v>
      </c>
      <c r="K8" s="82">
        <f t="shared" si="2"/>
        <v>3.6628952096000091</v>
      </c>
      <c r="L8" s="77">
        <f t="shared" si="3"/>
        <v>13.416801316510695</v>
      </c>
      <c r="M8" s="67">
        <f t="shared" si="4"/>
        <v>3.5319867987855316E-2</v>
      </c>
    </row>
    <row r="9" spans="1:13" x14ac:dyDescent="0.3">
      <c r="A9" s="217" t="s">
        <v>55</v>
      </c>
      <c r="B9" s="217"/>
      <c r="C9" s="217"/>
      <c r="D9" s="52">
        <f>SQRT(AVERAGE(Table19[Sq Error]))</f>
        <v>6.0517070362756682</v>
      </c>
      <c r="G9" s="68">
        <v>43473</v>
      </c>
      <c r="H9" s="70">
        <v>105.8166275</v>
      </c>
      <c r="I9" s="75">
        <f t="shared" si="0"/>
        <v>100.40976181136</v>
      </c>
      <c r="J9" s="82">
        <f t="shared" si="1"/>
        <v>5.4068656886399964</v>
      </c>
      <c r="K9" s="82">
        <f t="shared" si="2"/>
        <v>5.4068656886399964</v>
      </c>
      <c r="L9" s="77">
        <f t="shared" si="3"/>
        <v>29.234196574992463</v>
      </c>
      <c r="M9" s="67">
        <f t="shared" si="4"/>
        <v>5.1096560307972362E-2</v>
      </c>
    </row>
    <row r="10" spans="1:13" x14ac:dyDescent="0.3">
      <c r="A10" s="217" t="s">
        <v>56</v>
      </c>
      <c r="B10" s="217"/>
      <c r="C10" s="217"/>
      <c r="D10" s="72">
        <f>AVERAGE(Table19[Abs Pct Error])</f>
        <v>3.9779298644246362E-2</v>
      </c>
      <c r="G10" s="68">
        <v>43474</v>
      </c>
      <c r="H10" s="70">
        <v>106.5580597</v>
      </c>
      <c r="I10" s="75">
        <f t="shared" si="0"/>
        <v>100.950448380224</v>
      </c>
      <c r="J10" s="82">
        <f t="shared" si="1"/>
        <v>5.607611319775998</v>
      </c>
      <c r="K10" s="82">
        <f t="shared" si="2"/>
        <v>5.607611319775998</v>
      </c>
      <c r="L10" s="77">
        <f t="shared" si="3"/>
        <v>31.44530471367991</v>
      </c>
      <c r="M10" s="67">
        <f t="shared" si="4"/>
        <v>5.2624938325298708E-2</v>
      </c>
    </row>
    <row r="11" spans="1:13" x14ac:dyDescent="0.3">
      <c r="G11" s="68">
        <v>43475</v>
      </c>
      <c r="H11" s="70">
        <v>107.0713654</v>
      </c>
      <c r="I11" s="75">
        <f t="shared" si="0"/>
        <v>101.5112095122016</v>
      </c>
      <c r="J11" s="82">
        <f t="shared" si="1"/>
        <v>5.5601558877984019</v>
      </c>
      <c r="K11" s="82">
        <f t="shared" si="2"/>
        <v>5.5601558877984019</v>
      </c>
      <c r="L11" s="77">
        <f t="shared" si="3"/>
        <v>30.915333496619233</v>
      </c>
      <c r="M11" s="67">
        <f t="shared" si="4"/>
        <v>5.1929438529401642E-2</v>
      </c>
    </row>
    <row r="12" spans="1:13" x14ac:dyDescent="0.3">
      <c r="A12" s="216" t="s">
        <v>60</v>
      </c>
      <c r="B12" s="216"/>
      <c r="C12" s="216"/>
      <c r="G12" s="68">
        <v>43476</v>
      </c>
      <c r="H12" s="70">
        <v>107.3185196</v>
      </c>
      <c r="I12" s="75">
        <f t="shared" si="0"/>
        <v>102.06722510098143</v>
      </c>
      <c r="J12" s="82">
        <f t="shared" si="1"/>
        <v>5.2512944990185701</v>
      </c>
      <c r="K12" s="82">
        <f t="shared" si="2"/>
        <v>5.2512944990185701</v>
      </c>
      <c r="L12" s="77">
        <f t="shared" si="3"/>
        <v>27.576093915422696</v>
      </c>
      <c r="M12" s="67">
        <f t="shared" si="4"/>
        <v>4.8931857414650455E-2</v>
      </c>
    </row>
    <row r="13" spans="1:13" x14ac:dyDescent="0.3">
      <c r="A13" s="229" t="s">
        <v>61</v>
      </c>
      <c r="B13" s="229"/>
      <c r="C13" s="36">
        <f>I5</f>
        <v>99.704498290000004</v>
      </c>
      <c r="G13" s="68">
        <v>43479</v>
      </c>
      <c r="H13" s="70">
        <v>107.72725680000001</v>
      </c>
      <c r="I13" s="75">
        <f t="shared" si="0"/>
        <v>102.59235455088329</v>
      </c>
      <c r="J13" s="82">
        <f t="shared" si="1"/>
        <v>5.1349022491167204</v>
      </c>
      <c r="K13" s="82">
        <f t="shared" si="2"/>
        <v>5.1349022491167204</v>
      </c>
      <c r="L13" s="77">
        <f t="shared" si="3"/>
        <v>26.367221107983955</v>
      </c>
      <c r="M13" s="67">
        <f t="shared" si="4"/>
        <v>4.7665766321794242E-2</v>
      </c>
    </row>
    <row r="14" spans="1:13" x14ac:dyDescent="0.3">
      <c r="G14" s="68">
        <v>43480</v>
      </c>
      <c r="H14" s="70">
        <v>108.2595673</v>
      </c>
      <c r="I14" s="75">
        <f t="shared" si="0"/>
        <v>103.10584477579496</v>
      </c>
      <c r="J14" s="82">
        <f t="shared" si="1"/>
        <v>5.1537225242050368</v>
      </c>
      <c r="K14" s="82">
        <f t="shared" si="2"/>
        <v>5.1537225242050368</v>
      </c>
      <c r="L14" s="77">
        <f t="shared" si="3"/>
        <v>26.560855856498335</v>
      </c>
      <c r="M14" s="67">
        <f t="shared" si="4"/>
        <v>4.7605238527542469E-2</v>
      </c>
    </row>
    <row r="15" spans="1:13" x14ac:dyDescent="0.3">
      <c r="A15" s="223" t="s">
        <v>62</v>
      </c>
      <c r="B15" s="224"/>
      <c r="C15" s="224"/>
      <c r="D15" s="230"/>
      <c r="G15" s="68">
        <v>43481</v>
      </c>
      <c r="H15" s="70">
        <v>107.4325714</v>
      </c>
      <c r="I15" s="75">
        <f t="shared" si="0"/>
        <v>103.62121702821547</v>
      </c>
      <c r="J15" s="82">
        <f t="shared" si="1"/>
        <v>3.8113543717845317</v>
      </c>
      <c r="K15" s="82">
        <f t="shared" si="2"/>
        <v>3.8113543717845317</v>
      </c>
      <c r="L15" s="77">
        <f t="shared" si="3"/>
        <v>14.526422147321062</v>
      </c>
      <c r="M15" s="67">
        <f t="shared" si="4"/>
        <v>3.5476711784118493E-2</v>
      </c>
    </row>
    <row r="16" spans="1:13" x14ac:dyDescent="0.3">
      <c r="A16" s="231" t="s">
        <v>48</v>
      </c>
      <c r="B16" s="232"/>
      <c r="C16" s="233"/>
      <c r="D16" s="10">
        <v>1.3651872613945341E-2</v>
      </c>
      <c r="G16" s="68">
        <v>43482</v>
      </c>
      <c r="H16" s="70">
        <v>108.66831209999999</v>
      </c>
      <c r="I16" s="75">
        <f t="shared" si="0"/>
        <v>104.00235246539393</v>
      </c>
      <c r="J16" s="82">
        <f t="shared" si="1"/>
        <v>4.6659596346060681</v>
      </c>
      <c r="K16" s="82">
        <f t="shared" si="2"/>
        <v>4.6659596346060681</v>
      </c>
      <c r="L16" s="77">
        <f t="shared" si="3"/>
        <v>21.771179311773192</v>
      </c>
      <c r="M16" s="67">
        <f t="shared" si="4"/>
        <v>4.2937628683440907E-2</v>
      </c>
    </row>
    <row r="17" spans="1:13" x14ac:dyDescent="0.3">
      <c r="A17" s="226" t="s">
        <v>129</v>
      </c>
      <c r="B17" s="227"/>
      <c r="C17" s="228"/>
      <c r="D17" s="51">
        <v>0.98999999999999988</v>
      </c>
      <c r="G17" s="68">
        <v>43483</v>
      </c>
      <c r="H17" s="70">
        <v>110.4363632</v>
      </c>
      <c r="I17" s="75">
        <f t="shared" si="0"/>
        <v>104.46894842885453</v>
      </c>
      <c r="J17" s="82">
        <f t="shared" si="1"/>
        <v>5.9674147711454708</v>
      </c>
      <c r="K17" s="82">
        <f t="shared" si="2"/>
        <v>5.9674147711454708</v>
      </c>
      <c r="L17" s="77">
        <f t="shared" si="3"/>
        <v>35.610039050885149</v>
      </c>
      <c r="M17" s="67">
        <f t="shared" si="4"/>
        <v>5.403487219457323E-2</v>
      </c>
    </row>
    <row r="18" spans="1:13" x14ac:dyDescent="0.3">
      <c r="A18" s="231" t="s">
        <v>49</v>
      </c>
      <c r="B18" s="232"/>
      <c r="C18" s="233"/>
      <c r="D18" s="10">
        <v>1.8649431442132982</v>
      </c>
      <c r="G18" s="68">
        <v>43487</v>
      </c>
      <c r="H18" s="70">
        <v>110.5314178</v>
      </c>
      <c r="I18" s="75">
        <f t="shared" si="0"/>
        <v>105.06568990596908</v>
      </c>
      <c r="J18" s="82">
        <f t="shared" si="1"/>
        <v>5.4657278940309197</v>
      </c>
      <c r="K18" s="82">
        <f t="shared" si="2"/>
        <v>5.4657278940309197</v>
      </c>
      <c r="L18" s="77">
        <f t="shared" si="3"/>
        <v>29.874181411587674</v>
      </c>
      <c r="M18" s="67">
        <f t="shared" si="4"/>
        <v>4.9449541160512644E-2</v>
      </c>
    </row>
    <row r="19" spans="1:13" x14ac:dyDescent="0.3">
      <c r="A19" s="226" t="s">
        <v>129</v>
      </c>
      <c r="B19" s="227"/>
      <c r="C19" s="228"/>
      <c r="D19" s="51">
        <v>0.98999999999999988</v>
      </c>
      <c r="G19" s="68">
        <v>43488</v>
      </c>
      <c r="H19" s="70">
        <v>112.1853943</v>
      </c>
      <c r="I19" s="75">
        <f t="shared" si="0"/>
        <v>105.61226269537218</v>
      </c>
      <c r="J19" s="82">
        <f t="shared" si="1"/>
        <v>6.5731316046278181</v>
      </c>
      <c r="K19" s="82">
        <f t="shared" si="2"/>
        <v>6.5731316046278181</v>
      </c>
      <c r="L19" s="77">
        <f t="shared" si="3"/>
        <v>43.206059091757076</v>
      </c>
      <c r="M19" s="67">
        <f t="shared" si="4"/>
        <v>5.8591687854216673E-2</v>
      </c>
    </row>
    <row r="20" spans="1:13" x14ac:dyDescent="0.3">
      <c r="A20" s="231" t="s">
        <v>50</v>
      </c>
      <c r="B20" s="232"/>
      <c r="C20" s="233"/>
      <c r="D20" s="10">
        <v>2.6092142327124281</v>
      </c>
      <c r="G20" s="68">
        <v>43489</v>
      </c>
      <c r="H20" s="70">
        <v>108.6778183</v>
      </c>
      <c r="I20" s="75">
        <f t="shared" si="0"/>
        <v>106.26957585583497</v>
      </c>
      <c r="J20" s="82">
        <f t="shared" si="1"/>
        <v>2.4082424441650261</v>
      </c>
      <c r="K20" s="82">
        <f t="shared" si="2"/>
        <v>2.4082424441650261</v>
      </c>
      <c r="L20" s="77">
        <f t="shared" si="3"/>
        <v>5.7996316698779387</v>
      </c>
      <c r="M20" s="67">
        <f t="shared" si="4"/>
        <v>2.2159466226283512E-2</v>
      </c>
    </row>
    <row r="21" spans="1:13" x14ac:dyDescent="0.3">
      <c r="A21" s="226" t="s">
        <v>129</v>
      </c>
      <c r="B21" s="227"/>
      <c r="C21" s="228"/>
      <c r="D21" s="51">
        <v>0.98999999999999988</v>
      </c>
      <c r="G21" s="68">
        <v>43490</v>
      </c>
      <c r="H21" s="70">
        <v>110.6454849</v>
      </c>
      <c r="I21" s="75">
        <f t="shared" si="0"/>
        <v>106.51040010025147</v>
      </c>
      <c r="J21" s="82">
        <f t="shared" si="1"/>
        <v>4.1350847997485261</v>
      </c>
      <c r="K21" s="82">
        <f t="shared" si="2"/>
        <v>4.1350847997485261</v>
      </c>
      <c r="L21" s="77">
        <f t="shared" si="3"/>
        <v>17.098926301111309</v>
      </c>
      <c r="M21" s="67">
        <f t="shared" si="4"/>
        <v>3.7372377223397445E-2</v>
      </c>
    </row>
    <row r="22" spans="1:13" x14ac:dyDescent="0.3">
      <c r="A22" s="231" t="s">
        <v>51</v>
      </c>
      <c r="B22" s="232"/>
      <c r="C22" s="233"/>
      <c r="D22" s="73">
        <v>0.02</v>
      </c>
      <c r="G22" s="68">
        <v>43493</v>
      </c>
      <c r="H22" s="70">
        <v>110.55993650000001</v>
      </c>
      <c r="I22" s="75">
        <f t="shared" si="0"/>
        <v>106.92390858022634</v>
      </c>
      <c r="J22" s="82">
        <f t="shared" si="1"/>
        <v>3.6360279197736673</v>
      </c>
      <c r="K22" s="82">
        <f t="shared" si="2"/>
        <v>3.6360279197736673</v>
      </c>
      <c r="L22" s="77">
        <f t="shared" si="3"/>
        <v>13.220699033373622</v>
      </c>
      <c r="M22" s="67">
        <f t="shared" si="4"/>
        <v>3.288739153512147E-2</v>
      </c>
    </row>
    <row r="23" spans="1:13" x14ac:dyDescent="0.3">
      <c r="A23" s="226" t="s">
        <v>129</v>
      </c>
      <c r="B23" s="227"/>
      <c r="C23" s="228"/>
      <c r="D23" s="51">
        <v>0.98999999999999988</v>
      </c>
      <c r="G23" s="68">
        <v>43494</v>
      </c>
      <c r="H23" s="70">
        <v>110.8355942</v>
      </c>
      <c r="I23" s="75">
        <f t="shared" si="0"/>
        <v>107.28751137220371</v>
      </c>
      <c r="J23" s="82">
        <f t="shared" si="1"/>
        <v>3.5480828277962928</v>
      </c>
      <c r="K23" s="82">
        <f t="shared" si="2"/>
        <v>3.5480828277962928</v>
      </c>
      <c r="L23" s="77">
        <f t="shared" si="3"/>
        <v>12.588891752902937</v>
      </c>
      <c r="M23" s="67">
        <f t="shared" si="4"/>
        <v>3.2012124384824134E-2</v>
      </c>
    </row>
    <row r="24" spans="1:13" x14ac:dyDescent="0.3">
      <c r="G24" s="68">
        <v>43495</v>
      </c>
      <c r="H24" s="70">
        <v>112.61315159999999</v>
      </c>
      <c r="I24" s="75">
        <f t="shared" si="0"/>
        <v>107.64231965498334</v>
      </c>
      <c r="J24" s="82">
        <f t="shared" si="1"/>
        <v>4.9708319450166556</v>
      </c>
      <c r="K24" s="82">
        <f t="shared" si="2"/>
        <v>4.9708319450166556</v>
      </c>
      <c r="L24" s="77">
        <f t="shared" si="3"/>
        <v>24.709170225598069</v>
      </c>
      <c r="M24" s="67">
        <f t="shared" si="4"/>
        <v>4.4140776404810747E-2</v>
      </c>
    </row>
    <row r="25" spans="1:13" x14ac:dyDescent="0.3">
      <c r="G25" s="68">
        <v>43496</v>
      </c>
      <c r="H25" s="70">
        <v>113.1359558</v>
      </c>
      <c r="I25" s="75">
        <f t="shared" si="0"/>
        <v>108.13940284948501</v>
      </c>
      <c r="J25" s="82">
        <f t="shared" si="1"/>
        <v>4.9965529505149959</v>
      </c>
      <c r="K25" s="82">
        <f t="shared" si="2"/>
        <v>4.9965529505149959</v>
      </c>
      <c r="L25" s="77">
        <f t="shared" si="3"/>
        <v>24.96554138730011</v>
      </c>
      <c r="M25" s="67">
        <f t="shared" si="4"/>
        <v>4.4164146713427027E-2</v>
      </c>
    </row>
    <row r="26" spans="1:13" x14ac:dyDescent="0.3">
      <c r="G26" s="68">
        <v>43497</v>
      </c>
      <c r="H26" s="70">
        <v>108.6493073</v>
      </c>
      <c r="I26" s="75">
        <f t="shared" si="0"/>
        <v>108.63905814453651</v>
      </c>
      <c r="J26" s="82">
        <f t="shared" si="1"/>
        <v>1.0249155463498028E-2</v>
      </c>
      <c r="K26" s="82">
        <f t="shared" si="2"/>
        <v>1.0249155463498028E-2</v>
      </c>
      <c r="L26" s="77">
        <f t="shared" si="3"/>
        <v>1.0504518771495147E-4</v>
      </c>
      <c r="M26" s="67">
        <f t="shared" si="4"/>
        <v>9.4332451059244145E-5</v>
      </c>
    </row>
    <row r="27" spans="1:13" x14ac:dyDescent="0.3">
      <c r="G27" s="68">
        <v>43500</v>
      </c>
      <c r="H27" s="70">
        <v>107.1093979</v>
      </c>
      <c r="I27" s="75">
        <f t="shared" si="0"/>
        <v>108.64008306008286</v>
      </c>
      <c r="J27" s="82">
        <f t="shared" si="1"/>
        <v>-1.5306851600828537</v>
      </c>
      <c r="K27" s="82">
        <f t="shared" si="2"/>
        <v>1.5306851600828537</v>
      </c>
      <c r="L27" s="77">
        <f t="shared" si="3"/>
        <v>2.3429970592978715</v>
      </c>
      <c r="M27" s="67">
        <f t="shared" si="4"/>
        <v>1.4290857666027956E-2</v>
      </c>
    </row>
    <row r="28" spans="1:13" x14ac:dyDescent="0.3">
      <c r="G28" s="68">
        <v>43501</v>
      </c>
      <c r="H28" s="70">
        <v>109.9515686</v>
      </c>
      <c r="I28" s="75">
        <f t="shared" si="0"/>
        <v>108.48701454407457</v>
      </c>
      <c r="J28" s="82">
        <f t="shared" si="1"/>
        <v>1.4645540559254329</v>
      </c>
      <c r="K28" s="82">
        <f t="shared" si="2"/>
        <v>1.4645540559254329</v>
      </c>
      <c r="L28" s="77">
        <f t="shared" si="3"/>
        <v>2.144918582727636</v>
      </c>
      <c r="M28" s="67">
        <f t="shared" si="4"/>
        <v>1.3319992380039886E-2</v>
      </c>
    </row>
    <row r="29" spans="1:13" x14ac:dyDescent="0.3">
      <c r="G29" s="68">
        <v>43502</v>
      </c>
      <c r="H29" s="70">
        <v>109.09606170000001</v>
      </c>
      <c r="I29" s="75">
        <f t="shared" si="0"/>
        <v>108.6334699496671</v>
      </c>
      <c r="J29" s="82">
        <f t="shared" si="1"/>
        <v>0.46259175033290489</v>
      </c>
      <c r="K29" s="82">
        <f t="shared" si="2"/>
        <v>0.46259175033290489</v>
      </c>
      <c r="L29" s="77">
        <f t="shared" si="3"/>
        <v>0.21399112747606061</v>
      </c>
      <c r="M29" s="67">
        <f t="shared" si="4"/>
        <v>4.2402241027267515E-3</v>
      </c>
    </row>
    <row r="30" spans="1:13" x14ac:dyDescent="0.3">
      <c r="G30" s="68">
        <v>43503</v>
      </c>
      <c r="H30" s="70">
        <v>107.88885500000001</v>
      </c>
      <c r="I30" s="75">
        <f t="shared" si="0"/>
        <v>108.6797291247004</v>
      </c>
      <c r="J30" s="82">
        <f t="shared" si="1"/>
        <v>-0.79087412470039453</v>
      </c>
      <c r="K30" s="82">
        <f t="shared" si="2"/>
        <v>0.79087412470039453</v>
      </c>
      <c r="L30" s="77">
        <f t="shared" si="3"/>
        <v>0.6254818811206152</v>
      </c>
      <c r="M30" s="67">
        <f t="shared" si="4"/>
        <v>7.3304524800119021E-3</v>
      </c>
    </row>
    <row r="31" spans="1:13" x14ac:dyDescent="0.3">
      <c r="G31" s="68">
        <v>43504</v>
      </c>
      <c r="H31" s="70">
        <v>107.28050229999999</v>
      </c>
      <c r="I31" s="75">
        <f t="shared" si="0"/>
        <v>108.60064171223037</v>
      </c>
      <c r="J31" s="82">
        <f t="shared" si="1"/>
        <v>-1.3201394122303753</v>
      </c>
      <c r="K31" s="82">
        <f t="shared" si="2"/>
        <v>1.3201394122303753</v>
      </c>
      <c r="L31" s="77">
        <f t="shared" si="3"/>
        <v>1.742768067723961</v>
      </c>
      <c r="M31" s="67">
        <f t="shared" si="4"/>
        <v>1.2305492460677782E-2</v>
      </c>
    </row>
    <row r="32" spans="1:13" x14ac:dyDescent="0.3">
      <c r="G32" s="68">
        <v>43507</v>
      </c>
      <c r="H32" s="70">
        <v>106.84323879999999</v>
      </c>
      <c r="I32" s="75">
        <f t="shared" si="0"/>
        <v>108.46862777100733</v>
      </c>
      <c r="J32" s="82">
        <f t="shared" si="1"/>
        <v>-1.6253889710073395</v>
      </c>
      <c r="K32" s="82">
        <f t="shared" si="2"/>
        <v>1.6253889710073395</v>
      </c>
      <c r="L32" s="77">
        <f t="shared" si="3"/>
        <v>2.6418893070722977</v>
      </c>
      <c r="M32" s="67">
        <f t="shared" si="4"/>
        <v>1.5212838821274478E-2</v>
      </c>
    </row>
    <row r="33" spans="7:13" x14ac:dyDescent="0.3">
      <c r="G33" s="68">
        <v>43508</v>
      </c>
      <c r="H33" s="70">
        <v>108.66831209999999</v>
      </c>
      <c r="I33" s="75">
        <f t="shared" si="0"/>
        <v>108.30608887390662</v>
      </c>
      <c r="J33" s="82">
        <f t="shared" si="1"/>
        <v>0.36222322609337709</v>
      </c>
      <c r="K33" s="82">
        <f t="shared" si="2"/>
        <v>0.36222322609337709</v>
      </c>
      <c r="L33" s="77">
        <f t="shared" si="3"/>
        <v>0.13120566552149379</v>
      </c>
      <c r="M33" s="67">
        <f t="shared" si="4"/>
        <v>3.33329209862069E-3</v>
      </c>
    </row>
    <row r="34" spans="7:13" x14ac:dyDescent="0.3">
      <c r="G34" s="68">
        <v>43509</v>
      </c>
      <c r="H34" s="70">
        <v>106.74817659999999</v>
      </c>
      <c r="I34" s="75">
        <f t="shared" si="0"/>
        <v>108.34231119651596</v>
      </c>
      <c r="J34" s="82">
        <f t="shared" si="1"/>
        <v>-1.5941345965159712</v>
      </c>
      <c r="K34" s="82">
        <f t="shared" si="2"/>
        <v>1.5941345965159712</v>
      </c>
      <c r="L34" s="77">
        <f t="shared" si="3"/>
        <v>2.5412651118091385</v>
      </c>
      <c r="M34" s="67">
        <f t="shared" si="4"/>
        <v>1.4933600247706446E-2</v>
      </c>
    </row>
    <row r="35" spans="7:13" x14ac:dyDescent="0.3">
      <c r="G35" s="68">
        <v>43510</v>
      </c>
      <c r="H35" s="70">
        <v>105.8831711</v>
      </c>
      <c r="I35" s="75">
        <f t="shared" si="0"/>
        <v>108.18289773686438</v>
      </c>
      <c r="J35" s="82">
        <f t="shared" si="1"/>
        <v>-2.2997266368643778</v>
      </c>
      <c r="K35" s="82">
        <f t="shared" si="2"/>
        <v>2.2997266368643778</v>
      </c>
      <c r="L35" s="77">
        <f t="shared" si="3"/>
        <v>5.2887426043035424</v>
      </c>
      <c r="M35" s="67">
        <f t="shared" si="4"/>
        <v>2.1719472631703016E-2</v>
      </c>
    </row>
    <row r="36" spans="7:13" x14ac:dyDescent="0.3">
      <c r="G36" s="68">
        <v>43511</v>
      </c>
      <c r="H36" s="70">
        <v>107.223465</v>
      </c>
      <c r="I36" s="75">
        <f t="shared" si="0"/>
        <v>107.95292507317795</v>
      </c>
      <c r="J36" s="82">
        <f t="shared" si="1"/>
        <v>-0.72946007317794681</v>
      </c>
      <c r="K36" s="82">
        <f t="shared" si="2"/>
        <v>0.72946007317794681</v>
      </c>
      <c r="L36" s="77">
        <f t="shared" si="3"/>
        <v>0.5321119983607755</v>
      </c>
      <c r="M36" s="67">
        <f t="shared" si="4"/>
        <v>6.8031757151099971E-3</v>
      </c>
    </row>
    <row r="37" spans="7:13" x14ac:dyDescent="0.3">
      <c r="G37" s="68">
        <v>43515</v>
      </c>
      <c r="H37" s="70">
        <v>108.88694</v>
      </c>
      <c r="I37" s="75">
        <f t="shared" si="0"/>
        <v>107.87997906586016</v>
      </c>
      <c r="J37" s="82">
        <f t="shared" si="1"/>
        <v>1.0069609341398404</v>
      </c>
      <c r="K37" s="82">
        <f t="shared" si="2"/>
        <v>1.0069609341398404</v>
      </c>
      <c r="L37" s="77">
        <f t="shared" si="3"/>
        <v>1.0139703228837802</v>
      </c>
      <c r="M37" s="67">
        <f t="shared" si="4"/>
        <v>9.2477659317071487E-3</v>
      </c>
    </row>
    <row r="38" spans="7:13" x14ac:dyDescent="0.3">
      <c r="G38" s="68">
        <v>43516</v>
      </c>
      <c r="H38" s="70">
        <v>109.52382660000001</v>
      </c>
      <c r="I38" s="75">
        <f t="shared" si="0"/>
        <v>107.98067515927414</v>
      </c>
      <c r="J38" s="82">
        <f t="shared" si="1"/>
        <v>1.5431514407258646</v>
      </c>
      <c r="K38" s="82">
        <f t="shared" si="2"/>
        <v>1.5431514407258646</v>
      </c>
      <c r="L38" s="77">
        <f t="shared" si="3"/>
        <v>2.3813163690143115</v>
      </c>
      <c r="M38" s="67">
        <f t="shared" si="4"/>
        <v>1.4089641392477283E-2</v>
      </c>
    </row>
    <row r="39" spans="7:13" x14ac:dyDescent="0.3">
      <c r="G39" s="68">
        <v>43517</v>
      </c>
      <c r="H39" s="70">
        <v>109.41925809999999</v>
      </c>
      <c r="I39" s="75">
        <f t="shared" si="0"/>
        <v>108.13499030334673</v>
      </c>
      <c r="J39" s="82">
        <f t="shared" si="1"/>
        <v>1.2842677966532676</v>
      </c>
      <c r="K39" s="82">
        <f t="shared" si="2"/>
        <v>1.2842677966532676</v>
      </c>
      <c r="L39" s="77">
        <f t="shared" si="3"/>
        <v>1.6493437735206387</v>
      </c>
      <c r="M39" s="67">
        <f t="shared" si="4"/>
        <v>1.1737127622265132E-2</v>
      </c>
    </row>
    <row r="40" spans="7:13" x14ac:dyDescent="0.3">
      <c r="G40" s="68">
        <v>43518</v>
      </c>
      <c r="H40" s="70">
        <v>110.1702042</v>
      </c>
      <c r="I40" s="75">
        <f t="shared" si="0"/>
        <v>108.26341708301206</v>
      </c>
      <c r="J40" s="82">
        <f t="shared" si="1"/>
        <v>1.9067871169879425</v>
      </c>
      <c r="K40" s="82">
        <f t="shared" si="2"/>
        <v>1.9067871169879425</v>
      </c>
      <c r="L40" s="77">
        <f t="shared" si="3"/>
        <v>3.6358371095111894</v>
      </c>
      <c r="M40" s="67">
        <f t="shared" si="4"/>
        <v>1.7307648023656311E-2</v>
      </c>
    </row>
    <row r="41" spans="7:13" x14ac:dyDescent="0.3">
      <c r="G41" s="68">
        <v>43521</v>
      </c>
      <c r="H41" s="70">
        <v>113.50668330000001</v>
      </c>
      <c r="I41" s="75">
        <f t="shared" si="0"/>
        <v>108.45409579471087</v>
      </c>
      <c r="J41" s="82">
        <f t="shared" si="1"/>
        <v>5.0525875052891394</v>
      </c>
      <c r="K41" s="82">
        <f t="shared" si="2"/>
        <v>5.0525875052891394</v>
      </c>
      <c r="L41" s="77">
        <f t="shared" si="3"/>
        <v>25.528640498603927</v>
      </c>
      <c r="M41" s="67">
        <f t="shared" si="4"/>
        <v>4.4513568350288843E-2</v>
      </c>
    </row>
    <row r="42" spans="7:13" x14ac:dyDescent="0.3">
      <c r="G42" s="68">
        <v>43522</v>
      </c>
      <c r="H42" s="70">
        <v>116.1112213</v>
      </c>
      <c r="I42" s="75">
        <f t="shared" si="0"/>
        <v>108.95935454523979</v>
      </c>
      <c r="J42" s="82">
        <f t="shared" si="1"/>
        <v>7.1518667547602064</v>
      </c>
      <c r="K42" s="82">
        <f t="shared" si="2"/>
        <v>7.1518667547602064</v>
      </c>
      <c r="L42" s="77">
        <f t="shared" si="3"/>
        <v>51.149198077844289</v>
      </c>
      <c r="M42" s="67">
        <f t="shared" si="4"/>
        <v>6.1594966228817084E-2</v>
      </c>
    </row>
    <row r="43" spans="7:13" x14ac:dyDescent="0.3">
      <c r="G43" s="68">
        <v>43523</v>
      </c>
      <c r="H43" s="70">
        <v>115.32225800000001</v>
      </c>
      <c r="I43" s="75">
        <f t="shared" si="0"/>
        <v>109.67454122071581</v>
      </c>
      <c r="J43" s="82">
        <f t="shared" si="1"/>
        <v>5.6477167792841954</v>
      </c>
      <c r="K43" s="82">
        <f t="shared" si="2"/>
        <v>5.6477167792841954</v>
      </c>
      <c r="L43" s="77">
        <f t="shared" si="3"/>
        <v>31.896704819008246</v>
      </c>
      <c r="M43" s="67">
        <f t="shared" si="4"/>
        <v>4.8973345451527622E-2</v>
      </c>
    </row>
    <row r="44" spans="7:13" x14ac:dyDescent="0.3">
      <c r="G44" s="68">
        <v>43524</v>
      </c>
      <c r="H44" s="70">
        <v>115.3982925</v>
      </c>
      <c r="I44" s="75">
        <f t="shared" si="0"/>
        <v>110.23931289864424</v>
      </c>
      <c r="J44" s="82">
        <f t="shared" si="1"/>
        <v>5.1589796013557532</v>
      </c>
      <c r="K44" s="82">
        <f t="shared" si="2"/>
        <v>5.1589796013557532</v>
      </c>
      <c r="L44" s="77">
        <f t="shared" si="3"/>
        <v>26.615070527204765</v>
      </c>
      <c r="M44" s="67">
        <f t="shared" si="4"/>
        <v>4.4705857336283836E-2</v>
      </c>
    </row>
    <row r="45" spans="7:13" x14ac:dyDescent="0.3">
      <c r="G45" s="68">
        <v>43525</v>
      </c>
      <c r="H45" s="70">
        <v>117.0807877</v>
      </c>
      <c r="I45" s="75">
        <f t="shared" si="0"/>
        <v>110.75521085877982</v>
      </c>
      <c r="J45" s="82">
        <f t="shared" si="1"/>
        <v>6.3255768412201832</v>
      </c>
      <c r="K45" s="82">
        <f t="shared" si="2"/>
        <v>6.3255768412201832</v>
      </c>
      <c r="L45" s="77">
        <f t="shared" si="3"/>
        <v>40.012922374181109</v>
      </c>
      <c r="M45" s="67">
        <f t="shared" si="4"/>
        <v>5.4027453739279745E-2</v>
      </c>
    </row>
    <row r="46" spans="7:13" x14ac:dyDescent="0.3">
      <c r="G46" s="68">
        <v>43528</v>
      </c>
      <c r="H46" s="70">
        <v>116.1967697</v>
      </c>
      <c r="I46" s="75">
        <f t="shared" si="0"/>
        <v>111.38776854290184</v>
      </c>
      <c r="J46" s="82">
        <f t="shared" si="1"/>
        <v>4.8090011570981659</v>
      </c>
      <c r="K46" s="82">
        <f t="shared" si="2"/>
        <v>4.8090011570981659</v>
      </c>
      <c r="L46" s="77">
        <f t="shared" si="3"/>
        <v>23.126492128971499</v>
      </c>
      <c r="M46" s="67">
        <f t="shared" si="4"/>
        <v>4.1386702655453987E-2</v>
      </c>
    </row>
    <row r="47" spans="7:13" x14ac:dyDescent="0.3">
      <c r="G47" s="68">
        <v>43529</v>
      </c>
      <c r="H47" s="70">
        <v>116.4629211</v>
      </c>
      <c r="I47" s="75">
        <f t="shared" si="0"/>
        <v>111.86866865861165</v>
      </c>
      <c r="J47" s="82">
        <f t="shared" si="1"/>
        <v>4.594252441388349</v>
      </c>
      <c r="K47" s="82">
        <f t="shared" si="2"/>
        <v>4.594252441388349</v>
      </c>
      <c r="L47" s="77">
        <f t="shared" si="3"/>
        <v>21.107155495202804</v>
      </c>
      <c r="M47" s="67">
        <f t="shared" si="4"/>
        <v>3.9448198602570934E-2</v>
      </c>
    </row>
    <row r="48" spans="7:13" x14ac:dyDescent="0.3">
      <c r="G48" s="68">
        <v>43530</v>
      </c>
      <c r="H48" s="70">
        <v>117.0617752</v>
      </c>
      <c r="I48" s="75">
        <f t="shared" si="0"/>
        <v>112.3280939027505</v>
      </c>
      <c r="J48" s="82">
        <f t="shared" si="1"/>
        <v>4.7336812972495039</v>
      </c>
      <c r="K48" s="82">
        <f t="shared" si="2"/>
        <v>4.7336812972495039</v>
      </c>
      <c r="L48" s="77">
        <f t="shared" si="3"/>
        <v>22.407738623929745</v>
      </c>
      <c r="M48" s="67">
        <f t="shared" si="4"/>
        <v>4.0437463802014031E-2</v>
      </c>
    </row>
    <row r="49" spans="7:13" x14ac:dyDescent="0.3">
      <c r="G49" s="68">
        <v>43531</v>
      </c>
      <c r="H49" s="70">
        <v>114.6948776</v>
      </c>
      <c r="I49" s="75">
        <f t="shared" si="0"/>
        <v>112.80146203247544</v>
      </c>
      <c r="J49" s="82">
        <f t="shared" si="1"/>
        <v>1.8934155675245563</v>
      </c>
      <c r="K49" s="82">
        <f t="shared" si="2"/>
        <v>1.8934155675245563</v>
      </c>
      <c r="L49" s="77">
        <f t="shared" si="3"/>
        <v>3.5850225113443375</v>
      </c>
      <c r="M49" s="67">
        <f t="shared" si="4"/>
        <v>1.6508283605549238E-2</v>
      </c>
    </row>
    <row r="50" spans="7:13" x14ac:dyDescent="0.3">
      <c r="G50" s="68">
        <v>43532</v>
      </c>
      <c r="H50" s="70">
        <v>112.81276699999999</v>
      </c>
      <c r="I50" s="75">
        <f t="shared" si="0"/>
        <v>112.99080358922791</v>
      </c>
      <c r="J50" s="82">
        <f t="shared" si="1"/>
        <v>-0.17803658922791499</v>
      </c>
      <c r="K50" s="82">
        <f t="shared" si="2"/>
        <v>0.17803658922791499</v>
      </c>
      <c r="L50" s="77">
        <f t="shared" si="3"/>
        <v>3.1697027103909335E-2</v>
      </c>
      <c r="M50" s="67">
        <f t="shared" si="4"/>
        <v>1.5781599367021553E-3</v>
      </c>
    </row>
    <row r="51" spans="7:13" x14ac:dyDescent="0.3">
      <c r="G51" s="68">
        <v>43535</v>
      </c>
      <c r="H51" s="70">
        <v>113.96294399999999</v>
      </c>
      <c r="I51" s="75">
        <f t="shared" si="0"/>
        <v>112.97299993030512</v>
      </c>
      <c r="J51" s="82">
        <f t="shared" si="1"/>
        <v>0.98994406969487159</v>
      </c>
      <c r="K51" s="82">
        <f t="shared" si="2"/>
        <v>0.98994406969487159</v>
      </c>
      <c r="L51" s="77">
        <f t="shared" si="3"/>
        <v>0.97998926112404472</v>
      </c>
      <c r="M51" s="67">
        <f t="shared" si="4"/>
        <v>8.6865434934260011E-3</v>
      </c>
    </row>
    <row r="52" spans="7:13" x14ac:dyDescent="0.3">
      <c r="G52" s="68">
        <v>43536</v>
      </c>
      <c r="H52" s="70">
        <v>113.4401321</v>
      </c>
      <c r="I52" s="75">
        <f t="shared" si="0"/>
        <v>113.07199433727462</v>
      </c>
      <c r="J52" s="82">
        <f t="shared" si="1"/>
        <v>0.36813776272538234</v>
      </c>
      <c r="K52" s="82">
        <f t="shared" si="2"/>
        <v>0.36813776272538234</v>
      </c>
      <c r="L52" s="77">
        <f t="shared" si="3"/>
        <v>0.1355254123444499</v>
      </c>
      <c r="M52" s="67">
        <f t="shared" si="4"/>
        <v>3.2452162732044486E-3</v>
      </c>
    </row>
    <row r="53" spans="7:13" x14ac:dyDescent="0.3">
      <c r="G53" s="68">
        <v>43537</v>
      </c>
      <c r="H53" s="70">
        <v>110.27477260000001</v>
      </c>
      <c r="I53" s="75">
        <f t="shared" si="0"/>
        <v>113.10880811354716</v>
      </c>
      <c r="J53" s="82">
        <f t="shared" si="1"/>
        <v>-2.8340355135471498</v>
      </c>
      <c r="K53" s="82">
        <f t="shared" si="2"/>
        <v>2.8340355135471498</v>
      </c>
      <c r="L53" s="77">
        <f t="shared" si="3"/>
        <v>8.0317572920464571</v>
      </c>
      <c r="M53" s="67">
        <f t="shared" si="4"/>
        <v>2.5699762935146146E-2</v>
      </c>
    </row>
    <row r="54" spans="7:13" x14ac:dyDescent="0.3">
      <c r="G54" s="68">
        <v>43538</v>
      </c>
      <c r="H54" s="70">
        <v>114.4001999</v>
      </c>
      <c r="I54" s="75">
        <f t="shared" si="0"/>
        <v>112.82540456219245</v>
      </c>
      <c r="J54" s="82">
        <f t="shared" si="1"/>
        <v>1.5747953378075579</v>
      </c>
      <c r="K54" s="82">
        <f t="shared" si="2"/>
        <v>1.5747953378075579</v>
      </c>
      <c r="L54" s="77">
        <f t="shared" si="3"/>
        <v>2.4799803559804201</v>
      </c>
      <c r="M54" s="67">
        <f t="shared" si="4"/>
        <v>1.3765669458481058E-2</v>
      </c>
    </row>
    <row r="55" spans="7:13" x14ac:dyDescent="0.3">
      <c r="G55" s="68">
        <v>43539</v>
      </c>
      <c r="H55" s="70">
        <v>114.45724490000001</v>
      </c>
      <c r="I55" s="75">
        <f t="shared" si="0"/>
        <v>112.9828840959732</v>
      </c>
      <c r="J55" s="82">
        <f t="shared" si="1"/>
        <v>1.4743608040268015</v>
      </c>
      <c r="K55" s="82">
        <f t="shared" si="2"/>
        <v>1.4743608040268015</v>
      </c>
      <c r="L55" s="77">
        <f t="shared" si="3"/>
        <v>2.1737397804505565</v>
      </c>
      <c r="M55" s="67">
        <f t="shared" si="4"/>
        <v>1.2881323548499999E-2</v>
      </c>
    </row>
    <row r="56" spans="7:13" x14ac:dyDescent="0.3">
      <c r="G56" s="68">
        <v>43542</v>
      </c>
      <c r="H56" s="70">
        <v>112.2519302</v>
      </c>
      <c r="I56" s="75">
        <f t="shared" si="0"/>
        <v>113.13032017637589</v>
      </c>
      <c r="J56" s="82">
        <f t="shared" si="1"/>
        <v>-0.87838997637588534</v>
      </c>
      <c r="K56" s="82">
        <f t="shared" si="2"/>
        <v>0.87838997637588534</v>
      </c>
      <c r="L56" s="77">
        <f t="shared" si="3"/>
        <v>0.77156895059762842</v>
      </c>
      <c r="M56" s="67">
        <f t="shared" si="4"/>
        <v>7.8251658996941267E-3</v>
      </c>
    </row>
    <row r="57" spans="7:13" x14ac:dyDescent="0.3">
      <c r="G57" s="68">
        <v>43543</v>
      </c>
      <c r="H57" s="70">
        <v>113.2120056</v>
      </c>
      <c r="I57" s="75">
        <f t="shared" si="0"/>
        <v>113.04248117873831</v>
      </c>
      <c r="J57" s="82">
        <f t="shared" si="1"/>
        <v>0.16952442126168421</v>
      </c>
      <c r="K57" s="82">
        <f t="shared" si="2"/>
        <v>0.16952442126168421</v>
      </c>
      <c r="L57" s="77">
        <f t="shared" si="3"/>
        <v>2.8738529404108971E-2</v>
      </c>
      <c r="M57" s="67">
        <f t="shared" si="4"/>
        <v>1.4974067490743598E-3</v>
      </c>
    </row>
    <row r="58" spans="7:13" x14ac:dyDescent="0.3">
      <c r="G58" s="68">
        <v>43544</v>
      </c>
      <c r="H58" s="70">
        <v>113.9914551</v>
      </c>
      <c r="I58" s="75">
        <f t="shared" si="0"/>
        <v>113.0594336208645</v>
      </c>
      <c r="J58" s="82">
        <f t="shared" si="1"/>
        <v>0.93202147913549993</v>
      </c>
      <c r="K58" s="82">
        <f t="shared" si="2"/>
        <v>0.93202147913549993</v>
      </c>
      <c r="L58" s="77">
        <f t="shared" si="3"/>
        <v>0.86866403756992516</v>
      </c>
      <c r="M58" s="67">
        <f t="shared" si="4"/>
        <v>8.1762398621710378E-3</v>
      </c>
    </row>
    <row r="59" spans="7:13" x14ac:dyDescent="0.3">
      <c r="G59" s="68">
        <v>43545</v>
      </c>
      <c r="H59" s="70">
        <v>112.93633269999999</v>
      </c>
      <c r="I59" s="75">
        <f t="shared" si="0"/>
        <v>113.15263576877804</v>
      </c>
      <c r="J59" s="82">
        <f t="shared" si="1"/>
        <v>-0.21630306877804628</v>
      </c>
      <c r="K59" s="82">
        <f t="shared" si="2"/>
        <v>0.21630306877804628</v>
      </c>
      <c r="L59" s="77">
        <f t="shared" si="3"/>
        <v>4.6787017562800223E-2</v>
      </c>
      <c r="M59" s="67">
        <f t="shared" si="4"/>
        <v>1.915265562523851E-3</v>
      </c>
    </row>
    <row r="60" spans="7:13" x14ac:dyDescent="0.3">
      <c r="G60" s="68">
        <v>43546</v>
      </c>
      <c r="H60" s="70">
        <v>112.6986847</v>
      </c>
      <c r="I60" s="75">
        <f t="shared" si="0"/>
        <v>113.13100546190024</v>
      </c>
      <c r="J60" s="82">
        <f t="shared" si="1"/>
        <v>-0.43232076190024316</v>
      </c>
      <c r="K60" s="82">
        <f t="shared" si="2"/>
        <v>0.43232076190024316</v>
      </c>
      <c r="L60" s="77">
        <f t="shared" si="3"/>
        <v>0.18690124117000673</v>
      </c>
      <c r="M60" s="67">
        <f t="shared" si="4"/>
        <v>3.836076375257316E-3</v>
      </c>
    </row>
    <row r="61" spans="7:13" x14ac:dyDescent="0.3">
      <c r="G61" s="68">
        <v>43549</v>
      </c>
      <c r="H61" s="70">
        <v>114.3716965</v>
      </c>
      <c r="I61" s="75">
        <f t="shared" si="0"/>
        <v>113.08777338571022</v>
      </c>
      <c r="J61" s="82">
        <f t="shared" si="1"/>
        <v>1.2839231142897773</v>
      </c>
      <c r="K61" s="82">
        <f t="shared" si="2"/>
        <v>1.2839231142897773</v>
      </c>
      <c r="L61" s="77">
        <f t="shared" si="3"/>
        <v>1.6484585634075606</v>
      </c>
      <c r="M61" s="67">
        <f t="shared" si="4"/>
        <v>1.1225881521218646E-2</v>
      </c>
    </row>
    <row r="62" spans="7:13" x14ac:dyDescent="0.3">
      <c r="G62" s="68">
        <v>43550</v>
      </c>
      <c r="H62" s="70">
        <v>114.83745570000001</v>
      </c>
      <c r="I62" s="75">
        <f t="shared" si="0"/>
        <v>113.2161656971392</v>
      </c>
      <c r="J62" s="82">
        <f t="shared" si="1"/>
        <v>1.6212900028608033</v>
      </c>
      <c r="K62" s="82">
        <f t="shared" si="2"/>
        <v>1.6212900028608033</v>
      </c>
      <c r="L62" s="77">
        <f t="shared" si="3"/>
        <v>2.6285812733763834</v>
      </c>
      <c r="M62" s="67">
        <f t="shared" si="4"/>
        <v>1.4118128906445314E-2</v>
      </c>
    </row>
    <row r="63" spans="7:13" x14ac:dyDescent="0.3">
      <c r="G63" s="68">
        <v>43551</v>
      </c>
      <c r="H63" s="70">
        <v>114.73290249999999</v>
      </c>
      <c r="I63" s="75">
        <f t="shared" si="0"/>
        <v>113.37829469742528</v>
      </c>
      <c r="J63" s="82">
        <f t="shared" si="1"/>
        <v>1.3546078025747192</v>
      </c>
      <c r="K63" s="82">
        <f t="shared" si="2"/>
        <v>1.3546078025747192</v>
      </c>
      <c r="L63" s="77">
        <f t="shared" si="3"/>
        <v>1.8349622987963095</v>
      </c>
      <c r="M63" s="67">
        <f t="shared" si="4"/>
        <v>1.1806620185301417E-2</v>
      </c>
    </row>
    <row r="64" spans="7:13" x14ac:dyDescent="0.3">
      <c r="G64" s="68">
        <v>43552</v>
      </c>
      <c r="H64" s="70">
        <v>114.8089447</v>
      </c>
      <c r="I64" s="75">
        <f t="shared" si="0"/>
        <v>113.51375547768275</v>
      </c>
      <c r="J64" s="82">
        <f t="shared" si="1"/>
        <v>1.2951892223172479</v>
      </c>
      <c r="K64" s="82">
        <f t="shared" si="2"/>
        <v>1.2951892223172479</v>
      </c>
      <c r="L64" s="77">
        <f t="shared" si="3"/>
        <v>1.6775151216067574</v>
      </c>
      <c r="M64" s="67">
        <f t="shared" si="4"/>
        <v>1.1281257098056472E-2</v>
      </c>
    </row>
    <row r="65" spans="7:13" x14ac:dyDescent="0.3">
      <c r="G65" s="68">
        <v>43553</v>
      </c>
      <c r="H65" s="70">
        <v>115.8260574</v>
      </c>
      <c r="I65" s="75">
        <f t="shared" si="0"/>
        <v>113.64327439991447</v>
      </c>
      <c r="J65" s="82">
        <f t="shared" si="1"/>
        <v>2.1827830000855215</v>
      </c>
      <c r="K65" s="82">
        <f t="shared" si="2"/>
        <v>2.1827830000855215</v>
      </c>
      <c r="L65" s="77">
        <f t="shared" si="3"/>
        <v>4.7645416254623498</v>
      </c>
      <c r="M65" s="67">
        <f t="shared" si="4"/>
        <v>1.8845353533422794E-2</v>
      </c>
    </row>
    <row r="66" spans="7:13" x14ac:dyDescent="0.3">
      <c r="G66" s="68">
        <v>43556</v>
      </c>
      <c r="H66" s="70">
        <v>116.91919710000001</v>
      </c>
      <c r="I66" s="75">
        <f t="shared" si="0"/>
        <v>113.86155269992304</v>
      </c>
      <c r="J66" s="82">
        <f t="shared" si="1"/>
        <v>3.0576444000769669</v>
      </c>
      <c r="K66" s="82">
        <f t="shared" si="2"/>
        <v>3.0576444000769669</v>
      </c>
      <c r="L66" s="77">
        <f t="shared" si="3"/>
        <v>9.3491892773220346</v>
      </c>
      <c r="M66" s="67">
        <f t="shared" si="4"/>
        <v>2.6151773839686816E-2</v>
      </c>
    </row>
    <row r="67" spans="7:13" x14ac:dyDescent="0.3">
      <c r="G67" s="68">
        <v>43557</v>
      </c>
      <c r="H67" s="70">
        <v>118.373558</v>
      </c>
      <c r="I67" s="75">
        <f t="shared" si="0"/>
        <v>114.16731713993073</v>
      </c>
      <c r="J67" s="82">
        <f t="shared" si="1"/>
        <v>4.206240860069272</v>
      </c>
      <c r="K67" s="82">
        <f t="shared" si="2"/>
        <v>4.206240860069272</v>
      </c>
      <c r="L67" s="77">
        <f t="shared" si="3"/>
        <v>17.69246217291629</v>
      </c>
      <c r="M67" s="67">
        <f t="shared" si="4"/>
        <v>3.5533618581180704E-2</v>
      </c>
    </row>
    <row r="68" spans="7:13" x14ac:dyDescent="0.3">
      <c r="G68" s="68">
        <v>43558</v>
      </c>
      <c r="H68" s="70">
        <v>119.44769290000001</v>
      </c>
      <c r="I68" s="75">
        <f t="shared" si="0"/>
        <v>114.58794122593766</v>
      </c>
      <c r="J68" s="82">
        <f t="shared" si="1"/>
        <v>4.8597516740623519</v>
      </c>
      <c r="K68" s="82">
        <f t="shared" si="2"/>
        <v>4.8597516740623519</v>
      </c>
      <c r="L68" s="77">
        <f t="shared" si="3"/>
        <v>23.617186333551832</v>
      </c>
      <c r="M68" s="67">
        <f t="shared" si="4"/>
        <v>4.0685186595699849E-2</v>
      </c>
    </row>
    <row r="69" spans="7:13" x14ac:dyDescent="0.3">
      <c r="G69" s="68">
        <v>43559</v>
      </c>
      <c r="H69" s="70">
        <v>120.91155240000001</v>
      </c>
      <c r="I69" s="75">
        <f t="shared" si="0"/>
        <v>115.07391639334389</v>
      </c>
      <c r="J69" s="82">
        <f t="shared" si="1"/>
        <v>5.8376360066561119</v>
      </c>
      <c r="K69" s="82">
        <f t="shared" si="2"/>
        <v>5.8376360066561119</v>
      </c>
      <c r="L69" s="77">
        <f t="shared" si="3"/>
        <v>34.077994146207921</v>
      </c>
      <c r="M69" s="67">
        <f t="shared" si="4"/>
        <v>4.8280217156951431E-2</v>
      </c>
    </row>
    <row r="70" spans="7:13" x14ac:dyDescent="0.3">
      <c r="G70" s="68">
        <v>43560</v>
      </c>
      <c r="H70" s="70">
        <v>121.47238919999999</v>
      </c>
      <c r="I70" s="75">
        <f t="shared" ref="I70:I133" si="5">alpha*H69+(1-alpha)*I69</f>
        <v>115.65767999400951</v>
      </c>
      <c r="J70" s="82">
        <f t="shared" ref="J70:J133" si="6">H70-I70</f>
        <v>5.8147092059904821</v>
      </c>
      <c r="K70" s="82">
        <f t="shared" ref="K70:K133" si="7">ABS(J70)</f>
        <v>5.8147092059904821</v>
      </c>
      <c r="L70" s="77">
        <f t="shared" ref="L70:L133" si="8">J70^2</f>
        <v>33.810843150230461</v>
      </c>
      <c r="M70" s="67">
        <f t="shared" ref="M70:M133" si="9">K70/H70</f>
        <v>4.7868567040504725E-2</v>
      </c>
    </row>
    <row r="71" spans="7:13" x14ac:dyDescent="0.3">
      <c r="G71" s="68">
        <v>43563</v>
      </c>
      <c r="H71" s="70">
        <v>120.15110780000001</v>
      </c>
      <c r="I71" s="75">
        <f t="shared" si="5"/>
        <v>116.23915091460856</v>
      </c>
      <c r="J71" s="82">
        <f t="shared" si="6"/>
        <v>3.9119568853914473</v>
      </c>
      <c r="K71" s="82">
        <f t="shared" si="7"/>
        <v>3.9119568853914473</v>
      </c>
      <c r="L71" s="77">
        <f t="shared" si="8"/>
        <v>15.303406673161552</v>
      </c>
      <c r="M71" s="67">
        <f t="shared" si="9"/>
        <v>3.255864183876836E-2</v>
      </c>
    </row>
    <row r="72" spans="7:13" x14ac:dyDescent="0.3">
      <c r="G72" s="68">
        <v>43564</v>
      </c>
      <c r="H72" s="70">
        <v>120.15110780000001</v>
      </c>
      <c r="I72" s="75">
        <f t="shared" si="5"/>
        <v>116.6303466031477</v>
      </c>
      <c r="J72" s="82">
        <f t="shared" si="6"/>
        <v>3.5207611968523054</v>
      </c>
      <c r="K72" s="82">
        <f t="shared" si="7"/>
        <v>3.5207611968523054</v>
      </c>
      <c r="L72" s="77">
        <f t="shared" si="8"/>
        <v>12.395759405260877</v>
      </c>
      <c r="M72" s="67">
        <f t="shared" si="9"/>
        <v>2.9302777654891546E-2</v>
      </c>
    </row>
    <row r="73" spans="7:13" x14ac:dyDescent="0.3">
      <c r="G73" s="68">
        <v>43565</v>
      </c>
      <c r="H73" s="70">
        <v>121.47238919999999</v>
      </c>
      <c r="I73" s="75">
        <f t="shared" si="5"/>
        <v>116.98242272283294</v>
      </c>
      <c r="J73" s="82">
        <f t="shared" si="6"/>
        <v>4.4899664771670587</v>
      </c>
      <c r="K73" s="82">
        <f t="shared" si="7"/>
        <v>4.4899664771670587</v>
      </c>
      <c r="L73" s="77">
        <f t="shared" si="8"/>
        <v>20.159798966083969</v>
      </c>
      <c r="M73" s="67">
        <f t="shared" si="9"/>
        <v>3.6962856388495724E-2</v>
      </c>
    </row>
    <row r="74" spans="7:13" x14ac:dyDescent="0.3">
      <c r="G74" s="68">
        <v>43566</v>
      </c>
      <c r="H74" s="70">
        <v>120.49331669999999</v>
      </c>
      <c r="I74" s="75">
        <f t="shared" si="5"/>
        <v>117.43141937054963</v>
      </c>
      <c r="J74" s="82">
        <f t="shared" si="6"/>
        <v>3.0618973294503604</v>
      </c>
      <c r="K74" s="82">
        <f t="shared" si="7"/>
        <v>3.0618973294503604</v>
      </c>
      <c r="L74" s="77">
        <f t="shared" si="8"/>
        <v>9.3752152560952489</v>
      </c>
      <c r="M74" s="67">
        <f t="shared" si="9"/>
        <v>2.541134573524741E-2</v>
      </c>
    </row>
    <row r="75" spans="7:13" x14ac:dyDescent="0.3">
      <c r="G75" s="68">
        <v>43567</v>
      </c>
      <c r="H75" s="70">
        <v>120.87353520000001</v>
      </c>
      <c r="I75" s="75">
        <f t="shared" si="5"/>
        <v>117.73760910349468</v>
      </c>
      <c r="J75" s="82">
        <f t="shared" si="6"/>
        <v>3.1359260965053295</v>
      </c>
      <c r="K75" s="82">
        <f t="shared" si="7"/>
        <v>3.1359260965053295</v>
      </c>
      <c r="L75" s="77">
        <f t="shared" si="8"/>
        <v>9.8340324827431527</v>
      </c>
      <c r="M75" s="67">
        <f t="shared" si="9"/>
        <v>2.5943860178463032E-2</v>
      </c>
    </row>
    <row r="76" spans="7:13" x14ac:dyDescent="0.3">
      <c r="G76" s="68">
        <v>43570</v>
      </c>
      <c r="H76" s="70">
        <v>121.8716354</v>
      </c>
      <c r="I76" s="75">
        <f t="shared" si="5"/>
        <v>118.05120171314522</v>
      </c>
      <c r="J76" s="82">
        <f t="shared" si="6"/>
        <v>3.8204336868547841</v>
      </c>
      <c r="K76" s="82">
        <f t="shared" si="7"/>
        <v>3.8204336868547841</v>
      </c>
      <c r="L76" s="77">
        <f t="shared" si="8"/>
        <v>14.595713555654839</v>
      </c>
      <c r="M76" s="67">
        <f t="shared" si="9"/>
        <v>3.1348013623642437E-2</v>
      </c>
    </row>
    <row r="77" spans="7:13" x14ac:dyDescent="0.3">
      <c r="G77" s="68">
        <v>43571</v>
      </c>
      <c r="H77" s="70">
        <v>123.09785460000001</v>
      </c>
      <c r="I77" s="75">
        <f t="shared" si="5"/>
        <v>118.43324508183071</v>
      </c>
      <c r="J77" s="82">
        <f t="shared" si="6"/>
        <v>4.6646095181692999</v>
      </c>
      <c r="K77" s="82">
        <f t="shared" si="7"/>
        <v>4.6646095181692999</v>
      </c>
      <c r="L77" s="77">
        <f t="shared" si="8"/>
        <v>21.758581956995627</v>
      </c>
      <c r="M77" s="67">
        <f t="shared" si="9"/>
        <v>3.7893507838351062E-2</v>
      </c>
    </row>
    <row r="78" spans="7:13" x14ac:dyDescent="0.3">
      <c r="G78" s="68">
        <v>43572</v>
      </c>
      <c r="H78" s="70">
        <v>123.38301850000001</v>
      </c>
      <c r="I78" s="75">
        <f t="shared" si="5"/>
        <v>118.89970603364763</v>
      </c>
      <c r="J78" s="82">
        <f t="shared" si="6"/>
        <v>4.4833124663523733</v>
      </c>
      <c r="K78" s="82">
        <f t="shared" si="7"/>
        <v>4.4833124663523733</v>
      </c>
      <c r="L78" s="77">
        <f t="shared" si="8"/>
        <v>20.1000906709506</v>
      </c>
      <c r="M78" s="67">
        <f t="shared" si="9"/>
        <v>3.6336543884703011E-2</v>
      </c>
    </row>
    <row r="79" spans="7:13" x14ac:dyDescent="0.3">
      <c r="G79" s="68">
        <v>43573</v>
      </c>
      <c r="H79" s="70">
        <v>123.8487854</v>
      </c>
      <c r="I79" s="75">
        <f t="shared" si="5"/>
        <v>119.34803728028288</v>
      </c>
      <c r="J79" s="82">
        <f t="shared" si="6"/>
        <v>4.500748119717116</v>
      </c>
      <c r="K79" s="82">
        <f t="shared" si="7"/>
        <v>4.500748119717116</v>
      </c>
      <c r="L79" s="77">
        <f t="shared" si="8"/>
        <v>20.256733637137156</v>
      </c>
      <c r="M79" s="67">
        <f t="shared" si="9"/>
        <v>3.6340672257550589E-2</v>
      </c>
    </row>
    <row r="80" spans="7:13" x14ac:dyDescent="0.3">
      <c r="G80" s="68">
        <v>43577</v>
      </c>
      <c r="H80" s="70">
        <v>124.47615810000001</v>
      </c>
      <c r="I80" s="75">
        <f t="shared" si="5"/>
        <v>119.7981120922546</v>
      </c>
      <c r="J80" s="82">
        <f t="shared" si="6"/>
        <v>4.678046007745408</v>
      </c>
      <c r="K80" s="82">
        <f t="shared" si="7"/>
        <v>4.678046007745408</v>
      </c>
      <c r="L80" s="77">
        <f t="shared" si="8"/>
        <v>21.88411445058275</v>
      </c>
      <c r="M80" s="67">
        <f t="shared" si="9"/>
        <v>3.7581863701056886E-2</v>
      </c>
    </row>
    <row r="81" spans="7:13" x14ac:dyDescent="0.3">
      <c r="G81" s="68">
        <v>43578</v>
      </c>
      <c r="H81" s="70">
        <v>123.4305573</v>
      </c>
      <c r="I81" s="75">
        <f t="shared" si="5"/>
        <v>120.26591669302914</v>
      </c>
      <c r="J81" s="82">
        <f t="shared" si="6"/>
        <v>3.1646406069708632</v>
      </c>
      <c r="K81" s="82">
        <f t="shared" si="7"/>
        <v>3.1646406069708632</v>
      </c>
      <c r="L81" s="77">
        <f t="shared" si="8"/>
        <v>10.014950171288914</v>
      </c>
      <c r="M81" s="67">
        <f t="shared" si="9"/>
        <v>2.5639036849514924E-2</v>
      </c>
    </row>
    <row r="82" spans="7:13" x14ac:dyDescent="0.3">
      <c r="G82" s="68">
        <v>43579</v>
      </c>
      <c r="H82" s="70">
        <v>122.2328339</v>
      </c>
      <c r="I82" s="75">
        <f t="shared" si="5"/>
        <v>120.58238075372623</v>
      </c>
      <c r="J82" s="82">
        <f t="shared" si="6"/>
        <v>1.6504531462737759</v>
      </c>
      <c r="K82" s="82">
        <f t="shared" si="7"/>
        <v>1.6504531462737759</v>
      </c>
      <c r="L82" s="77">
        <f t="shared" si="8"/>
        <v>2.723995588045006</v>
      </c>
      <c r="M82" s="67">
        <f t="shared" si="9"/>
        <v>1.3502535232260339E-2</v>
      </c>
    </row>
    <row r="83" spans="7:13" x14ac:dyDescent="0.3">
      <c r="G83" s="68">
        <v>43580</v>
      </c>
      <c r="H83" s="70">
        <v>121.3298035</v>
      </c>
      <c r="I83" s="75">
        <f t="shared" si="5"/>
        <v>120.74742606835362</v>
      </c>
      <c r="J83" s="82">
        <f t="shared" si="6"/>
        <v>0.58237743164637834</v>
      </c>
      <c r="K83" s="82">
        <f t="shared" si="7"/>
        <v>0.58237743164637834</v>
      </c>
      <c r="L83" s="77">
        <f t="shared" si="8"/>
        <v>0.3391634728910321</v>
      </c>
      <c r="M83" s="67">
        <f t="shared" si="9"/>
        <v>4.7999536374949978E-3</v>
      </c>
    </row>
    <row r="84" spans="7:13" x14ac:dyDescent="0.3">
      <c r="G84" s="68">
        <v>43581</v>
      </c>
      <c r="H84" s="70">
        <v>121.6435013</v>
      </c>
      <c r="I84" s="75">
        <f t="shared" si="5"/>
        <v>120.80566381151826</v>
      </c>
      <c r="J84" s="82">
        <f t="shared" si="6"/>
        <v>0.837837488481739</v>
      </c>
      <c r="K84" s="82">
        <f t="shared" si="7"/>
        <v>0.837837488481739</v>
      </c>
      <c r="L84" s="77">
        <f t="shared" si="8"/>
        <v>0.70197165710538811</v>
      </c>
      <c r="M84" s="67">
        <f t="shared" si="9"/>
        <v>6.8876469316305269E-3</v>
      </c>
    </row>
    <row r="85" spans="7:13" x14ac:dyDescent="0.3">
      <c r="G85" s="68">
        <v>43584</v>
      </c>
      <c r="H85" s="70">
        <v>121.3298035</v>
      </c>
      <c r="I85" s="75">
        <f t="shared" si="5"/>
        <v>120.88944756036643</v>
      </c>
      <c r="J85" s="82">
        <f t="shared" si="6"/>
        <v>0.44035593963356234</v>
      </c>
      <c r="K85" s="82">
        <f t="shared" si="7"/>
        <v>0.44035593963356234</v>
      </c>
      <c r="L85" s="77">
        <f t="shared" si="8"/>
        <v>0.19391335357055761</v>
      </c>
      <c r="M85" s="67">
        <f t="shared" si="9"/>
        <v>3.6294127817784057E-3</v>
      </c>
    </row>
    <row r="86" spans="7:13" x14ac:dyDescent="0.3">
      <c r="G86" s="68">
        <v>43585</v>
      </c>
      <c r="H86" s="70">
        <v>122.18530269999999</v>
      </c>
      <c r="I86" s="75">
        <f t="shared" si="5"/>
        <v>120.93348315432979</v>
      </c>
      <c r="J86" s="82">
        <f t="shared" si="6"/>
        <v>1.2518195456702017</v>
      </c>
      <c r="K86" s="82">
        <f t="shared" si="7"/>
        <v>1.2518195456702017</v>
      </c>
      <c r="L86" s="77">
        <f t="shared" si="8"/>
        <v>1.5670521749219501</v>
      </c>
      <c r="M86" s="67">
        <f t="shared" si="9"/>
        <v>1.0245254691096344E-2</v>
      </c>
    </row>
    <row r="87" spans="7:13" x14ac:dyDescent="0.3">
      <c r="G87" s="68">
        <v>43586</v>
      </c>
      <c r="H87" s="70">
        <v>121.130188</v>
      </c>
      <c r="I87" s="75">
        <f t="shared" si="5"/>
        <v>121.05866510889682</v>
      </c>
      <c r="J87" s="82">
        <f t="shared" si="6"/>
        <v>7.1522891103185771E-2</v>
      </c>
      <c r="K87" s="82">
        <f t="shared" si="7"/>
        <v>7.1522891103185771E-2</v>
      </c>
      <c r="L87" s="77">
        <f t="shared" si="8"/>
        <v>5.11552395175817E-3</v>
      </c>
      <c r="M87" s="67">
        <f t="shared" si="9"/>
        <v>5.9046297445840474E-4</v>
      </c>
    </row>
    <row r="88" spans="7:13" x14ac:dyDescent="0.3">
      <c r="G88" s="68">
        <v>43587</v>
      </c>
      <c r="H88" s="70">
        <v>121.4818954</v>
      </c>
      <c r="I88" s="75">
        <f t="shared" si="5"/>
        <v>121.06581739800714</v>
      </c>
      <c r="J88" s="82">
        <f t="shared" si="6"/>
        <v>0.41607800199285805</v>
      </c>
      <c r="K88" s="82">
        <f t="shared" si="7"/>
        <v>0.41607800199285805</v>
      </c>
      <c r="L88" s="77">
        <f t="shared" si="8"/>
        <v>0.1731209037423688</v>
      </c>
      <c r="M88" s="67">
        <f t="shared" si="9"/>
        <v>3.4250206635552546E-3</v>
      </c>
    </row>
    <row r="89" spans="7:13" x14ac:dyDescent="0.3">
      <c r="G89" s="68">
        <v>43588</v>
      </c>
      <c r="H89" s="70">
        <v>132.66050720000001</v>
      </c>
      <c r="I89" s="75">
        <f t="shared" si="5"/>
        <v>121.10742519820643</v>
      </c>
      <c r="J89" s="82">
        <f t="shared" si="6"/>
        <v>11.553082001793584</v>
      </c>
      <c r="K89" s="82">
        <f t="shared" si="7"/>
        <v>11.553082001793584</v>
      </c>
      <c r="L89" s="77">
        <f t="shared" si="8"/>
        <v>133.47370374016685</v>
      </c>
      <c r="M89" s="67">
        <f t="shared" si="9"/>
        <v>8.7087575991067687E-2</v>
      </c>
    </row>
    <row r="90" spans="7:13" x14ac:dyDescent="0.3">
      <c r="G90" s="68">
        <v>43591</v>
      </c>
      <c r="H90" s="70">
        <v>135.44564819999999</v>
      </c>
      <c r="I90" s="75">
        <f t="shared" si="5"/>
        <v>122.26273339838579</v>
      </c>
      <c r="J90" s="82">
        <f t="shared" si="6"/>
        <v>13.182914801614203</v>
      </c>
      <c r="K90" s="82">
        <f t="shared" si="7"/>
        <v>13.182914801614203</v>
      </c>
      <c r="L90" s="77">
        <f t="shared" si="8"/>
        <v>173.78924266661883</v>
      </c>
      <c r="M90" s="67">
        <f t="shared" si="9"/>
        <v>9.7329925153063754E-2</v>
      </c>
    </row>
    <row r="91" spans="7:13" x14ac:dyDescent="0.3">
      <c r="G91" s="68">
        <v>43592</v>
      </c>
      <c r="H91" s="70">
        <v>132.58445739999999</v>
      </c>
      <c r="I91" s="75">
        <f t="shared" si="5"/>
        <v>123.58102487854723</v>
      </c>
      <c r="J91" s="82">
        <f t="shared" si="6"/>
        <v>9.0034325214527655</v>
      </c>
      <c r="K91" s="82">
        <f t="shared" si="7"/>
        <v>9.0034325214527655</v>
      </c>
      <c r="L91" s="77">
        <f t="shared" si="8"/>
        <v>81.061797168353309</v>
      </c>
      <c r="M91" s="67">
        <f t="shared" si="9"/>
        <v>6.7907149133551198E-2</v>
      </c>
    </row>
    <row r="92" spans="7:13" x14ac:dyDescent="0.3">
      <c r="G92" s="68">
        <v>43593</v>
      </c>
      <c r="H92" s="70">
        <v>137.15666200000001</v>
      </c>
      <c r="I92" s="75">
        <f t="shared" si="5"/>
        <v>124.4813681306925</v>
      </c>
      <c r="J92" s="82">
        <f t="shared" si="6"/>
        <v>12.675293869307509</v>
      </c>
      <c r="K92" s="82">
        <f t="shared" si="7"/>
        <v>12.675293869307509</v>
      </c>
      <c r="L92" s="77">
        <f t="shared" si="8"/>
        <v>160.66307467330452</v>
      </c>
      <c r="M92" s="67">
        <f t="shared" si="9"/>
        <v>9.2414715293286362E-2</v>
      </c>
    </row>
    <row r="93" spans="7:13" x14ac:dyDescent="0.3">
      <c r="G93" s="68">
        <v>43594</v>
      </c>
      <c r="H93" s="70">
        <v>135.02742000000001</v>
      </c>
      <c r="I93" s="75">
        <f t="shared" si="5"/>
        <v>125.74889751762325</v>
      </c>
      <c r="J93" s="82">
        <f t="shared" si="6"/>
        <v>9.2785224823767578</v>
      </c>
      <c r="K93" s="82">
        <f t="shared" si="7"/>
        <v>9.2785224823767578</v>
      </c>
      <c r="L93" s="77">
        <f t="shared" si="8"/>
        <v>86.090979455970952</v>
      </c>
      <c r="M93" s="67">
        <f t="shared" si="9"/>
        <v>6.8715839215299807E-2</v>
      </c>
    </row>
    <row r="94" spans="7:13" x14ac:dyDescent="0.3">
      <c r="G94" s="68">
        <v>43595</v>
      </c>
      <c r="H94" s="70">
        <v>137.46556090000001</v>
      </c>
      <c r="I94" s="75">
        <f t="shared" si="5"/>
        <v>126.67674976586092</v>
      </c>
      <c r="J94" s="82">
        <f t="shared" si="6"/>
        <v>10.788811134139095</v>
      </c>
      <c r="K94" s="82">
        <f t="shared" si="7"/>
        <v>10.788811134139095</v>
      </c>
      <c r="L94" s="77">
        <f t="shared" si="8"/>
        <v>116.39844568812372</v>
      </c>
      <c r="M94" s="67">
        <f t="shared" si="9"/>
        <v>7.8483738497873434E-2</v>
      </c>
    </row>
    <row r="95" spans="7:13" x14ac:dyDescent="0.3">
      <c r="G95" s="68">
        <v>43598</v>
      </c>
      <c r="H95" s="70">
        <v>132.60079959999999</v>
      </c>
      <c r="I95" s="75">
        <f t="shared" si="5"/>
        <v>127.75563087927483</v>
      </c>
      <c r="J95" s="82">
        <f t="shared" si="6"/>
        <v>4.8451687207251553</v>
      </c>
      <c r="K95" s="82">
        <f t="shared" si="7"/>
        <v>4.8451687207251553</v>
      </c>
      <c r="L95" s="77">
        <f t="shared" si="8"/>
        <v>23.475659932293439</v>
      </c>
      <c r="M95" s="67">
        <f t="shared" si="9"/>
        <v>3.6539513602790945E-2</v>
      </c>
    </row>
    <row r="96" spans="7:13" x14ac:dyDescent="0.3">
      <c r="G96" s="68">
        <v>43599</v>
      </c>
      <c r="H96" s="70">
        <v>135.12471009999999</v>
      </c>
      <c r="I96" s="75">
        <f t="shared" si="5"/>
        <v>128.24014775134737</v>
      </c>
      <c r="J96" s="82">
        <f t="shared" si="6"/>
        <v>6.8845623486526222</v>
      </c>
      <c r="K96" s="82">
        <f t="shared" si="7"/>
        <v>6.8845623486526222</v>
      </c>
      <c r="L96" s="77">
        <f t="shared" si="8"/>
        <v>47.397198732485307</v>
      </c>
      <c r="M96" s="67">
        <f t="shared" si="9"/>
        <v>5.0949691907258517E-2</v>
      </c>
    </row>
    <row r="97" spans="7:13" x14ac:dyDescent="0.3">
      <c r="G97" s="68">
        <v>43600</v>
      </c>
      <c r="H97" s="70">
        <v>136.82012940000001</v>
      </c>
      <c r="I97" s="75">
        <f t="shared" si="5"/>
        <v>128.92860398621264</v>
      </c>
      <c r="J97" s="82">
        <f t="shared" si="6"/>
        <v>7.8915254137873774</v>
      </c>
      <c r="K97" s="82">
        <f t="shared" si="7"/>
        <v>7.8915254137873774</v>
      </c>
      <c r="L97" s="77">
        <f t="shared" si="8"/>
        <v>62.276173356452041</v>
      </c>
      <c r="M97" s="67">
        <f t="shared" si="9"/>
        <v>5.7678102252893909E-2</v>
      </c>
    </row>
    <row r="98" spans="7:13" x14ac:dyDescent="0.3">
      <c r="G98" s="68">
        <v>43601</v>
      </c>
      <c r="H98" s="70">
        <v>134.91279599999999</v>
      </c>
      <c r="I98" s="75">
        <f t="shared" si="5"/>
        <v>129.71775652759138</v>
      </c>
      <c r="J98" s="82">
        <f t="shared" si="6"/>
        <v>5.1950394724086095</v>
      </c>
      <c r="K98" s="82">
        <f t="shared" si="7"/>
        <v>5.1950394724086095</v>
      </c>
      <c r="L98" s="77">
        <f t="shared" si="8"/>
        <v>26.988435119883523</v>
      </c>
      <c r="M98" s="67">
        <f t="shared" si="9"/>
        <v>3.8506647452541197E-2</v>
      </c>
    </row>
    <row r="99" spans="7:13" x14ac:dyDescent="0.3">
      <c r="G99" s="68">
        <v>43602</v>
      </c>
      <c r="H99" s="70">
        <v>137.36924740000001</v>
      </c>
      <c r="I99" s="75">
        <f t="shared" si="5"/>
        <v>130.23726047483223</v>
      </c>
      <c r="J99" s="82">
        <f t="shared" si="6"/>
        <v>7.1319869251677801</v>
      </c>
      <c r="K99" s="82">
        <f t="shared" si="7"/>
        <v>7.1319869251677801</v>
      </c>
      <c r="L99" s="77">
        <f t="shared" si="8"/>
        <v>50.865237500764167</v>
      </c>
      <c r="M99" s="67">
        <f t="shared" si="9"/>
        <v>5.191836644777148E-2</v>
      </c>
    </row>
    <row r="100" spans="7:13" x14ac:dyDescent="0.3">
      <c r="G100" s="68">
        <v>43605</v>
      </c>
      <c r="H100" s="70">
        <v>135.07653809999999</v>
      </c>
      <c r="I100" s="75">
        <f t="shared" si="5"/>
        <v>130.95045916734901</v>
      </c>
      <c r="J100" s="82">
        <f t="shared" si="6"/>
        <v>4.1260789326509837</v>
      </c>
      <c r="K100" s="82">
        <f t="shared" si="7"/>
        <v>4.1260789326509837</v>
      </c>
      <c r="L100" s="77">
        <f t="shared" si="8"/>
        <v>17.02452735846628</v>
      </c>
      <c r="M100" s="67">
        <f t="shared" si="9"/>
        <v>3.0546229498392689E-2</v>
      </c>
    </row>
    <row r="101" spans="7:13" x14ac:dyDescent="0.3">
      <c r="G101" s="68">
        <v>43606</v>
      </c>
      <c r="H101" s="70">
        <v>138.61192320000001</v>
      </c>
      <c r="I101" s="75">
        <f t="shared" si="5"/>
        <v>131.3630670606141</v>
      </c>
      <c r="J101" s="82">
        <f t="shared" si="6"/>
        <v>7.2488561393859072</v>
      </c>
      <c r="K101" s="82">
        <f t="shared" si="7"/>
        <v>7.2488561393859072</v>
      </c>
      <c r="L101" s="77">
        <f t="shared" si="8"/>
        <v>52.545915329512759</v>
      </c>
      <c r="M101" s="67">
        <f t="shared" si="9"/>
        <v>5.2296050527534318E-2</v>
      </c>
    </row>
    <row r="102" spans="7:13" x14ac:dyDescent="0.3">
      <c r="G102" s="68">
        <v>43607</v>
      </c>
      <c r="H102" s="70">
        <v>141.22251890000001</v>
      </c>
      <c r="I102" s="75">
        <f t="shared" si="5"/>
        <v>132.0879526745527</v>
      </c>
      <c r="J102" s="82">
        <f t="shared" si="6"/>
        <v>9.1345662254473154</v>
      </c>
      <c r="K102" s="82">
        <f t="shared" si="7"/>
        <v>9.1345662254473154</v>
      </c>
      <c r="L102" s="77">
        <f t="shared" si="8"/>
        <v>83.440300127082821</v>
      </c>
      <c r="M102" s="67">
        <f t="shared" si="9"/>
        <v>6.4682079717863716E-2</v>
      </c>
    </row>
    <row r="103" spans="7:13" x14ac:dyDescent="0.3">
      <c r="G103" s="68">
        <v>43608</v>
      </c>
      <c r="H103" s="70">
        <v>139.7100983</v>
      </c>
      <c r="I103" s="75">
        <f t="shared" si="5"/>
        <v>133.00140929709744</v>
      </c>
      <c r="J103" s="82">
        <f t="shared" si="6"/>
        <v>6.7086890029025597</v>
      </c>
      <c r="K103" s="82">
        <f t="shared" si="7"/>
        <v>6.7086890029025597</v>
      </c>
      <c r="L103" s="77">
        <f t="shared" si="8"/>
        <v>45.00650813766574</v>
      </c>
      <c r="M103" s="67">
        <f t="shared" si="9"/>
        <v>4.8018640631810078E-2</v>
      </c>
    </row>
    <row r="104" spans="7:13" x14ac:dyDescent="0.3">
      <c r="G104" s="68">
        <v>43609</v>
      </c>
      <c r="H104" s="70">
        <v>140.2303009</v>
      </c>
      <c r="I104" s="75">
        <f t="shared" si="5"/>
        <v>133.6722781973877</v>
      </c>
      <c r="J104" s="82">
        <f t="shared" si="6"/>
        <v>6.5580227026123055</v>
      </c>
      <c r="K104" s="82">
        <f t="shared" si="7"/>
        <v>6.5580227026123055</v>
      </c>
      <c r="L104" s="77">
        <f t="shared" si="8"/>
        <v>43.007661767978405</v>
      </c>
      <c r="M104" s="67">
        <f t="shared" si="9"/>
        <v>4.6766088787678739E-2</v>
      </c>
    </row>
    <row r="105" spans="7:13" x14ac:dyDescent="0.3">
      <c r="G105" s="68">
        <v>43613</v>
      </c>
      <c r="H105" s="70">
        <v>141.61747740000001</v>
      </c>
      <c r="I105" s="75">
        <f t="shared" si="5"/>
        <v>134.32808046764893</v>
      </c>
      <c r="J105" s="82">
        <f t="shared" si="6"/>
        <v>7.2893969323510817</v>
      </c>
      <c r="K105" s="82">
        <f t="shared" si="7"/>
        <v>7.2893969323510817</v>
      </c>
      <c r="L105" s="77">
        <f t="shared" si="8"/>
        <v>53.135307637369358</v>
      </c>
      <c r="M105" s="67">
        <f t="shared" si="9"/>
        <v>5.1472438756708719E-2</v>
      </c>
    </row>
    <row r="106" spans="7:13" x14ac:dyDescent="0.3">
      <c r="G106" s="68">
        <v>43614</v>
      </c>
      <c r="H106" s="70">
        <v>138.77566530000001</v>
      </c>
      <c r="I106" s="75">
        <f t="shared" si="5"/>
        <v>135.05702016088404</v>
      </c>
      <c r="J106" s="82">
        <f t="shared" si="6"/>
        <v>3.7186451391159778</v>
      </c>
      <c r="K106" s="82">
        <f t="shared" si="7"/>
        <v>3.7186451391159778</v>
      </c>
      <c r="L106" s="77">
        <f t="shared" si="8"/>
        <v>13.82832167067089</v>
      </c>
      <c r="M106" s="67">
        <f t="shared" si="9"/>
        <v>2.6796089437417941E-2</v>
      </c>
    </row>
    <row r="107" spans="7:13" x14ac:dyDescent="0.3">
      <c r="G107" s="68">
        <v>43615</v>
      </c>
      <c r="H107" s="70">
        <v>138.90092469999999</v>
      </c>
      <c r="I107" s="75">
        <f t="shared" si="5"/>
        <v>135.42888467479563</v>
      </c>
      <c r="J107" s="82">
        <f t="shared" si="6"/>
        <v>3.4720400252043646</v>
      </c>
      <c r="K107" s="82">
        <f t="shared" si="7"/>
        <v>3.4720400252043646</v>
      </c>
      <c r="L107" s="77">
        <f t="shared" si="8"/>
        <v>12.055061936621124</v>
      </c>
      <c r="M107" s="67">
        <f t="shared" si="9"/>
        <v>2.4996522036864199E-2</v>
      </c>
    </row>
    <row r="108" spans="7:13" x14ac:dyDescent="0.3">
      <c r="G108" s="68">
        <v>43616</v>
      </c>
      <c r="H108" s="70">
        <v>137.6293335</v>
      </c>
      <c r="I108" s="75">
        <f t="shared" si="5"/>
        <v>135.77608867731607</v>
      </c>
      <c r="J108" s="82">
        <f t="shared" si="6"/>
        <v>1.8532448226839335</v>
      </c>
      <c r="K108" s="82">
        <f t="shared" si="7"/>
        <v>1.8532448226839335</v>
      </c>
      <c r="L108" s="77">
        <f t="shared" si="8"/>
        <v>3.4345163728048043</v>
      </c>
      <c r="M108" s="67">
        <f t="shared" si="9"/>
        <v>1.3465478438024503E-2</v>
      </c>
    </row>
    <row r="109" spans="7:13" x14ac:dyDescent="0.3">
      <c r="G109" s="68">
        <v>43619</v>
      </c>
      <c r="H109" s="70">
        <v>139.81607059999999</v>
      </c>
      <c r="I109" s="75">
        <f t="shared" si="5"/>
        <v>135.96141315958448</v>
      </c>
      <c r="J109" s="82">
        <f t="shared" si="6"/>
        <v>3.8546574404155081</v>
      </c>
      <c r="K109" s="82">
        <f t="shared" si="7"/>
        <v>3.8546574404155081</v>
      </c>
      <c r="L109" s="77">
        <f t="shared" si="8"/>
        <v>14.858383982950636</v>
      </c>
      <c r="M109" s="67">
        <f t="shared" si="9"/>
        <v>2.7569487712491243E-2</v>
      </c>
    </row>
    <row r="110" spans="7:13" x14ac:dyDescent="0.3">
      <c r="G110" s="68">
        <v>43620</v>
      </c>
      <c r="H110" s="70">
        <v>140.26884459999999</v>
      </c>
      <c r="I110" s="75">
        <f t="shared" si="5"/>
        <v>136.34687890362602</v>
      </c>
      <c r="J110" s="82">
        <f t="shared" si="6"/>
        <v>3.9219656963739737</v>
      </c>
      <c r="K110" s="82">
        <f t="shared" si="7"/>
        <v>3.9219656963739737</v>
      </c>
      <c r="L110" s="77">
        <f t="shared" si="8"/>
        <v>15.381814923534188</v>
      </c>
      <c r="M110" s="67">
        <f t="shared" si="9"/>
        <v>2.7960347913024541E-2</v>
      </c>
    </row>
    <row r="111" spans="7:13" x14ac:dyDescent="0.3">
      <c r="G111" s="68">
        <v>43621</v>
      </c>
      <c r="H111" s="70">
        <v>139.29588319999999</v>
      </c>
      <c r="I111" s="75">
        <f t="shared" si="5"/>
        <v>136.73907547326343</v>
      </c>
      <c r="J111" s="82">
        <f t="shared" si="6"/>
        <v>2.5568077267365652</v>
      </c>
      <c r="K111" s="82">
        <f t="shared" si="7"/>
        <v>2.5568077267365652</v>
      </c>
      <c r="L111" s="77">
        <f t="shared" si="8"/>
        <v>6.5372657514998025</v>
      </c>
      <c r="M111" s="67">
        <f t="shared" si="9"/>
        <v>1.8355228223547137E-2</v>
      </c>
    </row>
    <row r="112" spans="7:13" x14ac:dyDescent="0.3">
      <c r="G112" s="68">
        <v>43622</v>
      </c>
      <c r="H112" s="70">
        <v>142.1087799</v>
      </c>
      <c r="I112" s="75">
        <f t="shared" si="5"/>
        <v>136.99475624593708</v>
      </c>
      <c r="J112" s="82">
        <f t="shared" si="6"/>
        <v>5.1140236540629189</v>
      </c>
      <c r="K112" s="82">
        <f t="shared" si="7"/>
        <v>5.1140236540629189</v>
      </c>
      <c r="L112" s="77">
        <f t="shared" si="8"/>
        <v>26.153237934315051</v>
      </c>
      <c r="M112" s="67">
        <f t="shared" si="9"/>
        <v>3.5986683283478947E-2</v>
      </c>
    </row>
    <row r="113" spans="7:13" x14ac:dyDescent="0.3">
      <c r="G113" s="68">
        <v>43623</v>
      </c>
      <c r="H113" s="70">
        <v>144.6423035</v>
      </c>
      <c r="I113" s="75">
        <f t="shared" si="5"/>
        <v>137.50615861134338</v>
      </c>
      <c r="J113" s="82">
        <f t="shared" si="6"/>
        <v>7.1361448886566166</v>
      </c>
      <c r="K113" s="82">
        <f t="shared" si="7"/>
        <v>7.1361448886566166</v>
      </c>
      <c r="L113" s="77">
        <f t="shared" si="8"/>
        <v>50.924563871899956</v>
      </c>
      <c r="M113" s="67">
        <f t="shared" si="9"/>
        <v>4.9336499184393978E-2</v>
      </c>
    </row>
    <row r="114" spans="7:13" x14ac:dyDescent="0.3">
      <c r="G114" s="68">
        <v>43626</v>
      </c>
      <c r="H114" s="70">
        <v>145.13360599999999</v>
      </c>
      <c r="I114" s="75">
        <f t="shared" si="5"/>
        <v>138.21977310020904</v>
      </c>
      <c r="J114" s="82">
        <f t="shared" si="6"/>
        <v>6.9138328997909468</v>
      </c>
      <c r="K114" s="82">
        <f t="shared" si="7"/>
        <v>6.9138328997909468</v>
      </c>
      <c r="L114" s="77">
        <f t="shared" si="8"/>
        <v>47.801085366231696</v>
      </c>
      <c r="M114" s="67">
        <f t="shared" si="9"/>
        <v>4.7637711832164822E-2</v>
      </c>
    </row>
    <row r="115" spans="7:13" x14ac:dyDescent="0.3">
      <c r="G115" s="68">
        <v>43627</v>
      </c>
      <c r="H115" s="70">
        <v>141.4440918</v>
      </c>
      <c r="I115" s="75">
        <f t="shared" si="5"/>
        <v>138.91115639018813</v>
      </c>
      <c r="J115" s="82">
        <f t="shared" si="6"/>
        <v>2.5329354098118699</v>
      </c>
      <c r="K115" s="82">
        <f t="shared" si="7"/>
        <v>2.5329354098118699</v>
      </c>
      <c r="L115" s="77">
        <f t="shared" si="8"/>
        <v>6.4157617902788253</v>
      </c>
      <c r="M115" s="67">
        <f t="shared" si="9"/>
        <v>1.7907679123094131E-2</v>
      </c>
    </row>
    <row r="116" spans="7:13" x14ac:dyDescent="0.3">
      <c r="G116" s="68">
        <v>43628</v>
      </c>
      <c r="H116" s="70">
        <v>139.85458370000001</v>
      </c>
      <c r="I116" s="75">
        <f t="shared" si="5"/>
        <v>139.16444993116932</v>
      </c>
      <c r="J116" s="82">
        <f t="shared" si="6"/>
        <v>0.690133768830691</v>
      </c>
      <c r="K116" s="82">
        <f t="shared" si="7"/>
        <v>0.690133768830691</v>
      </c>
      <c r="L116" s="77">
        <f t="shared" si="8"/>
        <v>0.47628461888045365</v>
      </c>
      <c r="M116" s="67">
        <f t="shared" si="9"/>
        <v>4.934652483833399E-3</v>
      </c>
    </row>
    <row r="117" spans="7:13" x14ac:dyDescent="0.3">
      <c r="G117" s="68">
        <v>43629</v>
      </c>
      <c r="H117" s="70">
        <v>140.92387389999999</v>
      </c>
      <c r="I117" s="75">
        <f t="shared" si="5"/>
        <v>139.23346330805239</v>
      </c>
      <c r="J117" s="82">
        <f t="shared" si="6"/>
        <v>1.6904105919475967</v>
      </c>
      <c r="K117" s="82">
        <f t="shared" si="7"/>
        <v>1.6904105919475967</v>
      </c>
      <c r="L117" s="77">
        <f t="shared" si="8"/>
        <v>2.8574879693686244</v>
      </c>
      <c r="M117" s="67">
        <f t="shared" si="9"/>
        <v>1.1995203830027531E-2</v>
      </c>
    </row>
    <row r="118" spans="7:13" x14ac:dyDescent="0.3">
      <c r="G118" s="68">
        <v>43630</v>
      </c>
      <c r="H118" s="70">
        <v>140.96240230000001</v>
      </c>
      <c r="I118" s="75">
        <f t="shared" si="5"/>
        <v>139.40250436724716</v>
      </c>
      <c r="J118" s="82">
        <f t="shared" si="6"/>
        <v>1.5598979327528468</v>
      </c>
      <c r="K118" s="82">
        <f t="shared" si="7"/>
        <v>1.5598979327528468</v>
      </c>
      <c r="L118" s="77">
        <f t="shared" si="8"/>
        <v>2.4332815606066052</v>
      </c>
      <c r="M118" s="67">
        <f t="shared" si="9"/>
        <v>1.106605667398481E-2</v>
      </c>
    </row>
    <row r="119" spans="7:13" x14ac:dyDescent="0.3">
      <c r="G119" s="68">
        <v>43633</v>
      </c>
      <c r="H119" s="70">
        <v>142.368866</v>
      </c>
      <c r="I119" s="75">
        <f t="shared" si="5"/>
        <v>139.55849416052246</v>
      </c>
      <c r="J119" s="82">
        <f t="shared" si="6"/>
        <v>2.8103718394775399</v>
      </c>
      <c r="K119" s="82">
        <f t="shared" si="7"/>
        <v>2.8103718394775399</v>
      </c>
      <c r="L119" s="77">
        <f t="shared" si="8"/>
        <v>7.8981898761283711</v>
      </c>
      <c r="M119" s="67">
        <f t="shared" si="9"/>
        <v>1.9740073222733544E-2</v>
      </c>
    </row>
    <row r="120" spans="7:13" x14ac:dyDescent="0.3">
      <c r="G120" s="68">
        <v>43634</v>
      </c>
      <c r="H120" s="70">
        <v>147.6574707</v>
      </c>
      <c r="I120" s="75">
        <f t="shared" si="5"/>
        <v>139.8395313444702</v>
      </c>
      <c r="J120" s="82">
        <f t="shared" si="6"/>
        <v>7.817939355529802</v>
      </c>
      <c r="K120" s="82">
        <f t="shared" si="7"/>
        <v>7.817939355529802</v>
      </c>
      <c r="L120" s="77">
        <f t="shared" si="8"/>
        <v>61.120175766741738</v>
      </c>
      <c r="M120" s="67">
        <f t="shared" si="9"/>
        <v>5.2946453155856485E-2</v>
      </c>
    </row>
    <row r="121" spans="7:13" x14ac:dyDescent="0.3">
      <c r="G121" s="68">
        <v>43635</v>
      </c>
      <c r="H121" s="70">
        <v>145.1721191</v>
      </c>
      <c r="I121" s="75">
        <f t="shared" si="5"/>
        <v>140.62132528002317</v>
      </c>
      <c r="J121" s="82">
        <f t="shared" si="6"/>
        <v>4.5507938199768319</v>
      </c>
      <c r="K121" s="82">
        <f t="shared" si="7"/>
        <v>4.5507938199768319</v>
      </c>
      <c r="L121" s="77">
        <f t="shared" si="8"/>
        <v>20.709724391939325</v>
      </c>
      <c r="M121" s="67">
        <f t="shared" si="9"/>
        <v>3.1347574508036727E-2</v>
      </c>
    </row>
    <row r="122" spans="7:13" x14ac:dyDescent="0.3">
      <c r="G122" s="68">
        <v>43636</v>
      </c>
      <c r="H122" s="70">
        <v>146.7230682</v>
      </c>
      <c r="I122" s="75">
        <f t="shared" si="5"/>
        <v>141.07640466202088</v>
      </c>
      <c r="J122" s="82">
        <f t="shared" si="6"/>
        <v>5.6466635379791228</v>
      </c>
      <c r="K122" s="82">
        <f t="shared" si="7"/>
        <v>5.6466635379791228</v>
      </c>
      <c r="L122" s="77">
        <f t="shared" si="8"/>
        <v>31.884809111142904</v>
      </c>
      <c r="M122" s="67">
        <f t="shared" si="9"/>
        <v>3.8485178965056037E-2</v>
      </c>
    </row>
    <row r="123" spans="7:13" x14ac:dyDescent="0.3">
      <c r="G123" s="68">
        <v>43637</v>
      </c>
      <c r="H123" s="70">
        <v>146.90609739999999</v>
      </c>
      <c r="I123" s="75">
        <f t="shared" si="5"/>
        <v>141.6410710158188</v>
      </c>
      <c r="J123" s="82">
        <f t="shared" si="6"/>
        <v>5.2650263841811977</v>
      </c>
      <c r="K123" s="82">
        <f t="shared" si="7"/>
        <v>5.2650263841811977</v>
      </c>
      <c r="L123" s="77">
        <f t="shared" si="8"/>
        <v>27.720502826124136</v>
      </c>
      <c r="M123" s="67">
        <f t="shared" si="9"/>
        <v>3.58393999797397E-2</v>
      </c>
    </row>
    <row r="124" spans="7:13" x14ac:dyDescent="0.3">
      <c r="G124" s="68">
        <v>43640</v>
      </c>
      <c r="H124" s="70">
        <v>145.34553529999999</v>
      </c>
      <c r="I124" s="75">
        <f t="shared" si="5"/>
        <v>142.16757365423692</v>
      </c>
      <c r="J124" s="82">
        <f t="shared" si="6"/>
        <v>3.1779616457630766</v>
      </c>
      <c r="K124" s="82">
        <f t="shared" si="7"/>
        <v>3.1779616457630766</v>
      </c>
      <c r="L124" s="77">
        <f t="shared" si="8"/>
        <v>10.099440221941162</v>
      </c>
      <c r="M124" s="67">
        <f t="shared" si="9"/>
        <v>2.1864872830139673E-2</v>
      </c>
    </row>
    <row r="125" spans="7:13" x14ac:dyDescent="0.3">
      <c r="G125" s="68">
        <v>43641</v>
      </c>
      <c r="H125" s="70">
        <v>143.4092407</v>
      </c>
      <c r="I125" s="75">
        <f t="shared" si="5"/>
        <v>142.48536981881324</v>
      </c>
      <c r="J125" s="82">
        <f t="shared" si="6"/>
        <v>0.9238708811867582</v>
      </c>
      <c r="K125" s="82">
        <f t="shared" si="7"/>
        <v>0.9238708811867582</v>
      </c>
      <c r="L125" s="77">
        <f t="shared" si="8"/>
        <v>0.85353740510479703</v>
      </c>
      <c r="M125" s="67">
        <f t="shared" si="9"/>
        <v>6.4421990987276615E-3</v>
      </c>
    </row>
    <row r="126" spans="7:13" x14ac:dyDescent="0.3">
      <c r="G126" s="68">
        <v>43642</v>
      </c>
      <c r="H126" s="70">
        <v>148.4185181</v>
      </c>
      <c r="I126" s="75">
        <f t="shared" si="5"/>
        <v>142.57775690693191</v>
      </c>
      <c r="J126" s="82">
        <f t="shared" si="6"/>
        <v>5.8407611930680901</v>
      </c>
      <c r="K126" s="82">
        <f t="shared" si="7"/>
        <v>5.8407611930680901</v>
      </c>
      <c r="L126" s="77">
        <f t="shared" si="8"/>
        <v>34.114491314450177</v>
      </c>
      <c r="M126" s="67">
        <f t="shared" si="9"/>
        <v>3.9353318358378693E-2</v>
      </c>
    </row>
    <row r="127" spans="7:13" x14ac:dyDescent="0.3">
      <c r="G127" s="68">
        <v>43643</v>
      </c>
      <c r="H127" s="70">
        <v>145.57672120000001</v>
      </c>
      <c r="I127" s="75">
        <f t="shared" si="5"/>
        <v>143.16183302623872</v>
      </c>
      <c r="J127" s="82">
        <f t="shared" si="6"/>
        <v>2.414888173761284</v>
      </c>
      <c r="K127" s="82">
        <f t="shared" si="7"/>
        <v>2.414888173761284</v>
      </c>
      <c r="L127" s="77">
        <f t="shared" si="8"/>
        <v>5.8316848917721096</v>
      </c>
      <c r="M127" s="67">
        <f t="shared" si="9"/>
        <v>1.6588422612181238E-2</v>
      </c>
    </row>
    <row r="128" spans="7:13" x14ac:dyDescent="0.3">
      <c r="G128" s="68">
        <v>43644</v>
      </c>
      <c r="H128" s="70">
        <v>148.55339050000001</v>
      </c>
      <c r="I128" s="75">
        <f t="shared" si="5"/>
        <v>143.40332184361486</v>
      </c>
      <c r="J128" s="82">
        <f t="shared" si="6"/>
        <v>5.1500686563851445</v>
      </c>
      <c r="K128" s="82">
        <f t="shared" si="7"/>
        <v>5.1500686563851445</v>
      </c>
      <c r="L128" s="77">
        <f t="shared" si="8"/>
        <v>26.523207165480688</v>
      </c>
      <c r="M128" s="67">
        <f t="shared" si="9"/>
        <v>3.4668132710071971E-2</v>
      </c>
    </row>
    <row r="129" spans="7:13" x14ac:dyDescent="0.3">
      <c r="G129" s="68">
        <v>43647</v>
      </c>
      <c r="H129" s="70">
        <v>149.3529053</v>
      </c>
      <c r="I129" s="75">
        <f t="shared" si="5"/>
        <v>143.91832870925339</v>
      </c>
      <c r="J129" s="82">
        <f t="shared" si="6"/>
        <v>5.4345765907466159</v>
      </c>
      <c r="K129" s="82">
        <f t="shared" si="7"/>
        <v>5.4345765907466159</v>
      </c>
      <c r="L129" s="77">
        <f t="shared" si="8"/>
        <v>29.534622720691111</v>
      </c>
      <c r="M129" s="67">
        <f t="shared" si="9"/>
        <v>3.6387484929271179E-2</v>
      </c>
    </row>
    <row r="130" spans="7:13" x14ac:dyDescent="0.3">
      <c r="G130" s="68">
        <v>43648</v>
      </c>
      <c r="H130" s="70">
        <v>148.85200499999999</v>
      </c>
      <c r="I130" s="75">
        <f t="shared" si="5"/>
        <v>144.46178636832806</v>
      </c>
      <c r="J130" s="82">
        <f t="shared" si="6"/>
        <v>4.3902186316719281</v>
      </c>
      <c r="K130" s="82">
        <f t="shared" si="7"/>
        <v>4.3902186316719281</v>
      </c>
      <c r="L130" s="77">
        <f t="shared" si="8"/>
        <v>19.274019633879337</v>
      </c>
      <c r="M130" s="67">
        <f t="shared" si="9"/>
        <v>2.9493849489443748E-2</v>
      </c>
    </row>
    <row r="131" spans="7:13" x14ac:dyDescent="0.3">
      <c r="G131" s="68">
        <v>43649</v>
      </c>
      <c r="H131" s="70">
        <v>151.84791559999999</v>
      </c>
      <c r="I131" s="75">
        <f t="shared" si="5"/>
        <v>144.90080823149526</v>
      </c>
      <c r="J131" s="82">
        <f t="shared" si="6"/>
        <v>6.9471073685047315</v>
      </c>
      <c r="K131" s="82">
        <f t="shared" si="7"/>
        <v>6.9471073685047315</v>
      </c>
      <c r="L131" s="77">
        <f t="shared" si="8"/>
        <v>48.262300789532738</v>
      </c>
      <c r="M131" s="67">
        <f t="shared" si="9"/>
        <v>4.5750429573263973E-2</v>
      </c>
    </row>
    <row r="132" spans="7:13" x14ac:dyDescent="0.3">
      <c r="G132" s="68">
        <v>43651</v>
      </c>
      <c r="H132" s="70">
        <v>150.3162537</v>
      </c>
      <c r="I132" s="75">
        <f t="shared" si="5"/>
        <v>145.59551896834574</v>
      </c>
      <c r="J132" s="82">
        <f t="shared" si="6"/>
        <v>4.7207347316542609</v>
      </c>
      <c r="K132" s="82">
        <f t="shared" si="7"/>
        <v>4.7207347316542609</v>
      </c>
      <c r="L132" s="77">
        <f t="shared" si="8"/>
        <v>22.285336406646827</v>
      </c>
      <c r="M132" s="67">
        <f t="shared" si="9"/>
        <v>3.1405351154345999E-2</v>
      </c>
    </row>
    <row r="133" spans="7:13" x14ac:dyDescent="0.3">
      <c r="G133" s="68">
        <v>43654</v>
      </c>
      <c r="H133" s="70">
        <v>151.52040099999999</v>
      </c>
      <c r="I133" s="75">
        <f t="shared" si="5"/>
        <v>146.06759244151118</v>
      </c>
      <c r="J133" s="82">
        <f t="shared" si="6"/>
        <v>5.4528085584888117</v>
      </c>
      <c r="K133" s="82">
        <f t="shared" si="7"/>
        <v>5.4528085584888117</v>
      </c>
      <c r="L133" s="77">
        <f t="shared" si="8"/>
        <v>29.733121175528833</v>
      </c>
      <c r="M133" s="67">
        <f t="shared" si="9"/>
        <v>3.5987289648796612E-2</v>
      </c>
    </row>
    <row r="134" spans="7:13" x14ac:dyDescent="0.3">
      <c r="G134" s="68">
        <v>43655</v>
      </c>
      <c r="H134" s="70">
        <v>152.1369019</v>
      </c>
      <c r="I134" s="75">
        <f t="shared" ref="I134:I197" si="10">alpha*H133+(1-alpha)*I133</f>
        <v>146.61287329736007</v>
      </c>
      <c r="J134" s="82">
        <f t="shared" ref="J134:J197" si="11">H134-I134</f>
        <v>5.5240286026399303</v>
      </c>
      <c r="K134" s="82">
        <f t="shared" ref="K134:K197" si="12">ABS(J134)</f>
        <v>5.5240286026399303</v>
      </c>
      <c r="L134" s="77">
        <f t="shared" ref="L134:L197" si="13">J134^2</f>
        <v>30.514892002784062</v>
      </c>
      <c r="M134" s="67">
        <f t="shared" ref="M134:M197" si="14">K134/H134</f>
        <v>3.6309590465243534E-2</v>
      </c>
    </row>
    <row r="135" spans="7:13" x14ac:dyDescent="0.3">
      <c r="G135" s="68">
        <v>43656</v>
      </c>
      <c r="H135" s="70">
        <v>151.2795563</v>
      </c>
      <c r="I135" s="75">
        <f t="shared" si="10"/>
        <v>147.16527615762405</v>
      </c>
      <c r="J135" s="82">
        <f t="shared" si="11"/>
        <v>4.1142801423759465</v>
      </c>
      <c r="K135" s="82">
        <f t="shared" si="12"/>
        <v>4.1142801423759465</v>
      </c>
      <c r="L135" s="77">
        <f t="shared" si="13"/>
        <v>16.92730108994904</v>
      </c>
      <c r="M135" s="67">
        <f t="shared" si="14"/>
        <v>2.7196537608934979E-2</v>
      </c>
    </row>
    <row r="136" spans="7:13" x14ac:dyDescent="0.3">
      <c r="G136" s="68">
        <v>43657</v>
      </c>
      <c r="H136" s="70">
        <v>151.1543274</v>
      </c>
      <c r="I136" s="75">
        <f t="shared" si="10"/>
        <v>147.57670417186165</v>
      </c>
      <c r="J136" s="82">
        <f t="shared" si="11"/>
        <v>3.57762322813835</v>
      </c>
      <c r="K136" s="82">
        <f t="shared" si="12"/>
        <v>3.57762322813835</v>
      </c>
      <c r="L136" s="77">
        <f t="shared" si="13"/>
        <v>12.799387962515068</v>
      </c>
      <c r="M136" s="67">
        <f t="shared" si="14"/>
        <v>2.3668678824330835E-2</v>
      </c>
    </row>
    <row r="137" spans="7:13" x14ac:dyDescent="0.3">
      <c r="G137" s="68">
        <v>43658</v>
      </c>
      <c r="H137" s="70">
        <v>149.9887085</v>
      </c>
      <c r="I137" s="75">
        <f t="shared" si="10"/>
        <v>147.93446649467549</v>
      </c>
      <c r="J137" s="82">
        <f t="shared" si="11"/>
        <v>2.054242005324511</v>
      </c>
      <c r="K137" s="82">
        <f t="shared" si="12"/>
        <v>2.054242005324511</v>
      </c>
      <c r="L137" s="77">
        <f t="shared" si="13"/>
        <v>4.2199102164396685</v>
      </c>
      <c r="M137" s="67">
        <f t="shared" si="14"/>
        <v>1.3695977689710629E-2</v>
      </c>
    </row>
    <row r="138" spans="7:13" x14ac:dyDescent="0.3">
      <c r="G138" s="68">
        <v>43661</v>
      </c>
      <c r="H138" s="70">
        <v>151.18324279999999</v>
      </c>
      <c r="I138" s="75">
        <f t="shared" si="10"/>
        <v>148.13989069520795</v>
      </c>
      <c r="J138" s="82">
        <f t="shared" si="11"/>
        <v>3.0433521047920351</v>
      </c>
      <c r="K138" s="82">
        <f t="shared" si="12"/>
        <v>3.0433521047920351</v>
      </c>
      <c r="L138" s="77">
        <f t="shared" si="13"/>
        <v>9.2619920337421107</v>
      </c>
      <c r="M138" s="67">
        <f t="shared" si="14"/>
        <v>2.0130221104055029E-2</v>
      </c>
    </row>
    <row r="139" spans="7:13" x14ac:dyDescent="0.3">
      <c r="G139" s="68">
        <v>43662</v>
      </c>
      <c r="H139" s="70">
        <v>152.01168820000001</v>
      </c>
      <c r="I139" s="75">
        <f t="shared" si="10"/>
        <v>148.44422590568715</v>
      </c>
      <c r="J139" s="82">
        <f t="shared" si="11"/>
        <v>3.5674622943128611</v>
      </c>
      <c r="K139" s="82">
        <f t="shared" si="12"/>
        <v>3.5674622943128611</v>
      </c>
      <c r="L139" s="77">
        <f t="shared" si="13"/>
        <v>12.726787221343983</v>
      </c>
      <c r="M139" s="67">
        <f t="shared" si="14"/>
        <v>2.3468342050245457E-2</v>
      </c>
    </row>
    <row r="140" spans="7:13" x14ac:dyDescent="0.3">
      <c r="G140" s="68">
        <v>43663</v>
      </c>
      <c r="H140" s="70">
        <v>151.64562989999999</v>
      </c>
      <c r="I140" s="75">
        <f t="shared" si="10"/>
        <v>148.80097213511843</v>
      </c>
      <c r="J140" s="82">
        <f t="shared" si="11"/>
        <v>2.8446577648815605</v>
      </c>
      <c r="K140" s="82">
        <f t="shared" si="12"/>
        <v>2.8446577648815605</v>
      </c>
      <c r="L140" s="77">
        <f t="shared" si="13"/>
        <v>8.0920777993009558</v>
      </c>
      <c r="M140" s="67">
        <f t="shared" si="14"/>
        <v>1.8758587153203291E-2</v>
      </c>
    </row>
    <row r="141" spans="7:13" x14ac:dyDescent="0.3">
      <c r="G141" s="68">
        <v>43664</v>
      </c>
      <c r="H141" s="70">
        <v>153.350708</v>
      </c>
      <c r="I141" s="75">
        <f t="shared" si="10"/>
        <v>149.08543791160659</v>
      </c>
      <c r="J141" s="82">
        <f t="shared" si="11"/>
        <v>4.2652700883934074</v>
      </c>
      <c r="K141" s="82">
        <f t="shared" si="12"/>
        <v>4.2652700883934074</v>
      </c>
      <c r="L141" s="77">
        <f t="shared" si="13"/>
        <v>18.192528926943506</v>
      </c>
      <c r="M141" s="67">
        <f t="shared" si="14"/>
        <v>2.7813827167941133E-2</v>
      </c>
    </row>
    <row r="142" spans="7:13" x14ac:dyDescent="0.3">
      <c r="G142" s="68">
        <v>43665</v>
      </c>
      <c r="H142" s="70">
        <v>150.92314150000001</v>
      </c>
      <c r="I142" s="75">
        <f t="shared" si="10"/>
        <v>149.51196492044593</v>
      </c>
      <c r="J142" s="82">
        <f t="shared" si="11"/>
        <v>1.4111765795540805</v>
      </c>
      <c r="K142" s="82">
        <f t="shared" si="12"/>
        <v>1.4111765795540805</v>
      </c>
      <c r="L142" s="77">
        <f t="shared" si="13"/>
        <v>1.9914193386819541</v>
      </c>
      <c r="M142" s="67">
        <f t="shared" si="14"/>
        <v>9.350299533448821E-3</v>
      </c>
    </row>
    <row r="143" spans="7:13" x14ac:dyDescent="0.3">
      <c r="G143" s="68">
        <v>43668</v>
      </c>
      <c r="H143" s="70">
        <v>153.4277649</v>
      </c>
      <c r="I143" s="75">
        <f t="shared" si="10"/>
        <v>149.65308257840132</v>
      </c>
      <c r="J143" s="82">
        <f t="shared" si="11"/>
        <v>3.7746823215986751</v>
      </c>
      <c r="K143" s="82">
        <f t="shared" si="12"/>
        <v>3.7746823215986751</v>
      </c>
      <c r="L143" s="77">
        <f t="shared" si="13"/>
        <v>14.248226628989563</v>
      </c>
      <c r="M143" s="67">
        <f t="shared" si="14"/>
        <v>2.4602341851612773E-2</v>
      </c>
    </row>
    <row r="144" spans="7:13" x14ac:dyDescent="0.3">
      <c r="G144" s="68">
        <v>43669</v>
      </c>
      <c r="H144" s="70">
        <v>152.99427800000001</v>
      </c>
      <c r="I144" s="75">
        <f t="shared" si="10"/>
        <v>150.03055081056121</v>
      </c>
      <c r="J144" s="82">
        <f t="shared" si="11"/>
        <v>2.9637271894387993</v>
      </c>
      <c r="K144" s="82">
        <f t="shared" si="12"/>
        <v>2.9637271894387993</v>
      </c>
      <c r="L144" s="77">
        <f t="shared" si="13"/>
        <v>8.7836788534188042</v>
      </c>
      <c r="M144" s="67">
        <f t="shared" si="14"/>
        <v>1.9371490412463655E-2</v>
      </c>
    </row>
    <row r="145" spans="7:13" x14ac:dyDescent="0.3">
      <c r="G145" s="68">
        <v>43670</v>
      </c>
      <c r="H145" s="70">
        <v>152.03096009999999</v>
      </c>
      <c r="I145" s="75">
        <f t="shared" si="10"/>
        <v>150.32692352950508</v>
      </c>
      <c r="J145" s="82">
        <f t="shared" si="11"/>
        <v>1.7040365704949068</v>
      </c>
      <c r="K145" s="82">
        <f t="shared" si="12"/>
        <v>1.7040365704949068</v>
      </c>
      <c r="L145" s="77">
        <f t="shared" si="13"/>
        <v>2.9037406335840434</v>
      </c>
      <c r="M145" s="67">
        <f t="shared" si="14"/>
        <v>1.120848391257977E-2</v>
      </c>
    </row>
    <row r="146" spans="7:13" x14ac:dyDescent="0.3">
      <c r="G146" s="68">
        <v>43671</v>
      </c>
      <c r="H146" s="70">
        <v>151.8575439</v>
      </c>
      <c r="I146" s="75">
        <f t="shared" si="10"/>
        <v>150.49732718655457</v>
      </c>
      <c r="J146" s="82">
        <f t="shared" si="11"/>
        <v>1.3602167134454248</v>
      </c>
      <c r="K146" s="82">
        <f t="shared" si="12"/>
        <v>1.3602167134454248</v>
      </c>
      <c r="L146" s="77">
        <f t="shared" si="13"/>
        <v>1.8501895075362729</v>
      </c>
      <c r="M146" s="67">
        <f t="shared" si="14"/>
        <v>8.9571889450625105E-3</v>
      </c>
    </row>
    <row r="147" spans="7:13" x14ac:dyDescent="0.3">
      <c r="G147" s="68">
        <v>43672</v>
      </c>
      <c r="H147" s="70">
        <v>155.73008730000001</v>
      </c>
      <c r="I147" s="75">
        <f t="shared" si="10"/>
        <v>150.63334885789911</v>
      </c>
      <c r="J147" s="82">
        <f t="shared" si="11"/>
        <v>5.0967384421009001</v>
      </c>
      <c r="K147" s="82">
        <f t="shared" si="12"/>
        <v>5.0967384421009001</v>
      </c>
      <c r="L147" s="77">
        <f t="shared" si="13"/>
        <v>25.97674274718911</v>
      </c>
      <c r="M147" s="67">
        <f t="shared" si="14"/>
        <v>3.2728026616221512E-2</v>
      </c>
    </row>
    <row r="148" spans="7:13" x14ac:dyDescent="0.3">
      <c r="G148" s="68">
        <v>43675</v>
      </c>
      <c r="H148" s="70">
        <v>155.17137149999999</v>
      </c>
      <c r="I148" s="75">
        <f t="shared" si="10"/>
        <v>151.14302270210919</v>
      </c>
      <c r="J148" s="82">
        <f t="shared" si="11"/>
        <v>4.0283487978907999</v>
      </c>
      <c r="K148" s="82">
        <f t="shared" si="12"/>
        <v>4.0283487978907999</v>
      </c>
      <c r="L148" s="77">
        <f t="shared" si="13"/>
        <v>16.227594037468254</v>
      </c>
      <c r="M148" s="67">
        <f t="shared" si="14"/>
        <v>2.5960644408500315E-2</v>
      </c>
    </row>
    <row r="149" spans="7:13" x14ac:dyDescent="0.3">
      <c r="G149" s="68">
        <v>43676</v>
      </c>
      <c r="H149" s="70">
        <v>149.83457949999999</v>
      </c>
      <c r="I149" s="75">
        <f t="shared" si="10"/>
        <v>151.54585758189828</v>
      </c>
      <c r="J149" s="82">
        <f t="shared" si="11"/>
        <v>-1.7112780818982856</v>
      </c>
      <c r="K149" s="82">
        <f t="shared" si="12"/>
        <v>1.7112780818982856</v>
      </c>
      <c r="L149" s="77">
        <f t="shared" si="13"/>
        <v>2.9284726735854751</v>
      </c>
      <c r="M149" s="67">
        <f t="shared" si="14"/>
        <v>1.1421115790552779E-2</v>
      </c>
    </row>
    <row r="150" spans="7:13" x14ac:dyDescent="0.3">
      <c r="G150" s="68">
        <v>43677</v>
      </c>
      <c r="H150" s="70">
        <v>153.6108093</v>
      </c>
      <c r="I150" s="75">
        <f t="shared" si="10"/>
        <v>151.37472977370845</v>
      </c>
      <c r="J150" s="82">
        <f t="shared" si="11"/>
        <v>2.2360795262915474</v>
      </c>
      <c r="K150" s="82">
        <f t="shared" si="12"/>
        <v>2.2360795262915474</v>
      </c>
      <c r="L150" s="77">
        <f t="shared" si="13"/>
        <v>5.0000516479002313</v>
      </c>
      <c r="M150" s="67">
        <f t="shared" si="14"/>
        <v>1.4556785010646691E-2</v>
      </c>
    </row>
    <row r="151" spans="7:13" x14ac:dyDescent="0.3">
      <c r="G151" s="68">
        <v>43678</v>
      </c>
      <c r="H151" s="70">
        <v>157.43516539999999</v>
      </c>
      <c r="I151" s="75">
        <f t="shared" si="10"/>
        <v>151.5983377263376</v>
      </c>
      <c r="J151" s="82">
        <f t="shared" si="11"/>
        <v>5.8368276736623841</v>
      </c>
      <c r="K151" s="82">
        <f t="shared" si="12"/>
        <v>5.8368276736623841</v>
      </c>
      <c r="L151" s="77">
        <f t="shared" si="13"/>
        <v>34.068557292031038</v>
      </c>
      <c r="M151" s="67">
        <f t="shared" si="14"/>
        <v>3.707448497184597E-2</v>
      </c>
    </row>
    <row r="152" spans="7:13" x14ac:dyDescent="0.3">
      <c r="G152" s="68">
        <v>43679</v>
      </c>
      <c r="H152" s="70">
        <v>150.7015839</v>
      </c>
      <c r="I152" s="75">
        <f t="shared" si="10"/>
        <v>152.18202049370385</v>
      </c>
      <c r="J152" s="82">
        <f t="shared" si="11"/>
        <v>-1.4804365937038426</v>
      </c>
      <c r="K152" s="82">
        <f t="shared" si="12"/>
        <v>1.4804365937038426</v>
      </c>
      <c r="L152" s="77">
        <f t="shared" si="13"/>
        <v>2.1916925079774363</v>
      </c>
      <c r="M152" s="67">
        <f t="shared" si="14"/>
        <v>9.8236299539240773E-3</v>
      </c>
    </row>
    <row r="153" spans="7:13" x14ac:dyDescent="0.3">
      <c r="G153" s="68">
        <v>43682</v>
      </c>
      <c r="H153" s="70">
        <v>143.83311459999999</v>
      </c>
      <c r="I153" s="75">
        <f t="shared" si="10"/>
        <v>152.03397683433346</v>
      </c>
      <c r="J153" s="82">
        <f t="shared" si="11"/>
        <v>-8.2008622343334707</v>
      </c>
      <c r="K153" s="82">
        <f t="shared" si="12"/>
        <v>8.2008622343334707</v>
      </c>
      <c r="L153" s="77">
        <f t="shared" si="13"/>
        <v>67.254141386516963</v>
      </c>
      <c r="M153" s="67">
        <f t="shared" si="14"/>
        <v>5.7016510121052966E-2</v>
      </c>
    </row>
    <row r="154" spans="7:13" x14ac:dyDescent="0.3">
      <c r="G154" s="68">
        <v>43683</v>
      </c>
      <c r="H154" s="70">
        <v>147.38775630000001</v>
      </c>
      <c r="I154" s="75">
        <f t="shared" si="10"/>
        <v>151.21389061090011</v>
      </c>
      <c r="J154" s="82">
        <f t="shared" si="11"/>
        <v>-3.8261343109001018</v>
      </c>
      <c r="K154" s="82">
        <f t="shared" si="12"/>
        <v>3.8261343109001018</v>
      </c>
      <c r="L154" s="77">
        <f t="shared" si="13"/>
        <v>14.639303765046996</v>
      </c>
      <c r="M154" s="67">
        <f t="shared" si="14"/>
        <v>2.5959648256753478E-2</v>
      </c>
    </row>
    <row r="155" spans="7:13" x14ac:dyDescent="0.3">
      <c r="G155" s="68">
        <v>43684</v>
      </c>
      <c r="H155" s="70">
        <v>149.42036440000001</v>
      </c>
      <c r="I155" s="75">
        <f t="shared" si="10"/>
        <v>150.83127717981009</v>
      </c>
      <c r="J155" s="82">
        <f t="shared" si="11"/>
        <v>-1.4109127798100758</v>
      </c>
      <c r="K155" s="82">
        <f t="shared" si="12"/>
        <v>1.4109127798100758</v>
      </c>
      <c r="L155" s="77">
        <f t="shared" si="13"/>
        <v>1.9906748722313954</v>
      </c>
      <c r="M155" s="67">
        <f t="shared" si="14"/>
        <v>9.4425735439450965E-3</v>
      </c>
    </row>
    <row r="156" spans="7:13" x14ac:dyDescent="0.3">
      <c r="G156" s="68">
        <v>43685</v>
      </c>
      <c r="H156" s="70">
        <v>144.1221161</v>
      </c>
      <c r="I156" s="75">
        <f t="shared" si="10"/>
        <v>150.6901859018291</v>
      </c>
      <c r="J156" s="82">
        <f t="shared" si="11"/>
        <v>-6.5680698018290968</v>
      </c>
      <c r="K156" s="82">
        <f t="shared" si="12"/>
        <v>6.5680698018290968</v>
      </c>
      <c r="L156" s="77">
        <f t="shared" si="13"/>
        <v>43.139540921699314</v>
      </c>
      <c r="M156" s="67">
        <f t="shared" si="14"/>
        <v>4.5572948687984859E-2</v>
      </c>
    </row>
    <row r="157" spans="7:13" x14ac:dyDescent="0.3">
      <c r="G157" s="68">
        <v>43686</v>
      </c>
      <c r="H157" s="70">
        <v>140.4133301</v>
      </c>
      <c r="I157" s="75">
        <f t="shared" si="10"/>
        <v>150.0333789216462</v>
      </c>
      <c r="J157" s="82">
        <f t="shared" si="11"/>
        <v>-9.6200488216462077</v>
      </c>
      <c r="K157" s="82">
        <f t="shared" si="12"/>
        <v>9.6200488216462077</v>
      </c>
      <c r="L157" s="77">
        <f t="shared" si="13"/>
        <v>92.545339330856592</v>
      </c>
      <c r="M157" s="67">
        <f t="shared" si="14"/>
        <v>6.8512361431745633E-2</v>
      </c>
    </row>
    <row r="158" spans="7:13" x14ac:dyDescent="0.3">
      <c r="G158" s="68">
        <v>43689</v>
      </c>
      <c r="H158" s="70">
        <v>141.70417789999999</v>
      </c>
      <c r="I158" s="75">
        <f t="shared" si="10"/>
        <v>149.07137403948158</v>
      </c>
      <c r="J158" s="82">
        <f t="shared" si="11"/>
        <v>-7.3671961394815924</v>
      </c>
      <c r="K158" s="82">
        <f t="shared" si="12"/>
        <v>7.3671961394815924</v>
      </c>
      <c r="L158" s="77">
        <f t="shared" si="13"/>
        <v>54.275578957592479</v>
      </c>
      <c r="M158" s="67">
        <f t="shared" si="14"/>
        <v>5.1989971281443725E-2</v>
      </c>
    </row>
    <row r="159" spans="7:13" x14ac:dyDescent="0.3">
      <c r="G159" s="68">
        <v>43690</v>
      </c>
      <c r="H159" s="70">
        <v>141.3188629</v>
      </c>
      <c r="I159" s="75">
        <f t="shared" si="10"/>
        <v>148.33465442553342</v>
      </c>
      <c r="J159" s="82">
        <f t="shared" si="11"/>
        <v>-7.015791525533416</v>
      </c>
      <c r="K159" s="82">
        <f t="shared" si="12"/>
        <v>7.015791525533416</v>
      </c>
      <c r="L159" s="77">
        <f t="shared" si="13"/>
        <v>49.221330729746498</v>
      </c>
      <c r="M159" s="67">
        <f t="shared" si="14"/>
        <v>4.9645117301134301E-2</v>
      </c>
    </row>
    <row r="160" spans="7:13" x14ac:dyDescent="0.3">
      <c r="G160" s="68">
        <v>43691</v>
      </c>
      <c r="H160" s="70">
        <v>136.69491579999999</v>
      </c>
      <c r="I160" s="75">
        <f t="shared" si="10"/>
        <v>147.63307527298008</v>
      </c>
      <c r="J160" s="82">
        <f t="shared" si="11"/>
        <v>-10.93815947298009</v>
      </c>
      <c r="K160" s="82">
        <f t="shared" si="12"/>
        <v>10.93815947298009</v>
      </c>
      <c r="L160" s="77">
        <f t="shared" si="13"/>
        <v>119.64333265634407</v>
      </c>
      <c r="M160" s="67">
        <f t="shared" si="14"/>
        <v>8.0018773258427878E-2</v>
      </c>
    </row>
    <row r="161" spans="7:13" x14ac:dyDescent="0.3">
      <c r="G161" s="68">
        <v>43692</v>
      </c>
      <c r="H161" s="70">
        <v>137.72566219999999</v>
      </c>
      <c r="I161" s="75">
        <f t="shared" si="10"/>
        <v>146.53925932568208</v>
      </c>
      <c r="J161" s="82">
        <f t="shared" si="11"/>
        <v>-8.8135971256820937</v>
      </c>
      <c r="K161" s="82">
        <f t="shared" si="12"/>
        <v>8.8135971256820937</v>
      </c>
      <c r="L161" s="77">
        <f t="shared" si="13"/>
        <v>77.679494293831667</v>
      </c>
      <c r="M161" s="67">
        <f t="shared" si="14"/>
        <v>6.3993862762361034E-2</v>
      </c>
    </row>
    <row r="162" spans="7:13" x14ac:dyDescent="0.3">
      <c r="G162" s="68">
        <v>43693</v>
      </c>
      <c r="H162" s="70">
        <v>137.66786189999999</v>
      </c>
      <c r="I162" s="75">
        <f t="shared" si="10"/>
        <v>145.65789961311387</v>
      </c>
      <c r="J162" s="82">
        <f t="shared" si="11"/>
        <v>-7.9900377131138782</v>
      </c>
      <c r="K162" s="82">
        <f t="shared" si="12"/>
        <v>7.9900377131138782</v>
      </c>
      <c r="L162" s="77">
        <f t="shared" si="13"/>
        <v>63.840702656982053</v>
      </c>
      <c r="M162" s="67">
        <f t="shared" si="14"/>
        <v>5.8038510970103756E-2</v>
      </c>
    </row>
    <row r="163" spans="7:13" x14ac:dyDescent="0.3">
      <c r="G163" s="68">
        <v>43696</v>
      </c>
      <c r="H163" s="70">
        <v>138.56376650000001</v>
      </c>
      <c r="I163" s="75">
        <f t="shared" si="10"/>
        <v>144.85889584180248</v>
      </c>
      <c r="J163" s="82">
        <f t="shared" si="11"/>
        <v>-6.2951293418024648</v>
      </c>
      <c r="K163" s="82">
        <f t="shared" si="12"/>
        <v>6.2951293418024648</v>
      </c>
      <c r="L163" s="77">
        <f t="shared" si="13"/>
        <v>39.628653430022332</v>
      </c>
      <c r="M163" s="67">
        <f t="shared" si="14"/>
        <v>4.543128049137192E-2</v>
      </c>
    </row>
    <row r="164" spans="7:13" x14ac:dyDescent="0.3">
      <c r="G164" s="68">
        <v>43697</v>
      </c>
      <c r="H164" s="70">
        <v>139.64268490000001</v>
      </c>
      <c r="I164" s="75">
        <f t="shared" si="10"/>
        <v>144.22938290762221</v>
      </c>
      <c r="J164" s="82">
        <f t="shared" si="11"/>
        <v>-4.5866980076222035</v>
      </c>
      <c r="K164" s="82">
        <f t="shared" si="12"/>
        <v>4.5866980076222035</v>
      </c>
      <c r="L164" s="77">
        <f t="shared" si="13"/>
        <v>21.037798613125492</v>
      </c>
      <c r="M164" s="67">
        <f t="shared" si="14"/>
        <v>3.2845959750106492E-2</v>
      </c>
    </row>
    <row r="165" spans="7:13" x14ac:dyDescent="0.3">
      <c r="G165" s="68">
        <v>43698</v>
      </c>
      <c r="H165" s="70">
        <v>141.7908783</v>
      </c>
      <c r="I165" s="75">
        <f t="shared" si="10"/>
        <v>143.77071310686</v>
      </c>
      <c r="J165" s="82">
        <f t="shared" si="11"/>
        <v>-1.9798348068599978</v>
      </c>
      <c r="K165" s="82">
        <f t="shared" si="12"/>
        <v>1.9798348068599978</v>
      </c>
      <c r="L165" s="77">
        <f t="shared" si="13"/>
        <v>3.9197458624543646</v>
      </c>
      <c r="M165" s="67">
        <f t="shared" si="14"/>
        <v>1.3963061873917441E-2</v>
      </c>
    </row>
    <row r="166" spans="7:13" x14ac:dyDescent="0.3">
      <c r="G166" s="68">
        <v>43699</v>
      </c>
      <c r="H166" s="70">
        <v>140.51928710000001</v>
      </c>
      <c r="I166" s="75">
        <f t="shared" si="10"/>
        <v>143.57272962617401</v>
      </c>
      <c r="J166" s="82">
        <f t="shared" si="11"/>
        <v>-3.0534425261739955</v>
      </c>
      <c r="K166" s="82">
        <f t="shared" si="12"/>
        <v>3.0534425261739955</v>
      </c>
      <c r="L166" s="77">
        <f t="shared" si="13"/>
        <v>9.3235112606478303</v>
      </c>
      <c r="M166" s="67">
        <f t="shared" si="14"/>
        <v>2.1729704079704197E-2</v>
      </c>
    </row>
    <row r="167" spans="7:13" x14ac:dyDescent="0.3">
      <c r="G167" s="68">
        <v>43700</v>
      </c>
      <c r="H167" s="70">
        <v>138.2555084</v>
      </c>
      <c r="I167" s="75">
        <f t="shared" si="10"/>
        <v>143.26738537355661</v>
      </c>
      <c r="J167" s="82">
        <f t="shared" si="11"/>
        <v>-5.0118769735566104</v>
      </c>
      <c r="K167" s="82">
        <f t="shared" si="12"/>
        <v>5.0118769735566104</v>
      </c>
      <c r="L167" s="77">
        <f t="shared" si="13"/>
        <v>25.11891079806697</v>
      </c>
      <c r="M167" s="67">
        <f t="shared" si="14"/>
        <v>3.6250830303674257E-2</v>
      </c>
    </row>
    <row r="168" spans="7:13" x14ac:dyDescent="0.3">
      <c r="G168" s="68">
        <v>43703</v>
      </c>
      <c r="H168" s="70">
        <v>140.04728700000001</v>
      </c>
      <c r="I168" s="75">
        <f t="shared" si="10"/>
        <v>142.76619767620096</v>
      </c>
      <c r="J168" s="82">
        <f t="shared" si="11"/>
        <v>-2.7189106762009487</v>
      </c>
      <c r="K168" s="82">
        <f t="shared" si="12"/>
        <v>2.7189106762009487</v>
      </c>
      <c r="L168" s="77">
        <f t="shared" si="13"/>
        <v>7.3924752651594998</v>
      </c>
      <c r="M168" s="67">
        <f t="shared" si="14"/>
        <v>1.9414233109713495E-2</v>
      </c>
    </row>
    <row r="169" spans="7:13" x14ac:dyDescent="0.3">
      <c r="G169" s="68">
        <v>43704</v>
      </c>
      <c r="H169" s="70">
        <v>140.692688</v>
      </c>
      <c r="I169" s="75">
        <f t="shared" si="10"/>
        <v>142.49430660858087</v>
      </c>
      <c r="J169" s="82">
        <f t="shared" si="11"/>
        <v>-1.801618608580867</v>
      </c>
      <c r="K169" s="82">
        <f t="shared" si="12"/>
        <v>1.801618608580867</v>
      </c>
      <c r="L169" s="77">
        <f t="shared" si="13"/>
        <v>3.2458296107848592</v>
      </c>
      <c r="M169" s="67">
        <f t="shared" si="14"/>
        <v>1.2805346419857064E-2</v>
      </c>
    </row>
    <row r="170" spans="7:13" x14ac:dyDescent="0.3">
      <c r="G170" s="68">
        <v>43705</v>
      </c>
      <c r="H170" s="70">
        <v>141.66564940000001</v>
      </c>
      <c r="I170" s="75">
        <f t="shared" si="10"/>
        <v>142.31414474772279</v>
      </c>
      <c r="J170" s="82">
        <f t="shared" si="11"/>
        <v>-0.64849534772278616</v>
      </c>
      <c r="K170" s="82">
        <f t="shared" si="12"/>
        <v>0.64849534772278616</v>
      </c>
      <c r="L170" s="77">
        <f t="shared" si="13"/>
        <v>0.42054621601809733</v>
      </c>
      <c r="M170" s="67">
        <f t="shared" si="14"/>
        <v>4.5776470899570529E-3</v>
      </c>
    </row>
    <row r="171" spans="7:13" x14ac:dyDescent="0.3">
      <c r="G171" s="68">
        <v>43706</v>
      </c>
      <c r="H171" s="70">
        <v>142.320694</v>
      </c>
      <c r="I171" s="75">
        <f t="shared" si="10"/>
        <v>142.24929521295053</v>
      </c>
      <c r="J171" s="82">
        <f t="shared" si="11"/>
        <v>7.1398787049474777E-2</v>
      </c>
      <c r="K171" s="82">
        <f t="shared" si="12"/>
        <v>7.1398787049474777E-2</v>
      </c>
      <c r="L171" s="77">
        <f t="shared" si="13"/>
        <v>5.0977867921362472E-3</v>
      </c>
      <c r="M171" s="67">
        <f t="shared" si="14"/>
        <v>5.0167537160460151E-4</v>
      </c>
    </row>
    <row r="172" spans="7:13" x14ac:dyDescent="0.3">
      <c r="G172" s="68">
        <v>43707</v>
      </c>
      <c r="H172" s="70">
        <v>143.0046692</v>
      </c>
      <c r="I172" s="75">
        <f t="shared" si="10"/>
        <v>142.25643509165548</v>
      </c>
      <c r="J172" s="82">
        <f t="shared" si="11"/>
        <v>0.7482341083445192</v>
      </c>
      <c r="K172" s="82">
        <f t="shared" si="12"/>
        <v>0.7482341083445192</v>
      </c>
      <c r="L172" s="77">
        <f t="shared" si="13"/>
        <v>0.55985428089011768</v>
      </c>
      <c r="M172" s="67">
        <f t="shared" si="14"/>
        <v>5.2322355104228949E-3</v>
      </c>
    </row>
    <row r="173" spans="7:13" x14ac:dyDescent="0.3">
      <c r="G173" s="68">
        <v>43711</v>
      </c>
      <c r="H173" s="70">
        <v>143.42852780000001</v>
      </c>
      <c r="I173" s="75">
        <f t="shared" si="10"/>
        <v>142.33125850248993</v>
      </c>
      <c r="J173" s="82">
        <f t="shared" si="11"/>
        <v>1.0972692975100813</v>
      </c>
      <c r="K173" s="82">
        <f t="shared" si="12"/>
        <v>1.0972692975100813</v>
      </c>
      <c r="L173" s="77">
        <f t="shared" si="13"/>
        <v>1.2039999112582673</v>
      </c>
      <c r="M173" s="67">
        <f t="shared" si="14"/>
        <v>7.6502862738725063E-3</v>
      </c>
    </row>
    <row r="174" spans="7:13" x14ac:dyDescent="0.3">
      <c r="G174" s="68">
        <v>43712</v>
      </c>
      <c r="H174" s="70">
        <v>145.13360599999999</v>
      </c>
      <c r="I174" s="75">
        <f t="shared" si="10"/>
        <v>142.44098543224095</v>
      </c>
      <c r="J174" s="82">
        <f t="shared" si="11"/>
        <v>2.692620567759036</v>
      </c>
      <c r="K174" s="82">
        <f t="shared" si="12"/>
        <v>2.692620567759036</v>
      </c>
      <c r="L174" s="77">
        <f t="shared" si="13"/>
        <v>7.2502055219189936</v>
      </c>
      <c r="M174" s="67">
        <f t="shared" si="14"/>
        <v>1.8552702175394419E-2</v>
      </c>
    </row>
    <row r="175" spans="7:13" x14ac:dyDescent="0.3">
      <c r="G175" s="68">
        <v>43713</v>
      </c>
      <c r="H175" s="70">
        <v>145.9331512</v>
      </c>
      <c r="I175" s="75">
        <f t="shared" si="10"/>
        <v>142.71024748901687</v>
      </c>
      <c r="J175" s="82">
        <f t="shared" si="11"/>
        <v>3.2229037109831324</v>
      </c>
      <c r="K175" s="82">
        <f t="shared" si="12"/>
        <v>3.2229037109831324</v>
      </c>
      <c r="L175" s="77">
        <f t="shared" si="13"/>
        <v>10.387108330268847</v>
      </c>
      <c r="M175" s="67">
        <f t="shared" si="14"/>
        <v>2.2084794883694202E-2</v>
      </c>
    </row>
    <row r="176" spans="7:13" x14ac:dyDescent="0.3">
      <c r="G176" s="68">
        <v>43714</v>
      </c>
      <c r="H176" s="70">
        <v>148.18730160000001</v>
      </c>
      <c r="I176" s="75">
        <f t="shared" si="10"/>
        <v>143.03253786011518</v>
      </c>
      <c r="J176" s="82">
        <f t="shared" si="11"/>
        <v>5.1547637398848281</v>
      </c>
      <c r="K176" s="82">
        <f t="shared" si="12"/>
        <v>5.1547637398848281</v>
      </c>
      <c r="L176" s="77">
        <f t="shared" si="13"/>
        <v>26.57158921403142</v>
      </c>
      <c r="M176" s="67">
        <f t="shared" si="14"/>
        <v>3.4785461940585252E-2</v>
      </c>
    </row>
    <row r="177" spans="7:13" x14ac:dyDescent="0.3">
      <c r="G177" s="68">
        <v>43717</v>
      </c>
      <c r="H177" s="70">
        <v>147.8308868</v>
      </c>
      <c r="I177" s="75">
        <f t="shared" si="10"/>
        <v>143.54801423410368</v>
      </c>
      <c r="J177" s="82">
        <f t="shared" si="11"/>
        <v>4.2828725658963265</v>
      </c>
      <c r="K177" s="82">
        <f t="shared" si="12"/>
        <v>4.2828725658963265</v>
      </c>
      <c r="L177" s="77">
        <f t="shared" si="13"/>
        <v>18.342997415707384</v>
      </c>
      <c r="M177" s="67">
        <f t="shared" si="14"/>
        <v>2.8971432551105594E-2</v>
      </c>
    </row>
    <row r="178" spans="7:13" x14ac:dyDescent="0.3">
      <c r="G178" s="68">
        <v>43718</v>
      </c>
      <c r="H178" s="70">
        <v>144.02577210000001</v>
      </c>
      <c r="I178" s="75">
        <f t="shared" si="10"/>
        <v>143.97630149069332</v>
      </c>
      <c r="J178" s="82">
        <f t="shared" si="11"/>
        <v>4.9470609306695223E-2</v>
      </c>
      <c r="K178" s="82">
        <f t="shared" si="12"/>
        <v>4.9470609306695223E-2</v>
      </c>
      <c r="L178" s="77">
        <f t="shared" si="13"/>
        <v>2.4473411851756799E-3</v>
      </c>
      <c r="M178" s="67">
        <f t="shared" si="14"/>
        <v>3.4348442355404819E-4</v>
      </c>
    </row>
    <row r="179" spans="7:13" x14ac:dyDescent="0.3">
      <c r="G179" s="68">
        <v>43719</v>
      </c>
      <c r="H179" s="70">
        <v>144.08358759999999</v>
      </c>
      <c r="I179" s="75">
        <f t="shared" si="10"/>
        <v>143.98124855162399</v>
      </c>
      <c r="J179" s="82">
        <f t="shared" si="11"/>
        <v>0.10233904837599539</v>
      </c>
      <c r="K179" s="82">
        <f t="shared" si="12"/>
        <v>0.10233904837599539</v>
      </c>
      <c r="L179" s="77">
        <f t="shared" si="13"/>
        <v>1.0473280822504325E-2</v>
      </c>
      <c r="M179" s="67">
        <f t="shared" si="14"/>
        <v>7.1027554269474202E-4</v>
      </c>
    </row>
    <row r="180" spans="7:13" x14ac:dyDescent="0.3">
      <c r="G180" s="68">
        <v>43720</v>
      </c>
      <c r="H180" s="70">
        <v>147.3781433</v>
      </c>
      <c r="I180" s="75">
        <f t="shared" si="10"/>
        <v>143.9914824564616</v>
      </c>
      <c r="J180" s="82">
        <f t="shared" si="11"/>
        <v>3.386660843538408</v>
      </c>
      <c r="K180" s="82">
        <f t="shared" si="12"/>
        <v>3.386660843538408</v>
      </c>
      <c r="L180" s="77">
        <f t="shared" si="13"/>
        <v>11.469471669156281</v>
      </c>
      <c r="M180" s="67">
        <f t="shared" si="14"/>
        <v>2.2979396861070429E-2</v>
      </c>
    </row>
    <row r="181" spans="7:13" x14ac:dyDescent="0.3">
      <c r="G181" s="68">
        <v>43721</v>
      </c>
      <c r="H181" s="70">
        <v>145.78863530000001</v>
      </c>
      <c r="I181" s="75">
        <f t="shared" si="10"/>
        <v>144.33014854081543</v>
      </c>
      <c r="J181" s="82">
        <f t="shared" si="11"/>
        <v>1.4584867591845807</v>
      </c>
      <c r="K181" s="82">
        <f t="shared" si="12"/>
        <v>1.4584867591845807</v>
      </c>
      <c r="L181" s="77">
        <f t="shared" si="13"/>
        <v>2.1271836267167412</v>
      </c>
      <c r="M181" s="67">
        <f t="shared" si="14"/>
        <v>1.0004118333252418E-2</v>
      </c>
    </row>
    <row r="182" spans="7:13" x14ac:dyDescent="0.3">
      <c r="G182" s="68">
        <v>43724</v>
      </c>
      <c r="H182" s="70">
        <v>142.368866</v>
      </c>
      <c r="I182" s="75">
        <f t="shared" si="10"/>
        <v>144.4759972167339</v>
      </c>
      <c r="J182" s="82">
        <f t="shared" si="11"/>
        <v>-2.1071312167339045</v>
      </c>
      <c r="K182" s="82">
        <f t="shared" si="12"/>
        <v>2.1071312167339045</v>
      </c>
      <c r="L182" s="77">
        <f t="shared" si="13"/>
        <v>4.4400019645345044</v>
      </c>
      <c r="M182" s="67">
        <f t="shared" si="14"/>
        <v>1.480050572808457E-2</v>
      </c>
    </row>
    <row r="183" spans="7:13" x14ac:dyDescent="0.3">
      <c r="G183" s="68">
        <v>43725</v>
      </c>
      <c r="H183" s="70">
        <v>144.7097321</v>
      </c>
      <c r="I183" s="75">
        <f t="shared" si="10"/>
        <v>144.26528409506051</v>
      </c>
      <c r="J183" s="82">
        <f t="shared" si="11"/>
        <v>0.44444800493948833</v>
      </c>
      <c r="K183" s="82">
        <f t="shared" si="12"/>
        <v>0.44444800493948833</v>
      </c>
      <c r="L183" s="77">
        <f t="shared" si="13"/>
        <v>0.19753402909469145</v>
      </c>
      <c r="M183" s="67">
        <f t="shared" si="14"/>
        <v>3.0713069431457288E-3</v>
      </c>
    </row>
    <row r="184" spans="7:13" x14ac:dyDescent="0.3">
      <c r="G184" s="68">
        <v>43726</v>
      </c>
      <c r="H184" s="70">
        <v>145.9331512</v>
      </c>
      <c r="I184" s="75">
        <f t="shared" si="10"/>
        <v>144.30972889555449</v>
      </c>
      <c r="J184" s="82">
        <f t="shared" si="11"/>
        <v>1.6234223044455121</v>
      </c>
      <c r="K184" s="82">
        <f t="shared" si="12"/>
        <v>1.6234223044455121</v>
      </c>
      <c r="L184" s="77">
        <f t="shared" si="13"/>
        <v>2.6354999785711768</v>
      </c>
      <c r="M184" s="67">
        <f t="shared" si="14"/>
        <v>1.1124424375792634E-2</v>
      </c>
    </row>
    <row r="185" spans="7:13" x14ac:dyDescent="0.3">
      <c r="G185" s="68">
        <v>43727</v>
      </c>
      <c r="H185" s="70">
        <v>145.9524078</v>
      </c>
      <c r="I185" s="75">
        <f t="shared" si="10"/>
        <v>144.47207112599904</v>
      </c>
      <c r="J185" s="82">
        <f t="shared" si="11"/>
        <v>1.4803366740009665</v>
      </c>
      <c r="K185" s="82">
        <f t="shared" si="12"/>
        <v>1.4803366740009665</v>
      </c>
      <c r="L185" s="77">
        <f t="shared" si="13"/>
        <v>2.1913966683922435</v>
      </c>
      <c r="M185" s="67">
        <f t="shared" si="14"/>
        <v>1.0142598510806934E-2</v>
      </c>
    </row>
    <row r="186" spans="7:13" x14ac:dyDescent="0.3">
      <c r="G186" s="68">
        <v>43728</v>
      </c>
      <c r="H186" s="70">
        <v>145.3744202</v>
      </c>
      <c r="I186" s="75">
        <f t="shared" si="10"/>
        <v>144.62010479339915</v>
      </c>
      <c r="J186" s="82">
        <f t="shared" si="11"/>
        <v>0.75431540660085261</v>
      </c>
      <c r="K186" s="82">
        <f t="shared" si="12"/>
        <v>0.75431540660085261</v>
      </c>
      <c r="L186" s="77">
        <f t="shared" si="13"/>
        <v>0.56899173263540959</v>
      </c>
      <c r="M186" s="67">
        <f t="shared" si="14"/>
        <v>5.1887767157598793E-3</v>
      </c>
    </row>
    <row r="187" spans="7:13" x14ac:dyDescent="0.3">
      <c r="G187" s="68">
        <v>43731</v>
      </c>
      <c r="H187" s="70">
        <v>144.9023895</v>
      </c>
      <c r="I187" s="75">
        <f t="shared" si="10"/>
        <v>144.69553633405923</v>
      </c>
      <c r="J187" s="82">
        <f t="shared" si="11"/>
        <v>0.20685316594077108</v>
      </c>
      <c r="K187" s="82">
        <f t="shared" si="12"/>
        <v>0.20685316594077108</v>
      </c>
      <c r="L187" s="77">
        <f t="shared" si="13"/>
        <v>4.2788232259720178E-2</v>
      </c>
      <c r="M187" s="67">
        <f t="shared" si="14"/>
        <v>1.4275345400068167E-3</v>
      </c>
    </row>
    <row r="188" spans="7:13" x14ac:dyDescent="0.3">
      <c r="G188" s="68">
        <v>43732</v>
      </c>
      <c r="H188" s="70">
        <v>145.13360599999999</v>
      </c>
      <c r="I188" s="75">
        <f t="shared" si="10"/>
        <v>144.7162216506533</v>
      </c>
      <c r="J188" s="82">
        <f t="shared" si="11"/>
        <v>0.41738434934669044</v>
      </c>
      <c r="K188" s="82">
        <f t="shared" si="12"/>
        <v>0.41738434934669044</v>
      </c>
      <c r="L188" s="77">
        <f t="shared" si="13"/>
        <v>0.17420969507956013</v>
      </c>
      <c r="M188" s="67">
        <f t="shared" si="14"/>
        <v>2.8758628745618742E-3</v>
      </c>
    </row>
    <row r="189" spans="7:13" x14ac:dyDescent="0.3">
      <c r="G189" s="68">
        <v>43733</v>
      </c>
      <c r="H189" s="70">
        <v>142.4266815</v>
      </c>
      <c r="I189" s="75">
        <f t="shared" si="10"/>
        <v>144.75796008558797</v>
      </c>
      <c r="J189" s="82">
        <f t="shared" si="11"/>
        <v>-2.3312785855879667</v>
      </c>
      <c r="K189" s="82">
        <f t="shared" si="12"/>
        <v>2.3312785855879667</v>
      </c>
      <c r="L189" s="77">
        <f t="shared" si="13"/>
        <v>5.4348598436210311</v>
      </c>
      <c r="M189" s="67">
        <f t="shared" si="14"/>
        <v>1.6368271457535621E-2</v>
      </c>
    </row>
    <row r="190" spans="7:13" x14ac:dyDescent="0.3">
      <c r="G190" s="68">
        <v>43734</v>
      </c>
      <c r="H190" s="70">
        <v>147.20472720000001</v>
      </c>
      <c r="I190" s="75">
        <f t="shared" si="10"/>
        <v>144.52483222702915</v>
      </c>
      <c r="J190" s="82">
        <f t="shared" si="11"/>
        <v>2.6798949729708568</v>
      </c>
      <c r="K190" s="82">
        <f t="shared" si="12"/>
        <v>2.6798949729708568</v>
      </c>
      <c r="L190" s="77">
        <f t="shared" si="13"/>
        <v>7.1818370661544693</v>
      </c>
      <c r="M190" s="67">
        <f t="shared" si="14"/>
        <v>1.820522359536601E-2</v>
      </c>
    </row>
    <row r="191" spans="7:13" x14ac:dyDescent="0.3">
      <c r="G191" s="68">
        <v>43735</v>
      </c>
      <c r="H191" s="70">
        <v>150.1717529</v>
      </c>
      <c r="I191" s="75">
        <f t="shared" si="10"/>
        <v>144.79282172432625</v>
      </c>
      <c r="J191" s="82">
        <f t="shared" si="11"/>
        <v>5.3789311756737561</v>
      </c>
      <c r="K191" s="82">
        <f t="shared" si="12"/>
        <v>5.3789311756737561</v>
      </c>
      <c r="L191" s="77">
        <f t="shared" si="13"/>
        <v>28.932900592635058</v>
      </c>
      <c r="M191" s="67">
        <f t="shared" si="14"/>
        <v>3.5818528263804772E-2</v>
      </c>
    </row>
    <row r="192" spans="7:13" x14ac:dyDescent="0.3">
      <c r="G192" s="68">
        <v>43738</v>
      </c>
      <c r="H192" s="70">
        <v>149.9887085</v>
      </c>
      <c r="I192" s="75">
        <f t="shared" si="10"/>
        <v>145.33071484189364</v>
      </c>
      <c r="J192" s="82">
        <f t="shared" si="11"/>
        <v>4.6579936581063635</v>
      </c>
      <c r="K192" s="82">
        <f t="shared" si="12"/>
        <v>4.6579936581063635</v>
      </c>
      <c r="L192" s="77">
        <f t="shared" si="13"/>
        <v>21.696904918959103</v>
      </c>
      <c r="M192" s="67">
        <f t="shared" si="14"/>
        <v>3.10556288182611E-2</v>
      </c>
    </row>
    <row r="193" spans="7:13" x14ac:dyDescent="0.3">
      <c r="G193" s="68">
        <v>43739</v>
      </c>
      <c r="H193" s="70">
        <v>149.02539060000001</v>
      </c>
      <c r="I193" s="75">
        <f t="shared" si="10"/>
        <v>145.79651420770429</v>
      </c>
      <c r="J193" s="82">
        <f t="shared" si="11"/>
        <v>3.2288763922957173</v>
      </c>
      <c r="K193" s="82">
        <f t="shared" si="12"/>
        <v>3.2288763922957173</v>
      </c>
      <c r="L193" s="77">
        <f t="shared" si="13"/>
        <v>10.425642756724606</v>
      </c>
      <c r="M193" s="67">
        <f t="shared" si="14"/>
        <v>2.1666619220360676E-2</v>
      </c>
    </row>
    <row r="194" spans="7:13" x14ac:dyDescent="0.3">
      <c r="G194" s="68">
        <v>43740</v>
      </c>
      <c r="H194" s="70">
        <v>142.21473689999999</v>
      </c>
      <c r="I194" s="75">
        <f t="shared" si="10"/>
        <v>146.11940184693387</v>
      </c>
      <c r="J194" s="82">
        <f t="shared" si="11"/>
        <v>-3.9046649469338774</v>
      </c>
      <c r="K194" s="82">
        <f t="shared" si="12"/>
        <v>3.9046649469338774</v>
      </c>
      <c r="L194" s="77">
        <f t="shared" si="13"/>
        <v>15.246408347814141</v>
      </c>
      <c r="M194" s="67">
        <f t="shared" si="14"/>
        <v>2.7456120455923563E-2</v>
      </c>
    </row>
    <row r="195" spans="7:13" x14ac:dyDescent="0.3">
      <c r="G195" s="68">
        <v>43741</v>
      </c>
      <c r="H195" s="70">
        <v>143.37071230000001</v>
      </c>
      <c r="I195" s="75">
        <f t="shared" si="10"/>
        <v>145.72893535224048</v>
      </c>
      <c r="J195" s="82">
        <f t="shared" si="11"/>
        <v>-2.3582230522404757</v>
      </c>
      <c r="K195" s="82">
        <f t="shared" si="12"/>
        <v>2.3582230522404757</v>
      </c>
      <c r="L195" s="77">
        <f t="shared" si="13"/>
        <v>5.5612159641183849</v>
      </c>
      <c r="M195" s="67">
        <f t="shared" si="14"/>
        <v>1.6448429490298875E-2</v>
      </c>
    </row>
    <row r="196" spans="7:13" x14ac:dyDescent="0.3">
      <c r="G196" s="68">
        <v>43742</v>
      </c>
      <c r="H196" s="70">
        <v>144.46888730000001</v>
      </c>
      <c r="I196" s="75">
        <f t="shared" si="10"/>
        <v>145.49311304701644</v>
      </c>
      <c r="J196" s="82">
        <f t="shared" si="11"/>
        <v>-1.0242257470164304</v>
      </c>
      <c r="K196" s="82">
        <f t="shared" si="12"/>
        <v>1.0242257470164304</v>
      </c>
      <c r="L196" s="77">
        <f t="shared" si="13"/>
        <v>1.049038380851365</v>
      </c>
      <c r="M196" s="67">
        <f t="shared" si="14"/>
        <v>7.0895939337412648E-3</v>
      </c>
    </row>
    <row r="197" spans="7:13" x14ac:dyDescent="0.3">
      <c r="G197" s="68">
        <v>43745</v>
      </c>
      <c r="H197" s="70">
        <v>144.3340302</v>
      </c>
      <c r="I197" s="75">
        <f t="shared" si="10"/>
        <v>145.39069047231482</v>
      </c>
      <c r="J197" s="82">
        <f t="shared" si="11"/>
        <v>-1.0566602723148151</v>
      </c>
      <c r="K197" s="82">
        <f t="shared" si="12"/>
        <v>1.0566602723148151</v>
      </c>
      <c r="L197" s="77">
        <f t="shared" si="13"/>
        <v>1.1165309310884191</v>
      </c>
      <c r="M197" s="67">
        <f t="shared" si="14"/>
        <v>7.3209365168465657E-3</v>
      </c>
    </row>
    <row r="198" spans="7:13" x14ac:dyDescent="0.3">
      <c r="G198" s="68">
        <v>43746</v>
      </c>
      <c r="H198" s="70">
        <v>142.71566770000001</v>
      </c>
      <c r="I198" s="75">
        <f t="shared" ref="I198:I261" si="15">alpha*H197+(1-alpha)*I197</f>
        <v>145.28502444508337</v>
      </c>
      <c r="J198" s="82">
        <f t="shared" ref="J198:J261" si="16">H198-I198</f>
        <v>-2.5693567450833541</v>
      </c>
      <c r="K198" s="82">
        <f t="shared" ref="K198:K261" si="17">ABS(J198)</f>
        <v>2.5693567450833541</v>
      </c>
      <c r="L198" s="77">
        <f t="shared" ref="L198:L261" si="18">J198^2</f>
        <v>6.6015940835053275</v>
      </c>
      <c r="M198" s="67">
        <f t="shared" ref="M198:M261" si="19">K198/H198</f>
        <v>1.8003326379583996E-2</v>
      </c>
    </row>
    <row r="199" spans="7:13" x14ac:dyDescent="0.3">
      <c r="G199" s="68">
        <v>43747</v>
      </c>
      <c r="H199" s="70">
        <v>148.11987300000001</v>
      </c>
      <c r="I199" s="75">
        <f t="shared" si="15"/>
        <v>145.02808877057504</v>
      </c>
      <c r="J199" s="82">
        <f t="shared" si="16"/>
        <v>3.0917842294249738</v>
      </c>
      <c r="K199" s="82">
        <f t="shared" si="17"/>
        <v>3.0917842294249738</v>
      </c>
      <c r="L199" s="77">
        <f t="shared" si="18"/>
        <v>9.5591297213209785</v>
      </c>
      <c r="M199" s="67">
        <f t="shared" si="19"/>
        <v>2.0873527412658351E-2</v>
      </c>
    </row>
    <row r="200" spans="7:13" x14ac:dyDescent="0.3">
      <c r="G200" s="68">
        <v>43748</v>
      </c>
      <c r="H200" s="70">
        <v>147.9561157</v>
      </c>
      <c r="I200" s="75">
        <f t="shared" si="15"/>
        <v>145.33726719351753</v>
      </c>
      <c r="J200" s="82">
        <f t="shared" si="16"/>
        <v>2.6188485064824647</v>
      </c>
      <c r="K200" s="82">
        <f t="shared" si="17"/>
        <v>2.6188485064824647</v>
      </c>
      <c r="L200" s="77">
        <f t="shared" si="18"/>
        <v>6.8583674999054356</v>
      </c>
      <c r="M200" s="67">
        <f t="shared" si="19"/>
        <v>1.7700170716785483E-2</v>
      </c>
    </row>
    <row r="201" spans="7:13" x14ac:dyDescent="0.3">
      <c r="G201" s="68">
        <v>43749</v>
      </c>
      <c r="H201" s="70">
        <v>148.6111755</v>
      </c>
      <c r="I201" s="75">
        <f t="shared" si="15"/>
        <v>145.59915204416578</v>
      </c>
      <c r="J201" s="82">
        <f t="shared" si="16"/>
        <v>3.0120234558342247</v>
      </c>
      <c r="K201" s="82">
        <f t="shared" si="17"/>
        <v>3.0120234558342247</v>
      </c>
      <c r="L201" s="77">
        <f t="shared" si="18"/>
        <v>9.0722852984955455</v>
      </c>
      <c r="M201" s="67">
        <f t="shared" si="19"/>
        <v>2.0267812603596724E-2</v>
      </c>
    </row>
    <row r="202" spans="7:13" x14ac:dyDescent="0.3">
      <c r="G202" s="68">
        <v>43752</v>
      </c>
      <c r="H202" s="70">
        <v>149.1409912</v>
      </c>
      <c r="I202" s="75">
        <f t="shared" si="15"/>
        <v>145.9003543897492</v>
      </c>
      <c r="J202" s="82">
        <f t="shared" si="16"/>
        <v>3.2406368102508054</v>
      </c>
      <c r="K202" s="82">
        <f t="shared" si="17"/>
        <v>3.2406368102508054</v>
      </c>
      <c r="L202" s="77">
        <f t="shared" si="18"/>
        <v>10.501726935952515</v>
      </c>
      <c r="M202" s="67">
        <f t="shared" si="19"/>
        <v>2.1728679581491245E-2</v>
      </c>
    </row>
    <row r="203" spans="7:13" x14ac:dyDescent="0.3">
      <c r="G203" s="68">
        <v>43753</v>
      </c>
      <c r="H203" s="70">
        <v>152.35848999999999</v>
      </c>
      <c r="I203" s="75">
        <f t="shared" si="15"/>
        <v>146.22441807077428</v>
      </c>
      <c r="J203" s="82">
        <f t="shared" si="16"/>
        <v>6.134071929225712</v>
      </c>
      <c r="K203" s="82">
        <f t="shared" si="17"/>
        <v>6.134071929225712</v>
      </c>
      <c r="L203" s="77">
        <f t="shared" si="18"/>
        <v>37.626838432914845</v>
      </c>
      <c r="M203" s="67">
        <f t="shared" si="19"/>
        <v>4.0260781852233585E-2</v>
      </c>
    </row>
    <row r="204" spans="7:13" x14ac:dyDescent="0.3">
      <c r="G204" s="68">
        <v>43754</v>
      </c>
      <c r="H204" s="70">
        <v>150.25845340000001</v>
      </c>
      <c r="I204" s="75">
        <f t="shared" si="15"/>
        <v>146.83782526369686</v>
      </c>
      <c r="J204" s="82">
        <f t="shared" si="16"/>
        <v>3.4206281363031508</v>
      </c>
      <c r="K204" s="82">
        <f t="shared" si="17"/>
        <v>3.4206281363031508</v>
      </c>
      <c r="L204" s="77">
        <f t="shared" si="18"/>
        <v>11.700696846868766</v>
      </c>
      <c r="M204" s="67">
        <f t="shared" si="19"/>
        <v>2.2764963028051175E-2</v>
      </c>
    </row>
    <row r="205" spans="7:13" x14ac:dyDescent="0.3">
      <c r="G205" s="68">
        <v>43755</v>
      </c>
      <c r="H205" s="70">
        <v>151.52040099999999</v>
      </c>
      <c r="I205" s="75">
        <f t="shared" si="15"/>
        <v>147.17988807732718</v>
      </c>
      <c r="J205" s="82">
        <f t="shared" si="16"/>
        <v>4.340512922672815</v>
      </c>
      <c r="K205" s="82">
        <f t="shared" si="17"/>
        <v>4.340512922672815</v>
      </c>
      <c r="L205" s="77">
        <f t="shared" si="18"/>
        <v>18.840052431889703</v>
      </c>
      <c r="M205" s="67">
        <f t="shared" si="19"/>
        <v>2.8646392789528158E-2</v>
      </c>
    </row>
    <row r="206" spans="7:13" x14ac:dyDescent="0.3">
      <c r="G206" s="68">
        <v>43756</v>
      </c>
      <c r="H206" s="70">
        <v>151.77085880000001</v>
      </c>
      <c r="I206" s="75">
        <f t="shared" si="15"/>
        <v>147.61393936959445</v>
      </c>
      <c r="J206" s="82">
        <f t="shared" si="16"/>
        <v>4.1569194304055657</v>
      </c>
      <c r="K206" s="82">
        <f t="shared" si="17"/>
        <v>4.1569194304055657</v>
      </c>
      <c r="L206" s="77">
        <f t="shared" si="18"/>
        <v>17.279979150883332</v>
      </c>
      <c r="M206" s="67">
        <f t="shared" si="19"/>
        <v>2.7389443950392705E-2</v>
      </c>
    </row>
    <row r="207" spans="7:13" x14ac:dyDescent="0.3">
      <c r="G207" s="68">
        <v>43759</v>
      </c>
      <c r="H207" s="70">
        <v>152.3970032</v>
      </c>
      <c r="I207" s="75">
        <f t="shared" si="15"/>
        <v>148.02963131263499</v>
      </c>
      <c r="J207" s="82">
        <f t="shared" si="16"/>
        <v>4.3673718873650103</v>
      </c>
      <c r="K207" s="82">
        <f t="shared" si="17"/>
        <v>4.3673718873650103</v>
      </c>
      <c r="L207" s="77">
        <f t="shared" si="18"/>
        <v>19.073937202546212</v>
      </c>
      <c r="M207" s="67">
        <f t="shared" si="19"/>
        <v>2.8657859378202064E-2</v>
      </c>
    </row>
    <row r="208" spans="7:13" x14ac:dyDescent="0.3">
      <c r="G208" s="68">
        <v>43760</v>
      </c>
      <c r="H208" s="70">
        <v>149.62266539999999</v>
      </c>
      <c r="I208" s="75">
        <f t="shared" si="15"/>
        <v>148.46636850137151</v>
      </c>
      <c r="J208" s="82">
        <f t="shared" si="16"/>
        <v>1.1562968986284829</v>
      </c>
      <c r="K208" s="82">
        <f t="shared" si="17"/>
        <v>1.1562968986284829</v>
      </c>
      <c r="L208" s="77">
        <f t="shared" si="18"/>
        <v>1.3370225177778481</v>
      </c>
      <c r="M208" s="67">
        <f t="shared" si="19"/>
        <v>7.7280864870121679E-3</v>
      </c>
    </row>
    <row r="209" spans="7:13" x14ac:dyDescent="0.3">
      <c r="G209" s="68">
        <v>43761</v>
      </c>
      <c r="H209" s="70">
        <v>147.66711430000001</v>
      </c>
      <c r="I209" s="75">
        <f t="shared" si="15"/>
        <v>148.58199819123436</v>
      </c>
      <c r="J209" s="82">
        <f t="shared" si="16"/>
        <v>-0.91488389123435354</v>
      </c>
      <c r="K209" s="82">
        <f t="shared" si="17"/>
        <v>0.91488389123435354</v>
      </c>
      <c r="L209" s="77">
        <f t="shared" si="18"/>
        <v>0.83701253444011248</v>
      </c>
      <c r="M209" s="67">
        <f t="shared" si="19"/>
        <v>6.1955831910934381E-3</v>
      </c>
    </row>
    <row r="210" spans="7:13" x14ac:dyDescent="0.3">
      <c r="G210" s="68">
        <v>43762</v>
      </c>
      <c r="H210" s="70">
        <v>146.2221375</v>
      </c>
      <c r="I210" s="75">
        <f t="shared" si="15"/>
        <v>148.49050980211092</v>
      </c>
      <c r="J210" s="82">
        <f t="shared" si="16"/>
        <v>-2.2683723021109188</v>
      </c>
      <c r="K210" s="82">
        <f t="shared" si="17"/>
        <v>2.2683723021109188</v>
      </c>
      <c r="L210" s="77">
        <f t="shared" si="18"/>
        <v>5.1455129009839897</v>
      </c>
      <c r="M210" s="67">
        <f t="shared" si="19"/>
        <v>1.5513193425386212E-2</v>
      </c>
    </row>
    <row r="211" spans="7:13" x14ac:dyDescent="0.3">
      <c r="G211" s="68">
        <v>43763</v>
      </c>
      <c r="H211" s="70">
        <v>146.8001251</v>
      </c>
      <c r="I211" s="75">
        <f t="shared" si="15"/>
        <v>148.26367257189986</v>
      </c>
      <c r="J211" s="82">
        <f t="shared" si="16"/>
        <v>-1.463547471899858</v>
      </c>
      <c r="K211" s="82">
        <f t="shared" si="17"/>
        <v>1.463547471899858</v>
      </c>
      <c r="L211" s="77">
        <f t="shared" si="18"/>
        <v>2.1419712025044655</v>
      </c>
      <c r="M211" s="67">
        <f t="shared" si="19"/>
        <v>9.969660931166727E-3</v>
      </c>
    </row>
    <row r="212" spans="7:13" x14ac:dyDescent="0.3">
      <c r="G212" s="68">
        <v>43766</v>
      </c>
      <c r="H212" s="70">
        <v>149.08319090000001</v>
      </c>
      <c r="I212" s="75">
        <f t="shared" si="15"/>
        <v>148.11731782470989</v>
      </c>
      <c r="J212" s="82">
        <f t="shared" si="16"/>
        <v>0.96587307529011923</v>
      </c>
      <c r="K212" s="82">
        <f t="shared" si="17"/>
        <v>0.96587307529011923</v>
      </c>
      <c r="L212" s="77">
        <f t="shared" si="18"/>
        <v>0.9329107975703923</v>
      </c>
      <c r="M212" s="67">
        <f t="shared" si="19"/>
        <v>6.4787523627529171E-3</v>
      </c>
    </row>
    <row r="213" spans="7:13" x14ac:dyDescent="0.3">
      <c r="G213" s="68">
        <v>43767</v>
      </c>
      <c r="H213" s="70">
        <v>147.92721560000001</v>
      </c>
      <c r="I213" s="75">
        <f t="shared" si="15"/>
        <v>148.21390513223889</v>
      </c>
      <c r="J213" s="82">
        <f t="shared" si="16"/>
        <v>-0.28668953223888138</v>
      </c>
      <c r="K213" s="82">
        <f t="shared" si="17"/>
        <v>0.28668953223888138</v>
      </c>
      <c r="L213" s="77">
        <f t="shared" si="18"/>
        <v>8.2190887895348605E-2</v>
      </c>
      <c r="M213" s="67">
        <f t="shared" si="19"/>
        <v>1.938044538160572E-3</v>
      </c>
    </row>
    <row r="214" spans="7:13" x14ac:dyDescent="0.3">
      <c r="G214" s="68">
        <v>43768</v>
      </c>
      <c r="H214" s="70">
        <v>149.33367920000001</v>
      </c>
      <c r="I214" s="75">
        <f t="shared" si="15"/>
        <v>148.18523617901499</v>
      </c>
      <c r="J214" s="82">
        <f t="shared" si="16"/>
        <v>1.1484430209850132</v>
      </c>
      <c r="K214" s="82">
        <f t="shared" si="17"/>
        <v>1.1484430209850132</v>
      </c>
      <c r="L214" s="77">
        <f t="shared" si="18"/>
        <v>1.3189213724491833</v>
      </c>
      <c r="M214" s="67">
        <f t="shared" si="19"/>
        <v>7.6904488467529376E-3</v>
      </c>
    </row>
    <row r="215" spans="7:13" x14ac:dyDescent="0.3">
      <c r="G215" s="68">
        <v>43769</v>
      </c>
      <c r="H215" s="70">
        <v>148.68824770000001</v>
      </c>
      <c r="I215" s="75">
        <f t="shared" si="15"/>
        <v>148.3000804811135</v>
      </c>
      <c r="J215" s="82">
        <f t="shared" si="16"/>
        <v>0.38816721888650818</v>
      </c>
      <c r="K215" s="82">
        <f t="shared" si="17"/>
        <v>0.38816721888650818</v>
      </c>
      <c r="L215" s="77">
        <f t="shared" si="18"/>
        <v>0.15067378981808635</v>
      </c>
      <c r="M215" s="67">
        <f t="shared" si="19"/>
        <v>2.6106112950479553E-3</v>
      </c>
    </row>
    <row r="216" spans="7:13" x14ac:dyDescent="0.3">
      <c r="G216" s="68">
        <v>43770</v>
      </c>
      <c r="H216" s="70">
        <v>150.8171692</v>
      </c>
      <c r="I216" s="75">
        <f t="shared" si="15"/>
        <v>148.33889720300215</v>
      </c>
      <c r="J216" s="82">
        <f t="shared" si="16"/>
        <v>2.4782719969978473</v>
      </c>
      <c r="K216" s="82">
        <f t="shared" si="17"/>
        <v>2.4782719969978473</v>
      </c>
      <c r="L216" s="77">
        <f t="shared" si="18"/>
        <v>6.1418320911036979</v>
      </c>
      <c r="M216" s="67">
        <f t="shared" si="19"/>
        <v>1.6432293552144508E-2</v>
      </c>
    </row>
    <row r="217" spans="7:13" x14ac:dyDescent="0.3">
      <c r="G217" s="68">
        <v>43773</v>
      </c>
      <c r="H217" s="70">
        <v>153.44703670000001</v>
      </c>
      <c r="I217" s="75">
        <f t="shared" si="15"/>
        <v>148.58672440270192</v>
      </c>
      <c r="J217" s="82">
        <f t="shared" si="16"/>
        <v>4.8603122972980941</v>
      </c>
      <c r="K217" s="82">
        <f t="shared" si="17"/>
        <v>4.8603122972980941</v>
      </c>
      <c r="L217" s="77">
        <f t="shared" si="18"/>
        <v>23.622635627267076</v>
      </c>
      <c r="M217" s="67">
        <f t="shared" si="19"/>
        <v>3.1674201091288288E-2</v>
      </c>
    </row>
    <row r="218" spans="7:13" x14ac:dyDescent="0.3">
      <c r="G218" s="68">
        <v>43774</v>
      </c>
      <c r="H218" s="70">
        <v>149.47814940000001</v>
      </c>
      <c r="I218" s="75">
        <f t="shared" si="15"/>
        <v>149.07275563243172</v>
      </c>
      <c r="J218" s="82">
        <f t="shared" si="16"/>
        <v>0.4053937675682846</v>
      </c>
      <c r="K218" s="82">
        <f t="shared" si="17"/>
        <v>0.4053937675682846</v>
      </c>
      <c r="L218" s="77">
        <f t="shared" si="18"/>
        <v>0.16434410678320835</v>
      </c>
      <c r="M218" s="67">
        <f t="shared" si="19"/>
        <v>2.7120603860532181E-3</v>
      </c>
    </row>
    <row r="219" spans="7:13" x14ac:dyDescent="0.3">
      <c r="G219" s="68">
        <v>43775</v>
      </c>
      <c r="H219" s="70">
        <v>142.8986969</v>
      </c>
      <c r="I219" s="75">
        <f t="shared" si="15"/>
        <v>149.11329500918856</v>
      </c>
      <c r="J219" s="82">
        <f t="shared" si="16"/>
        <v>-6.2145981091885574</v>
      </c>
      <c r="K219" s="82">
        <f t="shared" si="17"/>
        <v>6.2145981091885574</v>
      </c>
      <c r="L219" s="77">
        <f t="shared" si="18"/>
        <v>38.621229658729995</v>
      </c>
      <c r="M219" s="67">
        <f t="shared" si="19"/>
        <v>4.3489536601845367E-2</v>
      </c>
    </row>
    <row r="220" spans="7:13" x14ac:dyDescent="0.3">
      <c r="G220" s="68">
        <v>43776</v>
      </c>
      <c r="H220" s="70">
        <v>145.9427795</v>
      </c>
      <c r="I220" s="75">
        <f t="shared" si="15"/>
        <v>148.49183519826971</v>
      </c>
      <c r="J220" s="82">
        <f t="shared" si="16"/>
        <v>-2.5490556982697115</v>
      </c>
      <c r="K220" s="82">
        <f t="shared" si="17"/>
        <v>2.5490556982697115</v>
      </c>
      <c r="L220" s="77">
        <f t="shared" si="18"/>
        <v>6.4976849528812863</v>
      </c>
      <c r="M220" s="67">
        <f t="shared" si="19"/>
        <v>1.7466130952163424E-2</v>
      </c>
    </row>
    <row r="221" spans="7:13" x14ac:dyDescent="0.3">
      <c r="G221" s="68">
        <v>43777</v>
      </c>
      <c r="H221" s="70">
        <v>145.04690550000001</v>
      </c>
      <c r="I221" s="75">
        <f t="shared" si="15"/>
        <v>148.23692962844274</v>
      </c>
      <c r="J221" s="82">
        <f t="shared" si="16"/>
        <v>-3.1900241284427295</v>
      </c>
      <c r="K221" s="82">
        <f t="shared" si="17"/>
        <v>3.1900241284427295</v>
      </c>
      <c r="L221" s="77">
        <f t="shared" si="18"/>
        <v>10.176253940046797</v>
      </c>
      <c r="M221" s="67">
        <f t="shared" si="19"/>
        <v>2.1993051954098595E-2</v>
      </c>
    </row>
    <row r="222" spans="7:13" x14ac:dyDescent="0.3">
      <c r="G222" s="68">
        <v>43780</v>
      </c>
      <c r="H222" s="70">
        <v>143.84275819999999</v>
      </c>
      <c r="I222" s="75">
        <f t="shared" si="15"/>
        <v>147.91792721559847</v>
      </c>
      <c r="J222" s="82">
        <f t="shared" si="16"/>
        <v>-4.0751690155984761</v>
      </c>
      <c r="K222" s="82">
        <f t="shared" si="17"/>
        <v>4.0751690155984761</v>
      </c>
      <c r="L222" s="77">
        <f t="shared" si="18"/>
        <v>16.607002505693853</v>
      </c>
      <c r="M222" s="67">
        <f t="shared" si="19"/>
        <v>2.833072075781759E-2</v>
      </c>
    </row>
    <row r="223" spans="7:13" x14ac:dyDescent="0.3">
      <c r="G223" s="68">
        <v>43781</v>
      </c>
      <c r="H223" s="70">
        <v>142.74456789999999</v>
      </c>
      <c r="I223" s="75">
        <f t="shared" si="15"/>
        <v>147.51041031403864</v>
      </c>
      <c r="J223" s="82">
        <f t="shared" si="16"/>
        <v>-4.7658424140386444</v>
      </c>
      <c r="K223" s="82">
        <f t="shared" si="17"/>
        <v>4.7658424140386444</v>
      </c>
      <c r="L223" s="77">
        <f t="shared" si="18"/>
        <v>22.713253915449695</v>
      </c>
      <c r="M223" s="67">
        <f t="shared" si="19"/>
        <v>3.3387206841925962E-2</v>
      </c>
    </row>
    <row r="224" spans="7:13" x14ac:dyDescent="0.3">
      <c r="G224" s="68">
        <v>43782</v>
      </c>
      <c r="H224" s="70">
        <v>140.70231630000001</v>
      </c>
      <c r="I224" s="75">
        <f t="shared" si="15"/>
        <v>147.03382607263475</v>
      </c>
      <c r="J224" s="82">
        <f t="shared" si="16"/>
        <v>-6.331509772634746</v>
      </c>
      <c r="K224" s="82">
        <f t="shared" si="17"/>
        <v>6.331509772634746</v>
      </c>
      <c r="L224" s="77">
        <f t="shared" si="18"/>
        <v>40.08801600096929</v>
      </c>
      <c r="M224" s="67">
        <f t="shared" si="19"/>
        <v>4.4999328647404406E-2</v>
      </c>
    </row>
    <row r="225" spans="7:13" x14ac:dyDescent="0.3">
      <c r="G225" s="68">
        <v>43783</v>
      </c>
      <c r="H225" s="70">
        <v>140.74086</v>
      </c>
      <c r="I225" s="75">
        <f t="shared" si="15"/>
        <v>146.40067509537127</v>
      </c>
      <c r="J225" s="82">
        <f t="shared" si="16"/>
        <v>-5.6598150953712718</v>
      </c>
      <c r="K225" s="82">
        <f t="shared" si="17"/>
        <v>5.6598150953712718</v>
      </c>
      <c r="L225" s="77">
        <f t="shared" si="18"/>
        <v>32.033506913792522</v>
      </c>
      <c r="M225" s="67">
        <f t="shared" si="19"/>
        <v>4.0214441601190101E-2</v>
      </c>
    </row>
    <row r="226" spans="7:13" x14ac:dyDescent="0.3">
      <c r="G226" s="68">
        <v>43784</v>
      </c>
      <c r="H226" s="70">
        <v>142.53262330000001</v>
      </c>
      <c r="I226" s="75">
        <f t="shared" si="15"/>
        <v>145.83469358583415</v>
      </c>
      <c r="J226" s="82">
        <f t="shared" si="16"/>
        <v>-3.3020702858341338</v>
      </c>
      <c r="K226" s="82">
        <f t="shared" si="17"/>
        <v>3.3020702858341338</v>
      </c>
      <c r="L226" s="77">
        <f t="shared" si="18"/>
        <v>10.903668172588718</v>
      </c>
      <c r="M226" s="67">
        <f t="shared" si="19"/>
        <v>2.3167119283870878E-2</v>
      </c>
    </row>
    <row r="227" spans="7:13" x14ac:dyDescent="0.3">
      <c r="G227" s="68">
        <v>43787</v>
      </c>
      <c r="H227" s="70">
        <v>144.69046019999999</v>
      </c>
      <c r="I227" s="75">
        <f t="shared" si="15"/>
        <v>145.50448655725074</v>
      </c>
      <c r="J227" s="82">
        <f t="shared" si="16"/>
        <v>-0.81402635725075356</v>
      </c>
      <c r="K227" s="82">
        <f t="shared" si="17"/>
        <v>0.81402635725075356</v>
      </c>
      <c r="L227" s="77">
        <f t="shared" si="18"/>
        <v>0.66263891029893152</v>
      </c>
      <c r="M227" s="67">
        <f t="shared" si="19"/>
        <v>5.6259849897882458E-3</v>
      </c>
    </row>
    <row r="228" spans="7:13" x14ac:dyDescent="0.3">
      <c r="G228" s="68">
        <v>43788</v>
      </c>
      <c r="H228" s="70">
        <v>144.8927612</v>
      </c>
      <c r="I228" s="75">
        <f t="shared" si="15"/>
        <v>145.42308392152569</v>
      </c>
      <c r="J228" s="82">
        <f t="shared" si="16"/>
        <v>-0.53032272152569249</v>
      </c>
      <c r="K228" s="82">
        <f t="shared" si="17"/>
        <v>0.53032272152569249</v>
      </c>
      <c r="L228" s="77">
        <f t="shared" si="18"/>
        <v>0.28124218896641717</v>
      </c>
      <c r="M228" s="67">
        <f t="shared" si="19"/>
        <v>3.6601050123799593E-3</v>
      </c>
    </row>
    <row r="229" spans="7:13" x14ac:dyDescent="0.3">
      <c r="G229" s="68">
        <v>43789</v>
      </c>
      <c r="H229" s="70">
        <v>145.39369199999999</v>
      </c>
      <c r="I229" s="75">
        <f t="shared" si="15"/>
        <v>145.37005164937312</v>
      </c>
      <c r="J229" s="82">
        <f t="shared" si="16"/>
        <v>2.3640350626862983E-2</v>
      </c>
      <c r="K229" s="82">
        <f t="shared" si="17"/>
        <v>2.3640350626862983E-2</v>
      </c>
      <c r="L229" s="77">
        <f t="shared" si="18"/>
        <v>5.5886617776102106E-4</v>
      </c>
      <c r="M229" s="67">
        <f t="shared" si="19"/>
        <v>1.6259543520542131E-4</v>
      </c>
    </row>
    <row r="230" spans="7:13" x14ac:dyDescent="0.3">
      <c r="G230" s="68">
        <v>43790</v>
      </c>
      <c r="H230" s="70">
        <v>145.7019501</v>
      </c>
      <c r="I230" s="75">
        <f t="shared" si="15"/>
        <v>145.37241568443582</v>
      </c>
      <c r="J230" s="82">
        <f t="shared" si="16"/>
        <v>0.32953441556418284</v>
      </c>
      <c r="K230" s="82">
        <f t="shared" si="17"/>
        <v>0.32953441556418284</v>
      </c>
      <c r="L230" s="77">
        <f t="shared" si="18"/>
        <v>0.10859293104122755</v>
      </c>
      <c r="M230" s="67">
        <f t="shared" si="19"/>
        <v>2.2617021621056726E-3</v>
      </c>
    </row>
    <row r="231" spans="7:13" x14ac:dyDescent="0.3">
      <c r="G231" s="68">
        <v>43791</v>
      </c>
      <c r="H231" s="70">
        <v>145.1624908</v>
      </c>
      <c r="I231" s="75">
        <f t="shared" si="15"/>
        <v>145.40536912599222</v>
      </c>
      <c r="J231" s="82">
        <f t="shared" si="16"/>
        <v>-0.2428783259922227</v>
      </c>
      <c r="K231" s="82">
        <f t="shared" si="17"/>
        <v>0.2428783259922227</v>
      </c>
      <c r="L231" s="77">
        <f t="shared" si="18"/>
        <v>5.8989881236784399E-2</v>
      </c>
      <c r="M231" s="67">
        <f t="shared" si="19"/>
        <v>1.6731479644204528E-3</v>
      </c>
    </row>
    <row r="232" spans="7:13" x14ac:dyDescent="0.3">
      <c r="G232" s="68">
        <v>43794</v>
      </c>
      <c r="H232" s="70">
        <v>145.6923218</v>
      </c>
      <c r="I232" s="75">
        <f t="shared" si="15"/>
        <v>145.38108129339301</v>
      </c>
      <c r="J232" s="82">
        <f t="shared" si="16"/>
        <v>0.31124050660699254</v>
      </c>
      <c r="K232" s="82">
        <f t="shared" si="17"/>
        <v>0.31124050660699254</v>
      </c>
      <c r="L232" s="77">
        <f t="shared" si="18"/>
        <v>9.6870652952977365E-2</v>
      </c>
      <c r="M232" s="67">
        <f t="shared" si="19"/>
        <v>2.1362862693220701E-3</v>
      </c>
    </row>
    <row r="233" spans="7:13" x14ac:dyDescent="0.3">
      <c r="G233" s="68">
        <v>43795</v>
      </c>
      <c r="H233" s="70">
        <v>147.45520020000001</v>
      </c>
      <c r="I233" s="75">
        <f t="shared" si="15"/>
        <v>145.41220534405372</v>
      </c>
      <c r="J233" s="82">
        <f t="shared" si="16"/>
        <v>2.04299485594629</v>
      </c>
      <c r="K233" s="82">
        <f t="shared" si="17"/>
        <v>2.04299485594629</v>
      </c>
      <c r="L233" s="77">
        <f t="shared" si="18"/>
        <v>4.1738279814230026</v>
      </c>
      <c r="M233" s="67">
        <f t="shared" si="19"/>
        <v>1.385502073290929E-2</v>
      </c>
    </row>
    <row r="234" spans="7:13" x14ac:dyDescent="0.3">
      <c r="G234" s="68">
        <v>43796</v>
      </c>
      <c r="H234" s="70">
        <v>149.77677919999999</v>
      </c>
      <c r="I234" s="75">
        <f t="shared" si="15"/>
        <v>145.61650482964836</v>
      </c>
      <c r="J234" s="82">
        <f t="shared" si="16"/>
        <v>4.1602743703516296</v>
      </c>
      <c r="K234" s="82">
        <f t="shared" si="17"/>
        <v>4.1602743703516296</v>
      </c>
      <c r="L234" s="77">
        <f t="shared" si="18"/>
        <v>17.307882836604648</v>
      </c>
      <c r="M234" s="67">
        <f t="shared" si="19"/>
        <v>2.7776497749336233E-2</v>
      </c>
    </row>
    <row r="235" spans="7:13" x14ac:dyDescent="0.3">
      <c r="G235" s="68">
        <v>43798</v>
      </c>
      <c r="H235" s="70">
        <v>150.32588200000001</v>
      </c>
      <c r="I235" s="75">
        <f t="shared" si="15"/>
        <v>146.03253226668352</v>
      </c>
      <c r="J235" s="82">
        <f t="shared" si="16"/>
        <v>4.2933497333164894</v>
      </c>
      <c r="K235" s="82">
        <f t="shared" si="17"/>
        <v>4.2933497333164894</v>
      </c>
      <c r="L235" s="77">
        <f t="shared" si="18"/>
        <v>18.43285193256877</v>
      </c>
      <c r="M235" s="67">
        <f t="shared" si="19"/>
        <v>2.8560283007795617E-2</v>
      </c>
    </row>
    <row r="236" spans="7:13" x14ac:dyDescent="0.3">
      <c r="G236" s="68">
        <v>43801</v>
      </c>
      <c r="H236" s="70">
        <v>146.80976870000001</v>
      </c>
      <c r="I236" s="75">
        <f t="shared" si="15"/>
        <v>146.46186724001515</v>
      </c>
      <c r="J236" s="82">
        <f t="shared" si="16"/>
        <v>0.347901459984854</v>
      </c>
      <c r="K236" s="82">
        <f t="shared" si="17"/>
        <v>0.347901459984854</v>
      </c>
      <c r="L236" s="77">
        <f t="shared" si="18"/>
        <v>0.12103542585959297</v>
      </c>
      <c r="M236" s="67">
        <f t="shared" si="19"/>
        <v>2.3697432607211375E-3</v>
      </c>
    </row>
    <row r="237" spans="7:13" x14ac:dyDescent="0.3">
      <c r="G237" s="68">
        <v>43802</v>
      </c>
      <c r="H237" s="70">
        <v>149.3529053</v>
      </c>
      <c r="I237" s="75">
        <f t="shared" si="15"/>
        <v>146.49665738601362</v>
      </c>
      <c r="J237" s="82">
        <f t="shared" si="16"/>
        <v>2.8562479139863797</v>
      </c>
      <c r="K237" s="82">
        <f t="shared" si="17"/>
        <v>2.8562479139863797</v>
      </c>
      <c r="L237" s="77">
        <f t="shared" si="18"/>
        <v>8.1581521461515454</v>
      </c>
      <c r="M237" s="67">
        <f t="shared" si="19"/>
        <v>1.9124153683178331E-2</v>
      </c>
    </row>
    <row r="238" spans="7:13" x14ac:dyDescent="0.3">
      <c r="G238" s="68">
        <v>43803</v>
      </c>
      <c r="H238" s="70">
        <v>148.13916019999999</v>
      </c>
      <c r="I238" s="75">
        <f t="shared" si="15"/>
        <v>146.78228217741227</v>
      </c>
      <c r="J238" s="82">
        <f t="shared" si="16"/>
        <v>1.3568780225877219</v>
      </c>
      <c r="K238" s="82">
        <f t="shared" si="17"/>
        <v>1.3568780225877219</v>
      </c>
      <c r="L238" s="77">
        <f t="shared" si="18"/>
        <v>1.8411179681815664</v>
      </c>
      <c r="M238" s="67">
        <f t="shared" si="19"/>
        <v>9.1594823458957478E-3</v>
      </c>
    </row>
    <row r="239" spans="7:13" x14ac:dyDescent="0.3">
      <c r="G239" s="68">
        <v>43804</v>
      </c>
      <c r="H239" s="70">
        <v>147.81161499999999</v>
      </c>
      <c r="I239" s="75">
        <f t="shared" si="15"/>
        <v>146.91796997967103</v>
      </c>
      <c r="J239" s="82">
        <f t="shared" si="16"/>
        <v>0.89364502032896098</v>
      </c>
      <c r="K239" s="82">
        <f t="shared" si="17"/>
        <v>0.89364502032896098</v>
      </c>
      <c r="L239" s="77">
        <f t="shared" si="18"/>
        <v>0.79860142235874909</v>
      </c>
      <c r="M239" s="67">
        <f t="shared" si="19"/>
        <v>6.0458376043652663E-3</v>
      </c>
    </row>
    <row r="240" spans="7:13" x14ac:dyDescent="0.3">
      <c r="G240" s="68">
        <v>43805</v>
      </c>
      <c r="H240" s="70">
        <v>148.60153199999999</v>
      </c>
      <c r="I240" s="75">
        <f t="shared" si="15"/>
        <v>147.00733448170394</v>
      </c>
      <c r="J240" s="82">
        <f t="shared" si="16"/>
        <v>1.5941975182960562</v>
      </c>
      <c r="K240" s="82">
        <f t="shared" si="17"/>
        <v>1.5941975182960562</v>
      </c>
      <c r="L240" s="77">
        <f t="shared" si="18"/>
        <v>2.5414657273413042</v>
      </c>
      <c r="M240" s="67">
        <f t="shared" si="19"/>
        <v>1.0728001904422198E-2</v>
      </c>
    </row>
    <row r="241" spans="7:13" x14ac:dyDescent="0.3">
      <c r="G241" s="68">
        <v>43808</v>
      </c>
      <c r="H241" s="70">
        <v>145.89462280000001</v>
      </c>
      <c r="I241" s="75">
        <f t="shared" si="15"/>
        <v>147.16675423353354</v>
      </c>
      <c r="J241" s="82">
        <f t="shared" si="16"/>
        <v>-1.2721314335335308</v>
      </c>
      <c r="K241" s="82">
        <f t="shared" si="17"/>
        <v>1.2721314335335308</v>
      </c>
      <c r="L241" s="77">
        <f t="shared" si="18"/>
        <v>1.618318384184076</v>
      </c>
      <c r="M241" s="67">
        <f t="shared" si="19"/>
        <v>8.719522413635732E-3</v>
      </c>
    </row>
    <row r="242" spans="7:13" x14ac:dyDescent="0.3">
      <c r="G242" s="68">
        <v>43809</v>
      </c>
      <c r="H242" s="70">
        <v>146.9157257</v>
      </c>
      <c r="I242" s="75">
        <f t="shared" si="15"/>
        <v>147.03954109018019</v>
      </c>
      <c r="J242" s="82">
        <f t="shared" si="16"/>
        <v>-0.12381539018019794</v>
      </c>
      <c r="K242" s="82">
        <f t="shared" si="17"/>
        <v>0.12381539018019794</v>
      </c>
      <c r="L242" s="77">
        <f t="shared" si="18"/>
        <v>1.5330250845474656E-2</v>
      </c>
      <c r="M242" s="67">
        <f t="shared" si="19"/>
        <v>8.4276471827820088E-4</v>
      </c>
    </row>
    <row r="243" spans="7:13" x14ac:dyDescent="0.3">
      <c r="G243" s="68">
        <v>43810</v>
      </c>
      <c r="H243" s="70">
        <v>149.4685211</v>
      </c>
      <c r="I243" s="75">
        <f t="shared" si="15"/>
        <v>147.02715955116219</v>
      </c>
      <c r="J243" s="82">
        <f t="shared" si="16"/>
        <v>2.4413615488378184</v>
      </c>
      <c r="K243" s="82">
        <f t="shared" si="17"/>
        <v>2.4413615488378184</v>
      </c>
      <c r="L243" s="77">
        <f t="shared" si="18"/>
        <v>5.960246212143792</v>
      </c>
      <c r="M243" s="67">
        <f t="shared" si="19"/>
        <v>1.6333616810220906E-2</v>
      </c>
    </row>
    <row r="244" spans="7:13" x14ac:dyDescent="0.3">
      <c r="G244" s="68">
        <v>43811</v>
      </c>
      <c r="H244" s="70">
        <v>149.36254880000001</v>
      </c>
      <c r="I244" s="75">
        <f t="shared" si="15"/>
        <v>147.27129570604598</v>
      </c>
      <c r="J244" s="82">
        <f t="shared" si="16"/>
        <v>2.0912530939540375</v>
      </c>
      <c r="K244" s="82">
        <f t="shared" si="17"/>
        <v>2.0912530939540375</v>
      </c>
      <c r="L244" s="77">
        <f t="shared" si="18"/>
        <v>4.3733395029723345</v>
      </c>
      <c r="M244" s="67">
        <f t="shared" si="19"/>
        <v>1.4001187786064597E-2</v>
      </c>
    </row>
    <row r="245" spans="7:13" x14ac:dyDescent="0.3">
      <c r="G245" s="68">
        <v>43812</v>
      </c>
      <c r="H245" s="70">
        <v>149.3818359</v>
      </c>
      <c r="I245" s="75">
        <f t="shared" si="15"/>
        <v>147.48042101544138</v>
      </c>
      <c r="J245" s="82">
        <f t="shared" si="16"/>
        <v>1.9014148845586192</v>
      </c>
      <c r="K245" s="82">
        <f t="shared" si="17"/>
        <v>1.9014148845586192</v>
      </c>
      <c r="L245" s="77">
        <f t="shared" si="18"/>
        <v>3.6153785632210669</v>
      </c>
      <c r="M245" s="67">
        <f t="shared" si="19"/>
        <v>1.2728554801210736E-2</v>
      </c>
    </row>
    <row r="246" spans="7:13" x14ac:dyDescent="0.3">
      <c r="G246" s="68">
        <v>43815</v>
      </c>
      <c r="H246" s="70">
        <v>153.360321</v>
      </c>
      <c r="I246" s="75">
        <f t="shared" si="15"/>
        <v>147.67056250389723</v>
      </c>
      <c r="J246" s="82">
        <f t="shared" si="16"/>
        <v>5.689758496102769</v>
      </c>
      <c r="K246" s="82">
        <f t="shared" si="17"/>
        <v>5.689758496102769</v>
      </c>
      <c r="L246" s="77">
        <f t="shared" si="18"/>
        <v>32.373351743973643</v>
      </c>
      <c r="M246" s="67">
        <f t="shared" si="19"/>
        <v>3.7100590680836987E-2</v>
      </c>
    </row>
    <row r="247" spans="7:13" x14ac:dyDescent="0.3">
      <c r="G247" s="68">
        <v>43816</v>
      </c>
      <c r="H247" s="70">
        <v>153.93832399999999</v>
      </c>
      <c r="I247" s="75">
        <f t="shared" si="15"/>
        <v>148.23953835350753</v>
      </c>
      <c r="J247" s="82">
        <f t="shared" si="16"/>
        <v>5.6987856464924675</v>
      </c>
      <c r="K247" s="82">
        <f t="shared" si="17"/>
        <v>5.6987856464924675</v>
      </c>
      <c r="L247" s="77">
        <f t="shared" si="18"/>
        <v>32.47615784466857</v>
      </c>
      <c r="M247" s="67">
        <f t="shared" si="19"/>
        <v>3.7019927841311744E-2</v>
      </c>
    </row>
    <row r="248" spans="7:13" x14ac:dyDescent="0.3">
      <c r="G248" s="68">
        <v>43817</v>
      </c>
      <c r="H248" s="70">
        <v>154.76676939999999</v>
      </c>
      <c r="I248" s="75">
        <f t="shared" si="15"/>
        <v>148.80941691815678</v>
      </c>
      <c r="J248" s="82">
        <f t="shared" si="16"/>
        <v>5.957352481843202</v>
      </c>
      <c r="K248" s="82">
        <f t="shared" si="17"/>
        <v>5.957352481843202</v>
      </c>
      <c r="L248" s="77">
        <f t="shared" si="18"/>
        <v>35.490048592923358</v>
      </c>
      <c r="M248" s="67">
        <f t="shared" si="19"/>
        <v>3.8492452255343146E-2</v>
      </c>
    </row>
    <row r="249" spans="7:13" x14ac:dyDescent="0.3">
      <c r="G249" s="68">
        <v>43818</v>
      </c>
      <c r="H249" s="70">
        <v>154.28512570000001</v>
      </c>
      <c r="I249" s="75">
        <f t="shared" si="15"/>
        <v>149.40515216634111</v>
      </c>
      <c r="J249" s="82">
        <f t="shared" si="16"/>
        <v>4.8799735336588981</v>
      </c>
      <c r="K249" s="82">
        <f t="shared" si="17"/>
        <v>4.8799735336588981</v>
      </c>
      <c r="L249" s="77">
        <f t="shared" si="18"/>
        <v>23.814141689211311</v>
      </c>
      <c r="M249" s="67">
        <f t="shared" si="19"/>
        <v>3.1629578752444168E-2</v>
      </c>
    </row>
    <row r="250" spans="7:13" x14ac:dyDescent="0.3">
      <c r="G250" s="68">
        <v>43819</v>
      </c>
      <c r="H250" s="70">
        <v>155.4507294</v>
      </c>
      <c r="I250" s="75">
        <f t="shared" si="15"/>
        <v>149.89314951970701</v>
      </c>
      <c r="J250" s="82">
        <f t="shared" si="16"/>
        <v>5.557579880292991</v>
      </c>
      <c r="K250" s="82">
        <f t="shared" si="17"/>
        <v>5.557579880292991</v>
      </c>
      <c r="L250" s="77">
        <f t="shared" si="18"/>
        <v>30.886694125837455</v>
      </c>
      <c r="M250" s="67">
        <f t="shared" si="19"/>
        <v>3.5751391464960154E-2</v>
      </c>
    </row>
    <row r="251" spans="7:13" x14ac:dyDescent="0.3">
      <c r="G251" s="68">
        <v>43822</v>
      </c>
      <c r="H251" s="70">
        <v>155.21955869999999</v>
      </c>
      <c r="I251" s="75">
        <f t="shared" si="15"/>
        <v>150.44890750773632</v>
      </c>
      <c r="J251" s="82">
        <f t="shared" si="16"/>
        <v>4.7706511922636707</v>
      </c>
      <c r="K251" s="82">
        <f t="shared" si="17"/>
        <v>4.7706511922636707</v>
      </c>
      <c r="L251" s="77">
        <f t="shared" si="18"/>
        <v>22.759112798246782</v>
      </c>
      <c r="M251" s="67">
        <f t="shared" si="19"/>
        <v>3.073485862361024E-2</v>
      </c>
    </row>
    <row r="252" spans="7:13" x14ac:dyDescent="0.3">
      <c r="G252" s="68">
        <v>43823</v>
      </c>
      <c r="H252" s="70">
        <v>155.34475710000001</v>
      </c>
      <c r="I252" s="75">
        <f t="shared" si="15"/>
        <v>150.9259726269627</v>
      </c>
      <c r="J252" s="82">
        <f t="shared" si="16"/>
        <v>4.4187844730373058</v>
      </c>
      <c r="K252" s="82">
        <f t="shared" si="17"/>
        <v>4.4187844730373058</v>
      </c>
      <c r="L252" s="77">
        <f t="shared" si="18"/>
        <v>19.525656219155579</v>
      </c>
      <c r="M252" s="67">
        <f t="shared" si="19"/>
        <v>2.8445018393461478E-2</v>
      </c>
    </row>
    <row r="253" spans="7:13" x14ac:dyDescent="0.3">
      <c r="G253" s="68">
        <v>43825</v>
      </c>
      <c r="H253" s="70">
        <v>156.25027470000001</v>
      </c>
      <c r="I253" s="75">
        <f t="shared" si="15"/>
        <v>151.36785107426644</v>
      </c>
      <c r="J253" s="82">
        <f t="shared" si="16"/>
        <v>4.8824236257335656</v>
      </c>
      <c r="K253" s="82">
        <f t="shared" si="17"/>
        <v>4.8824236257335656</v>
      </c>
      <c r="L253" s="77">
        <f t="shared" si="18"/>
        <v>23.838060461121298</v>
      </c>
      <c r="M253" s="67">
        <f t="shared" si="19"/>
        <v>3.12474562691669E-2</v>
      </c>
    </row>
    <row r="254" spans="7:13" x14ac:dyDescent="0.3">
      <c r="G254" s="68">
        <v>43826</v>
      </c>
      <c r="H254" s="70">
        <v>157.29066470000001</v>
      </c>
      <c r="I254" s="75">
        <f t="shared" si="15"/>
        <v>151.85609343683979</v>
      </c>
      <c r="J254" s="82">
        <f t="shared" si="16"/>
        <v>5.4345712631602225</v>
      </c>
      <c r="K254" s="82">
        <f t="shared" si="17"/>
        <v>5.4345712631602225</v>
      </c>
      <c r="L254" s="77">
        <f t="shared" si="18"/>
        <v>29.534564814366895</v>
      </c>
      <c r="M254" s="67">
        <f t="shared" si="19"/>
        <v>3.4551136734818709E-2</v>
      </c>
    </row>
    <row r="255" spans="7:13" x14ac:dyDescent="0.3">
      <c r="G255" s="68">
        <v>43829</v>
      </c>
      <c r="H255" s="70">
        <v>156.308075</v>
      </c>
      <c r="I255" s="75">
        <f t="shared" si="15"/>
        <v>152.3995505631558</v>
      </c>
      <c r="J255" s="82">
        <f t="shared" si="16"/>
        <v>3.9085244368442034</v>
      </c>
      <c r="K255" s="82">
        <f t="shared" si="17"/>
        <v>3.9085244368442034</v>
      </c>
      <c r="L255" s="77">
        <f t="shared" si="18"/>
        <v>15.276563273408296</v>
      </c>
      <c r="M255" s="67">
        <f t="shared" si="19"/>
        <v>2.5005262439859254E-2</v>
      </c>
    </row>
    <row r="256" spans="7:13" x14ac:dyDescent="0.3">
      <c r="G256" s="68">
        <v>43830</v>
      </c>
      <c r="H256" s="70">
        <v>156.82829280000001</v>
      </c>
      <c r="I256" s="75">
        <f t="shared" si="15"/>
        <v>152.79040300684022</v>
      </c>
      <c r="J256" s="82">
        <f t="shared" si="16"/>
        <v>4.0378897931597919</v>
      </c>
      <c r="K256" s="82">
        <f t="shared" si="17"/>
        <v>4.0378897931597919</v>
      </c>
      <c r="L256" s="77">
        <f t="shared" si="18"/>
        <v>16.304553981704029</v>
      </c>
      <c r="M256" s="67">
        <f t="shared" si="19"/>
        <v>2.5747202376992219E-2</v>
      </c>
    </row>
    <row r="257" spans="7:13" x14ac:dyDescent="0.3">
      <c r="G257" s="68">
        <v>43832</v>
      </c>
      <c r="H257" s="70">
        <v>157.33885190000001</v>
      </c>
      <c r="I257" s="75">
        <f t="shared" si="15"/>
        <v>153.1941919861562</v>
      </c>
      <c r="J257" s="82">
        <f t="shared" si="16"/>
        <v>4.1446599138438103</v>
      </c>
      <c r="K257" s="82">
        <f t="shared" si="17"/>
        <v>4.1446599138438103</v>
      </c>
      <c r="L257" s="77">
        <f t="shared" si="18"/>
        <v>17.178205801423779</v>
      </c>
      <c r="M257" s="67">
        <f t="shared" si="19"/>
        <v>2.6342253447216173E-2</v>
      </c>
    </row>
    <row r="258" spans="7:13" x14ac:dyDescent="0.3">
      <c r="G258" s="68">
        <v>43833</v>
      </c>
      <c r="H258" s="70">
        <v>156.70304870000001</v>
      </c>
      <c r="I258" s="75">
        <f t="shared" si="15"/>
        <v>153.60865797754059</v>
      </c>
      <c r="J258" s="82">
        <f t="shared" si="16"/>
        <v>3.0943907224594227</v>
      </c>
      <c r="K258" s="82">
        <f t="shared" si="17"/>
        <v>3.0943907224594227</v>
      </c>
      <c r="L258" s="77">
        <f t="shared" si="18"/>
        <v>9.5752539432429487</v>
      </c>
      <c r="M258" s="67">
        <f t="shared" si="19"/>
        <v>1.9746844417708017E-2</v>
      </c>
    </row>
    <row r="259" spans="7:13" x14ac:dyDescent="0.3">
      <c r="G259" s="68">
        <v>43836</v>
      </c>
      <c r="H259" s="70">
        <v>156.97276310000001</v>
      </c>
      <c r="I259" s="75">
        <f t="shared" si="15"/>
        <v>153.91809704978652</v>
      </c>
      <c r="J259" s="82">
        <f t="shared" si="16"/>
        <v>3.0546660502134841</v>
      </c>
      <c r="K259" s="82">
        <f t="shared" si="17"/>
        <v>3.0546660502134841</v>
      </c>
      <c r="L259" s="77">
        <f t="shared" si="18"/>
        <v>9.330984678326848</v>
      </c>
      <c r="M259" s="67">
        <f t="shared" si="19"/>
        <v>1.9459847618707581E-2</v>
      </c>
    </row>
    <row r="260" spans="7:13" x14ac:dyDescent="0.3">
      <c r="G260" s="68">
        <v>43837</v>
      </c>
      <c r="H260" s="70">
        <v>158.46592709999999</v>
      </c>
      <c r="I260" s="75">
        <f t="shared" si="15"/>
        <v>154.22356365480789</v>
      </c>
      <c r="J260" s="82">
        <f t="shared" si="16"/>
        <v>4.2423634451920975</v>
      </c>
      <c r="K260" s="82">
        <f t="shared" si="17"/>
        <v>4.2423634451920975</v>
      </c>
      <c r="L260" s="77">
        <f t="shared" si="18"/>
        <v>17.997647601102162</v>
      </c>
      <c r="M260" s="67">
        <f t="shared" si="19"/>
        <v>2.6771455055539808E-2</v>
      </c>
    </row>
    <row r="261" spans="7:13" x14ac:dyDescent="0.3">
      <c r="G261" s="68">
        <v>43838</v>
      </c>
      <c r="H261" s="70">
        <v>162.61782840000001</v>
      </c>
      <c r="I261" s="75">
        <f t="shared" si="15"/>
        <v>154.64779999932711</v>
      </c>
      <c r="J261" s="82">
        <f t="shared" si="16"/>
        <v>7.9700284006729021</v>
      </c>
      <c r="K261" s="82">
        <f t="shared" si="17"/>
        <v>7.9700284006729021</v>
      </c>
      <c r="L261" s="77">
        <f t="shared" si="18"/>
        <v>63.521352707532657</v>
      </c>
      <c r="M261" s="67">
        <f t="shared" si="19"/>
        <v>4.9010791000532766E-2</v>
      </c>
    </row>
    <row r="262" spans="7:13" x14ac:dyDescent="0.3">
      <c r="G262" s="68">
        <v>43839</v>
      </c>
      <c r="H262" s="70">
        <v>166.24954220000001</v>
      </c>
      <c r="I262" s="75">
        <f t="shared" ref="I262:I325" si="20">alpha*H261+(1-alpha)*I261</f>
        <v>155.44480283939438</v>
      </c>
      <c r="J262" s="82">
        <f t="shared" ref="J262:J325" si="21">H262-I262</f>
        <v>10.804739360605623</v>
      </c>
      <c r="K262" s="82">
        <f t="shared" ref="K262:K325" si="22">ABS(J262)</f>
        <v>10.804739360605623</v>
      </c>
      <c r="L262" s="77">
        <f t="shared" ref="L262:L325" si="23">J262^2</f>
        <v>116.74239265062042</v>
      </c>
      <c r="M262" s="67">
        <f t="shared" ref="M262:M325" si="24">K262/H262</f>
        <v>6.499109241219686E-2</v>
      </c>
    </row>
    <row r="263" spans="7:13" x14ac:dyDescent="0.3">
      <c r="G263" s="68">
        <v>43840</v>
      </c>
      <c r="H263" s="70">
        <v>165.18025209999999</v>
      </c>
      <c r="I263" s="75">
        <f t="shared" si="20"/>
        <v>156.52527677545496</v>
      </c>
      <c r="J263" s="82">
        <f t="shared" si="21"/>
        <v>8.6549753245450347</v>
      </c>
      <c r="K263" s="82">
        <f t="shared" si="22"/>
        <v>8.6549753245450347</v>
      </c>
      <c r="L263" s="77">
        <f t="shared" si="23"/>
        <v>74.908597868483426</v>
      </c>
      <c r="M263" s="67">
        <f t="shared" si="24"/>
        <v>5.2397155316758565E-2</v>
      </c>
    </row>
    <row r="264" spans="7:13" x14ac:dyDescent="0.3">
      <c r="G264" s="68">
        <v>43843</v>
      </c>
      <c r="H264" s="70">
        <v>166.65412900000001</v>
      </c>
      <c r="I264" s="75">
        <f t="shared" si="20"/>
        <v>157.39077430790945</v>
      </c>
      <c r="J264" s="82">
        <f t="shared" si="21"/>
        <v>9.2633546920905587</v>
      </c>
      <c r="K264" s="82">
        <f t="shared" si="22"/>
        <v>9.2633546920905587</v>
      </c>
      <c r="L264" s="77">
        <f t="shared" si="23"/>
        <v>85.809740151476177</v>
      </c>
      <c r="M264" s="67">
        <f t="shared" si="24"/>
        <v>5.558430953781264E-2</v>
      </c>
    </row>
    <row r="265" spans="7:13" x14ac:dyDescent="0.3">
      <c r="G265" s="68">
        <v>43844</v>
      </c>
      <c r="H265" s="70">
        <v>167.9835205</v>
      </c>
      <c r="I265" s="75">
        <f t="shared" si="20"/>
        <v>158.31710977711853</v>
      </c>
      <c r="J265" s="82">
        <f t="shared" si="21"/>
        <v>9.6664107228814657</v>
      </c>
      <c r="K265" s="82">
        <f t="shared" si="22"/>
        <v>9.6664107228814657</v>
      </c>
      <c r="L265" s="77">
        <f t="shared" si="23"/>
        <v>93.439496263437775</v>
      </c>
      <c r="M265" s="67">
        <f t="shared" si="24"/>
        <v>5.7543803666630894E-2</v>
      </c>
    </row>
    <row r="266" spans="7:13" x14ac:dyDescent="0.3">
      <c r="G266" s="68">
        <v>43845</v>
      </c>
      <c r="H266" s="70">
        <v>169.79454039999999</v>
      </c>
      <c r="I266" s="75">
        <f t="shared" si="20"/>
        <v>159.28375084940669</v>
      </c>
      <c r="J266" s="82">
        <f t="shared" si="21"/>
        <v>10.510789550593302</v>
      </c>
      <c r="K266" s="82">
        <f t="shared" si="22"/>
        <v>10.510789550593302</v>
      </c>
      <c r="L266" s="77">
        <f t="shared" si="23"/>
        <v>110.47669697686133</v>
      </c>
      <c r="M266" s="67">
        <f t="shared" si="24"/>
        <v>6.1902988905486046E-2</v>
      </c>
    </row>
    <row r="267" spans="7:13" x14ac:dyDescent="0.3">
      <c r="G267" s="68">
        <v>43846</v>
      </c>
      <c r="H267" s="70">
        <v>169.31289670000001</v>
      </c>
      <c r="I267" s="75">
        <f t="shared" si="20"/>
        <v>160.33482980446604</v>
      </c>
      <c r="J267" s="82">
        <f t="shared" si="21"/>
        <v>8.9780668955339706</v>
      </c>
      <c r="K267" s="82">
        <f t="shared" si="22"/>
        <v>8.9780668955339706</v>
      </c>
      <c r="L267" s="77">
        <f t="shared" si="23"/>
        <v>80.605685180682983</v>
      </c>
      <c r="M267" s="67">
        <f t="shared" si="24"/>
        <v>5.3026479792864886E-2</v>
      </c>
    </row>
    <row r="268" spans="7:13" x14ac:dyDescent="0.3">
      <c r="G268" s="68">
        <v>43847</v>
      </c>
      <c r="H268" s="70">
        <v>166.59632869999999</v>
      </c>
      <c r="I268" s="75">
        <f t="shared" si="20"/>
        <v>161.23263649401946</v>
      </c>
      <c r="J268" s="82">
        <f t="shared" si="21"/>
        <v>5.3636922059805272</v>
      </c>
      <c r="K268" s="82">
        <f t="shared" si="22"/>
        <v>5.3636922059805272</v>
      </c>
      <c r="L268" s="77">
        <f t="shared" si="23"/>
        <v>28.769194080496256</v>
      </c>
      <c r="M268" s="67">
        <f t="shared" si="24"/>
        <v>3.2195740733514298E-2</v>
      </c>
    </row>
    <row r="269" spans="7:13" x14ac:dyDescent="0.3">
      <c r="G269" s="68">
        <v>43851</v>
      </c>
      <c r="H269" s="70">
        <v>166.5578003</v>
      </c>
      <c r="I269" s="75">
        <f t="shared" si="20"/>
        <v>161.76900571461752</v>
      </c>
      <c r="J269" s="82">
        <f t="shared" si="21"/>
        <v>4.788794585382476</v>
      </c>
      <c r="K269" s="82">
        <f t="shared" si="22"/>
        <v>4.788794585382476</v>
      </c>
      <c r="L269" s="77">
        <f t="shared" si="23"/>
        <v>22.932553580988522</v>
      </c>
      <c r="M269" s="67">
        <f t="shared" si="24"/>
        <v>2.8751547971677172E-2</v>
      </c>
    </row>
    <row r="270" spans="7:13" x14ac:dyDescent="0.3">
      <c r="G270" s="68">
        <v>43852</v>
      </c>
      <c r="H270" s="70">
        <v>168.09912109999999</v>
      </c>
      <c r="I270" s="75">
        <f t="shared" si="20"/>
        <v>162.24788517315577</v>
      </c>
      <c r="J270" s="82">
        <f t="shared" si="21"/>
        <v>5.8512359268442253</v>
      </c>
      <c r="K270" s="82">
        <f t="shared" si="22"/>
        <v>5.8512359268442253</v>
      </c>
      <c r="L270" s="77">
        <f t="shared" si="23"/>
        <v>34.236961871592598</v>
      </c>
      <c r="M270" s="67">
        <f t="shared" si="24"/>
        <v>3.4808248184494676E-2</v>
      </c>
    </row>
    <row r="271" spans="7:13" x14ac:dyDescent="0.3">
      <c r="G271" s="68">
        <v>43853</v>
      </c>
      <c r="H271" s="70">
        <v>166.26881409999999</v>
      </c>
      <c r="I271" s="75">
        <f t="shared" si="20"/>
        <v>162.83300876584019</v>
      </c>
      <c r="J271" s="82">
        <f t="shared" si="21"/>
        <v>3.4358053341597952</v>
      </c>
      <c r="K271" s="82">
        <f t="shared" si="22"/>
        <v>3.4358053341597952</v>
      </c>
      <c r="L271" s="77">
        <f t="shared" si="23"/>
        <v>11.804758294240902</v>
      </c>
      <c r="M271" s="67">
        <f t="shared" si="24"/>
        <v>2.0664159738899561E-2</v>
      </c>
    </row>
    <row r="272" spans="7:13" x14ac:dyDescent="0.3">
      <c r="G272" s="68">
        <v>43854</v>
      </c>
      <c r="H272" s="70">
        <v>164.9394226</v>
      </c>
      <c r="I272" s="75">
        <f t="shared" si="20"/>
        <v>163.17658929925619</v>
      </c>
      <c r="J272" s="82">
        <f t="shared" si="21"/>
        <v>1.7628333007438073</v>
      </c>
      <c r="K272" s="82">
        <f t="shared" si="22"/>
        <v>1.7628333007438073</v>
      </c>
      <c r="L272" s="77">
        <f t="shared" si="23"/>
        <v>3.1075812462113066</v>
      </c>
      <c r="M272" s="67">
        <f t="shared" si="24"/>
        <v>1.0687762045941631E-2</v>
      </c>
    </row>
    <row r="273" spans="7:13" x14ac:dyDescent="0.3">
      <c r="G273" s="68">
        <v>43857</v>
      </c>
      <c r="H273" s="70">
        <v>159.2076874</v>
      </c>
      <c r="I273" s="75">
        <f t="shared" si="20"/>
        <v>163.35287262933059</v>
      </c>
      <c r="J273" s="82">
        <f t="shared" si="21"/>
        <v>-4.1451852293305933</v>
      </c>
      <c r="K273" s="82">
        <f t="shared" si="22"/>
        <v>4.1451852293305933</v>
      </c>
      <c r="L273" s="77">
        <f t="shared" si="23"/>
        <v>17.182560585460525</v>
      </c>
      <c r="M273" s="67">
        <f t="shared" si="24"/>
        <v>2.6036338427026191E-2</v>
      </c>
    </row>
    <row r="274" spans="7:13" x14ac:dyDescent="0.3">
      <c r="G274" s="68">
        <v>43858</v>
      </c>
      <c r="H274" s="70">
        <v>159.9976044</v>
      </c>
      <c r="I274" s="75">
        <f t="shared" si="20"/>
        <v>162.93835410639753</v>
      </c>
      <c r="J274" s="82">
        <f t="shared" si="21"/>
        <v>-2.9407497063975256</v>
      </c>
      <c r="K274" s="82">
        <f t="shared" si="22"/>
        <v>2.9407497063975256</v>
      </c>
      <c r="L274" s="77">
        <f t="shared" si="23"/>
        <v>8.6480088356771336</v>
      </c>
      <c r="M274" s="67">
        <f t="shared" si="24"/>
        <v>1.8379960858948496E-2</v>
      </c>
    </row>
    <row r="275" spans="7:13" x14ac:dyDescent="0.3">
      <c r="G275" s="68">
        <v>43859</v>
      </c>
      <c r="H275" s="70">
        <v>156.558548</v>
      </c>
      <c r="I275" s="75">
        <f t="shared" si="20"/>
        <v>162.64427913575776</v>
      </c>
      <c r="J275" s="82">
        <f t="shared" si="21"/>
        <v>-6.0857311357577544</v>
      </c>
      <c r="K275" s="82">
        <f t="shared" si="22"/>
        <v>6.0857311357577544</v>
      </c>
      <c r="L275" s="77">
        <f t="shared" si="23"/>
        <v>37.036123456731367</v>
      </c>
      <c r="M275" s="67">
        <f t="shared" si="24"/>
        <v>3.88719186112901E-2</v>
      </c>
    </row>
    <row r="276" spans="7:13" x14ac:dyDescent="0.3">
      <c r="G276" s="68">
        <v>43860</v>
      </c>
      <c r="H276" s="70">
        <v>156.5392914</v>
      </c>
      <c r="I276" s="75">
        <f t="shared" si="20"/>
        <v>162.03570602218201</v>
      </c>
      <c r="J276" s="82">
        <f t="shared" si="21"/>
        <v>-5.4964146221820158</v>
      </c>
      <c r="K276" s="82">
        <f t="shared" si="22"/>
        <v>5.4964146221820158</v>
      </c>
      <c r="L276" s="77">
        <f t="shared" si="23"/>
        <v>30.210573698936273</v>
      </c>
      <c r="M276" s="67">
        <f t="shared" si="24"/>
        <v>3.5112044861230388E-2</v>
      </c>
    </row>
    <row r="277" spans="7:13" x14ac:dyDescent="0.3">
      <c r="G277" s="68">
        <v>43861</v>
      </c>
      <c r="H277" s="70">
        <v>152.35848999999999</v>
      </c>
      <c r="I277" s="75">
        <f t="shared" si="20"/>
        <v>161.48606455996381</v>
      </c>
      <c r="J277" s="82">
        <f t="shared" si="21"/>
        <v>-9.1275745599638185</v>
      </c>
      <c r="K277" s="82">
        <f t="shared" si="22"/>
        <v>9.1275745599638185</v>
      </c>
      <c r="L277" s="77">
        <f t="shared" si="23"/>
        <v>83.312617347698691</v>
      </c>
      <c r="M277" s="67">
        <f t="shared" si="24"/>
        <v>5.9908539130072894E-2</v>
      </c>
    </row>
    <row r="278" spans="7:13" x14ac:dyDescent="0.3">
      <c r="G278" s="68">
        <v>43864</v>
      </c>
      <c r="H278" s="70">
        <v>151.91534419999999</v>
      </c>
      <c r="I278" s="75">
        <f t="shared" si="20"/>
        <v>160.57330710396744</v>
      </c>
      <c r="J278" s="82">
        <f t="shared" si="21"/>
        <v>-8.6579629039674444</v>
      </c>
      <c r="K278" s="82">
        <f t="shared" si="22"/>
        <v>8.6579629039674444</v>
      </c>
      <c r="L278" s="77">
        <f t="shared" si="23"/>
        <v>74.960321646476388</v>
      </c>
      <c r="M278" s="67">
        <f t="shared" si="24"/>
        <v>5.6992023745600313E-2</v>
      </c>
    </row>
    <row r="279" spans="7:13" x14ac:dyDescent="0.3">
      <c r="G279" s="68">
        <v>43865</v>
      </c>
      <c r="H279" s="70">
        <v>155.3640442</v>
      </c>
      <c r="I279" s="75">
        <f t="shared" si="20"/>
        <v>159.70751081357071</v>
      </c>
      <c r="J279" s="82">
        <f t="shared" si="21"/>
        <v>-4.3434666135707118</v>
      </c>
      <c r="K279" s="82">
        <f t="shared" si="22"/>
        <v>4.3434666135707118</v>
      </c>
      <c r="L279" s="77">
        <f t="shared" si="23"/>
        <v>18.865702223203428</v>
      </c>
      <c r="M279" s="67">
        <f t="shared" si="24"/>
        <v>2.795670411346509E-2</v>
      </c>
    </row>
    <row r="280" spans="7:13" x14ac:dyDescent="0.3">
      <c r="G280" s="68">
        <v>43866</v>
      </c>
      <c r="H280" s="70">
        <v>154.4777679</v>
      </c>
      <c r="I280" s="75">
        <f t="shared" si="20"/>
        <v>159.27316415221364</v>
      </c>
      <c r="J280" s="82">
        <f t="shared" si="21"/>
        <v>-4.7953962522136351</v>
      </c>
      <c r="K280" s="82">
        <f t="shared" si="22"/>
        <v>4.7953962522136351</v>
      </c>
      <c r="L280" s="77">
        <f t="shared" si="23"/>
        <v>22.995825215744578</v>
      </c>
      <c r="M280" s="67">
        <f t="shared" si="24"/>
        <v>3.1042630388845974E-2</v>
      </c>
    </row>
    <row r="281" spans="7:13" x14ac:dyDescent="0.3">
      <c r="G281" s="68">
        <v>43867</v>
      </c>
      <c r="H281" s="70">
        <v>153.4181366</v>
      </c>
      <c r="I281" s="75">
        <f t="shared" si="20"/>
        <v>158.79362452699229</v>
      </c>
      <c r="J281" s="82">
        <f t="shared" si="21"/>
        <v>-5.3754879269922924</v>
      </c>
      <c r="K281" s="82">
        <f t="shared" si="22"/>
        <v>5.3754879269922924</v>
      </c>
      <c r="L281" s="77">
        <f t="shared" si="23"/>
        <v>28.895870453239894</v>
      </c>
      <c r="M281" s="67">
        <f t="shared" si="24"/>
        <v>3.5038151590952728E-2</v>
      </c>
    </row>
    <row r="282" spans="7:13" x14ac:dyDescent="0.3">
      <c r="G282" s="68">
        <v>43868</v>
      </c>
      <c r="H282" s="70">
        <v>152.15620419999999</v>
      </c>
      <c r="I282" s="75">
        <f t="shared" si="20"/>
        <v>158.25607573429306</v>
      </c>
      <c r="J282" s="82">
        <f t="shared" si="21"/>
        <v>-6.0998715342930723</v>
      </c>
      <c r="K282" s="82">
        <f t="shared" si="22"/>
        <v>6.0998715342930723</v>
      </c>
      <c r="L282" s="77">
        <f t="shared" si="23"/>
        <v>37.208432734878919</v>
      </c>
      <c r="M282" s="67">
        <f t="shared" si="24"/>
        <v>4.0089535397946477E-2</v>
      </c>
    </row>
    <row r="283" spans="7:13" x14ac:dyDescent="0.3">
      <c r="G283" s="68">
        <v>43871</v>
      </c>
      <c r="H283" s="70">
        <v>150.73048399999999</v>
      </c>
      <c r="I283" s="75">
        <f t="shared" si="20"/>
        <v>157.64608858086376</v>
      </c>
      <c r="J283" s="82">
        <f t="shared" si="21"/>
        <v>-6.9156045808637714</v>
      </c>
      <c r="K283" s="82">
        <f t="shared" si="22"/>
        <v>6.9156045808637714</v>
      </c>
      <c r="L283" s="77">
        <f t="shared" si="23"/>
        <v>47.825586718863981</v>
      </c>
      <c r="M283" s="67">
        <f t="shared" si="24"/>
        <v>4.588059692599257E-2</v>
      </c>
    </row>
    <row r="284" spans="7:13" x14ac:dyDescent="0.3">
      <c r="G284" s="68">
        <v>43872</v>
      </c>
      <c r="H284" s="70">
        <v>151.00982669999999</v>
      </c>
      <c r="I284" s="75">
        <f t="shared" si="20"/>
        <v>156.95452812277739</v>
      </c>
      <c r="J284" s="82">
        <f t="shared" si="21"/>
        <v>-5.9447014227773991</v>
      </c>
      <c r="K284" s="82">
        <f t="shared" si="22"/>
        <v>5.9447014227773991</v>
      </c>
      <c r="L284" s="77">
        <f t="shared" si="23"/>
        <v>35.339475005971636</v>
      </c>
      <c r="M284" s="67">
        <f t="shared" si="24"/>
        <v>3.9366321733401467E-2</v>
      </c>
    </row>
    <row r="285" spans="7:13" x14ac:dyDescent="0.3">
      <c r="G285" s="68">
        <v>43873</v>
      </c>
      <c r="H285" s="70">
        <v>152.91722110000001</v>
      </c>
      <c r="I285" s="75">
        <f t="shared" si="20"/>
        <v>156.36005798049968</v>
      </c>
      <c r="J285" s="82">
        <f t="shared" si="21"/>
        <v>-3.4428368804996694</v>
      </c>
      <c r="K285" s="82">
        <f t="shared" si="22"/>
        <v>3.4428368804996694</v>
      </c>
      <c r="L285" s="77">
        <f t="shared" si="23"/>
        <v>11.853125785728695</v>
      </c>
      <c r="M285" s="67">
        <f t="shared" si="24"/>
        <v>2.2514382982726525E-2</v>
      </c>
    </row>
    <row r="286" spans="7:13" x14ac:dyDescent="0.3">
      <c r="G286" s="68">
        <v>43874</v>
      </c>
      <c r="H286" s="70">
        <v>150.58598330000001</v>
      </c>
      <c r="I286" s="75">
        <f t="shared" si="20"/>
        <v>156.01577429244972</v>
      </c>
      <c r="J286" s="82">
        <f t="shared" si="21"/>
        <v>-5.4297909924497105</v>
      </c>
      <c r="K286" s="82">
        <f t="shared" si="22"/>
        <v>5.4297909924497105</v>
      </c>
      <c r="L286" s="77">
        <f t="shared" si="23"/>
        <v>29.482630221688012</v>
      </c>
      <c r="M286" s="67">
        <f t="shared" si="24"/>
        <v>3.6057745040136882E-2</v>
      </c>
    </row>
    <row r="287" spans="7:13" x14ac:dyDescent="0.3">
      <c r="G287" s="68">
        <v>43875</v>
      </c>
      <c r="H287" s="70">
        <v>150.3836823</v>
      </c>
      <c r="I287" s="75">
        <f t="shared" si="20"/>
        <v>155.47279519320475</v>
      </c>
      <c r="J287" s="82">
        <f t="shared" si="21"/>
        <v>-5.0891128932047422</v>
      </c>
      <c r="K287" s="82">
        <f t="shared" si="22"/>
        <v>5.0891128932047422</v>
      </c>
      <c r="L287" s="77">
        <f t="shared" si="23"/>
        <v>25.899070039782742</v>
      </c>
      <c r="M287" s="67">
        <f t="shared" si="24"/>
        <v>3.3840858365553818E-2</v>
      </c>
    </row>
    <row r="288" spans="7:13" x14ac:dyDescent="0.3">
      <c r="G288" s="68">
        <v>43879</v>
      </c>
      <c r="H288" s="70">
        <v>148.4955597</v>
      </c>
      <c r="I288" s="75">
        <f t="shared" si="20"/>
        <v>154.96388390388427</v>
      </c>
      <c r="J288" s="82">
        <f t="shared" si="21"/>
        <v>-6.468324203884265</v>
      </c>
      <c r="K288" s="82">
        <f t="shared" si="22"/>
        <v>6.468324203884265</v>
      </c>
      <c r="L288" s="77">
        <f t="shared" si="23"/>
        <v>41.839218006555008</v>
      </c>
      <c r="M288" s="67">
        <f t="shared" si="24"/>
        <v>4.355904120602648E-2</v>
      </c>
    </row>
    <row r="289" spans="7:13" x14ac:dyDescent="0.3">
      <c r="G289" s="68">
        <v>43880</v>
      </c>
      <c r="H289" s="70">
        <v>152.23324579999999</v>
      </c>
      <c r="I289" s="75">
        <f t="shared" si="20"/>
        <v>154.31705148349585</v>
      </c>
      <c r="J289" s="82">
        <f t="shared" si="21"/>
        <v>-2.0838056834958536</v>
      </c>
      <c r="K289" s="82">
        <f t="shared" si="22"/>
        <v>2.0838056834958536</v>
      </c>
      <c r="L289" s="77">
        <f t="shared" si="23"/>
        <v>4.3422461265696217</v>
      </c>
      <c r="M289" s="67">
        <f t="shared" si="24"/>
        <v>1.3688243146529914E-2</v>
      </c>
    </row>
    <row r="290" spans="7:13" x14ac:dyDescent="0.3">
      <c r="G290" s="68">
        <v>43881</v>
      </c>
      <c r="H290" s="70">
        <v>149.2566071</v>
      </c>
      <c r="I290" s="75">
        <f t="shared" si="20"/>
        <v>154.10867091514626</v>
      </c>
      <c r="J290" s="82">
        <f t="shared" si="21"/>
        <v>-4.8520638151462663</v>
      </c>
      <c r="K290" s="82">
        <f t="shared" si="22"/>
        <v>4.8520638151462663</v>
      </c>
      <c r="L290" s="77">
        <f t="shared" si="23"/>
        <v>23.542523266251742</v>
      </c>
      <c r="M290" s="67">
        <f t="shared" si="24"/>
        <v>3.2508201207437644E-2</v>
      </c>
    </row>
    <row r="291" spans="7:13" x14ac:dyDescent="0.3">
      <c r="G291" s="68">
        <v>43882</v>
      </c>
      <c r="H291" s="70">
        <v>147.48408509999999</v>
      </c>
      <c r="I291" s="75">
        <f t="shared" si="20"/>
        <v>153.62346453363162</v>
      </c>
      <c r="J291" s="82">
        <f t="shared" si="21"/>
        <v>-6.1393794336316319</v>
      </c>
      <c r="K291" s="82">
        <f t="shared" si="22"/>
        <v>6.1393794336316319</v>
      </c>
      <c r="L291" s="77">
        <f t="shared" si="23"/>
        <v>37.691979830099058</v>
      </c>
      <c r="M291" s="67">
        <f t="shared" si="24"/>
        <v>4.162740291244911E-2</v>
      </c>
    </row>
    <row r="292" spans="7:13" x14ac:dyDescent="0.3">
      <c r="G292" s="68">
        <v>43885</v>
      </c>
      <c r="H292" s="70">
        <v>137.65823359999999</v>
      </c>
      <c r="I292" s="75">
        <f t="shared" si="20"/>
        <v>153.00952659026845</v>
      </c>
      <c r="J292" s="82">
        <f t="shared" si="21"/>
        <v>-15.351292990268462</v>
      </c>
      <c r="K292" s="82">
        <f t="shared" si="22"/>
        <v>15.351292990268462</v>
      </c>
      <c r="L292" s="77">
        <f t="shared" si="23"/>
        <v>235.66219647306562</v>
      </c>
      <c r="M292" s="67">
        <f t="shared" si="24"/>
        <v>0.11151743407427003</v>
      </c>
    </row>
    <row r="293" spans="7:13" x14ac:dyDescent="0.3">
      <c r="G293" s="68">
        <v>43886</v>
      </c>
      <c r="H293" s="70">
        <v>136.98393250000001</v>
      </c>
      <c r="I293" s="75">
        <f t="shared" si="20"/>
        <v>151.47439729124159</v>
      </c>
      <c r="J293" s="82">
        <f t="shared" si="21"/>
        <v>-14.490464791241578</v>
      </c>
      <c r="K293" s="82">
        <f t="shared" si="22"/>
        <v>14.490464791241578</v>
      </c>
      <c r="L293" s="77">
        <f t="shared" si="23"/>
        <v>209.97356986621185</v>
      </c>
      <c r="M293" s="67">
        <f t="shared" si="24"/>
        <v>0.10578222224158718</v>
      </c>
    </row>
    <row r="294" spans="7:13" x14ac:dyDescent="0.3">
      <c r="G294" s="68">
        <v>43887</v>
      </c>
      <c r="H294" s="70">
        <v>136.35775760000001</v>
      </c>
      <c r="I294" s="75">
        <f t="shared" si="20"/>
        <v>150.02535081211744</v>
      </c>
      <c r="J294" s="82">
        <f t="shared" si="21"/>
        <v>-13.667593212117424</v>
      </c>
      <c r="K294" s="82">
        <f t="shared" si="22"/>
        <v>13.667593212117424</v>
      </c>
      <c r="L294" s="77">
        <f t="shared" si="23"/>
        <v>186.80310421191828</v>
      </c>
      <c r="M294" s="67">
        <f t="shared" si="24"/>
        <v>0.10023333804161519</v>
      </c>
    </row>
    <row r="295" spans="7:13" x14ac:dyDescent="0.3">
      <c r="G295" s="68">
        <v>43888</v>
      </c>
      <c r="H295" s="70">
        <v>134.47929379999999</v>
      </c>
      <c r="I295" s="75">
        <f t="shared" si="20"/>
        <v>148.65859149090571</v>
      </c>
      <c r="J295" s="82">
        <f t="shared" si="21"/>
        <v>-14.179297690905713</v>
      </c>
      <c r="K295" s="82">
        <f t="shared" si="22"/>
        <v>14.179297690905713</v>
      </c>
      <c r="L295" s="77">
        <f t="shared" si="23"/>
        <v>201.0524830073241</v>
      </c>
      <c r="M295" s="67">
        <f t="shared" si="24"/>
        <v>0.10543851986606516</v>
      </c>
    </row>
    <row r="296" spans="7:13" x14ac:dyDescent="0.3">
      <c r="G296" s="68">
        <v>43889</v>
      </c>
      <c r="H296" s="70">
        <v>134.05543520000001</v>
      </c>
      <c r="I296" s="75">
        <f t="shared" si="20"/>
        <v>147.24066172181514</v>
      </c>
      <c r="J296" s="82">
        <f t="shared" si="21"/>
        <v>-13.185226521815139</v>
      </c>
      <c r="K296" s="82">
        <f t="shared" si="22"/>
        <v>13.185226521815139</v>
      </c>
      <c r="L296" s="77">
        <f t="shared" si="23"/>
        <v>173.85019843157735</v>
      </c>
      <c r="M296" s="67">
        <f t="shared" si="24"/>
        <v>9.8356523196122814E-2</v>
      </c>
    </row>
    <row r="297" spans="7:13" x14ac:dyDescent="0.3">
      <c r="G297" s="68">
        <v>43892</v>
      </c>
      <c r="H297" s="70">
        <v>132.44668580000001</v>
      </c>
      <c r="I297" s="75">
        <f t="shared" si="20"/>
        <v>145.92213906963363</v>
      </c>
      <c r="J297" s="82">
        <f t="shared" si="21"/>
        <v>-13.475453269633618</v>
      </c>
      <c r="K297" s="82">
        <f t="shared" si="22"/>
        <v>13.475453269633618</v>
      </c>
      <c r="L297" s="77">
        <f t="shared" si="23"/>
        <v>181.58784082207939</v>
      </c>
      <c r="M297" s="67">
        <f t="shared" si="24"/>
        <v>0.10174247236342411</v>
      </c>
    </row>
    <row r="298" spans="7:13" x14ac:dyDescent="0.3">
      <c r="G298" s="68">
        <v>43893</v>
      </c>
      <c r="H298" s="70">
        <v>133.67973330000001</v>
      </c>
      <c r="I298" s="75">
        <f t="shared" si="20"/>
        <v>144.57459374267026</v>
      </c>
      <c r="J298" s="82">
        <f t="shared" si="21"/>
        <v>-10.89486044267025</v>
      </c>
      <c r="K298" s="82">
        <f t="shared" si="22"/>
        <v>10.89486044267025</v>
      </c>
      <c r="L298" s="77">
        <f t="shared" si="23"/>
        <v>118.697984065261</v>
      </c>
      <c r="M298" s="67">
        <f t="shared" si="24"/>
        <v>8.1499717075439806E-2</v>
      </c>
    </row>
    <row r="299" spans="7:13" x14ac:dyDescent="0.3">
      <c r="G299" s="68">
        <v>43894</v>
      </c>
      <c r="H299" s="70">
        <v>137.32107540000001</v>
      </c>
      <c r="I299" s="75">
        <f t="shared" si="20"/>
        <v>143.48510769840325</v>
      </c>
      <c r="J299" s="82">
        <f t="shared" si="21"/>
        <v>-6.1640322984032423</v>
      </c>
      <c r="K299" s="82">
        <f t="shared" si="22"/>
        <v>6.1640322984032423</v>
      </c>
      <c r="L299" s="77">
        <f t="shared" si="23"/>
        <v>37.99529417575836</v>
      </c>
      <c r="M299" s="67">
        <f t="shared" si="24"/>
        <v>4.4887736863756321E-2</v>
      </c>
    </row>
    <row r="300" spans="7:13" x14ac:dyDescent="0.3">
      <c r="G300" s="68">
        <v>43895</v>
      </c>
      <c r="H300" s="70">
        <v>133.16917419999999</v>
      </c>
      <c r="I300" s="75">
        <f t="shared" si="20"/>
        <v>142.86870446856295</v>
      </c>
      <c r="J300" s="82">
        <f t="shared" si="21"/>
        <v>-9.6995302685629667</v>
      </c>
      <c r="K300" s="82">
        <f t="shared" si="22"/>
        <v>9.6995302685629667</v>
      </c>
      <c r="L300" s="77">
        <f t="shared" si="23"/>
        <v>94.080887430769181</v>
      </c>
      <c r="M300" s="67">
        <f t="shared" si="24"/>
        <v>7.2836152411636476E-2</v>
      </c>
    </row>
    <row r="301" spans="7:13" x14ac:dyDescent="0.3">
      <c r="G301" s="68">
        <v>43896</v>
      </c>
      <c r="H301" s="70">
        <v>131.2521667</v>
      </c>
      <c r="I301" s="75">
        <f t="shared" si="20"/>
        <v>141.89875144170668</v>
      </c>
      <c r="J301" s="82">
        <f t="shared" si="21"/>
        <v>-10.646584741706675</v>
      </c>
      <c r="K301" s="82">
        <f t="shared" si="22"/>
        <v>10.646584741706675</v>
      </c>
      <c r="L301" s="77">
        <f t="shared" si="23"/>
        <v>113.34976666234139</v>
      </c>
      <c r="M301" s="67">
        <f t="shared" si="24"/>
        <v>8.1115497057212965E-2</v>
      </c>
    </row>
    <row r="302" spans="7:13" x14ac:dyDescent="0.3">
      <c r="G302" s="68">
        <v>43899</v>
      </c>
      <c r="H302" s="70">
        <v>122.8038712</v>
      </c>
      <c r="I302" s="75">
        <f t="shared" si="20"/>
        <v>140.83409296753601</v>
      </c>
      <c r="J302" s="82">
        <f t="shared" si="21"/>
        <v>-18.030221767536005</v>
      </c>
      <c r="K302" s="82">
        <f t="shared" si="22"/>
        <v>18.030221767536005</v>
      </c>
      <c r="L302" s="77">
        <f t="shared" si="23"/>
        <v>325.08889698652922</v>
      </c>
      <c r="M302" s="67">
        <f t="shared" si="24"/>
        <v>0.14682128170187525</v>
      </c>
    </row>
    <row r="303" spans="7:13" x14ac:dyDescent="0.3">
      <c r="G303" s="68">
        <v>43900</v>
      </c>
      <c r="H303" s="70">
        <v>124.7882919</v>
      </c>
      <c r="I303" s="75">
        <f t="shared" si="20"/>
        <v>139.03107079078239</v>
      </c>
      <c r="J303" s="82">
        <f t="shared" si="21"/>
        <v>-14.24277889078239</v>
      </c>
      <c r="K303" s="82">
        <f t="shared" si="22"/>
        <v>14.24277889078239</v>
      </c>
      <c r="L303" s="77">
        <f t="shared" si="23"/>
        <v>202.85675053171644</v>
      </c>
      <c r="M303" s="67">
        <f t="shared" si="24"/>
        <v>0.11413553847019513</v>
      </c>
    </row>
    <row r="304" spans="7:13" x14ac:dyDescent="0.3">
      <c r="G304" s="68">
        <v>43901</v>
      </c>
      <c r="H304" s="70">
        <v>107.85316469999999</v>
      </c>
      <c r="I304" s="75">
        <f t="shared" si="20"/>
        <v>137.60679290170415</v>
      </c>
      <c r="J304" s="82">
        <f t="shared" si="21"/>
        <v>-29.75362820170416</v>
      </c>
      <c r="K304" s="82">
        <f t="shared" si="22"/>
        <v>29.75362820170416</v>
      </c>
      <c r="L304" s="77">
        <f t="shared" si="23"/>
        <v>885.27839116524513</v>
      </c>
      <c r="M304" s="67">
        <f t="shared" si="24"/>
        <v>0.27587162865795967</v>
      </c>
    </row>
    <row r="305" spans="7:13" x14ac:dyDescent="0.3">
      <c r="G305" s="68">
        <v>43902</v>
      </c>
      <c r="H305" s="70">
        <v>92.430419920000006</v>
      </c>
      <c r="I305" s="75">
        <f t="shared" si="20"/>
        <v>134.63143008153375</v>
      </c>
      <c r="J305" s="82">
        <f t="shared" si="21"/>
        <v>-42.201010161533745</v>
      </c>
      <c r="K305" s="82">
        <f t="shared" si="22"/>
        <v>42.201010161533745</v>
      </c>
      <c r="L305" s="77">
        <f t="shared" si="23"/>
        <v>1780.9252586538744</v>
      </c>
      <c r="M305" s="67">
        <f t="shared" si="24"/>
        <v>0.45657057706823562</v>
      </c>
    </row>
    <row r="306" spans="7:13" x14ac:dyDescent="0.3">
      <c r="G306" s="68">
        <v>43903</v>
      </c>
      <c r="H306" s="70">
        <v>93.730918880000004</v>
      </c>
      <c r="I306" s="75">
        <f t="shared" si="20"/>
        <v>130.41132906538039</v>
      </c>
      <c r="J306" s="82">
        <f t="shared" si="21"/>
        <v>-36.680410185380381</v>
      </c>
      <c r="K306" s="82">
        <f t="shared" si="22"/>
        <v>36.680410185380381</v>
      </c>
      <c r="L306" s="77">
        <f t="shared" si="23"/>
        <v>1345.4524913677569</v>
      </c>
      <c r="M306" s="67">
        <f t="shared" si="24"/>
        <v>0.39133735829839522</v>
      </c>
    </row>
    <row r="307" spans="7:13" x14ac:dyDescent="0.3">
      <c r="G307" s="68">
        <v>43906</v>
      </c>
      <c r="H307" s="70">
        <v>90.9565506</v>
      </c>
      <c r="I307" s="75">
        <f t="shared" si="20"/>
        <v>126.74328804684235</v>
      </c>
      <c r="J307" s="82">
        <f t="shared" si="21"/>
        <v>-35.786737446842352</v>
      </c>
      <c r="K307" s="82">
        <f t="shared" si="22"/>
        <v>35.786737446842352</v>
      </c>
      <c r="L307" s="77">
        <f t="shared" si="23"/>
        <v>1280.6905770892286</v>
      </c>
      <c r="M307" s="67">
        <f t="shared" si="24"/>
        <v>0.3934487094197518</v>
      </c>
    </row>
    <row r="308" spans="7:13" x14ac:dyDescent="0.3">
      <c r="G308" s="68">
        <v>43907</v>
      </c>
      <c r="H308" s="70">
        <v>91.707931520000002</v>
      </c>
      <c r="I308" s="75">
        <f t="shared" si="20"/>
        <v>123.16461430215811</v>
      </c>
      <c r="J308" s="82">
        <f t="shared" si="21"/>
        <v>-31.456682782158111</v>
      </c>
      <c r="K308" s="82">
        <f t="shared" si="22"/>
        <v>31.456682782158111</v>
      </c>
      <c r="L308" s="77">
        <f t="shared" si="23"/>
        <v>989.52289165732259</v>
      </c>
      <c r="M308" s="67">
        <f t="shared" si="24"/>
        <v>0.34300940235794025</v>
      </c>
    </row>
    <row r="309" spans="7:13" x14ac:dyDescent="0.3">
      <c r="G309" s="68">
        <v>43908</v>
      </c>
      <c r="H309" s="70">
        <v>86.785377499999996</v>
      </c>
      <c r="I309" s="75">
        <f t="shared" si="20"/>
        <v>120.01894602394231</v>
      </c>
      <c r="J309" s="82">
        <f t="shared" si="21"/>
        <v>-33.23356852394231</v>
      </c>
      <c r="K309" s="82">
        <f t="shared" si="22"/>
        <v>33.23356852394231</v>
      </c>
      <c r="L309" s="77">
        <f t="shared" si="23"/>
        <v>1104.470076835569</v>
      </c>
      <c r="M309" s="67">
        <f t="shared" si="24"/>
        <v>0.38293972419423206</v>
      </c>
    </row>
    <row r="310" spans="7:13" x14ac:dyDescent="0.3">
      <c r="G310" s="68">
        <v>43909</v>
      </c>
      <c r="H310" s="70">
        <v>90.946914669999998</v>
      </c>
      <c r="I310" s="75">
        <f t="shared" si="20"/>
        <v>116.69558917154808</v>
      </c>
      <c r="J310" s="82">
        <f t="shared" si="21"/>
        <v>-25.748674501548081</v>
      </c>
      <c r="K310" s="82">
        <f t="shared" si="22"/>
        <v>25.748674501548081</v>
      </c>
      <c r="L310" s="77">
        <f t="shared" si="23"/>
        <v>662.99423858667228</v>
      </c>
      <c r="M310" s="67">
        <f t="shared" si="24"/>
        <v>0.28311762521001288</v>
      </c>
    </row>
    <row r="311" spans="7:13" x14ac:dyDescent="0.3">
      <c r="G311" s="68">
        <v>43910</v>
      </c>
      <c r="H311" s="70">
        <v>93.42264557</v>
      </c>
      <c r="I311" s="75">
        <f t="shared" si="20"/>
        <v>114.12072172139328</v>
      </c>
      <c r="J311" s="82">
        <f t="shared" si="21"/>
        <v>-20.69807615139328</v>
      </c>
      <c r="K311" s="82">
        <f t="shared" si="22"/>
        <v>20.69807615139328</v>
      </c>
      <c r="L311" s="77">
        <f t="shared" si="23"/>
        <v>428.41035636887528</v>
      </c>
      <c r="M311" s="67">
        <f t="shared" si="24"/>
        <v>0.22155309373983167</v>
      </c>
    </row>
    <row r="312" spans="7:13" x14ac:dyDescent="0.3">
      <c r="G312" s="68">
        <v>43913</v>
      </c>
      <c r="H312" s="70">
        <v>93.181823730000005</v>
      </c>
      <c r="I312" s="75">
        <f t="shared" si="20"/>
        <v>112.05091410625394</v>
      </c>
      <c r="J312" s="82">
        <f t="shared" si="21"/>
        <v>-18.869090376253936</v>
      </c>
      <c r="K312" s="82">
        <f t="shared" si="22"/>
        <v>18.869090376253936</v>
      </c>
      <c r="L312" s="77">
        <f t="shared" si="23"/>
        <v>356.04257162723894</v>
      </c>
      <c r="M312" s="67">
        <f t="shared" si="24"/>
        <v>0.20249754320035926</v>
      </c>
    </row>
    <row r="313" spans="7:13" x14ac:dyDescent="0.3">
      <c r="G313" s="68">
        <v>43914</v>
      </c>
      <c r="H313" s="70">
        <v>101.6782913</v>
      </c>
      <c r="I313" s="75">
        <f t="shared" si="20"/>
        <v>110.16400506862855</v>
      </c>
      <c r="J313" s="82">
        <f t="shared" si="21"/>
        <v>-8.4857137686285569</v>
      </c>
      <c r="K313" s="82">
        <f t="shared" si="22"/>
        <v>8.4857137686285569</v>
      </c>
      <c r="L313" s="77">
        <f t="shared" si="23"/>
        <v>72.007338163092271</v>
      </c>
      <c r="M313" s="67">
        <f t="shared" si="24"/>
        <v>8.3456494598159681E-2</v>
      </c>
    </row>
    <row r="314" spans="7:13" x14ac:dyDescent="0.3">
      <c r="G314" s="68">
        <v>43915</v>
      </c>
      <c r="H314" s="70">
        <v>110.2999954</v>
      </c>
      <c r="I314" s="75">
        <f t="shared" si="20"/>
        <v>109.3154336917657</v>
      </c>
      <c r="J314" s="82">
        <f t="shared" si="21"/>
        <v>0.98456170823429545</v>
      </c>
      <c r="K314" s="82">
        <f t="shared" si="22"/>
        <v>0.98456170823429545</v>
      </c>
      <c r="L314" s="77">
        <f t="shared" si="23"/>
        <v>0.96936175732123397</v>
      </c>
      <c r="M314" s="67">
        <f t="shared" si="24"/>
        <v>8.9262171286935109E-3</v>
      </c>
    </row>
    <row r="315" spans="7:13" x14ac:dyDescent="0.3">
      <c r="G315" s="68">
        <v>43916</v>
      </c>
      <c r="H315" s="70">
        <v>114.8372116</v>
      </c>
      <c r="I315" s="75">
        <f t="shared" si="20"/>
        <v>109.41388986258914</v>
      </c>
      <c r="J315" s="82">
        <f t="shared" si="21"/>
        <v>5.4233217374108591</v>
      </c>
      <c r="K315" s="82">
        <f t="shared" si="22"/>
        <v>5.4233217374108591</v>
      </c>
      <c r="L315" s="77">
        <f t="shared" si="23"/>
        <v>29.41241866747314</v>
      </c>
      <c r="M315" s="67">
        <f t="shared" si="24"/>
        <v>4.7226170523029826E-2</v>
      </c>
    </row>
    <row r="316" spans="7:13" x14ac:dyDescent="0.3">
      <c r="G316" s="68">
        <v>43917</v>
      </c>
      <c r="H316" s="70">
        <v>110.521553</v>
      </c>
      <c r="I316" s="75">
        <f t="shared" si="20"/>
        <v>109.95622203633023</v>
      </c>
      <c r="J316" s="82">
        <f t="shared" si="21"/>
        <v>0.56533096366976565</v>
      </c>
      <c r="K316" s="82">
        <f t="shared" si="22"/>
        <v>0.56533096366976565</v>
      </c>
      <c r="L316" s="77">
        <f t="shared" si="23"/>
        <v>0.31959909848378587</v>
      </c>
      <c r="M316" s="67">
        <f t="shared" si="24"/>
        <v>5.1151196153547147E-3</v>
      </c>
    </row>
    <row r="317" spans="7:13" x14ac:dyDescent="0.3">
      <c r="G317" s="68">
        <v>43920</v>
      </c>
      <c r="H317" s="70">
        <v>110.8009033</v>
      </c>
      <c r="I317" s="75">
        <f t="shared" si="20"/>
        <v>110.01275513269721</v>
      </c>
      <c r="J317" s="82">
        <f t="shared" si="21"/>
        <v>0.78814816730279347</v>
      </c>
      <c r="K317" s="82">
        <f t="shared" si="22"/>
        <v>0.78814816730279347</v>
      </c>
      <c r="L317" s="77">
        <f t="shared" si="23"/>
        <v>0.62117753362275208</v>
      </c>
      <c r="M317" s="67">
        <f t="shared" si="24"/>
        <v>7.1131926169305283E-3</v>
      </c>
    </row>
    <row r="318" spans="7:13" x14ac:dyDescent="0.3">
      <c r="G318" s="68">
        <v>43921</v>
      </c>
      <c r="H318" s="70">
        <v>107.3811417</v>
      </c>
      <c r="I318" s="75">
        <f t="shared" si="20"/>
        <v>110.09156994942749</v>
      </c>
      <c r="J318" s="82">
        <f t="shared" si="21"/>
        <v>-2.7104282494274941</v>
      </c>
      <c r="K318" s="82">
        <f t="shared" si="22"/>
        <v>2.7104282494274941</v>
      </c>
      <c r="L318" s="77">
        <f t="shared" si="23"/>
        <v>7.34642129529459</v>
      </c>
      <c r="M318" s="67">
        <f t="shared" si="24"/>
        <v>2.5241194184728005E-2</v>
      </c>
    </row>
    <row r="319" spans="7:13" x14ac:dyDescent="0.3">
      <c r="G319" s="68">
        <v>43922</v>
      </c>
      <c r="H319" s="70">
        <v>103.8264923</v>
      </c>
      <c r="I319" s="75">
        <f t="shared" si="20"/>
        <v>109.82052712448476</v>
      </c>
      <c r="J319" s="82">
        <f t="shared" si="21"/>
        <v>-5.994034824484757</v>
      </c>
      <c r="K319" s="82">
        <f t="shared" si="22"/>
        <v>5.994034824484757</v>
      </c>
      <c r="L319" s="77">
        <f t="shared" si="23"/>
        <v>35.92845347713601</v>
      </c>
      <c r="M319" s="67">
        <f t="shared" si="24"/>
        <v>5.7731265804158896E-2</v>
      </c>
    </row>
    <row r="320" spans="7:13" x14ac:dyDescent="0.3">
      <c r="G320" s="68">
        <v>43923</v>
      </c>
      <c r="H320" s="70">
        <v>101.91912840000001</v>
      </c>
      <c r="I320" s="75">
        <f t="shared" si="20"/>
        <v>109.22112364203628</v>
      </c>
      <c r="J320" s="82">
        <f t="shared" si="21"/>
        <v>-7.3019952420362699</v>
      </c>
      <c r="K320" s="82">
        <f t="shared" si="22"/>
        <v>7.3019952420362699</v>
      </c>
      <c r="L320" s="77">
        <f t="shared" si="23"/>
        <v>53.319134514720325</v>
      </c>
      <c r="M320" s="67">
        <f t="shared" si="24"/>
        <v>7.1644993012285899E-2</v>
      </c>
    </row>
    <row r="321" spans="7:13" x14ac:dyDescent="0.3">
      <c r="G321" s="68">
        <v>43924</v>
      </c>
      <c r="H321" s="70">
        <v>98.114006040000007</v>
      </c>
      <c r="I321" s="75">
        <f t="shared" si="20"/>
        <v>108.49092411783265</v>
      </c>
      <c r="J321" s="82">
        <f t="shared" si="21"/>
        <v>-10.376918077832642</v>
      </c>
      <c r="K321" s="82">
        <f t="shared" si="22"/>
        <v>10.376918077832642</v>
      </c>
      <c r="L321" s="77">
        <f t="shared" si="23"/>
        <v>107.68042879404989</v>
      </c>
      <c r="M321" s="67">
        <f t="shared" si="24"/>
        <v>0.10576388118942046</v>
      </c>
    </row>
    <row r="322" spans="7:13" x14ac:dyDescent="0.3">
      <c r="G322" s="68">
        <v>43927</v>
      </c>
      <c r="H322" s="70">
        <v>105.0980606</v>
      </c>
      <c r="I322" s="75">
        <f t="shared" si="20"/>
        <v>107.45323231004939</v>
      </c>
      <c r="J322" s="82">
        <f t="shared" si="21"/>
        <v>-2.3551717100493903</v>
      </c>
      <c r="K322" s="82">
        <f t="shared" si="22"/>
        <v>2.3551717100493903</v>
      </c>
      <c r="L322" s="77">
        <f t="shared" si="23"/>
        <v>5.546833783816969</v>
      </c>
      <c r="M322" s="67">
        <f t="shared" si="24"/>
        <v>2.2409278502417869E-2</v>
      </c>
    </row>
    <row r="323" spans="7:13" x14ac:dyDescent="0.3">
      <c r="G323" s="68">
        <v>43928</v>
      </c>
      <c r="H323" s="70">
        <v>108.5178528</v>
      </c>
      <c r="I323" s="75">
        <f t="shared" si="20"/>
        <v>107.21771513904446</v>
      </c>
      <c r="J323" s="82">
        <f t="shared" si="21"/>
        <v>1.3001376609555422</v>
      </c>
      <c r="K323" s="82">
        <f t="shared" si="22"/>
        <v>1.3001376609555422</v>
      </c>
      <c r="L323" s="77">
        <f t="shared" si="23"/>
        <v>1.6903579374349484</v>
      </c>
      <c r="M323" s="67">
        <f t="shared" si="24"/>
        <v>1.1980864230254492E-2</v>
      </c>
    </row>
    <row r="324" spans="7:13" x14ac:dyDescent="0.3">
      <c r="G324" s="68">
        <v>43929</v>
      </c>
      <c r="H324" s="70">
        <v>113.5271072</v>
      </c>
      <c r="I324" s="75">
        <f t="shared" si="20"/>
        <v>107.34772890514002</v>
      </c>
      <c r="J324" s="82">
        <f t="shared" si="21"/>
        <v>6.1793782948599869</v>
      </c>
      <c r="K324" s="82">
        <f t="shared" si="22"/>
        <v>6.1793782948599869</v>
      </c>
      <c r="L324" s="77">
        <f t="shared" si="23"/>
        <v>38.18471611098672</v>
      </c>
      <c r="M324" s="67">
        <f t="shared" si="24"/>
        <v>5.4430861908370612E-2</v>
      </c>
    </row>
    <row r="325" spans="7:13" x14ac:dyDescent="0.3">
      <c r="G325" s="68">
        <v>43930</v>
      </c>
      <c r="H325" s="70">
        <v>119.6730804</v>
      </c>
      <c r="I325" s="75">
        <f t="shared" si="20"/>
        <v>107.96566673462603</v>
      </c>
      <c r="J325" s="82">
        <f t="shared" si="21"/>
        <v>11.707413665373977</v>
      </c>
      <c r="K325" s="82">
        <f t="shared" si="22"/>
        <v>11.707413665373977</v>
      </c>
      <c r="L325" s="77">
        <f t="shared" si="23"/>
        <v>137.06353473218533</v>
      </c>
      <c r="M325" s="67">
        <f t="shared" si="24"/>
        <v>9.7828297109447321E-2</v>
      </c>
    </row>
    <row r="326" spans="7:13" x14ac:dyDescent="0.3">
      <c r="G326" s="68">
        <v>43934</v>
      </c>
      <c r="H326" s="70">
        <v>117.1299133</v>
      </c>
      <c r="I326" s="75">
        <f t="shared" ref="I326:I389" si="25">alpha*H325+(1-alpha)*I325</f>
        <v>109.13640810116343</v>
      </c>
      <c r="J326" s="82">
        <f t="shared" ref="J326:J389" si="26">H326-I326</f>
        <v>7.9935051988365728</v>
      </c>
      <c r="K326" s="82">
        <f t="shared" ref="K326:K389" si="27">ABS(J326)</f>
        <v>7.9935051988365728</v>
      </c>
      <c r="L326" s="77">
        <f t="shared" ref="L326:L389" si="28">J326^2</f>
        <v>63.896125363827316</v>
      </c>
      <c r="M326" s="67">
        <f t="shared" ref="M326:M389" si="29">K326/H326</f>
        <v>6.8244780292487192E-2</v>
      </c>
    </row>
    <row r="327" spans="7:13" x14ac:dyDescent="0.3">
      <c r="G327" s="68">
        <v>43935</v>
      </c>
      <c r="H327" s="70">
        <v>120.0873108</v>
      </c>
      <c r="I327" s="75">
        <f t="shared" si="25"/>
        <v>109.93575862104709</v>
      </c>
      <c r="J327" s="82">
        <f t="shared" si="26"/>
        <v>10.151552178952912</v>
      </c>
      <c r="K327" s="82">
        <f t="shared" si="27"/>
        <v>10.151552178952912</v>
      </c>
      <c r="L327" s="77">
        <f t="shared" si="28"/>
        <v>103.05401164200362</v>
      </c>
      <c r="M327" s="67">
        <f t="shared" si="29"/>
        <v>8.453476151081328E-2</v>
      </c>
    </row>
    <row r="328" spans="7:13" x14ac:dyDescent="0.3">
      <c r="G328" s="68">
        <v>43936</v>
      </c>
      <c r="H328" s="70">
        <v>112.94911190000001</v>
      </c>
      <c r="I328" s="75">
        <f t="shared" si="25"/>
        <v>110.95091383894238</v>
      </c>
      <c r="J328" s="82">
        <f t="shared" si="26"/>
        <v>1.9981980610576215</v>
      </c>
      <c r="K328" s="82">
        <f t="shared" si="27"/>
        <v>1.9981980610576215</v>
      </c>
      <c r="L328" s="77">
        <f t="shared" si="28"/>
        <v>3.9927954912144381</v>
      </c>
      <c r="M328" s="67">
        <f t="shared" si="29"/>
        <v>1.7691135657859222E-2</v>
      </c>
    </row>
    <row r="329" spans="7:13" x14ac:dyDescent="0.3">
      <c r="G329" s="68">
        <v>43937</v>
      </c>
      <c r="H329" s="70">
        <v>110.9454041</v>
      </c>
      <c r="I329" s="75">
        <f t="shared" si="25"/>
        <v>111.15073364504815</v>
      </c>
      <c r="J329" s="82">
        <f t="shared" si="26"/>
        <v>-0.20532954504814427</v>
      </c>
      <c r="K329" s="82">
        <f t="shared" si="27"/>
        <v>0.20532954504814427</v>
      </c>
      <c r="L329" s="77">
        <f t="shared" si="28"/>
        <v>4.2160222069677906E-2</v>
      </c>
      <c r="M329" s="67">
        <f t="shared" si="29"/>
        <v>1.8507260099126924E-3</v>
      </c>
    </row>
    <row r="330" spans="7:13" x14ac:dyDescent="0.3">
      <c r="G330" s="68">
        <v>43938</v>
      </c>
      <c r="H330" s="70">
        <v>115.5982437</v>
      </c>
      <c r="I330" s="75">
        <f t="shared" si="25"/>
        <v>111.13020069054335</v>
      </c>
      <c r="J330" s="82">
        <f t="shared" si="26"/>
        <v>4.4680430094566503</v>
      </c>
      <c r="K330" s="82">
        <f t="shared" si="27"/>
        <v>4.4680430094566503</v>
      </c>
      <c r="L330" s="77">
        <f t="shared" si="28"/>
        <v>19.96340833435444</v>
      </c>
      <c r="M330" s="67">
        <f t="shared" si="29"/>
        <v>3.8651478313564122E-2</v>
      </c>
    </row>
    <row r="331" spans="7:13" x14ac:dyDescent="0.3">
      <c r="G331" s="68">
        <v>43941</v>
      </c>
      <c r="H331" s="70">
        <v>115.0491486</v>
      </c>
      <c r="I331" s="75">
        <f t="shared" si="25"/>
        <v>111.57700499148902</v>
      </c>
      <c r="J331" s="82">
        <f t="shared" si="26"/>
        <v>3.4721436085109758</v>
      </c>
      <c r="K331" s="82">
        <f t="shared" si="27"/>
        <v>3.4721436085109758</v>
      </c>
      <c r="L331" s="77">
        <f t="shared" si="28"/>
        <v>12.05578123812362</v>
      </c>
      <c r="M331" s="67">
        <f t="shared" si="29"/>
        <v>3.0179654962791926E-2</v>
      </c>
    </row>
    <row r="332" spans="7:13" x14ac:dyDescent="0.3">
      <c r="G332" s="68">
        <v>43942</v>
      </c>
      <c r="H332" s="70">
        <v>111.1091843</v>
      </c>
      <c r="I332" s="75">
        <f t="shared" si="25"/>
        <v>111.92421935234012</v>
      </c>
      <c r="J332" s="82">
        <f t="shared" si="26"/>
        <v>-0.81503505234012152</v>
      </c>
      <c r="K332" s="82">
        <f t="shared" si="27"/>
        <v>0.81503505234012152</v>
      </c>
      <c r="L332" s="77">
        <f t="shared" si="28"/>
        <v>0.66428213654306467</v>
      </c>
      <c r="M332" s="67">
        <f t="shared" si="29"/>
        <v>7.3354426771731918E-3</v>
      </c>
    </row>
    <row r="333" spans="7:13" x14ac:dyDescent="0.3">
      <c r="G333" s="68">
        <v>43943</v>
      </c>
      <c r="H333" s="70">
        <v>108.3251877</v>
      </c>
      <c r="I333" s="75">
        <f t="shared" si="25"/>
        <v>111.84271584710611</v>
      </c>
      <c r="J333" s="82">
        <f t="shared" si="26"/>
        <v>-3.5175281471061055</v>
      </c>
      <c r="K333" s="82">
        <f t="shared" si="27"/>
        <v>3.5175281471061055</v>
      </c>
      <c r="L333" s="77">
        <f t="shared" si="28"/>
        <v>12.373004265683711</v>
      </c>
      <c r="M333" s="67">
        <f t="shared" si="29"/>
        <v>3.2471932168238515E-2</v>
      </c>
    </row>
    <row r="334" spans="7:13" x14ac:dyDescent="0.3">
      <c r="G334" s="68">
        <v>43944</v>
      </c>
      <c r="H334" s="70">
        <v>106.9283829</v>
      </c>
      <c r="I334" s="75">
        <f t="shared" si="25"/>
        <v>111.49096303239548</v>
      </c>
      <c r="J334" s="82">
        <f t="shared" si="26"/>
        <v>-4.5625801323954818</v>
      </c>
      <c r="K334" s="82">
        <f t="shared" si="27"/>
        <v>4.5625801323954818</v>
      </c>
      <c r="L334" s="77">
        <f t="shared" si="28"/>
        <v>20.817137464529971</v>
      </c>
      <c r="M334" s="67">
        <f t="shared" si="29"/>
        <v>4.2669495307550202E-2</v>
      </c>
    </row>
    <row r="335" spans="7:13" x14ac:dyDescent="0.3">
      <c r="G335" s="68">
        <v>43945</v>
      </c>
      <c r="H335" s="70">
        <v>107.95911409999999</v>
      </c>
      <c r="I335" s="75">
        <f t="shared" si="25"/>
        <v>111.03470501915594</v>
      </c>
      <c r="J335" s="82">
        <f t="shared" si="26"/>
        <v>-3.0755909191559425</v>
      </c>
      <c r="K335" s="82">
        <f t="shared" si="27"/>
        <v>3.0755909191559425</v>
      </c>
      <c r="L335" s="77">
        <f t="shared" si="28"/>
        <v>9.4592595019944952</v>
      </c>
      <c r="M335" s="67">
        <f t="shared" si="29"/>
        <v>2.8488478668944012E-2</v>
      </c>
    </row>
    <row r="336" spans="7:13" x14ac:dyDescent="0.3">
      <c r="G336" s="68">
        <v>43948</v>
      </c>
      <c r="H336" s="70">
        <v>107.98802190000001</v>
      </c>
      <c r="I336" s="75">
        <f t="shared" si="25"/>
        <v>110.72714592724034</v>
      </c>
      <c r="J336" s="82">
        <f t="shared" si="26"/>
        <v>-2.7391240272403365</v>
      </c>
      <c r="K336" s="82">
        <f t="shared" si="27"/>
        <v>2.7391240272403365</v>
      </c>
      <c r="L336" s="77">
        <f t="shared" si="28"/>
        <v>7.5028004366053196</v>
      </c>
      <c r="M336" s="67">
        <f t="shared" si="29"/>
        <v>2.5365072709423678E-2</v>
      </c>
    </row>
    <row r="337" spans="7:13" x14ac:dyDescent="0.3">
      <c r="G337" s="68">
        <v>43949</v>
      </c>
      <c r="H337" s="70">
        <v>106.6875458</v>
      </c>
      <c r="I337" s="75">
        <f t="shared" si="25"/>
        <v>110.45323352451632</v>
      </c>
      <c r="J337" s="82">
        <f t="shared" si="26"/>
        <v>-3.7656877245163258</v>
      </c>
      <c r="K337" s="82">
        <f t="shared" si="27"/>
        <v>3.7656877245163258</v>
      </c>
      <c r="L337" s="77">
        <f t="shared" si="28"/>
        <v>14.180404038572943</v>
      </c>
      <c r="M337" s="67">
        <f t="shared" si="29"/>
        <v>3.5296413431194759E-2</v>
      </c>
    </row>
    <row r="338" spans="7:13" x14ac:dyDescent="0.3">
      <c r="G338" s="68">
        <v>43950</v>
      </c>
      <c r="H338" s="70">
        <v>111.6004715</v>
      </c>
      <c r="I338" s="75">
        <f t="shared" si="25"/>
        <v>110.07666475206469</v>
      </c>
      <c r="J338" s="82">
        <f t="shared" si="26"/>
        <v>1.5238067479353106</v>
      </c>
      <c r="K338" s="82">
        <f t="shared" si="27"/>
        <v>1.5238067479353106</v>
      </c>
      <c r="L338" s="77">
        <f t="shared" si="28"/>
        <v>2.3219870050531872</v>
      </c>
      <c r="M338" s="67">
        <f t="shared" si="29"/>
        <v>1.3654124641716326E-2</v>
      </c>
    </row>
    <row r="339" spans="7:13" x14ac:dyDescent="0.3">
      <c r="G339" s="68">
        <v>43951</v>
      </c>
      <c r="H339" s="70">
        <v>110.0109863</v>
      </c>
      <c r="I339" s="75">
        <f t="shared" si="25"/>
        <v>110.22904542685822</v>
      </c>
      <c r="J339" s="82">
        <f t="shared" si="26"/>
        <v>-0.21805912685822193</v>
      </c>
      <c r="K339" s="82">
        <f t="shared" si="27"/>
        <v>0.21805912685822193</v>
      </c>
      <c r="L339" s="77">
        <f t="shared" si="28"/>
        <v>4.7549782806170122E-2</v>
      </c>
      <c r="M339" s="67">
        <f t="shared" si="29"/>
        <v>1.9821577298068634E-3</v>
      </c>
    </row>
    <row r="340" spans="7:13" x14ac:dyDescent="0.3">
      <c r="G340" s="68">
        <v>43952</v>
      </c>
      <c r="H340" s="70">
        <v>108.0361862</v>
      </c>
      <c r="I340" s="75">
        <f t="shared" si="25"/>
        <v>110.2072395141724</v>
      </c>
      <c r="J340" s="82">
        <f t="shared" si="26"/>
        <v>-2.1710533141723971</v>
      </c>
      <c r="K340" s="82">
        <f t="shared" si="27"/>
        <v>2.1710533141723971</v>
      </c>
      <c r="L340" s="77">
        <f t="shared" si="28"/>
        <v>4.7134724929789495</v>
      </c>
      <c r="M340" s="67">
        <f t="shared" si="29"/>
        <v>2.009561231783279E-2</v>
      </c>
    </row>
    <row r="341" spans="7:13" x14ac:dyDescent="0.3">
      <c r="G341" s="68">
        <v>43955</v>
      </c>
      <c r="H341" s="70">
        <v>104.3274078</v>
      </c>
      <c r="I341" s="75">
        <f t="shared" si="25"/>
        <v>109.99013418275516</v>
      </c>
      <c r="J341" s="82">
        <f t="shared" si="26"/>
        <v>-5.6627263827551531</v>
      </c>
      <c r="K341" s="82">
        <f t="shared" si="27"/>
        <v>5.6627263827551531</v>
      </c>
      <c r="L341" s="77">
        <f t="shared" si="28"/>
        <v>32.066470085951259</v>
      </c>
      <c r="M341" s="67">
        <f t="shared" si="29"/>
        <v>5.4278415443915137E-2</v>
      </c>
    </row>
    <row r="342" spans="7:13" x14ac:dyDescent="0.3">
      <c r="G342" s="68">
        <v>43956</v>
      </c>
      <c r="H342" s="70">
        <v>103.7494202</v>
      </c>
      <c r="I342" s="75">
        <f t="shared" si="25"/>
        <v>109.42386154447965</v>
      </c>
      <c r="J342" s="82">
        <f t="shared" si="26"/>
        <v>-5.6744413444796464</v>
      </c>
      <c r="K342" s="82">
        <f t="shared" si="27"/>
        <v>5.6744413444796464</v>
      </c>
      <c r="L342" s="77">
        <f t="shared" si="28"/>
        <v>32.199284571939977</v>
      </c>
      <c r="M342" s="67">
        <f t="shared" si="29"/>
        <v>5.4693716201410121E-2</v>
      </c>
    </row>
    <row r="343" spans="7:13" x14ac:dyDescent="0.3">
      <c r="G343" s="68">
        <v>43957</v>
      </c>
      <c r="H343" s="70">
        <v>103.3062973</v>
      </c>
      <c r="I343" s="75">
        <f t="shared" si="25"/>
        <v>108.8564174100317</v>
      </c>
      <c r="J343" s="82">
        <f t="shared" si="26"/>
        <v>-5.550120110031699</v>
      </c>
      <c r="K343" s="82">
        <f t="shared" si="27"/>
        <v>5.550120110031699</v>
      </c>
      <c r="L343" s="77">
        <f t="shared" si="28"/>
        <v>30.803833235778278</v>
      </c>
      <c r="M343" s="67">
        <f t="shared" si="29"/>
        <v>5.3724896304377559E-2</v>
      </c>
    </row>
    <row r="344" spans="7:13" x14ac:dyDescent="0.3">
      <c r="G344" s="68">
        <v>43958</v>
      </c>
      <c r="H344" s="70">
        <v>109.21144099999999</v>
      </c>
      <c r="I344" s="75">
        <f t="shared" si="25"/>
        <v>108.30140539902852</v>
      </c>
      <c r="J344" s="82">
        <f t="shared" si="26"/>
        <v>0.91003560097146874</v>
      </c>
      <c r="K344" s="82">
        <f t="shared" si="27"/>
        <v>0.91003560097146874</v>
      </c>
      <c r="L344" s="77">
        <f t="shared" si="28"/>
        <v>0.82816479503550222</v>
      </c>
      <c r="M344" s="67">
        <f t="shared" si="29"/>
        <v>8.3327863146817078E-3</v>
      </c>
    </row>
    <row r="345" spans="7:13" x14ac:dyDescent="0.3">
      <c r="G345" s="68">
        <v>43959</v>
      </c>
      <c r="H345" s="70">
        <v>108.37335210000001</v>
      </c>
      <c r="I345" s="75">
        <f t="shared" si="25"/>
        <v>108.39240895912567</v>
      </c>
      <c r="J345" s="82">
        <f t="shared" si="26"/>
        <v>-1.9056859125669234E-2</v>
      </c>
      <c r="K345" s="82">
        <f t="shared" si="27"/>
        <v>1.9056859125669234E-2</v>
      </c>
      <c r="L345" s="77">
        <f t="shared" si="28"/>
        <v>3.6316387973560279E-4</v>
      </c>
      <c r="M345" s="67">
        <f t="shared" si="29"/>
        <v>1.7584451118652104E-4</v>
      </c>
    </row>
    <row r="346" spans="7:13" x14ac:dyDescent="0.3">
      <c r="G346" s="68">
        <v>43962</v>
      </c>
      <c r="H346" s="70">
        <v>107.01506809999999</v>
      </c>
      <c r="I346" s="75">
        <f t="shared" si="25"/>
        <v>108.39050327321311</v>
      </c>
      <c r="J346" s="82">
        <f t="shared" si="26"/>
        <v>-1.3754351732131198</v>
      </c>
      <c r="K346" s="82">
        <f t="shared" si="27"/>
        <v>1.3754351732131198</v>
      </c>
      <c r="L346" s="77">
        <f t="shared" si="28"/>
        <v>1.8918219157118048</v>
      </c>
      <c r="M346" s="67">
        <f t="shared" si="29"/>
        <v>1.2852724365206659E-2</v>
      </c>
    </row>
    <row r="347" spans="7:13" x14ac:dyDescent="0.3">
      <c r="G347" s="68">
        <v>43963</v>
      </c>
      <c r="H347" s="70">
        <v>104.7801743</v>
      </c>
      <c r="I347" s="75">
        <f t="shared" si="25"/>
        <v>108.25295975589181</v>
      </c>
      <c r="J347" s="82">
        <f t="shared" si="26"/>
        <v>-3.4727854558918096</v>
      </c>
      <c r="K347" s="82">
        <f t="shared" si="27"/>
        <v>3.4727854558918096</v>
      </c>
      <c r="L347" s="77">
        <f t="shared" si="28"/>
        <v>12.060238822653684</v>
      </c>
      <c r="M347" s="67">
        <f t="shared" si="29"/>
        <v>3.314353577947627E-2</v>
      </c>
    </row>
    <row r="348" spans="7:13" x14ac:dyDescent="0.3">
      <c r="G348" s="68">
        <v>43964</v>
      </c>
      <c r="H348" s="70">
        <v>102.5934372</v>
      </c>
      <c r="I348" s="75">
        <f t="shared" si="25"/>
        <v>107.90568121030262</v>
      </c>
      <c r="J348" s="82">
        <f t="shared" si="26"/>
        <v>-5.3122440103026207</v>
      </c>
      <c r="K348" s="82">
        <f t="shared" si="27"/>
        <v>5.3122440103026207</v>
      </c>
      <c r="L348" s="77">
        <f t="shared" si="28"/>
        <v>28.219936424996071</v>
      </c>
      <c r="M348" s="67">
        <f t="shared" si="29"/>
        <v>5.1779569485977034E-2</v>
      </c>
    </row>
    <row r="349" spans="7:13" x14ac:dyDescent="0.3">
      <c r="G349" s="68">
        <v>43965</v>
      </c>
      <c r="H349" s="70">
        <v>102.5356369</v>
      </c>
      <c r="I349" s="75">
        <f t="shared" si="25"/>
        <v>107.37445680927236</v>
      </c>
      <c r="J349" s="82">
        <f t="shared" si="26"/>
        <v>-4.8388199092723596</v>
      </c>
      <c r="K349" s="82">
        <f t="shared" si="27"/>
        <v>4.8388199092723596</v>
      </c>
      <c r="L349" s="77">
        <f t="shared" si="28"/>
        <v>23.414178114370568</v>
      </c>
      <c r="M349" s="67">
        <f t="shared" si="29"/>
        <v>4.7191591680378585E-2</v>
      </c>
    </row>
    <row r="350" spans="7:13" x14ac:dyDescent="0.3">
      <c r="G350" s="68">
        <v>43966</v>
      </c>
      <c r="H350" s="70">
        <v>104.82833100000001</v>
      </c>
      <c r="I350" s="75">
        <f t="shared" si="25"/>
        <v>106.89057481834513</v>
      </c>
      <c r="J350" s="82">
        <f t="shared" si="26"/>
        <v>-2.0622438183451237</v>
      </c>
      <c r="K350" s="82">
        <f t="shared" si="27"/>
        <v>2.0622438183451237</v>
      </c>
      <c r="L350" s="77">
        <f t="shared" si="28"/>
        <v>4.2528495663026753</v>
      </c>
      <c r="M350" s="67">
        <f t="shared" si="29"/>
        <v>1.9672580863136356E-2</v>
      </c>
    </row>
    <row r="351" spans="7:13" x14ac:dyDescent="0.3">
      <c r="G351" s="68">
        <v>43969</v>
      </c>
      <c r="H351" s="70">
        <v>113.63307949999999</v>
      </c>
      <c r="I351" s="75">
        <f t="shared" si="25"/>
        <v>106.68435043651061</v>
      </c>
      <c r="J351" s="82">
        <f t="shared" si="26"/>
        <v>6.948729063489381</v>
      </c>
      <c r="K351" s="82">
        <f t="shared" si="27"/>
        <v>6.948729063489381</v>
      </c>
      <c r="L351" s="77">
        <f t="shared" si="28"/>
        <v>48.284835597782013</v>
      </c>
      <c r="M351" s="67">
        <f t="shared" si="29"/>
        <v>6.1150583035016498E-2</v>
      </c>
    </row>
    <row r="352" spans="7:13" x14ac:dyDescent="0.3">
      <c r="G352" s="68">
        <v>43970</v>
      </c>
      <c r="H352" s="70">
        <v>113.2188416</v>
      </c>
      <c r="I352" s="75">
        <f t="shared" si="25"/>
        <v>107.37922334285955</v>
      </c>
      <c r="J352" s="82">
        <f t="shared" si="26"/>
        <v>5.839618257140458</v>
      </c>
      <c r="K352" s="82">
        <f t="shared" si="27"/>
        <v>5.839618257140458</v>
      </c>
      <c r="L352" s="77">
        <f t="shared" si="28"/>
        <v>34.101141389128159</v>
      </c>
      <c r="M352" s="67">
        <f t="shared" si="29"/>
        <v>5.1578148783501226E-2</v>
      </c>
    </row>
    <row r="353" spans="7:13" x14ac:dyDescent="0.3">
      <c r="G353" s="68">
        <v>43971</v>
      </c>
      <c r="H353" s="70">
        <v>115.9642944</v>
      </c>
      <c r="I353" s="75">
        <f t="shared" si="25"/>
        <v>107.96318516857359</v>
      </c>
      <c r="J353" s="82">
        <f t="shared" si="26"/>
        <v>8.0011092314264118</v>
      </c>
      <c r="K353" s="82">
        <f t="shared" si="27"/>
        <v>8.0011092314264118</v>
      </c>
      <c r="L353" s="77">
        <f t="shared" si="28"/>
        <v>64.01774893321695</v>
      </c>
      <c r="M353" s="67">
        <f t="shared" si="29"/>
        <v>6.8996317123509454E-2</v>
      </c>
    </row>
    <row r="354" spans="7:13" x14ac:dyDescent="0.3">
      <c r="G354" s="68">
        <v>43972</v>
      </c>
      <c r="H354" s="70">
        <v>114.29776</v>
      </c>
      <c r="I354" s="75">
        <f t="shared" si="25"/>
        <v>108.76329609171623</v>
      </c>
      <c r="J354" s="82">
        <f t="shared" si="26"/>
        <v>5.5344639082837688</v>
      </c>
      <c r="K354" s="82">
        <f t="shared" si="27"/>
        <v>5.5344639082837688</v>
      </c>
      <c r="L354" s="77">
        <f t="shared" si="28"/>
        <v>30.63029075209565</v>
      </c>
      <c r="M354" s="67">
        <f t="shared" si="29"/>
        <v>4.842145557606526E-2</v>
      </c>
    </row>
    <row r="355" spans="7:13" x14ac:dyDescent="0.3">
      <c r="G355" s="68">
        <v>43973</v>
      </c>
      <c r="H355" s="70">
        <v>114.8275833</v>
      </c>
      <c r="I355" s="75">
        <f t="shared" si="25"/>
        <v>109.31674248254461</v>
      </c>
      <c r="J355" s="82">
        <f t="shared" si="26"/>
        <v>5.5108408174553887</v>
      </c>
      <c r="K355" s="82">
        <f t="shared" si="27"/>
        <v>5.5108408174553887</v>
      </c>
      <c r="L355" s="77">
        <f t="shared" si="28"/>
        <v>30.369366515332377</v>
      </c>
      <c r="M355" s="67">
        <f t="shared" si="29"/>
        <v>4.7992308634221589E-2</v>
      </c>
    </row>
    <row r="356" spans="7:13" x14ac:dyDescent="0.3">
      <c r="G356" s="68">
        <v>43977</v>
      </c>
      <c r="H356" s="70">
        <v>120.29924010000001</v>
      </c>
      <c r="I356" s="75">
        <f t="shared" si="25"/>
        <v>109.86782656429016</v>
      </c>
      <c r="J356" s="82">
        <f t="shared" si="26"/>
        <v>10.431413535709851</v>
      </c>
      <c r="K356" s="82">
        <f t="shared" si="27"/>
        <v>10.431413535709851</v>
      </c>
      <c r="L356" s="77">
        <f t="shared" si="28"/>
        <v>108.81438835299069</v>
      </c>
      <c r="M356" s="67">
        <f t="shared" si="29"/>
        <v>8.6712214699266835E-2</v>
      </c>
    </row>
    <row r="357" spans="7:13" x14ac:dyDescent="0.3">
      <c r="G357" s="68">
        <v>43978</v>
      </c>
      <c r="H357" s="70">
        <v>124.53783420000001</v>
      </c>
      <c r="I357" s="75">
        <f t="shared" si="25"/>
        <v>110.91096791786114</v>
      </c>
      <c r="J357" s="82">
        <f t="shared" si="26"/>
        <v>13.626866282138863</v>
      </c>
      <c r="K357" s="82">
        <f t="shared" si="27"/>
        <v>13.626866282138863</v>
      </c>
      <c r="L357" s="77">
        <f t="shared" si="28"/>
        <v>185.69148467129304</v>
      </c>
      <c r="M357" s="67">
        <f t="shared" si="29"/>
        <v>0.10941948982551732</v>
      </c>
    </row>
    <row r="358" spans="7:13" x14ac:dyDescent="0.3">
      <c r="G358" s="68">
        <v>43979</v>
      </c>
      <c r="H358" s="70">
        <v>126.2043762</v>
      </c>
      <c r="I358" s="75">
        <f t="shared" si="25"/>
        <v>112.27365454607502</v>
      </c>
      <c r="J358" s="82">
        <f t="shared" si="26"/>
        <v>13.930721653924977</v>
      </c>
      <c r="K358" s="82">
        <f t="shared" si="27"/>
        <v>13.930721653924977</v>
      </c>
      <c r="L358" s="77">
        <f t="shared" si="28"/>
        <v>194.06500579913424</v>
      </c>
      <c r="M358" s="67">
        <f t="shared" si="29"/>
        <v>0.11038223929611228</v>
      </c>
    </row>
    <row r="359" spans="7:13" x14ac:dyDescent="0.3">
      <c r="G359" s="68">
        <v>43980</v>
      </c>
      <c r="H359" s="70">
        <v>128.29476930000001</v>
      </c>
      <c r="I359" s="75">
        <f t="shared" si="25"/>
        <v>113.66672671146753</v>
      </c>
      <c r="J359" s="82">
        <f t="shared" si="26"/>
        <v>14.62804258853248</v>
      </c>
      <c r="K359" s="82">
        <f t="shared" si="27"/>
        <v>14.62804258853248</v>
      </c>
      <c r="L359" s="77">
        <f t="shared" si="28"/>
        <v>213.97962997192002</v>
      </c>
      <c r="M359" s="67">
        <f t="shared" si="29"/>
        <v>0.11401901003716508</v>
      </c>
    </row>
    <row r="360" spans="7:13" x14ac:dyDescent="0.3">
      <c r="G360" s="68">
        <v>43983</v>
      </c>
      <c r="H360" s="70">
        <v>131.67604059999999</v>
      </c>
      <c r="I360" s="75">
        <f t="shared" si="25"/>
        <v>115.12953097032079</v>
      </c>
      <c r="J360" s="82">
        <f t="shared" si="26"/>
        <v>16.546509629679207</v>
      </c>
      <c r="K360" s="82">
        <f t="shared" si="27"/>
        <v>16.546509629679207</v>
      </c>
      <c r="L360" s="77">
        <f t="shared" si="28"/>
        <v>273.7869809250667</v>
      </c>
      <c r="M360" s="67">
        <f t="shared" si="29"/>
        <v>0.12566074704466174</v>
      </c>
    </row>
    <row r="361" spans="7:13" x14ac:dyDescent="0.3">
      <c r="G361" s="68">
        <v>43984</v>
      </c>
      <c r="H361" s="70">
        <v>130.2792206</v>
      </c>
      <c r="I361" s="75">
        <f t="shared" si="25"/>
        <v>116.78418193328871</v>
      </c>
      <c r="J361" s="82">
        <f t="shared" si="26"/>
        <v>13.495038666711295</v>
      </c>
      <c r="K361" s="82">
        <f t="shared" si="27"/>
        <v>13.495038666711295</v>
      </c>
      <c r="L361" s="77">
        <f t="shared" si="28"/>
        <v>182.11606861603298</v>
      </c>
      <c r="M361" s="67">
        <f t="shared" si="29"/>
        <v>0.10358550354047248</v>
      </c>
    </row>
    <row r="362" spans="7:13" x14ac:dyDescent="0.3">
      <c r="G362" s="68">
        <v>43985</v>
      </c>
      <c r="H362" s="70">
        <v>136.7912445</v>
      </c>
      <c r="I362" s="75">
        <f t="shared" si="25"/>
        <v>118.13368579995984</v>
      </c>
      <c r="J362" s="82">
        <f t="shared" si="26"/>
        <v>18.65755870004017</v>
      </c>
      <c r="K362" s="82">
        <f t="shared" si="27"/>
        <v>18.65755870004017</v>
      </c>
      <c r="L362" s="77">
        <f t="shared" si="28"/>
        <v>348.10449664544461</v>
      </c>
      <c r="M362" s="67">
        <f t="shared" si="29"/>
        <v>0.13639439255222338</v>
      </c>
    </row>
    <row r="363" spans="7:13" x14ac:dyDescent="0.3">
      <c r="G363" s="68">
        <v>43986</v>
      </c>
      <c r="H363" s="70">
        <v>139.20918270000001</v>
      </c>
      <c r="I363" s="75">
        <f t="shared" si="25"/>
        <v>119.99944166996386</v>
      </c>
      <c r="J363" s="82">
        <f t="shared" si="26"/>
        <v>19.209741030036156</v>
      </c>
      <c r="K363" s="82">
        <f t="shared" si="27"/>
        <v>19.209741030036156</v>
      </c>
      <c r="L363" s="77">
        <f t="shared" si="28"/>
        <v>369.01415044105454</v>
      </c>
      <c r="M363" s="67">
        <f t="shared" si="29"/>
        <v>0.13799191014168746</v>
      </c>
    </row>
    <row r="364" spans="7:13" x14ac:dyDescent="0.3">
      <c r="G364" s="68">
        <v>43987</v>
      </c>
      <c r="H364" s="70">
        <v>143.70787050000001</v>
      </c>
      <c r="I364" s="75">
        <f t="shared" si="25"/>
        <v>121.92041577296747</v>
      </c>
      <c r="J364" s="82">
        <f t="shared" si="26"/>
        <v>21.787454727032539</v>
      </c>
      <c r="K364" s="82">
        <f t="shared" si="27"/>
        <v>21.787454727032539</v>
      </c>
      <c r="L364" s="77">
        <f t="shared" si="28"/>
        <v>474.69318348249254</v>
      </c>
      <c r="M364" s="67">
        <f t="shared" si="29"/>
        <v>0.15160933532191292</v>
      </c>
    </row>
    <row r="365" spans="7:13" x14ac:dyDescent="0.3">
      <c r="G365" s="68">
        <v>43990</v>
      </c>
      <c r="H365" s="70">
        <v>141.42480470000001</v>
      </c>
      <c r="I365" s="75">
        <f t="shared" si="25"/>
        <v>124.09916124567073</v>
      </c>
      <c r="J365" s="82">
        <f t="shared" si="26"/>
        <v>17.325643454329281</v>
      </c>
      <c r="K365" s="82">
        <f t="shared" si="27"/>
        <v>17.325643454329281</v>
      </c>
      <c r="L365" s="77">
        <f t="shared" si="28"/>
        <v>300.17792110654307</v>
      </c>
      <c r="M365" s="67">
        <f t="shared" si="29"/>
        <v>0.12250781248085599</v>
      </c>
    </row>
    <row r="366" spans="7:13" x14ac:dyDescent="0.3">
      <c r="G366" s="68">
        <v>43991</v>
      </c>
      <c r="H366" s="70">
        <v>137.6775208</v>
      </c>
      <c r="I366" s="75">
        <f t="shared" si="25"/>
        <v>125.83172559110366</v>
      </c>
      <c r="J366" s="82">
        <f t="shared" si="26"/>
        <v>11.845795208896334</v>
      </c>
      <c r="K366" s="82">
        <f t="shared" si="27"/>
        <v>11.845795208896334</v>
      </c>
      <c r="L366" s="77">
        <f t="shared" si="28"/>
        <v>140.32286413111134</v>
      </c>
      <c r="M366" s="67">
        <f t="shared" si="29"/>
        <v>8.6040154849275394E-2</v>
      </c>
    </row>
    <row r="367" spans="7:13" x14ac:dyDescent="0.3">
      <c r="G367" s="68">
        <v>43992</v>
      </c>
      <c r="H367" s="70">
        <v>135.83755489999999</v>
      </c>
      <c r="I367" s="75">
        <f t="shared" si="25"/>
        <v>127.01630511199329</v>
      </c>
      <c r="J367" s="82">
        <f t="shared" si="26"/>
        <v>8.8212497880066962</v>
      </c>
      <c r="K367" s="82">
        <f t="shared" si="27"/>
        <v>8.8212497880066962</v>
      </c>
      <c r="L367" s="77">
        <f t="shared" si="28"/>
        <v>77.814447822408184</v>
      </c>
      <c r="M367" s="67">
        <f t="shared" si="29"/>
        <v>6.4939697968655771E-2</v>
      </c>
    </row>
    <row r="368" spans="7:13" x14ac:dyDescent="0.3">
      <c r="G368" s="68">
        <v>43993</v>
      </c>
      <c r="H368" s="70">
        <v>125.47225950000001</v>
      </c>
      <c r="I368" s="75">
        <f t="shared" si="25"/>
        <v>127.89843009079397</v>
      </c>
      <c r="J368" s="82">
        <f t="shared" si="26"/>
        <v>-2.4261705907939586</v>
      </c>
      <c r="K368" s="82">
        <f t="shared" si="27"/>
        <v>2.4261705907939586</v>
      </c>
      <c r="L368" s="77">
        <f t="shared" si="28"/>
        <v>5.886303735633506</v>
      </c>
      <c r="M368" s="67">
        <f t="shared" si="29"/>
        <v>1.9336310675061672E-2</v>
      </c>
    </row>
    <row r="369" spans="7:13" x14ac:dyDescent="0.3">
      <c r="G369" s="68">
        <v>43994</v>
      </c>
      <c r="H369" s="70">
        <v>126.4355927</v>
      </c>
      <c r="I369" s="75">
        <f t="shared" si="25"/>
        <v>127.65581303171457</v>
      </c>
      <c r="J369" s="82">
        <f t="shared" si="26"/>
        <v>-1.2202203317145717</v>
      </c>
      <c r="K369" s="82">
        <f t="shared" si="27"/>
        <v>1.2202203317145717</v>
      </c>
      <c r="L369" s="77">
        <f t="shared" si="28"/>
        <v>1.4889376579296194</v>
      </c>
      <c r="M369" s="67">
        <f t="shared" si="29"/>
        <v>9.6509242821350861E-3</v>
      </c>
    </row>
    <row r="370" spans="7:13" x14ac:dyDescent="0.3">
      <c r="G370" s="68">
        <v>43997</v>
      </c>
      <c r="H370" s="70">
        <v>128.11175539999999</v>
      </c>
      <c r="I370" s="75">
        <f t="shared" si="25"/>
        <v>127.53379099854311</v>
      </c>
      <c r="J370" s="82">
        <f t="shared" si="26"/>
        <v>0.57796440145688166</v>
      </c>
      <c r="K370" s="82">
        <f t="shared" si="27"/>
        <v>0.57796440145688166</v>
      </c>
      <c r="L370" s="77">
        <f t="shared" si="28"/>
        <v>0.33404284935141149</v>
      </c>
      <c r="M370" s="67">
        <f t="shared" si="29"/>
        <v>4.5114080253784552E-3</v>
      </c>
    </row>
    <row r="371" spans="7:13" x14ac:dyDescent="0.3">
      <c r="G371" s="68">
        <v>43998</v>
      </c>
      <c r="H371" s="70">
        <v>129.79756159999999</v>
      </c>
      <c r="I371" s="75">
        <f t="shared" si="25"/>
        <v>127.5915874386888</v>
      </c>
      <c r="J371" s="82">
        <f t="shared" si="26"/>
        <v>2.2059741613111896</v>
      </c>
      <c r="K371" s="82">
        <f t="shared" si="27"/>
        <v>2.2059741613111896</v>
      </c>
      <c r="L371" s="77">
        <f t="shared" si="28"/>
        <v>4.8663220003726062</v>
      </c>
      <c r="M371" s="67">
        <f t="shared" si="29"/>
        <v>1.6995497712887619E-2</v>
      </c>
    </row>
    <row r="372" spans="7:13" x14ac:dyDescent="0.3">
      <c r="G372" s="68">
        <v>43999</v>
      </c>
      <c r="H372" s="70">
        <v>130.38519289999999</v>
      </c>
      <c r="I372" s="75">
        <f t="shared" si="25"/>
        <v>127.81218485481992</v>
      </c>
      <c r="J372" s="82">
        <f t="shared" si="26"/>
        <v>2.5730080451800745</v>
      </c>
      <c r="K372" s="82">
        <f t="shared" si="27"/>
        <v>2.5730080451800745</v>
      </c>
      <c r="L372" s="77">
        <f t="shared" si="28"/>
        <v>6.6203704005613888</v>
      </c>
      <c r="M372" s="67">
        <f t="shared" si="29"/>
        <v>1.9733897599503222E-2</v>
      </c>
    </row>
    <row r="373" spans="7:13" x14ac:dyDescent="0.3">
      <c r="G373" s="68">
        <v>44000</v>
      </c>
      <c r="H373" s="70">
        <v>129.8264618</v>
      </c>
      <c r="I373" s="75">
        <f t="shared" si="25"/>
        <v>128.06948565933794</v>
      </c>
      <c r="J373" s="82">
        <f t="shared" si="26"/>
        <v>1.7569761406620614</v>
      </c>
      <c r="K373" s="82">
        <f t="shared" si="27"/>
        <v>1.7569761406620614</v>
      </c>
      <c r="L373" s="77">
        <f t="shared" si="28"/>
        <v>3.0869651588557518</v>
      </c>
      <c r="M373" s="67">
        <f t="shared" si="29"/>
        <v>1.3533266764742573E-2</v>
      </c>
    </row>
    <row r="374" spans="7:13" x14ac:dyDescent="0.3">
      <c r="G374" s="68">
        <v>44001</v>
      </c>
      <c r="H374" s="70">
        <v>127.1484451</v>
      </c>
      <c r="I374" s="75">
        <f t="shared" si="25"/>
        <v>128.24518327340414</v>
      </c>
      <c r="J374" s="82">
        <f t="shared" si="26"/>
        <v>-1.0967381734041339</v>
      </c>
      <c r="K374" s="82">
        <f t="shared" si="27"/>
        <v>1.0967381734041339</v>
      </c>
      <c r="L374" s="77">
        <f t="shared" si="28"/>
        <v>1.2028346210018361</v>
      </c>
      <c r="M374" s="67">
        <f t="shared" si="29"/>
        <v>8.625651478015077E-3</v>
      </c>
    </row>
    <row r="375" spans="7:13" x14ac:dyDescent="0.3">
      <c r="G375" s="68">
        <v>44004</v>
      </c>
      <c r="H375" s="70">
        <v>128.59341430000001</v>
      </c>
      <c r="I375" s="75">
        <f t="shared" si="25"/>
        <v>128.13550945606372</v>
      </c>
      <c r="J375" s="82">
        <f t="shared" si="26"/>
        <v>0.45790484393629072</v>
      </c>
      <c r="K375" s="82">
        <f t="shared" si="27"/>
        <v>0.45790484393629072</v>
      </c>
      <c r="L375" s="77">
        <f t="shared" si="28"/>
        <v>0.20967684610031875</v>
      </c>
      <c r="M375" s="67">
        <f t="shared" si="29"/>
        <v>3.5608732097899567E-3</v>
      </c>
    </row>
    <row r="376" spans="7:13" x14ac:dyDescent="0.3">
      <c r="G376" s="68">
        <v>44005</v>
      </c>
      <c r="H376" s="70">
        <v>131.9072266</v>
      </c>
      <c r="I376" s="75">
        <f t="shared" si="25"/>
        <v>128.18129994045734</v>
      </c>
      <c r="J376" s="82">
        <f t="shared" si="26"/>
        <v>3.7259266595426652</v>
      </c>
      <c r="K376" s="82">
        <f t="shared" si="27"/>
        <v>3.7259266595426652</v>
      </c>
      <c r="L376" s="77">
        <f t="shared" si="28"/>
        <v>13.882529472290765</v>
      </c>
      <c r="M376" s="67">
        <f t="shared" si="29"/>
        <v>2.8246569620035248E-2</v>
      </c>
    </row>
    <row r="377" spans="7:13" x14ac:dyDescent="0.3">
      <c r="G377" s="68">
        <v>44006</v>
      </c>
      <c r="H377" s="70">
        <v>127.17733</v>
      </c>
      <c r="I377" s="75">
        <f t="shared" si="25"/>
        <v>128.55389260641161</v>
      </c>
      <c r="J377" s="82">
        <f t="shared" si="26"/>
        <v>-1.3765626064116105</v>
      </c>
      <c r="K377" s="82">
        <f t="shared" si="27"/>
        <v>1.3765626064116105</v>
      </c>
      <c r="L377" s="77">
        <f t="shared" si="28"/>
        <v>1.8949246093707266</v>
      </c>
      <c r="M377" s="67">
        <f t="shared" si="29"/>
        <v>1.0823962151207378E-2</v>
      </c>
    </row>
    <row r="378" spans="7:13" x14ac:dyDescent="0.3">
      <c r="G378" s="68">
        <v>44007</v>
      </c>
      <c r="H378" s="70">
        <v>130.75123600000001</v>
      </c>
      <c r="I378" s="75">
        <f t="shared" si="25"/>
        <v>128.41623634577044</v>
      </c>
      <c r="J378" s="82">
        <f t="shared" si="26"/>
        <v>2.3349996542295628</v>
      </c>
      <c r="K378" s="82">
        <f t="shared" si="27"/>
        <v>2.3349996542295628</v>
      </c>
      <c r="L378" s="77">
        <f t="shared" si="28"/>
        <v>5.4522233852521778</v>
      </c>
      <c r="M378" s="67">
        <f t="shared" si="29"/>
        <v>1.7858337142063901E-2</v>
      </c>
    </row>
    <row r="379" spans="7:13" x14ac:dyDescent="0.3">
      <c r="G379" s="68">
        <v>44008</v>
      </c>
      <c r="H379" s="70">
        <v>125.2314224</v>
      </c>
      <c r="I379" s="75">
        <f t="shared" si="25"/>
        <v>128.64973631119341</v>
      </c>
      <c r="J379" s="82">
        <f t="shared" si="26"/>
        <v>-3.4183139111934082</v>
      </c>
      <c r="K379" s="82">
        <f t="shared" si="27"/>
        <v>3.4183139111934082</v>
      </c>
      <c r="L379" s="77">
        <f t="shared" si="28"/>
        <v>11.684869995458376</v>
      </c>
      <c r="M379" s="67">
        <f t="shared" si="29"/>
        <v>2.729597608717577E-2</v>
      </c>
    </row>
    <row r="380" spans="7:13" x14ac:dyDescent="0.3">
      <c r="G380" s="68">
        <v>44011</v>
      </c>
      <c r="H380" s="70">
        <v>125.5204315</v>
      </c>
      <c r="I380" s="75">
        <f t="shared" si="25"/>
        <v>128.30790492007407</v>
      </c>
      <c r="J380" s="82">
        <f t="shared" si="26"/>
        <v>-2.7874734200740647</v>
      </c>
      <c r="K380" s="82">
        <f t="shared" si="27"/>
        <v>2.7874734200740647</v>
      </c>
      <c r="L380" s="77">
        <f t="shared" si="28"/>
        <v>7.7700080676194032</v>
      </c>
      <c r="M380" s="67">
        <f t="shared" si="29"/>
        <v>2.2207328215518959E-2</v>
      </c>
    </row>
    <row r="381" spans="7:13" x14ac:dyDescent="0.3">
      <c r="G381" s="68">
        <v>44012</v>
      </c>
      <c r="H381" s="70">
        <v>126.8498077</v>
      </c>
      <c r="I381" s="75">
        <f t="shared" si="25"/>
        <v>128.02915757806664</v>
      </c>
      <c r="J381" s="82">
        <f t="shared" si="26"/>
        <v>-1.1793498780666454</v>
      </c>
      <c r="K381" s="82">
        <f t="shared" si="27"/>
        <v>1.1793498780666454</v>
      </c>
      <c r="L381" s="77">
        <f t="shared" si="28"/>
        <v>1.3908661348958113</v>
      </c>
      <c r="M381" s="67">
        <f t="shared" si="29"/>
        <v>9.297214551998452E-3</v>
      </c>
    </row>
    <row r="382" spans="7:13" x14ac:dyDescent="0.3">
      <c r="G382" s="68">
        <v>44013</v>
      </c>
      <c r="H382" s="70">
        <v>128.20809940000001</v>
      </c>
      <c r="I382" s="75">
        <f t="shared" si="25"/>
        <v>127.91122259025998</v>
      </c>
      <c r="J382" s="82">
        <f t="shared" si="26"/>
        <v>0.29687680974002717</v>
      </c>
      <c r="K382" s="82">
        <f t="shared" si="27"/>
        <v>0.29687680974002717</v>
      </c>
      <c r="L382" s="77">
        <f t="shared" si="28"/>
        <v>8.813584016141629E-2</v>
      </c>
      <c r="M382" s="67">
        <f t="shared" si="29"/>
        <v>2.315585451538385E-3</v>
      </c>
    </row>
    <row r="383" spans="7:13" x14ac:dyDescent="0.3">
      <c r="G383" s="68">
        <v>44014</v>
      </c>
      <c r="H383" s="70">
        <v>132.0998993</v>
      </c>
      <c r="I383" s="75">
        <f t="shared" si="25"/>
        <v>127.94091027123399</v>
      </c>
      <c r="J383" s="82">
        <f t="shared" si="26"/>
        <v>4.1589890287660154</v>
      </c>
      <c r="K383" s="82">
        <f t="shared" si="27"/>
        <v>4.1589890287660154</v>
      </c>
      <c r="L383" s="77">
        <f t="shared" si="28"/>
        <v>17.297189741396085</v>
      </c>
      <c r="M383" s="67">
        <f t="shared" si="29"/>
        <v>3.1483665398721584E-2</v>
      </c>
    </row>
    <row r="384" spans="7:13" x14ac:dyDescent="0.3">
      <c r="G384" s="68">
        <v>44018</v>
      </c>
      <c r="H384" s="70">
        <v>135.04763790000001</v>
      </c>
      <c r="I384" s="75">
        <f t="shared" si="25"/>
        <v>128.35680917411059</v>
      </c>
      <c r="J384" s="82">
        <f t="shared" si="26"/>
        <v>6.6908287258894177</v>
      </c>
      <c r="K384" s="82">
        <f t="shared" si="27"/>
        <v>6.6908287258894177</v>
      </c>
      <c r="L384" s="77">
        <f t="shared" si="28"/>
        <v>44.767189039187009</v>
      </c>
      <c r="M384" s="67">
        <f t="shared" si="29"/>
        <v>4.9544211434811164E-2</v>
      </c>
    </row>
    <row r="385" spans="7:13" x14ac:dyDescent="0.3">
      <c r="G385" s="68">
        <v>44019</v>
      </c>
      <c r="H385" s="70">
        <v>130.26956179999999</v>
      </c>
      <c r="I385" s="75">
        <f t="shared" si="25"/>
        <v>129.02589204669954</v>
      </c>
      <c r="J385" s="82">
        <f t="shared" si="26"/>
        <v>1.2436697533004519</v>
      </c>
      <c r="K385" s="82">
        <f t="shared" si="27"/>
        <v>1.2436697533004519</v>
      </c>
      <c r="L385" s="77">
        <f t="shared" si="28"/>
        <v>1.546714455274407</v>
      </c>
      <c r="M385" s="67">
        <f t="shared" si="29"/>
        <v>9.5468944250371463E-3</v>
      </c>
    </row>
    <row r="386" spans="7:13" x14ac:dyDescent="0.3">
      <c r="G386" s="68">
        <v>44020</v>
      </c>
      <c r="H386" s="70">
        <v>130.03839110000001</v>
      </c>
      <c r="I386" s="75">
        <f t="shared" si="25"/>
        <v>129.15025902202959</v>
      </c>
      <c r="J386" s="82">
        <f t="shared" si="26"/>
        <v>0.88813207797042537</v>
      </c>
      <c r="K386" s="82">
        <f t="shared" si="27"/>
        <v>0.88813207797042537</v>
      </c>
      <c r="L386" s="77">
        <f t="shared" si="28"/>
        <v>0.78877858792006572</v>
      </c>
      <c r="M386" s="67">
        <f t="shared" si="29"/>
        <v>6.8297682742587034E-3</v>
      </c>
    </row>
    <row r="387" spans="7:13" x14ac:dyDescent="0.3">
      <c r="G387" s="68">
        <v>44021</v>
      </c>
      <c r="H387" s="70">
        <v>128.6319427</v>
      </c>
      <c r="I387" s="75">
        <f t="shared" si="25"/>
        <v>129.23907222982663</v>
      </c>
      <c r="J387" s="82">
        <f t="shared" si="26"/>
        <v>-0.60712952982663637</v>
      </c>
      <c r="K387" s="82">
        <f t="shared" si="27"/>
        <v>0.60712952982663637</v>
      </c>
      <c r="L387" s="77">
        <f t="shared" si="28"/>
        <v>0.36860626598751256</v>
      </c>
      <c r="M387" s="67">
        <f t="shared" si="29"/>
        <v>4.7198970728647514E-3</v>
      </c>
    </row>
    <row r="388" spans="7:13" x14ac:dyDescent="0.3">
      <c r="G388" s="68">
        <v>44022</v>
      </c>
      <c r="H388" s="70">
        <v>128.7957001</v>
      </c>
      <c r="I388" s="75">
        <f t="shared" si="25"/>
        <v>129.17835927684396</v>
      </c>
      <c r="J388" s="82">
        <f t="shared" si="26"/>
        <v>-0.38265917684395845</v>
      </c>
      <c r="K388" s="82">
        <f t="shared" si="27"/>
        <v>0.38265917684395845</v>
      </c>
      <c r="L388" s="77">
        <f t="shared" si="28"/>
        <v>0.14642804562289585</v>
      </c>
      <c r="M388" s="67">
        <f t="shared" si="29"/>
        <v>2.9710555286151081E-3</v>
      </c>
    </row>
    <row r="389" spans="7:13" x14ac:dyDescent="0.3">
      <c r="G389" s="68">
        <v>44025</v>
      </c>
      <c r="H389" s="70">
        <v>130.18287659999999</v>
      </c>
      <c r="I389" s="75">
        <f t="shared" si="25"/>
        <v>129.14009335915958</v>
      </c>
      <c r="J389" s="82">
        <f t="shared" si="26"/>
        <v>1.0427832408404072</v>
      </c>
      <c r="K389" s="82">
        <f t="shared" si="27"/>
        <v>1.0427832408404072</v>
      </c>
      <c r="L389" s="77">
        <f t="shared" si="28"/>
        <v>1.0873968873776227</v>
      </c>
      <c r="M389" s="67">
        <f t="shared" si="29"/>
        <v>8.0101413340593463E-3</v>
      </c>
    </row>
    <row r="390" spans="7:13" x14ac:dyDescent="0.3">
      <c r="G390" s="68">
        <v>44026</v>
      </c>
      <c r="H390" s="70">
        <v>129.53746029999999</v>
      </c>
      <c r="I390" s="75">
        <f t="shared" ref="I390:I453" si="30">alpha*H389+(1-alpha)*I389</f>
        <v>129.24437168324363</v>
      </c>
      <c r="J390" s="82">
        <f t="shared" ref="J390:J453" si="31">H390-I390</f>
        <v>0.29308861675636422</v>
      </c>
      <c r="K390" s="82">
        <f t="shared" ref="K390:K453" si="32">ABS(J390)</f>
        <v>0.29308861675636422</v>
      </c>
      <c r="L390" s="77">
        <f t="shared" ref="L390:L453" si="33">J390^2</f>
        <v>8.5900937272158945E-2</v>
      </c>
      <c r="M390" s="67">
        <f t="shared" ref="M390:M453" si="34">K390/H390</f>
        <v>2.2625780687500806E-3</v>
      </c>
    </row>
    <row r="391" spans="7:13" x14ac:dyDescent="0.3">
      <c r="G391" s="68">
        <v>44027</v>
      </c>
      <c r="H391" s="70">
        <v>133.28477480000001</v>
      </c>
      <c r="I391" s="75">
        <f t="shared" si="30"/>
        <v>129.27368054491927</v>
      </c>
      <c r="J391" s="82">
        <f t="shared" si="31"/>
        <v>4.0110942550807351</v>
      </c>
      <c r="K391" s="82">
        <f t="shared" si="32"/>
        <v>4.0110942550807351</v>
      </c>
      <c r="L391" s="77">
        <f t="shared" si="33"/>
        <v>16.088877123141678</v>
      </c>
      <c r="M391" s="67">
        <f t="shared" si="34"/>
        <v>3.0094166877646517E-2</v>
      </c>
    </row>
    <row r="392" spans="7:13" x14ac:dyDescent="0.3">
      <c r="G392" s="68">
        <v>44028</v>
      </c>
      <c r="H392" s="70">
        <v>131.4351959</v>
      </c>
      <c r="I392" s="75">
        <f t="shared" si="30"/>
        <v>129.67478997042736</v>
      </c>
      <c r="J392" s="82">
        <f t="shared" si="31"/>
        <v>1.7604059295726415</v>
      </c>
      <c r="K392" s="82">
        <f t="shared" si="32"/>
        <v>1.7604059295726415</v>
      </c>
      <c r="L392" s="77">
        <f t="shared" si="33"/>
        <v>3.0990290368745161</v>
      </c>
      <c r="M392" s="67">
        <f t="shared" si="34"/>
        <v>1.3393717850978161E-2</v>
      </c>
    </row>
    <row r="393" spans="7:13" x14ac:dyDescent="0.3">
      <c r="G393" s="68">
        <v>44029</v>
      </c>
      <c r="H393" s="70">
        <v>131.27145390000001</v>
      </c>
      <c r="I393" s="75">
        <f t="shared" si="30"/>
        <v>129.85083056338462</v>
      </c>
      <c r="J393" s="82">
        <f t="shared" si="31"/>
        <v>1.4206233366153924</v>
      </c>
      <c r="K393" s="82">
        <f t="shared" si="32"/>
        <v>1.4206233366153924</v>
      </c>
      <c r="L393" s="77">
        <f t="shared" si="33"/>
        <v>2.0181706645362505</v>
      </c>
      <c r="M393" s="67">
        <f t="shared" si="34"/>
        <v>1.0822027900274457E-2</v>
      </c>
    </row>
    <row r="394" spans="7:13" x14ac:dyDescent="0.3">
      <c r="G394" s="68">
        <v>44032</v>
      </c>
      <c r="H394" s="70">
        <v>133.67973330000001</v>
      </c>
      <c r="I394" s="75">
        <f t="shared" si="30"/>
        <v>129.99289289704618</v>
      </c>
      <c r="J394" s="82">
        <f t="shared" si="31"/>
        <v>3.686840402953834</v>
      </c>
      <c r="K394" s="82">
        <f t="shared" si="32"/>
        <v>3.686840402953834</v>
      </c>
      <c r="L394" s="77">
        <f t="shared" si="33"/>
        <v>13.59279215685279</v>
      </c>
      <c r="M394" s="67">
        <f t="shared" si="34"/>
        <v>2.757965109550255E-2</v>
      </c>
    </row>
    <row r="395" spans="7:13" x14ac:dyDescent="0.3">
      <c r="G395" s="68">
        <v>44033</v>
      </c>
      <c r="H395" s="70">
        <v>136.7912445</v>
      </c>
      <c r="I395" s="75">
        <f t="shared" si="30"/>
        <v>130.36157693734157</v>
      </c>
      <c r="J395" s="82">
        <f t="shared" si="31"/>
        <v>6.4296675626584374</v>
      </c>
      <c r="K395" s="82">
        <f t="shared" si="32"/>
        <v>6.4296675626584374</v>
      </c>
      <c r="L395" s="77">
        <f t="shared" si="33"/>
        <v>41.340624966302094</v>
      </c>
      <c r="M395" s="67">
        <f t="shared" si="34"/>
        <v>4.7003502206301201E-2</v>
      </c>
    </row>
    <row r="396" spans="7:13" x14ac:dyDescent="0.3">
      <c r="G396" s="68">
        <v>44034</v>
      </c>
      <c r="H396" s="70">
        <v>137.4944611</v>
      </c>
      <c r="I396" s="75">
        <f t="shared" si="30"/>
        <v>131.00454369360742</v>
      </c>
      <c r="J396" s="82">
        <f t="shared" si="31"/>
        <v>6.4899174063925784</v>
      </c>
      <c r="K396" s="82">
        <f t="shared" si="32"/>
        <v>6.4899174063925784</v>
      </c>
      <c r="L396" s="77">
        <f t="shared" si="33"/>
        <v>42.11902794179737</v>
      </c>
      <c r="M396" s="67">
        <f t="shared" si="34"/>
        <v>4.720130072492483E-2</v>
      </c>
    </row>
    <row r="397" spans="7:13" x14ac:dyDescent="0.3">
      <c r="G397" s="68">
        <v>44035</v>
      </c>
      <c r="H397" s="70">
        <v>134.7490234</v>
      </c>
      <c r="I397" s="75">
        <f t="shared" si="30"/>
        <v>131.65353543424669</v>
      </c>
      <c r="J397" s="82">
        <f t="shared" si="31"/>
        <v>3.095487965753307</v>
      </c>
      <c r="K397" s="82">
        <f t="shared" si="32"/>
        <v>3.095487965753307</v>
      </c>
      <c r="L397" s="77">
        <f t="shared" si="33"/>
        <v>9.582045746123546</v>
      </c>
      <c r="M397" s="67">
        <f t="shared" si="34"/>
        <v>2.2972247869763093E-2</v>
      </c>
    </row>
    <row r="398" spans="7:13" x14ac:dyDescent="0.3">
      <c r="G398" s="68">
        <v>44036</v>
      </c>
      <c r="H398" s="70">
        <v>134.14212040000001</v>
      </c>
      <c r="I398" s="75">
        <f t="shared" si="30"/>
        <v>131.96308423082201</v>
      </c>
      <c r="J398" s="82">
        <f t="shared" si="31"/>
        <v>2.1790361691780049</v>
      </c>
      <c r="K398" s="82">
        <f t="shared" si="32"/>
        <v>2.1790361691780049</v>
      </c>
      <c r="L398" s="77">
        <f t="shared" si="33"/>
        <v>4.748198626585955</v>
      </c>
      <c r="M398" s="67">
        <f t="shared" si="34"/>
        <v>1.6244235313116497E-2</v>
      </c>
    </row>
    <row r="399" spans="7:13" x14ac:dyDescent="0.3">
      <c r="G399" s="68">
        <v>44039</v>
      </c>
      <c r="H399" s="70">
        <v>135.7990265</v>
      </c>
      <c r="I399" s="75">
        <f t="shared" si="30"/>
        <v>132.1809878477398</v>
      </c>
      <c r="J399" s="82">
        <f t="shared" si="31"/>
        <v>3.6180386522601964</v>
      </c>
      <c r="K399" s="82">
        <f t="shared" si="32"/>
        <v>3.6180386522601964</v>
      </c>
      <c r="L399" s="77">
        <f t="shared" si="33"/>
        <v>13.090203689248778</v>
      </c>
      <c r="M399" s="67">
        <f t="shared" si="34"/>
        <v>2.6642596383120585E-2</v>
      </c>
    </row>
    <row r="400" spans="7:13" x14ac:dyDescent="0.3">
      <c r="G400" s="68">
        <v>44040</v>
      </c>
      <c r="H400" s="70">
        <v>134.47929379999999</v>
      </c>
      <c r="I400" s="75">
        <f t="shared" si="30"/>
        <v>132.54279171296582</v>
      </c>
      <c r="J400" s="82">
        <f t="shared" si="31"/>
        <v>1.9365020870341709</v>
      </c>
      <c r="K400" s="82">
        <f t="shared" si="32"/>
        <v>1.9365020870341709</v>
      </c>
      <c r="L400" s="77">
        <f t="shared" si="33"/>
        <v>3.7500403330876999</v>
      </c>
      <c r="M400" s="67">
        <f t="shared" si="34"/>
        <v>1.4400001905974992E-2</v>
      </c>
    </row>
    <row r="401" spans="7:13" x14ac:dyDescent="0.3">
      <c r="G401" s="68">
        <v>44041</v>
      </c>
      <c r="H401" s="70">
        <v>138.16879270000001</v>
      </c>
      <c r="I401" s="75">
        <f t="shared" si="30"/>
        <v>132.73644192166924</v>
      </c>
      <c r="J401" s="82">
        <f t="shared" si="31"/>
        <v>5.4323507783307718</v>
      </c>
      <c r="K401" s="82">
        <f t="shared" si="32"/>
        <v>5.4323507783307718</v>
      </c>
      <c r="L401" s="77">
        <f t="shared" si="33"/>
        <v>29.510434978830943</v>
      </c>
      <c r="M401" s="67">
        <f t="shared" si="34"/>
        <v>3.9316770973933331E-2</v>
      </c>
    </row>
    <row r="402" spans="7:13" x14ac:dyDescent="0.3">
      <c r="G402" s="68">
        <v>44042</v>
      </c>
      <c r="H402" s="70">
        <v>134.6237946</v>
      </c>
      <c r="I402" s="75">
        <f t="shared" si="30"/>
        <v>133.27967699950233</v>
      </c>
      <c r="J402" s="82">
        <f t="shared" si="31"/>
        <v>1.3441176004976683</v>
      </c>
      <c r="K402" s="82">
        <f t="shared" si="32"/>
        <v>1.3441176004976683</v>
      </c>
      <c r="L402" s="77">
        <f t="shared" si="33"/>
        <v>1.8066521239676094</v>
      </c>
      <c r="M402" s="67">
        <f t="shared" si="34"/>
        <v>9.9842498459605019E-3</v>
      </c>
    </row>
    <row r="403" spans="7:13" x14ac:dyDescent="0.3">
      <c r="G403" s="68">
        <v>44043</v>
      </c>
      <c r="H403" s="70">
        <v>132.34072879999999</v>
      </c>
      <c r="I403" s="75">
        <f t="shared" si="30"/>
        <v>133.4140887595521</v>
      </c>
      <c r="J403" s="82">
        <f t="shared" si="31"/>
        <v>-1.0733599595521071</v>
      </c>
      <c r="K403" s="82">
        <f t="shared" si="32"/>
        <v>1.0733599595521071</v>
      </c>
      <c r="L403" s="77">
        <f t="shared" si="33"/>
        <v>1.1521016027697009</v>
      </c>
      <c r="M403" s="67">
        <f t="shared" si="34"/>
        <v>8.1105791790992993E-3</v>
      </c>
    </row>
    <row r="404" spans="7:13" x14ac:dyDescent="0.3">
      <c r="G404" s="68">
        <v>44046</v>
      </c>
      <c r="H404" s="70">
        <v>135.11506650000001</v>
      </c>
      <c r="I404" s="75">
        <f t="shared" si="30"/>
        <v>133.30675276359688</v>
      </c>
      <c r="J404" s="82">
        <f t="shared" si="31"/>
        <v>1.8083137364031359</v>
      </c>
      <c r="K404" s="82">
        <f t="shared" si="32"/>
        <v>1.8083137364031359</v>
      </c>
      <c r="L404" s="77">
        <f t="shared" si="33"/>
        <v>3.2699985692642701</v>
      </c>
      <c r="M404" s="67">
        <f t="shared" si="34"/>
        <v>1.3383509206230052E-2</v>
      </c>
    </row>
    <row r="405" spans="7:13" x14ac:dyDescent="0.3">
      <c r="G405" s="68">
        <v>44047</v>
      </c>
      <c r="H405" s="70">
        <v>134.94168089999999</v>
      </c>
      <c r="I405" s="75">
        <f t="shared" si="30"/>
        <v>133.48758413723721</v>
      </c>
      <c r="J405" s="82">
        <f t="shared" si="31"/>
        <v>1.4540967627627879</v>
      </c>
      <c r="K405" s="82">
        <f t="shared" si="32"/>
        <v>1.4540967627627879</v>
      </c>
      <c r="L405" s="77">
        <f t="shared" si="33"/>
        <v>2.1143973954772193</v>
      </c>
      <c r="M405" s="67">
        <f t="shared" si="34"/>
        <v>1.0775742180359841E-2</v>
      </c>
    </row>
    <row r="406" spans="7:13" x14ac:dyDescent="0.3">
      <c r="G406" s="68">
        <v>44048</v>
      </c>
      <c r="H406" s="70">
        <v>137.08024599999999</v>
      </c>
      <c r="I406" s="75">
        <f t="shared" si="30"/>
        <v>133.63299381351348</v>
      </c>
      <c r="J406" s="82">
        <f t="shared" si="31"/>
        <v>3.4472521864865087</v>
      </c>
      <c r="K406" s="82">
        <f t="shared" si="32"/>
        <v>3.4472521864865087</v>
      </c>
      <c r="L406" s="77">
        <f t="shared" si="33"/>
        <v>11.883547637236015</v>
      </c>
      <c r="M406" s="67">
        <f t="shared" si="34"/>
        <v>2.5147694777893154E-2</v>
      </c>
    </row>
    <row r="407" spans="7:13" x14ac:dyDescent="0.3">
      <c r="G407" s="68">
        <v>44049</v>
      </c>
      <c r="H407" s="70">
        <v>141.03948969999999</v>
      </c>
      <c r="I407" s="75">
        <f t="shared" si="30"/>
        <v>133.97771903216213</v>
      </c>
      <c r="J407" s="82">
        <f t="shared" si="31"/>
        <v>7.0617706678378624</v>
      </c>
      <c r="K407" s="82">
        <f t="shared" si="32"/>
        <v>7.0617706678378624</v>
      </c>
      <c r="L407" s="77">
        <f t="shared" si="33"/>
        <v>49.868604965135212</v>
      </c>
      <c r="M407" s="67">
        <f t="shared" si="34"/>
        <v>5.0069457021283188E-2</v>
      </c>
    </row>
    <row r="408" spans="7:13" x14ac:dyDescent="0.3">
      <c r="G408" s="68">
        <v>44050</v>
      </c>
      <c r="H408" s="70">
        <v>141.46336360000001</v>
      </c>
      <c r="I408" s="75">
        <f t="shared" si="30"/>
        <v>134.68389609894592</v>
      </c>
      <c r="J408" s="82">
        <f t="shared" si="31"/>
        <v>6.7794675010540857</v>
      </c>
      <c r="K408" s="82">
        <f t="shared" si="32"/>
        <v>6.7794675010540857</v>
      </c>
      <c r="L408" s="77">
        <f t="shared" si="33"/>
        <v>45.961179597848528</v>
      </c>
      <c r="M408" s="67">
        <f t="shared" si="34"/>
        <v>4.7923839279148069E-2</v>
      </c>
    </row>
    <row r="409" spans="7:13" x14ac:dyDescent="0.3">
      <c r="G409" s="68">
        <v>44053</v>
      </c>
      <c r="H409" s="70">
        <v>145.46112059999999</v>
      </c>
      <c r="I409" s="75">
        <f t="shared" si="30"/>
        <v>135.36184284905133</v>
      </c>
      <c r="J409" s="82">
        <f t="shared" si="31"/>
        <v>10.099277750948659</v>
      </c>
      <c r="K409" s="82">
        <f t="shared" si="32"/>
        <v>10.099277750948659</v>
      </c>
      <c r="L409" s="77">
        <f t="shared" si="33"/>
        <v>101.9954110908066</v>
      </c>
      <c r="M409" s="67">
        <f t="shared" si="34"/>
        <v>6.9429396042674646E-2</v>
      </c>
    </row>
    <row r="410" spans="7:13" x14ac:dyDescent="0.3">
      <c r="G410" s="68">
        <v>44054</v>
      </c>
      <c r="H410" s="70">
        <v>147.38775630000001</v>
      </c>
      <c r="I410" s="75">
        <f t="shared" si="30"/>
        <v>136.37177062414619</v>
      </c>
      <c r="J410" s="82">
        <f t="shared" si="31"/>
        <v>11.015985675853813</v>
      </c>
      <c r="K410" s="82">
        <f t="shared" si="32"/>
        <v>11.015985675853813</v>
      </c>
      <c r="L410" s="77">
        <f t="shared" si="33"/>
        <v>121.35194041061638</v>
      </c>
      <c r="M410" s="67">
        <f t="shared" si="34"/>
        <v>7.4741525024855898E-2</v>
      </c>
    </row>
    <row r="411" spans="7:13" x14ac:dyDescent="0.3">
      <c r="G411" s="68">
        <v>44055</v>
      </c>
      <c r="H411" s="70">
        <v>150.33549500000001</v>
      </c>
      <c r="I411" s="75">
        <f t="shared" si="30"/>
        <v>137.47336919173156</v>
      </c>
      <c r="J411" s="82">
        <f t="shared" si="31"/>
        <v>12.862125808268445</v>
      </c>
      <c r="K411" s="82">
        <f t="shared" si="32"/>
        <v>12.862125808268445</v>
      </c>
      <c r="L411" s="77">
        <f t="shared" si="33"/>
        <v>165.4342803077252</v>
      </c>
      <c r="M411" s="67">
        <f t="shared" si="34"/>
        <v>8.5556147656735651E-2</v>
      </c>
    </row>
    <row r="412" spans="7:13" x14ac:dyDescent="0.3">
      <c r="G412" s="68">
        <v>44056</v>
      </c>
      <c r="H412" s="70">
        <v>152.46446230000001</v>
      </c>
      <c r="I412" s="75">
        <f t="shared" si="30"/>
        <v>138.75958177255842</v>
      </c>
      <c r="J412" s="82">
        <f t="shared" si="31"/>
        <v>13.704880527441588</v>
      </c>
      <c r="K412" s="82">
        <f t="shared" si="32"/>
        <v>13.704880527441588</v>
      </c>
      <c r="L412" s="77">
        <f t="shared" si="33"/>
        <v>187.82375027144764</v>
      </c>
      <c r="M412" s="67">
        <f t="shared" si="34"/>
        <v>8.9889016238255459E-2</v>
      </c>
    </row>
    <row r="413" spans="7:13" x14ac:dyDescent="0.3">
      <c r="G413" s="68">
        <v>44057</v>
      </c>
      <c r="H413" s="70">
        <v>151.48188780000001</v>
      </c>
      <c r="I413" s="75">
        <f t="shared" si="30"/>
        <v>140.13006982530257</v>
      </c>
      <c r="J413" s="82">
        <f t="shared" si="31"/>
        <v>11.35181797469744</v>
      </c>
      <c r="K413" s="82">
        <f t="shared" si="32"/>
        <v>11.35181797469744</v>
      </c>
      <c r="L413" s="77">
        <f t="shared" si="33"/>
        <v>128.86377133066389</v>
      </c>
      <c r="M413" s="67">
        <f t="shared" si="34"/>
        <v>7.4938450659428862E-2</v>
      </c>
    </row>
    <row r="414" spans="7:13" x14ac:dyDescent="0.3">
      <c r="G414" s="68">
        <v>44060</v>
      </c>
      <c r="H414" s="70">
        <v>153.43740840000001</v>
      </c>
      <c r="I414" s="75">
        <f t="shared" si="30"/>
        <v>141.26525162277233</v>
      </c>
      <c r="J414" s="82">
        <f t="shared" si="31"/>
        <v>12.172156777227684</v>
      </c>
      <c r="K414" s="82">
        <f t="shared" si="32"/>
        <v>12.172156777227684</v>
      </c>
      <c r="L414" s="77">
        <f t="shared" si="33"/>
        <v>148.16140060940984</v>
      </c>
      <c r="M414" s="67">
        <f t="shared" si="34"/>
        <v>7.932978602907427E-2</v>
      </c>
    </row>
    <row r="415" spans="7:13" x14ac:dyDescent="0.3">
      <c r="G415" s="68">
        <v>44061</v>
      </c>
      <c r="H415" s="70">
        <v>154.51631159999999</v>
      </c>
      <c r="I415" s="75">
        <f t="shared" si="30"/>
        <v>142.4824673004951</v>
      </c>
      <c r="J415" s="82">
        <f t="shared" si="31"/>
        <v>12.033844299504892</v>
      </c>
      <c r="K415" s="82">
        <f t="shared" si="32"/>
        <v>12.033844299504892</v>
      </c>
      <c r="L415" s="77">
        <f t="shared" si="33"/>
        <v>144.81340862472638</v>
      </c>
      <c r="M415" s="67">
        <f t="shared" si="34"/>
        <v>7.7880737476164891E-2</v>
      </c>
    </row>
    <row r="416" spans="7:13" x14ac:dyDescent="0.3">
      <c r="G416" s="68">
        <v>44062</v>
      </c>
      <c r="H416" s="70">
        <v>149.23733519999999</v>
      </c>
      <c r="I416" s="75">
        <f t="shared" si="30"/>
        <v>143.68585173044559</v>
      </c>
      <c r="J416" s="82">
        <f t="shared" si="31"/>
        <v>5.5514834695543982</v>
      </c>
      <c r="K416" s="82">
        <f t="shared" si="32"/>
        <v>5.5514834695543982</v>
      </c>
      <c r="L416" s="77">
        <f t="shared" si="33"/>
        <v>30.818968712735739</v>
      </c>
      <c r="M416" s="67">
        <f t="shared" si="34"/>
        <v>3.7199025713737073E-2</v>
      </c>
    </row>
    <row r="417" spans="7:13" x14ac:dyDescent="0.3">
      <c r="G417" s="68">
        <v>44063</v>
      </c>
      <c r="H417" s="70">
        <v>149.41073610000001</v>
      </c>
      <c r="I417" s="75">
        <f t="shared" si="30"/>
        <v>144.24100007740105</v>
      </c>
      <c r="J417" s="82">
        <f t="shared" si="31"/>
        <v>5.1697360225989542</v>
      </c>
      <c r="K417" s="82">
        <f t="shared" si="32"/>
        <v>5.1697360225989542</v>
      </c>
      <c r="L417" s="77">
        <f t="shared" si="33"/>
        <v>26.726170543357256</v>
      </c>
      <c r="M417" s="67">
        <f t="shared" si="34"/>
        <v>3.4600833631787148E-2</v>
      </c>
    </row>
    <row r="418" spans="7:13" x14ac:dyDescent="0.3">
      <c r="G418" s="68">
        <v>44064</v>
      </c>
      <c r="H418" s="70">
        <v>147.01206970000001</v>
      </c>
      <c r="I418" s="75">
        <f t="shared" si="30"/>
        <v>144.75797367966095</v>
      </c>
      <c r="J418" s="82">
        <f t="shared" si="31"/>
        <v>2.2540960203390625</v>
      </c>
      <c r="K418" s="82">
        <f t="shared" si="32"/>
        <v>2.2540960203390625</v>
      </c>
      <c r="L418" s="77">
        <f t="shared" si="33"/>
        <v>5.0809488689083997</v>
      </c>
      <c r="M418" s="67">
        <f t="shared" si="34"/>
        <v>1.5332727611677604E-2</v>
      </c>
    </row>
    <row r="419" spans="7:13" x14ac:dyDescent="0.3">
      <c r="G419" s="68">
        <v>44067</v>
      </c>
      <c r="H419" s="70">
        <v>146.75196840000001</v>
      </c>
      <c r="I419" s="75">
        <f t="shared" si="30"/>
        <v>144.98338328169484</v>
      </c>
      <c r="J419" s="82">
        <f t="shared" si="31"/>
        <v>1.7685851183051682</v>
      </c>
      <c r="K419" s="82">
        <f t="shared" si="32"/>
        <v>1.7685851183051682</v>
      </c>
      <c r="L419" s="77">
        <f t="shared" si="33"/>
        <v>3.1278933206905055</v>
      </c>
      <c r="M419" s="67">
        <f t="shared" si="34"/>
        <v>1.2051525697321878E-2</v>
      </c>
    </row>
    <row r="420" spans="7:13" x14ac:dyDescent="0.3">
      <c r="G420" s="68">
        <v>44068</v>
      </c>
      <c r="H420" s="70">
        <v>146.76161189999999</v>
      </c>
      <c r="I420" s="75">
        <f t="shared" si="30"/>
        <v>145.16024179352539</v>
      </c>
      <c r="J420" s="82">
        <f t="shared" si="31"/>
        <v>1.6013701064746044</v>
      </c>
      <c r="K420" s="82">
        <f t="shared" si="32"/>
        <v>1.6013701064746044</v>
      </c>
      <c r="L420" s="77">
        <f t="shared" si="33"/>
        <v>2.5643862179104859</v>
      </c>
      <c r="M420" s="67">
        <f t="shared" si="34"/>
        <v>1.091136902724768E-2</v>
      </c>
    </row>
    <row r="421" spans="7:13" x14ac:dyDescent="0.3">
      <c r="G421" s="68">
        <v>44069</v>
      </c>
      <c r="H421" s="70">
        <v>146.90609739999999</v>
      </c>
      <c r="I421" s="75">
        <f t="shared" si="30"/>
        <v>145.32037880417283</v>
      </c>
      <c r="J421" s="82">
        <f t="shared" si="31"/>
        <v>1.58571859582716</v>
      </c>
      <c r="K421" s="82">
        <f t="shared" si="32"/>
        <v>1.58571859582716</v>
      </c>
      <c r="L421" s="77">
        <f t="shared" si="33"/>
        <v>2.5145034651520599</v>
      </c>
      <c r="M421" s="67">
        <f t="shared" si="34"/>
        <v>1.0794096527590148E-2</v>
      </c>
    </row>
    <row r="422" spans="7:13" x14ac:dyDescent="0.3">
      <c r="G422" s="68">
        <v>44070</v>
      </c>
      <c r="H422" s="70">
        <v>145.4322205</v>
      </c>
      <c r="I422" s="75">
        <f t="shared" si="30"/>
        <v>145.47895066375554</v>
      </c>
      <c r="J422" s="82">
        <f t="shared" si="31"/>
        <v>-4.6730163755540843E-2</v>
      </c>
      <c r="K422" s="82">
        <f t="shared" si="32"/>
        <v>4.6730163755540843E-2</v>
      </c>
      <c r="L422" s="77">
        <f t="shared" si="33"/>
        <v>2.1837082046196631E-3</v>
      </c>
      <c r="M422" s="67">
        <f t="shared" si="34"/>
        <v>3.2131919319447401E-4</v>
      </c>
    </row>
    <row r="423" spans="7:13" x14ac:dyDescent="0.3">
      <c r="G423" s="68">
        <v>44071</v>
      </c>
      <c r="H423" s="70">
        <v>145.547821</v>
      </c>
      <c r="I423" s="75">
        <f t="shared" si="30"/>
        <v>145.47427764737998</v>
      </c>
      <c r="J423" s="82">
        <f t="shared" si="31"/>
        <v>7.3543352620021096E-2</v>
      </c>
      <c r="K423" s="82">
        <f t="shared" si="32"/>
        <v>7.3543352620021096E-2</v>
      </c>
      <c r="L423" s="77">
        <f t="shared" si="33"/>
        <v>5.4086247145927642E-3</v>
      </c>
      <c r="M423" s="67">
        <f t="shared" si="34"/>
        <v>5.0528652448889012E-4</v>
      </c>
    </row>
    <row r="424" spans="7:13" x14ac:dyDescent="0.3">
      <c r="G424" s="68">
        <v>44074</v>
      </c>
      <c r="H424" s="70">
        <v>147.27215580000001</v>
      </c>
      <c r="I424" s="75">
        <f t="shared" si="30"/>
        <v>145.481631982642</v>
      </c>
      <c r="J424" s="82">
        <f t="shared" si="31"/>
        <v>1.7905238173580074</v>
      </c>
      <c r="K424" s="82">
        <f t="shared" si="32"/>
        <v>1.7905238173580074</v>
      </c>
      <c r="L424" s="77">
        <f t="shared" si="33"/>
        <v>3.2059755405262909</v>
      </c>
      <c r="M424" s="67">
        <f t="shared" si="34"/>
        <v>1.2157924949435739E-2</v>
      </c>
    </row>
    <row r="425" spans="7:13" x14ac:dyDescent="0.3">
      <c r="G425" s="68">
        <v>44075</v>
      </c>
      <c r="H425" s="70">
        <v>146.02948000000001</v>
      </c>
      <c r="I425" s="75">
        <f t="shared" si="30"/>
        <v>145.6606843643778</v>
      </c>
      <c r="J425" s="82">
        <f t="shared" si="31"/>
        <v>0.36879563562220596</v>
      </c>
      <c r="K425" s="82">
        <f t="shared" si="32"/>
        <v>0.36879563562220596</v>
      </c>
      <c r="L425" s="77">
        <f t="shared" si="33"/>
        <v>0.13601022085398692</v>
      </c>
      <c r="M425" s="67">
        <f t="shared" si="34"/>
        <v>2.5254875633482087E-3</v>
      </c>
    </row>
    <row r="426" spans="7:13" x14ac:dyDescent="0.3">
      <c r="G426" s="68">
        <v>44076</v>
      </c>
      <c r="H426" s="70">
        <v>152.1272888</v>
      </c>
      <c r="I426" s="75">
        <f t="shared" si="30"/>
        <v>145.69756392794002</v>
      </c>
      <c r="J426" s="82">
        <f t="shared" si="31"/>
        <v>6.4297248720599782</v>
      </c>
      <c r="K426" s="82">
        <f t="shared" si="32"/>
        <v>6.4297248720599782</v>
      </c>
      <c r="L426" s="77">
        <f t="shared" si="33"/>
        <v>41.341361930386704</v>
      </c>
      <c r="M426" s="67">
        <f t="shared" si="34"/>
        <v>4.2265427345603089E-2</v>
      </c>
    </row>
    <row r="427" spans="7:13" x14ac:dyDescent="0.3">
      <c r="G427" s="68">
        <v>44077</v>
      </c>
      <c r="H427" s="70">
        <v>150.8268127</v>
      </c>
      <c r="I427" s="75">
        <f t="shared" si="30"/>
        <v>146.340536415146</v>
      </c>
      <c r="J427" s="82">
        <f t="shared" si="31"/>
        <v>4.4862762848540001</v>
      </c>
      <c r="K427" s="82">
        <f t="shared" si="32"/>
        <v>4.4862762848540001</v>
      </c>
      <c r="L427" s="77">
        <f t="shared" si="33"/>
        <v>20.126674904043409</v>
      </c>
      <c r="M427" s="67">
        <f t="shared" si="34"/>
        <v>2.9744554065313084E-2</v>
      </c>
    </row>
    <row r="428" spans="7:13" x14ac:dyDescent="0.3">
      <c r="G428" s="68">
        <v>44078</v>
      </c>
      <c r="H428" s="70">
        <v>150.66304020000001</v>
      </c>
      <c r="I428" s="75">
        <f t="shared" si="30"/>
        <v>146.78916404363142</v>
      </c>
      <c r="J428" s="82">
        <f t="shared" si="31"/>
        <v>3.8738761563685955</v>
      </c>
      <c r="K428" s="82">
        <f t="shared" si="32"/>
        <v>3.8738761563685955</v>
      </c>
      <c r="L428" s="77">
        <f t="shared" si="33"/>
        <v>15.006916474881123</v>
      </c>
      <c r="M428" s="67">
        <f t="shared" si="34"/>
        <v>2.5712186288197544E-2</v>
      </c>
    </row>
    <row r="429" spans="7:13" x14ac:dyDescent="0.3">
      <c r="G429" s="68">
        <v>44082</v>
      </c>
      <c r="H429" s="70">
        <v>146.9157257</v>
      </c>
      <c r="I429" s="75">
        <f t="shared" si="30"/>
        <v>147.17655165926826</v>
      </c>
      <c r="J429" s="82">
        <f t="shared" si="31"/>
        <v>-0.26082595926826002</v>
      </c>
      <c r="K429" s="82">
        <f t="shared" si="32"/>
        <v>0.26082595926826002</v>
      </c>
      <c r="L429" s="77">
        <f t="shared" si="33"/>
        <v>6.8030181028208042E-2</v>
      </c>
      <c r="M429" s="67">
        <f t="shared" si="34"/>
        <v>1.7753440486069085E-3</v>
      </c>
    </row>
    <row r="430" spans="7:13" x14ac:dyDescent="0.3">
      <c r="G430" s="68">
        <v>44083</v>
      </c>
      <c r="H430" s="70">
        <v>151.7997589</v>
      </c>
      <c r="I430" s="75">
        <f t="shared" si="30"/>
        <v>147.15046906334143</v>
      </c>
      <c r="J430" s="82">
        <f t="shared" si="31"/>
        <v>4.6492898366585678</v>
      </c>
      <c r="K430" s="82">
        <f t="shared" si="32"/>
        <v>4.6492898366585678</v>
      </c>
      <c r="L430" s="77">
        <f t="shared" si="33"/>
        <v>21.615895985256653</v>
      </c>
      <c r="M430" s="67">
        <f t="shared" si="34"/>
        <v>3.0627781429622334E-2</v>
      </c>
    </row>
    <row r="431" spans="7:13" x14ac:dyDescent="0.3">
      <c r="G431" s="68">
        <v>44084</v>
      </c>
      <c r="H431" s="70">
        <v>153.59153749999999</v>
      </c>
      <c r="I431" s="75">
        <f t="shared" si="30"/>
        <v>147.61539804700729</v>
      </c>
      <c r="J431" s="82">
        <f t="shared" si="31"/>
        <v>5.9761394529926974</v>
      </c>
      <c r="K431" s="82">
        <f t="shared" si="32"/>
        <v>5.9761394529926974</v>
      </c>
      <c r="L431" s="77">
        <f t="shared" si="33"/>
        <v>35.714242761615857</v>
      </c>
      <c r="M431" s="67">
        <f t="shared" si="34"/>
        <v>3.8909301581753472E-2</v>
      </c>
    </row>
    <row r="432" spans="7:13" x14ac:dyDescent="0.3">
      <c r="G432" s="68">
        <v>44085</v>
      </c>
      <c r="H432" s="70">
        <v>155.3929291</v>
      </c>
      <c r="I432" s="75">
        <f t="shared" si="30"/>
        <v>148.21301199230655</v>
      </c>
      <c r="J432" s="82">
        <f t="shared" si="31"/>
        <v>7.1799171076934556</v>
      </c>
      <c r="K432" s="82">
        <f t="shared" si="32"/>
        <v>7.1799171076934556</v>
      </c>
      <c r="L432" s="77">
        <f t="shared" si="33"/>
        <v>51.551209673349156</v>
      </c>
      <c r="M432" s="67">
        <f t="shared" si="34"/>
        <v>4.6204915173926372E-2</v>
      </c>
    </row>
    <row r="433" spans="7:13" x14ac:dyDescent="0.3">
      <c r="G433" s="68">
        <v>44088</v>
      </c>
      <c r="H433" s="70">
        <v>158.0613251</v>
      </c>
      <c r="I433" s="75">
        <f t="shared" si="30"/>
        <v>148.9310037030759</v>
      </c>
      <c r="J433" s="82">
        <f t="shared" si="31"/>
        <v>9.1303213969241028</v>
      </c>
      <c r="K433" s="82">
        <f t="shared" si="32"/>
        <v>9.1303213969241028</v>
      </c>
      <c r="L433" s="77">
        <f t="shared" si="33"/>
        <v>83.362768811130096</v>
      </c>
      <c r="M433" s="67">
        <f t="shared" si="34"/>
        <v>5.7764423973718178E-2</v>
      </c>
    </row>
    <row r="434" spans="7:13" x14ac:dyDescent="0.3">
      <c r="G434" s="68">
        <v>44089</v>
      </c>
      <c r="H434" s="70">
        <v>159.05354310000001</v>
      </c>
      <c r="I434" s="75">
        <f t="shared" si="30"/>
        <v>149.84403584276831</v>
      </c>
      <c r="J434" s="82">
        <f t="shared" si="31"/>
        <v>9.2095072572317065</v>
      </c>
      <c r="K434" s="82">
        <f t="shared" si="32"/>
        <v>9.2095072572317065</v>
      </c>
      <c r="L434" s="77">
        <f t="shared" si="33"/>
        <v>84.815023921003473</v>
      </c>
      <c r="M434" s="67">
        <f t="shared" si="34"/>
        <v>5.7901930870169378E-2</v>
      </c>
    </row>
    <row r="435" spans="7:13" x14ac:dyDescent="0.3">
      <c r="G435" s="68">
        <v>44090</v>
      </c>
      <c r="H435" s="70">
        <v>160.1228333</v>
      </c>
      <c r="I435" s="75">
        <f t="shared" si="30"/>
        <v>150.76498656849148</v>
      </c>
      <c r="J435" s="82">
        <f t="shared" si="31"/>
        <v>9.3578467315085163</v>
      </c>
      <c r="K435" s="82">
        <f t="shared" si="32"/>
        <v>9.3578467315085163</v>
      </c>
      <c r="L435" s="77">
        <f t="shared" si="33"/>
        <v>87.569295450404624</v>
      </c>
      <c r="M435" s="67">
        <f t="shared" si="34"/>
        <v>5.8441675922483921E-2</v>
      </c>
    </row>
    <row r="436" spans="7:13" x14ac:dyDescent="0.3">
      <c r="G436" s="68">
        <v>44091</v>
      </c>
      <c r="H436" s="70">
        <v>159.6700745</v>
      </c>
      <c r="I436" s="75">
        <f t="shared" si="30"/>
        <v>151.70077124164234</v>
      </c>
      <c r="J436" s="82">
        <f t="shared" si="31"/>
        <v>7.9693032583576553</v>
      </c>
      <c r="K436" s="82">
        <f t="shared" si="32"/>
        <v>7.9693032583576553</v>
      </c>
      <c r="L436" s="77">
        <f t="shared" si="33"/>
        <v>63.509794423669945</v>
      </c>
      <c r="M436" s="67">
        <f t="shared" si="34"/>
        <v>4.9911063693764704E-2</v>
      </c>
    </row>
    <row r="437" spans="7:13" x14ac:dyDescent="0.3">
      <c r="G437" s="68">
        <v>44092</v>
      </c>
      <c r="H437" s="70">
        <v>159.8723755</v>
      </c>
      <c r="I437" s="75">
        <f t="shared" si="30"/>
        <v>152.49770156747812</v>
      </c>
      <c r="J437" s="82">
        <f t="shared" si="31"/>
        <v>7.3746739325218869</v>
      </c>
      <c r="K437" s="82">
        <f t="shared" si="32"/>
        <v>7.3746739325218869</v>
      </c>
      <c r="L437" s="77">
        <f t="shared" si="33"/>
        <v>54.385815611017833</v>
      </c>
      <c r="M437" s="67">
        <f t="shared" si="34"/>
        <v>4.6128506625723383E-2</v>
      </c>
    </row>
    <row r="438" spans="7:13" x14ac:dyDescent="0.3">
      <c r="G438" s="68">
        <v>44095</v>
      </c>
      <c r="H438" s="70">
        <v>154.80532840000001</v>
      </c>
      <c r="I438" s="75">
        <f t="shared" si="30"/>
        <v>153.23516896073031</v>
      </c>
      <c r="J438" s="82">
        <f t="shared" si="31"/>
        <v>1.5701594392697018</v>
      </c>
      <c r="K438" s="82">
        <f t="shared" si="32"/>
        <v>1.5701594392697018</v>
      </c>
      <c r="L438" s="77">
        <f t="shared" si="33"/>
        <v>2.4654006647277442</v>
      </c>
      <c r="M438" s="67">
        <f t="shared" si="34"/>
        <v>1.0142799705269717E-2</v>
      </c>
    </row>
    <row r="439" spans="7:13" x14ac:dyDescent="0.3">
      <c r="G439" s="68">
        <v>44096</v>
      </c>
      <c r="H439" s="70">
        <v>154.6704407</v>
      </c>
      <c r="I439" s="75">
        <f t="shared" si="30"/>
        <v>153.39218490465728</v>
      </c>
      <c r="J439" s="82">
        <f t="shared" si="31"/>
        <v>1.2782557953427158</v>
      </c>
      <c r="K439" s="82">
        <f t="shared" si="32"/>
        <v>1.2782557953427158</v>
      </c>
      <c r="L439" s="77">
        <f t="shared" si="33"/>
        <v>1.6339378783272389</v>
      </c>
      <c r="M439" s="67">
        <f t="shared" si="34"/>
        <v>8.2643832238251062E-3</v>
      </c>
    </row>
    <row r="440" spans="7:13" x14ac:dyDescent="0.3">
      <c r="G440" s="68">
        <v>44097</v>
      </c>
      <c r="H440" s="70">
        <v>158.38885500000001</v>
      </c>
      <c r="I440" s="75">
        <f t="shared" si="30"/>
        <v>153.52001048419157</v>
      </c>
      <c r="J440" s="82">
        <f t="shared" si="31"/>
        <v>4.8688445158084335</v>
      </c>
      <c r="K440" s="82">
        <f t="shared" si="32"/>
        <v>4.8688445158084335</v>
      </c>
      <c r="L440" s="77">
        <f t="shared" si="33"/>
        <v>23.705646919117861</v>
      </c>
      <c r="M440" s="67">
        <f t="shared" si="34"/>
        <v>3.0739817620428111E-2</v>
      </c>
    </row>
    <row r="441" spans="7:13" x14ac:dyDescent="0.3">
      <c r="G441" s="68">
        <v>44098</v>
      </c>
      <c r="H441" s="70">
        <v>156.78010560000001</v>
      </c>
      <c r="I441" s="75">
        <f t="shared" si="30"/>
        <v>154.00689493577244</v>
      </c>
      <c r="J441" s="82">
        <f t="shared" si="31"/>
        <v>2.7732106642275767</v>
      </c>
      <c r="K441" s="82">
        <f t="shared" si="32"/>
        <v>2.7732106642275767</v>
      </c>
      <c r="L441" s="77">
        <f t="shared" si="33"/>
        <v>7.6906973881855567</v>
      </c>
      <c r="M441" s="67">
        <f t="shared" si="34"/>
        <v>1.7688536779679121E-2</v>
      </c>
    </row>
    <row r="442" spans="7:13" x14ac:dyDescent="0.3">
      <c r="G442" s="68">
        <v>44099</v>
      </c>
      <c r="H442" s="70">
        <v>157.5122375</v>
      </c>
      <c r="I442" s="75">
        <f t="shared" si="30"/>
        <v>154.28421600219519</v>
      </c>
      <c r="J442" s="82">
        <f t="shared" si="31"/>
        <v>3.2280214978048036</v>
      </c>
      <c r="K442" s="82">
        <f t="shared" si="32"/>
        <v>3.2280214978048036</v>
      </c>
      <c r="L442" s="77">
        <f t="shared" si="33"/>
        <v>10.420122790289968</v>
      </c>
      <c r="M442" s="67">
        <f t="shared" si="34"/>
        <v>2.0493782254885459E-2</v>
      </c>
    </row>
    <row r="443" spans="7:13" x14ac:dyDescent="0.3">
      <c r="G443" s="68">
        <v>44102</v>
      </c>
      <c r="H443" s="70">
        <v>159.1498871</v>
      </c>
      <c r="I443" s="75">
        <f t="shared" si="30"/>
        <v>154.60701815197569</v>
      </c>
      <c r="J443" s="82">
        <f t="shared" si="31"/>
        <v>4.5428689480243065</v>
      </c>
      <c r="K443" s="82">
        <f t="shared" si="32"/>
        <v>4.5428689480243065</v>
      </c>
      <c r="L443" s="77">
        <f t="shared" si="33"/>
        <v>20.637658278923471</v>
      </c>
      <c r="M443" s="67">
        <f t="shared" si="34"/>
        <v>2.8544594223744859E-2</v>
      </c>
    </row>
    <row r="444" spans="7:13" x14ac:dyDescent="0.3">
      <c r="G444" s="68">
        <v>44103</v>
      </c>
      <c r="H444" s="70">
        <v>159.4003448</v>
      </c>
      <c r="I444" s="75">
        <f t="shared" si="30"/>
        <v>155.06130504677813</v>
      </c>
      <c r="J444" s="82">
        <f t="shared" si="31"/>
        <v>4.3390397532218685</v>
      </c>
      <c r="K444" s="82">
        <f t="shared" si="32"/>
        <v>4.3390397532218685</v>
      </c>
      <c r="L444" s="77">
        <f t="shared" si="33"/>
        <v>18.827265980039694</v>
      </c>
      <c r="M444" s="67">
        <f t="shared" si="34"/>
        <v>2.7221018616152132E-2</v>
      </c>
    </row>
    <row r="445" spans="7:13" x14ac:dyDescent="0.3">
      <c r="G445" s="68">
        <v>44104</v>
      </c>
      <c r="H445" s="70">
        <v>157.14617920000001</v>
      </c>
      <c r="I445" s="75">
        <f t="shared" si="30"/>
        <v>155.49520902210034</v>
      </c>
      <c r="J445" s="82">
        <f t="shared" si="31"/>
        <v>1.6509701778996657</v>
      </c>
      <c r="K445" s="82">
        <f t="shared" si="32"/>
        <v>1.6509701778996657</v>
      </c>
      <c r="L445" s="77">
        <f t="shared" si="33"/>
        <v>2.7257025283140539</v>
      </c>
      <c r="M445" s="67">
        <f t="shared" si="34"/>
        <v>1.0505951759720963E-2</v>
      </c>
    </row>
    <row r="446" spans="7:13" x14ac:dyDescent="0.3">
      <c r="G446" s="68">
        <v>44105</v>
      </c>
      <c r="H446" s="70">
        <v>158.0420685</v>
      </c>
      <c r="I446" s="75">
        <f t="shared" si="30"/>
        <v>155.66030603989032</v>
      </c>
      <c r="J446" s="82">
        <f t="shared" si="31"/>
        <v>2.3817624601096838</v>
      </c>
      <c r="K446" s="82">
        <f t="shared" si="32"/>
        <v>2.3817624601096838</v>
      </c>
      <c r="L446" s="77">
        <f t="shared" si="33"/>
        <v>5.6727924163877335</v>
      </c>
      <c r="M446" s="67">
        <f t="shared" si="34"/>
        <v>1.5070433351798885E-2</v>
      </c>
    </row>
    <row r="447" spans="7:13" x14ac:dyDescent="0.3">
      <c r="G447" s="68">
        <v>44106</v>
      </c>
      <c r="H447" s="70">
        <v>157.0691071</v>
      </c>
      <c r="I447" s="75">
        <f t="shared" si="30"/>
        <v>155.89848228590131</v>
      </c>
      <c r="J447" s="82">
        <f t="shared" si="31"/>
        <v>1.1706248140986872</v>
      </c>
      <c r="K447" s="82">
        <f t="shared" si="32"/>
        <v>1.1706248140986872</v>
      </c>
      <c r="L447" s="77">
        <f t="shared" si="33"/>
        <v>1.370362455383586</v>
      </c>
      <c r="M447" s="67">
        <f t="shared" si="34"/>
        <v>7.4529284320270211E-3</v>
      </c>
    </row>
    <row r="448" spans="7:13" x14ac:dyDescent="0.3">
      <c r="G448" s="68">
        <v>44109</v>
      </c>
      <c r="H448" s="70">
        <v>156.36589050000001</v>
      </c>
      <c r="I448" s="75">
        <f t="shared" si="30"/>
        <v>156.01554476731118</v>
      </c>
      <c r="J448" s="82">
        <f t="shared" si="31"/>
        <v>0.35034573268882241</v>
      </c>
      <c r="K448" s="82">
        <f t="shared" si="32"/>
        <v>0.35034573268882241</v>
      </c>
      <c r="L448" s="77">
        <f t="shared" si="33"/>
        <v>0.12274213241326781</v>
      </c>
      <c r="M448" s="67">
        <f t="shared" si="34"/>
        <v>2.2405508744173489E-3</v>
      </c>
    </row>
    <row r="449" spans="7:13" x14ac:dyDescent="0.3">
      <c r="G449" s="68">
        <v>44110</v>
      </c>
      <c r="H449" s="70">
        <v>155.20989990000001</v>
      </c>
      <c r="I449" s="75">
        <f t="shared" si="30"/>
        <v>156.05057934058007</v>
      </c>
      <c r="J449" s="82">
        <f t="shared" si="31"/>
        <v>-0.84067944058006105</v>
      </c>
      <c r="K449" s="82">
        <f t="shared" si="32"/>
        <v>0.84067944058006105</v>
      </c>
      <c r="L449" s="77">
        <f t="shared" si="33"/>
        <v>0.70674192181400441</v>
      </c>
      <c r="M449" s="67">
        <f t="shared" si="34"/>
        <v>5.416403471181293E-3</v>
      </c>
    </row>
    <row r="450" spans="7:13" x14ac:dyDescent="0.3">
      <c r="G450" s="68">
        <v>44111</v>
      </c>
      <c r="H450" s="70">
        <v>158.09022519999999</v>
      </c>
      <c r="I450" s="75">
        <f t="shared" si="30"/>
        <v>155.96651139652207</v>
      </c>
      <c r="J450" s="82">
        <f t="shared" si="31"/>
        <v>2.1237138034779264</v>
      </c>
      <c r="K450" s="82">
        <f t="shared" si="32"/>
        <v>2.1237138034779264</v>
      </c>
      <c r="L450" s="77">
        <f t="shared" si="33"/>
        <v>4.5101603190826802</v>
      </c>
      <c r="M450" s="67">
        <f t="shared" si="34"/>
        <v>1.3433555431976996E-2</v>
      </c>
    </row>
    <row r="451" spans="7:13" x14ac:dyDescent="0.3">
      <c r="G451" s="68">
        <v>44112</v>
      </c>
      <c r="H451" s="70">
        <v>157.68562320000001</v>
      </c>
      <c r="I451" s="75">
        <f t="shared" si="30"/>
        <v>156.17888277686984</v>
      </c>
      <c r="J451" s="82">
        <f t="shared" si="31"/>
        <v>1.506740423130168</v>
      </c>
      <c r="K451" s="82">
        <f t="shared" si="32"/>
        <v>1.506740423130168</v>
      </c>
      <c r="L451" s="77">
        <f t="shared" si="33"/>
        <v>2.2702667026944776</v>
      </c>
      <c r="M451" s="67">
        <f t="shared" si="34"/>
        <v>9.5553443145485681E-3</v>
      </c>
    </row>
    <row r="452" spans="7:13" x14ac:dyDescent="0.3">
      <c r="G452" s="68">
        <v>44113</v>
      </c>
      <c r="H452" s="70">
        <v>160.89347839999999</v>
      </c>
      <c r="I452" s="75">
        <f t="shared" si="30"/>
        <v>156.32955681918287</v>
      </c>
      <c r="J452" s="82">
        <f t="shared" si="31"/>
        <v>4.563921580817123</v>
      </c>
      <c r="K452" s="82">
        <f t="shared" si="32"/>
        <v>4.563921580817123</v>
      </c>
      <c r="L452" s="77">
        <f t="shared" si="33"/>
        <v>20.829380195848266</v>
      </c>
      <c r="M452" s="67">
        <f t="shared" si="34"/>
        <v>2.8366106732248528E-2</v>
      </c>
    </row>
    <row r="453" spans="7:13" x14ac:dyDescent="0.3">
      <c r="G453" s="68">
        <v>44116</v>
      </c>
      <c r="H453" s="70">
        <v>162.74307250000001</v>
      </c>
      <c r="I453" s="75">
        <f t="shared" si="30"/>
        <v>156.78594897726458</v>
      </c>
      <c r="J453" s="82">
        <f t="shared" si="31"/>
        <v>5.9571235227354293</v>
      </c>
      <c r="K453" s="82">
        <f t="shared" si="32"/>
        <v>5.9571235227354293</v>
      </c>
      <c r="L453" s="77">
        <f t="shared" si="33"/>
        <v>35.487320665127768</v>
      </c>
      <c r="M453" s="67">
        <f t="shared" si="34"/>
        <v>3.6604467589460246E-2</v>
      </c>
    </row>
    <row r="454" spans="7:13" x14ac:dyDescent="0.3">
      <c r="G454" s="68">
        <v>44117</v>
      </c>
      <c r="H454" s="70">
        <v>161.91462709999999</v>
      </c>
      <c r="I454" s="75">
        <f t="shared" ref="I454:I517" si="35">alpha*H453+(1-alpha)*I453</f>
        <v>157.38166132953813</v>
      </c>
      <c r="J454" s="82">
        <f t="shared" ref="J454:J517" si="36">H454-I454</f>
        <v>4.5329657704618569</v>
      </c>
      <c r="K454" s="82">
        <f t="shared" ref="K454:K517" si="37">ABS(J454)</f>
        <v>4.5329657704618569</v>
      </c>
      <c r="L454" s="77">
        <f t="shared" ref="L454:L517" si="38">J454^2</f>
        <v>20.547778676178854</v>
      </c>
      <c r="M454" s="67">
        <f t="shared" ref="M454:M517" si="39">K454/H454</f>
        <v>2.7996023902536332E-2</v>
      </c>
    </row>
    <row r="455" spans="7:13" x14ac:dyDescent="0.3">
      <c r="G455" s="68">
        <v>44118</v>
      </c>
      <c r="H455" s="70">
        <v>160.62374879999999</v>
      </c>
      <c r="I455" s="75">
        <f t="shared" si="35"/>
        <v>157.83495790658432</v>
      </c>
      <c r="J455" s="82">
        <f t="shared" si="36"/>
        <v>2.7887908934156656</v>
      </c>
      <c r="K455" s="82">
        <f t="shared" si="37"/>
        <v>2.7887908934156656</v>
      </c>
      <c r="L455" s="77">
        <f t="shared" si="38"/>
        <v>7.7773546471981456</v>
      </c>
      <c r="M455" s="67">
        <f t="shared" si="39"/>
        <v>1.7362257538193291E-2</v>
      </c>
    </row>
    <row r="456" spans="7:13" x14ac:dyDescent="0.3">
      <c r="G456" s="68">
        <v>44119</v>
      </c>
      <c r="H456" s="70">
        <v>156.78010560000001</v>
      </c>
      <c r="I456" s="75">
        <f t="shared" si="35"/>
        <v>158.11383699592588</v>
      </c>
      <c r="J456" s="82">
        <f t="shared" si="36"/>
        <v>-1.3337313959258665</v>
      </c>
      <c r="K456" s="82">
        <f t="shared" si="37"/>
        <v>1.3337313959258665</v>
      </c>
      <c r="L456" s="77">
        <f t="shared" si="38"/>
        <v>1.7788394364783606</v>
      </c>
      <c r="M456" s="67">
        <f t="shared" si="39"/>
        <v>8.5070193748221744E-3</v>
      </c>
    </row>
    <row r="457" spans="7:13" x14ac:dyDescent="0.3">
      <c r="G457" s="68">
        <v>44120</v>
      </c>
      <c r="H457" s="70">
        <v>160.15173340000001</v>
      </c>
      <c r="I457" s="75">
        <f t="shared" si="35"/>
        <v>157.98046385633327</v>
      </c>
      <c r="J457" s="82">
        <f t="shared" si="36"/>
        <v>2.1712695436667389</v>
      </c>
      <c r="K457" s="82">
        <f t="shared" si="37"/>
        <v>2.1712695436667389</v>
      </c>
      <c r="L457" s="77">
        <f t="shared" si="38"/>
        <v>4.714411431254768</v>
      </c>
      <c r="M457" s="67">
        <f t="shared" si="39"/>
        <v>1.3557577539568103E-2</v>
      </c>
    </row>
    <row r="458" spans="7:13" x14ac:dyDescent="0.3">
      <c r="G458" s="68">
        <v>44123</v>
      </c>
      <c r="H458" s="70">
        <v>159.33290099999999</v>
      </c>
      <c r="I458" s="75">
        <f t="shared" si="35"/>
        <v>158.19759081069995</v>
      </c>
      <c r="J458" s="82">
        <f t="shared" si="36"/>
        <v>1.1353101893000428</v>
      </c>
      <c r="K458" s="82">
        <f t="shared" si="37"/>
        <v>1.1353101893000428</v>
      </c>
      <c r="L458" s="77">
        <f t="shared" si="38"/>
        <v>1.288929225928499</v>
      </c>
      <c r="M458" s="67">
        <f t="shared" si="39"/>
        <v>7.125397091088192E-3</v>
      </c>
    </row>
    <row r="459" spans="7:13" x14ac:dyDescent="0.3">
      <c r="G459" s="68">
        <v>44124</v>
      </c>
      <c r="H459" s="70">
        <v>161.0476074</v>
      </c>
      <c r="I459" s="75">
        <f t="shared" si="35"/>
        <v>158.31112182962994</v>
      </c>
      <c r="J459" s="82">
        <f t="shared" si="36"/>
        <v>2.7364855703700641</v>
      </c>
      <c r="K459" s="82">
        <f t="shared" si="37"/>
        <v>2.7364855703700641</v>
      </c>
      <c r="L459" s="77">
        <f t="shared" si="38"/>
        <v>7.4883532768435748</v>
      </c>
      <c r="M459" s="67">
        <f t="shared" si="39"/>
        <v>1.6991780347120289E-2</v>
      </c>
    </row>
    <row r="460" spans="7:13" x14ac:dyDescent="0.3">
      <c r="G460" s="68">
        <v>44125</v>
      </c>
      <c r="H460" s="70">
        <v>157.0113068</v>
      </c>
      <c r="I460" s="75">
        <f t="shared" si="35"/>
        <v>158.58477038666695</v>
      </c>
      <c r="J460" s="82">
        <f t="shared" si="36"/>
        <v>-1.5734635866669464</v>
      </c>
      <c r="K460" s="82">
        <f t="shared" si="37"/>
        <v>1.5734635866669464</v>
      </c>
      <c r="L460" s="77">
        <f t="shared" si="38"/>
        <v>2.4757876585668113</v>
      </c>
      <c r="M460" s="67">
        <f t="shared" si="39"/>
        <v>1.0021339346415442E-2</v>
      </c>
    </row>
    <row r="461" spans="7:13" x14ac:dyDescent="0.3">
      <c r="G461" s="68">
        <v>44126</v>
      </c>
      <c r="H461" s="70">
        <v>160.80679319999999</v>
      </c>
      <c r="I461" s="75">
        <f t="shared" si="35"/>
        <v>158.42742402800027</v>
      </c>
      <c r="J461" s="82">
        <f t="shared" si="36"/>
        <v>2.3793691719997128</v>
      </c>
      <c r="K461" s="82">
        <f t="shared" si="37"/>
        <v>2.3793691719997128</v>
      </c>
      <c r="L461" s="77">
        <f t="shared" si="38"/>
        <v>5.661397656662599</v>
      </c>
      <c r="M461" s="67">
        <f t="shared" si="39"/>
        <v>1.4796446870502689E-2</v>
      </c>
    </row>
    <row r="462" spans="7:13" x14ac:dyDescent="0.3">
      <c r="G462" s="68">
        <v>44127</v>
      </c>
      <c r="H462" s="70">
        <v>161.51963810000001</v>
      </c>
      <c r="I462" s="75">
        <f t="shared" si="35"/>
        <v>158.66536094520026</v>
      </c>
      <c r="J462" s="82">
        <f t="shared" si="36"/>
        <v>2.8542771547997461</v>
      </c>
      <c r="K462" s="82">
        <f t="shared" si="37"/>
        <v>2.8542771547997461</v>
      </c>
      <c r="L462" s="77">
        <f t="shared" si="38"/>
        <v>8.146898076411734</v>
      </c>
      <c r="M462" s="67">
        <f t="shared" si="39"/>
        <v>1.7671393945500338E-2</v>
      </c>
    </row>
    <row r="463" spans="7:13" x14ac:dyDescent="0.3">
      <c r="G463" s="68">
        <v>44130</v>
      </c>
      <c r="H463" s="70">
        <v>156.00946039999999</v>
      </c>
      <c r="I463" s="75">
        <f t="shared" si="35"/>
        <v>158.95078866068025</v>
      </c>
      <c r="J463" s="82">
        <f t="shared" si="36"/>
        <v>-2.9413282606802511</v>
      </c>
      <c r="K463" s="82">
        <f t="shared" si="37"/>
        <v>2.9413282606802511</v>
      </c>
      <c r="L463" s="77">
        <f t="shared" si="38"/>
        <v>8.6514119370763112</v>
      </c>
      <c r="M463" s="67">
        <f t="shared" si="39"/>
        <v>1.8853524992259067E-2</v>
      </c>
    </row>
    <row r="464" spans="7:13" x14ac:dyDescent="0.3">
      <c r="G464" s="68">
        <v>44131</v>
      </c>
      <c r="H464" s="70">
        <v>154.5452118</v>
      </c>
      <c r="I464" s="75">
        <f t="shared" si="35"/>
        <v>158.65665583461222</v>
      </c>
      <c r="J464" s="82">
        <f t="shared" si="36"/>
        <v>-4.1114440346122194</v>
      </c>
      <c r="K464" s="82">
        <f t="shared" si="37"/>
        <v>4.1114440346122194</v>
      </c>
      <c r="L464" s="77">
        <f t="shared" si="38"/>
        <v>16.903972049748404</v>
      </c>
      <c r="M464" s="67">
        <f t="shared" si="39"/>
        <v>2.6603503186710953E-2</v>
      </c>
    </row>
    <row r="465" spans="7:13" x14ac:dyDescent="0.3">
      <c r="G465" s="68">
        <v>44132</v>
      </c>
      <c r="H465" s="70">
        <v>144.5941315</v>
      </c>
      <c r="I465" s="75">
        <f t="shared" si="35"/>
        <v>158.24551143115102</v>
      </c>
      <c r="J465" s="82">
        <f t="shared" si="36"/>
        <v>-13.651379931151013</v>
      </c>
      <c r="K465" s="82">
        <f t="shared" si="37"/>
        <v>13.651379931151013</v>
      </c>
      <c r="L465" s="77">
        <f t="shared" si="38"/>
        <v>186.36017402463264</v>
      </c>
      <c r="M465" s="67">
        <f t="shared" si="39"/>
        <v>9.4411714981330427E-2</v>
      </c>
    </row>
    <row r="466" spans="7:13" x14ac:dyDescent="0.3">
      <c r="G466" s="68">
        <v>44133</v>
      </c>
      <c r="H466" s="70">
        <v>146.41481020000001</v>
      </c>
      <c r="I466" s="75">
        <f t="shared" si="35"/>
        <v>156.88037343803592</v>
      </c>
      <c r="J466" s="82">
        <f t="shared" si="36"/>
        <v>-10.465563238035912</v>
      </c>
      <c r="K466" s="82">
        <f t="shared" si="37"/>
        <v>10.465563238035912</v>
      </c>
      <c r="L466" s="77">
        <f t="shared" si="38"/>
        <v>109.52801388932873</v>
      </c>
      <c r="M466" s="67">
        <f t="shared" si="39"/>
        <v>7.1478856706778102E-2</v>
      </c>
    </row>
    <row r="467" spans="7:13" x14ac:dyDescent="0.3">
      <c r="G467" s="68">
        <v>44134</v>
      </c>
      <c r="H467" s="70">
        <v>143.15879820000001</v>
      </c>
      <c r="I467" s="75">
        <f t="shared" si="35"/>
        <v>155.83381711423232</v>
      </c>
      <c r="J467" s="82">
        <f t="shared" si="36"/>
        <v>-12.675018914232311</v>
      </c>
      <c r="K467" s="82">
        <f t="shared" si="37"/>
        <v>12.675018914232311</v>
      </c>
      <c r="L467" s="77">
        <f t="shared" si="38"/>
        <v>160.65610447614682</v>
      </c>
      <c r="M467" s="67">
        <f t="shared" si="39"/>
        <v>8.8538176302127625E-2</v>
      </c>
    </row>
    <row r="468" spans="7:13" x14ac:dyDescent="0.3">
      <c r="G468" s="68">
        <v>44137</v>
      </c>
      <c r="H468" s="70">
        <v>145.46112059999999</v>
      </c>
      <c r="I468" s="75">
        <f t="shared" si="35"/>
        <v>154.5663152228091</v>
      </c>
      <c r="J468" s="82">
        <f t="shared" si="36"/>
        <v>-9.1051946228091083</v>
      </c>
      <c r="K468" s="82">
        <f t="shared" si="37"/>
        <v>9.1051946228091083</v>
      </c>
      <c r="L468" s="77">
        <f t="shared" si="38"/>
        <v>82.904569119231894</v>
      </c>
      <c r="M468" s="67">
        <f t="shared" si="39"/>
        <v>6.2595383462274168E-2</v>
      </c>
    </row>
    <row r="469" spans="7:13" x14ac:dyDescent="0.3">
      <c r="G469" s="68">
        <v>44138</v>
      </c>
      <c r="H469" s="70">
        <v>151.89610289999999</v>
      </c>
      <c r="I469" s="75">
        <f t="shared" si="35"/>
        <v>153.65579576052818</v>
      </c>
      <c r="J469" s="82">
        <f t="shared" si="36"/>
        <v>-1.7596928605281903</v>
      </c>
      <c r="K469" s="82">
        <f t="shared" si="37"/>
        <v>1.7596928605281903</v>
      </c>
      <c r="L469" s="77">
        <f t="shared" si="38"/>
        <v>3.0965189633938848</v>
      </c>
      <c r="M469" s="67">
        <f t="shared" si="39"/>
        <v>1.1584845344496263E-2</v>
      </c>
    </row>
    <row r="470" spans="7:13" x14ac:dyDescent="0.3">
      <c r="G470" s="68">
        <v>44139</v>
      </c>
      <c r="H470" s="70">
        <v>151.35662840000001</v>
      </c>
      <c r="I470" s="75">
        <f t="shared" si="35"/>
        <v>153.47982647447535</v>
      </c>
      <c r="J470" s="82">
        <f t="shared" si="36"/>
        <v>-2.12319807447534</v>
      </c>
      <c r="K470" s="82">
        <f t="shared" si="37"/>
        <v>2.12319807447534</v>
      </c>
      <c r="L470" s="77">
        <f t="shared" si="38"/>
        <v>4.507970063455792</v>
      </c>
      <c r="M470" s="67">
        <f t="shared" si="39"/>
        <v>1.4027783896349927E-2</v>
      </c>
    </row>
    <row r="471" spans="7:13" x14ac:dyDescent="0.3">
      <c r="G471" s="68">
        <v>44140</v>
      </c>
      <c r="H471" s="70">
        <v>157.08837890000001</v>
      </c>
      <c r="I471" s="75">
        <f t="shared" si="35"/>
        <v>153.26750666702782</v>
      </c>
      <c r="J471" s="82">
        <f t="shared" si="36"/>
        <v>3.8208722329721923</v>
      </c>
      <c r="K471" s="82">
        <f t="shared" si="37"/>
        <v>3.8208722329721923</v>
      </c>
      <c r="L471" s="77">
        <f t="shared" si="38"/>
        <v>14.599064620697906</v>
      </c>
      <c r="M471" s="67">
        <f t="shared" si="39"/>
        <v>2.4323073799141434E-2</v>
      </c>
    </row>
    <row r="472" spans="7:13" x14ac:dyDescent="0.3">
      <c r="G472" s="68">
        <v>44141</v>
      </c>
      <c r="H472" s="70">
        <v>159.3425293</v>
      </c>
      <c r="I472" s="75">
        <f t="shared" si="35"/>
        <v>153.64959389032506</v>
      </c>
      <c r="J472" s="82">
        <f t="shared" si="36"/>
        <v>5.6929354096749307</v>
      </c>
      <c r="K472" s="82">
        <f t="shared" si="37"/>
        <v>5.6929354096749307</v>
      </c>
      <c r="L472" s="77">
        <f t="shared" si="38"/>
        <v>32.409513578730675</v>
      </c>
      <c r="M472" s="67">
        <f t="shared" si="39"/>
        <v>3.5727658112898616E-2</v>
      </c>
    </row>
    <row r="473" spans="7:13" x14ac:dyDescent="0.3">
      <c r="G473" s="68">
        <v>44144</v>
      </c>
      <c r="H473" s="70">
        <v>168.93719479999999</v>
      </c>
      <c r="I473" s="75">
        <f t="shared" si="35"/>
        <v>154.21888743129256</v>
      </c>
      <c r="J473" s="82">
        <f t="shared" si="36"/>
        <v>14.718307368707428</v>
      </c>
      <c r="K473" s="82">
        <f t="shared" si="37"/>
        <v>14.718307368707428</v>
      </c>
      <c r="L473" s="77">
        <f t="shared" si="38"/>
        <v>216.62857179974739</v>
      </c>
      <c r="M473" s="67">
        <f t="shared" si="39"/>
        <v>8.71229535102203E-2</v>
      </c>
    </row>
    <row r="474" spans="7:13" x14ac:dyDescent="0.3">
      <c r="G474" s="68">
        <v>44145</v>
      </c>
      <c r="H474" s="70">
        <v>160.76823429999999</v>
      </c>
      <c r="I474" s="75">
        <f t="shared" si="35"/>
        <v>155.6907181681633</v>
      </c>
      <c r="J474" s="82">
        <f t="shared" si="36"/>
        <v>5.0775161318366884</v>
      </c>
      <c r="K474" s="82">
        <f t="shared" si="37"/>
        <v>5.0775161318366884</v>
      </c>
      <c r="L474" s="77">
        <f t="shared" si="38"/>
        <v>25.781170069061808</v>
      </c>
      <c r="M474" s="67">
        <f t="shared" si="39"/>
        <v>3.1582831981359201E-2</v>
      </c>
    </row>
    <row r="475" spans="7:13" x14ac:dyDescent="0.3">
      <c r="G475" s="68">
        <v>44146</v>
      </c>
      <c r="H475" s="70">
        <v>159.4003448</v>
      </c>
      <c r="I475" s="75">
        <f t="shared" si="35"/>
        <v>156.19846978134697</v>
      </c>
      <c r="J475" s="82">
        <f t="shared" si="36"/>
        <v>3.2018750186530269</v>
      </c>
      <c r="K475" s="82">
        <f t="shared" si="37"/>
        <v>3.2018750186530269</v>
      </c>
      <c r="L475" s="77">
        <f t="shared" si="38"/>
        <v>10.252003635074322</v>
      </c>
      <c r="M475" s="67">
        <f t="shared" si="39"/>
        <v>2.0087001835977378E-2</v>
      </c>
    </row>
    <row r="476" spans="7:13" x14ac:dyDescent="0.3">
      <c r="G476" s="68">
        <v>44147</v>
      </c>
      <c r="H476" s="70">
        <v>154.87275700000001</v>
      </c>
      <c r="I476" s="75">
        <f t="shared" si="35"/>
        <v>156.51865728321229</v>
      </c>
      <c r="J476" s="82">
        <f t="shared" si="36"/>
        <v>-1.6459002832122849</v>
      </c>
      <c r="K476" s="82">
        <f t="shared" si="37"/>
        <v>1.6459002832122849</v>
      </c>
      <c r="L476" s="77">
        <f t="shared" si="38"/>
        <v>2.7089877422782798</v>
      </c>
      <c r="M476" s="67">
        <f t="shared" si="39"/>
        <v>1.0627435806623399E-2</v>
      </c>
    </row>
    <row r="477" spans="7:13" x14ac:dyDescent="0.3">
      <c r="G477" s="68">
        <v>44148</v>
      </c>
      <c r="H477" s="70">
        <v>154.77641299999999</v>
      </c>
      <c r="I477" s="75">
        <f t="shared" si="35"/>
        <v>156.35406725489108</v>
      </c>
      <c r="J477" s="82">
        <f t="shared" si="36"/>
        <v>-1.5776542548910868</v>
      </c>
      <c r="K477" s="82">
        <f t="shared" si="37"/>
        <v>1.5776542548910868</v>
      </c>
      <c r="L477" s="77">
        <f t="shared" si="38"/>
        <v>2.4889929479759503</v>
      </c>
      <c r="M477" s="67">
        <f t="shared" si="39"/>
        <v>1.0193118087644833E-2</v>
      </c>
    </row>
    <row r="478" spans="7:13" x14ac:dyDescent="0.3">
      <c r="G478" s="68">
        <v>44151</v>
      </c>
      <c r="H478" s="70">
        <v>156.866806</v>
      </c>
      <c r="I478" s="75">
        <f t="shared" si="35"/>
        <v>156.19630182940196</v>
      </c>
      <c r="J478" s="82">
        <f t="shared" si="36"/>
        <v>0.67050417059803635</v>
      </c>
      <c r="K478" s="82">
        <f t="shared" si="37"/>
        <v>0.67050417059803635</v>
      </c>
      <c r="L478" s="77">
        <f t="shared" si="38"/>
        <v>0.44957584278936064</v>
      </c>
      <c r="M478" s="67">
        <f t="shared" si="39"/>
        <v>4.2743534320322449E-3</v>
      </c>
    </row>
    <row r="479" spans="7:13" x14ac:dyDescent="0.3">
      <c r="G479" s="68">
        <v>44152</v>
      </c>
      <c r="H479" s="70">
        <v>159.36180110000001</v>
      </c>
      <c r="I479" s="75">
        <f t="shared" si="35"/>
        <v>156.26335224646175</v>
      </c>
      <c r="J479" s="82">
        <f t="shared" si="36"/>
        <v>3.0984488535382582</v>
      </c>
      <c r="K479" s="82">
        <f t="shared" si="37"/>
        <v>3.0984488535382582</v>
      </c>
      <c r="L479" s="77">
        <f t="shared" si="38"/>
        <v>9.6003852979925473</v>
      </c>
      <c r="M479" s="67">
        <f t="shared" si="39"/>
        <v>1.9442857900394662E-2</v>
      </c>
    </row>
    <row r="480" spans="7:13" x14ac:dyDescent="0.3">
      <c r="G480" s="68">
        <v>44153</v>
      </c>
      <c r="H480" s="70">
        <v>161.12469479999999</v>
      </c>
      <c r="I480" s="75">
        <f t="shared" si="35"/>
        <v>156.57319713181559</v>
      </c>
      <c r="J480" s="82">
        <f t="shared" si="36"/>
        <v>4.5514976681843962</v>
      </c>
      <c r="K480" s="82">
        <f t="shared" si="37"/>
        <v>4.5514976681843962</v>
      </c>
      <c r="L480" s="77">
        <f t="shared" si="38"/>
        <v>20.716131023487996</v>
      </c>
      <c r="M480" s="67">
        <f t="shared" si="39"/>
        <v>2.8248293496127674E-2</v>
      </c>
    </row>
    <row r="481" spans="7:13" x14ac:dyDescent="0.3">
      <c r="G481" s="68">
        <v>44154</v>
      </c>
      <c r="H481" s="70">
        <v>162.4058838</v>
      </c>
      <c r="I481" s="75">
        <f t="shared" si="35"/>
        <v>157.02834689863403</v>
      </c>
      <c r="J481" s="82">
        <f t="shared" si="36"/>
        <v>5.3775369013659713</v>
      </c>
      <c r="K481" s="82">
        <f t="shared" si="37"/>
        <v>5.3775369013659713</v>
      </c>
      <c r="L481" s="77">
        <f t="shared" si="38"/>
        <v>28.917903125552733</v>
      </c>
      <c r="M481" s="67">
        <f t="shared" si="39"/>
        <v>3.3111712307100361E-2</v>
      </c>
    </row>
    <row r="482" spans="7:13" x14ac:dyDescent="0.3">
      <c r="G482" s="68">
        <v>44155</v>
      </c>
      <c r="H482" s="70">
        <v>160.86460880000001</v>
      </c>
      <c r="I482" s="75">
        <f t="shared" si="35"/>
        <v>157.56610058877061</v>
      </c>
      <c r="J482" s="82">
        <f t="shared" si="36"/>
        <v>3.2985082112294037</v>
      </c>
      <c r="K482" s="82">
        <f t="shared" si="37"/>
        <v>3.2985082112294037</v>
      </c>
      <c r="L482" s="77">
        <f t="shared" si="38"/>
        <v>10.8801564195478</v>
      </c>
      <c r="M482" s="67">
        <f t="shared" si="39"/>
        <v>2.0504871990397702E-2</v>
      </c>
    </row>
    <row r="483" spans="7:13" x14ac:dyDescent="0.3">
      <c r="G483" s="68">
        <v>44158</v>
      </c>
      <c r="H483" s="70">
        <v>160.89347839999999</v>
      </c>
      <c r="I483" s="75">
        <f t="shared" si="35"/>
        <v>157.89595140989357</v>
      </c>
      <c r="J483" s="82">
        <f t="shared" si="36"/>
        <v>2.9975269901064223</v>
      </c>
      <c r="K483" s="82">
        <f t="shared" si="37"/>
        <v>2.9975269901064223</v>
      </c>
      <c r="L483" s="77">
        <f t="shared" si="38"/>
        <v>8.9851680564164678</v>
      </c>
      <c r="M483" s="67">
        <f t="shared" si="39"/>
        <v>1.8630506468722243E-2</v>
      </c>
    </row>
    <row r="484" spans="7:13" x14ac:dyDescent="0.3">
      <c r="G484" s="68">
        <v>44159</v>
      </c>
      <c r="H484" s="70">
        <v>160.34439090000001</v>
      </c>
      <c r="I484" s="75">
        <f t="shared" si="35"/>
        <v>158.19570410890421</v>
      </c>
      <c r="J484" s="82">
        <f t="shared" si="36"/>
        <v>2.1486867910957983</v>
      </c>
      <c r="K484" s="82">
        <f t="shared" si="37"/>
        <v>2.1486867910957983</v>
      </c>
      <c r="L484" s="77">
        <f t="shared" si="38"/>
        <v>4.6168549262295588</v>
      </c>
      <c r="M484" s="67">
        <f t="shared" si="39"/>
        <v>1.3400448740585151E-2</v>
      </c>
    </row>
    <row r="485" spans="7:13" x14ac:dyDescent="0.3">
      <c r="G485" s="68">
        <v>44160</v>
      </c>
      <c r="H485" s="70">
        <v>157.54112240000001</v>
      </c>
      <c r="I485" s="75">
        <f t="shared" si="35"/>
        <v>158.41057278801381</v>
      </c>
      <c r="J485" s="82">
        <f t="shared" si="36"/>
        <v>-0.86945038801380292</v>
      </c>
      <c r="K485" s="82">
        <f t="shared" si="37"/>
        <v>0.86945038801380292</v>
      </c>
      <c r="L485" s="77">
        <f t="shared" si="38"/>
        <v>0.7559439772173524</v>
      </c>
      <c r="M485" s="67">
        <f t="shared" si="39"/>
        <v>5.5188789743813764E-3</v>
      </c>
    </row>
    <row r="486" spans="7:13" x14ac:dyDescent="0.3">
      <c r="G486" s="68">
        <v>44162</v>
      </c>
      <c r="H486" s="70">
        <v>156.72230529999999</v>
      </c>
      <c r="I486" s="75">
        <f t="shared" si="35"/>
        <v>158.32362774921245</v>
      </c>
      <c r="J486" s="82">
        <f t="shared" si="36"/>
        <v>-1.6013224492124607</v>
      </c>
      <c r="K486" s="82">
        <f t="shared" si="37"/>
        <v>1.6013224492124607</v>
      </c>
      <c r="L486" s="77">
        <f t="shared" si="38"/>
        <v>2.5642335863517935</v>
      </c>
      <c r="M486" s="67">
        <f t="shared" si="39"/>
        <v>1.0217578449648167E-2</v>
      </c>
    </row>
    <row r="487" spans="7:13" x14ac:dyDescent="0.3">
      <c r="G487" s="68">
        <v>44165</v>
      </c>
      <c r="H487" s="70">
        <v>154.22731020000001</v>
      </c>
      <c r="I487" s="75">
        <f t="shared" si="35"/>
        <v>158.16349550429121</v>
      </c>
      <c r="J487" s="82">
        <f t="shared" si="36"/>
        <v>-3.9361853042912003</v>
      </c>
      <c r="K487" s="82">
        <f t="shared" si="37"/>
        <v>3.9361853042912003</v>
      </c>
      <c r="L487" s="77">
        <f t="shared" si="38"/>
        <v>15.493554749718008</v>
      </c>
      <c r="M487" s="67">
        <f t="shared" si="39"/>
        <v>2.552197337285339E-2</v>
      </c>
    </row>
    <row r="488" spans="7:13" x14ac:dyDescent="0.3">
      <c r="G488" s="68">
        <v>44166</v>
      </c>
      <c r="H488" s="70">
        <v>158.92829900000001</v>
      </c>
      <c r="I488" s="75">
        <f t="shared" si="35"/>
        <v>157.7698769738621</v>
      </c>
      <c r="J488" s="82">
        <f t="shared" si="36"/>
        <v>1.158422026137913</v>
      </c>
      <c r="K488" s="82">
        <f t="shared" si="37"/>
        <v>1.158422026137913</v>
      </c>
      <c r="L488" s="77">
        <f t="shared" si="38"/>
        <v>1.3419415906414676</v>
      </c>
      <c r="M488" s="67">
        <f t="shared" si="39"/>
        <v>7.2889600746177553E-3</v>
      </c>
    </row>
    <row r="489" spans="7:13" x14ac:dyDescent="0.3">
      <c r="G489" s="68">
        <v>44167</v>
      </c>
      <c r="H489" s="70">
        <v>156.818634</v>
      </c>
      <c r="I489" s="75">
        <f t="shared" si="35"/>
        <v>157.8857191764759</v>
      </c>
      <c r="J489" s="82">
        <f t="shared" si="36"/>
        <v>-1.0670851764758993</v>
      </c>
      <c r="K489" s="82">
        <f t="shared" si="37"/>
        <v>1.0670851764758993</v>
      </c>
      <c r="L489" s="77">
        <f t="shared" si="38"/>
        <v>1.1386707738546011</v>
      </c>
      <c r="M489" s="67">
        <f t="shared" si="39"/>
        <v>6.8045815044907179E-3</v>
      </c>
    </row>
    <row r="490" spans="7:13" x14ac:dyDescent="0.3">
      <c r="G490" s="68">
        <v>44168</v>
      </c>
      <c r="H490" s="70">
        <v>160.86460880000001</v>
      </c>
      <c r="I490" s="75">
        <f t="shared" si="35"/>
        <v>157.77901065882833</v>
      </c>
      <c r="J490" s="82">
        <f t="shared" si="36"/>
        <v>3.0855981411716868</v>
      </c>
      <c r="K490" s="82">
        <f t="shared" si="37"/>
        <v>3.0855981411716868</v>
      </c>
      <c r="L490" s="77">
        <f t="shared" si="38"/>
        <v>9.5209158888021683</v>
      </c>
      <c r="M490" s="67">
        <f t="shared" si="39"/>
        <v>1.9181336181956304E-2</v>
      </c>
    </row>
    <row r="491" spans="7:13" x14ac:dyDescent="0.3">
      <c r="G491" s="68">
        <v>44169</v>
      </c>
      <c r="H491" s="70">
        <v>161.2210236</v>
      </c>
      <c r="I491" s="75">
        <f t="shared" si="35"/>
        <v>158.08757047294552</v>
      </c>
      <c r="J491" s="82">
        <f t="shared" si="36"/>
        <v>3.1334531270544801</v>
      </c>
      <c r="K491" s="82">
        <f t="shared" si="37"/>
        <v>3.1334531270544801</v>
      </c>
      <c r="L491" s="77">
        <f t="shared" si="38"/>
        <v>9.8185284994474991</v>
      </c>
      <c r="M491" s="67">
        <f t="shared" si="39"/>
        <v>1.9435760033559794E-2</v>
      </c>
    </row>
    <row r="492" spans="7:13" x14ac:dyDescent="0.3">
      <c r="G492" s="68">
        <v>44172</v>
      </c>
      <c r="H492" s="70">
        <v>163.4559174</v>
      </c>
      <c r="I492" s="75">
        <f t="shared" si="35"/>
        <v>158.40091578565097</v>
      </c>
      <c r="J492" s="82">
        <f t="shared" si="36"/>
        <v>5.0550016143490382</v>
      </c>
      <c r="K492" s="82">
        <f t="shared" si="37"/>
        <v>5.0550016143490382</v>
      </c>
      <c r="L492" s="77">
        <f t="shared" si="38"/>
        <v>25.553041321071383</v>
      </c>
      <c r="M492" s="67">
        <f t="shared" si="39"/>
        <v>3.0925779223879221E-2</v>
      </c>
    </row>
    <row r="493" spans="7:13" x14ac:dyDescent="0.3">
      <c r="G493" s="68">
        <v>44173</v>
      </c>
      <c r="H493" s="70">
        <v>163.86050420000001</v>
      </c>
      <c r="I493" s="75">
        <f t="shared" si="35"/>
        <v>158.90641594708589</v>
      </c>
      <c r="J493" s="82">
        <f t="shared" si="36"/>
        <v>4.9540882529141186</v>
      </c>
      <c r="K493" s="82">
        <f t="shared" si="37"/>
        <v>4.9540882529141186</v>
      </c>
      <c r="L493" s="77">
        <f t="shared" si="38"/>
        <v>24.542990417661663</v>
      </c>
      <c r="M493" s="67">
        <f t="shared" si="39"/>
        <v>3.0233571397213596E-2</v>
      </c>
    </row>
    <row r="494" spans="7:13" x14ac:dyDescent="0.3">
      <c r="G494" s="68">
        <v>44174</v>
      </c>
      <c r="H494" s="70">
        <v>165.10317989999999</v>
      </c>
      <c r="I494" s="75">
        <f t="shared" si="35"/>
        <v>159.4018247723773</v>
      </c>
      <c r="J494" s="82">
        <f t="shared" si="36"/>
        <v>5.7013551276226906</v>
      </c>
      <c r="K494" s="82">
        <f t="shared" si="37"/>
        <v>5.7013551276226906</v>
      </c>
      <c r="L494" s="77">
        <f t="shared" si="38"/>
        <v>32.505450291269547</v>
      </c>
      <c r="M494" s="67">
        <f t="shared" si="39"/>
        <v>3.4532073404497106E-2</v>
      </c>
    </row>
    <row r="495" spans="7:13" x14ac:dyDescent="0.3">
      <c r="G495" s="68">
        <v>44175</v>
      </c>
      <c r="H495" s="70">
        <v>168.41700739999999</v>
      </c>
      <c r="I495" s="75">
        <f t="shared" si="35"/>
        <v>159.97196028513957</v>
      </c>
      <c r="J495" s="82">
        <f t="shared" si="36"/>
        <v>8.4450471148604151</v>
      </c>
      <c r="K495" s="82">
        <f t="shared" si="37"/>
        <v>8.4450471148604151</v>
      </c>
      <c r="L495" s="77">
        <f t="shared" si="38"/>
        <v>71.31882077221222</v>
      </c>
      <c r="M495" s="67">
        <f t="shared" si="39"/>
        <v>5.0143671623394587E-2</v>
      </c>
    </row>
    <row r="496" spans="7:13" x14ac:dyDescent="0.3">
      <c r="G496" s="68">
        <v>44176</v>
      </c>
      <c r="H496" s="70">
        <v>166.13394170000001</v>
      </c>
      <c r="I496" s="75">
        <f t="shared" si="35"/>
        <v>160.81646499662563</v>
      </c>
      <c r="J496" s="82">
        <f t="shared" si="36"/>
        <v>5.3174767033743819</v>
      </c>
      <c r="K496" s="82">
        <f t="shared" si="37"/>
        <v>5.3174767033743819</v>
      </c>
      <c r="L496" s="77">
        <f t="shared" si="38"/>
        <v>28.275558490929285</v>
      </c>
      <c r="M496" s="67">
        <f t="shared" si="39"/>
        <v>3.2007166319911504E-2</v>
      </c>
    </row>
    <row r="497" spans="7:13" x14ac:dyDescent="0.3">
      <c r="G497" s="68">
        <v>44179</v>
      </c>
      <c r="H497" s="70">
        <v>168.0027771</v>
      </c>
      <c r="I497" s="75">
        <f t="shared" si="35"/>
        <v>161.34821266696306</v>
      </c>
      <c r="J497" s="82">
        <f t="shared" si="36"/>
        <v>6.6545644330369385</v>
      </c>
      <c r="K497" s="82">
        <f t="shared" si="37"/>
        <v>6.6545644330369385</v>
      </c>
      <c r="L497" s="77">
        <f t="shared" si="38"/>
        <v>44.283227793440233</v>
      </c>
      <c r="M497" s="67">
        <f t="shared" si="39"/>
        <v>3.9609847812670108E-2</v>
      </c>
    </row>
    <row r="498" spans="7:13" x14ac:dyDescent="0.3">
      <c r="G498" s="68">
        <v>44180</v>
      </c>
      <c r="H498" s="70">
        <v>170.56521609999999</v>
      </c>
      <c r="I498" s="75">
        <f t="shared" si="35"/>
        <v>162.01366911026676</v>
      </c>
      <c r="J498" s="82">
        <f t="shared" si="36"/>
        <v>8.5515469897332252</v>
      </c>
      <c r="K498" s="82">
        <f t="shared" si="37"/>
        <v>8.5515469897332252</v>
      </c>
      <c r="L498" s="77">
        <f t="shared" si="38"/>
        <v>73.128955917615386</v>
      </c>
      <c r="M498" s="67">
        <f t="shared" si="39"/>
        <v>5.0136523643364503E-2</v>
      </c>
    </row>
    <row r="499" spans="7:13" x14ac:dyDescent="0.3">
      <c r="G499" s="68">
        <v>44181</v>
      </c>
      <c r="H499" s="70">
        <v>170.52665709999999</v>
      </c>
      <c r="I499" s="75">
        <f t="shared" si="35"/>
        <v>162.8688238092401</v>
      </c>
      <c r="J499" s="82">
        <f t="shared" si="36"/>
        <v>7.6578332907598963</v>
      </c>
      <c r="K499" s="82">
        <f t="shared" si="37"/>
        <v>7.6578332907598963</v>
      </c>
      <c r="L499" s="77">
        <f t="shared" si="38"/>
        <v>58.642410709070539</v>
      </c>
      <c r="M499" s="67">
        <f t="shared" si="39"/>
        <v>4.4906957193614608E-2</v>
      </c>
    </row>
    <row r="500" spans="7:13" x14ac:dyDescent="0.3">
      <c r="G500" s="68">
        <v>44182</v>
      </c>
      <c r="H500" s="70">
        <v>174.40882869999999</v>
      </c>
      <c r="I500" s="75">
        <f t="shared" si="35"/>
        <v>163.63460713831608</v>
      </c>
      <c r="J500" s="82">
        <f t="shared" si="36"/>
        <v>10.774221561683902</v>
      </c>
      <c r="K500" s="82">
        <f t="shared" si="37"/>
        <v>10.774221561683902</v>
      </c>
      <c r="L500" s="77">
        <f t="shared" si="38"/>
        <v>116.08385026025429</v>
      </c>
      <c r="M500" s="67">
        <f t="shared" si="39"/>
        <v>6.1775666071449874E-2</v>
      </c>
    </row>
    <row r="501" spans="7:13" x14ac:dyDescent="0.3">
      <c r="G501" s="68">
        <v>44183</v>
      </c>
      <c r="H501" s="70">
        <v>171.9138489</v>
      </c>
      <c r="I501" s="75">
        <f t="shared" si="35"/>
        <v>164.71202929448447</v>
      </c>
      <c r="J501" s="82">
        <f t="shared" si="36"/>
        <v>7.2018196055155386</v>
      </c>
      <c r="K501" s="82">
        <f t="shared" si="37"/>
        <v>7.2018196055155386</v>
      </c>
      <c r="L501" s="77">
        <f t="shared" si="38"/>
        <v>51.866205630387988</v>
      </c>
      <c r="M501" s="67">
        <f t="shared" si="39"/>
        <v>4.189202703328887E-2</v>
      </c>
    </row>
    <row r="502" spans="7:13" x14ac:dyDescent="0.3">
      <c r="G502" s="68">
        <v>44186</v>
      </c>
      <c r="H502" s="70">
        <v>171.09503169999999</v>
      </c>
      <c r="I502" s="75">
        <f t="shared" si="35"/>
        <v>165.43221125503601</v>
      </c>
      <c r="J502" s="82">
        <f t="shared" si="36"/>
        <v>5.6628204449639838</v>
      </c>
      <c r="K502" s="82">
        <f t="shared" si="37"/>
        <v>5.6628204449639838</v>
      </c>
      <c r="L502" s="77">
        <f t="shared" si="38"/>
        <v>32.067535391902091</v>
      </c>
      <c r="M502" s="67">
        <f t="shared" si="39"/>
        <v>3.3097515390705434E-2</v>
      </c>
    </row>
    <row r="503" spans="7:13" x14ac:dyDescent="0.3">
      <c r="G503" s="68">
        <v>44187</v>
      </c>
      <c r="H503" s="70">
        <v>172.07762149999999</v>
      </c>
      <c r="I503" s="75">
        <f t="shared" si="35"/>
        <v>165.99849329953241</v>
      </c>
      <c r="J503" s="82">
        <f t="shared" si="36"/>
        <v>6.0791282004675793</v>
      </c>
      <c r="K503" s="82">
        <f t="shared" si="37"/>
        <v>6.0791282004675793</v>
      </c>
      <c r="L503" s="77">
        <f t="shared" si="38"/>
        <v>36.955799677720186</v>
      </c>
      <c r="M503" s="67">
        <f t="shared" si="39"/>
        <v>3.5327825591008527E-2</v>
      </c>
    </row>
    <row r="504" spans="7:13" x14ac:dyDescent="0.3">
      <c r="G504" s="68">
        <v>44188</v>
      </c>
      <c r="H504" s="70">
        <v>172.70376590000001</v>
      </c>
      <c r="I504" s="75">
        <f t="shared" si="35"/>
        <v>166.60640611957919</v>
      </c>
      <c r="J504" s="82">
        <f t="shared" si="36"/>
        <v>6.0973597804208168</v>
      </c>
      <c r="K504" s="82">
        <f t="shared" si="37"/>
        <v>6.0973597804208168</v>
      </c>
      <c r="L504" s="77">
        <f t="shared" si="38"/>
        <v>37.177796291893394</v>
      </c>
      <c r="M504" s="67">
        <f t="shared" si="39"/>
        <v>3.530530876756531E-2</v>
      </c>
    </row>
    <row r="505" spans="7:13" x14ac:dyDescent="0.3">
      <c r="G505" s="68">
        <v>44189</v>
      </c>
      <c r="H505" s="70">
        <v>173.80195620000001</v>
      </c>
      <c r="I505" s="75">
        <f t="shared" si="35"/>
        <v>167.21614209762129</v>
      </c>
      <c r="J505" s="82">
        <f t="shared" si="36"/>
        <v>6.5858141023787198</v>
      </c>
      <c r="K505" s="82">
        <f t="shared" si="37"/>
        <v>6.5858141023787198</v>
      </c>
      <c r="L505" s="77">
        <f t="shared" si="38"/>
        <v>43.37294739109042</v>
      </c>
      <c r="M505" s="67">
        <f t="shared" si="39"/>
        <v>3.7892635079436E-2</v>
      </c>
    </row>
    <row r="506" spans="7:13" x14ac:dyDescent="0.3">
      <c r="G506" s="68">
        <v>44193</v>
      </c>
      <c r="H506" s="70">
        <v>175.87310790000001</v>
      </c>
      <c r="I506" s="75">
        <f t="shared" si="35"/>
        <v>167.87472350785916</v>
      </c>
      <c r="J506" s="82">
        <f t="shared" si="36"/>
        <v>7.9983843921408493</v>
      </c>
      <c r="K506" s="82">
        <f t="shared" si="37"/>
        <v>7.9983843921408493</v>
      </c>
      <c r="L506" s="77">
        <f t="shared" si="38"/>
        <v>63.97415288444234</v>
      </c>
      <c r="M506" s="67">
        <f t="shared" si="39"/>
        <v>4.5478154606153114E-2</v>
      </c>
    </row>
    <row r="507" spans="7:13" x14ac:dyDescent="0.3">
      <c r="G507" s="68">
        <v>44194</v>
      </c>
      <c r="H507" s="70">
        <v>176.61483759999999</v>
      </c>
      <c r="I507" s="75">
        <f t="shared" si="35"/>
        <v>168.67456194707324</v>
      </c>
      <c r="J507" s="82">
        <f t="shared" si="36"/>
        <v>7.9402756529267435</v>
      </c>
      <c r="K507" s="82">
        <f t="shared" si="37"/>
        <v>7.9402756529267435</v>
      </c>
      <c r="L507" s="77">
        <f t="shared" si="38"/>
        <v>63.047977444461225</v>
      </c>
      <c r="M507" s="67">
        <f t="shared" si="39"/>
        <v>4.4958145990599059E-2</v>
      </c>
    </row>
    <row r="508" spans="7:13" x14ac:dyDescent="0.3">
      <c r="G508" s="68">
        <v>44195</v>
      </c>
      <c r="H508" s="70">
        <v>176.76896669999999</v>
      </c>
      <c r="I508" s="75">
        <f t="shared" si="35"/>
        <v>169.46858951236592</v>
      </c>
      <c r="J508" s="82">
        <f t="shared" si="36"/>
        <v>7.3003771876340693</v>
      </c>
      <c r="K508" s="82">
        <f t="shared" si="37"/>
        <v>7.3003771876340693</v>
      </c>
      <c r="L508" s="77">
        <f t="shared" si="38"/>
        <v>53.295507081727926</v>
      </c>
      <c r="M508" s="67">
        <f t="shared" si="39"/>
        <v>4.129897528916239E-2</v>
      </c>
    </row>
    <row r="509" spans="7:13" x14ac:dyDescent="0.3">
      <c r="G509" s="68">
        <v>44196</v>
      </c>
      <c r="H509" s="70">
        <v>176.27769470000001</v>
      </c>
      <c r="I509" s="75">
        <f t="shared" si="35"/>
        <v>170.19862723112934</v>
      </c>
      <c r="J509" s="82">
        <f t="shared" si="36"/>
        <v>6.0790674688706758</v>
      </c>
      <c r="K509" s="82">
        <f t="shared" si="37"/>
        <v>6.0790674688706758</v>
      </c>
      <c r="L509" s="77">
        <f t="shared" si="38"/>
        <v>36.955061291081726</v>
      </c>
      <c r="M509" s="67">
        <f t="shared" si="39"/>
        <v>3.4485744093808342E-2</v>
      </c>
    </row>
    <row r="510" spans="7:13" x14ac:dyDescent="0.3">
      <c r="G510" s="68">
        <v>44200</v>
      </c>
      <c r="H510" s="70">
        <v>174.20655819999999</v>
      </c>
      <c r="I510" s="75">
        <f t="shared" si="35"/>
        <v>170.8065339780164</v>
      </c>
      <c r="J510" s="82">
        <f t="shared" si="36"/>
        <v>3.4000242219835854</v>
      </c>
      <c r="K510" s="82">
        <f t="shared" si="37"/>
        <v>3.4000242219835854</v>
      </c>
      <c r="L510" s="77">
        <f t="shared" si="38"/>
        <v>11.560164710075085</v>
      </c>
      <c r="M510" s="67">
        <f t="shared" si="39"/>
        <v>1.9517199909776909E-2</v>
      </c>
    </row>
    <row r="511" spans="7:13" x14ac:dyDescent="0.3">
      <c r="G511" s="68">
        <v>44201</v>
      </c>
      <c r="H511" s="70">
        <v>172.1643066</v>
      </c>
      <c r="I511" s="75">
        <f t="shared" si="35"/>
        <v>171.14653640021479</v>
      </c>
      <c r="J511" s="82">
        <f t="shared" si="36"/>
        <v>1.0177701997852182</v>
      </c>
      <c r="K511" s="82">
        <f t="shared" si="37"/>
        <v>1.0177701997852182</v>
      </c>
      <c r="L511" s="77">
        <f t="shared" si="38"/>
        <v>1.035856179570843</v>
      </c>
      <c r="M511" s="67">
        <f t="shared" si="39"/>
        <v>5.9116214033252939E-3</v>
      </c>
    </row>
    <row r="512" spans="7:13" x14ac:dyDescent="0.3">
      <c r="G512" s="68">
        <v>44202</v>
      </c>
      <c r="H512" s="70">
        <v>173.10836789999999</v>
      </c>
      <c r="I512" s="75">
        <f t="shared" si="35"/>
        <v>171.24831342019331</v>
      </c>
      <c r="J512" s="82">
        <f t="shared" si="36"/>
        <v>1.8600544798066778</v>
      </c>
      <c r="K512" s="82">
        <f t="shared" si="37"/>
        <v>1.8600544798066778</v>
      </c>
      <c r="L512" s="77">
        <f t="shared" si="38"/>
        <v>3.4598026678488907</v>
      </c>
      <c r="M512" s="67">
        <f t="shared" si="39"/>
        <v>1.0745029269071388E-2</v>
      </c>
    </row>
    <row r="513" spans="7:13" x14ac:dyDescent="0.3">
      <c r="G513" s="68">
        <v>44203</v>
      </c>
      <c r="H513" s="70">
        <v>171.68266299999999</v>
      </c>
      <c r="I513" s="75">
        <f t="shared" si="35"/>
        <v>171.43431886817399</v>
      </c>
      <c r="J513" s="82">
        <f t="shared" si="36"/>
        <v>0.24834413182600201</v>
      </c>
      <c r="K513" s="82">
        <f t="shared" si="37"/>
        <v>0.24834413182600201</v>
      </c>
      <c r="L513" s="77">
        <f t="shared" si="38"/>
        <v>6.1674807812410665E-2</v>
      </c>
      <c r="M513" s="67">
        <f t="shared" si="39"/>
        <v>1.4465300542664697E-3</v>
      </c>
    </row>
    <row r="514" spans="7:13" x14ac:dyDescent="0.3">
      <c r="G514" s="68">
        <v>44204</v>
      </c>
      <c r="H514" s="70">
        <v>174.4281158</v>
      </c>
      <c r="I514" s="75">
        <f t="shared" si="35"/>
        <v>171.45915328135661</v>
      </c>
      <c r="J514" s="82">
        <f t="shared" si="36"/>
        <v>2.9689625186433943</v>
      </c>
      <c r="K514" s="82">
        <f t="shared" si="37"/>
        <v>2.9689625186433943</v>
      </c>
      <c r="L514" s="77">
        <f t="shared" si="38"/>
        <v>8.8147384371093285</v>
      </c>
      <c r="M514" s="67">
        <f t="shared" si="39"/>
        <v>1.7021123601699734E-2</v>
      </c>
    </row>
    <row r="515" spans="7:13" x14ac:dyDescent="0.3">
      <c r="G515" s="68">
        <v>44207</v>
      </c>
      <c r="H515" s="70">
        <v>171.32623290000001</v>
      </c>
      <c r="I515" s="75">
        <f t="shared" si="35"/>
        <v>171.75604953322096</v>
      </c>
      <c r="J515" s="82">
        <f t="shared" si="36"/>
        <v>-0.42981663322095187</v>
      </c>
      <c r="K515" s="82">
        <f t="shared" si="37"/>
        <v>0.42981663322095187</v>
      </c>
      <c r="L515" s="77">
        <f t="shared" si="38"/>
        <v>0.18474233819339428</v>
      </c>
      <c r="M515" s="67">
        <f t="shared" si="39"/>
        <v>2.5087613609751638E-3</v>
      </c>
    </row>
    <row r="516" spans="7:13" x14ac:dyDescent="0.3">
      <c r="G516" s="68">
        <v>44208</v>
      </c>
      <c r="H516" s="70">
        <v>169.47663879999999</v>
      </c>
      <c r="I516" s="75">
        <f t="shared" si="35"/>
        <v>171.71306786989888</v>
      </c>
      <c r="J516" s="82">
        <f t="shared" si="36"/>
        <v>-2.2364290698988896</v>
      </c>
      <c r="K516" s="82">
        <f t="shared" si="37"/>
        <v>2.2364290698988896</v>
      </c>
      <c r="L516" s="77">
        <f t="shared" si="38"/>
        <v>5.0016149846888123</v>
      </c>
      <c r="M516" s="67">
        <f t="shared" si="39"/>
        <v>1.3196090539287293E-2</v>
      </c>
    </row>
    <row r="517" spans="7:13" x14ac:dyDescent="0.3">
      <c r="G517" s="68">
        <v>44209</v>
      </c>
      <c r="H517" s="70">
        <v>170.9986877</v>
      </c>
      <c r="I517" s="75">
        <f t="shared" si="35"/>
        <v>171.489424962909</v>
      </c>
      <c r="J517" s="82">
        <f t="shared" si="36"/>
        <v>-0.49073726290899344</v>
      </c>
      <c r="K517" s="82">
        <f t="shared" si="37"/>
        <v>0.49073726290899344</v>
      </c>
      <c r="L517" s="77">
        <f t="shared" si="38"/>
        <v>0.24082306120741057</v>
      </c>
      <c r="M517" s="67">
        <f t="shared" si="39"/>
        <v>2.8698305788752167E-3</v>
      </c>
    </row>
    <row r="518" spans="7:13" x14ac:dyDescent="0.3">
      <c r="G518" s="68">
        <v>44210</v>
      </c>
      <c r="H518" s="70">
        <v>169.32252500000001</v>
      </c>
      <c r="I518" s="75">
        <f t="shared" ref="I518:I581" si="40">alpha*H517+(1-alpha)*I517</f>
        <v>171.44035123661811</v>
      </c>
      <c r="J518" s="82">
        <f t="shared" ref="J518:J581" si="41">H518-I518</f>
        <v>-2.1178262366181002</v>
      </c>
      <c r="K518" s="82">
        <f t="shared" ref="K518:K581" si="42">ABS(J518)</f>
        <v>2.1178262366181002</v>
      </c>
      <c r="L518" s="77">
        <f t="shared" ref="L518:L581" si="43">J518^2</f>
        <v>4.4851879685079856</v>
      </c>
      <c r="M518" s="67">
        <f t="shared" ref="M518:M581" si="44">K518/H518</f>
        <v>1.2507646201343266E-2</v>
      </c>
    </row>
    <row r="519" spans="7:13" x14ac:dyDescent="0.3">
      <c r="G519" s="68">
        <v>44211</v>
      </c>
      <c r="H519" s="70">
        <v>163.6389313</v>
      </c>
      <c r="I519" s="75">
        <f t="shared" si="40"/>
        <v>171.22856861295631</v>
      </c>
      <c r="J519" s="82">
        <f t="shared" si="41"/>
        <v>-7.5896373129563131</v>
      </c>
      <c r="K519" s="82">
        <f t="shared" si="42"/>
        <v>7.5896373129563131</v>
      </c>
      <c r="L519" s="77">
        <f t="shared" si="43"/>
        <v>57.602594542218725</v>
      </c>
      <c r="M519" s="67">
        <f t="shared" si="44"/>
        <v>4.6380389144941289E-2</v>
      </c>
    </row>
    <row r="520" spans="7:13" x14ac:dyDescent="0.3">
      <c r="G520" s="68">
        <v>44215</v>
      </c>
      <c r="H520" s="70">
        <v>167.90644839999999</v>
      </c>
      <c r="I520" s="75">
        <f t="shared" si="40"/>
        <v>170.4696048816607</v>
      </c>
      <c r="J520" s="82">
        <f t="shared" si="41"/>
        <v>-2.5631564816607124</v>
      </c>
      <c r="K520" s="82">
        <f t="shared" si="42"/>
        <v>2.5631564816607124</v>
      </c>
      <c r="L520" s="77">
        <f t="shared" si="43"/>
        <v>6.5697711494793216</v>
      </c>
      <c r="M520" s="67">
        <f t="shared" si="44"/>
        <v>1.5265384421416376E-2</v>
      </c>
    </row>
    <row r="521" spans="7:13" x14ac:dyDescent="0.3">
      <c r="G521" s="68">
        <v>44216</v>
      </c>
      <c r="H521" s="70">
        <v>167.1261749</v>
      </c>
      <c r="I521" s="75">
        <f t="shared" si="40"/>
        <v>170.21328923349463</v>
      </c>
      <c r="J521" s="82">
        <f t="shared" si="41"/>
        <v>-3.0871143334946396</v>
      </c>
      <c r="K521" s="82">
        <f t="shared" si="42"/>
        <v>3.0871143334946396</v>
      </c>
      <c r="L521" s="77">
        <f t="shared" si="43"/>
        <v>9.5302749080680531</v>
      </c>
      <c r="M521" s="67">
        <f t="shared" si="44"/>
        <v>1.8471758450415175E-2</v>
      </c>
    </row>
    <row r="522" spans="7:13" x14ac:dyDescent="0.3">
      <c r="G522" s="68">
        <v>44217</v>
      </c>
      <c r="H522" s="70">
        <v>167.79084779999999</v>
      </c>
      <c r="I522" s="75">
        <f t="shared" si="40"/>
        <v>169.90457780014515</v>
      </c>
      <c r="J522" s="82">
        <f t="shared" si="41"/>
        <v>-2.1137300001451536</v>
      </c>
      <c r="K522" s="82">
        <f t="shared" si="42"/>
        <v>2.1137300001451536</v>
      </c>
      <c r="L522" s="77">
        <f t="shared" si="43"/>
        <v>4.4678545135136307</v>
      </c>
      <c r="M522" s="67">
        <f t="shared" si="44"/>
        <v>1.2597409381139998E-2</v>
      </c>
    </row>
    <row r="523" spans="7:13" x14ac:dyDescent="0.3">
      <c r="G523" s="68">
        <v>44218</v>
      </c>
      <c r="H523" s="70">
        <v>163.47517400000001</v>
      </c>
      <c r="I523" s="75">
        <f t="shared" si="40"/>
        <v>169.69320480013064</v>
      </c>
      <c r="J523" s="82">
        <f t="shared" si="41"/>
        <v>-6.2180308001306344</v>
      </c>
      <c r="K523" s="82">
        <f t="shared" si="42"/>
        <v>6.2180308001306344</v>
      </c>
      <c r="L523" s="77">
        <f t="shared" si="43"/>
        <v>38.66390703137322</v>
      </c>
      <c r="M523" s="67">
        <f t="shared" si="44"/>
        <v>3.8036544925963096E-2</v>
      </c>
    </row>
    <row r="524" spans="7:13" x14ac:dyDescent="0.3">
      <c r="G524" s="68">
        <v>44221</v>
      </c>
      <c r="H524" s="70">
        <v>158.5622864</v>
      </c>
      <c r="I524" s="75">
        <f t="shared" si="40"/>
        <v>169.07140172011759</v>
      </c>
      <c r="J524" s="82">
        <f t="shared" si="41"/>
        <v>-10.509115320117587</v>
      </c>
      <c r="K524" s="82">
        <f t="shared" si="42"/>
        <v>10.509115320117587</v>
      </c>
      <c r="L524" s="77">
        <f t="shared" si="43"/>
        <v>110.44150481153018</v>
      </c>
      <c r="M524" s="67">
        <f t="shared" si="44"/>
        <v>6.6277521336987902E-2</v>
      </c>
    </row>
    <row r="525" spans="7:13" x14ac:dyDescent="0.3">
      <c r="G525" s="68">
        <v>44222</v>
      </c>
      <c r="H525" s="70">
        <v>162.71415709999999</v>
      </c>
      <c r="I525" s="75">
        <f t="shared" si="40"/>
        <v>168.02049018810584</v>
      </c>
      <c r="J525" s="82">
        <f t="shared" si="41"/>
        <v>-5.3063330881058448</v>
      </c>
      <c r="K525" s="82">
        <f t="shared" si="42"/>
        <v>5.3063330881058448</v>
      </c>
      <c r="L525" s="77">
        <f t="shared" si="43"/>
        <v>28.157170841926913</v>
      </c>
      <c r="M525" s="67">
        <f t="shared" si="44"/>
        <v>3.2611379259671343E-2</v>
      </c>
    </row>
    <row r="526" spans="7:13" x14ac:dyDescent="0.3">
      <c r="G526" s="68">
        <v>44223</v>
      </c>
      <c r="H526" s="70">
        <v>157.04985049999999</v>
      </c>
      <c r="I526" s="75">
        <f t="shared" si="40"/>
        <v>167.48985687929525</v>
      </c>
      <c r="J526" s="82">
        <f t="shared" si="41"/>
        <v>-10.440006379295255</v>
      </c>
      <c r="K526" s="82">
        <f t="shared" si="42"/>
        <v>10.440006379295255</v>
      </c>
      <c r="L526" s="77">
        <f t="shared" si="43"/>
        <v>108.99373319972563</v>
      </c>
      <c r="M526" s="67">
        <f t="shared" si="44"/>
        <v>6.6475748598660747E-2</v>
      </c>
    </row>
    <row r="527" spans="7:13" x14ac:dyDescent="0.3">
      <c r="G527" s="68">
        <v>44224</v>
      </c>
      <c r="H527" s="70">
        <v>155.08468629999999</v>
      </c>
      <c r="I527" s="75">
        <f t="shared" si="40"/>
        <v>166.44585624136573</v>
      </c>
      <c r="J527" s="82">
        <f t="shared" si="41"/>
        <v>-11.361169941365745</v>
      </c>
      <c r="K527" s="82">
        <f t="shared" si="42"/>
        <v>11.361169941365745</v>
      </c>
      <c r="L527" s="77">
        <f t="shared" si="43"/>
        <v>129.07618243659252</v>
      </c>
      <c r="M527" s="67">
        <f t="shared" si="44"/>
        <v>7.3257845196839047E-2</v>
      </c>
    </row>
    <row r="528" spans="7:13" x14ac:dyDescent="0.3">
      <c r="G528" s="68">
        <v>44225</v>
      </c>
      <c r="H528" s="70">
        <v>153.97685240000001</v>
      </c>
      <c r="I528" s="75">
        <f t="shared" si="40"/>
        <v>165.30973924722917</v>
      </c>
      <c r="J528" s="82">
        <f t="shared" si="41"/>
        <v>-11.332886847229162</v>
      </c>
      <c r="K528" s="82">
        <f t="shared" si="42"/>
        <v>11.332886847229162</v>
      </c>
      <c r="L528" s="77">
        <f t="shared" si="43"/>
        <v>128.43432429209972</v>
      </c>
      <c r="M528" s="67">
        <f t="shared" si="44"/>
        <v>7.3601237267720387E-2</v>
      </c>
    </row>
    <row r="529" spans="7:13" x14ac:dyDescent="0.3">
      <c r="G529" s="68">
        <v>44228</v>
      </c>
      <c r="H529" s="70">
        <v>158.1094971</v>
      </c>
      <c r="I529" s="75">
        <f t="shared" si="40"/>
        <v>164.17645056250626</v>
      </c>
      <c r="J529" s="82">
        <f t="shared" si="41"/>
        <v>-6.0669534625062624</v>
      </c>
      <c r="K529" s="82">
        <f t="shared" si="42"/>
        <v>6.0669534625062624</v>
      </c>
      <c r="L529" s="77">
        <f t="shared" si="43"/>
        <v>36.807924316216727</v>
      </c>
      <c r="M529" s="67">
        <f t="shared" si="44"/>
        <v>3.8371847193145382E-2</v>
      </c>
    </row>
    <row r="530" spans="7:13" x14ac:dyDescent="0.3">
      <c r="G530" s="68">
        <v>44229</v>
      </c>
      <c r="H530" s="70">
        <v>162.0687561</v>
      </c>
      <c r="I530" s="75">
        <f t="shared" si="40"/>
        <v>163.56975521625563</v>
      </c>
      <c r="J530" s="82">
        <f t="shared" si="41"/>
        <v>-1.5009991162556275</v>
      </c>
      <c r="K530" s="82">
        <f t="shared" si="42"/>
        <v>1.5009991162556275</v>
      </c>
      <c r="L530" s="77">
        <f t="shared" si="43"/>
        <v>2.2529983470001751</v>
      </c>
      <c r="M530" s="67">
        <f t="shared" si="44"/>
        <v>9.2614958760433626E-3</v>
      </c>
    </row>
    <row r="531" spans="7:13" x14ac:dyDescent="0.3">
      <c r="G531" s="68">
        <v>44230</v>
      </c>
      <c r="H531" s="70">
        <v>160.87422179999999</v>
      </c>
      <c r="I531" s="75">
        <f t="shared" si="40"/>
        <v>163.41965530463006</v>
      </c>
      <c r="J531" s="82">
        <f t="shared" si="41"/>
        <v>-2.5454335046300685</v>
      </c>
      <c r="K531" s="82">
        <f t="shared" si="42"/>
        <v>2.5454335046300685</v>
      </c>
      <c r="L531" s="77">
        <f t="shared" si="43"/>
        <v>6.479231726493313</v>
      </c>
      <c r="M531" s="67">
        <f t="shared" si="44"/>
        <v>1.5822507025361528E-2</v>
      </c>
    </row>
    <row r="532" spans="7:13" x14ac:dyDescent="0.3">
      <c r="G532" s="68">
        <v>44231</v>
      </c>
      <c r="H532" s="70">
        <v>158.80308529999999</v>
      </c>
      <c r="I532" s="75">
        <f t="shared" si="40"/>
        <v>163.16511195416706</v>
      </c>
      <c r="J532" s="82">
        <f t="shared" si="41"/>
        <v>-4.3620266541670674</v>
      </c>
      <c r="K532" s="82">
        <f t="shared" si="42"/>
        <v>4.3620266541670674</v>
      </c>
      <c r="L532" s="77">
        <f t="shared" si="43"/>
        <v>19.02727653166394</v>
      </c>
      <c r="M532" s="67">
        <f t="shared" si="44"/>
        <v>2.746814802701486E-2</v>
      </c>
    </row>
    <row r="533" spans="7:13" x14ac:dyDescent="0.3">
      <c r="G533" s="68">
        <v>44232</v>
      </c>
      <c r="H533" s="70">
        <v>162.36737059999999</v>
      </c>
      <c r="I533" s="75">
        <f t="shared" si="40"/>
        <v>162.72890928875037</v>
      </c>
      <c r="J533" s="82">
        <f t="shared" si="41"/>
        <v>-0.36153868875038597</v>
      </c>
      <c r="K533" s="82">
        <f t="shared" si="42"/>
        <v>0.36153868875038597</v>
      </c>
      <c r="L533" s="77">
        <f t="shared" si="43"/>
        <v>0.13071022346334846</v>
      </c>
      <c r="M533" s="67">
        <f t="shared" si="44"/>
        <v>2.226670835491044E-3</v>
      </c>
    </row>
    <row r="534" spans="7:13" x14ac:dyDescent="0.3">
      <c r="G534" s="68">
        <v>44235</v>
      </c>
      <c r="H534" s="70">
        <v>163.3692169</v>
      </c>
      <c r="I534" s="75">
        <f t="shared" si="40"/>
        <v>162.69275541987534</v>
      </c>
      <c r="J534" s="82">
        <f t="shared" si="41"/>
        <v>0.67646148012465801</v>
      </c>
      <c r="K534" s="82">
        <f t="shared" si="42"/>
        <v>0.67646148012465801</v>
      </c>
      <c r="L534" s="77">
        <f t="shared" si="43"/>
        <v>0.4576001340924431</v>
      </c>
      <c r="M534" s="67">
        <f t="shared" si="44"/>
        <v>4.1406912082998298E-3</v>
      </c>
    </row>
    <row r="535" spans="7:13" x14ac:dyDescent="0.3">
      <c r="G535" s="68">
        <v>44236</v>
      </c>
      <c r="H535" s="70">
        <v>166.61560059999999</v>
      </c>
      <c r="I535" s="75">
        <f t="shared" si="40"/>
        <v>162.76040156788781</v>
      </c>
      <c r="J535" s="82">
        <f t="shared" si="41"/>
        <v>3.8551990321121821</v>
      </c>
      <c r="K535" s="82">
        <f t="shared" si="42"/>
        <v>3.8551990321121821</v>
      </c>
      <c r="L535" s="77">
        <f t="shared" si="43"/>
        <v>14.862559577198706</v>
      </c>
      <c r="M535" s="67">
        <f t="shared" si="44"/>
        <v>2.3138283679494668E-2</v>
      </c>
    </row>
    <row r="536" spans="7:13" x14ac:dyDescent="0.3">
      <c r="G536" s="68">
        <v>44237</v>
      </c>
      <c r="H536" s="70">
        <v>163.52334590000001</v>
      </c>
      <c r="I536" s="75">
        <f t="shared" si="40"/>
        <v>163.14592147109903</v>
      </c>
      <c r="J536" s="82">
        <f t="shared" si="41"/>
        <v>0.37742442890098005</v>
      </c>
      <c r="K536" s="82">
        <f t="shared" si="42"/>
        <v>0.37742442890098005</v>
      </c>
      <c r="L536" s="77">
        <f t="shared" si="43"/>
        <v>0.14244919953123095</v>
      </c>
      <c r="M536" s="67">
        <f t="shared" si="44"/>
        <v>2.3080767264375066E-3</v>
      </c>
    </row>
    <row r="537" spans="7:13" x14ac:dyDescent="0.3">
      <c r="G537" s="68">
        <v>44238</v>
      </c>
      <c r="H537" s="70">
        <v>171.65376280000001</v>
      </c>
      <c r="I537" s="75">
        <f t="shared" si="40"/>
        <v>163.18366391398914</v>
      </c>
      <c r="J537" s="82">
        <f t="shared" si="41"/>
        <v>8.4700988860108737</v>
      </c>
      <c r="K537" s="82">
        <f t="shared" si="42"/>
        <v>8.4700988860108737</v>
      </c>
      <c r="L537" s="77">
        <f t="shared" si="43"/>
        <v>71.74257513880265</v>
      </c>
      <c r="M537" s="67">
        <f t="shared" si="44"/>
        <v>4.9344090964552237E-2</v>
      </c>
    </row>
    <row r="538" spans="7:13" x14ac:dyDescent="0.3">
      <c r="G538" s="68">
        <v>44239</v>
      </c>
      <c r="H538" s="70">
        <v>170.58447269999999</v>
      </c>
      <c r="I538" s="75">
        <f t="shared" si="40"/>
        <v>164.03067380259023</v>
      </c>
      <c r="J538" s="82">
        <f t="shared" si="41"/>
        <v>6.553798897409763</v>
      </c>
      <c r="K538" s="82">
        <f t="shared" si="42"/>
        <v>6.553798897409763</v>
      </c>
      <c r="L538" s="77">
        <f t="shared" si="43"/>
        <v>42.952279987689423</v>
      </c>
      <c r="M538" s="67">
        <f t="shared" si="44"/>
        <v>3.8419668529477848E-2</v>
      </c>
    </row>
    <row r="539" spans="7:13" x14ac:dyDescent="0.3">
      <c r="G539" s="68">
        <v>44243</v>
      </c>
      <c r="H539" s="70">
        <v>172.60742189999999</v>
      </c>
      <c r="I539" s="75">
        <f t="shared" si="40"/>
        <v>164.6860536923312</v>
      </c>
      <c r="J539" s="82">
        <f t="shared" si="41"/>
        <v>7.9213682076687917</v>
      </c>
      <c r="K539" s="82">
        <f t="shared" si="42"/>
        <v>7.9213682076687917</v>
      </c>
      <c r="L539" s="77">
        <f t="shared" si="43"/>
        <v>62.748074281465883</v>
      </c>
      <c r="M539" s="67">
        <f t="shared" si="44"/>
        <v>4.5892396285589804E-2</v>
      </c>
    </row>
    <row r="540" spans="7:13" x14ac:dyDescent="0.3">
      <c r="G540" s="68">
        <v>44244</v>
      </c>
      <c r="H540" s="70">
        <v>170.02575680000001</v>
      </c>
      <c r="I540" s="75">
        <f t="shared" si="40"/>
        <v>165.4781905130981</v>
      </c>
      <c r="J540" s="82">
        <f t="shared" si="41"/>
        <v>4.5475662869019118</v>
      </c>
      <c r="K540" s="82">
        <f t="shared" si="42"/>
        <v>4.5475662869019118</v>
      </c>
      <c r="L540" s="77">
        <f t="shared" si="43"/>
        <v>20.680359133766842</v>
      </c>
      <c r="M540" s="67">
        <f t="shared" si="44"/>
        <v>2.6746337569614108E-2</v>
      </c>
    </row>
    <row r="541" spans="7:13" x14ac:dyDescent="0.3">
      <c r="G541" s="68">
        <v>44245</v>
      </c>
      <c r="H541" s="70">
        <v>168.56149289999999</v>
      </c>
      <c r="I541" s="75">
        <f t="shared" si="40"/>
        <v>165.9329471417883</v>
      </c>
      <c r="J541" s="82">
        <f t="shared" si="41"/>
        <v>2.6285457582116862</v>
      </c>
      <c r="K541" s="82">
        <f t="shared" si="42"/>
        <v>2.6285457582116862</v>
      </c>
      <c r="L541" s="77">
        <f t="shared" si="43"/>
        <v>6.9092528030126488</v>
      </c>
      <c r="M541" s="67">
        <f t="shared" si="44"/>
        <v>1.5593987173399592E-2</v>
      </c>
    </row>
    <row r="542" spans="7:13" x14ac:dyDescent="0.3">
      <c r="G542" s="68">
        <v>44246</v>
      </c>
      <c r="H542" s="70">
        <v>171.48999019999999</v>
      </c>
      <c r="I542" s="75">
        <f t="shared" si="40"/>
        <v>166.19580171760947</v>
      </c>
      <c r="J542" s="82">
        <f t="shared" si="41"/>
        <v>5.2941884823905241</v>
      </c>
      <c r="K542" s="82">
        <f t="shared" si="42"/>
        <v>5.2941884823905241</v>
      </c>
      <c r="L542" s="77">
        <f t="shared" si="43"/>
        <v>28.02843168707648</v>
      </c>
      <c r="M542" s="67">
        <f t="shared" si="44"/>
        <v>3.0871705550954798E-2</v>
      </c>
    </row>
    <row r="543" spans="7:13" x14ac:dyDescent="0.3">
      <c r="G543" s="68">
        <v>44249</v>
      </c>
      <c r="H543" s="70">
        <v>170.9312592</v>
      </c>
      <c r="I543" s="75">
        <f t="shared" si="40"/>
        <v>166.72522056584853</v>
      </c>
      <c r="J543" s="82">
        <f t="shared" si="41"/>
        <v>4.2060386341514686</v>
      </c>
      <c r="K543" s="82">
        <f t="shared" si="42"/>
        <v>4.2060386341514686</v>
      </c>
      <c r="L543" s="77">
        <f t="shared" si="43"/>
        <v>17.690760991974752</v>
      </c>
      <c r="M543" s="67">
        <f t="shared" si="44"/>
        <v>2.460660884285739E-2</v>
      </c>
    </row>
    <row r="544" spans="7:13" x14ac:dyDescent="0.3">
      <c r="G544" s="68">
        <v>44250</v>
      </c>
      <c r="H544" s="70">
        <v>170.57484439999999</v>
      </c>
      <c r="I544" s="75">
        <f t="shared" si="40"/>
        <v>167.14582442926368</v>
      </c>
      <c r="J544" s="82">
        <f t="shared" si="41"/>
        <v>3.4290199707363058</v>
      </c>
      <c r="K544" s="82">
        <f t="shared" si="42"/>
        <v>3.4290199707363058</v>
      </c>
      <c r="L544" s="77">
        <f t="shared" si="43"/>
        <v>11.758177959708416</v>
      </c>
      <c r="M544" s="67">
        <f t="shared" si="44"/>
        <v>2.0102729583590967E-2</v>
      </c>
    </row>
    <row r="545" spans="7:13" x14ac:dyDescent="0.3">
      <c r="G545" s="68">
        <v>44251</v>
      </c>
      <c r="H545" s="70">
        <v>169.75602720000001</v>
      </c>
      <c r="I545" s="75">
        <f t="shared" si="40"/>
        <v>167.48872642633731</v>
      </c>
      <c r="J545" s="82">
        <f t="shared" si="41"/>
        <v>2.2673007736626971</v>
      </c>
      <c r="K545" s="82">
        <f t="shared" si="42"/>
        <v>2.2673007736626971</v>
      </c>
      <c r="L545" s="77">
        <f t="shared" si="43"/>
        <v>5.1406527982514651</v>
      </c>
      <c r="M545" s="67">
        <f t="shared" si="44"/>
        <v>1.3356231357791206E-2</v>
      </c>
    </row>
    <row r="546" spans="7:13" x14ac:dyDescent="0.3">
      <c r="G546" s="68">
        <v>44252</v>
      </c>
      <c r="H546" s="70">
        <v>171.00834660000001</v>
      </c>
      <c r="I546" s="75">
        <f t="shared" si="40"/>
        <v>167.71545650370359</v>
      </c>
      <c r="J546" s="82">
        <f t="shared" si="41"/>
        <v>3.2928900962964178</v>
      </c>
      <c r="K546" s="82">
        <f t="shared" si="42"/>
        <v>3.2928900962964178</v>
      </c>
      <c r="L546" s="77">
        <f t="shared" si="43"/>
        <v>10.843125186287033</v>
      </c>
      <c r="M546" s="67">
        <f t="shared" si="44"/>
        <v>1.9255727347617182E-2</v>
      </c>
    </row>
    <row r="547" spans="7:13" x14ac:dyDescent="0.3">
      <c r="G547" s="68">
        <v>44253</v>
      </c>
      <c r="H547" s="70">
        <v>169.19729609999999</v>
      </c>
      <c r="I547" s="75">
        <f t="shared" si="40"/>
        <v>168.04474551333325</v>
      </c>
      <c r="J547" s="82">
        <f t="shared" si="41"/>
        <v>1.1525505866667345</v>
      </c>
      <c r="K547" s="82">
        <f t="shared" si="42"/>
        <v>1.1525505866667345</v>
      </c>
      <c r="L547" s="77">
        <f t="shared" si="43"/>
        <v>1.3283728548258338</v>
      </c>
      <c r="M547" s="67">
        <f t="shared" si="44"/>
        <v>6.8118735537330763E-3</v>
      </c>
    </row>
    <row r="548" spans="7:13" x14ac:dyDescent="0.3">
      <c r="G548" s="68">
        <v>44256</v>
      </c>
      <c r="H548" s="70">
        <v>171.056488</v>
      </c>
      <c r="I548" s="75">
        <f t="shared" si="40"/>
        <v>168.16000057199992</v>
      </c>
      <c r="J548" s="82">
        <f t="shared" si="41"/>
        <v>2.8964874280000856</v>
      </c>
      <c r="K548" s="82">
        <f t="shared" si="42"/>
        <v>2.8964874280000856</v>
      </c>
      <c r="L548" s="77">
        <f t="shared" si="43"/>
        <v>8.3896394205625509</v>
      </c>
      <c r="M548" s="67">
        <f t="shared" si="44"/>
        <v>1.6932929360738924E-2</v>
      </c>
    </row>
    <row r="549" spans="7:13" x14ac:dyDescent="0.3">
      <c r="G549" s="68">
        <v>44257</v>
      </c>
      <c r="H549" s="70">
        <v>169.83306880000001</v>
      </c>
      <c r="I549" s="75">
        <f t="shared" si="40"/>
        <v>168.44964931479993</v>
      </c>
      <c r="J549" s="82">
        <f t="shared" si="41"/>
        <v>1.3834194852000792</v>
      </c>
      <c r="K549" s="82">
        <f t="shared" si="42"/>
        <v>1.3834194852000792</v>
      </c>
      <c r="L549" s="77">
        <f t="shared" si="43"/>
        <v>1.913849472031252</v>
      </c>
      <c r="M549" s="67">
        <f t="shared" si="44"/>
        <v>8.1457603926902555E-3</v>
      </c>
    </row>
    <row r="550" spans="7:13" x14ac:dyDescent="0.3">
      <c r="G550" s="68">
        <v>44258</v>
      </c>
      <c r="H550" s="70">
        <v>168.07983400000001</v>
      </c>
      <c r="I550" s="75">
        <f t="shared" si="40"/>
        <v>168.58799126331996</v>
      </c>
      <c r="J550" s="82">
        <f t="shared" si="41"/>
        <v>-0.50815726331995847</v>
      </c>
      <c r="K550" s="82">
        <f t="shared" si="42"/>
        <v>0.50815726331995847</v>
      </c>
      <c r="L550" s="77">
        <f t="shared" si="43"/>
        <v>0.2582238042648296</v>
      </c>
      <c r="M550" s="67">
        <f t="shared" si="44"/>
        <v>3.0233089313971982E-3</v>
      </c>
    </row>
    <row r="551" spans="7:13" x14ac:dyDescent="0.3">
      <c r="G551" s="68">
        <v>44259</v>
      </c>
      <c r="H551" s="70">
        <v>160.98019410000001</v>
      </c>
      <c r="I551" s="75">
        <f t="shared" si="40"/>
        <v>168.53717553698797</v>
      </c>
      <c r="J551" s="82">
        <f t="shared" si="41"/>
        <v>-7.556981436987968</v>
      </c>
      <c r="K551" s="82">
        <f t="shared" si="42"/>
        <v>7.556981436987968</v>
      </c>
      <c r="L551" s="77">
        <f t="shared" si="43"/>
        <v>57.107968438980734</v>
      </c>
      <c r="M551" s="67">
        <f t="shared" si="44"/>
        <v>4.6943547802493102E-2</v>
      </c>
    </row>
    <row r="552" spans="7:13" x14ac:dyDescent="0.3">
      <c r="G552" s="68">
        <v>44260</v>
      </c>
      <c r="H552" s="70">
        <v>157.48335270000001</v>
      </c>
      <c r="I552" s="75">
        <f t="shared" si="40"/>
        <v>167.78147739328918</v>
      </c>
      <c r="J552" s="82">
        <f t="shared" si="41"/>
        <v>-10.298124693289168</v>
      </c>
      <c r="K552" s="82">
        <f t="shared" si="42"/>
        <v>10.298124693289168</v>
      </c>
      <c r="L552" s="77">
        <f t="shared" si="43"/>
        <v>106.05137219853212</v>
      </c>
      <c r="M552" s="67">
        <f t="shared" si="44"/>
        <v>6.5391830417191557E-2</v>
      </c>
    </row>
    <row r="553" spans="7:13" x14ac:dyDescent="0.3">
      <c r="G553" s="68">
        <v>44263</v>
      </c>
      <c r="H553" s="70">
        <v>159.89163210000001</v>
      </c>
      <c r="I553" s="75">
        <f t="shared" si="40"/>
        <v>166.75166492396028</v>
      </c>
      <c r="J553" s="82">
        <f t="shared" si="41"/>
        <v>-6.8600328239602675</v>
      </c>
      <c r="K553" s="82">
        <f t="shared" si="42"/>
        <v>6.8600328239602675</v>
      </c>
      <c r="L553" s="77">
        <f t="shared" si="43"/>
        <v>47.060050345812279</v>
      </c>
      <c r="M553" s="67">
        <f t="shared" si="44"/>
        <v>4.290426418106634E-2</v>
      </c>
    </row>
    <row r="554" spans="7:13" x14ac:dyDescent="0.3">
      <c r="G554" s="68">
        <v>44264</v>
      </c>
      <c r="H554" s="70">
        <v>157.4158936</v>
      </c>
      <c r="I554" s="75">
        <f t="shared" si="40"/>
        <v>166.06566164156425</v>
      </c>
      <c r="J554" s="82">
        <f t="shared" si="41"/>
        <v>-8.6497680415642435</v>
      </c>
      <c r="K554" s="82">
        <f t="shared" si="42"/>
        <v>8.6497680415642435</v>
      </c>
      <c r="L554" s="77">
        <f t="shared" si="43"/>
        <v>74.818487172866128</v>
      </c>
      <c r="M554" s="67">
        <f t="shared" si="44"/>
        <v>5.4948505158847846E-2</v>
      </c>
    </row>
    <row r="555" spans="7:13" x14ac:dyDescent="0.3">
      <c r="G555" s="68">
        <v>44265</v>
      </c>
      <c r="H555" s="70">
        <v>166.8082733</v>
      </c>
      <c r="I555" s="75">
        <f t="shared" si="40"/>
        <v>165.20068483740783</v>
      </c>
      <c r="J555" s="82">
        <f t="shared" si="41"/>
        <v>1.6075884625921617</v>
      </c>
      <c r="K555" s="82">
        <f t="shared" si="42"/>
        <v>1.6075884625921617</v>
      </c>
      <c r="L555" s="77">
        <f t="shared" si="43"/>
        <v>2.5843406650594303</v>
      </c>
      <c r="M555" s="67">
        <f t="shared" si="44"/>
        <v>9.6373425057938167E-3</v>
      </c>
    </row>
    <row r="556" spans="7:13" x14ac:dyDescent="0.3">
      <c r="G556" s="68">
        <v>44266</v>
      </c>
      <c r="H556" s="70">
        <v>173.36846919999999</v>
      </c>
      <c r="I556" s="75">
        <f t="shared" si="40"/>
        <v>165.36144368366706</v>
      </c>
      <c r="J556" s="82">
        <f t="shared" si="41"/>
        <v>8.0070255163329307</v>
      </c>
      <c r="K556" s="82">
        <f t="shared" si="42"/>
        <v>8.0070255163329307</v>
      </c>
      <c r="L556" s="77">
        <f t="shared" si="43"/>
        <v>64.112457619206637</v>
      </c>
      <c r="M556" s="67">
        <f t="shared" si="44"/>
        <v>4.6185015956367058E-2</v>
      </c>
    </row>
    <row r="557" spans="7:13" x14ac:dyDescent="0.3">
      <c r="G557" s="68">
        <v>44267</v>
      </c>
      <c r="H557" s="70">
        <v>173.50332639999999</v>
      </c>
      <c r="I557" s="75">
        <f t="shared" si="40"/>
        <v>166.16214623530036</v>
      </c>
      <c r="J557" s="82">
        <f t="shared" si="41"/>
        <v>7.3411801646996366</v>
      </c>
      <c r="K557" s="82">
        <f t="shared" si="42"/>
        <v>7.3411801646996366</v>
      </c>
      <c r="L557" s="77">
        <f t="shared" si="43"/>
        <v>53.892926210579382</v>
      </c>
      <c r="M557" s="67">
        <f t="shared" si="44"/>
        <v>4.2311466396759742E-2</v>
      </c>
    </row>
    <row r="558" spans="7:13" x14ac:dyDescent="0.3">
      <c r="G558" s="68">
        <v>44270</v>
      </c>
      <c r="H558" s="70">
        <v>168.35922239999999</v>
      </c>
      <c r="I558" s="75">
        <f t="shared" si="40"/>
        <v>166.89626425177033</v>
      </c>
      <c r="J558" s="82">
        <f t="shared" si="41"/>
        <v>1.4629581482296601</v>
      </c>
      <c r="K558" s="82">
        <f t="shared" si="42"/>
        <v>1.4629581482296601</v>
      </c>
      <c r="L558" s="77">
        <f t="shared" si="43"/>
        <v>2.1402465434715561</v>
      </c>
      <c r="M558" s="67">
        <f t="shared" si="44"/>
        <v>8.6895040697791918E-3</v>
      </c>
    </row>
    <row r="559" spans="7:13" x14ac:dyDescent="0.3">
      <c r="G559" s="68">
        <v>44271</v>
      </c>
      <c r="H559" s="70">
        <v>165.3440094</v>
      </c>
      <c r="I559" s="75">
        <f t="shared" si="40"/>
        <v>167.0425600665933</v>
      </c>
      <c r="J559" s="82">
        <f t="shared" si="41"/>
        <v>-1.6985506665932917</v>
      </c>
      <c r="K559" s="82">
        <f t="shared" si="42"/>
        <v>1.6985506665932917</v>
      </c>
      <c r="L559" s="77">
        <f t="shared" si="43"/>
        <v>2.8850743669845156</v>
      </c>
      <c r="M559" s="67">
        <f t="shared" si="44"/>
        <v>1.0272828587845359E-2</v>
      </c>
    </row>
    <row r="560" spans="7:13" x14ac:dyDescent="0.3">
      <c r="G560" s="68">
        <v>44272</v>
      </c>
      <c r="H560" s="70">
        <v>165.7774963</v>
      </c>
      <c r="I560" s="75">
        <f t="shared" si="40"/>
        <v>166.87270499993397</v>
      </c>
      <c r="J560" s="82">
        <f t="shared" si="41"/>
        <v>-1.095208699933977</v>
      </c>
      <c r="K560" s="82">
        <f t="shared" si="42"/>
        <v>1.095208699933977</v>
      </c>
      <c r="L560" s="77">
        <f t="shared" si="43"/>
        <v>1.199482096411072</v>
      </c>
      <c r="M560" s="67">
        <f t="shared" si="44"/>
        <v>6.6064980131683715E-3</v>
      </c>
    </row>
    <row r="561" spans="7:13" x14ac:dyDescent="0.3">
      <c r="G561" s="68">
        <v>44273</v>
      </c>
      <c r="H561" s="70">
        <v>164.25546259999999</v>
      </c>
      <c r="I561" s="75">
        <f t="shared" si="40"/>
        <v>166.76318412994058</v>
      </c>
      <c r="J561" s="82">
        <f t="shared" si="41"/>
        <v>-2.5077215299405964</v>
      </c>
      <c r="K561" s="82">
        <f t="shared" si="42"/>
        <v>2.5077215299405964</v>
      </c>
      <c r="L561" s="77">
        <f t="shared" si="43"/>
        <v>6.2886672717276051</v>
      </c>
      <c r="M561" s="67">
        <f t="shared" si="44"/>
        <v>1.5267203234801864E-2</v>
      </c>
    </row>
    <row r="562" spans="7:13" x14ac:dyDescent="0.3">
      <c r="G562" s="68">
        <v>44274</v>
      </c>
      <c r="H562" s="70">
        <v>161.99166869999999</v>
      </c>
      <c r="I562" s="75">
        <f t="shared" si="40"/>
        <v>166.51241197694654</v>
      </c>
      <c r="J562" s="82">
        <f t="shared" si="41"/>
        <v>-4.520743276946547</v>
      </c>
      <c r="K562" s="82">
        <f t="shared" si="42"/>
        <v>4.520743276946547</v>
      </c>
      <c r="L562" s="77">
        <f t="shared" si="43"/>
        <v>20.437119776057404</v>
      </c>
      <c r="M562" s="67">
        <f t="shared" si="44"/>
        <v>2.7907257905458858E-2</v>
      </c>
    </row>
    <row r="563" spans="7:13" x14ac:dyDescent="0.3">
      <c r="G563" s="68">
        <v>44277</v>
      </c>
      <c r="H563" s="70">
        <v>160.48890689999999</v>
      </c>
      <c r="I563" s="75">
        <f t="shared" si="40"/>
        <v>166.06033764925189</v>
      </c>
      <c r="J563" s="82">
        <f t="shared" si="41"/>
        <v>-5.5714307492519026</v>
      </c>
      <c r="K563" s="82">
        <f t="shared" si="42"/>
        <v>5.5714307492519026</v>
      </c>
      <c r="L563" s="77">
        <f t="shared" si="43"/>
        <v>31.040840593709618</v>
      </c>
      <c r="M563" s="67">
        <f t="shared" si="44"/>
        <v>3.4715363552967803E-2</v>
      </c>
    </row>
    <row r="564" spans="7:13" x14ac:dyDescent="0.3">
      <c r="G564" s="68">
        <v>44278</v>
      </c>
      <c r="H564" s="70">
        <v>160.76823429999999</v>
      </c>
      <c r="I564" s="75">
        <f t="shared" si="40"/>
        <v>165.50319457432673</v>
      </c>
      <c r="J564" s="82">
        <f t="shared" si="41"/>
        <v>-4.7349602743267383</v>
      </c>
      <c r="K564" s="82">
        <f t="shared" si="42"/>
        <v>4.7349602743267383</v>
      </c>
      <c r="L564" s="77">
        <f t="shared" si="43"/>
        <v>22.419848799452339</v>
      </c>
      <c r="M564" s="67">
        <f t="shared" si="44"/>
        <v>2.9452088560549292E-2</v>
      </c>
    </row>
    <row r="565" spans="7:13" x14ac:dyDescent="0.3">
      <c r="G565" s="68">
        <v>44279</v>
      </c>
      <c r="H565" s="70">
        <v>158.3021698</v>
      </c>
      <c r="I565" s="75">
        <f t="shared" si="40"/>
        <v>165.02969854689405</v>
      </c>
      <c r="J565" s="82">
        <f t="shared" si="41"/>
        <v>-6.7275287468940519</v>
      </c>
      <c r="K565" s="82">
        <f t="shared" si="42"/>
        <v>6.7275287468940519</v>
      </c>
      <c r="L565" s="77">
        <f t="shared" si="43"/>
        <v>45.259643040285852</v>
      </c>
      <c r="M565" s="67">
        <f t="shared" si="44"/>
        <v>4.249801980221532E-2</v>
      </c>
    </row>
    <row r="566" spans="7:13" x14ac:dyDescent="0.3">
      <c r="G566" s="68">
        <v>44280</v>
      </c>
      <c r="H566" s="70">
        <v>149.99836730000001</v>
      </c>
      <c r="I566" s="75">
        <f t="shared" si="40"/>
        <v>164.35694567220463</v>
      </c>
      <c r="J566" s="82">
        <f t="shared" si="41"/>
        <v>-14.358578372204619</v>
      </c>
      <c r="K566" s="82">
        <f t="shared" si="42"/>
        <v>14.358578372204619</v>
      </c>
      <c r="L566" s="77">
        <f t="shared" si="43"/>
        <v>206.16877287074223</v>
      </c>
      <c r="M566" s="67">
        <f t="shared" si="44"/>
        <v>9.5724897748301147E-2</v>
      </c>
    </row>
    <row r="567" spans="7:13" x14ac:dyDescent="0.3">
      <c r="G567" s="68">
        <v>44281</v>
      </c>
      <c r="H567" s="70">
        <v>150.34516909999999</v>
      </c>
      <c r="I567" s="75">
        <f t="shared" si="40"/>
        <v>162.92108783498418</v>
      </c>
      <c r="J567" s="82">
        <f t="shared" si="41"/>
        <v>-12.575918734984185</v>
      </c>
      <c r="K567" s="82">
        <f t="shared" si="42"/>
        <v>12.575918734984185</v>
      </c>
      <c r="L567" s="77">
        <f t="shared" si="43"/>
        <v>158.15373202892624</v>
      </c>
      <c r="M567" s="67">
        <f t="shared" si="44"/>
        <v>8.3646975890655242E-2</v>
      </c>
    </row>
    <row r="568" spans="7:13" x14ac:dyDescent="0.3">
      <c r="G568" s="68">
        <v>44284</v>
      </c>
      <c r="H568" s="70">
        <v>150.5667114</v>
      </c>
      <c r="I568" s="75">
        <f t="shared" si="40"/>
        <v>161.66349596148578</v>
      </c>
      <c r="J568" s="82">
        <f t="shared" si="41"/>
        <v>-11.096784561485777</v>
      </c>
      <c r="K568" s="82">
        <f t="shared" si="42"/>
        <v>11.096784561485777</v>
      </c>
      <c r="L568" s="77">
        <f t="shared" si="43"/>
        <v>123.13862760402908</v>
      </c>
      <c r="M568" s="67">
        <f t="shared" si="44"/>
        <v>7.3700119092099503E-2</v>
      </c>
    </row>
    <row r="569" spans="7:13" x14ac:dyDescent="0.3">
      <c r="G569" s="68">
        <v>44285</v>
      </c>
      <c r="H569" s="70">
        <v>149.62266539999999</v>
      </c>
      <c r="I569" s="75">
        <f t="shared" si="40"/>
        <v>160.55381750533721</v>
      </c>
      <c r="J569" s="82">
        <f t="shared" si="41"/>
        <v>-10.931152105337219</v>
      </c>
      <c r="K569" s="82">
        <f t="shared" si="42"/>
        <v>10.931152105337219</v>
      </c>
      <c r="L569" s="77">
        <f t="shared" si="43"/>
        <v>119.49008635001832</v>
      </c>
      <c r="M569" s="67">
        <f t="shared" si="44"/>
        <v>7.3058129770071714E-2</v>
      </c>
    </row>
    <row r="570" spans="7:13" x14ac:dyDescent="0.3">
      <c r="G570" s="68">
        <v>44286</v>
      </c>
      <c r="H570" s="70">
        <v>151.25065609999999</v>
      </c>
      <c r="I570" s="75">
        <f t="shared" si="40"/>
        <v>159.4607022948035</v>
      </c>
      <c r="J570" s="82">
        <f t="shared" si="41"/>
        <v>-8.2100461948035104</v>
      </c>
      <c r="K570" s="82">
        <f t="shared" si="42"/>
        <v>8.2100461948035104</v>
      </c>
      <c r="L570" s="77">
        <f t="shared" si="43"/>
        <v>67.404858520807593</v>
      </c>
      <c r="M570" s="67">
        <f t="shared" si="44"/>
        <v>5.4281061692554942E-2</v>
      </c>
    </row>
    <row r="571" spans="7:13" x14ac:dyDescent="0.3">
      <c r="G571" s="68">
        <v>44287</v>
      </c>
      <c r="H571" s="70">
        <v>155.3062439</v>
      </c>
      <c r="I571" s="75">
        <f t="shared" si="40"/>
        <v>158.63969767532316</v>
      </c>
      <c r="J571" s="82">
        <f t="shared" si="41"/>
        <v>-3.3334537753231643</v>
      </c>
      <c r="K571" s="82">
        <f t="shared" si="42"/>
        <v>3.3334537753231643</v>
      </c>
      <c r="L571" s="77">
        <f t="shared" si="43"/>
        <v>11.111914072216257</v>
      </c>
      <c r="M571" s="67">
        <f t="shared" si="44"/>
        <v>2.1463746026009999E-2</v>
      </c>
    </row>
    <row r="572" spans="7:13" x14ac:dyDescent="0.3">
      <c r="G572" s="68">
        <v>44291</v>
      </c>
      <c r="H572" s="70">
        <v>158.25398250000001</v>
      </c>
      <c r="I572" s="75">
        <f t="shared" si="40"/>
        <v>158.30635229779085</v>
      </c>
      <c r="J572" s="82">
        <f t="shared" si="41"/>
        <v>-5.2369797790845496E-2</v>
      </c>
      <c r="K572" s="82">
        <f t="shared" si="42"/>
        <v>5.2369797790845496E-2</v>
      </c>
      <c r="L572" s="77">
        <f t="shared" si="43"/>
        <v>2.7425957206540456E-3</v>
      </c>
      <c r="M572" s="67">
        <f t="shared" si="44"/>
        <v>3.3092246377335554E-4</v>
      </c>
    </row>
    <row r="573" spans="7:13" x14ac:dyDescent="0.3">
      <c r="G573" s="68">
        <v>44292</v>
      </c>
      <c r="H573" s="70">
        <v>156.91499329999999</v>
      </c>
      <c r="I573" s="75">
        <f t="shared" si="40"/>
        <v>158.30111531801177</v>
      </c>
      <c r="J573" s="82">
        <f t="shared" si="41"/>
        <v>-1.3861220180117755</v>
      </c>
      <c r="K573" s="82">
        <f t="shared" si="42"/>
        <v>1.3861220180117755</v>
      </c>
      <c r="L573" s="77">
        <f t="shared" si="43"/>
        <v>1.9213342488170368</v>
      </c>
      <c r="M573" s="67">
        <f t="shared" si="44"/>
        <v>8.8335855539419354E-3</v>
      </c>
    </row>
    <row r="574" spans="7:13" x14ac:dyDescent="0.3">
      <c r="G574" s="68">
        <v>44293</v>
      </c>
      <c r="H574" s="70">
        <v>155.61447140000001</v>
      </c>
      <c r="I574" s="75">
        <f t="shared" si="40"/>
        <v>158.16250311621059</v>
      </c>
      <c r="J574" s="82">
        <f t="shared" si="41"/>
        <v>-2.5480317162105734</v>
      </c>
      <c r="K574" s="82">
        <f t="shared" si="42"/>
        <v>2.5480317162105734</v>
      </c>
      <c r="L574" s="77">
        <f t="shared" si="43"/>
        <v>6.4924656268150001</v>
      </c>
      <c r="M574" s="67">
        <f t="shared" si="44"/>
        <v>1.637400232309354E-2</v>
      </c>
    </row>
    <row r="575" spans="7:13" x14ac:dyDescent="0.3">
      <c r="G575" s="68">
        <v>44294</v>
      </c>
      <c r="H575" s="70">
        <v>158.6874847</v>
      </c>
      <c r="I575" s="75">
        <f t="shared" si="40"/>
        <v>157.90769994458955</v>
      </c>
      <c r="J575" s="82">
        <f t="shared" si="41"/>
        <v>0.77978475541044645</v>
      </c>
      <c r="K575" s="82">
        <f t="shared" si="42"/>
        <v>0.77978475541044645</v>
      </c>
      <c r="L575" s="77">
        <f t="shared" si="43"/>
        <v>0.60806426477052977</v>
      </c>
      <c r="M575" s="67">
        <f t="shared" si="44"/>
        <v>4.9139650608530094E-3</v>
      </c>
    </row>
    <row r="576" spans="7:13" x14ac:dyDescent="0.3">
      <c r="G576" s="68">
        <v>44295</v>
      </c>
      <c r="H576" s="70">
        <v>160.7104645</v>
      </c>
      <c r="I576" s="75">
        <f t="shared" si="40"/>
        <v>157.98567842013063</v>
      </c>
      <c r="J576" s="82">
        <f t="shared" si="41"/>
        <v>2.724786079869375</v>
      </c>
      <c r="K576" s="82">
        <f t="shared" si="42"/>
        <v>2.724786079869375</v>
      </c>
      <c r="L576" s="77">
        <f t="shared" si="43"/>
        <v>7.4244591810499161</v>
      </c>
      <c r="M576" s="67">
        <f t="shared" si="44"/>
        <v>1.695462761772663E-2</v>
      </c>
    </row>
    <row r="577" spans="7:13" x14ac:dyDescent="0.3">
      <c r="G577" s="68">
        <v>44298</v>
      </c>
      <c r="H577" s="70">
        <v>162.5311279</v>
      </c>
      <c r="I577" s="75">
        <f t="shared" si="40"/>
        <v>158.25815702811758</v>
      </c>
      <c r="J577" s="82">
        <f t="shared" si="41"/>
        <v>4.2729708718824213</v>
      </c>
      <c r="K577" s="82">
        <f t="shared" si="42"/>
        <v>4.2729708718824213</v>
      </c>
      <c r="L577" s="77">
        <f t="shared" si="43"/>
        <v>18.258280071955621</v>
      </c>
      <c r="M577" s="67">
        <f t="shared" si="44"/>
        <v>2.6290169317667186E-2</v>
      </c>
    </row>
    <row r="578" spans="7:13" x14ac:dyDescent="0.3">
      <c r="G578" s="68">
        <v>44299</v>
      </c>
      <c r="H578" s="70">
        <v>162.08799740000001</v>
      </c>
      <c r="I578" s="75">
        <f t="shared" si="40"/>
        <v>158.68545411530582</v>
      </c>
      <c r="J578" s="82">
        <f t="shared" si="41"/>
        <v>3.4025432846941897</v>
      </c>
      <c r="K578" s="82">
        <f t="shared" si="42"/>
        <v>3.4025432846941897</v>
      </c>
      <c r="L578" s="77">
        <f t="shared" si="43"/>
        <v>11.577300804217526</v>
      </c>
      <c r="M578" s="67">
        <f t="shared" si="44"/>
        <v>2.0991950911068445E-2</v>
      </c>
    </row>
    <row r="579" spans="7:13" x14ac:dyDescent="0.3">
      <c r="G579" s="68">
        <v>44300</v>
      </c>
      <c r="H579" s="70">
        <v>159.91088869999999</v>
      </c>
      <c r="I579" s="75">
        <f t="shared" si="40"/>
        <v>159.02570844377522</v>
      </c>
      <c r="J579" s="82">
        <f t="shared" si="41"/>
        <v>0.88518025622477126</v>
      </c>
      <c r="K579" s="82">
        <f t="shared" si="42"/>
        <v>0.88518025622477126</v>
      </c>
      <c r="L579" s="77">
        <f t="shared" si="43"/>
        <v>0.78354408601015169</v>
      </c>
      <c r="M579" s="67">
        <f t="shared" si="44"/>
        <v>5.5354595513843283E-3</v>
      </c>
    </row>
    <row r="580" spans="7:13" x14ac:dyDescent="0.3">
      <c r="G580" s="68">
        <v>44301</v>
      </c>
      <c r="H580" s="70">
        <v>160.53704830000001</v>
      </c>
      <c r="I580" s="75">
        <f t="shared" si="40"/>
        <v>159.11422646939769</v>
      </c>
      <c r="J580" s="82">
        <f t="shared" si="41"/>
        <v>1.4228218306023166</v>
      </c>
      <c r="K580" s="82">
        <f t="shared" si="42"/>
        <v>1.4228218306023166</v>
      </c>
      <c r="L580" s="77">
        <f t="shared" si="43"/>
        <v>2.0244219616385273</v>
      </c>
      <c r="M580" s="67">
        <f t="shared" si="44"/>
        <v>8.8628876989406847E-3</v>
      </c>
    </row>
    <row r="581" spans="7:13" x14ac:dyDescent="0.3">
      <c r="G581" s="68">
        <v>44302</v>
      </c>
      <c r="H581" s="70">
        <v>160.7778778</v>
      </c>
      <c r="I581" s="75">
        <f t="shared" si="40"/>
        <v>159.25650865245791</v>
      </c>
      <c r="J581" s="82">
        <f t="shared" si="41"/>
        <v>1.5213691475420887</v>
      </c>
      <c r="K581" s="82">
        <f t="shared" si="42"/>
        <v>1.5213691475420887</v>
      </c>
      <c r="L581" s="77">
        <f t="shared" si="43"/>
        <v>2.3145640830929417</v>
      </c>
      <c r="M581" s="67">
        <f t="shared" si="44"/>
        <v>9.4625527364815658E-3</v>
      </c>
    </row>
    <row r="582" spans="7:13" x14ac:dyDescent="0.3">
      <c r="G582" s="68">
        <v>44305</v>
      </c>
      <c r="H582" s="70">
        <v>160.82604979999999</v>
      </c>
      <c r="I582" s="75">
        <f t="shared" ref="I582:I645" si="45">alpha*H581+(1-alpha)*I581</f>
        <v>159.40864556721212</v>
      </c>
      <c r="J582" s="82">
        <f t="shared" ref="J582:J645" si="46">H582-I582</f>
        <v>1.4174042327878738</v>
      </c>
      <c r="K582" s="82">
        <f t="shared" ref="K582:K645" si="47">ABS(J582)</f>
        <v>1.4174042327878738</v>
      </c>
      <c r="L582" s="77">
        <f t="shared" ref="L582:L645" si="48">J582^2</f>
        <v>2.0090347591249809</v>
      </c>
      <c r="M582" s="67">
        <f t="shared" ref="M582:M645" si="49">K582/H582</f>
        <v>8.8132751786823647E-3</v>
      </c>
    </row>
    <row r="583" spans="7:13" x14ac:dyDescent="0.3">
      <c r="G583" s="68">
        <v>44306</v>
      </c>
      <c r="H583" s="70">
        <v>156.9342499</v>
      </c>
      <c r="I583" s="75">
        <f t="shared" si="45"/>
        <v>159.55038599049089</v>
      </c>
      <c r="J583" s="82">
        <f t="shared" si="46"/>
        <v>-2.6161360904908975</v>
      </c>
      <c r="K583" s="82">
        <f t="shared" si="47"/>
        <v>2.6161360904908975</v>
      </c>
      <c r="L583" s="77">
        <f t="shared" si="48"/>
        <v>6.8441680439689971</v>
      </c>
      <c r="M583" s="67">
        <f t="shared" si="49"/>
        <v>1.6670268549777531E-2</v>
      </c>
    </row>
    <row r="584" spans="7:13" x14ac:dyDescent="0.3">
      <c r="G584" s="68">
        <v>44307</v>
      </c>
      <c r="H584" s="70">
        <v>158.33105470000001</v>
      </c>
      <c r="I584" s="75">
        <f t="shared" si="45"/>
        <v>159.28877238144182</v>
      </c>
      <c r="J584" s="82">
        <f t="shared" si="46"/>
        <v>-0.95771768144180669</v>
      </c>
      <c r="K584" s="82">
        <f t="shared" si="47"/>
        <v>0.95771768144180669</v>
      </c>
      <c r="L584" s="77">
        <f t="shared" si="48"/>
        <v>0.91722315734626991</v>
      </c>
      <c r="M584" s="67">
        <f t="shared" si="49"/>
        <v>6.0488303021568055E-3</v>
      </c>
    </row>
    <row r="585" spans="7:13" x14ac:dyDescent="0.3">
      <c r="G585" s="68">
        <v>44308</v>
      </c>
      <c r="H585" s="70">
        <v>156.1057892</v>
      </c>
      <c r="I585" s="75">
        <f t="shared" si="45"/>
        <v>159.19300061329764</v>
      </c>
      <c r="J585" s="82">
        <f t="shared" si="46"/>
        <v>-3.0872114132976378</v>
      </c>
      <c r="K585" s="82">
        <f t="shared" si="47"/>
        <v>3.0872114132976378</v>
      </c>
      <c r="L585" s="77">
        <f t="shared" si="48"/>
        <v>9.5308743103951983</v>
      </c>
      <c r="M585" s="67">
        <f t="shared" si="49"/>
        <v>1.9776405661306749E-2</v>
      </c>
    </row>
    <row r="586" spans="7:13" x14ac:dyDescent="0.3">
      <c r="G586" s="68">
        <v>44309</v>
      </c>
      <c r="H586" s="70">
        <v>155.4411011</v>
      </c>
      <c r="I586" s="75">
        <f t="shared" si="45"/>
        <v>158.88427947196789</v>
      </c>
      <c r="J586" s="82">
        <f t="shared" si="46"/>
        <v>-3.443178371967889</v>
      </c>
      <c r="K586" s="82">
        <f t="shared" si="47"/>
        <v>3.443178371967889</v>
      </c>
      <c r="L586" s="77">
        <f t="shared" si="48"/>
        <v>11.855477301187443</v>
      </c>
      <c r="M586" s="67">
        <f t="shared" si="49"/>
        <v>2.2151016350255955E-2</v>
      </c>
    </row>
    <row r="587" spans="7:13" x14ac:dyDescent="0.3">
      <c r="G587" s="68">
        <v>44312</v>
      </c>
      <c r="H587" s="70">
        <v>154.1984406</v>
      </c>
      <c r="I587" s="75">
        <f t="shared" si="45"/>
        <v>158.53996163477109</v>
      </c>
      <c r="J587" s="82">
        <f t="shared" si="46"/>
        <v>-4.3415210347710911</v>
      </c>
      <c r="K587" s="82">
        <f t="shared" si="47"/>
        <v>4.3415210347710911</v>
      </c>
      <c r="L587" s="77">
        <f t="shared" si="48"/>
        <v>18.848804895359844</v>
      </c>
      <c r="M587" s="67">
        <f t="shared" si="49"/>
        <v>2.8155414658396299E-2</v>
      </c>
    </row>
    <row r="588" spans="7:13" x14ac:dyDescent="0.3">
      <c r="G588" s="68">
        <v>44313</v>
      </c>
      <c r="H588" s="70">
        <v>153.53372189999999</v>
      </c>
      <c r="I588" s="75">
        <f t="shared" si="45"/>
        <v>158.105809531294</v>
      </c>
      <c r="J588" s="82">
        <f t="shared" si="46"/>
        <v>-4.5720876312940106</v>
      </c>
      <c r="K588" s="82">
        <f t="shared" si="47"/>
        <v>4.5720876312940106</v>
      </c>
      <c r="L588" s="77">
        <f t="shared" si="48"/>
        <v>20.903985308231675</v>
      </c>
      <c r="M588" s="67">
        <f t="shared" si="49"/>
        <v>2.9779045116042426E-2</v>
      </c>
    </row>
    <row r="589" spans="7:13" x14ac:dyDescent="0.3">
      <c r="G589" s="68">
        <v>44314</v>
      </c>
      <c r="H589" s="70">
        <v>151.75160220000001</v>
      </c>
      <c r="I589" s="75">
        <f t="shared" si="45"/>
        <v>157.64860076816458</v>
      </c>
      <c r="J589" s="82">
        <f t="shared" si="46"/>
        <v>-5.8969985681645767</v>
      </c>
      <c r="K589" s="82">
        <f t="shared" si="47"/>
        <v>5.8969985681645767</v>
      </c>
      <c r="L589" s="77">
        <f t="shared" si="48"/>
        <v>34.774592112935068</v>
      </c>
      <c r="M589" s="67">
        <f t="shared" si="49"/>
        <v>3.8859547330463547E-2</v>
      </c>
    </row>
    <row r="590" spans="7:13" x14ac:dyDescent="0.3">
      <c r="G590" s="68">
        <v>44315</v>
      </c>
      <c r="H590" s="70">
        <v>152.74380489999999</v>
      </c>
      <c r="I590" s="75">
        <f t="shared" si="45"/>
        <v>157.05890091134813</v>
      </c>
      <c r="J590" s="82">
        <f t="shared" si="46"/>
        <v>-4.315096011348146</v>
      </c>
      <c r="K590" s="82">
        <f t="shared" si="47"/>
        <v>4.315096011348146</v>
      </c>
      <c r="L590" s="77">
        <f t="shared" si="48"/>
        <v>18.620053587152679</v>
      </c>
      <c r="M590" s="67">
        <f t="shared" si="49"/>
        <v>2.8250546817091542E-2</v>
      </c>
    </row>
    <row r="591" spans="7:13" x14ac:dyDescent="0.3">
      <c r="G591" s="68">
        <v>44316</v>
      </c>
      <c r="H591" s="70">
        <v>149.11209109999999</v>
      </c>
      <c r="I591" s="75">
        <f t="shared" si="45"/>
        <v>156.62739131021331</v>
      </c>
      <c r="J591" s="82">
        <f t="shared" si="46"/>
        <v>-7.5153002102133257</v>
      </c>
      <c r="K591" s="82">
        <f t="shared" si="47"/>
        <v>7.5153002102133257</v>
      </c>
      <c r="L591" s="77">
        <f t="shared" si="48"/>
        <v>56.479737249632457</v>
      </c>
      <c r="M591" s="67">
        <f t="shared" si="49"/>
        <v>5.040034080920569E-2</v>
      </c>
    </row>
    <row r="592" spans="7:13" x14ac:dyDescent="0.3">
      <c r="G592" s="68">
        <v>44319</v>
      </c>
      <c r="H592" s="70">
        <v>152.10800169999999</v>
      </c>
      <c r="I592" s="75">
        <f t="shared" si="45"/>
        <v>155.87586128919196</v>
      </c>
      <c r="J592" s="82">
        <f t="shared" si="46"/>
        <v>-3.7678595891919713</v>
      </c>
      <c r="K592" s="82">
        <f t="shared" si="47"/>
        <v>3.7678595891919713</v>
      </c>
      <c r="L592" s="77">
        <f t="shared" si="48"/>
        <v>14.19676588386589</v>
      </c>
      <c r="M592" s="67">
        <f t="shared" si="49"/>
        <v>2.4770949240548543E-2</v>
      </c>
    </row>
    <row r="593" spans="7:13" x14ac:dyDescent="0.3">
      <c r="G593" s="68">
        <v>44320</v>
      </c>
      <c r="H593" s="70">
        <v>147.81161499999999</v>
      </c>
      <c r="I593" s="75">
        <f t="shared" si="45"/>
        <v>155.49907533027277</v>
      </c>
      <c r="J593" s="82">
        <f t="shared" si="46"/>
        <v>-7.6874603302727849</v>
      </c>
      <c r="K593" s="82">
        <f t="shared" si="47"/>
        <v>7.6874603302727849</v>
      </c>
      <c r="L593" s="77">
        <f t="shared" si="48"/>
        <v>59.097046329517752</v>
      </c>
      <c r="M593" s="67">
        <f t="shared" si="49"/>
        <v>5.2008499672186015E-2</v>
      </c>
    </row>
    <row r="594" spans="7:13" x14ac:dyDescent="0.3">
      <c r="G594" s="68">
        <v>44321</v>
      </c>
      <c r="H594" s="70">
        <v>151.11579900000001</v>
      </c>
      <c r="I594" s="75">
        <f t="shared" si="45"/>
        <v>154.7303292972455</v>
      </c>
      <c r="J594" s="82">
        <f t="shared" si="46"/>
        <v>-3.6145302972454942</v>
      </c>
      <c r="K594" s="82">
        <f t="shared" si="47"/>
        <v>3.6145302972454942</v>
      </c>
      <c r="L594" s="77">
        <f t="shared" si="48"/>
        <v>13.064829269705601</v>
      </c>
      <c r="M594" s="67">
        <f t="shared" si="49"/>
        <v>2.3918943758127462E-2</v>
      </c>
    </row>
    <row r="595" spans="7:13" x14ac:dyDescent="0.3">
      <c r="G595" s="68">
        <v>44322</v>
      </c>
      <c r="H595" s="70">
        <v>152.06948850000001</v>
      </c>
      <c r="I595" s="75">
        <f t="shared" si="45"/>
        <v>154.36887626752096</v>
      </c>
      <c r="J595" s="82">
        <f t="shared" si="46"/>
        <v>-2.2993877675209546</v>
      </c>
      <c r="K595" s="82">
        <f t="shared" si="47"/>
        <v>2.2993877675209546</v>
      </c>
      <c r="L595" s="77">
        <f t="shared" si="48"/>
        <v>5.2871841054250002</v>
      </c>
      <c r="M595" s="67">
        <f t="shared" si="49"/>
        <v>1.5120638533093735E-2</v>
      </c>
    </row>
    <row r="596" spans="7:13" x14ac:dyDescent="0.3">
      <c r="G596" s="68">
        <v>44323</v>
      </c>
      <c r="H596" s="70">
        <v>163.61004639999999</v>
      </c>
      <c r="I596" s="75">
        <f t="shared" si="45"/>
        <v>154.13893749076888</v>
      </c>
      <c r="J596" s="82">
        <f t="shared" si="46"/>
        <v>9.4711089092311056</v>
      </c>
      <c r="K596" s="82">
        <f t="shared" si="47"/>
        <v>9.4711089092311056</v>
      </c>
      <c r="L596" s="77">
        <f t="shared" si="48"/>
        <v>89.701903970516824</v>
      </c>
      <c r="M596" s="67">
        <f t="shared" si="49"/>
        <v>5.7888308924965298E-2</v>
      </c>
    </row>
    <row r="597" spans="7:13" x14ac:dyDescent="0.3">
      <c r="G597" s="68">
        <v>44326</v>
      </c>
      <c r="H597" s="70">
        <v>166.71192930000001</v>
      </c>
      <c r="I597" s="75">
        <f t="shared" si="45"/>
        <v>155.086048381692</v>
      </c>
      <c r="J597" s="82">
        <f t="shared" si="46"/>
        <v>11.625880918308013</v>
      </c>
      <c r="K597" s="82">
        <f t="shared" si="47"/>
        <v>11.625880918308013</v>
      </c>
      <c r="L597" s="77">
        <f t="shared" si="48"/>
        <v>135.16110712667836</v>
      </c>
      <c r="M597" s="67">
        <f t="shared" si="49"/>
        <v>6.9736346805675253E-2</v>
      </c>
    </row>
    <row r="598" spans="7:13" x14ac:dyDescent="0.3">
      <c r="G598" s="68">
        <v>44327</v>
      </c>
      <c r="H598" s="70">
        <v>167.62709050000001</v>
      </c>
      <c r="I598" s="75">
        <f t="shared" si="45"/>
        <v>156.24863647352279</v>
      </c>
      <c r="J598" s="82">
        <f t="shared" si="46"/>
        <v>11.378454026477215</v>
      </c>
      <c r="K598" s="82">
        <f t="shared" si="47"/>
        <v>11.378454026477215</v>
      </c>
      <c r="L598" s="77">
        <f t="shared" si="48"/>
        <v>129.46921603265554</v>
      </c>
      <c r="M598" s="67">
        <f t="shared" si="49"/>
        <v>6.787956524531584E-2</v>
      </c>
    </row>
    <row r="599" spans="7:13" x14ac:dyDescent="0.3">
      <c r="G599" s="68">
        <v>44328</v>
      </c>
      <c r="H599" s="70">
        <v>167.37663269999999</v>
      </c>
      <c r="I599" s="75">
        <f t="shared" si="45"/>
        <v>157.38648187617054</v>
      </c>
      <c r="J599" s="82">
        <f t="shared" si="46"/>
        <v>9.9901508238294525</v>
      </c>
      <c r="K599" s="82">
        <f t="shared" si="47"/>
        <v>9.9901508238294525</v>
      </c>
      <c r="L599" s="77">
        <f t="shared" si="48"/>
        <v>99.803113482860283</v>
      </c>
      <c r="M599" s="67">
        <f t="shared" si="49"/>
        <v>5.9686651969725363E-2</v>
      </c>
    </row>
    <row r="600" spans="7:13" x14ac:dyDescent="0.3">
      <c r="G600" s="68">
        <v>44329</v>
      </c>
      <c r="H600" s="70">
        <v>168.9971008</v>
      </c>
      <c r="I600" s="75">
        <f t="shared" si="45"/>
        <v>158.38549695855346</v>
      </c>
      <c r="J600" s="82">
        <f t="shared" si="46"/>
        <v>10.611603841446538</v>
      </c>
      <c r="K600" s="82">
        <f t="shared" si="47"/>
        <v>10.611603841446538</v>
      </c>
      <c r="L600" s="77">
        <f t="shared" si="48"/>
        <v>112.60613608780292</v>
      </c>
      <c r="M600" s="67">
        <f t="shared" si="49"/>
        <v>6.2791632467144295E-2</v>
      </c>
    </row>
    <row r="601" spans="7:13" x14ac:dyDescent="0.3">
      <c r="G601" s="68">
        <v>44330</v>
      </c>
      <c r="H601" s="70">
        <v>171.53730770000001</v>
      </c>
      <c r="I601" s="75">
        <f t="shared" si="45"/>
        <v>159.44665734269813</v>
      </c>
      <c r="J601" s="82">
        <f t="shared" si="46"/>
        <v>12.090650357301882</v>
      </c>
      <c r="K601" s="82">
        <f t="shared" si="47"/>
        <v>12.090650357301882</v>
      </c>
      <c r="L601" s="77">
        <f t="shared" si="48"/>
        <v>146.18382606252413</v>
      </c>
      <c r="M601" s="67">
        <f t="shared" si="49"/>
        <v>7.0484086053438047E-2</v>
      </c>
    </row>
    <row r="602" spans="7:13" x14ac:dyDescent="0.3">
      <c r="G602" s="68">
        <v>44333</v>
      </c>
      <c r="H602" s="70">
        <v>176.68586730000001</v>
      </c>
      <c r="I602" s="75">
        <f t="shared" si="45"/>
        <v>160.65572237842832</v>
      </c>
      <c r="J602" s="82">
        <f t="shared" si="46"/>
        <v>16.03014492157169</v>
      </c>
      <c r="K602" s="82">
        <f t="shared" si="47"/>
        <v>16.03014492157169</v>
      </c>
      <c r="L602" s="77">
        <f t="shared" si="48"/>
        <v>256.96554620659066</v>
      </c>
      <c r="M602" s="67">
        <f t="shared" si="49"/>
        <v>9.0726808921019392E-2</v>
      </c>
    </row>
    <row r="603" spans="7:13" x14ac:dyDescent="0.3">
      <c r="G603" s="68">
        <v>44334</v>
      </c>
      <c r="H603" s="70">
        <v>174.31111150000001</v>
      </c>
      <c r="I603" s="75">
        <f t="shared" si="45"/>
        <v>162.25873687058549</v>
      </c>
      <c r="J603" s="82">
        <f t="shared" si="46"/>
        <v>12.052374629414516</v>
      </c>
      <c r="K603" s="82">
        <f t="shared" si="47"/>
        <v>12.052374629414516</v>
      </c>
      <c r="L603" s="77">
        <f t="shared" si="48"/>
        <v>145.25973420775469</v>
      </c>
      <c r="M603" s="67">
        <f t="shared" si="49"/>
        <v>6.9142893563698696E-2</v>
      </c>
    </row>
    <row r="604" spans="7:13" x14ac:dyDescent="0.3">
      <c r="G604" s="68">
        <v>44335</v>
      </c>
      <c r="H604" s="70">
        <v>174.9048004</v>
      </c>
      <c r="I604" s="75">
        <f t="shared" si="45"/>
        <v>163.46397433352695</v>
      </c>
      <c r="J604" s="82">
        <f t="shared" si="46"/>
        <v>11.440826066473051</v>
      </c>
      <c r="K604" s="82">
        <f t="shared" si="47"/>
        <v>11.440826066473051</v>
      </c>
      <c r="L604" s="77">
        <f t="shared" si="48"/>
        <v>130.8925010832892</v>
      </c>
      <c r="M604" s="67">
        <f t="shared" si="49"/>
        <v>6.5411732784396756E-2</v>
      </c>
    </row>
    <row r="605" spans="7:13" x14ac:dyDescent="0.3">
      <c r="G605" s="68">
        <v>44336</v>
      </c>
      <c r="H605" s="70">
        <v>177.74671939999999</v>
      </c>
      <c r="I605" s="75">
        <f t="shared" si="45"/>
        <v>164.60805694017427</v>
      </c>
      <c r="J605" s="82">
        <f t="shared" si="46"/>
        <v>13.138662459825724</v>
      </c>
      <c r="K605" s="82">
        <f t="shared" si="47"/>
        <v>13.138662459825724</v>
      </c>
      <c r="L605" s="77">
        <f t="shared" si="48"/>
        <v>172.62445123323374</v>
      </c>
      <c r="M605" s="67">
        <f t="shared" si="49"/>
        <v>7.3917890041382814E-2</v>
      </c>
    </row>
    <row r="606" spans="7:13" x14ac:dyDescent="0.3">
      <c r="G606" s="68">
        <v>44337</v>
      </c>
      <c r="H606" s="70">
        <v>178.52532959999999</v>
      </c>
      <c r="I606" s="75">
        <f t="shared" si="45"/>
        <v>165.92192318615685</v>
      </c>
      <c r="J606" s="82">
        <f t="shared" si="46"/>
        <v>12.603406413843146</v>
      </c>
      <c r="K606" s="82">
        <f t="shared" si="47"/>
        <v>12.603406413843146</v>
      </c>
      <c r="L606" s="77">
        <f t="shared" si="48"/>
        <v>158.84585323250255</v>
      </c>
      <c r="M606" s="67">
        <f t="shared" si="49"/>
        <v>7.0597300910084121E-2</v>
      </c>
    </row>
    <row r="607" spans="7:13" x14ac:dyDescent="0.3">
      <c r="G607" s="68">
        <v>44340</v>
      </c>
      <c r="H607" s="70">
        <v>181.68843079999999</v>
      </c>
      <c r="I607" s="75">
        <f t="shared" si="45"/>
        <v>167.18226382754116</v>
      </c>
      <c r="J607" s="82">
        <f t="shared" si="46"/>
        <v>14.506166972458828</v>
      </c>
      <c r="K607" s="82">
        <f t="shared" si="47"/>
        <v>14.506166972458828</v>
      </c>
      <c r="L607" s="77">
        <f t="shared" si="48"/>
        <v>210.42888023285533</v>
      </c>
      <c r="M607" s="67">
        <f t="shared" si="49"/>
        <v>7.9840895254508576E-2</v>
      </c>
    </row>
    <row r="608" spans="7:13" x14ac:dyDescent="0.3">
      <c r="G608" s="68">
        <v>44341</v>
      </c>
      <c r="H608" s="70">
        <v>179.08009340000001</v>
      </c>
      <c r="I608" s="75">
        <f t="shared" si="45"/>
        <v>168.63288052478703</v>
      </c>
      <c r="J608" s="82">
        <f t="shared" si="46"/>
        <v>10.447212875212983</v>
      </c>
      <c r="K608" s="82">
        <f t="shared" si="47"/>
        <v>10.447212875212983</v>
      </c>
      <c r="L608" s="77">
        <f t="shared" si="48"/>
        <v>109.14425686001593</v>
      </c>
      <c r="M608" s="67">
        <f t="shared" si="49"/>
        <v>5.8338214353494316E-2</v>
      </c>
    </row>
    <row r="609" spans="7:13" x14ac:dyDescent="0.3">
      <c r="G609" s="68">
        <v>44342</v>
      </c>
      <c r="H609" s="70">
        <v>176.74426270000001</v>
      </c>
      <c r="I609" s="75">
        <f t="shared" si="45"/>
        <v>169.67760181230832</v>
      </c>
      <c r="J609" s="82">
        <f t="shared" si="46"/>
        <v>7.0666608876916825</v>
      </c>
      <c r="K609" s="82">
        <f t="shared" si="47"/>
        <v>7.0666608876916825</v>
      </c>
      <c r="L609" s="77">
        <f t="shared" si="48"/>
        <v>49.937696101631396</v>
      </c>
      <c r="M609" s="67">
        <f t="shared" si="49"/>
        <v>3.9982406103254417E-2</v>
      </c>
    </row>
    <row r="610" spans="7:13" x14ac:dyDescent="0.3">
      <c r="G610" s="68">
        <v>44343</v>
      </c>
      <c r="H610" s="70">
        <v>177.38659670000001</v>
      </c>
      <c r="I610" s="75">
        <f t="shared" si="45"/>
        <v>170.38426790107749</v>
      </c>
      <c r="J610" s="82">
        <f t="shared" si="46"/>
        <v>7.0023287989225196</v>
      </c>
      <c r="K610" s="82">
        <f t="shared" si="47"/>
        <v>7.0023287989225196</v>
      </c>
      <c r="L610" s="77">
        <f t="shared" si="48"/>
        <v>49.032608608219697</v>
      </c>
      <c r="M610" s="67">
        <f t="shared" si="49"/>
        <v>3.9474959941674777E-2</v>
      </c>
    </row>
    <row r="611" spans="7:13" x14ac:dyDescent="0.3">
      <c r="G611" s="68">
        <v>44344</v>
      </c>
      <c r="H611" s="70">
        <v>178.4669189</v>
      </c>
      <c r="I611" s="75">
        <f t="shared" si="45"/>
        <v>171.08450078096976</v>
      </c>
      <c r="J611" s="82">
        <f t="shared" si="46"/>
        <v>7.382418119030234</v>
      </c>
      <c r="K611" s="82">
        <f t="shared" si="47"/>
        <v>7.382418119030234</v>
      </c>
      <c r="L611" s="77">
        <f t="shared" si="48"/>
        <v>54.500097284185898</v>
      </c>
      <c r="M611" s="67">
        <f t="shared" si="49"/>
        <v>4.1365750944391037E-2</v>
      </c>
    </row>
    <row r="612" spans="7:13" x14ac:dyDescent="0.3">
      <c r="G612" s="68">
        <v>44348</v>
      </c>
      <c r="H612" s="70">
        <v>177.79539489999999</v>
      </c>
      <c r="I612" s="75">
        <f t="shared" si="45"/>
        <v>171.82274259287277</v>
      </c>
      <c r="J612" s="82">
        <f t="shared" si="46"/>
        <v>5.9726523071272197</v>
      </c>
      <c r="K612" s="82">
        <f t="shared" si="47"/>
        <v>5.9726523071272197</v>
      </c>
      <c r="L612" s="77">
        <f t="shared" si="48"/>
        <v>35.672575581832099</v>
      </c>
      <c r="M612" s="67">
        <f t="shared" si="49"/>
        <v>3.3592840300990384E-2</v>
      </c>
    </row>
    <row r="613" spans="7:13" x14ac:dyDescent="0.3">
      <c r="G613" s="68">
        <v>44349</v>
      </c>
      <c r="H613" s="70">
        <v>177.3087463</v>
      </c>
      <c r="I613" s="75">
        <f t="shared" si="45"/>
        <v>172.42000782358548</v>
      </c>
      <c r="J613" s="82">
        <f t="shared" si="46"/>
        <v>4.8887384764145168</v>
      </c>
      <c r="K613" s="82">
        <f t="shared" si="47"/>
        <v>4.8887384764145168</v>
      </c>
      <c r="L613" s="77">
        <f t="shared" si="48"/>
        <v>23.899763890775731</v>
      </c>
      <c r="M613" s="67">
        <f t="shared" si="49"/>
        <v>2.7571896922348928E-2</v>
      </c>
    </row>
    <row r="614" spans="7:13" x14ac:dyDescent="0.3">
      <c r="G614" s="68">
        <v>44350</v>
      </c>
      <c r="H614" s="70">
        <v>177.12384030000001</v>
      </c>
      <c r="I614" s="75">
        <f t="shared" si="45"/>
        <v>172.90888167122694</v>
      </c>
      <c r="J614" s="82">
        <f t="shared" si="46"/>
        <v>4.2149586287730756</v>
      </c>
      <c r="K614" s="82">
        <f t="shared" si="47"/>
        <v>4.2149586287730756</v>
      </c>
      <c r="L614" s="77">
        <f t="shared" si="48"/>
        <v>17.765876242268607</v>
      </c>
      <c r="M614" s="67">
        <f t="shared" si="49"/>
        <v>2.3796675939467396E-2</v>
      </c>
    </row>
    <row r="615" spans="7:13" x14ac:dyDescent="0.3">
      <c r="G615" s="68">
        <v>44351</v>
      </c>
      <c r="H615" s="70">
        <v>176.30628970000001</v>
      </c>
      <c r="I615" s="75">
        <f t="shared" si="45"/>
        <v>173.33037753410426</v>
      </c>
      <c r="J615" s="82">
        <f t="shared" si="46"/>
        <v>2.9759121658957497</v>
      </c>
      <c r="K615" s="82">
        <f t="shared" si="47"/>
        <v>2.9759121658957497</v>
      </c>
      <c r="L615" s="77">
        <f t="shared" si="48"/>
        <v>8.8560532191263324</v>
      </c>
      <c r="M615" s="67">
        <f t="shared" si="49"/>
        <v>1.687921724720947E-2</v>
      </c>
    </row>
    <row r="616" spans="7:13" x14ac:dyDescent="0.3">
      <c r="G616" s="68">
        <v>44354</v>
      </c>
      <c r="H616" s="70">
        <v>176.58853149999999</v>
      </c>
      <c r="I616" s="75">
        <f t="shared" si="45"/>
        <v>173.62796875069384</v>
      </c>
      <c r="J616" s="82">
        <f t="shared" si="46"/>
        <v>2.960562749306149</v>
      </c>
      <c r="K616" s="82">
        <f t="shared" si="47"/>
        <v>2.960562749306149</v>
      </c>
      <c r="L616" s="77">
        <f t="shared" si="48"/>
        <v>8.7649317925791834</v>
      </c>
      <c r="M616" s="67">
        <f t="shared" si="49"/>
        <v>1.6765317227331659E-2</v>
      </c>
    </row>
    <row r="617" spans="7:13" x14ac:dyDescent="0.3">
      <c r="G617" s="68">
        <v>44355</v>
      </c>
      <c r="H617" s="70">
        <v>175.5957947</v>
      </c>
      <c r="I617" s="75">
        <f t="shared" si="45"/>
        <v>173.92402502562445</v>
      </c>
      <c r="J617" s="82">
        <f t="shared" si="46"/>
        <v>1.6717696743755539</v>
      </c>
      <c r="K617" s="82">
        <f t="shared" si="47"/>
        <v>1.6717696743755539</v>
      </c>
      <c r="L617" s="77">
        <f t="shared" si="48"/>
        <v>2.7948138441617454</v>
      </c>
      <c r="M617" s="67">
        <f t="shared" si="49"/>
        <v>9.5205564417514717E-3</v>
      </c>
    </row>
    <row r="618" spans="7:13" x14ac:dyDescent="0.3">
      <c r="G618" s="68">
        <v>44356</v>
      </c>
      <c r="H618" s="70">
        <v>174.1456451</v>
      </c>
      <c r="I618" s="75">
        <f t="shared" si="45"/>
        <v>174.09120199306199</v>
      </c>
      <c r="J618" s="82">
        <f t="shared" si="46"/>
        <v>5.4443106938009578E-2</v>
      </c>
      <c r="K618" s="82">
        <f t="shared" si="47"/>
        <v>5.4443106938009578E-2</v>
      </c>
      <c r="L618" s="77">
        <f t="shared" si="48"/>
        <v>2.9640518930635468E-3</v>
      </c>
      <c r="M618" s="67">
        <f t="shared" si="49"/>
        <v>3.12629735338754E-4</v>
      </c>
    </row>
    <row r="619" spans="7:13" x14ac:dyDescent="0.3">
      <c r="G619" s="68">
        <v>44357</v>
      </c>
      <c r="H619" s="70">
        <v>174.21377559999999</v>
      </c>
      <c r="I619" s="75">
        <f t="shared" si="45"/>
        <v>174.09664630375579</v>
      </c>
      <c r="J619" s="82">
        <f t="shared" si="46"/>
        <v>0.11712929624420099</v>
      </c>
      <c r="K619" s="82">
        <f t="shared" si="47"/>
        <v>0.11712929624420099</v>
      </c>
      <c r="L619" s="77">
        <f t="shared" si="48"/>
        <v>1.3719272038661795E-2</v>
      </c>
      <c r="M619" s="67">
        <f t="shared" si="49"/>
        <v>6.7233085237262372E-4</v>
      </c>
    </row>
    <row r="620" spans="7:13" x14ac:dyDescent="0.3">
      <c r="G620" s="68">
        <v>44358</v>
      </c>
      <c r="H620" s="70">
        <v>174.45710750000001</v>
      </c>
      <c r="I620" s="75">
        <f t="shared" si="45"/>
        <v>174.10835923338021</v>
      </c>
      <c r="J620" s="82">
        <f t="shared" si="46"/>
        <v>0.34874826661979341</v>
      </c>
      <c r="K620" s="82">
        <f t="shared" si="47"/>
        <v>0.34874826661979341</v>
      </c>
      <c r="L620" s="77">
        <f t="shared" si="48"/>
        <v>0.12162535347031052</v>
      </c>
      <c r="M620" s="67">
        <f t="shared" si="49"/>
        <v>1.9990487726032798E-3</v>
      </c>
    </row>
    <row r="621" spans="7:13" x14ac:dyDescent="0.3">
      <c r="G621" s="68">
        <v>44361</v>
      </c>
      <c r="H621" s="70">
        <v>173.89259340000001</v>
      </c>
      <c r="I621" s="75">
        <f t="shared" si="45"/>
        <v>174.14323406004218</v>
      </c>
      <c r="J621" s="82">
        <f t="shared" si="46"/>
        <v>-0.25064066004216556</v>
      </c>
      <c r="K621" s="82">
        <f t="shared" si="47"/>
        <v>0.25064066004216556</v>
      </c>
      <c r="L621" s="77">
        <f t="shared" si="48"/>
        <v>6.2820740466372413E-2</v>
      </c>
      <c r="M621" s="67">
        <f t="shared" si="49"/>
        <v>1.4413532810199929E-3</v>
      </c>
    </row>
    <row r="622" spans="7:13" x14ac:dyDescent="0.3">
      <c r="G622" s="68">
        <v>44362</v>
      </c>
      <c r="H622" s="70">
        <v>173.2113037</v>
      </c>
      <c r="I622" s="75">
        <f t="shared" si="45"/>
        <v>174.11816999403797</v>
      </c>
      <c r="J622" s="82">
        <f t="shared" si="46"/>
        <v>-0.90686629403796815</v>
      </c>
      <c r="K622" s="82">
        <f t="shared" si="47"/>
        <v>0.90686629403796815</v>
      </c>
      <c r="L622" s="77">
        <f t="shared" si="48"/>
        <v>0.82240647526215849</v>
      </c>
      <c r="M622" s="67">
        <f t="shared" si="49"/>
        <v>5.2356068839978839E-3</v>
      </c>
    </row>
    <row r="623" spans="7:13" x14ac:dyDescent="0.3">
      <c r="G623" s="68">
        <v>44363</v>
      </c>
      <c r="H623" s="70">
        <v>171.6638336</v>
      </c>
      <c r="I623" s="75">
        <f t="shared" si="45"/>
        <v>174.02748336463418</v>
      </c>
      <c r="J623" s="82">
        <f t="shared" si="46"/>
        <v>-2.3636497646341752</v>
      </c>
      <c r="K623" s="82">
        <f t="shared" si="47"/>
        <v>2.3636497646341752</v>
      </c>
      <c r="L623" s="77">
        <f t="shared" si="48"/>
        <v>5.5868402098551915</v>
      </c>
      <c r="M623" s="67">
        <f t="shared" si="49"/>
        <v>1.3769060815347975E-2</v>
      </c>
    </row>
    <row r="624" spans="7:13" x14ac:dyDescent="0.3">
      <c r="G624" s="68">
        <v>44364</v>
      </c>
      <c r="H624" s="70">
        <v>169.50320429999999</v>
      </c>
      <c r="I624" s="75">
        <f t="shared" si="45"/>
        <v>173.79111838817076</v>
      </c>
      <c r="J624" s="82">
        <f t="shared" si="46"/>
        <v>-4.2879140881707656</v>
      </c>
      <c r="K624" s="82">
        <f t="shared" si="47"/>
        <v>4.2879140881707656</v>
      </c>
      <c r="L624" s="77">
        <f t="shared" si="48"/>
        <v>18.38620722753333</v>
      </c>
      <c r="M624" s="67">
        <f t="shared" si="49"/>
        <v>2.5296950024506208E-2</v>
      </c>
    </row>
    <row r="625" spans="7:13" x14ac:dyDescent="0.3">
      <c r="G625" s="68">
        <v>44365</v>
      </c>
      <c r="H625" s="70">
        <v>166.651535</v>
      </c>
      <c r="I625" s="75">
        <f t="shared" si="45"/>
        <v>173.3623269793537</v>
      </c>
      <c r="J625" s="82">
        <f t="shared" si="46"/>
        <v>-6.7107919793537008</v>
      </c>
      <c r="K625" s="82">
        <f t="shared" si="47"/>
        <v>6.7107919793537008</v>
      </c>
      <c r="L625" s="77">
        <f t="shared" si="48"/>
        <v>45.034728990157959</v>
      </c>
      <c r="M625" s="67">
        <f t="shared" si="49"/>
        <v>4.0268407844870444E-2</v>
      </c>
    </row>
    <row r="626" spans="7:13" x14ac:dyDescent="0.3">
      <c r="G626" s="68">
        <v>44368</v>
      </c>
      <c r="H626" s="70">
        <v>169.20149230000001</v>
      </c>
      <c r="I626" s="75">
        <f t="shared" si="45"/>
        <v>172.69124778141833</v>
      </c>
      <c r="J626" s="82">
        <f t="shared" si="46"/>
        <v>-3.4897554814183138</v>
      </c>
      <c r="K626" s="82">
        <f t="shared" si="47"/>
        <v>3.4897554814183138</v>
      </c>
      <c r="L626" s="77">
        <f t="shared" si="48"/>
        <v>12.178393320089167</v>
      </c>
      <c r="M626" s="67">
        <f t="shared" si="49"/>
        <v>2.0624850490271435E-2</v>
      </c>
    </row>
    <row r="627" spans="7:13" x14ac:dyDescent="0.3">
      <c r="G627" s="68">
        <v>44369</v>
      </c>
      <c r="H627" s="70">
        <v>169.57131960000001</v>
      </c>
      <c r="I627" s="75">
        <f t="shared" si="45"/>
        <v>172.3422722332765</v>
      </c>
      <c r="J627" s="82">
        <f t="shared" si="46"/>
        <v>-2.7709526332764938</v>
      </c>
      <c r="K627" s="82">
        <f t="shared" si="47"/>
        <v>2.7709526332764938</v>
      </c>
      <c r="L627" s="77">
        <f t="shared" si="48"/>
        <v>7.6781784958619346</v>
      </c>
      <c r="M627" s="67">
        <f t="shared" si="49"/>
        <v>1.6340927462337763E-2</v>
      </c>
    </row>
    <row r="628" spans="7:13" x14ac:dyDescent="0.3">
      <c r="G628" s="68">
        <v>44370</v>
      </c>
      <c r="H628" s="70">
        <v>169.45452879999999</v>
      </c>
      <c r="I628" s="75">
        <f t="shared" si="45"/>
        <v>172.06517696994885</v>
      </c>
      <c r="J628" s="82">
        <f t="shared" si="46"/>
        <v>-2.6106481699488597</v>
      </c>
      <c r="K628" s="82">
        <f t="shared" si="47"/>
        <v>2.6106481699488597</v>
      </c>
      <c r="L628" s="77">
        <f t="shared" si="48"/>
        <v>6.8154838672573304</v>
      </c>
      <c r="M628" s="67">
        <f t="shared" si="49"/>
        <v>1.5406187066443632E-2</v>
      </c>
    </row>
    <row r="629" spans="7:13" x14ac:dyDescent="0.3">
      <c r="G629" s="68">
        <v>44371</v>
      </c>
      <c r="H629" s="70">
        <v>170.60296629999999</v>
      </c>
      <c r="I629" s="75">
        <f t="shared" si="45"/>
        <v>171.80411215295396</v>
      </c>
      <c r="J629" s="82">
        <f t="shared" si="46"/>
        <v>-1.2011458529539709</v>
      </c>
      <c r="K629" s="82">
        <f t="shared" si="47"/>
        <v>1.2011458529539709</v>
      </c>
      <c r="L629" s="77">
        <f t="shared" si="48"/>
        <v>1.4427513600685222</v>
      </c>
      <c r="M629" s="67">
        <f t="shared" si="49"/>
        <v>7.0405918431792882E-3</v>
      </c>
    </row>
    <row r="630" spans="7:13" x14ac:dyDescent="0.3">
      <c r="G630" s="68">
        <v>44372</v>
      </c>
      <c r="H630" s="70">
        <v>180.0728149</v>
      </c>
      <c r="I630" s="75">
        <f t="shared" si="45"/>
        <v>171.68399756765859</v>
      </c>
      <c r="J630" s="82">
        <f t="shared" si="46"/>
        <v>8.3888173323414037</v>
      </c>
      <c r="K630" s="82">
        <f t="shared" si="47"/>
        <v>8.3888173323414037</v>
      </c>
      <c r="L630" s="77">
        <f t="shared" si="48"/>
        <v>70.372256235391546</v>
      </c>
      <c r="M630" s="67">
        <f t="shared" si="49"/>
        <v>4.658569555321259E-2</v>
      </c>
    </row>
    <row r="631" spans="7:13" x14ac:dyDescent="0.3">
      <c r="G631" s="68">
        <v>44375</v>
      </c>
      <c r="H631" s="70">
        <v>180.0241547</v>
      </c>
      <c r="I631" s="75">
        <f t="shared" si="45"/>
        <v>172.52287930089273</v>
      </c>
      <c r="J631" s="82">
        <f t="shared" si="46"/>
        <v>7.5012753991072714</v>
      </c>
      <c r="K631" s="82">
        <f t="shared" si="47"/>
        <v>7.5012753991072714</v>
      </c>
      <c r="L631" s="77">
        <f t="shared" si="48"/>
        <v>56.269132613251955</v>
      </c>
      <c r="M631" s="67">
        <f t="shared" si="49"/>
        <v>4.1668160651039968E-2</v>
      </c>
    </row>
    <row r="632" spans="7:13" x14ac:dyDescent="0.3">
      <c r="G632" s="68">
        <v>44376</v>
      </c>
      <c r="H632" s="70">
        <v>184.3843689</v>
      </c>
      <c r="I632" s="75">
        <f t="shared" si="45"/>
        <v>173.27300684080345</v>
      </c>
      <c r="J632" s="82">
        <f t="shared" si="46"/>
        <v>11.111362059196551</v>
      </c>
      <c r="K632" s="82">
        <f t="shared" si="47"/>
        <v>11.111362059196551</v>
      </c>
      <c r="L632" s="77">
        <f t="shared" si="48"/>
        <v>123.46236681055262</v>
      </c>
      <c r="M632" s="67">
        <f t="shared" si="49"/>
        <v>6.0261952385035129E-2</v>
      </c>
    </row>
    <row r="633" spans="7:13" x14ac:dyDescent="0.3">
      <c r="G633" s="68">
        <v>44377</v>
      </c>
      <c r="H633" s="70">
        <v>181.78576659999999</v>
      </c>
      <c r="I633" s="75">
        <f t="shared" si="45"/>
        <v>174.3841430467231</v>
      </c>
      <c r="J633" s="82">
        <f t="shared" si="46"/>
        <v>7.4016235532768917</v>
      </c>
      <c r="K633" s="82">
        <f t="shared" si="47"/>
        <v>7.4016235532768917</v>
      </c>
      <c r="L633" s="77">
        <f t="shared" si="48"/>
        <v>54.784031224423238</v>
      </c>
      <c r="M633" s="67">
        <f t="shared" si="49"/>
        <v>4.071618857577209E-2</v>
      </c>
    </row>
    <row r="634" spans="7:13" x14ac:dyDescent="0.3">
      <c r="G634" s="68">
        <v>44378</v>
      </c>
      <c r="H634" s="70">
        <v>181.75656129999999</v>
      </c>
      <c r="I634" s="75">
        <f t="shared" si="45"/>
        <v>175.12430540205079</v>
      </c>
      <c r="J634" s="82">
        <f t="shared" si="46"/>
        <v>6.632255897949193</v>
      </c>
      <c r="K634" s="82">
        <f t="shared" si="47"/>
        <v>6.632255897949193</v>
      </c>
      <c r="L634" s="77">
        <f t="shared" si="48"/>
        <v>43.986818295881854</v>
      </c>
      <c r="M634" s="67">
        <f t="shared" si="49"/>
        <v>3.6489774292121767E-2</v>
      </c>
    </row>
    <row r="635" spans="7:13" x14ac:dyDescent="0.3">
      <c r="G635" s="68">
        <v>44379</v>
      </c>
      <c r="H635" s="70">
        <v>182.67141720000001</v>
      </c>
      <c r="I635" s="75">
        <f t="shared" si="45"/>
        <v>175.7875309918457</v>
      </c>
      <c r="J635" s="82">
        <f t="shared" si="46"/>
        <v>6.8838862081543084</v>
      </c>
      <c r="K635" s="82">
        <f t="shared" si="47"/>
        <v>6.8838862081543084</v>
      </c>
      <c r="L635" s="77">
        <f t="shared" si="48"/>
        <v>47.387889326817103</v>
      </c>
      <c r="M635" s="67">
        <f t="shared" si="49"/>
        <v>3.768452839350013E-2</v>
      </c>
    </row>
    <row r="636" spans="7:13" x14ac:dyDescent="0.3">
      <c r="G636" s="68">
        <v>44383</v>
      </c>
      <c r="H636" s="70">
        <v>180.21879580000001</v>
      </c>
      <c r="I636" s="75">
        <f t="shared" si="45"/>
        <v>176.47591961266116</v>
      </c>
      <c r="J636" s="82">
        <f t="shared" si="46"/>
        <v>3.742876187338851</v>
      </c>
      <c r="K636" s="82">
        <f t="shared" si="47"/>
        <v>3.742876187338851</v>
      </c>
      <c r="L636" s="77">
        <f t="shared" si="48"/>
        <v>14.009122153748214</v>
      </c>
      <c r="M636" s="67">
        <f t="shared" si="49"/>
        <v>2.0768511801025201E-2</v>
      </c>
    </row>
    <row r="637" spans="7:13" x14ac:dyDescent="0.3">
      <c r="G637" s="68">
        <v>44384</v>
      </c>
      <c r="H637" s="70">
        <v>183.27484129999999</v>
      </c>
      <c r="I637" s="75">
        <f t="shared" si="45"/>
        <v>176.85020723139505</v>
      </c>
      <c r="J637" s="82">
        <f t="shared" si="46"/>
        <v>6.424634068604945</v>
      </c>
      <c r="K637" s="82">
        <f t="shared" si="47"/>
        <v>6.424634068604945</v>
      </c>
      <c r="L637" s="77">
        <f t="shared" si="48"/>
        <v>41.275922915479327</v>
      </c>
      <c r="M637" s="67">
        <f t="shared" si="49"/>
        <v>3.505464265053463E-2</v>
      </c>
    </row>
    <row r="638" spans="7:13" x14ac:dyDescent="0.3">
      <c r="G638" s="68">
        <v>44385</v>
      </c>
      <c r="H638" s="70">
        <v>182.50596619999999</v>
      </c>
      <c r="I638" s="75">
        <f t="shared" si="45"/>
        <v>177.49267063825553</v>
      </c>
      <c r="J638" s="82">
        <f t="shared" si="46"/>
        <v>5.0132955617444566</v>
      </c>
      <c r="K638" s="82">
        <f t="shared" si="47"/>
        <v>5.0132955617444566</v>
      </c>
      <c r="L638" s="77">
        <f t="shared" si="48"/>
        <v>25.133132389406665</v>
      </c>
      <c r="M638" s="67">
        <f t="shared" si="49"/>
        <v>2.7469214657073807E-2</v>
      </c>
    </row>
    <row r="639" spans="7:13" x14ac:dyDescent="0.3">
      <c r="G639" s="68">
        <v>44386</v>
      </c>
      <c r="H639" s="70">
        <v>184.22863770000001</v>
      </c>
      <c r="I639" s="75">
        <f t="shared" si="45"/>
        <v>177.99400019442999</v>
      </c>
      <c r="J639" s="82">
        <f t="shared" si="46"/>
        <v>6.2346375055700207</v>
      </c>
      <c r="K639" s="82">
        <f t="shared" si="47"/>
        <v>6.2346375055700207</v>
      </c>
      <c r="L639" s="77">
        <f t="shared" si="48"/>
        <v>38.870704825860372</v>
      </c>
      <c r="M639" s="67">
        <f t="shared" si="49"/>
        <v>3.3841847735543565E-2</v>
      </c>
    </row>
    <row r="640" spans="7:13" x14ac:dyDescent="0.3">
      <c r="G640" s="68">
        <v>44389</v>
      </c>
      <c r="H640" s="70">
        <v>185.65931699999999</v>
      </c>
      <c r="I640" s="75">
        <f t="shared" si="45"/>
        <v>178.61746394498698</v>
      </c>
      <c r="J640" s="82">
        <f t="shared" si="46"/>
        <v>7.0418530550130072</v>
      </c>
      <c r="K640" s="82">
        <f t="shared" si="47"/>
        <v>7.0418530550130072</v>
      </c>
      <c r="L640" s="77">
        <f t="shared" si="48"/>
        <v>49.587694448396022</v>
      </c>
      <c r="M640" s="67">
        <f t="shared" si="49"/>
        <v>3.7928896695300286E-2</v>
      </c>
    </row>
    <row r="641" spans="7:13" x14ac:dyDescent="0.3">
      <c r="G641" s="68">
        <v>44390</v>
      </c>
      <c r="H641" s="70">
        <v>184.42329409999999</v>
      </c>
      <c r="I641" s="75">
        <f t="shared" si="45"/>
        <v>179.32164925048829</v>
      </c>
      <c r="J641" s="82">
        <f t="shared" si="46"/>
        <v>5.1016448495117004</v>
      </c>
      <c r="K641" s="82">
        <f t="shared" si="47"/>
        <v>5.1016448495117004</v>
      </c>
      <c r="L641" s="77">
        <f t="shared" si="48"/>
        <v>26.026780170549259</v>
      </c>
      <c r="M641" s="67">
        <f t="shared" si="49"/>
        <v>2.7662692364368198E-2</v>
      </c>
    </row>
    <row r="642" spans="7:13" x14ac:dyDescent="0.3">
      <c r="G642" s="68">
        <v>44391</v>
      </c>
      <c r="H642" s="70">
        <v>185.83451840000001</v>
      </c>
      <c r="I642" s="75">
        <f t="shared" si="45"/>
        <v>179.83181373543948</v>
      </c>
      <c r="J642" s="82">
        <f t="shared" si="46"/>
        <v>6.0027046645605253</v>
      </c>
      <c r="K642" s="82">
        <f t="shared" si="47"/>
        <v>6.0027046645605253</v>
      </c>
      <c r="L642" s="77">
        <f t="shared" si="48"/>
        <v>36.032463289936686</v>
      </c>
      <c r="M642" s="67">
        <f t="shared" si="49"/>
        <v>3.2301343777478349E-2</v>
      </c>
    </row>
    <row r="643" spans="7:13" x14ac:dyDescent="0.3">
      <c r="G643" s="68">
        <v>44392</v>
      </c>
      <c r="H643" s="70">
        <v>181.5813751</v>
      </c>
      <c r="I643" s="75">
        <f t="shared" si="45"/>
        <v>180.43208420189555</v>
      </c>
      <c r="J643" s="82">
        <f t="shared" si="46"/>
        <v>1.1492908981044536</v>
      </c>
      <c r="K643" s="82">
        <f t="shared" si="47"/>
        <v>1.1492908981044536</v>
      </c>
      <c r="L643" s="77">
        <f t="shared" si="48"/>
        <v>1.3208695684657417</v>
      </c>
      <c r="M643" s="67">
        <f t="shared" si="49"/>
        <v>6.3293435104317241E-3</v>
      </c>
    </row>
    <row r="644" spans="7:13" x14ac:dyDescent="0.3">
      <c r="G644" s="68">
        <v>44393</v>
      </c>
      <c r="H644" s="70">
        <v>178.49612429999999</v>
      </c>
      <c r="I644" s="75">
        <f t="shared" si="45"/>
        <v>180.54701329170598</v>
      </c>
      <c r="J644" s="82">
        <f t="shared" si="46"/>
        <v>-2.0508889917059889</v>
      </c>
      <c r="K644" s="82">
        <f t="shared" si="47"/>
        <v>2.0508889917059889</v>
      </c>
      <c r="L644" s="77">
        <f t="shared" si="48"/>
        <v>4.2061456563008077</v>
      </c>
      <c r="M644" s="67">
        <f t="shared" si="49"/>
        <v>1.14898236572299E-2</v>
      </c>
    </row>
    <row r="645" spans="7:13" x14ac:dyDescent="0.3">
      <c r="G645" s="68">
        <v>44396</v>
      </c>
      <c r="H645" s="70">
        <v>175.80020139999999</v>
      </c>
      <c r="I645" s="75">
        <f t="shared" si="45"/>
        <v>180.34192439253539</v>
      </c>
      <c r="J645" s="82">
        <f t="shared" si="46"/>
        <v>-4.5417229925353979</v>
      </c>
      <c r="K645" s="82">
        <f t="shared" si="47"/>
        <v>4.5417229925353979</v>
      </c>
      <c r="L645" s="77">
        <f t="shared" si="48"/>
        <v>20.627247740924691</v>
      </c>
      <c r="M645" s="67">
        <f t="shared" si="49"/>
        <v>2.5834572181186354E-2</v>
      </c>
    </row>
    <row r="646" spans="7:13" x14ac:dyDescent="0.3">
      <c r="G646" s="68">
        <v>44397</v>
      </c>
      <c r="H646" s="70">
        <v>176.4425507</v>
      </c>
      <c r="I646" s="75">
        <f t="shared" ref="I646:I709" si="50">alpha*H645+(1-alpha)*I645</f>
        <v>179.88775209328185</v>
      </c>
      <c r="J646" s="82">
        <f t="shared" ref="J646:J709" si="51">H646-I646</f>
        <v>-3.4452013932818488</v>
      </c>
      <c r="K646" s="82">
        <f t="shared" ref="K646:K709" si="52">ABS(J646)</f>
        <v>3.4452013932818488</v>
      </c>
      <c r="L646" s="77">
        <f t="shared" ref="L646:L709" si="53">J646^2</f>
        <v>11.869412640271193</v>
      </c>
      <c r="M646" s="67">
        <f t="shared" ref="M646:M709" si="54">K646/H646</f>
        <v>1.9525910159503543E-2</v>
      </c>
    </row>
    <row r="647" spans="7:13" x14ac:dyDescent="0.3">
      <c r="G647" s="68">
        <v>44398</v>
      </c>
      <c r="H647" s="70">
        <v>178.12628169999999</v>
      </c>
      <c r="I647" s="75">
        <f t="shared" si="50"/>
        <v>179.54323195395369</v>
      </c>
      <c r="J647" s="82">
        <f t="shared" si="51"/>
        <v>-1.4169502539537007</v>
      </c>
      <c r="K647" s="82">
        <f t="shared" si="52"/>
        <v>1.4169502539537007</v>
      </c>
      <c r="L647" s="77">
        <f t="shared" si="53"/>
        <v>2.0077480221794568</v>
      </c>
      <c r="M647" s="67">
        <f t="shared" si="54"/>
        <v>7.9547512047667742E-3</v>
      </c>
    </row>
    <row r="648" spans="7:13" x14ac:dyDescent="0.3">
      <c r="G648" s="68">
        <v>44399</v>
      </c>
      <c r="H648" s="70">
        <v>178.11654659999999</v>
      </c>
      <c r="I648" s="75">
        <f t="shared" si="50"/>
        <v>179.40153692855833</v>
      </c>
      <c r="J648" s="82">
        <f t="shared" si="51"/>
        <v>-1.2849903285583366</v>
      </c>
      <c r="K648" s="82">
        <f t="shared" si="52"/>
        <v>1.2849903285583366</v>
      </c>
      <c r="L648" s="77">
        <f t="shared" si="53"/>
        <v>1.6512001444884619</v>
      </c>
      <c r="M648" s="67">
        <f t="shared" si="54"/>
        <v>7.2143231669771022E-3</v>
      </c>
    </row>
    <row r="649" spans="7:13" x14ac:dyDescent="0.3">
      <c r="G649" s="68">
        <v>44400</v>
      </c>
      <c r="H649" s="70">
        <v>182.00959779999999</v>
      </c>
      <c r="I649" s="75">
        <f t="shared" si="50"/>
        <v>179.27303789570249</v>
      </c>
      <c r="J649" s="82">
        <f t="shared" si="51"/>
        <v>2.7365599042975077</v>
      </c>
      <c r="K649" s="82">
        <f t="shared" si="52"/>
        <v>2.7365599042975077</v>
      </c>
      <c r="L649" s="77">
        <f t="shared" si="53"/>
        <v>7.4887601098087844</v>
      </c>
      <c r="M649" s="67">
        <f t="shared" si="54"/>
        <v>1.5035250543790322E-2</v>
      </c>
    </row>
    <row r="650" spans="7:13" x14ac:dyDescent="0.3">
      <c r="G650" s="68">
        <v>44403</v>
      </c>
      <c r="H650" s="70">
        <v>179.5667114</v>
      </c>
      <c r="I650" s="75">
        <f t="shared" si="50"/>
        <v>179.54669388613226</v>
      </c>
      <c r="J650" s="82">
        <f t="shared" si="51"/>
        <v>2.0017513867742309E-2</v>
      </c>
      <c r="K650" s="82">
        <f t="shared" si="52"/>
        <v>2.0017513867742309E-2</v>
      </c>
      <c r="L650" s="77">
        <f t="shared" si="53"/>
        <v>4.0070086144525566E-4</v>
      </c>
      <c r="M650" s="67">
        <f t="shared" si="54"/>
        <v>1.1147675263234959E-4</v>
      </c>
    </row>
    <row r="651" spans="7:13" x14ac:dyDescent="0.3">
      <c r="G651" s="68">
        <v>44404</v>
      </c>
      <c r="H651" s="70">
        <v>178.61293029999999</v>
      </c>
      <c r="I651" s="75">
        <f t="shared" si="50"/>
        <v>179.54869563751905</v>
      </c>
      <c r="J651" s="82">
        <f t="shared" si="51"/>
        <v>-0.93576533751905799</v>
      </c>
      <c r="K651" s="82">
        <f t="shared" si="52"/>
        <v>0.93576533751905799</v>
      </c>
      <c r="L651" s="77">
        <f t="shared" si="53"/>
        <v>0.87565676690215655</v>
      </c>
      <c r="M651" s="67">
        <f t="shared" si="54"/>
        <v>5.2390682799242898E-3</v>
      </c>
    </row>
    <row r="652" spans="7:13" x14ac:dyDescent="0.3">
      <c r="G652" s="68">
        <v>44405</v>
      </c>
      <c r="H652" s="70">
        <v>178.22361760000001</v>
      </c>
      <c r="I652" s="75">
        <f t="shared" si="50"/>
        <v>179.45511910376712</v>
      </c>
      <c r="J652" s="82">
        <f t="shared" si="51"/>
        <v>-1.231501503767106</v>
      </c>
      <c r="K652" s="82">
        <f t="shared" si="52"/>
        <v>1.231501503767106</v>
      </c>
      <c r="L652" s="77">
        <f t="shared" si="53"/>
        <v>1.5165959537806433</v>
      </c>
      <c r="M652" s="67">
        <f t="shared" si="54"/>
        <v>6.9098670555046903E-3</v>
      </c>
    </row>
    <row r="653" spans="7:13" x14ac:dyDescent="0.3">
      <c r="G653" s="68">
        <v>44406</v>
      </c>
      <c r="H653" s="70">
        <v>178.4571991</v>
      </c>
      <c r="I653" s="75">
        <f t="shared" si="50"/>
        <v>179.33196895339043</v>
      </c>
      <c r="J653" s="82">
        <f t="shared" si="51"/>
        <v>-0.87476985339043267</v>
      </c>
      <c r="K653" s="82">
        <f t="shared" si="52"/>
        <v>0.87476985339043267</v>
      </c>
      <c r="L653" s="77">
        <f t="shared" si="53"/>
        <v>0.76522229640071904</v>
      </c>
      <c r="M653" s="67">
        <f t="shared" si="54"/>
        <v>4.9018468170636707E-3</v>
      </c>
    </row>
    <row r="654" spans="7:13" x14ac:dyDescent="0.3">
      <c r="G654" s="68">
        <v>44407</v>
      </c>
      <c r="H654" s="70">
        <v>177.1822205</v>
      </c>
      <c r="I654" s="75">
        <f t="shared" si="50"/>
        <v>179.24449196805136</v>
      </c>
      <c r="J654" s="82">
        <f t="shared" si="51"/>
        <v>-2.0622714680513639</v>
      </c>
      <c r="K654" s="82">
        <f t="shared" si="52"/>
        <v>2.0622714680513639</v>
      </c>
      <c r="L654" s="77">
        <f t="shared" si="53"/>
        <v>4.2529636079387272</v>
      </c>
      <c r="M654" s="67">
        <f t="shared" si="54"/>
        <v>1.1639268670590817E-2</v>
      </c>
    </row>
    <row r="655" spans="7:13" x14ac:dyDescent="0.3">
      <c r="G655" s="68">
        <v>44410</v>
      </c>
      <c r="H655" s="70">
        <v>183.1288605</v>
      </c>
      <c r="I655" s="75">
        <f t="shared" si="50"/>
        <v>179.03826482124623</v>
      </c>
      <c r="J655" s="82">
        <f t="shared" si="51"/>
        <v>4.0905956787537718</v>
      </c>
      <c r="K655" s="82">
        <f t="shared" si="52"/>
        <v>4.0905956787537718</v>
      </c>
      <c r="L655" s="77">
        <f t="shared" si="53"/>
        <v>16.732973007039032</v>
      </c>
      <c r="M655" s="67">
        <f t="shared" si="54"/>
        <v>2.2337252946286815E-2</v>
      </c>
    </row>
    <row r="656" spans="7:13" x14ac:dyDescent="0.3">
      <c r="G656" s="68">
        <v>44411</v>
      </c>
      <c r="H656" s="70">
        <v>187.8491516</v>
      </c>
      <c r="I656" s="75">
        <f t="shared" si="50"/>
        <v>179.4473243891216</v>
      </c>
      <c r="J656" s="82">
        <f t="shared" si="51"/>
        <v>8.4018272108783947</v>
      </c>
      <c r="K656" s="82">
        <f t="shared" si="52"/>
        <v>8.4018272108783947</v>
      </c>
      <c r="L656" s="77">
        <f t="shared" si="53"/>
        <v>70.590700481456622</v>
      </c>
      <c r="M656" s="67">
        <f t="shared" si="54"/>
        <v>4.472645811448208E-2</v>
      </c>
    </row>
    <row r="657" spans="7:13" x14ac:dyDescent="0.3">
      <c r="G657" s="68">
        <v>44412</v>
      </c>
      <c r="H657" s="70">
        <v>193.36753849999999</v>
      </c>
      <c r="I657" s="75">
        <f t="shared" si="50"/>
        <v>180.28750711020945</v>
      </c>
      <c r="J657" s="82">
        <f t="shared" si="51"/>
        <v>13.080031389790548</v>
      </c>
      <c r="K657" s="82">
        <f t="shared" si="52"/>
        <v>13.080031389790548</v>
      </c>
      <c r="L657" s="77">
        <f t="shared" si="53"/>
        <v>171.08722115790607</v>
      </c>
      <c r="M657" s="67">
        <f t="shared" si="54"/>
        <v>6.7643367088683029E-2</v>
      </c>
    </row>
    <row r="658" spans="7:13" x14ac:dyDescent="0.3">
      <c r="G658" s="68">
        <v>44413</v>
      </c>
      <c r="H658" s="70">
        <v>183.4597626</v>
      </c>
      <c r="I658" s="75">
        <f t="shared" si="50"/>
        <v>181.59551024918852</v>
      </c>
      <c r="J658" s="82">
        <f t="shared" si="51"/>
        <v>1.8642523508114834</v>
      </c>
      <c r="K658" s="82">
        <f t="shared" si="52"/>
        <v>1.8642523508114834</v>
      </c>
      <c r="L658" s="77">
        <f t="shared" si="53"/>
        <v>3.4754368275061425</v>
      </c>
      <c r="M658" s="67">
        <f t="shared" si="54"/>
        <v>1.0161641574104398E-2</v>
      </c>
    </row>
    <row r="659" spans="7:13" x14ac:dyDescent="0.3">
      <c r="G659" s="68">
        <v>44414</v>
      </c>
      <c r="H659" s="70">
        <v>179.08009340000001</v>
      </c>
      <c r="I659" s="75">
        <f t="shared" si="50"/>
        <v>181.7819354842697</v>
      </c>
      <c r="J659" s="82">
        <f t="shared" si="51"/>
        <v>-2.7018420842696855</v>
      </c>
      <c r="K659" s="82">
        <f t="shared" si="52"/>
        <v>2.7018420842696855</v>
      </c>
      <c r="L659" s="77">
        <f t="shared" si="53"/>
        <v>7.2999506483307588</v>
      </c>
      <c r="M659" s="67">
        <f t="shared" si="54"/>
        <v>1.5087339039045227E-2</v>
      </c>
    </row>
    <row r="660" spans="7:13" x14ac:dyDescent="0.3">
      <c r="G660" s="68">
        <v>44417</v>
      </c>
      <c r="H660" s="70">
        <v>179.09954830000001</v>
      </c>
      <c r="I660" s="75">
        <f t="shared" si="50"/>
        <v>181.51175127584273</v>
      </c>
      <c r="J660" s="82">
        <f t="shared" si="51"/>
        <v>-2.4122029758427175</v>
      </c>
      <c r="K660" s="82">
        <f t="shared" si="52"/>
        <v>2.4122029758427175</v>
      </c>
      <c r="L660" s="77">
        <f t="shared" si="53"/>
        <v>5.8187231966644619</v>
      </c>
      <c r="M660" s="67">
        <f t="shared" si="54"/>
        <v>1.3468503961842305E-2</v>
      </c>
    </row>
    <row r="661" spans="7:13" x14ac:dyDescent="0.3">
      <c r="G661" s="68">
        <v>44418</v>
      </c>
      <c r="H661" s="70">
        <v>176.64694209999999</v>
      </c>
      <c r="I661" s="75">
        <f t="shared" si="50"/>
        <v>181.27053097825845</v>
      </c>
      <c r="J661" s="82">
        <f t="shared" si="51"/>
        <v>-4.6235888782584595</v>
      </c>
      <c r="K661" s="82">
        <f t="shared" si="52"/>
        <v>4.6235888782584595</v>
      </c>
      <c r="L661" s="77">
        <f t="shared" si="53"/>
        <v>21.377574115155319</v>
      </c>
      <c r="M661" s="67">
        <f t="shared" si="54"/>
        <v>2.6174180109163971E-2</v>
      </c>
    </row>
    <row r="662" spans="7:13" x14ac:dyDescent="0.3">
      <c r="G662" s="68">
        <v>44419</v>
      </c>
      <c r="H662" s="70">
        <v>175.91699220000001</v>
      </c>
      <c r="I662" s="75">
        <f t="shared" si="50"/>
        <v>180.80817209043261</v>
      </c>
      <c r="J662" s="82">
        <f t="shared" si="51"/>
        <v>-4.8911798904325963</v>
      </c>
      <c r="K662" s="82">
        <f t="shared" si="52"/>
        <v>4.8911798904325963</v>
      </c>
      <c r="L662" s="77">
        <f t="shared" si="53"/>
        <v>23.923640720572223</v>
      </c>
      <c r="M662" s="67">
        <f t="shared" si="54"/>
        <v>2.7803908134535489E-2</v>
      </c>
    </row>
    <row r="663" spans="7:13" x14ac:dyDescent="0.3">
      <c r="G663" s="68">
        <v>44420</v>
      </c>
      <c r="H663" s="70">
        <v>179.595932</v>
      </c>
      <c r="I663" s="75">
        <f t="shared" si="50"/>
        <v>180.31905410138936</v>
      </c>
      <c r="J663" s="82">
        <f t="shared" si="51"/>
        <v>-0.72312210138935029</v>
      </c>
      <c r="K663" s="82">
        <f t="shared" si="52"/>
        <v>0.72312210138935029</v>
      </c>
      <c r="L663" s="77">
        <f t="shared" si="53"/>
        <v>0.5229055735177498</v>
      </c>
      <c r="M663" s="67">
        <f t="shared" si="54"/>
        <v>4.0263835229260667E-3</v>
      </c>
    </row>
    <row r="664" spans="7:13" x14ac:dyDescent="0.3">
      <c r="G664" s="68">
        <v>44421</v>
      </c>
      <c r="H664" s="70">
        <v>183.35270689999999</v>
      </c>
      <c r="I664" s="75">
        <f t="shared" si="50"/>
        <v>180.24674189125042</v>
      </c>
      <c r="J664" s="82">
        <f t="shared" si="51"/>
        <v>3.105965008749564</v>
      </c>
      <c r="K664" s="82">
        <f t="shared" si="52"/>
        <v>3.105965008749564</v>
      </c>
      <c r="L664" s="77">
        <f t="shared" si="53"/>
        <v>9.6470186355766803</v>
      </c>
      <c r="M664" s="67">
        <f t="shared" si="54"/>
        <v>1.6939837220093772E-2</v>
      </c>
    </row>
    <row r="665" spans="7:13" x14ac:dyDescent="0.3">
      <c r="G665" s="68">
        <v>44424</v>
      </c>
      <c r="H665" s="70">
        <v>180.37454220000001</v>
      </c>
      <c r="I665" s="75">
        <f t="shared" si="50"/>
        <v>180.55733839212536</v>
      </c>
      <c r="J665" s="82">
        <f t="shared" si="51"/>
        <v>-0.18279619212535181</v>
      </c>
      <c r="K665" s="82">
        <f t="shared" si="52"/>
        <v>0.18279619212535181</v>
      </c>
      <c r="L665" s="77">
        <f t="shared" si="53"/>
        <v>3.341444785552853E-2</v>
      </c>
      <c r="M665" s="67">
        <f t="shared" si="54"/>
        <v>1.0134256746867675E-3</v>
      </c>
    </row>
    <row r="666" spans="7:13" x14ac:dyDescent="0.3">
      <c r="G666" s="68">
        <v>44425</v>
      </c>
      <c r="H666" s="70">
        <v>176.77346800000001</v>
      </c>
      <c r="I666" s="75">
        <f t="shared" si="50"/>
        <v>180.53905877291282</v>
      </c>
      <c r="J666" s="82">
        <f t="shared" si="51"/>
        <v>-3.765590772912816</v>
      </c>
      <c r="K666" s="82">
        <f t="shared" si="52"/>
        <v>3.765590772912816</v>
      </c>
      <c r="L666" s="77">
        <f t="shared" si="53"/>
        <v>14.179673869046139</v>
      </c>
      <c r="M666" s="67">
        <f t="shared" si="54"/>
        <v>2.1301787058410914E-2</v>
      </c>
    </row>
    <row r="667" spans="7:13" x14ac:dyDescent="0.3">
      <c r="G667" s="68">
        <v>44426</v>
      </c>
      <c r="H667" s="70">
        <v>174.16511539999999</v>
      </c>
      <c r="I667" s="75">
        <f t="shared" si="50"/>
        <v>180.16249969562156</v>
      </c>
      <c r="J667" s="82">
        <f t="shared" si="51"/>
        <v>-5.9973842956215719</v>
      </c>
      <c r="K667" s="82">
        <f t="shared" si="52"/>
        <v>5.9973842956215719</v>
      </c>
      <c r="L667" s="77">
        <f t="shared" si="53"/>
        <v>35.96861838936826</v>
      </c>
      <c r="M667" s="67">
        <f t="shared" si="54"/>
        <v>3.4435049073102568E-2</v>
      </c>
    </row>
    <row r="668" spans="7:13" x14ac:dyDescent="0.3">
      <c r="G668" s="68">
        <v>44427</v>
      </c>
      <c r="H668" s="70">
        <v>172.5787048</v>
      </c>
      <c r="I668" s="75">
        <f t="shared" si="50"/>
        <v>179.5627612660594</v>
      </c>
      <c r="J668" s="82">
        <f t="shared" si="51"/>
        <v>-6.9840564660593998</v>
      </c>
      <c r="K668" s="82">
        <f t="shared" si="52"/>
        <v>6.9840564660593998</v>
      </c>
      <c r="L668" s="77">
        <f t="shared" si="53"/>
        <v>48.777044721106115</v>
      </c>
      <c r="M668" s="67">
        <f t="shared" si="54"/>
        <v>4.0468819569327304E-2</v>
      </c>
    </row>
    <row r="669" spans="7:13" x14ac:dyDescent="0.3">
      <c r="G669" s="68">
        <v>44428</v>
      </c>
      <c r="H669" s="70">
        <v>172.42297360000001</v>
      </c>
      <c r="I669" s="75">
        <f t="shared" si="50"/>
        <v>178.86435561945348</v>
      </c>
      <c r="J669" s="82">
        <f t="shared" si="51"/>
        <v>-6.4413820194534708</v>
      </c>
      <c r="K669" s="82">
        <f t="shared" si="52"/>
        <v>6.4413820194534708</v>
      </c>
      <c r="L669" s="77">
        <f t="shared" si="53"/>
        <v>41.491402320538477</v>
      </c>
      <c r="M669" s="67">
        <f t="shared" si="54"/>
        <v>3.7358026514475277E-2</v>
      </c>
    </row>
    <row r="670" spans="7:13" x14ac:dyDescent="0.3">
      <c r="G670" s="68">
        <v>44431</v>
      </c>
      <c r="H670" s="70">
        <v>175.93644710000001</v>
      </c>
      <c r="I670" s="75">
        <f t="shared" si="50"/>
        <v>178.22021741750814</v>
      </c>
      <c r="J670" s="82">
        <f t="shared" si="51"/>
        <v>-2.2837703175081288</v>
      </c>
      <c r="K670" s="82">
        <f t="shared" si="52"/>
        <v>2.2837703175081288</v>
      </c>
      <c r="L670" s="77">
        <f t="shared" si="53"/>
        <v>5.2156068631311792</v>
      </c>
      <c r="M670" s="67">
        <f t="shared" si="54"/>
        <v>1.2980654975998596E-2</v>
      </c>
    </row>
    <row r="671" spans="7:13" x14ac:dyDescent="0.3">
      <c r="G671" s="68">
        <v>44432</v>
      </c>
      <c r="H671" s="70">
        <v>174.51548769999999</v>
      </c>
      <c r="I671" s="75">
        <f t="shared" si="50"/>
        <v>177.99184038575734</v>
      </c>
      <c r="J671" s="82">
        <f t="shared" si="51"/>
        <v>-3.4763526857573481</v>
      </c>
      <c r="K671" s="82">
        <f t="shared" si="52"/>
        <v>3.4763526857573481</v>
      </c>
      <c r="L671" s="77">
        <f t="shared" si="53"/>
        <v>12.085027995772327</v>
      </c>
      <c r="M671" s="67">
        <f t="shared" si="54"/>
        <v>1.992002389915877E-2</v>
      </c>
    </row>
    <row r="672" spans="7:13" x14ac:dyDescent="0.3">
      <c r="G672" s="68">
        <v>44433</v>
      </c>
      <c r="H672" s="70">
        <v>175.80992130000001</v>
      </c>
      <c r="I672" s="75">
        <f t="shared" si="50"/>
        <v>177.6442051171816</v>
      </c>
      <c r="J672" s="82">
        <f t="shared" si="51"/>
        <v>-1.8342838171815856</v>
      </c>
      <c r="K672" s="82">
        <f t="shared" si="52"/>
        <v>1.8342838171815856</v>
      </c>
      <c r="L672" s="77">
        <f t="shared" si="53"/>
        <v>3.3645971219742488</v>
      </c>
      <c r="M672" s="67">
        <f t="shared" si="54"/>
        <v>1.04333350678861E-2</v>
      </c>
    </row>
    <row r="673" spans="7:13" x14ac:dyDescent="0.3">
      <c r="G673" s="68">
        <v>44434</v>
      </c>
      <c r="H673" s="70">
        <v>174.03860470000001</v>
      </c>
      <c r="I673" s="75">
        <f t="shared" si="50"/>
        <v>177.46077673546344</v>
      </c>
      <c r="J673" s="82">
        <f t="shared" si="51"/>
        <v>-3.4221720354634328</v>
      </c>
      <c r="K673" s="82">
        <f t="shared" si="52"/>
        <v>3.4221720354634328</v>
      </c>
      <c r="L673" s="77">
        <f t="shared" si="53"/>
        <v>11.711261440307934</v>
      </c>
      <c r="M673" s="67">
        <f t="shared" si="54"/>
        <v>1.9663292758307391E-2</v>
      </c>
    </row>
    <row r="674" spans="7:13" x14ac:dyDescent="0.3">
      <c r="G674" s="68">
        <v>44435</v>
      </c>
      <c r="H674" s="70">
        <v>174.86586</v>
      </c>
      <c r="I674" s="75">
        <f t="shared" si="50"/>
        <v>177.1185595319171</v>
      </c>
      <c r="J674" s="82">
        <f t="shared" si="51"/>
        <v>-2.2526995319171021</v>
      </c>
      <c r="K674" s="82">
        <f t="shared" si="52"/>
        <v>2.2526995319171021</v>
      </c>
      <c r="L674" s="77">
        <f t="shared" si="53"/>
        <v>5.0746551810995308</v>
      </c>
      <c r="M674" s="67">
        <f t="shared" si="54"/>
        <v>1.2882443330659868E-2</v>
      </c>
    </row>
    <row r="675" spans="7:13" x14ac:dyDescent="0.3">
      <c r="G675" s="68">
        <v>44438</v>
      </c>
      <c r="H675" s="70">
        <v>173.55195620000001</v>
      </c>
      <c r="I675" s="75">
        <f t="shared" si="50"/>
        <v>176.89328957872539</v>
      </c>
      <c r="J675" s="82">
        <f t="shared" si="51"/>
        <v>-3.3413333787253805</v>
      </c>
      <c r="K675" s="82">
        <f t="shared" si="52"/>
        <v>3.3413333787253805</v>
      </c>
      <c r="L675" s="77">
        <f t="shared" si="53"/>
        <v>11.164508747784367</v>
      </c>
      <c r="M675" s="67">
        <f t="shared" si="54"/>
        <v>1.9252640257623212E-2</v>
      </c>
    </row>
    <row r="676" spans="7:13" x14ac:dyDescent="0.3">
      <c r="G676" s="68">
        <v>44439</v>
      </c>
      <c r="H676" s="70">
        <v>172.75389100000001</v>
      </c>
      <c r="I676" s="75">
        <f t="shared" si="50"/>
        <v>176.55915624085284</v>
      </c>
      <c r="J676" s="82">
        <f t="shared" si="51"/>
        <v>-3.8052652408528331</v>
      </c>
      <c r="K676" s="82">
        <f t="shared" si="52"/>
        <v>3.8052652408528331</v>
      </c>
      <c r="L676" s="77">
        <f t="shared" si="53"/>
        <v>14.480043553242771</v>
      </c>
      <c r="M676" s="67">
        <f t="shared" si="54"/>
        <v>2.2027088471499798E-2</v>
      </c>
    </row>
    <row r="677" spans="7:13" x14ac:dyDescent="0.3">
      <c r="G677" s="68">
        <v>44440</v>
      </c>
      <c r="H677" s="70">
        <v>173.7466125</v>
      </c>
      <c r="I677" s="75">
        <f t="shared" si="50"/>
        <v>176.17862971676757</v>
      </c>
      <c r="J677" s="82">
        <f t="shared" si="51"/>
        <v>-2.4320172167675764</v>
      </c>
      <c r="K677" s="82">
        <f t="shared" si="52"/>
        <v>2.4320172167675764</v>
      </c>
      <c r="L677" s="77">
        <f t="shared" si="53"/>
        <v>5.914707742653909</v>
      </c>
      <c r="M677" s="67">
        <f t="shared" si="54"/>
        <v>1.3997494292256066E-2</v>
      </c>
    </row>
    <row r="678" spans="7:13" x14ac:dyDescent="0.3">
      <c r="G678" s="68">
        <v>44441</v>
      </c>
      <c r="H678" s="70">
        <v>174.33056640000001</v>
      </c>
      <c r="I678" s="75">
        <f t="shared" si="50"/>
        <v>175.93542799509083</v>
      </c>
      <c r="J678" s="82">
        <f t="shared" si="51"/>
        <v>-1.6048615950908243</v>
      </c>
      <c r="K678" s="82">
        <f t="shared" si="52"/>
        <v>1.6048615950908243</v>
      </c>
      <c r="L678" s="77">
        <f t="shared" si="53"/>
        <v>2.5755807393974646</v>
      </c>
      <c r="M678" s="67">
        <f t="shared" si="54"/>
        <v>9.2058531572052765E-3</v>
      </c>
    </row>
    <row r="679" spans="7:13" x14ac:dyDescent="0.3">
      <c r="G679" s="68">
        <v>44442</v>
      </c>
      <c r="H679" s="70">
        <v>172.481369</v>
      </c>
      <c r="I679" s="75">
        <f t="shared" si="50"/>
        <v>175.77494183558176</v>
      </c>
      <c r="J679" s="82">
        <f t="shared" si="51"/>
        <v>-3.293572835581756</v>
      </c>
      <c r="K679" s="82">
        <f t="shared" si="52"/>
        <v>3.293572835581756</v>
      </c>
      <c r="L679" s="77">
        <f t="shared" si="53"/>
        <v>10.847622023282048</v>
      </c>
      <c r="M679" s="67">
        <f t="shared" si="54"/>
        <v>1.9095238254873522E-2</v>
      </c>
    </row>
    <row r="680" spans="7:13" x14ac:dyDescent="0.3">
      <c r="G680" s="68">
        <v>44446</v>
      </c>
      <c r="H680" s="70">
        <v>172.5202942</v>
      </c>
      <c r="I680" s="75">
        <f t="shared" si="50"/>
        <v>175.44558455202358</v>
      </c>
      <c r="J680" s="82">
        <f t="shared" si="51"/>
        <v>-2.9252903520235805</v>
      </c>
      <c r="K680" s="82">
        <f t="shared" si="52"/>
        <v>2.9252903520235805</v>
      </c>
      <c r="L680" s="77">
        <f t="shared" si="53"/>
        <v>8.5573236436422437</v>
      </c>
      <c r="M680" s="67">
        <f t="shared" si="54"/>
        <v>1.6956210082927047E-2</v>
      </c>
    </row>
    <row r="681" spans="7:13" x14ac:dyDescent="0.3">
      <c r="G681" s="68">
        <v>44447</v>
      </c>
      <c r="H681" s="70">
        <v>171.1966553</v>
      </c>
      <c r="I681" s="75">
        <f t="shared" si="50"/>
        <v>175.15305551682121</v>
      </c>
      <c r="J681" s="82">
        <f t="shared" si="51"/>
        <v>-3.9564002168212085</v>
      </c>
      <c r="K681" s="82">
        <f t="shared" si="52"/>
        <v>3.9564002168212085</v>
      </c>
      <c r="L681" s="77">
        <f t="shared" si="53"/>
        <v>15.653102675662906</v>
      </c>
      <c r="M681" s="67">
        <f t="shared" si="54"/>
        <v>2.3110265851211453E-2</v>
      </c>
    </row>
    <row r="682" spans="7:13" x14ac:dyDescent="0.3">
      <c r="G682" s="68">
        <v>44448</v>
      </c>
      <c r="H682" s="70">
        <v>171.49838260000001</v>
      </c>
      <c r="I682" s="75">
        <f t="shared" si="50"/>
        <v>174.7574154951391</v>
      </c>
      <c r="J682" s="82">
        <f t="shared" si="51"/>
        <v>-3.2590328951390859</v>
      </c>
      <c r="K682" s="82">
        <f t="shared" si="52"/>
        <v>3.2590328951390859</v>
      </c>
      <c r="L682" s="77">
        <f t="shared" si="53"/>
        <v>10.621295411598652</v>
      </c>
      <c r="M682" s="67">
        <f t="shared" si="54"/>
        <v>1.9003286478452688E-2</v>
      </c>
    </row>
    <row r="683" spans="7:13" x14ac:dyDescent="0.3">
      <c r="G683" s="68">
        <v>44449</v>
      </c>
      <c r="H683" s="70">
        <v>171.51785280000001</v>
      </c>
      <c r="I683" s="75">
        <f t="shared" si="50"/>
        <v>174.43151220562518</v>
      </c>
      <c r="J683" s="82">
        <f t="shared" si="51"/>
        <v>-2.9136594056251681</v>
      </c>
      <c r="K683" s="82">
        <f t="shared" si="52"/>
        <v>2.9136594056251681</v>
      </c>
      <c r="L683" s="77">
        <f t="shared" si="53"/>
        <v>8.4894111319880086</v>
      </c>
      <c r="M683" s="67">
        <f t="shared" si="54"/>
        <v>1.6987499307274258E-2</v>
      </c>
    </row>
    <row r="684" spans="7:13" x14ac:dyDescent="0.3">
      <c r="G684" s="68">
        <v>44452</v>
      </c>
      <c r="H684" s="70">
        <v>171.4205322</v>
      </c>
      <c r="I684" s="75">
        <f t="shared" si="50"/>
        <v>174.14014626506267</v>
      </c>
      <c r="J684" s="82">
        <f t="shared" si="51"/>
        <v>-2.7196140650626717</v>
      </c>
      <c r="K684" s="82">
        <f t="shared" si="52"/>
        <v>2.7196140650626717</v>
      </c>
      <c r="L684" s="77">
        <f t="shared" si="53"/>
        <v>7.3963006628867101</v>
      </c>
      <c r="M684" s="67">
        <f t="shared" si="54"/>
        <v>1.586515938411415E-2</v>
      </c>
    </row>
    <row r="685" spans="7:13" x14ac:dyDescent="0.3">
      <c r="G685" s="68">
        <v>44453</v>
      </c>
      <c r="H685" s="70">
        <v>168.51048280000001</v>
      </c>
      <c r="I685" s="75">
        <f t="shared" si="50"/>
        <v>173.86818485855642</v>
      </c>
      <c r="J685" s="82">
        <f t="shared" si="51"/>
        <v>-5.3577020585564128</v>
      </c>
      <c r="K685" s="82">
        <f t="shared" si="52"/>
        <v>5.3577020585564128</v>
      </c>
      <c r="L685" s="77">
        <f t="shared" si="53"/>
        <v>28.704971348259622</v>
      </c>
      <c r="M685" s="67">
        <f t="shared" si="54"/>
        <v>3.1794473373596033E-2</v>
      </c>
    </row>
    <row r="686" spans="7:13" x14ac:dyDescent="0.3">
      <c r="G686" s="68">
        <v>44454</v>
      </c>
      <c r="H686" s="70">
        <v>164.237854</v>
      </c>
      <c r="I686" s="75">
        <f t="shared" si="50"/>
        <v>173.33241465270078</v>
      </c>
      <c r="J686" s="82">
        <f t="shared" si="51"/>
        <v>-9.0945606527007783</v>
      </c>
      <c r="K686" s="82">
        <f t="shared" si="52"/>
        <v>9.0945606527007783</v>
      </c>
      <c r="L686" s="77">
        <f t="shared" si="53"/>
        <v>82.711033465653202</v>
      </c>
      <c r="M686" s="67">
        <f t="shared" si="54"/>
        <v>5.5374327118891717E-2</v>
      </c>
    </row>
    <row r="687" spans="7:13" x14ac:dyDescent="0.3">
      <c r="G687" s="68">
        <v>44455</v>
      </c>
      <c r="H687" s="70">
        <v>163.91667179999999</v>
      </c>
      <c r="I687" s="75">
        <f t="shared" si="50"/>
        <v>172.42295858743068</v>
      </c>
      <c r="J687" s="82">
        <f t="shared" si="51"/>
        <v>-8.506286787430696</v>
      </c>
      <c r="K687" s="82">
        <f t="shared" si="52"/>
        <v>8.506286787430696</v>
      </c>
      <c r="L687" s="77">
        <f t="shared" si="53"/>
        <v>72.356914910018034</v>
      </c>
      <c r="M687" s="67">
        <f t="shared" si="54"/>
        <v>5.1893969625063464E-2</v>
      </c>
    </row>
    <row r="688" spans="7:13" x14ac:dyDescent="0.3">
      <c r="G688" s="68">
        <v>44456</v>
      </c>
      <c r="H688" s="70">
        <v>161.532196</v>
      </c>
      <c r="I688" s="75">
        <f t="shared" si="50"/>
        <v>171.57232990868761</v>
      </c>
      <c r="J688" s="82">
        <f t="shared" si="51"/>
        <v>-10.040133908687608</v>
      </c>
      <c r="K688" s="82">
        <f t="shared" si="52"/>
        <v>10.040133908687608</v>
      </c>
      <c r="L688" s="77">
        <f t="shared" si="53"/>
        <v>100.80428890437869</v>
      </c>
      <c r="M688" s="67">
        <f t="shared" si="54"/>
        <v>6.2155620720265627E-2</v>
      </c>
    </row>
    <row r="689" spans="7:13" x14ac:dyDescent="0.3">
      <c r="G689" s="68">
        <v>44459</v>
      </c>
      <c r="H689" s="70">
        <v>160.2961426</v>
      </c>
      <c r="I689" s="75">
        <f t="shared" si="50"/>
        <v>170.56831651781886</v>
      </c>
      <c r="J689" s="82">
        <f t="shared" si="51"/>
        <v>-10.272173917818861</v>
      </c>
      <c r="K689" s="82">
        <f t="shared" si="52"/>
        <v>10.272173917818861</v>
      </c>
      <c r="L689" s="77">
        <f t="shared" si="53"/>
        <v>105.51755699791809</v>
      </c>
      <c r="M689" s="67">
        <f t="shared" si="54"/>
        <v>6.4082477289873735E-2</v>
      </c>
    </row>
    <row r="690" spans="7:13" x14ac:dyDescent="0.3">
      <c r="G690" s="68">
        <v>44460</v>
      </c>
      <c r="H690" s="70">
        <v>161.22073359999999</v>
      </c>
      <c r="I690" s="75">
        <f t="shared" si="50"/>
        <v>169.54109912603695</v>
      </c>
      <c r="J690" s="82">
        <f t="shared" si="51"/>
        <v>-8.3203655260369658</v>
      </c>
      <c r="K690" s="82">
        <f t="shared" si="52"/>
        <v>8.3203655260369658</v>
      </c>
      <c r="L690" s="77">
        <f t="shared" si="53"/>
        <v>69.228482486864394</v>
      </c>
      <c r="M690" s="67">
        <f t="shared" si="54"/>
        <v>5.1608532849629497E-2</v>
      </c>
    </row>
    <row r="691" spans="7:13" x14ac:dyDescent="0.3">
      <c r="G691" s="68">
        <v>44461</v>
      </c>
      <c r="H691" s="70">
        <v>162.2037354</v>
      </c>
      <c r="I691" s="75">
        <f t="shared" si="50"/>
        <v>168.70906257343327</v>
      </c>
      <c r="J691" s="82">
        <f t="shared" si="51"/>
        <v>-6.5053271734332725</v>
      </c>
      <c r="K691" s="82">
        <f t="shared" si="52"/>
        <v>6.5053271734332725</v>
      </c>
      <c r="L691" s="77">
        <f t="shared" si="53"/>
        <v>42.319281633409332</v>
      </c>
      <c r="M691" s="67">
        <f t="shared" si="54"/>
        <v>4.0105902354165342E-2</v>
      </c>
    </row>
    <row r="692" spans="7:13" x14ac:dyDescent="0.3">
      <c r="G692" s="68">
        <v>44462</v>
      </c>
      <c r="H692" s="70">
        <v>165.55175779999999</v>
      </c>
      <c r="I692" s="75">
        <f t="shared" si="50"/>
        <v>168.05852985608993</v>
      </c>
      <c r="J692" s="82">
        <f t="shared" si="51"/>
        <v>-2.5067720560899431</v>
      </c>
      <c r="K692" s="82">
        <f t="shared" si="52"/>
        <v>2.5067720560899431</v>
      </c>
      <c r="L692" s="77">
        <f t="shared" si="53"/>
        <v>6.283906141193401</v>
      </c>
      <c r="M692" s="67">
        <f t="shared" si="54"/>
        <v>1.5141923525320268E-2</v>
      </c>
    </row>
    <row r="693" spans="7:13" x14ac:dyDescent="0.3">
      <c r="G693" s="68">
        <v>44463</v>
      </c>
      <c r="H693" s="70">
        <v>160.43240359999999</v>
      </c>
      <c r="I693" s="75">
        <f t="shared" si="50"/>
        <v>167.80785265048092</v>
      </c>
      <c r="J693" s="82">
        <f t="shared" si="51"/>
        <v>-7.3754490504809382</v>
      </c>
      <c r="K693" s="82">
        <f t="shared" si="52"/>
        <v>7.3754490504809382</v>
      </c>
      <c r="L693" s="77">
        <f t="shared" si="53"/>
        <v>54.397248696240176</v>
      </c>
      <c r="M693" s="67">
        <f t="shared" si="54"/>
        <v>4.5972315348898375E-2</v>
      </c>
    </row>
    <row r="694" spans="7:13" x14ac:dyDescent="0.3">
      <c r="G694" s="68">
        <v>44466</v>
      </c>
      <c r="H694" s="70">
        <v>158.3204193</v>
      </c>
      <c r="I694" s="75">
        <f t="shared" si="50"/>
        <v>167.07030774543284</v>
      </c>
      <c r="J694" s="82">
        <f t="shared" si="51"/>
        <v>-8.7498884454328447</v>
      </c>
      <c r="K694" s="82">
        <f t="shared" si="52"/>
        <v>8.7498884454328447</v>
      </c>
      <c r="L694" s="77">
        <f t="shared" si="53"/>
        <v>76.5605478075192</v>
      </c>
      <c r="M694" s="67">
        <f t="shared" si="54"/>
        <v>5.5266961040905005E-2</v>
      </c>
    </row>
    <row r="695" spans="7:13" x14ac:dyDescent="0.3">
      <c r="G695" s="68">
        <v>44467</v>
      </c>
      <c r="H695" s="70">
        <v>152.12075809999999</v>
      </c>
      <c r="I695" s="75">
        <f t="shared" si="50"/>
        <v>166.19531890088956</v>
      </c>
      <c r="J695" s="82">
        <f t="shared" si="51"/>
        <v>-14.074560800889572</v>
      </c>
      <c r="K695" s="82">
        <f t="shared" si="52"/>
        <v>14.074560800889572</v>
      </c>
      <c r="L695" s="77">
        <f t="shared" si="53"/>
        <v>198.0932617379373</v>
      </c>
      <c r="M695" s="67">
        <f t="shared" si="54"/>
        <v>9.2522289375111741E-2</v>
      </c>
    </row>
    <row r="696" spans="7:13" x14ac:dyDescent="0.3">
      <c r="G696" s="68">
        <v>44468</v>
      </c>
      <c r="H696" s="70">
        <v>152.89936829999999</v>
      </c>
      <c r="I696" s="75">
        <f t="shared" si="50"/>
        <v>164.7878628208006</v>
      </c>
      <c r="J696" s="82">
        <f t="shared" si="51"/>
        <v>-11.888494520800606</v>
      </c>
      <c r="K696" s="82">
        <f t="shared" si="52"/>
        <v>11.888494520800606</v>
      </c>
      <c r="L696" s="77">
        <f t="shared" si="53"/>
        <v>141.33630197110602</v>
      </c>
      <c r="M696" s="67">
        <f t="shared" si="54"/>
        <v>7.7753719017821521E-2</v>
      </c>
    </row>
    <row r="697" spans="7:13" x14ac:dyDescent="0.3">
      <c r="G697" s="68">
        <v>44469</v>
      </c>
      <c r="H697" s="70">
        <v>153.89208980000001</v>
      </c>
      <c r="I697" s="75">
        <f t="shared" si="50"/>
        <v>163.59901336872053</v>
      </c>
      <c r="J697" s="82">
        <f t="shared" si="51"/>
        <v>-9.7069235687205264</v>
      </c>
      <c r="K697" s="82">
        <f t="shared" si="52"/>
        <v>9.7069235687205264</v>
      </c>
      <c r="L697" s="77">
        <f t="shared" si="53"/>
        <v>94.224365168982047</v>
      </c>
      <c r="M697" s="67">
        <f t="shared" si="54"/>
        <v>6.3076169680558375E-2</v>
      </c>
    </row>
    <row r="698" spans="7:13" x14ac:dyDescent="0.3">
      <c r="G698" s="68">
        <v>44470</v>
      </c>
      <c r="H698" s="70">
        <v>154.36897279999999</v>
      </c>
      <c r="I698" s="75">
        <f t="shared" si="50"/>
        <v>162.6283210118485</v>
      </c>
      <c r="J698" s="82">
        <f t="shared" si="51"/>
        <v>-8.2593482118485042</v>
      </c>
      <c r="K698" s="82">
        <f t="shared" si="52"/>
        <v>8.2593482118485042</v>
      </c>
      <c r="L698" s="77">
        <f t="shared" si="53"/>
        <v>68.216832884565079</v>
      </c>
      <c r="M698" s="67">
        <f t="shared" si="54"/>
        <v>5.3503939697450036E-2</v>
      </c>
    </row>
    <row r="699" spans="7:13" x14ac:dyDescent="0.3">
      <c r="G699" s="68">
        <v>44473</v>
      </c>
      <c r="H699" s="70">
        <v>150.8165741</v>
      </c>
      <c r="I699" s="75">
        <f t="shared" si="50"/>
        <v>161.80238619066367</v>
      </c>
      <c r="J699" s="82">
        <f t="shared" si="51"/>
        <v>-10.985812090663671</v>
      </c>
      <c r="K699" s="82">
        <f t="shared" si="52"/>
        <v>10.985812090663671</v>
      </c>
      <c r="L699" s="77">
        <f t="shared" si="53"/>
        <v>120.68806729137211</v>
      </c>
      <c r="M699" s="67">
        <f t="shared" si="54"/>
        <v>7.2842206874288565E-2</v>
      </c>
    </row>
    <row r="700" spans="7:13" x14ac:dyDescent="0.3">
      <c r="G700" s="68">
        <v>44474</v>
      </c>
      <c r="H700" s="70">
        <v>148.714325</v>
      </c>
      <c r="I700" s="75">
        <f t="shared" si="50"/>
        <v>160.7038049815973</v>
      </c>
      <c r="J700" s="82">
        <f t="shared" si="51"/>
        <v>-11.989479981597299</v>
      </c>
      <c r="K700" s="82">
        <f t="shared" si="52"/>
        <v>11.989479981597299</v>
      </c>
      <c r="L700" s="77">
        <f t="shared" si="53"/>
        <v>143.74763022912236</v>
      </c>
      <c r="M700" s="67">
        <f t="shared" si="54"/>
        <v>8.0620881556617355E-2</v>
      </c>
    </row>
    <row r="701" spans="7:13" x14ac:dyDescent="0.3">
      <c r="G701" s="68">
        <v>44475</v>
      </c>
      <c r="H701" s="70">
        <v>148.0622559</v>
      </c>
      <c r="I701" s="75">
        <f t="shared" si="50"/>
        <v>159.50485698343758</v>
      </c>
      <c r="J701" s="82">
        <f t="shared" si="51"/>
        <v>-11.44260108343758</v>
      </c>
      <c r="K701" s="82">
        <f t="shared" si="52"/>
        <v>11.44260108343758</v>
      </c>
      <c r="L701" s="77">
        <f t="shared" si="53"/>
        <v>130.9331195546869</v>
      </c>
      <c r="M701" s="67">
        <f t="shared" si="54"/>
        <v>7.7282363515829566E-2</v>
      </c>
    </row>
    <row r="702" spans="7:13" x14ac:dyDescent="0.3">
      <c r="G702" s="68">
        <v>44476</v>
      </c>
      <c r="H702" s="70">
        <v>149.84332280000001</v>
      </c>
      <c r="I702" s="75">
        <f t="shared" si="50"/>
        <v>158.36059687509382</v>
      </c>
      <c r="J702" s="82">
        <f t="shared" si="51"/>
        <v>-8.517274075093809</v>
      </c>
      <c r="K702" s="82">
        <f t="shared" si="52"/>
        <v>8.517274075093809</v>
      </c>
      <c r="L702" s="77">
        <f t="shared" si="53"/>
        <v>72.543957670265101</v>
      </c>
      <c r="M702" s="67">
        <f t="shared" si="54"/>
        <v>5.6841198632935068E-2</v>
      </c>
    </row>
    <row r="703" spans="7:13" x14ac:dyDescent="0.3">
      <c r="G703" s="68">
        <v>44477</v>
      </c>
      <c r="H703" s="70">
        <v>147.5756226</v>
      </c>
      <c r="I703" s="75">
        <f t="shared" si="50"/>
        <v>157.50886946758442</v>
      </c>
      <c r="J703" s="82">
        <f t="shared" si="51"/>
        <v>-9.9332468675844154</v>
      </c>
      <c r="K703" s="82">
        <f t="shared" si="52"/>
        <v>9.9332468675844154</v>
      </c>
      <c r="L703" s="77">
        <f t="shared" si="53"/>
        <v>98.669393332375606</v>
      </c>
      <c r="M703" s="67">
        <f t="shared" si="54"/>
        <v>6.7309537256761101E-2</v>
      </c>
    </row>
    <row r="704" spans="7:13" x14ac:dyDescent="0.3">
      <c r="G704" s="68">
        <v>44480</v>
      </c>
      <c r="H704" s="70">
        <v>146.54396059999999</v>
      </c>
      <c r="I704" s="75">
        <f t="shared" si="50"/>
        <v>156.51554478082596</v>
      </c>
      <c r="J704" s="82">
        <f t="shared" si="51"/>
        <v>-9.9715841808259711</v>
      </c>
      <c r="K704" s="82">
        <f t="shared" si="52"/>
        <v>9.9715841808259711</v>
      </c>
      <c r="L704" s="77">
        <f t="shared" si="53"/>
        <v>99.432491075298756</v>
      </c>
      <c r="M704" s="67">
        <f t="shared" si="54"/>
        <v>6.8045002605354524E-2</v>
      </c>
    </row>
    <row r="705" spans="7:13" x14ac:dyDescent="0.3">
      <c r="G705" s="68">
        <v>44481</v>
      </c>
      <c r="H705" s="70">
        <v>145.83348079999999</v>
      </c>
      <c r="I705" s="75">
        <f t="shared" si="50"/>
        <v>155.51838636274337</v>
      </c>
      <c r="J705" s="82">
        <f t="shared" si="51"/>
        <v>-9.6849055627433813</v>
      </c>
      <c r="K705" s="82">
        <f t="shared" si="52"/>
        <v>9.6849055627433813</v>
      </c>
      <c r="L705" s="77">
        <f t="shared" si="53"/>
        <v>93.797395759257697</v>
      </c>
      <c r="M705" s="67">
        <f t="shared" si="54"/>
        <v>6.6410713847155065E-2</v>
      </c>
    </row>
    <row r="706" spans="7:13" x14ac:dyDescent="0.3">
      <c r="G706" s="68">
        <v>44482</v>
      </c>
      <c r="H706" s="70">
        <v>149.01605219999999</v>
      </c>
      <c r="I706" s="75">
        <f t="shared" si="50"/>
        <v>154.54989580646904</v>
      </c>
      <c r="J706" s="82">
        <f t="shared" si="51"/>
        <v>-5.5338436064690484</v>
      </c>
      <c r="K706" s="82">
        <f t="shared" si="52"/>
        <v>5.5338436064690484</v>
      </c>
      <c r="L706" s="77">
        <f t="shared" si="53"/>
        <v>30.623425060858363</v>
      </c>
      <c r="M706" s="67">
        <f t="shared" si="54"/>
        <v>3.7135889219786007E-2</v>
      </c>
    </row>
    <row r="707" spans="7:13" x14ac:dyDescent="0.3">
      <c r="G707" s="68">
        <v>44483</v>
      </c>
      <c r="H707" s="70">
        <v>150.85549929999999</v>
      </c>
      <c r="I707" s="75">
        <f t="shared" si="50"/>
        <v>153.99651144582214</v>
      </c>
      <c r="J707" s="82">
        <f t="shared" si="51"/>
        <v>-3.1410121458221454</v>
      </c>
      <c r="K707" s="82">
        <f t="shared" si="52"/>
        <v>3.1410121458221454</v>
      </c>
      <c r="L707" s="77">
        <f t="shared" si="53"/>
        <v>9.865957300202238</v>
      </c>
      <c r="M707" s="67">
        <f t="shared" si="54"/>
        <v>2.0821330083404824E-2</v>
      </c>
    </row>
    <row r="708" spans="7:13" x14ac:dyDescent="0.3">
      <c r="G708" s="68">
        <v>44484</v>
      </c>
      <c r="H708" s="70">
        <v>155.32276920000001</v>
      </c>
      <c r="I708" s="75">
        <f t="shared" si="50"/>
        <v>153.68241023123994</v>
      </c>
      <c r="J708" s="82">
        <f t="shared" si="51"/>
        <v>1.6403589687600686</v>
      </c>
      <c r="K708" s="82">
        <f t="shared" si="52"/>
        <v>1.6403589687600686</v>
      </c>
      <c r="L708" s="77">
        <f t="shared" si="53"/>
        <v>2.6907775463915957</v>
      </c>
      <c r="M708" s="67">
        <f t="shared" si="54"/>
        <v>1.0560969117463227E-2</v>
      </c>
    </row>
    <row r="709" spans="7:13" x14ac:dyDescent="0.3">
      <c r="G709" s="68">
        <v>44487</v>
      </c>
      <c r="H709" s="70">
        <v>153.1037445</v>
      </c>
      <c r="I709" s="75">
        <f t="shared" si="50"/>
        <v>153.84644612811593</v>
      </c>
      <c r="J709" s="82">
        <f t="shared" si="51"/>
        <v>-0.742701628115924</v>
      </c>
      <c r="K709" s="82">
        <f t="shared" si="52"/>
        <v>0.742701628115924</v>
      </c>
      <c r="L709" s="77">
        <f t="shared" si="53"/>
        <v>0.55160570840604428</v>
      </c>
      <c r="M709" s="67">
        <f t="shared" si="54"/>
        <v>4.8509697169158653E-3</v>
      </c>
    </row>
    <row r="710" spans="7:13" x14ac:dyDescent="0.3">
      <c r="G710" s="68">
        <v>44488</v>
      </c>
      <c r="H710" s="70">
        <v>152.63658140000001</v>
      </c>
      <c r="I710" s="75">
        <f t="shared" ref="I710:I773" si="55">alpha*H709+(1-alpha)*I709</f>
        <v>153.77217596530434</v>
      </c>
      <c r="J710" s="82">
        <f t="shared" ref="J710:J773" si="56">H710-I710</f>
        <v>-1.1355945653043307</v>
      </c>
      <c r="K710" s="82">
        <f t="shared" ref="K710:K773" si="57">ABS(J710)</f>
        <v>1.1355945653043307</v>
      </c>
      <c r="L710" s="77">
        <f t="shared" ref="L710:L773" si="58">J710^2</f>
        <v>1.2895750167487317</v>
      </c>
      <c r="M710" s="67">
        <f t="shared" ref="M710:M773" si="59">K710/H710</f>
        <v>7.4398584853547474E-3</v>
      </c>
    </row>
    <row r="711" spans="7:13" x14ac:dyDescent="0.3">
      <c r="G711" s="68">
        <v>44489</v>
      </c>
      <c r="H711" s="70">
        <v>152.53924559999999</v>
      </c>
      <c r="I711" s="75">
        <f t="shared" si="55"/>
        <v>153.65861650877389</v>
      </c>
      <c r="J711" s="82">
        <f t="shared" si="56"/>
        <v>-1.1193709087739023</v>
      </c>
      <c r="K711" s="82">
        <f t="shared" si="57"/>
        <v>1.1193709087739023</v>
      </c>
      <c r="L711" s="77">
        <f t="shared" si="58"/>
        <v>1.2529912314093119</v>
      </c>
      <c r="M711" s="67">
        <f t="shared" si="59"/>
        <v>7.3382486216642361E-3</v>
      </c>
    </row>
    <row r="712" spans="7:13" x14ac:dyDescent="0.3">
      <c r="G712" s="68">
        <v>44490</v>
      </c>
      <c r="H712" s="70">
        <v>156.38362119999999</v>
      </c>
      <c r="I712" s="75">
        <f t="shared" si="55"/>
        <v>153.54667941789651</v>
      </c>
      <c r="J712" s="82">
        <f t="shared" si="56"/>
        <v>2.8369417821034801</v>
      </c>
      <c r="K712" s="82">
        <f t="shared" si="57"/>
        <v>2.8369417821034801</v>
      </c>
      <c r="L712" s="77">
        <f t="shared" si="58"/>
        <v>8.0482386750444697</v>
      </c>
      <c r="M712" s="67">
        <f t="shared" si="59"/>
        <v>1.8140913737221223E-2</v>
      </c>
    </row>
    <row r="713" spans="7:13" x14ac:dyDescent="0.3">
      <c r="G713" s="68">
        <v>44491</v>
      </c>
      <c r="H713" s="70">
        <v>157.29850769999999</v>
      </c>
      <c r="I713" s="75">
        <f t="shared" si="55"/>
        <v>153.83037359610688</v>
      </c>
      <c r="J713" s="82">
        <f t="shared" si="56"/>
        <v>3.4681341038931066</v>
      </c>
      <c r="K713" s="82">
        <f t="shared" si="57"/>
        <v>3.4681341038931066</v>
      </c>
      <c r="L713" s="77">
        <f t="shared" si="58"/>
        <v>12.027954162586441</v>
      </c>
      <c r="M713" s="67">
        <f t="shared" si="59"/>
        <v>2.2048105570763192E-2</v>
      </c>
    </row>
    <row r="714" spans="7:13" x14ac:dyDescent="0.3">
      <c r="G714" s="68">
        <v>44494</v>
      </c>
      <c r="H714" s="70">
        <v>157.26930239999999</v>
      </c>
      <c r="I714" s="75">
        <f t="shared" si="55"/>
        <v>154.17718700649618</v>
      </c>
      <c r="J714" s="82">
        <f t="shared" si="56"/>
        <v>3.0921153935038035</v>
      </c>
      <c r="K714" s="82">
        <f t="shared" si="57"/>
        <v>3.0921153935038035</v>
      </c>
      <c r="L714" s="77">
        <f t="shared" si="58"/>
        <v>9.5611776067431808</v>
      </c>
      <c r="M714" s="67">
        <f t="shared" si="59"/>
        <v>1.966127747956364E-2</v>
      </c>
    </row>
    <row r="715" spans="7:13" x14ac:dyDescent="0.3">
      <c r="G715" s="68">
        <v>44495</v>
      </c>
      <c r="H715" s="70">
        <v>157.95057679999999</v>
      </c>
      <c r="I715" s="75">
        <f t="shared" si="55"/>
        <v>154.48639854584658</v>
      </c>
      <c r="J715" s="82">
        <f t="shared" si="56"/>
        <v>3.4641782541534099</v>
      </c>
      <c r="K715" s="82">
        <f t="shared" si="57"/>
        <v>3.4641782541534099</v>
      </c>
      <c r="L715" s="77">
        <f t="shared" si="58"/>
        <v>12.000530976549367</v>
      </c>
      <c r="M715" s="67">
        <f t="shared" si="59"/>
        <v>2.1932039276689807E-2</v>
      </c>
    </row>
    <row r="716" spans="7:13" x14ac:dyDescent="0.3">
      <c r="G716" s="68">
        <v>44496</v>
      </c>
      <c r="H716" s="70">
        <v>157.64887999999999</v>
      </c>
      <c r="I716" s="75">
        <f t="shared" si="55"/>
        <v>154.83281637126191</v>
      </c>
      <c r="J716" s="82">
        <f t="shared" si="56"/>
        <v>2.8160636287380783</v>
      </c>
      <c r="K716" s="82">
        <f t="shared" si="57"/>
        <v>2.8160636287380783</v>
      </c>
      <c r="L716" s="77">
        <f t="shared" si="58"/>
        <v>7.9302143611014726</v>
      </c>
      <c r="M716" s="67">
        <f t="shared" si="59"/>
        <v>1.7862883825994061E-2</v>
      </c>
    </row>
    <row r="717" spans="7:13" x14ac:dyDescent="0.3">
      <c r="G717" s="68">
        <v>44497</v>
      </c>
      <c r="H717" s="70">
        <v>161.24021909999999</v>
      </c>
      <c r="I717" s="75">
        <f t="shared" si="55"/>
        <v>155.1144227341357</v>
      </c>
      <c r="J717" s="82">
        <f t="shared" si="56"/>
        <v>6.1257963658642893</v>
      </c>
      <c r="K717" s="82">
        <f t="shared" si="57"/>
        <v>6.1257963658642893</v>
      </c>
      <c r="L717" s="77">
        <f t="shared" si="58"/>
        <v>37.525381116036137</v>
      </c>
      <c r="M717" s="67">
        <f t="shared" si="59"/>
        <v>3.7991739282276192E-2</v>
      </c>
    </row>
    <row r="718" spans="7:13" x14ac:dyDescent="0.3">
      <c r="G718" s="68">
        <v>44498</v>
      </c>
      <c r="H718" s="70">
        <v>159.33261110000001</v>
      </c>
      <c r="I718" s="75">
        <f t="shared" si="55"/>
        <v>155.72700237072215</v>
      </c>
      <c r="J718" s="82">
        <f t="shared" si="56"/>
        <v>3.6056087292778614</v>
      </c>
      <c r="K718" s="82">
        <f t="shared" si="57"/>
        <v>3.6056087292778614</v>
      </c>
      <c r="L718" s="77">
        <f t="shared" si="58"/>
        <v>13.000414308644714</v>
      </c>
      <c r="M718" s="67">
        <f t="shared" si="59"/>
        <v>2.2629446064967307E-2</v>
      </c>
    </row>
    <row r="719" spans="7:13" x14ac:dyDescent="0.3">
      <c r="G719" s="68">
        <v>44501</v>
      </c>
      <c r="H719" s="70">
        <v>161.18179319999999</v>
      </c>
      <c r="I719" s="75">
        <f t="shared" si="55"/>
        <v>156.08756324364992</v>
      </c>
      <c r="J719" s="82">
        <f t="shared" si="56"/>
        <v>5.0942299563500626</v>
      </c>
      <c r="K719" s="82">
        <f t="shared" si="57"/>
        <v>5.0942299563500626</v>
      </c>
      <c r="L719" s="77">
        <f t="shared" si="58"/>
        <v>25.951178848174361</v>
      </c>
      <c r="M719" s="67">
        <f t="shared" si="59"/>
        <v>3.1605492501432617E-2</v>
      </c>
    </row>
    <row r="720" spans="7:13" x14ac:dyDescent="0.3">
      <c r="G720" s="68">
        <v>44502</v>
      </c>
      <c r="H720" s="70">
        <v>160.95796200000001</v>
      </c>
      <c r="I720" s="75">
        <f t="shared" si="55"/>
        <v>156.59698623928494</v>
      </c>
      <c r="J720" s="82">
        <f t="shared" si="56"/>
        <v>4.3609757607150641</v>
      </c>
      <c r="K720" s="82">
        <f t="shared" si="57"/>
        <v>4.3609757607150641</v>
      </c>
      <c r="L720" s="77">
        <f t="shared" si="58"/>
        <v>19.01810958554433</v>
      </c>
      <c r="M720" s="67">
        <f t="shared" si="59"/>
        <v>2.709388033078515E-2</v>
      </c>
    </row>
    <row r="721" spans="7:13" x14ac:dyDescent="0.3">
      <c r="G721" s="68">
        <v>44503</v>
      </c>
      <c r="H721" s="70">
        <v>165.53228759999999</v>
      </c>
      <c r="I721" s="75">
        <f t="shared" si="55"/>
        <v>157.03308381535646</v>
      </c>
      <c r="J721" s="82">
        <f t="shared" si="56"/>
        <v>8.4992037846435267</v>
      </c>
      <c r="K721" s="82">
        <f t="shared" si="57"/>
        <v>8.4992037846435267</v>
      </c>
      <c r="L721" s="77">
        <f t="shared" si="58"/>
        <v>72.236464972898844</v>
      </c>
      <c r="M721" s="67">
        <f t="shared" si="59"/>
        <v>5.1344688748465817E-2</v>
      </c>
    </row>
    <row r="722" spans="7:13" x14ac:dyDescent="0.3">
      <c r="G722" s="68">
        <v>44504</v>
      </c>
      <c r="H722" s="70">
        <v>165.21110530000001</v>
      </c>
      <c r="I722" s="75">
        <f t="shared" si="55"/>
        <v>157.88300419382082</v>
      </c>
      <c r="J722" s="82">
        <f t="shared" si="56"/>
        <v>7.3281011061791901</v>
      </c>
      <c r="K722" s="82">
        <f t="shared" si="57"/>
        <v>7.3281011061791901</v>
      </c>
      <c r="L722" s="77">
        <f t="shared" si="58"/>
        <v>53.70106582238467</v>
      </c>
      <c r="M722" s="67">
        <f t="shared" si="59"/>
        <v>4.4355983775257686E-2</v>
      </c>
    </row>
    <row r="723" spans="7:13" x14ac:dyDescent="0.3">
      <c r="G723" s="68">
        <v>44505</v>
      </c>
      <c r="H723" s="70">
        <v>167.71240230000001</v>
      </c>
      <c r="I723" s="75">
        <f t="shared" si="55"/>
        <v>158.61581430443874</v>
      </c>
      <c r="J723" s="82">
        <f t="shared" si="56"/>
        <v>9.096587995561265</v>
      </c>
      <c r="K723" s="82">
        <f t="shared" si="57"/>
        <v>9.096587995561265</v>
      </c>
      <c r="L723" s="77">
        <f t="shared" si="58"/>
        <v>82.747913160989313</v>
      </c>
      <c r="M723" s="67">
        <f t="shared" si="59"/>
        <v>5.4239208733588479E-2</v>
      </c>
    </row>
    <row r="724" spans="7:13" x14ac:dyDescent="0.3">
      <c r="G724" s="68">
        <v>44508</v>
      </c>
      <c r="H724" s="70">
        <v>165.7853394</v>
      </c>
      <c r="I724" s="75">
        <f t="shared" si="55"/>
        <v>159.52547310399487</v>
      </c>
      <c r="J724" s="82">
        <f t="shared" si="56"/>
        <v>6.2598662960051286</v>
      </c>
      <c r="K724" s="82">
        <f t="shared" si="57"/>
        <v>6.2598662960051286</v>
      </c>
      <c r="L724" s="77">
        <f t="shared" si="58"/>
        <v>39.185926043860967</v>
      </c>
      <c r="M724" s="67">
        <f t="shared" si="59"/>
        <v>3.7758865281215144E-2</v>
      </c>
    </row>
    <row r="725" spans="7:13" x14ac:dyDescent="0.3">
      <c r="G725" s="68">
        <v>44509</v>
      </c>
      <c r="H725" s="70">
        <v>167.08949279999999</v>
      </c>
      <c r="I725" s="75">
        <f t="shared" si="55"/>
        <v>160.15145973359537</v>
      </c>
      <c r="J725" s="82">
        <f t="shared" si="56"/>
        <v>6.9380330664046141</v>
      </c>
      <c r="K725" s="82">
        <f t="shared" si="57"/>
        <v>6.9380330664046141</v>
      </c>
      <c r="L725" s="77">
        <f t="shared" si="58"/>
        <v>48.13630283052381</v>
      </c>
      <c r="M725" s="67">
        <f t="shared" si="59"/>
        <v>4.1522856704755133E-2</v>
      </c>
    </row>
    <row r="726" spans="7:13" x14ac:dyDescent="0.3">
      <c r="G726" s="68">
        <v>44510</v>
      </c>
      <c r="H726" s="70">
        <v>157.72673030000001</v>
      </c>
      <c r="I726" s="75">
        <f t="shared" si="55"/>
        <v>160.84526304023586</v>
      </c>
      <c r="J726" s="82">
        <f t="shared" si="56"/>
        <v>-3.1185327402358496</v>
      </c>
      <c r="K726" s="82">
        <f t="shared" si="57"/>
        <v>3.1185327402358496</v>
      </c>
      <c r="L726" s="77">
        <f t="shared" si="58"/>
        <v>9.7252464519229171</v>
      </c>
      <c r="M726" s="67">
        <f t="shared" si="59"/>
        <v>1.9771745311047313E-2</v>
      </c>
    </row>
    <row r="727" spans="7:13" x14ac:dyDescent="0.3">
      <c r="G727" s="68">
        <v>44511</v>
      </c>
      <c r="H727" s="70">
        <v>157.22062679999999</v>
      </c>
      <c r="I727" s="75">
        <f t="shared" si="55"/>
        <v>160.53340976621229</v>
      </c>
      <c r="J727" s="82">
        <f t="shared" si="56"/>
        <v>-3.3127829662122963</v>
      </c>
      <c r="K727" s="82">
        <f t="shared" si="57"/>
        <v>3.3127829662122963</v>
      </c>
      <c r="L727" s="77">
        <f t="shared" si="58"/>
        <v>10.974530981226341</v>
      </c>
      <c r="M727" s="67">
        <f t="shared" si="59"/>
        <v>2.1070918197180832E-2</v>
      </c>
    </row>
    <row r="728" spans="7:13" x14ac:dyDescent="0.3">
      <c r="G728" s="68">
        <v>44512</v>
      </c>
      <c r="H728" s="70">
        <v>156.7437439</v>
      </c>
      <c r="I728" s="75">
        <f t="shared" si="55"/>
        <v>160.20213146959105</v>
      </c>
      <c r="J728" s="82">
        <f t="shared" si="56"/>
        <v>-3.4583875695910535</v>
      </c>
      <c r="K728" s="82">
        <f t="shared" si="57"/>
        <v>3.4583875695910535</v>
      </c>
      <c r="L728" s="77">
        <f t="shared" si="58"/>
        <v>11.960444581501914</v>
      </c>
      <c r="M728" s="67">
        <f t="shared" si="59"/>
        <v>2.2063959195701293E-2</v>
      </c>
    </row>
    <row r="729" spans="7:13" x14ac:dyDescent="0.3">
      <c r="G729" s="68">
        <v>44515</v>
      </c>
      <c r="H729" s="70">
        <v>156.49069209999999</v>
      </c>
      <c r="I729" s="75">
        <f t="shared" si="55"/>
        <v>159.85629271263196</v>
      </c>
      <c r="J729" s="82">
        <f t="shared" si="56"/>
        <v>-3.3656006126319653</v>
      </c>
      <c r="K729" s="82">
        <f t="shared" si="57"/>
        <v>3.3656006126319653</v>
      </c>
      <c r="L729" s="77">
        <f t="shared" si="58"/>
        <v>11.32726748374866</v>
      </c>
      <c r="M729" s="67">
        <f t="shared" si="59"/>
        <v>2.150671434491001E-2</v>
      </c>
    </row>
    <row r="730" spans="7:13" x14ac:dyDescent="0.3">
      <c r="G730" s="68">
        <v>44516</v>
      </c>
      <c r="H730" s="70">
        <v>157.4931641</v>
      </c>
      <c r="I730" s="75">
        <f t="shared" si="55"/>
        <v>159.51973265136877</v>
      </c>
      <c r="J730" s="82">
        <f t="shared" si="56"/>
        <v>-2.0265685513687686</v>
      </c>
      <c r="K730" s="82">
        <f t="shared" si="57"/>
        <v>2.0265685513687686</v>
      </c>
      <c r="L730" s="77">
        <f t="shared" si="58"/>
        <v>4.1069800933969089</v>
      </c>
      <c r="M730" s="67">
        <f t="shared" si="59"/>
        <v>1.2867660402593744E-2</v>
      </c>
    </row>
    <row r="731" spans="7:13" x14ac:dyDescent="0.3">
      <c r="G731" s="68">
        <v>44517</v>
      </c>
      <c r="H731" s="70">
        <v>157.1038513</v>
      </c>
      <c r="I731" s="75">
        <f t="shared" si="55"/>
        <v>159.3170757962319</v>
      </c>
      <c r="J731" s="82">
        <f t="shared" si="56"/>
        <v>-2.2132244962319021</v>
      </c>
      <c r="K731" s="82">
        <f t="shared" si="57"/>
        <v>2.2132244962319021</v>
      </c>
      <c r="L731" s="77">
        <f t="shared" si="58"/>
        <v>4.8983626707209567</v>
      </c>
      <c r="M731" s="67">
        <f t="shared" si="59"/>
        <v>1.4087652708179675E-2</v>
      </c>
    </row>
    <row r="732" spans="7:13" x14ac:dyDescent="0.3">
      <c r="G732" s="68">
        <v>44518</v>
      </c>
      <c r="H732" s="70">
        <v>157.0941162</v>
      </c>
      <c r="I732" s="75">
        <f t="shared" si="55"/>
        <v>159.09575334660872</v>
      </c>
      <c r="J732" s="82">
        <f t="shared" si="56"/>
        <v>-2.0016371466087151</v>
      </c>
      <c r="K732" s="82">
        <f t="shared" si="57"/>
        <v>2.0016371466087151</v>
      </c>
      <c r="L732" s="77">
        <f t="shared" si="58"/>
        <v>4.0065512666838785</v>
      </c>
      <c r="M732" s="67">
        <f t="shared" si="59"/>
        <v>1.2741643003741697E-2</v>
      </c>
    </row>
    <row r="733" spans="7:13" x14ac:dyDescent="0.3">
      <c r="G733" s="68">
        <v>44519</v>
      </c>
      <c r="H733" s="70">
        <v>155.1281281</v>
      </c>
      <c r="I733" s="75">
        <f t="shared" si="55"/>
        <v>158.89558963194784</v>
      </c>
      <c r="J733" s="82">
        <f t="shared" si="56"/>
        <v>-3.7674615319478448</v>
      </c>
      <c r="K733" s="82">
        <f t="shared" si="57"/>
        <v>3.7674615319478448</v>
      </c>
      <c r="L733" s="77">
        <f t="shared" si="58"/>
        <v>14.193766394706802</v>
      </c>
      <c r="M733" s="67">
        <f t="shared" si="59"/>
        <v>2.4286127719656568E-2</v>
      </c>
    </row>
    <row r="734" spans="7:13" x14ac:dyDescent="0.3">
      <c r="G734" s="68">
        <v>44522</v>
      </c>
      <c r="H734" s="70">
        <v>152.29594420000001</v>
      </c>
      <c r="I734" s="75">
        <f t="shared" si="55"/>
        <v>158.51884347875307</v>
      </c>
      <c r="J734" s="82">
        <f t="shared" si="56"/>
        <v>-6.2228992787530615</v>
      </c>
      <c r="K734" s="82">
        <f t="shared" si="57"/>
        <v>6.2228992787530615</v>
      </c>
      <c r="L734" s="77">
        <f t="shared" si="58"/>
        <v>38.724475433505376</v>
      </c>
      <c r="M734" s="67">
        <f t="shared" si="59"/>
        <v>4.0860571247918115E-2</v>
      </c>
    </row>
    <row r="735" spans="7:13" x14ac:dyDescent="0.3">
      <c r="G735" s="68">
        <v>44523</v>
      </c>
      <c r="H735" s="70">
        <v>149.29827879999999</v>
      </c>
      <c r="I735" s="75">
        <f t="shared" si="55"/>
        <v>157.89655355087777</v>
      </c>
      <c r="J735" s="82">
        <f t="shared" si="56"/>
        <v>-8.5982747508777777</v>
      </c>
      <c r="K735" s="82">
        <f t="shared" si="57"/>
        <v>8.5982747508777777</v>
      </c>
      <c r="L735" s="77">
        <f t="shared" si="58"/>
        <v>73.930328691582304</v>
      </c>
      <c r="M735" s="67">
        <f t="shared" si="59"/>
        <v>5.7591251687476107E-2</v>
      </c>
    </row>
    <row r="736" spans="7:13" x14ac:dyDescent="0.3">
      <c r="G736" s="68">
        <v>44524</v>
      </c>
      <c r="H736" s="70">
        <v>147.00138849999999</v>
      </c>
      <c r="I736" s="75">
        <f t="shared" si="55"/>
        <v>157.03672607579</v>
      </c>
      <c r="J736" s="82">
        <f t="shared" si="56"/>
        <v>-10.03533757579001</v>
      </c>
      <c r="K736" s="82">
        <f t="shared" si="57"/>
        <v>10.03533757579001</v>
      </c>
      <c r="L736" s="77">
        <f t="shared" si="58"/>
        <v>100.7080002600629</v>
      </c>
      <c r="M736" s="67">
        <f t="shared" si="59"/>
        <v>6.826695773550473E-2</v>
      </c>
    </row>
    <row r="737" spans="7:13" x14ac:dyDescent="0.3">
      <c r="G737" s="68">
        <v>44526</v>
      </c>
      <c r="H737" s="70">
        <v>139.82844539999999</v>
      </c>
      <c r="I737" s="75">
        <f t="shared" si="55"/>
        <v>156.03319231821101</v>
      </c>
      <c r="J737" s="82">
        <f t="shared" si="56"/>
        <v>-16.204746918211015</v>
      </c>
      <c r="K737" s="82">
        <f t="shared" si="57"/>
        <v>16.204746918211015</v>
      </c>
      <c r="L737" s="77">
        <f t="shared" si="58"/>
        <v>262.59382268326937</v>
      </c>
      <c r="M737" s="67">
        <f t="shared" si="59"/>
        <v>0.1158902029687517</v>
      </c>
    </row>
    <row r="738" spans="7:13" x14ac:dyDescent="0.3">
      <c r="G738" s="68">
        <v>44529</v>
      </c>
      <c r="H738" s="70">
        <v>140.19828799999999</v>
      </c>
      <c r="I738" s="75">
        <f t="shared" si="55"/>
        <v>154.41271762638991</v>
      </c>
      <c r="J738" s="82">
        <f t="shared" si="56"/>
        <v>-14.214429626389915</v>
      </c>
      <c r="K738" s="82">
        <f t="shared" si="57"/>
        <v>14.214429626389915</v>
      </c>
      <c r="L738" s="77">
        <f t="shared" si="58"/>
        <v>202.05000960359135</v>
      </c>
      <c r="M738" s="67">
        <f t="shared" si="59"/>
        <v>0.10138803996229909</v>
      </c>
    </row>
    <row r="739" spans="7:13" x14ac:dyDescent="0.3">
      <c r="G739" s="68">
        <v>44530</v>
      </c>
      <c r="H739" s="70">
        <v>140.73359679999999</v>
      </c>
      <c r="I739" s="75">
        <f t="shared" si="55"/>
        <v>152.99127466375091</v>
      </c>
      <c r="J739" s="82">
        <f t="shared" si="56"/>
        <v>-12.257677863750928</v>
      </c>
      <c r="K739" s="82">
        <f t="shared" si="57"/>
        <v>12.257677863750928</v>
      </c>
      <c r="L739" s="77">
        <f t="shared" si="58"/>
        <v>150.25066661148952</v>
      </c>
      <c r="M739" s="67">
        <f t="shared" si="59"/>
        <v>8.7098448007199153E-2</v>
      </c>
    </row>
    <row r="740" spans="7:13" x14ac:dyDescent="0.3">
      <c r="G740" s="68">
        <v>44531</v>
      </c>
      <c r="H740" s="70">
        <v>141.12289430000001</v>
      </c>
      <c r="I740" s="75">
        <f t="shared" si="55"/>
        <v>151.76550687737583</v>
      </c>
      <c r="J740" s="82">
        <f t="shared" si="56"/>
        <v>-10.642612577375814</v>
      </c>
      <c r="K740" s="82">
        <f t="shared" si="57"/>
        <v>10.642612577375814</v>
      </c>
      <c r="L740" s="77">
        <f t="shared" si="58"/>
        <v>113.26520247211788</v>
      </c>
      <c r="M740" s="67">
        <f t="shared" si="59"/>
        <v>7.5413791859679946E-2</v>
      </c>
    </row>
    <row r="741" spans="7:13" x14ac:dyDescent="0.3">
      <c r="G741" s="68">
        <v>44532</v>
      </c>
      <c r="H741" s="70">
        <v>141.2980804</v>
      </c>
      <c r="I741" s="75">
        <f t="shared" si="55"/>
        <v>150.70124561963826</v>
      </c>
      <c r="J741" s="82">
        <f t="shared" si="56"/>
        <v>-9.4031652196382538</v>
      </c>
      <c r="K741" s="82">
        <f t="shared" si="57"/>
        <v>9.4031652196382538</v>
      </c>
      <c r="L741" s="77">
        <f t="shared" si="58"/>
        <v>88.419516147814534</v>
      </c>
      <c r="M741" s="67">
        <f t="shared" si="59"/>
        <v>6.6548428634124981E-2</v>
      </c>
    </row>
    <row r="742" spans="7:13" x14ac:dyDescent="0.3">
      <c r="G742" s="68">
        <v>44533</v>
      </c>
      <c r="H742" s="70">
        <v>137.93060299999999</v>
      </c>
      <c r="I742" s="75">
        <f t="shared" si="55"/>
        <v>149.76092909767445</v>
      </c>
      <c r="J742" s="82">
        <f t="shared" si="56"/>
        <v>-11.830326097674458</v>
      </c>
      <c r="K742" s="82">
        <f t="shared" si="57"/>
        <v>11.830326097674458</v>
      </c>
      <c r="L742" s="77">
        <f t="shared" si="58"/>
        <v>139.95661557731736</v>
      </c>
      <c r="M742" s="67">
        <f t="shared" si="59"/>
        <v>8.5770132518556877E-2</v>
      </c>
    </row>
    <row r="743" spans="7:13" x14ac:dyDescent="0.3">
      <c r="G743" s="68">
        <v>44536</v>
      </c>
      <c r="H743" s="70">
        <v>140.20802309999999</v>
      </c>
      <c r="I743" s="75">
        <f t="shared" si="55"/>
        <v>148.57789648790703</v>
      </c>
      <c r="J743" s="82">
        <f t="shared" si="56"/>
        <v>-8.3698733879070346</v>
      </c>
      <c r="K743" s="82">
        <f t="shared" si="57"/>
        <v>8.3698733879070346</v>
      </c>
      <c r="L743" s="77">
        <f t="shared" si="58"/>
        <v>70.054780529594382</v>
      </c>
      <c r="M743" s="67">
        <f t="shared" si="59"/>
        <v>5.9696108702263238E-2</v>
      </c>
    </row>
    <row r="744" spans="7:13" x14ac:dyDescent="0.3">
      <c r="G744" s="68">
        <v>44537</v>
      </c>
      <c r="H744" s="70">
        <v>145.13272090000001</v>
      </c>
      <c r="I744" s="75">
        <f t="shared" si="55"/>
        <v>147.74090914911633</v>
      </c>
      <c r="J744" s="82">
        <f t="shared" si="56"/>
        <v>-2.6081882491163242</v>
      </c>
      <c r="K744" s="82">
        <f t="shared" si="57"/>
        <v>2.6081882491163242</v>
      </c>
      <c r="L744" s="77">
        <f t="shared" si="58"/>
        <v>6.8026459428284767</v>
      </c>
      <c r="M744" s="67">
        <f t="shared" si="59"/>
        <v>1.7971055961346096E-2</v>
      </c>
    </row>
    <row r="745" spans="7:13" x14ac:dyDescent="0.3">
      <c r="G745" s="68">
        <v>44538</v>
      </c>
      <c r="H745" s="70">
        <v>145.21058650000001</v>
      </c>
      <c r="I745" s="75">
        <f t="shared" si="55"/>
        <v>147.4800903242047</v>
      </c>
      <c r="J745" s="82">
        <f t="shared" si="56"/>
        <v>-2.2695038242046905</v>
      </c>
      <c r="K745" s="82">
        <f t="shared" si="57"/>
        <v>2.2695038242046905</v>
      </c>
      <c r="L745" s="77">
        <f t="shared" si="58"/>
        <v>5.1506476080797148</v>
      </c>
      <c r="M745" s="67">
        <f t="shared" si="59"/>
        <v>1.5629052116008707E-2</v>
      </c>
    </row>
    <row r="746" spans="7:13" x14ac:dyDescent="0.3">
      <c r="G746" s="68">
        <v>44539</v>
      </c>
      <c r="H746" s="70">
        <v>141.83337399999999</v>
      </c>
      <c r="I746" s="75">
        <f t="shared" si="55"/>
        <v>147.25313994178424</v>
      </c>
      <c r="J746" s="82">
        <f t="shared" si="56"/>
        <v>-5.4197659417842488</v>
      </c>
      <c r="K746" s="82">
        <f t="shared" si="57"/>
        <v>5.4197659417842488</v>
      </c>
      <c r="L746" s="77">
        <f t="shared" si="58"/>
        <v>29.373862863724504</v>
      </c>
      <c r="M746" s="67">
        <f t="shared" si="59"/>
        <v>3.8212204849503537E-2</v>
      </c>
    </row>
    <row r="747" spans="7:13" x14ac:dyDescent="0.3">
      <c r="G747" s="68">
        <v>44540</v>
      </c>
      <c r="H747" s="70">
        <v>140.8503876</v>
      </c>
      <c r="I747" s="75">
        <f t="shared" si="55"/>
        <v>146.71116334760583</v>
      </c>
      <c r="J747" s="82">
        <f t="shared" si="56"/>
        <v>-5.8607757476058282</v>
      </c>
      <c r="K747" s="82">
        <f t="shared" si="57"/>
        <v>5.8607757476058282</v>
      </c>
      <c r="L747" s="77">
        <f t="shared" si="58"/>
        <v>34.348692363724652</v>
      </c>
      <c r="M747" s="67">
        <f t="shared" si="59"/>
        <v>4.160993695132599E-2</v>
      </c>
    </row>
    <row r="748" spans="7:13" x14ac:dyDescent="0.3">
      <c r="G748" s="68">
        <v>44543</v>
      </c>
      <c r="H748" s="70">
        <v>138.67027279999999</v>
      </c>
      <c r="I748" s="75">
        <f t="shared" si="55"/>
        <v>146.12508577284527</v>
      </c>
      <c r="J748" s="82">
        <f t="shared" si="56"/>
        <v>-7.454812972845275</v>
      </c>
      <c r="K748" s="82">
        <f t="shared" si="57"/>
        <v>7.454812972845275</v>
      </c>
      <c r="L748" s="77">
        <f t="shared" si="58"/>
        <v>55.574236460102206</v>
      </c>
      <c r="M748" s="67">
        <f t="shared" si="59"/>
        <v>5.3759272426016858E-2</v>
      </c>
    </row>
    <row r="749" spans="7:13" x14ac:dyDescent="0.3">
      <c r="G749" s="68">
        <v>44544</v>
      </c>
      <c r="H749" s="70">
        <v>136.25657649999999</v>
      </c>
      <c r="I749" s="75">
        <f t="shared" si="55"/>
        <v>145.37960447556074</v>
      </c>
      <c r="J749" s="82">
        <f t="shared" si="56"/>
        <v>-9.1230279755607455</v>
      </c>
      <c r="K749" s="82">
        <f t="shared" si="57"/>
        <v>9.1230279755607455</v>
      </c>
      <c r="L749" s="77">
        <f t="shared" si="58"/>
        <v>83.229639442863999</v>
      </c>
      <c r="M749" s="67">
        <f t="shared" si="59"/>
        <v>6.6954771724803658E-2</v>
      </c>
    </row>
    <row r="750" spans="7:13" x14ac:dyDescent="0.3">
      <c r="G750" s="68">
        <v>44545</v>
      </c>
      <c r="H750" s="70">
        <v>139.2736969</v>
      </c>
      <c r="I750" s="75">
        <f t="shared" si="55"/>
        <v>144.46730167800467</v>
      </c>
      <c r="J750" s="82">
        <f t="shared" si="56"/>
        <v>-5.1936047780046692</v>
      </c>
      <c r="K750" s="82">
        <f t="shared" si="57"/>
        <v>5.1936047780046692</v>
      </c>
      <c r="L750" s="77">
        <f t="shared" si="58"/>
        <v>26.973530590112929</v>
      </c>
      <c r="M750" s="67">
        <f t="shared" si="59"/>
        <v>3.729063630538746E-2</v>
      </c>
    </row>
    <row r="751" spans="7:13" x14ac:dyDescent="0.3">
      <c r="G751" s="68">
        <v>44546</v>
      </c>
      <c r="H751" s="70">
        <v>137.7846222</v>
      </c>
      <c r="I751" s="75">
        <f t="shared" si="55"/>
        <v>143.94794120020421</v>
      </c>
      <c r="J751" s="82">
        <f t="shared" si="56"/>
        <v>-6.1633190002042113</v>
      </c>
      <c r="K751" s="82">
        <f t="shared" si="57"/>
        <v>6.1633190002042113</v>
      </c>
      <c r="L751" s="77">
        <f t="shared" si="58"/>
        <v>37.986501098278239</v>
      </c>
      <c r="M751" s="67">
        <f t="shared" si="59"/>
        <v>4.4731544796471567E-2</v>
      </c>
    </row>
    <row r="752" spans="7:13" x14ac:dyDescent="0.3">
      <c r="G752" s="68">
        <v>44547</v>
      </c>
      <c r="H752" s="70">
        <v>137.15199279999999</v>
      </c>
      <c r="I752" s="75">
        <f t="shared" si="55"/>
        <v>143.3316093001838</v>
      </c>
      <c r="J752" s="82">
        <f t="shared" si="56"/>
        <v>-6.1796165001838119</v>
      </c>
      <c r="K752" s="82">
        <f t="shared" si="57"/>
        <v>6.1796165001838119</v>
      </c>
      <c r="L752" s="77">
        <f t="shared" si="58"/>
        <v>38.187660089344021</v>
      </c>
      <c r="M752" s="67">
        <f t="shared" si="59"/>
        <v>4.5056702232501668E-2</v>
      </c>
    </row>
    <row r="753" spans="7:13" x14ac:dyDescent="0.3">
      <c r="G753" s="68">
        <v>44550</v>
      </c>
      <c r="H753" s="70">
        <v>135.50717159999999</v>
      </c>
      <c r="I753" s="75">
        <f t="shared" si="55"/>
        <v>142.71364765016543</v>
      </c>
      <c r="J753" s="82">
        <f t="shared" si="56"/>
        <v>-7.2064760501654348</v>
      </c>
      <c r="K753" s="82">
        <f t="shared" si="57"/>
        <v>7.2064760501654348</v>
      </c>
      <c r="L753" s="77">
        <f t="shared" si="58"/>
        <v>51.933297061608009</v>
      </c>
      <c r="M753" s="67">
        <f t="shared" si="59"/>
        <v>5.3181510359009185E-2</v>
      </c>
    </row>
    <row r="754" spans="7:13" x14ac:dyDescent="0.3">
      <c r="G754" s="68">
        <v>44551</v>
      </c>
      <c r="H754" s="70">
        <v>136.188446</v>
      </c>
      <c r="I754" s="75">
        <f t="shared" si="55"/>
        <v>141.9930000451489</v>
      </c>
      <c r="J754" s="82">
        <f t="shared" si="56"/>
        <v>-5.8045540451489046</v>
      </c>
      <c r="K754" s="82">
        <f t="shared" si="57"/>
        <v>5.8045540451489046</v>
      </c>
      <c r="L754" s="77">
        <f t="shared" si="58"/>
        <v>33.692847663054515</v>
      </c>
      <c r="M754" s="67">
        <f t="shared" si="59"/>
        <v>4.2621486738668744E-2</v>
      </c>
    </row>
    <row r="755" spans="7:13" x14ac:dyDescent="0.3">
      <c r="G755" s="68">
        <v>44552</v>
      </c>
      <c r="H755" s="70">
        <v>137.72621150000001</v>
      </c>
      <c r="I755" s="75">
        <f t="shared" si="55"/>
        <v>141.41254464063402</v>
      </c>
      <c r="J755" s="82">
        <f t="shared" si="56"/>
        <v>-3.6863331406340194</v>
      </c>
      <c r="K755" s="82">
        <f t="shared" si="57"/>
        <v>3.6863331406340194</v>
      </c>
      <c r="L755" s="77">
        <f t="shared" si="58"/>
        <v>13.589052023736674</v>
      </c>
      <c r="M755" s="67">
        <f t="shared" si="59"/>
        <v>2.676566138344711E-2</v>
      </c>
    </row>
    <row r="756" spans="7:13" x14ac:dyDescent="0.3">
      <c r="G756" s="68">
        <v>44553</v>
      </c>
      <c r="H756" s="70">
        <v>138.46591190000001</v>
      </c>
      <c r="I756" s="75">
        <f t="shared" si="55"/>
        <v>141.04391132657062</v>
      </c>
      <c r="J756" s="82">
        <f t="shared" si="56"/>
        <v>-2.5779994265706137</v>
      </c>
      <c r="K756" s="82">
        <f t="shared" si="57"/>
        <v>2.5779994265706137</v>
      </c>
      <c r="L756" s="77">
        <f t="shared" si="58"/>
        <v>6.6460810433984125</v>
      </c>
      <c r="M756" s="67">
        <f t="shared" si="59"/>
        <v>1.861829667097013E-2</v>
      </c>
    </row>
    <row r="757" spans="7:13" x14ac:dyDescent="0.3">
      <c r="G757" s="68">
        <v>44557</v>
      </c>
      <c r="H757" s="70">
        <v>140.01338200000001</v>
      </c>
      <c r="I757" s="75">
        <f t="shared" si="55"/>
        <v>140.78611138391358</v>
      </c>
      <c r="J757" s="82">
        <f t="shared" si="56"/>
        <v>-0.77272938391357116</v>
      </c>
      <c r="K757" s="82">
        <f t="shared" si="57"/>
        <v>0.77272938391357116</v>
      </c>
      <c r="L757" s="77">
        <f t="shared" si="58"/>
        <v>0.59711070076344719</v>
      </c>
      <c r="M757" s="67">
        <f t="shared" si="59"/>
        <v>5.5189680648780491E-3</v>
      </c>
    </row>
    <row r="758" spans="7:13" x14ac:dyDescent="0.3">
      <c r="G758" s="68">
        <v>44558</v>
      </c>
      <c r="H758" s="70">
        <v>139.88685609999999</v>
      </c>
      <c r="I758" s="75">
        <f t="shared" si="55"/>
        <v>140.70883844552222</v>
      </c>
      <c r="J758" s="82">
        <f t="shared" si="56"/>
        <v>-0.82198234552222971</v>
      </c>
      <c r="K758" s="82">
        <f t="shared" si="57"/>
        <v>0.82198234552222971</v>
      </c>
      <c r="L758" s="77">
        <f t="shared" si="58"/>
        <v>0.6756549763502262</v>
      </c>
      <c r="M758" s="67">
        <f t="shared" si="59"/>
        <v>5.8760513206088834E-3</v>
      </c>
    </row>
    <row r="759" spans="7:13" x14ac:dyDescent="0.3">
      <c r="G759" s="68">
        <v>44559</v>
      </c>
      <c r="H759" s="70">
        <v>140.34426880000001</v>
      </c>
      <c r="I759" s="75">
        <f t="shared" si="55"/>
        <v>140.62664021097001</v>
      </c>
      <c r="J759" s="82">
        <f t="shared" si="56"/>
        <v>-0.28237141097000062</v>
      </c>
      <c r="K759" s="82">
        <f t="shared" si="57"/>
        <v>0.28237141097000062</v>
      </c>
      <c r="L759" s="77">
        <f t="shared" si="58"/>
        <v>7.973361373318899E-2</v>
      </c>
      <c r="M759" s="67">
        <f t="shared" si="59"/>
        <v>2.0119910373568501E-3</v>
      </c>
    </row>
    <row r="760" spans="7:13" x14ac:dyDescent="0.3">
      <c r="G760" s="68">
        <v>44560</v>
      </c>
      <c r="H760" s="70">
        <v>139.19584660000001</v>
      </c>
      <c r="I760" s="75">
        <f t="shared" si="55"/>
        <v>140.59840306987303</v>
      </c>
      <c r="J760" s="82">
        <f t="shared" si="56"/>
        <v>-1.4025564698730193</v>
      </c>
      <c r="K760" s="82">
        <f t="shared" si="57"/>
        <v>1.4025564698730193</v>
      </c>
      <c r="L760" s="77">
        <f t="shared" si="58"/>
        <v>1.9671646511826657</v>
      </c>
      <c r="M760" s="67">
        <f t="shared" si="59"/>
        <v>1.0076137357054009E-2</v>
      </c>
    </row>
    <row r="761" spans="7:13" x14ac:dyDescent="0.3">
      <c r="G761" s="68">
        <v>44561</v>
      </c>
      <c r="H761" s="70">
        <v>140.1496277</v>
      </c>
      <c r="I761" s="75">
        <f t="shared" si="55"/>
        <v>140.45814742288573</v>
      </c>
      <c r="J761" s="82">
        <f t="shared" si="56"/>
        <v>-0.30851972288573393</v>
      </c>
      <c r="K761" s="82">
        <f t="shared" si="57"/>
        <v>0.30851972288573393</v>
      </c>
      <c r="L761" s="77">
        <f t="shared" si="58"/>
        <v>9.5184419409490059E-2</v>
      </c>
      <c r="M761" s="67">
        <f t="shared" si="59"/>
        <v>2.2013595608412302E-3</v>
      </c>
    </row>
    <row r="762" spans="7:13" x14ac:dyDescent="0.3">
      <c r="G762" s="68">
        <v>44564</v>
      </c>
      <c r="H762" s="70">
        <v>143.21540830000001</v>
      </c>
      <c r="I762" s="75">
        <f t="shared" si="55"/>
        <v>140.42729545059717</v>
      </c>
      <c r="J762" s="82">
        <f t="shared" si="56"/>
        <v>2.788112849402836</v>
      </c>
      <c r="K762" s="82">
        <f t="shared" si="57"/>
        <v>2.788112849402836</v>
      </c>
      <c r="L762" s="77">
        <f t="shared" si="58"/>
        <v>7.7735732610052013</v>
      </c>
      <c r="M762" s="67">
        <f t="shared" si="59"/>
        <v>1.9467967046970572E-2</v>
      </c>
    </row>
    <row r="763" spans="7:13" x14ac:dyDescent="0.3">
      <c r="G763" s="68">
        <v>44565</v>
      </c>
      <c r="H763" s="70">
        <v>142.14480589999999</v>
      </c>
      <c r="I763" s="75">
        <f t="shared" si="55"/>
        <v>140.70610673553745</v>
      </c>
      <c r="J763" s="82">
        <f t="shared" si="56"/>
        <v>1.4386991644625482</v>
      </c>
      <c r="K763" s="82">
        <f t="shared" si="57"/>
        <v>1.4386991644625482</v>
      </c>
      <c r="L763" s="77">
        <f t="shared" si="58"/>
        <v>2.0698552858252341</v>
      </c>
      <c r="M763" s="67">
        <f t="shared" si="59"/>
        <v>1.0121362897176028E-2</v>
      </c>
    </row>
    <row r="764" spans="7:13" x14ac:dyDescent="0.3">
      <c r="G764" s="68">
        <v>44566</v>
      </c>
      <c r="H764" s="70">
        <v>141.40512079999999</v>
      </c>
      <c r="I764" s="75">
        <f t="shared" si="55"/>
        <v>140.8499766519837</v>
      </c>
      <c r="J764" s="82">
        <f t="shared" si="56"/>
        <v>0.55514414801629641</v>
      </c>
      <c r="K764" s="82">
        <f t="shared" si="57"/>
        <v>0.55514414801629641</v>
      </c>
      <c r="L764" s="77">
        <f t="shared" si="58"/>
        <v>0.30818502507673962</v>
      </c>
      <c r="M764" s="67">
        <f t="shared" si="59"/>
        <v>3.9259126181256125E-3</v>
      </c>
    </row>
    <row r="765" spans="7:13" x14ac:dyDescent="0.3">
      <c r="G765" s="68">
        <v>44567</v>
      </c>
      <c r="H765" s="70">
        <v>139.10824579999999</v>
      </c>
      <c r="I765" s="75">
        <f t="shared" si="55"/>
        <v>140.90549106678532</v>
      </c>
      <c r="J765" s="82">
        <f t="shared" si="56"/>
        <v>-1.7972452667853247</v>
      </c>
      <c r="K765" s="82">
        <f t="shared" si="57"/>
        <v>1.7972452667853247</v>
      </c>
      <c r="L765" s="77">
        <f t="shared" si="58"/>
        <v>3.2300905489822531</v>
      </c>
      <c r="M765" s="67">
        <f t="shared" si="59"/>
        <v>1.2919760841275196E-2</v>
      </c>
    </row>
    <row r="766" spans="7:13" x14ac:dyDescent="0.3">
      <c r="G766" s="68">
        <v>44568</v>
      </c>
      <c r="H766" s="70">
        <v>137.06439209999999</v>
      </c>
      <c r="I766" s="75">
        <f t="shared" si="55"/>
        <v>140.7257665401068</v>
      </c>
      <c r="J766" s="82">
        <f t="shared" si="56"/>
        <v>-3.6613744401068118</v>
      </c>
      <c r="K766" s="82">
        <f t="shared" si="57"/>
        <v>3.6613744401068118</v>
      </c>
      <c r="L766" s="77">
        <f t="shared" si="58"/>
        <v>13.405662790667469</v>
      </c>
      <c r="M766" s="67">
        <f t="shared" si="59"/>
        <v>2.6712805448664827E-2</v>
      </c>
    </row>
    <row r="767" spans="7:13" x14ac:dyDescent="0.3">
      <c r="G767" s="68">
        <v>44571</v>
      </c>
      <c r="H767" s="70">
        <v>137.61914060000001</v>
      </c>
      <c r="I767" s="75">
        <f t="shared" si="55"/>
        <v>140.35962909609611</v>
      </c>
      <c r="J767" s="82">
        <f t="shared" si="56"/>
        <v>-2.7404884960961056</v>
      </c>
      <c r="K767" s="82">
        <f t="shared" si="57"/>
        <v>2.7404884960961056</v>
      </c>
      <c r="L767" s="77">
        <f t="shared" si="58"/>
        <v>7.5102771972350943</v>
      </c>
      <c r="M767" s="67">
        <f t="shared" si="59"/>
        <v>1.9913570773280251E-2</v>
      </c>
    </row>
    <row r="768" spans="7:13" x14ac:dyDescent="0.3">
      <c r="G768" s="68">
        <v>44572</v>
      </c>
      <c r="H768" s="70">
        <v>141.7749786</v>
      </c>
      <c r="I768" s="75">
        <f t="shared" si="55"/>
        <v>140.0855802464865</v>
      </c>
      <c r="J768" s="82">
        <f t="shared" si="56"/>
        <v>1.6893983535134964</v>
      </c>
      <c r="K768" s="82">
        <f t="shared" si="57"/>
        <v>1.6893983535134964</v>
      </c>
      <c r="L768" s="77">
        <f t="shared" si="58"/>
        <v>2.8540667968541125</v>
      </c>
      <c r="M768" s="67">
        <f t="shared" si="59"/>
        <v>1.1916054371483407E-2</v>
      </c>
    </row>
    <row r="769" spans="7:13" x14ac:dyDescent="0.3">
      <c r="G769" s="68">
        <v>44573</v>
      </c>
      <c r="H769" s="70">
        <v>141.6873932</v>
      </c>
      <c r="I769" s="75">
        <f t="shared" si="55"/>
        <v>140.25452008183785</v>
      </c>
      <c r="J769" s="82">
        <f t="shared" si="56"/>
        <v>1.4328731181621492</v>
      </c>
      <c r="K769" s="82">
        <f t="shared" si="57"/>
        <v>1.4328731181621492</v>
      </c>
      <c r="L769" s="77">
        <f t="shared" si="58"/>
        <v>2.0531253727517207</v>
      </c>
      <c r="M769" s="67">
        <f t="shared" si="59"/>
        <v>1.0112918911138167E-2</v>
      </c>
    </row>
    <row r="770" spans="7:13" x14ac:dyDescent="0.3">
      <c r="G770" s="68">
        <v>44574</v>
      </c>
      <c r="H770" s="70">
        <v>141.7360535</v>
      </c>
      <c r="I770" s="75">
        <f t="shared" si="55"/>
        <v>140.39780739365409</v>
      </c>
      <c r="J770" s="82">
        <f t="shared" si="56"/>
        <v>1.3382461063459061</v>
      </c>
      <c r="K770" s="82">
        <f t="shared" si="57"/>
        <v>1.3382461063459061</v>
      </c>
      <c r="L770" s="77">
        <f t="shared" si="58"/>
        <v>1.7909026411499782</v>
      </c>
      <c r="M770" s="67">
        <f t="shared" si="59"/>
        <v>9.4418186008396673E-3</v>
      </c>
    </row>
    <row r="771" spans="7:13" x14ac:dyDescent="0.3">
      <c r="G771" s="68">
        <v>44575</v>
      </c>
      <c r="H771" s="70">
        <v>141.2688751</v>
      </c>
      <c r="I771" s="75">
        <f t="shared" si="55"/>
        <v>140.53163200428867</v>
      </c>
      <c r="J771" s="82">
        <f t="shared" si="56"/>
        <v>0.73724309571133517</v>
      </c>
      <c r="K771" s="82">
        <f t="shared" si="57"/>
        <v>0.73724309571133517</v>
      </c>
      <c r="L771" s="77">
        <f t="shared" si="58"/>
        <v>0.54352738217403296</v>
      </c>
      <c r="M771" s="67">
        <f t="shared" si="59"/>
        <v>5.2187227737848334E-3</v>
      </c>
    </row>
    <row r="772" spans="7:13" x14ac:dyDescent="0.3">
      <c r="G772" s="68">
        <v>44579</v>
      </c>
      <c r="H772" s="70">
        <v>140.32481379999999</v>
      </c>
      <c r="I772" s="75">
        <f t="shared" si="55"/>
        <v>140.6053563138598</v>
      </c>
      <c r="J772" s="82">
        <f t="shared" si="56"/>
        <v>-0.28054251385981388</v>
      </c>
      <c r="K772" s="82">
        <f t="shared" si="57"/>
        <v>0.28054251385981388</v>
      </c>
      <c r="L772" s="77">
        <f t="shared" si="58"/>
        <v>7.8704102082783861E-2</v>
      </c>
      <c r="M772" s="67">
        <f t="shared" si="59"/>
        <v>1.9992366728500436E-3</v>
      </c>
    </row>
    <row r="773" spans="7:13" x14ac:dyDescent="0.3">
      <c r="G773" s="68">
        <v>44580</v>
      </c>
      <c r="H773" s="70">
        <v>140.25669859999999</v>
      </c>
      <c r="I773" s="75">
        <f t="shared" si="55"/>
        <v>140.57730206247382</v>
      </c>
      <c r="J773" s="82">
        <f t="shared" si="56"/>
        <v>-0.32060346247382654</v>
      </c>
      <c r="K773" s="82">
        <f t="shared" si="57"/>
        <v>0.32060346247382654</v>
      </c>
      <c r="L773" s="77">
        <f t="shared" si="58"/>
        <v>0.10278658015020631</v>
      </c>
      <c r="M773" s="67">
        <f t="shared" si="59"/>
        <v>2.285833515789217E-3</v>
      </c>
    </row>
    <row r="774" spans="7:13" x14ac:dyDescent="0.3">
      <c r="G774" s="68">
        <v>44581</v>
      </c>
      <c r="H774" s="70">
        <v>140.06205750000001</v>
      </c>
      <c r="I774" s="75">
        <f t="shared" ref="I774:I837" si="60">alpha*H773+(1-alpha)*I773</f>
        <v>140.54524171622643</v>
      </c>
      <c r="J774" s="82">
        <f t="shared" ref="J774:J837" si="61">H774-I774</f>
        <v>-0.48318421622641949</v>
      </c>
      <c r="K774" s="82">
        <f t="shared" ref="K774:K837" si="62">ABS(J774)</f>
        <v>0.48318421622641949</v>
      </c>
      <c r="L774" s="77">
        <f t="shared" ref="L774:L837" si="63">J774^2</f>
        <v>0.23346698681033931</v>
      </c>
      <c r="M774" s="67">
        <f t="shared" ref="M774:M837" si="64">K774/H774</f>
        <v>3.4497866506524757E-3</v>
      </c>
    </row>
    <row r="775" spans="7:13" x14ac:dyDescent="0.3">
      <c r="G775" s="68">
        <v>44582</v>
      </c>
      <c r="H775" s="70">
        <v>137.6678162</v>
      </c>
      <c r="I775" s="75">
        <f t="shared" si="60"/>
        <v>140.49692329460379</v>
      </c>
      <c r="J775" s="82">
        <f t="shared" si="61"/>
        <v>-2.8291070946037848</v>
      </c>
      <c r="K775" s="82">
        <f t="shared" si="62"/>
        <v>2.8291070946037848</v>
      </c>
      <c r="L775" s="77">
        <f t="shared" si="63"/>
        <v>8.0038469527374687</v>
      </c>
      <c r="M775" s="67">
        <f t="shared" si="64"/>
        <v>2.0550243133760009E-2</v>
      </c>
    </row>
    <row r="776" spans="7:13" x14ac:dyDescent="0.3">
      <c r="G776" s="68">
        <v>44585</v>
      </c>
      <c r="H776" s="70">
        <v>136.00353999999999</v>
      </c>
      <c r="I776" s="75">
        <f t="shared" si="60"/>
        <v>140.21401258514342</v>
      </c>
      <c r="J776" s="82">
        <f t="shared" si="61"/>
        <v>-4.2104725851434353</v>
      </c>
      <c r="K776" s="82">
        <f t="shared" si="62"/>
        <v>4.2104725851434353</v>
      </c>
      <c r="L776" s="77">
        <f t="shared" si="63"/>
        <v>17.728079390244442</v>
      </c>
      <c r="M776" s="67">
        <f t="shared" si="64"/>
        <v>3.0958551410819421E-2</v>
      </c>
    </row>
    <row r="777" spans="7:13" x14ac:dyDescent="0.3">
      <c r="G777" s="68">
        <v>44586</v>
      </c>
      <c r="H777" s="70">
        <v>132.08129880000001</v>
      </c>
      <c r="I777" s="75">
        <f t="shared" si="60"/>
        <v>139.79296532662909</v>
      </c>
      <c r="J777" s="82">
        <f t="shared" si="61"/>
        <v>-7.7116665266290738</v>
      </c>
      <c r="K777" s="82">
        <f t="shared" si="62"/>
        <v>7.7116665266290738</v>
      </c>
      <c r="L777" s="77">
        <f t="shared" si="63"/>
        <v>59.469800617931327</v>
      </c>
      <c r="M777" s="67">
        <f t="shared" si="64"/>
        <v>5.8385756323506663E-2</v>
      </c>
    </row>
    <row r="778" spans="7:13" x14ac:dyDescent="0.3">
      <c r="G778" s="68">
        <v>44587</v>
      </c>
      <c r="H778" s="70">
        <v>132.80151369999999</v>
      </c>
      <c r="I778" s="75">
        <f t="shared" si="60"/>
        <v>139.0217986739662</v>
      </c>
      <c r="J778" s="82">
        <f t="shared" si="61"/>
        <v>-6.2202849739662156</v>
      </c>
      <c r="K778" s="82">
        <f t="shared" si="62"/>
        <v>6.2202849739662156</v>
      </c>
      <c r="L778" s="77">
        <f t="shared" si="63"/>
        <v>38.691945157349885</v>
      </c>
      <c r="M778" s="67">
        <f t="shared" si="64"/>
        <v>4.6838961399324898E-2</v>
      </c>
    </row>
    <row r="779" spans="7:13" x14ac:dyDescent="0.3">
      <c r="G779" s="68">
        <v>44588</v>
      </c>
      <c r="H779" s="70">
        <v>131.31240840000001</v>
      </c>
      <c r="I779" s="75">
        <f t="shared" si="60"/>
        <v>138.39977017656958</v>
      </c>
      <c r="J779" s="82">
        <f t="shared" si="61"/>
        <v>-7.0873617765695656</v>
      </c>
      <c r="K779" s="82">
        <f t="shared" si="62"/>
        <v>7.0873617765695656</v>
      </c>
      <c r="L779" s="77">
        <f t="shared" si="63"/>
        <v>50.230696951979311</v>
      </c>
      <c r="M779" s="67">
        <f t="shared" si="64"/>
        <v>5.3973282973991704E-2</v>
      </c>
    </row>
    <row r="780" spans="7:13" x14ac:dyDescent="0.3">
      <c r="G780" s="68">
        <v>44589</v>
      </c>
      <c r="H780" s="70">
        <v>128.92793270000001</v>
      </c>
      <c r="I780" s="75">
        <f t="shared" si="60"/>
        <v>137.69103399891262</v>
      </c>
      <c r="J780" s="82">
        <f t="shared" si="61"/>
        <v>-8.763101298912602</v>
      </c>
      <c r="K780" s="82">
        <f t="shared" si="62"/>
        <v>8.763101298912602</v>
      </c>
      <c r="L780" s="77">
        <f t="shared" si="63"/>
        <v>76.791944375003737</v>
      </c>
      <c r="M780" s="67">
        <f t="shared" si="64"/>
        <v>6.7968989460982815E-2</v>
      </c>
    </row>
    <row r="781" spans="7:13" x14ac:dyDescent="0.3">
      <c r="G781" s="68">
        <v>44592</v>
      </c>
      <c r="H781" s="70">
        <v>132.87936400000001</v>
      </c>
      <c r="I781" s="75">
        <f t="shared" si="60"/>
        <v>136.81472386902135</v>
      </c>
      <c r="J781" s="82">
        <f t="shared" si="61"/>
        <v>-3.9353598690213403</v>
      </c>
      <c r="K781" s="82">
        <f t="shared" si="62"/>
        <v>3.9353598690213403</v>
      </c>
      <c r="L781" s="77">
        <f t="shared" si="63"/>
        <v>15.487057298703661</v>
      </c>
      <c r="M781" s="67">
        <f t="shared" si="64"/>
        <v>2.9616034804481304E-2</v>
      </c>
    </row>
    <row r="782" spans="7:13" x14ac:dyDescent="0.3">
      <c r="G782" s="68">
        <v>44593</v>
      </c>
      <c r="H782" s="70">
        <v>134.21272279999999</v>
      </c>
      <c r="I782" s="75">
        <f t="shared" si="60"/>
        <v>136.42118788211923</v>
      </c>
      <c r="J782" s="82">
        <f t="shared" si="61"/>
        <v>-2.2084650821192326</v>
      </c>
      <c r="K782" s="82">
        <f t="shared" si="62"/>
        <v>2.2084650821192326</v>
      </c>
      <c r="L782" s="77">
        <f t="shared" si="63"/>
        <v>4.877318018939909</v>
      </c>
      <c r="M782" s="67">
        <f t="shared" si="64"/>
        <v>1.6454960722391609E-2</v>
      </c>
    </row>
    <row r="783" spans="7:13" x14ac:dyDescent="0.3">
      <c r="G783" s="68">
        <v>44594</v>
      </c>
      <c r="H783" s="70">
        <v>136.5388336</v>
      </c>
      <c r="I783" s="75">
        <f t="shared" si="60"/>
        <v>136.20034137390732</v>
      </c>
      <c r="J783" s="82">
        <f t="shared" si="61"/>
        <v>0.33849222609268281</v>
      </c>
      <c r="K783" s="82">
        <f t="shared" si="62"/>
        <v>0.33849222609268281</v>
      </c>
      <c r="L783" s="77">
        <f t="shared" si="63"/>
        <v>0.1145769871251799</v>
      </c>
      <c r="M783" s="67">
        <f t="shared" si="64"/>
        <v>2.4790912384993658E-3</v>
      </c>
    </row>
    <row r="784" spans="7:13" x14ac:dyDescent="0.3">
      <c r="G784" s="68">
        <v>44595</v>
      </c>
      <c r="H784" s="70">
        <v>134.2808685</v>
      </c>
      <c r="I784" s="75">
        <f t="shared" si="60"/>
        <v>136.23419059651658</v>
      </c>
      <c r="J784" s="82">
        <f t="shared" si="61"/>
        <v>-1.9533220965165867</v>
      </c>
      <c r="K784" s="82">
        <f t="shared" si="62"/>
        <v>1.9533220965165867</v>
      </c>
      <c r="L784" s="77">
        <f t="shared" si="63"/>
        <v>3.8154672127399536</v>
      </c>
      <c r="M784" s="67">
        <f t="shared" si="64"/>
        <v>1.454654053355774E-2</v>
      </c>
    </row>
    <row r="785" spans="7:13" x14ac:dyDescent="0.3">
      <c r="G785" s="68">
        <v>44596</v>
      </c>
      <c r="H785" s="70">
        <v>134.991333</v>
      </c>
      <c r="I785" s="75">
        <f t="shared" si="60"/>
        <v>136.03885838686494</v>
      </c>
      <c r="J785" s="82">
        <f t="shared" si="61"/>
        <v>-1.0475253868649474</v>
      </c>
      <c r="K785" s="82">
        <f t="shared" si="62"/>
        <v>1.0475253868649474</v>
      </c>
      <c r="L785" s="77">
        <f t="shared" si="63"/>
        <v>1.0973094361265578</v>
      </c>
      <c r="M785" s="67">
        <f t="shared" si="64"/>
        <v>7.7599454986117325E-3</v>
      </c>
    </row>
    <row r="786" spans="7:13" x14ac:dyDescent="0.3">
      <c r="G786" s="68">
        <v>44599</v>
      </c>
      <c r="H786" s="70">
        <v>133.8429108</v>
      </c>
      <c r="I786" s="75">
        <f t="shared" si="60"/>
        <v>135.93410584817846</v>
      </c>
      <c r="J786" s="82">
        <f t="shared" si="61"/>
        <v>-2.0911950481784629</v>
      </c>
      <c r="K786" s="82">
        <f t="shared" si="62"/>
        <v>2.0911950481784629</v>
      </c>
      <c r="L786" s="77">
        <f t="shared" si="63"/>
        <v>4.3730967295261234</v>
      </c>
      <c r="M786" s="67">
        <f t="shared" si="64"/>
        <v>1.5624249619789822E-2</v>
      </c>
    </row>
    <row r="787" spans="7:13" x14ac:dyDescent="0.3">
      <c r="G787" s="68">
        <v>44600</v>
      </c>
      <c r="H787" s="70">
        <v>133.51197809999999</v>
      </c>
      <c r="I787" s="75">
        <f t="shared" si="60"/>
        <v>135.72498634336063</v>
      </c>
      <c r="J787" s="82">
        <f t="shared" si="61"/>
        <v>-2.2130082433606333</v>
      </c>
      <c r="K787" s="82">
        <f t="shared" si="62"/>
        <v>2.2130082433606333</v>
      </c>
      <c r="L787" s="77">
        <f t="shared" si="63"/>
        <v>4.8974054851821158</v>
      </c>
      <c r="M787" s="67">
        <f t="shared" si="64"/>
        <v>1.6575353573917526E-2</v>
      </c>
    </row>
    <row r="788" spans="7:13" x14ac:dyDescent="0.3">
      <c r="G788" s="68">
        <v>44601</v>
      </c>
      <c r="H788" s="70">
        <v>136.5388336</v>
      </c>
      <c r="I788" s="75">
        <f t="shared" si="60"/>
        <v>135.50368551902457</v>
      </c>
      <c r="J788" s="82">
        <f t="shared" si="61"/>
        <v>1.0351480809754321</v>
      </c>
      <c r="K788" s="82">
        <f t="shared" si="62"/>
        <v>1.0351480809754321</v>
      </c>
      <c r="L788" s="77">
        <f t="shared" si="63"/>
        <v>1.0715315495471198</v>
      </c>
      <c r="M788" s="67">
        <f t="shared" si="64"/>
        <v>7.5813455680159847E-3</v>
      </c>
    </row>
    <row r="789" spans="7:13" x14ac:dyDescent="0.3">
      <c r="G789" s="68">
        <v>44602</v>
      </c>
      <c r="H789" s="70">
        <v>134.1640778</v>
      </c>
      <c r="I789" s="75">
        <f t="shared" si="60"/>
        <v>135.60720032712211</v>
      </c>
      <c r="J789" s="82">
        <f t="shared" si="61"/>
        <v>-1.4431225271221138</v>
      </c>
      <c r="K789" s="82">
        <f t="shared" si="62"/>
        <v>1.4431225271221138</v>
      </c>
      <c r="L789" s="77">
        <f t="shared" si="63"/>
        <v>2.082602628287316</v>
      </c>
      <c r="M789" s="67">
        <f t="shared" si="64"/>
        <v>1.0756400303167542E-2</v>
      </c>
    </row>
    <row r="790" spans="7:13" x14ac:dyDescent="0.3">
      <c r="G790" s="68">
        <v>44603</v>
      </c>
      <c r="H790" s="70">
        <v>128.3245239</v>
      </c>
      <c r="I790" s="75">
        <f t="shared" si="60"/>
        <v>135.4628880744099</v>
      </c>
      <c r="J790" s="82">
        <f t="shared" si="61"/>
        <v>-7.1383641744099009</v>
      </c>
      <c r="K790" s="82">
        <f t="shared" si="62"/>
        <v>7.1383641744099009</v>
      </c>
      <c r="L790" s="77">
        <f t="shared" si="63"/>
        <v>50.956243086498745</v>
      </c>
      <c r="M790" s="67">
        <f t="shared" si="64"/>
        <v>5.5627435485150478E-2</v>
      </c>
    </row>
    <row r="791" spans="7:13" x14ac:dyDescent="0.3">
      <c r="G791" s="68">
        <v>44606</v>
      </c>
      <c r="H791" s="70">
        <v>126.728363</v>
      </c>
      <c r="I791" s="75">
        <f t="shared" si="60"/>
        <v>134.7490516569689</v>
      </c>
      <c r="J791" s="82">
        <f t="shared" si="61"/>
        <v>-8.0206886569689004</v>
      </c>
      <c r="K791" s="82">
        <f t="shared" si="62"/>
        <v>8.0206886569689004</v>
      </c>
      <c r="L791" s="77">
        <f t="shared" si="63"/>
        <v>64.331446532029588</v>
      </c>
      <c r="M791" s="67">
        <f t="shared" si="64"/>
        <v>6.329039898486577E-2</v>
      </c>
    </row>
    <row r="792" spans="7:13" x14ac:dyDescent="0.3">
      <c r="G792" s="68">
        <v>44607</v>
      </c>
      <c r="H792" s="70">
        <v>130.74790949999999</v>
      </c>
      <c r="I792" s="75">
        <f t="shared" si="60"/>
        <v>133.94698279127203</v>
      </c>
      <c r="J792" s="82">
        <f t="shared" si="61"/>
        <v>-3.1990732912720432</v>
      </c>
      <c r="K792" s="82">
        <f t="shared" si="62"/>
        <v>3.1990732912720432</v>
      </c>
      <c r="L792" s="77">
        <f t="shared" si="63"/>
        <v>10.234069922930143</v>
      </c>
      <c r="M792" s="67">
        <f t="shared" si="64"/>
        <v>2.4467490941199665E-2</v>
      </c>
    </row>
    <row r="793" spans="7:13" x14ac:dyDescent="0.3">
      <c r="G793" s="68">
        <v>44608</v>
      </c>
      <c r="H793" s="70">
        <v>130.7187347</v>
      </c>
      <c r="I793" s="75">
        <f t="shared" si="60"/>
        <v>133.62707546214483</v>
      </c>
      <c r="J793" s="82">
        <f t="shared" si="61"/>
        <v>-2.9083407621448316</v>
      </c>
      <c r="K793" s="82">
        <f t="shared" si="62"/>
        <v>2.9083407621448316</v>
      </c>
      <c r="L793" s="77">
        <f t="shared" si="63"/>
        <v>8.45844598875318</v>
      </c>
      <c r="M793" s="67">
        <f t="shared" si="64"/>
        <v>2.2248844198342992E-2</v>
      </c>
    </row>
    <row r="794" spans="7:13" x14ac:dyDescent="0.3">
      <c r="G794" s="68">
        <v>44609</v>
      </c>
      <c r="H794" s="70">
        <v>126.8646164</v>
      </c>
      <c r="I794" s="75">
        <f t="shared" si="60"/>
        <v>133.33624138593035</v>
      </c>
      <c r="J794" s="82">
        <f t="shared" si="61"/>
        <v>-6.4716249859303474</v>
      </c>
      <c r="K794" s="82">
        <f t="shared" si="62"/>
        <v>6.4716249859303474</v>
      </c>
      <c r="L794" s="77">
        <f t="shared" si="63"/>
        <v>41.881929958517972</v>
      </c>
      <c r="M794" s="67">
        <f t="shared" si="64"/>
        <v>5.1012056549523031E-2</v>
      </c>
    </row>
    <row r="795" spans="7:13" x14ac:dyDescent="0.3">
      <c r="G795" s="68">
        <v>44610</v>
      </c>
      <c r="H795" s="70">
        <v>126.3682556</v>
      </c>
      <c r="I795" s="75">
        <f t="shared" si="60"/>
        <v>132.6890788873373</v>
      </c>
      <c r="J795" s="82">
        <f t="shared" si="61"/>
        <v>-6.3208232873373049</v>
      </c>
      <c r="K795" s="82">
        <f t="shared" si="62"/>
        <v>6.3208232873373049</v>
      </c>
      <c r="L795" s="77">
        <f t="shared" si="63"/>
        <v>39.952807029745571</v>
      </c>
      <c r="M795" s="67">
        <f t="shared" si="64"/>
        <v>5.001907526004739E-2</v>
      </c>
    </row>
    <row r="796" spans="7:13" x14ac:dyDescent="0.3">
      <c r="G796" s="68">
        <v>44614</v>
      </c>
      <c r="H796" s="70">
        <v>122.45574190000001</v>
      </c>
      <c r="I796" s="75">
        <f t="shared" si="60"/>
        <v>132.05699655860357</v>
      </c>
      <c r="J796" s="82">
        <f t="shared" si="61"/>
        <v>-9.6012546586035654</v>
      </c>
      <c r="K796" s="82">
        <f t="shared" si="62"/>
        <v>9.6012546586035654</v>
      </c>
      <c r="L796" s="77">
        <f t="shared" si="63"/>
        <v>92.184091019356671</v>
      </c>
      <c r="M796" s="67">
        <f t="shared" si="64"/>
        <v>7.8405916371354453E-2</v>
      </c>
    </row>
    <row r="797" spans="7:13" x14ac:dyDescent="0.3">
      <c r="G797" s="68">
        <v>44615</v>
      </c>
      <c r="H797" s="70">
        <v>118.92280580000001</v>
      </c>
      <c r="I797" s="75">
        <f t="shared" si="60"/>
        <v>131.09687109274321</v>
      </c>
      <c r="J797" s="82">
        <f t="shared" si="61"/>
        <v>-12.174065292743208</v>
      </c>
      <c r="K797" s="82">
        <f t="shared" si="62"/>
        <v>12.174065292743208</v>
      </c>
      <c r="L797" s="77">
        <f t="shared" si="63"/>
        <v>148.20786575197477</v>
      </c>
      <c r="M797" s="67">
        <f t="shared" si="64"/>
        <v>0.10236947581960942</v>
      </c>
    </row>
    <row r="798" spans="7:13" x14ac:dyDescent="0.3">
      <c r="G798" s="68">
        <v>44616</v>
      </c>
      <c r="H798" s="70">
        <v>117.4823761</v>
      </c>
      <c r="I798" s="75">
        <f t="shared" si="60"/>
        <v>129.8794645634689</v>
      </c>
      <c r="J798" s="82">
        <f t="shared" si="61"/>
        <v>-12.397088463468904</v>
      </c>
      <c r="K798" s="82">
        <f t="shared" si="62"/>
        <v>12.397088463468904</v>
      </c>
      <c r="L798" s="77">
        <f t="shared" si="63"/>
        <v>153.68780237107379</v>
      </c>
      <c r="M798" s="67">
        <f t="shared" si="64"/>
        <v>0.10552296331593267</v>
      </c>
    </row>
    <row r="799" spans="7:13" x14ac:dyDescent="0.3">
      <c r="G799" s="68">
        <v>44617</v>
      </c>
      <c r="H799" s="70">
        <v>118.0371323</v>
      </c>
      <c r="I799" s="75">
        <f t="shared" si="60"/>
        <v>128.639755717122</v>
      </c>
      <c r="J799" s="82">
        <f t="shared" si="61"/>
        <v>-10.602623417122004</v>
      </c>
      <c r="K799" s="82">
        <f t="shared" si="62"/>
        <v>10.602623417122004</v>
      </c>
      <c r="L799" s="77">
        <f t="shared" si="63"/>
        <v>112.41562332530388</v>
      </c>
      <c r="M799" s="67">
        <f t="shared" si="64"/>
        <v>8.9824474811660643E-2</v>
      </c>
    </row>
    <row r="800" spans="7:13" x14ac:dyDescent="0.3">
      <c r="G800" s="68">
        <v>44620</v>
      </c>
      <c r="H800" s="70">
        <v>114.6891098</v>
      </c>
      <c r="I800" s="75">
        <f t="shared" si="60"/>
        <v>127.5794933754098</v>
      </c>
      <c r="J800" s="82">
        <f t="shared" si="61"/>
        <v>-12.8903835754098</v>
      </c>
      <c r="K800" s="82">
        <f t="shared" si="62"/>
        <v>12.8903835754098</v>
      </c>
      <c r="L800" s="77">
        <f t="shared" si="63"/>
        <v>166.16198872119475</v>
      </c>
      <c r="M800" s="67">
        <f t="shared" si="64"/>
        <v>0.11239413748950208</v>
      </c>
    </row>
    <row r="801" spans="7:13" x14ac:dyDescent="0.3">
      <c r="G801" s="68">
        <v>44621</v>
      </c>
      <c r="H801" s="70">
        <v>110.4554291</v>
      </c>
      <c r="I801" s="75">
        <f t="shared" si="60"/>
        <v>126.29045501786882</v>
      </c>
      <c r="J801" s="82">
        <f t="shared" si="61"/>
        <v>-15.835025917868819</v>
      </c>
      <c r="K801" s="82">
        <f t="shared" si="62"/>
        <v>15.835025917868819</v>
      </c>
      <c r="L801" s="77">
        <f t="shared" si="63"/>
        <v>250.74804581957724</v>
      </c>
      <c r="M801" s="67">
        <f t="shared" si="64"/>
        <v>0.14336122766344692</v>
      </c>
    </row>
    <row r="802" spans="7:13" x14ac:dyDescent="0.3">
      <c r="G802" s="68">
        <v>44622</v>
      </c>
      <c r="H802" s="70">
        <v>111.38002779999999</v>
      </c>
      <c r="I802" s="75">
        <f t="shared" si="60"/>
        <v>124.70695242608195</v>
      </c>
      <c r="J802" s="82">
        <f t="shared" si="61"/>
        <v>-13.326924626081961</v>
      </c>
      <c r="K802" s="82">
        <f t="shared" si="62"/>
        <v>13.326924626081961</v>
      </c>
      <c r="L802" s="77">
        <f t="shared" si="63"/>
        <v>177.60691998926981</v>
      </c>
      <c r="M802" s="67">
        <f t="shared" si="64"/>
        <v>0.11965273208597603</v>
      </c>
    </row>
    <row r="803" spans="7:13" x14ac:dyDescent="0.3">
      <c r="G803" s="68">
        <v>44623</v>
      </c>
      <c r="H803" s="70">
        <v>107.2728577</v>
      </c>
      <c r="I803" s="75">
        <f t="shared" si="60"/>
        <v>123.37425996347378</v>
      </c>
      <c r="J803" s="82">
        <f t="shared" si="61"/>
        <v>-16.101402263473773</v>
      </c>
      <c r="K803" s="82">
        <f t="shared" si="62"/>
        <v>16.101402263473773</v>
      </c>
      <c r="L803" s="77">
        <f t="shared" si="63"/>
        <v>259.25515485019832</v>
      </c>
      <c r="M803" s="67">
        <f t="shared" si="64"/>
        <v>0.15009763521452055</v>
      </c>
    </row>
    <row r="804" spans="7:13" x14ac:dyDescent="0.3">
      <c r="G804" s="68">
        <v>44624</v>
      </c>
      <c r="H804" s="70">
        <v>99.360244750000007</v>
      </c>
      <c r="I804" s="75">
        <f t="shared" si="60"/>
        <v>121.76411973712641</v>
      </c>
      <c r="J804" s="82">
        <f t="shared" si="61"/>
        <v>-22.4038749871264</v>
      </c>
      <c r="K804" s="82">
        <f t="shared" si="62"/>
        <v>22.4038749871264</v>
      </c>
      <c r="L804" s="77">
        <f t="shared" si="63"/>
        <v>501.93361443878797</v>
      </c>
      <c r="M804" s="67">
        <f t="shared" si="64"/>
        <v>0.22548127818622749</v>
      </c>
    </row>
    <row r="805" spans="7:13" x14ac:dyDescent="0.3">
      <c r="G805" s="68">
        <v>44627</v>
      </c>
      <c r="H805" s="70">
        <v>92.109458919999994</v>
      </c>
      <c r="I805" s="75">
        <f t="shared" si="60"/>
        <v>119.52373223841377</v>
      </c>
      <c r="J805" s="82">
        <f t="shared" si="61"/>
        <v>-27.414273318413777</v>
      </c>
      <c r="K805" s="82">
        <f t="shared" si="62"/>
        <v>27.414273318413777</v>
      </c>
      <c r="L805" s="77">
        <f t="shared" si="63"/>
        <v>751.54238157669351</v>
      </c>
      <c r="M805" s="67">
        <f t="shared" si="64"/>
        <v>0.29762712364018934</v>
      </c>
    </row>
    <row r="806" spans="7:13" x14ac:dyDescent="0.3">
      <c r="G806" s="68">
        <v>44628</v>
      </c>
      <c r="H806" s="70">
        <v>98.192337039999998</v>
      </c>
      <c r="I806" s="75">
        <f t="shared" si="60"/>
        <v>116.78230490657239</v>
      </c>
      <c r="J806" s="82">
        <f t="shared" si="61"/>
        <v>-18.589967866572394</v>
      </c>
      <c r="K806" s="82">
        <f t="shared" si="62"/>
        <v>18.589967866572394</v>
      </c>
      <c r="L806" s="77">
        <f t="shared" si="63"/>
        <v>345.58690528019417</v>
      </c>
      <c r="M806" s="67">
        <f t="shared" si="64"/>
        <v>0.18932198200965025</v>
      </c>
    </row>
    <row r="807" spans="7:13" x14ac:dyDescent="0.3">
      <c r="G807" s="68">
        <v>44629</v>
      </c>
      <c r="H807" s="70">
        <v>112.78152470000001</v>
      </c>
      <c r="I807" s="75">
        <f t="shared" si="60"/>
        <v>114.92330811991515</v>
      </c>
      <c r="J807" s="82">
        <f t="shared" si="61"/>
        <v>-2.1417834199151429</v>
      </c>
      <c r="K807" s="82">
        <f t="shared" si="62"/>
        <v>2.1417834199151429</v>
      </c>
      <c r="L807" s="77">
        <f t="shared" si="63"/>
        <v>4.5872362178234054</v>
      </c>
      <c r="M807" s="67">
        <f t="shared" si="64"/>
        <v>1.8990552092750194E-2</v>
      </c>
    </row>
    <row r="808" spans="7:13" x14ac:dyDescent="0.3">
      <c r="G808" s="68">
        <v>44630</v>
      </c>
      <c r="H808" s="70">
        <v>107.7886963</v>
      </c>
      <c r="I808" s="75">
        <f t="shared" si="60"/>
        <v>114.70912977792364</v>
      </c>
      <c r="J808" s="82">
        <f t="shared" si="61"/>
        <v>-6.9204334779236376</v>
      </c>
      <c r="K808" s="82">
        <f t="shared" si="62"/>
        <v>6.9204334779236376</v>
      </c>
      <c r="L808" s="77">
        <f t="shared" si="63"/>
        <v>47.892399522366254</v>
      </c>
      <c r="M808" s="67">
        <f t="shared" si="64"/>
        <v>6.4203703314701266E-2</v>
      </c>
    </row>
    <row r="809" spans="7:13" x14ac:dyDescent="0.3">
      <c r="G809" s="68">
        <v>44631</v>
      </c>
      <c r="H809" s="70">
        <v>107.9638824</v>
      </c>
      <c r="I809" s="75">
        <f t="shared" si="60"/>
        <v>114.01708643013127</v>
      </c>
      <c r="J809" s="82">
        <f t="shared" si="61"/>
        <v>-6.0532040301312691</v>
      </c>
      <c r="K809" s="82">
        <f t="shared" si="62"/>
        <v>6.0532040301312691</v>
      </c>
      <c r="L809" s="77">
        <f t="shared" si="63"/>
        <v>36.641279030397435</v>
      </c>
      <c r="M809" s="67">
        <f t="shared" si="64"/>
        <v>5.6066935493339291E-2</v>
      </c>
    </row>
    <row r="810" spans="7:13" x14ac:dyDescent="0.3">
      <c r="G810" s="68">
        <v>44634</v>
      </c>
      <c r="H810" s="70">
        <v>109.3069763</v>
      </c>
      <c r="I810" s="75">
        <f t="shared" si="60"/>
        <v>113.41176602711815</v>
      </c>
      <c r="J810" s="82">
        <f t="shared" si="61"/>
        <v>-4.1047897271181455</v>
      </c>
      <c r="K810" s="82">
        <f t="shared" si="62"/>
        <v>4.1047897271181455</v>
      </c>
      <c r="L810" s="77">
        <f t="shared" si="63"/>
        <v>16.849298703854661</v>
      </c>
      <c r="M810" s="67">
        <f t="shared" si="64"/>
        <v>3.7552861364056826E-2</v>
      </c>
    </row>
    <row r="811" spans="7:13" x14ac:dyDescent="0.3">
      <c r="G811" s="68">
        <v>44635</v>
      </c>
      <c r="H811" s="70">
        <v>108.7522125</v>
      </c>
      <c r="I811" s="75">
        <f t="shared" si="60"/>
        <v>113.00128705440633</v>
      </c>
      <c r="J811" s="82">
        <f t="shared" si="61"/>
        <v>-4.2490745544063344</v>
      </c>
      <c r="K811" s="82">
        <f t="shared" si="62"/>
        <v>4.2490745544063344</v>
      </c>
      <c r="L811" s="77">
        <f t="shared" si="63"/>
        <v>18.054634568903388</v>
      </c>
      <c r="M811" s="67">
        <f t="shared" si="64"/>
        <v>3.9071155029662817E-2</v>
      </c>
    </row>
    <row r="812" spans="7:13" x14ac:dyDescent="0.3">
      <c r="G812" s="68">
        <v>44636</v>
      </c>
      <c r="H812" s="70">
        <v>115.3022766</v>
      </c>
      <c r="I812" s="75">
        <f t="shared" si="60"/>
        <v>112.5763795989657</v>
      </c>
      <c r="J812" s="82">
        <f t="shared" si="61"/>
        <v>2.7258970010342978</v>
      </c>
      <c r="K812" s="82">
        <f t="shared" si="62"/>
        <v>2.7258970010342978</v>
      </c>
      <c r="L812" s="77">
        <f t="shared" si="63"/>
        <v>7.4305144602477782</v>
      </c>
      <c r="M812" s="67">
        <f t="shared" si="64"/>
        <v>2.364131118148536E-2</v>
      </c>
    </row>
    <row r="813" spans="7:13" x14ac:dyDescent="0.3">
      <c r="G813" s="68">
        <v>44637</v>
      </c>
      <c r="H813" s="70">
        <v>115.98355100000001</v>
      </c>
      <c r="I813" s="75">
        <f t="shared" si="60"/>
        <v>112.84896929906913</v>
      </c>
      <c r="J813" s="82">
        <f t="shared" si="61"/>
        <v>3.1345817009308803</v>
      </c>
      <c r="K813" s="82">
        <f t="shared" si="62"/>
        <v>3.1345817009308803</v>
      </c>
      <c r="L813" s="77">
        <f t="shared" si="63"/>
        <v>9.82560243981073</v>
      </c>
      <c r="M813" s="67">
        <f t="shared" si="64"/>
        <v>2.7026088388437772E-2</v>
      </c>
    </row>
    <row r="814" spans="7:13" x14ac:dyDescent="0.3">
      <c r="G814" s="68">
        <v>44638</v>
      </c>
      <c r="H814" s="70">
        <v>117.36558530000001</v>
      </c>
      <c r="I814" s="75">
        <f t="shared" si="60"/>
        <v>113.16242746916222</v>
      </c>
      <c r="J814" s="82">
        <f t="shared" si="61"/>
        <v>4.2031578308377817</v>
      </c>
      <c r="K814" s="82">
        <f t="shared" si="62"/>
        <v>4.2031578308377817</v>
      </c>
      <c r="L814" s="77">
        <f t="shared" si="63"/>
        <v>17.666535750932965</v>
      </c>
      <c r="M814" s="67">
        <f t="shared" si="64"/>
        <v>3.5812523919120112E-2</v>
      </c>
    </row>
    <row r="815" spans="7:13" x14ac:dyDescent="0.3">
      <c r="G815" s="68">
        <v>44641</v>
      </c>
      <c r="H815" s="70">
        <v>114.6501846</v>
      </c>
      <c r="I815" s="75">
        <f t="shared" si="60"/>
        <v>113.582743252246</v>
      </c>
      <c r="J815" s="82">
        <f t="shared" si="61"/>
        <v>1.0674413477539986</v>
      </c>
      <c r="K815" s="82">
        <f t="shared" si="62"/>
        <v>1.0674413477539986</v>
      </c>
      <c r="L815" s="77">
        <f t="shared" si="63"/>
        <v>1.139431030894873</v>
      </c>
      <c r="M815" s="67">
        <f t="shared" si="64"/>
        <v>9.310419791107763E-3</v>
      </c>
    </row>
    <row r="816" spans="7:13" x14ac:dyDescent="0.3">
      <c r="G816" s="68">
        <v>44642</v>
      </c>
      <c r="H816" s="70">
        <v>116.58698269999999</v>
      </c>
      <c r="I816" s="75">
        <f t="shared" si="60"/>
        <v>113.6894873870214</v>
      </c>
      <c r="J816" s="82">
        <f t="shared" si="61"/>
        <v>2.8974953129785916</v>
      </c>
      <c r="K816" s="82">
        <f t="shared" si="62"/>
        <v>2.8974953129785916</v>
      </c>
      <c r="L816" s="77">
        <f t="shared" si="63"/>
        <v>8.3954790887329072</v>
      </c>
      <c r="M816" s="67">
        <f t="shared" si="64"/>
        <v>2.4852648605156773E-2</v>
      </c>
    </row>
    <row r="817" spans="7:13" x14ac:dyDescent="0.3">
      <c r="G817" s="68">
        <v>44643</v>
      </c>
      <c r="H817" s="70">
        <v>112.2851639</v>
      </c>
      <c r="I817" s="75">
        <f t="shared" si="60"/>
        <v>113.97923691831926</v>
      </c>
      <c r="J817" s="82">
        <f t="shared" si="61"/>
        <v>-1.6940730183192585</v>
      </c>
      <c r="K817" s="82">
        <f t="shared" si="62"/>
        <v>1.6940730183192585</v>
      </c>
      <c r="L817" s="77">
        <f t="shared" si="63"/>
        <v>2.8698833913973227</v>
      </c>
      <c r="M817" s="67">
        <f t="shared" si="64"/>
        <v>1.5087238237706829E-2</v>
      </c>
    </row>
    <row r="818" spans="7:13" x14ac:dyDescent="0.3">
      <c r="G818" s="68">
        <v>44644</v>
      </c>
      <c r="H818" s="70">
        <v>112.8983078</v>
      </c>
      <c r="I818" s="75">
        <f t="shared" si="60"/>
        <v>113.80982961648733</v>
      </c>
      <c r="J818" s="82">
        <f t="shared" si="61"/>
        <v>-0.91152181648733688</v>
      </c>
      <c r="K818" s="82">
        <f t="shared" si="62"/>
        <v>0.91152181648733688</v>
      </c>
      <c r="L818" s="77">
        <f t="shared" si="63"/>
        <v>0.83087202193237419</v>
      </c>
      <c r="M818" s="67">
        <f t="shared" si="64"/>
        <v>8.0738306379410305E-3</v>
      </c>
    </row>
    <row r="819" spans="7:13" x14ac:dyDescent="0.3">
      <c r="G819" s="68">
        <v>44645</v>
      </c>
      <c r="H819" s="70">
        <v>113.9202423</v>
      </c>
      <c r="I819" s="75">
        <f t="shared" si="60"/>
        <v>113.71867743483861</v>
      </c>
      <c r="J819" s="82">
        <f t="shared" si="61"/>
        <v>0.20156486516138727</v>
      </c>
      <c r="K819" s="82">
        <f t="shared" si="62"/>
        <v>0.20156486516138727</v>
      </c>
      <c r="L819" s="77">
        <f t="shared" si="63"/>
        <v>4.0628394867528235E-2</v>
      </c>
      <c r="M819" s="67">
        <f t="shared" si="64"/>
        <v>1.7693507412895248E-3</v>
      </c>
    </row>
    <row r="820" spans="7:13" x14ac:dyDescent="0.3">
      <c r="G820" s="68">
        <v>44648</v>
      </c>
      <c r="H820" s="70">
        <v>115.0394821</v>
      </c>
      <c r="I820" s="75">
        <f t="shared" si="60"/>
        <v>113.73883392135475</v>
      </c>
      <c r="J820" s="82">
        <f t="shared" si="61"/>
        <v>1.3006481786452468</v>
      </c>
      <c r="K820" s="82">
        <f t="shared" si="62"/>
        <v>1.3006481786452468</v>
      </c>
      <c r="L820" s="77">
        <f t="shared" si="63"/>
        <v>1.691685684613198</v>
      </c>
      <c r="M820" s="67">
        <f t="shared" si="64"/>
        <v>1.1306102521520712E-2</v>
      </c>
    </row>
    <row r="821" spans="7:13" x14ac:dyDescent="0.3">
      <c r="G821" s="68">
        <v>44649</v>
      </c>
      <c r="H821" s="70">
        <v>118.2317886</v>
      </c>
      <c r="I821" s="75">
        <f t="shared" si="60"/>
        <v>113.86889873921929</v>
      </c>
      <c r="J821" s="82">
        <f t="shared" si="61"/>
        <v>4.3628898607807116</v>
      </c>
      <c r="K821" s="82">
        <f t="shared" si="62"/>
        <v>4.3628898607807116</v>
      </c>
      <c r="L821" s="77">
        <f t="shared" si="63"/>
        <v>19.034807937303139</v>
      </c>
      <c r="M821" s="67">
        <f t="shared" si="64"/>
        <v>3.6901157568893547E-2</v>
      </c>
    </row>
    <row r="822" spans="7:13" x14ac:dyDescent="0.3">
      <c r="G822" s="68">
        <v>44650</v>
      </c>
      <c r="H822" s="70">
        <v>117.2195969</v>
      </c>
      <c r="I822" s="75">
        <f t="shared" si="60"/>
        <v>114.30518772529736</v>
      </c>
      <c r="J822" s="82">
        <f t="shared" si="61"/>
        <v>2.9144091747026408</v>
      </c>
      <c r="K822" s="82">
        <f t="shared" si="62"/>
        <v>2.9144091747026408</v>
      </c>
      <c r="L822" s="77">
        <f t="shared" si="63"/>
        <v>8.4937808375909274</v>
      </c>
      <c r="M822" s="67">
        <f t="shared" si="64"/>
        <v>2.4862815192829252E-2</v>
      </c>
    </row>
    <row r="823" spans="7:13" x14ac:dyDescent="0.3">
      <c r="G823" s="68">
        <v>44651</v>
      </c>
      <c r="H823" s="70">
        <v>113.6963806</v>
      </c>
      <c r="I823" s="75">
        <f t="shared" si="60"/>
        <v>114.59662864276763</v>
      </c>
      <c r="J823" s="82">
        <f t="shared" si="61"/>
        <v>-0.90024804276762893</v>
      </c>
      <c r="K823" s="82">
        <f t="shared" si="62"/>
        <v>0.90024804276762893</v>
      </c>
      <c r="L823" s="77">
        <f t="shared" si="63"/>
        <v>0.8104465385069467</v>
      </c>
      <c r="M823" s="67">
        <f t="shared" si="64"/>
        <v>7.918000889886102E-3</v>
      </c>
    </row>
    <row r="824" spans="7:13" x14ac:dyDescent="0.3">
      <c r="G824" s="68">
        <v>44652</v>
      </c>
      <c r="H824" s="70">
        <v>113.20001980000001</v>
      </c>
      <c r="I824" s="75">
        <f t="shared" si="60"/>
        <v>114.50660383849086</v>
      </c>
      <c r="J824" s="82">
        <f t="shared" si="61"/>
        <v>-1.306584038490854</v>
      </c>
      <c r="K824" s="82">
        <f t="shared" si="62"/>
        <v>1.306584038490854</v>
      </c>
      <c r="L824" s="77">
        <f t="shared" si="63"/>
        <v>1.7071618496390695</v>
      </c>
      <c r="M824" s="67">
        <f t="shared" si="64"/>
        <v>1.154225980524832E-2</v>
      </c>
    </row>
    <row r="825" spans="7:13" x14ac:dyDescent="0.3">
      <c r="G825" s="68">
        <v>44655</v>
      </c>
      <c r="H825" s="70">
        <v>113.968895</v>
      </c>
      <c r="I825" s="75">
        <f t="shared" si="60"/>
        <v>114.37594543464178</v>
      </c>
      <c r="J825" s="82">
        <f t="shared" si="61"/>
        <v>-0.40705043464177493</v>
      </c>
      <c r="K825" s="82">
        <f t="shared" si="62"/>
        <v>0.40705043464177493</v>
      </c>
      <c r="L825" s="77">
        <f t="shared" si="63"/>
        <v>0.16569005634205788</v>
      </c>
      <c r="M825" s="67">
        <f t="shared" si="64"/>
        <v>3.5715923598432266E-3</v>
      </c>
    </row>
    <row r="826" spans="7:13" x14ac:dyDescent="0.3">
      <c r="G826" s="68">
        <v>44656</v>
      </c>
      <c r="H826" s="70">
        <v>111.18537139999999</v>
      </c>
      <c r="I826" s="75">
        <f t="shared" si="60"/>
        <v>114.33524039117761</v>
      </c>
      <c r="J826" s="82">
        <f t="shared" si="61"/>
        <v>-3.1498689911776125</v>
      </c>
      <c r="K826" s="82">
        <f t="shared" si="62"/>
        <v>3.1498689911776125</v>
      </c>
      <c r="L826" s="77">
        <f t="shared" si="63"/>
        <v>9.9216746615822711</v>
      </c>
      <c r="M826" s="67">
        <f t="shared" si="64"/>
        <v>2.8329886850363237E-2</v>
      </c>
    </row>
    <row r="827" spans="7:13" x14ac:dyDescent="0.3">
      <c r="G827" s="68">
        <v>44657</v>
      </c>
      <c r="H827" s="70">
        <v>107.5648346</v>
      </c>
      <c r="I827" s="75">
        <f t="shared" si="60"/>
        <v>114.02025349205985</v>
      </c>
      <c r="J827" s="82">
        <f t="shared" si="61"/>
        <v>-6.4554188920598534</v>
      </c>
      <c r="K827" s="82">
        <f t="shared" si="62"/>
        <v>6.4554188920598534</v>
      </c>
      <c r="L827" s="77">
        <f t="shared" si="63"/>
        <v>41.672433071963269</v>
      </c>
      <c r="M827" s="67">
        <f t="shared" si="64"/>
        <v>6.0014212972720485E-2</v>
      </c>
    </row>
    <row r="828" spans="7:13" x14ac:dyDescent="0.3">
      <c r="G828" s="68">
        <v>44658</v>
      </c>
      <c r="H828" s="70">
        <v>108.8982086</v>
      </c>
      <c r="I828" s="75">
        <f t="shared" si="60"/>
        <v>113.37471160285386</v>
      </c>
      <c r="J828" s="82">
        <f t="shared" si="61"/>
        <v>-4.4765030028538604</v>
      </c>
      <c r="K828" s="82">
        <f t="shared" si="62"/>
        <v>4.4765030028538604</v>
      </c>
      <c r="L828" s="77">
        <f t="shared" si="63"/>
        <v>20.039079134559628</v>
      </c>
      <c r="M828" s="67">
        <f t="shared" si="64"/>
        <v>4.1107223529238665E-2</v>
      </c>
    </row>
    <row r="829" spans="7:13" x14ac:dyDescent="0.3">
      <c r="G829" s="68">
        <v>44659</v>
      </c>
      <c r="H829" s="70">
        <v>109.3069763</v>
      </c>
      <c r="I829" s="75">
        <f t="shared" si="60"/>
        <v>112.92706130256848</v>
      </c>
      <c r="J829" s="82">
        <f t="shared" si="61"/>
        <v>-3.620085002568473</v>
      </c>
      <c r="K829" s="82">
        <f t="shared" si="62"/>
        <v>3.620085002568473</v>
      </c>
      <c r="L829" s="77">
        <f t="shared" si="63"/>
        <v>13.105015425821181</v>
      </c>
      <c r="M829" s="67">
        <f t="shared" si="64"/>
        <v>3.3118517455216379E-2</v>
      </c>
    </row>
    <row r="830" spans="7:13" x14ac:dyDescent="0.3">
      <c r="G830" s="68">
        <v>44662</v>
      </c>
      <c r="H830" s="70">
        <v>106.9322205</v>
      </c>
      <c r="I830" s="75">
        <f t="shared" si="60"/>
        <v>112.56505280231163</v>
      </c>
      <c r="J830" s="82">
        <f t="shared" si="61"/>
        <v>-5.6328323023116269</v>
      </c>
      <c r="K830" s="82">
        <f t="shared" si="62"/>
        <v>5.6328323023116269</v>
      </c>
      <c r="L830" s="77">
        <f t="shared" si="63"/>
        <v>31.728799745965304</v>
      </c>
      <c r="M830" s="67">
        <f t="shared" si="64"/>
        <v>5.2676660748026148E-2</v>
      </c>
    </row>
    <row r="831" spans="7:13" x14ac:dyDescent="0.3">
      <c r="G831" s="68">
        <v>44663</v>
      </c>
      <c r="H831" s="70">
        <v>105.8227158</v>
      </c>
      <c r="I831" s="75">
        <f t="shared" si="60"/>
        <v>112.00176957208046</v>
      </c>
      <c r="J831" s="82">
        <f t="shared" si="61"/>
        <v>-6.179053772080465</v>
      </c>
      <c r="K831" s="82">
        <f t="shared" si="62"/>
        <v>6.179053772080465</v>
      </c>
      <c r="L831" s="77">
        <f t="shared" si="63"/>
        <v>38.180705518261824</v>
      </c>
      <c r="M831" s="67">
        <f t="shared" si="64"/>
        <v>5.83906179818574E-2</v>
      </c>
    </row>
    <row r="832" spans="7:13" x14ac:dyDescent="0.3">
      <c r="G832" s="68">
        <v>44664</v>
      </c>
      <c r="H832" s="70">
        <v>104.7131882</v>
      </c>
      <c r="I832" s="75">
        <f t="shared" si="60"/>
        <v>111.38386419487242</v>
      </c>
      <c r="J832" s="82">
        <f t="shared" si="61"/>
        <v>-6.6706759948724113</v>
      </c>
      <c r="K832" s="82">
        <f t="shared" si="62"/>
        <v>6.6706759948724113</v>
      </c>
      <c r="L832" s="77">
        <f t="shared" si="63"/>
        <v>44.49791822856703</v>
      </c>
      <c r="M832" s="67">
        <f t="shared" si="64"/>
        <v>6.370425836076693E-2</v>
      </c>
    </row>
    <row r="833" spans="7:13" x14ac:dyDescent="0.3">
      <c r="G833" s="68">
        <v>44665</v>
      </c>
      <c r="H833" s="70">
        <v>105.29714199999999</v>
      </c>
      <c r="I833" s="75">
        <f t="shared" si="60"/>
        <v>110.71679659538518</v>
      </c>
      <c r="J833" s="82">
        <f t="shared" si="61"/>
        <v>-5.4196545953851825</v>
      </c>
      <c r="K833" s="82">
        <f t="shared" si="62"/>
        <v>5.4196545953851825</v>
      </c>
      <c r="L833" s="77">
        <f t="shared" si="63"/>
        <v>29.372655933279727</v>
      </c>
      <c r="M833" s="67">
        <f t="shared" si="64"/>
        <v>5.1470101585332516E-2</v>
      </c>
    </row>
    <row r="834" spans="7:13" x14ac:dyDescent="0.3">
      <c r="G834" s="68">
        <v>44669</v>
      </c>
      <c r="H834" s="70">
        <v>105.53073120000001</v>
      </c>
      <c r="I834" s="75">
        <f t="shared" si="60"/>
        <v>110.17483113584666</v>
      </c>
      <c r="J834" s="82">
        <f t="shared" si="61"/>
        <v>-4.6440999358466541</v>
      </c>
      <c r="K834" s="82">
        <f t="shared" si="62"/>
        <v>4.6440999358466541</v>
      </c>
      <c r="L834" s="77">
        <f t="shared" si="63"/>
        <v>21.567664214130897</v>
      </c>
      <c r="M834" s="67">
        <f t="shared" si="64"/>
        <v>4.400708573737859E-2</v>
      </c>
    </row>
    <row r="835" spans="7:13" x14ac:dyDescent="0.3">
      <c r="G835" s="68">
        <v>44670</v>
      </c>
      <c r="H835" s="70">
        <v>107.7400284</v>
      </c>
      <c r="I835" s="75">
        <f t="shared" si="60"/>
        <v>109.71042114226199</v>
      </c>
      <c r="J835" s="82">
        <f t="shared" si="61"/>
        <v>-1.9703927422619927</v>
      </c>
      <c r="K835" s="82">
        <f t="shared" si="62"/>
        <v>1.9703927422619927</v>
      </c>
      <c r="L835" s="77">
        <f t="shared" si="63"/>
        <v>3.8824475587587357</v>
      </c>
      <c r="M835" s="67">
        <f t="shared" si="64"/>
        <v>1.8288400063777899E-2</v>
      </c>
    </row>
    <row r="836" spans="7:13" x14ac:dyDescent="0.3">
      <c r="G836" s="68">
        <v>44671</v>
      </c>
      <c r="H836" s="70">
        <v>109.89094540000001</v>
      </c>
      <c r="I836" s="75">
        <f t="shared" si="60"/>
        <v>109.51338186803579</v>
      </c>
      <c r="J836" s="82">
        <f t="shared" si="61"/>
        <v>0.37756353196421344</v>
      </c>
      <c r="K836" s="82">
        <f t="shared" si="62"/>
        <v>0.37756353196421344</v>
      </c>
      <c r="L836" s="77">
        <f t="shared" si="63"/>
        <v>0.14255422066929163</v>
      </c>
      <c r="M836" s="67">
        <f t="shared" si="64"/>
        <v>3.4358020179905868E-3</v>
      </c>
    </row>
    <row r="837" spans="7:13" x14ac:dyDescent="0.3">
      <c r="G837" s="68">
        <v>44672</v>
      </c>
      <c r="H837" s="70">
        <v>108.1682663</v>
      </c>
      <c r="I837" s="75">
        <f t="shared" si="60"/>
        <v>109.55113822123221</v>
      </c>
      <c r="J837" s="82">
        <f t="shared" si="61"/>
        <v>-1.3828719212322085</v>
      </c>
      <c r="K837" s="82">
        <f t="shared" si="62"/>
        <v>1.3828719212322085</v>
      </c>
      <c r="L837" s="77">
        <f t="shared" si="63"/>
        <v>1.9123347505324595</v>
      </c>
      <c r="M837" s="67">
        <f t="shared" si="64"/>
        <v>1.2784451193817539E-2</v>
      </c>
    </row>
    <row r="838" spans="7:13" x14ac:dyDescent="0.3">
      <c r="G838" s="68">
        <v>44673</v>
      </c>
      <c r="H838" s="70">
        <v>104.13896939999999</v>
      </c>
      <c r="I838" s="75">
        <f t="shared" ref="I838:I901" si="65">alpha*H837+(1-alpha)*I837</f>
        <v>109.41285102910899</v>
      </c>
      <c r="J838" s="82">
        <f t="shared" ref="J838:J901" si="66">H838-I838</f>
        <v>-5.2738816291089989</v>
      </c>
      <c r="K838" s="82">
        <f t="shared" ref="K838:K901" si="67">ABS(J838)</f>
        <v>5.2738816291089989</v>
      </c>
      <c r="L838" s="77">
        <f t="shared" ref="L838:L901" si="68">J838^2</f>
        <v>27.813827437853387</v>
      </c>
      <c r="M838" s="67">
        <f t="shared" ref="M838:M901" si="69">K838/H838</f>
        <v>5.0642729225136726E-2</v>
      </c>
    </row>
    <row r="839" spans="7:13" x14ac:dyDescent="0.3">
      <c r="G839" s="68">
        <v>44676</v>
      </c>
      <c r="H839" s="70">
        <v>101.57929230000001</v>
      </c>
      <c r="I839" s="75">
        <f t="shared" si="65"/>
        <v>108.8854628661981</v>
      </c>
      <c r="J839" s="82">
        <f t="shared" si="66"/>
        <v>-7.3061705661980909</v>
      </c>
      <c r="K839" s="82">
        <f t="shared" si="67"/>
        <v>7.3061705661980909</v>
      </c>
      <c r="L839" s="77">
        <f t="shared" si="68"/>
        <v>53.380128342379329</v>
      </c>
      <c r="M839" s="67">
        <f t="shared" si="69"/>
        <v>7.1925787242348119E-2</v>
      </c>
    </row>
    <row r="840" spans="7:13" x14ac:dyDescent="0.3">
      <c r="G840" s="68">
        <v>44677</v>
      </c>
      <c r="H840" s="70">
        <v>96.352874760000006</v>
      </c>
      <c r="I840" s="75">
        <f t="shared" si="65"/>
        <v>108.15484580957829</v>
      </c>
      <c r="J840" s="82">
        <f t="shared" si="66"/>
        <v>-11.801971049578285</v>
      </c>
      <c r="K840" s="82">
        <f t="shared" si="67"/>
        <v>11.801971049578285</v>
      </c>
      <c r="L840" s="77">
        <f t="shared" si="68"/>
        <v>139.28652065508396</v>
      </c>
      <c r="M840" s="67">
        <f t="shared" si="69"/>
        <v>0.12248696345568469</v>
      </c>
    </row>
    <row r="841" spans="7:13" x14ac:dyDescent="0.3">
      <c r="G841" s="68">
        <v>44678</v>
      </c>
      <c r="H841" s="70">
        <v>93.754272459999996</v>
      </c>
      <c r="I841" s="75">
        <f t="shared" si="65"/>
        <v>106.97464870462046</v>
      </c>
      <c r="J841" s="82">
        <f t="shared" si="66"/>
        <v>-13.220376244620468</v>
      </c>
      <c r="K841" s="82">
        <f t="shared" si="67"/>
        <v>13.220376244620468</v>
      </c>
      <c r="L841" s="77">
        <f t="shared" si="68"/>
        <v>174.77834804932519</v>
      </c>
      <c r="M841" s="67">
        <f t="shared" si="69"/>
        <v>0.14101092033177373</v>
      </c>
    </row>
    <row r="842" spans="7:13" x14ac:dyDescent="0.3">
      <c r="G842" s="68">
        <v>44679</v>
      </c>
      <c r="H842" s="70">
        <v>96.829765320000007</v>
      </c>
      <c r="I842" s="75">
        <f t="shared" si="65"/>
        <v>105.65261108015842</v>
      </c>
      <c r="J842" s="82">
        <f t="shared" si="66"/>
        <v>-8.8228457601584154</v>
      </c>
      <c r="K842" s="82">
        <f t="shared" si="67"/>
        <v>8.8228457601584154</v>
      </c>
      <c r="L842" s="77">
        <f t="shared" si="68"/>
        <v>77.842607307545322</v>
      </c>
      <c r="M842" s="67">
        <f t="shared" si="69"/>
        <v>9.1117082965149698E-2</v>
      </c>
    </row>
    <row r="843" spans="7:13" x14ac:dyDescent="0.3">
      <c r="G843" s="68">
        <v>44680</v>
      </c>
      <c r="H843" s="70">
        <v>97.394264219999997</v>
      </c>
      <c r="I843" s="75">
        <f t="shared" si="65"/>
        <v>104.77032650414257</v>
      </c>
      <c r="J843" s="82">
        <f t="shared" si="66"/>
        <v>-7.3760622841425771</v>
      </c>
      <c r="K843" s="82">
        <f t="shared" si="67"/>
        <v>7.3760622841425771</v>
      </c>
      <c r="L843" s="77">
        <f t="shared" si="68"/>
        <v>54.40629481955061</v>
      </c>
      <c r="M843" s="67">
        <f t="shared" si="69"/>
        <v>7.5734052135566068E-2</v>
      </c>
    </row>
    <row r="844" spans="7:13" x14ac:dyDescent="0.3">
      <c r="G844" s="68">
        <v>44683</v>
      </c>
      <c r="H844" s="70">
        <v>99.47704315</v>
      </c>
      <c r="I844" s="75">
        <f t="shared" si="65"/>
        <v>104.03272027572831</v>
      </c>
      <c r="J844" s="82">
        <f t="shared" si="66"/>
        <v>-4.5556771257283089</v>
      </c>
      <c r="K844" s="82">
        <f t="shared" si="67"/>
        <v>4.5556771257283089</v>
      </c>
      <c r="L844" s="77">
        <f t="shared" si="68"/>
        <v>20.754194073884147</v>
      </c>
      <c r="M844" s="67">
        <f t="shared" si="69"/>
        <v>4.5796265967202793E-2</v>
      </c>
    </row>
    <row r="845" spans="7:13" x14ac:dyDescent="0.3">
      <c r="G845" s="68">
        <v>44684</v>
      </c>
      <c r="H845" s="70">
        <v>98.834693909999999</v>
      </c>
      <c r="I845" s="75">
        <f t="shared" si="65"/>
        <v>103.57715256315548</v>
      </c>
      <c r="J845" s="82">
        <f t="shared" si="66"/>
        <v>-4.7424586531554809</v>
      </c>
      <c r="K845" s="82">
        <f t="shared" si="67"/>
        <v>4.7424586531554809</v>
      </c>
      <c r="L845" s="77">
        <f t="shared" si="68"/>
        <v>22.490914076889297</v>
      </c>
      <c r="M845" s="67">
        <f t="shared" si="69"/>
        <v>4.7983744022863248E-2</v>
      </c>
    </row>
    <row r="846" spans="7:13" x14ac:dyDescent="0.3">
      <c r="G846" s="68">
        <v>44685</v>
      </c>
      <c r="H846" s="70">
        <v>101.413826</v>
      </c>
      <c r="I846" s="75">
        <f t="shared" si="65"/>
        <v>103.10290669783994</v>
      </c>
      <c r="J846" s="82">
        <f t="shared" si="66"/>
        <v>-1.6890806978399411</v>
      </c>
      <c r="K846" s="82">
        <f t="shared" si="67"/>
        <v>1.6890806978399411</v>
      </c>
      <c r="L846" s="77">
        <f t="shared" si="68"/>
        <v>2.8529936038154622</v>
      </c>
      <c r="M846" s="67">
        <f t="shared" si="69"/>
        <v>1.6655329598155001E-2</v>
      </c>
    </row>
    <row r="847" spans="7:13" x14ac:dyDescent="0.3">
      <c r="G847" s="68">
        <v>44686</v>
      </c>
      <c r="H847" s="70">
        <v>96.712989809999996</v>
      </c>
      <c r="I847" s="75">
        <f t="shared" si="65"/>
        <v>102.93399862805595</v>
      </c>
      <c r="J847" s="82">
        <f t="shared" si="66"/>
        <v>-6.2210088180559495</v>
      </c>
      <c r="K847" s="82">
        <f t="shared" si="67"/>
        <v>6.2210088180559495</v>
      </c>
      <c r="L847" s="77">
        <f t="shared" si="68"/>
        <v>38.700950714329885</v>
      </c>
      <c r="M847" s="67">
        <f t="shared" si="69"/>
        <v>6.4324439046684348E-2</v>
      </c>
    </row>
    <row r="848" spans="7:13" x14ac:dyDescent="0.3">
      <c r="G848" s="68">
        <v>44687</v>
      </c>
      <c r="H848" s="70">
        <v>93.014587399999996</v>
      </c>
      <c r="I848" s="75">
        <f t="shared" si="65"/>
        <v>102.31189774625037</v>
      </c>
      <c r="J848" s="82">
        <f t="shared" si="66"/>
        <v>-9.2973103462503701</v>
      </c>
      <c r="K848" s="82">
        <f t="shared" si="67"/>
        <v>9.2973103462503701</v>
      </c>
      <c r="L848" s="77">
        <f t="shared" si="68"/>
        <v>86.439979674494182</v>
      </c>
      <c r="M848" s="67">
        <f t="shared" si="69"/>
        <v>9.9955400611177372E-2</v>
      </c>
    </row>
    <row r="849" spans="7:13" x14ac:dyDescent="0.3">
      <c r="G849" s="68">
        <v>44690</v>
      </c>
      <c r="H849" s="70">
        <v>89.19940948</v>
      </c>
      <c r="I849" s="75">
        <f t="shared" si="65"/>
        <v>101.38216671162533</v>
      </c>
      <c r="J849" s="82">
        <f t="shared" si="66"/>
        <v>-12.182757231625331</v>
      </c>
      <c r="K849" s="82">
        <f t="shared" si="67"/>
        <v>12.182757231625331</v>
      </c>
      <c r="L849" s="77">
        <f t="shared" si="68"/>
        <v>148.4195737647193</v>
      </c>
      <c r="M849" s="67">
        <f t="shared" si="69"/>
        <v>0.13657890004705592</v>
      </c>
    </row>
    <row r="850" spans="7:13" x14ac:dyDescent="0.3">
      <c r="G850" s="68">
        <v>44691</v>
      </c>
      <c r="H850" s="70">
        <v>89.569236759999995</v>
      </c>
      <c r="I850" s="75">
        <f t="shared" si="65"/>
        <v>100.16389098846281</v>
      </c>
      <c r="J850" s="82">
        <f t="shared" si="66"/>
        <v>-10.594654228462815</v>
      </c>
      <c r="K850" s="82">
        <f t="shared" si="67"/>
        <v>10.594654228462815</v>
      </c>
      <c r="L850" s="77">
        <f t="shared" si="68"/>
        <v>112.246698220685</v>
      </c>
      <c r="M850" s="67">
        <f t="shared" si="69"/>
        <v>0.11828452057541922</v>
      </c>
    </row>
    <row r="851" spans="7:13" x14ac:dyDescent="0.3">
      <c r="G851" s="68">
        <v>44692</v>
      </c>
      <c r="H851" s="70">
        <v>90.659294130000006</v>
      </c>
      <c r="I851" s="75">
        <f t="shared" si="65"/>
        <v>99.104425565616538</v>
      </c>
      <c r="J851" s="82">
        <f t="shared" si="66"/>
        <v>-8.4451314356165312</v>
      </c>
      <c r="K851" s="82">
        <f t="shared" si="67"/>
        <v>8.4451314356165312</v>
      </c>
      <c r="L851" s="77">
        <f t="shared" si="68"/>
        <v>71.320244964838537</v>
      </c>
      <c r="M851" s="67">
        <f t="shared" si="69"/>
        <v>9.3152406674452126E-2</v>
      </c>
    </row>
    <row r="852" spans="7:13" x14ac:dyDescent="0.3">
      <c r="G852" s="68">
        <v>44693</v>
      </c>
      <c r="H852" s="70">
        <v>90.357582089999994</v>
      </c>
      <c r="I852" s="75">
        <f t="shared" si="65"/>
        <v>98.259912422054896</v>
      </c>
      <c r="J852" s="82">
        <f t="shared" si="66"/>
        <v>-7.9023303320549019</v>
      </c>
      <c r="K852" s="82">
        <f t="shared" si="67"/>
        <v>7.9023303320549019</v>
      </c>
      <c r="L852" s="77">
        <f t="shared" si="68"/>
        <v>62.446824676914936</v>
      </c>
      <c r="M852" s="67">
        <f t="shared" si="69"/>
        <v>8.7456195144573978E-2</v>
      </c>
    </row>
    <row r="853" spans="7:13" x14ac:dyDescent="0.3">
      <c r="G853" s="68">
        <v>44694</v>
      </c>
      <c r="H853" s="70">
        <v>94.081329350000004</v>
      </c>
      <c r="I853" s="75">
        <f t="shared" si="65"/>
        <v>97.4696793888494</v>
      </c>
      <c r="J853" s="82">
        <f t="shared" si="66"/>
        <v>-3.3883500388493957</v>
      </c>
      <c r="K853" s="82">
        <f t="shared" si="67"/>
        <v>3.3883500388493957</v>
      </c>
      <c r="L853" s="77">
        <f t="shared" si="68"/>
        <v>11.480915985770702</v>
      </c>
      <c r="M853" s="67">
        <f t="shared" si="69"/>
        <v>3.6015116519496709E-2</v>
      </c>
    </row>
    <row r="854" spans="7:13" x14ac:dyDescent="0.3">
      <c r="G854" s="68">
        <v>44697</v>
      </c>
      <c r="H854" s="70">
        <v>93.416191100000006</v>
      </c>
      <c r="I854" s="75">
        <f t="shared" si="65"/>
        <v>97.130844384964462</v>
      </c>
      <c r="J854" s="82">
        <f t="shared" si="66"/>
        <v>-3.7146532849644558</v>
      </c>
      <c r="K854" s="82">
        <f t="shared" si="67"/>
        <v>3.7146532849644558</v>
      </c>
      <c r="L854" s="77">
        <f t="shared" si="68"/>
        <v>13.798649027497222</v>
      </c>
      <c r="M854" s="67">
        <f t="shared" si="69"/>
        <v>3.9764555172111436E-2</v>
      </c>
    </row>
    <row r="855" spans="7:13" x14ac:dyDescent="0.3">
      <c r="G855" s="68">
        <v>44698</v>
      </c>
      <c r="H855" s="70">
        <v>96.33483124</v>
      </c>
      <c r="I855" s="75">
        <f t="shared" si="65"/>
        <v>96.759379056468021</v>
      </c>
      <c r="J855" s="82">
        <f t="shared" si="66"/>
        <v>-0.42454781646802076</v>
      </c>
      <c r="K855" s="82">
        <f t="shared" si="67"/>
        <v>0.42454781646802076</v>
      </c>
      <c r="L855" s="77">
        <f t="shared" si="68"/>
        <v>0.18024084846776423</v>
      </c>
      <c r="M855" s="67">
        <f t="shared" si="69"/>
        <v>4.4070022338061733E-3</v>
      </c>
    </row>
    <row r="856" spans="7:13" x14ac:dyDescent="0.3">
      <c r="G856" s="68">
        <v>44699</v>
      </c>
      <c r="H856" s="70">
        <v>90.219596859999996</v>
      </c>
      <c r="I856" s="75">
        <f t="shared" si="65"/>
        <v>96.716924274821224</v>
      </c>
      <c r="J856" s="82">
        <f t="shared" si="66"/>
        <v>-6.4973274148212283</v>
      </c>
      <c r="K856" s="82">
        <f t="shared" si="67"/>
        <v>6.4973274148212283</v>
      </c>
      <c r="L856" s="77">
        <f t="shared" si="68"/>
        <v>42.215263535387507</v>
      </c>
      <c r="M856" s="67">
        <f t="shared" si="69"/>
        <v>7.2016808331604301E-2</v>
      </c>
    </row>
    <row r="857" spans="7:13" x14ac:dyDescent="0.3">
      <c r="G857" s="68">
        <v>44700</v>
      </c>
      <c r="H857" s="70">
        <v>90.636543270000004</v>
      </c>
      <c r="I857" s="75">
        <f t="shared" si="65"/>
        <v>96.067191533339113</v>
      </c>
      <c r="J857" s="82">
        <f t="shared" si="66"/>
        <v>-5.4306482633391084</v>
      </c>
      <c r="K857" s="82">
        <f t="shared" si="67"/>
        <v>5.4306482633391084</v>
      </c>
      <c r="L857" s="77">
        <f t="shared" si="68"/>
        <v>29.491940560108073</v>
      </c>
      <c r="M857" s="67">
        <f t="shared" si="69"/>
        <v>5.9916762791378551E-2</v>
      </c>
    </row>
    <row r="858" spans="7:13" x14ac:dyDescent="0.3">
      <c r="G858" s="68">
        <v>44701</v>
      </c>
      <c r="H858" s="70">
        <v>90.696105959999997</v>
      </c>
      <c r="I858" s="75">
        <f t="shared" si="65"/>
        <v>95.524126707005195</v>
      </c>
      <c r="J858" s="82">
        <f t="shared" si="66"/>
        <v>-4.8280207470051977</v>
      </c>
      <c r="K858" s="82">
        <f t="shared" si="67"/>
        <v>4.8280207470051977</v>
      </c>
      <c r="L858" s="77">
        <f t="shared" si="68"/>
        <v>23.309784333512628</v>
      </c>
      <c r="M858" s="67">
        <f t="shared" si="69"/>
        <v>5.3232944192052913E-2</v>
      </c>
    </row>
    <row r="859" spans="7:13" x14ac:dyDescent="0.3">
      <c r="G859" s="68">
        <v>44704</v>
      </c>
      <c r="H859" s="70">
        <v>92.989318850000004</v>
      </c>
      <c r="I859" s="75">
        <f t="shared" si="65"/>
        <v>95.041324632304679</v>
      </c>
      <c r="J859" s="82">
        <f t="shared" si="66"/>
        <v>-2.0520057823046756</v>
      </c>
      <c r="K859" s="82">
        <f t="shared" si="67"/>
        <v>2.0520057823046756</v>
      </c>
      <c r="L859" s="77">
        <f t="shared" si="68"/>
        <v>4.2107277306118238</v>
      </c>
      <c r="M859" s="67">
        <f t="shared" si="69"/>
        <v>2.2067112735977154E-2</v>
      </c>
    </row>
    <row r="860" spans="7:13" x14ac:dyDescent="0.3">
      <c r="G860" s="68">
        <v>44705</v>
      </c>
      <c r="H860" s="70">
        <v>91.668983460000007</v>
      </c>
      <c r="I860" s="75">
        <f t="shared" si="65"/>
        <v>94.836124054074219</v>
      </c>
      <c r="J860" s="82">
        <f t="shared" si="66"/>
        <v>-3.1671405940742119</v>
      </c>
      <c r="K860" s="82">
        <f t="shared" si="67"/>
        <v>3.1671405940742119</v>
      </c>
      <c r="L860" s="77">
        <f t="shared" si="68"/>
        <v>10.030779542632752</v>
      </c>
      <c r="M860" s="67">
        <f t="shared" si="69"/>
        <v>3.4549751448440594E-2</v>
      </c>
    </row>
    <row r="861" spans="7:13" x14ac:dyDescent="0.3">
      <c r="G861" s="68">
        <v>44706</v>
      </c>
      <c r="H861" s="70">
        <v>91.053489690000006</v>
      </c>
      <c r="I861" s="75">
        <f t="shared" si="65"/>
        <v>94.519409994666802</v>
      </c>
      <c r="J861" s="82">
        <f t="shared" si="66"/>
        <v>-3.4659203046667955</v>
      </c>
      <c r="K861" s="82">
        <f t="shared" si="67"/>
        <v>3.4659203046667955</v>
      </c>
      <c r="L861" s="77">
        <f t="shared" si="68"/>
        <v>12.012603558301572</v>
      </c>
      <c r="M861" s="67">
        <f t="shared" si="69"/>
        <v>3.806466195273614E-2</v>
      </c>
    </row>
    <row r="862" spans="7:13" x14ac:dyDescent="0.3">
      <c r="G862" s="68">
        <v>44707</v>
      </c>
      <c r="H862" s="70">
        <v>94.140892030000003</v>
      </c>
      <c r="I862" s="75">
        <f t="shared" si="65"/>
        <v>94.172817964200135</v>
      </c>
      <c r="J862" s="82">
        <f t="shared" si="66"/>
        <v>-3.1925934200131678E-2</v>
      </c>
      <c r="K862" s="82">
        <f t="shared" si="67"/>
        <v>3.1925934200131678E-2</v>
      </c>
      <c r="L862" s="77">
        <f t="shared" si="68"/>
        <v>1.0192652745511376E-3</v>
      </c>
      <c r="M862" s="67">
        <f t="shared" si="69"/>
        <v>3.3912929346322532E-4</v>
      </c>
    </row>
    <row r="863" spans="7:13" x14ac:dyDescent="0.3">
      <c r="G863" s="68">
        <v>44708</v>
      </c>
      <c r="H863" s="70">
        <v>96.037010190000004</v>
      </c>
      <c r="I863" s="75">
        <f t="shared" si="65"/>
        <v>94.169625370780125</v>
      </c>
      <c r="J863" s="82">
        <f t="shared" si="66"/>
        <v>1.867384819219879</v>
      </c>
      <c r="K863" s="82">
        <f t="shared" si="67"/>
        <v>1.867384819219879</v>
      </c>
      <c r="L863" s="77">
        <f t="shared" si="68"/>
        <v>3.4871260630528602</v>
      </c>
      <c r="M863" s="67">
        <f t="shared" si="69"/>
        <v>1.9444428929278799E-2</v>
      </c>
    </row>
    <row r="864" spans="7:13" x14ac:dyDescent="0.3">
      <c r="G864" s="68">
        <v>44712</v>
      </c>
      <c r="H864" s="70">
        <v>98.419563289999999</v>
      </c>
      <c r="I864" s="75">
        <f t="shared" si="65"/>
        <v>94.356363852702117</v>
      </c>
      <c r="J864" s="82">
        <f t="shared" si="66"/>
        <v>4.0631994372978824</v>
      </c>
      <c r="K864" s="82">
        <f t="shared" si="67"/>
        <v>4.0631994372978824</v>
      </c>
      <c r="L864" s="77">
        <f t="shared" si="68"/>
        <v>16.509589667257828</v>
      </c>
      <c r="M864" s="67">
        <f t="shared" si="69"/>
        <v>4.1284469281024812E-2</v>
      </c>
    </row>
    <row r="865" spans="7:13" x14ac:dyDescent="0.3">
      <c r="G865" s="68">
        <v>44713</v>
      </c>
      <c r="H865" s="70">
        <v>96.424171450000003</v>
      </c>
      <c r="I865" s="75">
        <f t="shared" si="65"/>
        <v>94.762683796431901</v>
      </c>
      <c r="J865" s="82">
        <f t="shared" si="66"/>
        <v>1.661487653568102</v>
      </c>
      <c r="K865" s="82">
        <f t="shared" si="67"/>
        <v>1.661487653568102</v>
      </c>
      <c r="L865" s="77">
        <f t="shared" si="68"/>
        <v>2.7605412229592372</v>
      </c>
      <c r="M865" s="67">
        <f t="shared" si="69"/>
        <v>1.7231028574921731E-2</v>
      </c>
    </row>
    <row r="866" spans="7:13" x14ac:dyDescent="0.3">
      <c r="G866" s="68">
        <v>44714</v>
      </c>
      <c r="H866" s="70">
        <v>101.1396561</v>
      </c>
      <c r="I866" s="75">
        <f t="shared" si="65"/>
        <v>94.92883256178871</v>
      </c>
      <c r="J866" s="82">
        <f t="shared" si="66"/>
        <v>6.2108235382112866</v>
      </c>
      <c r="K866" s="82">
        <f t="shared" si="67"/>
        <v>6.2108235382112866</v>
      </c>
      <c r="L866" s="77">
        <f t="shared" si="68"/>
        <v>38.574329022799368</v>
      </c>
      <c r="M866" s="67">
        <f t="shared" si="69"/>
        <v>6.1408390909204275E-2</v>
      </c>
    </row>
    <row r="867" spans="7:13" x14ac:dyDescent="0.3">
      <c r="G867" s="68">
        <v>44715</v>
      </c>
      <c r="H867" s="70">
        <v>99.571144099999998</v>
      </c>
      <c r="I867" s="75">
        <f t="shared" si="65"/>
        <v>95.549914915609833</v>
      </c>
      <c r="J867" s="82">
        <f t="shared" si="66"/>
        <v>4.0212291843901653</v>
      </c>
      <c r="K867" s="82">
        <f t="shared" si="67"/>
        <v>4.0212291843901653</v>
      </c>
      <c r="L867" s="77">
        <f t="shared" si="68"/>
        <v>16.170284153391194</v>
      </c>
      <c r="M867" s="67">
        <f t="shared" si="69"/>
        <v>4.0385487389314488E-2</v>
      </c>
    </row>
    <row r="868" spans="7:13" x14ac:dyDescent="0.3">
      <c r="G868" s="68">
        <v>44718</v>
      </c>
      <c r="H868" s="70">
        <v>99.888816829999996</v>
      </c>
      <c r="I868" s="75">
        <f t="shared" si="65"/>
        <v>95.952037834048852</v>
      </c>
      <c r="J868" s="82">
        <f t="shared" si="66"/>
        <v>3.9367789959511441</v>
      </c>
      <c r="K868" s="82">
        <f t="shared" si="67"/>
        <v>3.9367789959511441</v>
      </c>
      <c r="L868" s="77">
        <f t="shared" si="68"/>
        <v>15.498228862962099</v>
      </c>
      <c r="M868" s="67">
        <f t="shared" si="69"/>
        <v>3.9411609035785437E-2</v>
      </c>
    </row>
    <row r="869" spans="7:13" x14ac:dyDescent="0.3">
      <c r="G869" s="68">
        <v>44719</v>
      </c>
      <c r="H869" s="70">
        <v>99.273315429999997</v>
      </c>
      <c r="I869" s="75">
        <f t="shared" si="65"/>
        <v>96.345715733643971</v>
      </c>
      <c r="J869" s="82">
        <f t="shared" si="66"/>
        <v>2.927599696356026</v>
      </c>
      <c r="K869" s="82">
        <f t="shared" si="67"/>
        <v>2.927599696356026</v>
      </c>
      <c r="L869" s="77">
        <f t="shared" si="68"/>
        <v>8.5708399821038963</v>
      </c>
      <c r="M869" s="67">
        <f t="shared" si="69"/>
        <v>2.9490298411765516E-2</v>
      </c>
    </row>
    <row r="870" spans="7:13" x14ac:dyDescent="0.3">
      <c r="G870" s="68">
        <v>44720</v>
      </c>
      <c r="H870" s="70">
        <v>98.925872799999993</v>
      </c>
      <c r="I870" s="75">
        <f t="shared" si="65"/>
        <v>96.638475703279568</v>
      </c>
      <c r="J870" s="82">
        <f t="shared" si="66"/>
        <v>2.2873970967204258</v>
      </c>
      <c r="K870" s="82">
        <f t="shared" si="67"/>
        <v>2.2873970967204258</v>
      </c>
      <c r="L870" s="77">
        <f t="shared" si="68"/>
        <v>5.2321854780850332</v>
      </c>
      <c r="M870" s="67">
        <f t="shared" si="69"/>
        <v>2.312233424864386E-2</v>
      </c>
    </row>
    <row r="871" spans="7:13" x14ac:dyDescent="0.3">
      <c r="G871" s="68">
        <v>44721</v>
      </c>
      <c r="H871" s="70">
        <v>94.835800169999999</v>
      </c>
      <c r="I871" s="75">
        <f t="shared" si="65"/>
        <v>96.867215412951609</v>
      </c>
      <c r="J871" s="82">
        <f t="shared" si="66"/>
        <v>-2.0314152429516099</v>
      </c>
      <c r="K871" s="82">
        <f t="shared" si="67"/>
        <v>2.0314152429516099</v>
      </c>
      <c r="L871" s="77">
        <f t="shared" si="68"/>
        <v>4.126647889296148</v>
      </c>
      <c r="M871" s="67">
        <f t="shared" si="69"/>
        <v>2.1420341678038798E-2</v>
      </c>
    </row>
    <row r="872" spans="7:13" x14ac:dyDescent="0.3">
      <c r="G872" s="68">
        <v>44722</v>
      </c>
      <c r="H872" s="70">
        <v>91.639205930000003</v>
      </c>
      <c r="I872" s="75">
        <f t="shared" si="65"/>
        <v>96.664073888656446</v>
      </c>
      <c r="J872" s="82">
        <f t="shared" si="66"/>
        <v>-5.0248679586564435</v>
      </c>
      <c r="K872" s="82">
        <f t="shared" si="67"/>
        <v>5.0248679586564435</v>
      </c>
      <c r="L872" s="77">
        <f t="shared" si="68"/>
        <v>25.249298001932175</v>
      </c>
      <c r="M872" s="67">
        <f t="shared" si="69"/>
        <v>5.4833167830969261E-2</v>
      </c>
    </row>
    <row r="873" spans="7:13" x14ac:dyDescent="0.3">
      <c r="G873" s="68">
        <v>44725</v>
      </c>
      <c r="H873" s="70">
        <v>87.608703610000006</v>
      </c>
      <c r="I873" s="75">
        <f t="shared" si="65"/>
        <v>96.161587092790811</v>
      </c>
      <c r="J873" s="82">
        <f t="shared" si="66"/>
        <v>-8.5528834827908042</v>
      </c>
      <c r="K873" s="82">
        <f t="shared" si="67"/>
        <v>8.5528834827908042</v>
      </c>
      <c r="L873" s="77">
        <f t="shared" si="68"/>
        <v>73.151815870195762</v>
      </c>
      <c r="M873" s="67">
        <f t="shared" si="69"/>
        <v>9.7625956444520934E-2</v>
      </c>
    </row>
    <row r="874" spans="7:13" x14ac:dyDescent="0.3">
      <c r="G874" s="68">
        <v>44726</v>
      </c>
      <c r="H874" s="70">
        <v>85.335350039999994</v>
      </c>
      <c r="I874" s="75">
        <f t="shared" si="65"/>
        <v>95.306298744511736</v>
      </c>
      <c r="J874" s="82">
        <f t="shared" si="66"/>
        <v>-9.9709487045117413</v>
      </c>
      <c r="K874" s="82">
        <f t="shared" si="67"/>
        <v>9.9709487045117413</v>
      </c>
      <c r="L874" s="77">
        <f t="shared" si="68"/>
        <v>99.419818068004375</v>
      </c>
      <c r="M874" s="67">
        <f t="shared" si="69"/>
        <v>0.11684429371694111</v>
      </c>
    </row>
    <row r="875" spans="7:13" x14ac:dyDescent="0.3">
      <c r="G875" s="68">
        <v>44727</v>
      </c>
      <c r="H875" s="70">
        <v>86.933647160000007</v>
      </c>
      <c r="I875" s="75">
        <f t="shared" si="65"/>
        <v>94.309203874060572</v>
      </c>
      <c r="J875" s="82">
        <f t="shared" si="66"/>
        <v>-7.3755567140605649</v>
      </c>
      <c r="K875" s="82">
        <f t="shared" si="67"/>
        <v>7.3755567140605649</v>
      </c>
      <c r="L875" s="77">
        <f t="shared" si="68"/>
        <v>54.398836842323881</v>
      </c>
      <c r="M875" s="67">
        <f t="shared" si="69"/>
        <v>8.4841220344591878E-2</v>
      </c>
    </row>
    <row r="876" spans="7:13" x14ac:dyDescent="0.3">
      <c r="G876" s="68">
        <v>44728</v>
      </c>
      <c r="H876" s="70">
        <v>84.412109380000004</v>
      </c>
      <c r="I876" s="75">
        <f t="shared" si="65"/>
        <v>93.571648202654515</v>
      </c>
      <c r="J876" s="82">
        <f t="shared" si="66"/>
        <v>-9.1595388226545111</v>
      </c>
      <c r="K876" s="82">
        <f t="shared" si="67"/>
        <v>9.1595388226545111</v>
      </c>
      <c r="L876" s="77">
        <f t="shared" si="68"/>
        <v>83.897151443715188</v>
      </c>
      <c r="M876" s="67">
        <f t="shared" si="69"/>
        <v>0.10850977294526307</v>
      </c>
    </row>
    <row r="877" spans="7:13" x14ac:dyDescent="0.3">
      <c r="G877" s="68">
        <v>44729</v>
      </c>
      <c r="H877" s="70">
        <v>86.496841430000003</v>
      </c>
      <c r="I877" s="75">
        <f t="shared" si="65"/>
        <v>92.65569432038906</v>
      </c>
      <c r="J877" s="82">
        <f t="shared" si="66"/>
        <v>-6.1588528903890563</v>
      </c>
      <c r="K877" s="82">
        <f t="shared" si="67"/>
        <v>6.1588528903890563</v>
      </c>
      <c r="L877" s="77">
        <f t="shared" si="68"/>
        <v>37.931468925453636</v>
      </c>
      <c r="M877" s="67">
        <f t="shared" si="69"/>
        <v>7.1203211453371745E-2</v>
      </c>
    </row>
    <row r="878" spans="7:13" x14ac:dyDescent="0.3">
      <c r="G878" s="68">
        <v>44733</v>
      </c>
      <c r="H878" s="70">
        <v>86.695388789999996</v>
      </c>
      <c r="I878" s="75">
        <f t="shared" si="65"/>
        <v>92.03980903135016</v>
      </c>
      <c r="J878" s="82">
        <f t="shared" si="66"/>
        <v>-5.3444202413501642</v>
      </c>
      <c r="K878" s="82">
        <f t="shared" si="67"/>
        <v>5.3444202413501642</v>
      </c>
      <c r="L878" s="77">
        <f t="shared" si="68"/>
        <v>28.562827716153347</v>
      </c>
      <c r="M878" s="67">
        <f t="shared" si="69"/>
        <v>6.1645957367995843E-2</v>
      </c>
    </row>
    <row r="879" spans="7:13" x14ac:dyDescent="0.3">
      <c r="G879" s="68">
        <v>44734</v>
      </c>
      <c r="H879" s="70">
        <v>86.089820860000003</v>
      </c>
      <c r="I879" s="75">
        <f t="shared" si="65"/>
        <v>91.505367007215142</v>
      </c>
      <c r="J879" s="82">
        <f t="shared" si="66"/>
        <v>-5.4155461472151387</v>
      </c>
      <c r="K879" s="82">
        <f t="shared" si="67"/>
        <v>5.4155461472151387</v>
      </c>
      <c r="L879" s="77">
        <f t="shared" si="68"/>
        <v>29.328140072616733</v>
      </c>
      <c r="M879" s="67">
        <f t="shared" si="69"/>
        <v>6.2905766246417749E-2</v>
      </c>
    </row>
    <row r="880" spans="7:13" x14ac:dyDescent="0.3">
      <c r="G880" s="68">
        <v>44735</v>
      </c>
      <c r="H880" s="70">
        <v>87.896598819999994</v>
      </c>
      <c r="I880" s="75">
        <f t="shared" si="65"/>
        <v>90.963812392493622</v>
      </c>
      <c r="J880" s="82">
        <f t="shared" si="66"/>
        <v>-3.0672135724936282</v>
      </c>
      <c r="K880" s="82">
        <f t="shared" si="67"/>
        <v>3.0672135724936282</v>
      </c>
      <c r="L880" s="77">
        <f t="shared" si="68"/>
        <v>9.4077990992891252</v>
      </c>
      <c r="M880" s="67">
        <f t="shared" si="69"/>
        <v>3.4895702605909185E-2</v>
      </c>
    </row>
    <row r="881" spans="7:13" x14ac:dyDescent="0.3">
      <c r="G881" s="68">
        <v>44736</v>
      </c>
      <c r="H881" s="70">
        <v>89.961486820000005</v>
      </c>
      <c r="I881" s="75">
        <f t="shared" si="65"/>
        <v>90.657091035244264</v>
      </c>
      <c r="J881" s="82">
        <f t="shared" si="66"/>
        <v>-0.69560421524425919</v>
      </c>
      <c r="K881" s="82">
        <f t="shared" si="67"/>
        <v>0.69560421524425919</v>
      </c>
      <c r="L881" s="77">
        <f t="shared" si="68"/>
        <v>0.48386522426558165</v>
      </c>
      <c r="M881" s="67">
        <f t="shared" si="69"/>
        <v>7.7322445396668816E-3</v>
      </c>
    </row>
    <row r="882" spans="7:13" x14ac:dyDescent="0.3">
      <c r="G882" s="68">
        <v>44739</v>
      </c>
      <c r="H882" s="70">
        <v>90.378433229999999</v>
      </c>
      <c r="I882" s="75">
        <f t="shared" si="65"/>
        <v>90.587530613719835</v>
      </c>
      <c r="J882" s="82">
        <f t="shared" si="66"/>
        <v>-0.20909738371983622</v>
      </c>
      <c r="K882" s="82">
        <f t="shared" si="67"/>
        <v>0.20909738371983622</v>
      </c>
      <c r="L882" s="77">
        <f t="shared" si="68"/>
        <v>4.3721715878480429E-2</v>
      </c>
      <c r="M882" s="67">
        <f t="shared" si="69"/>
        <v>2.3135761071196455E-3</v>
      </c>
    </row>
    <row r="883" spans="7:13" x14ac:dyDescent="0.3">
      <c r="G883" s="68">
        <v>44740</v>
      </c>
      <c r="H883" s="70">
        <v>87.916450499999996</v>
      </c>
      <c r="I883" s="75">
        <f t="shared" si="65"/>
        <v>90.566620875347851</v>
      </c>
      <c r="J883" s="82">
        <f t="shared" si="66"/>
        <v>-2.6501703753478552</v>
      </c>
      <c r="K883" s="82">
        <f t="shared" si="67"/>
        <v>2.6501703753478552</v>
      </c>
      <c r="L883" s="77">
        <f t="shared" si="68"/>
        <v>7.0234030183713916</v>
      </c>
      <c r="M883" s="67">
        <f t="shared" si="69"/>
        <v>3.0144192131003462E-2</v>
      </c>
    </row>
    <row r="884" spans="7:13" x14ac:dyDescent="0.3">
      <c r="G884" s="68">
        <v>44741</v>
      </c>
      <c r="H884" s="70">
        <v>87.866821290000004</v>
      </c>
      <c r="I884" s="75">
        <f t="shared" si="65"/>
        <v>90.301603837813062</v>
      </c>
      <c r="J884" s="82">
        <f t="shared" si="66"/>
        <v>-2.4347825478130574</v>
      </c>
      <c r="K884" s="82">
        <f t="shared" si="67"/>
        <v>2.4347825478130574</v>
      </c>
      <c r="L884" s="77">
        <f t="shared" si="68"/>
        <v>5.9281660551350432</v>
      </c>
      <c r="M884" s="67">
        <f t="shared" si="69"/>
        <v>2.770991953580727E-2</v>
      </c>
    </row>
    <row r="885" spans="7:13" x14ac:dyDescent="0.3">
      <c r="G885" s="68">
        <v>44742</v>
      </c>
      <c r="H885" s="70">
        <v>87.956161499999993</v>
      </c>
      <c r="I885" s="75">
        <f t="shared" si="65"/>
        <v>90.058125583031753</v>
      </c>
      <c r="J885" s="82">
        <f t="shared" si="66"/>
        <v>-2.1019640830317599</v>
      </c>
      <c r="K885" s="82">
        <f t="shared" si="67"/>
        <v>2.1019640830317599</v>
      </c>
      <c r="L885" s="77">
        <f t="shared" si="68"/>
        <v>4.4182530063555472</v>
      </c>
      <c r="M885" s="67">
        <f t="shared" si="69"/>
        <v>2.3897860561272449E-2</v>
      </c>
    </row>
    <row r="886" spans="7:13" x14ac:dyDescent="0.3">
      <c r="G886" s="68">
        <v>44743</v>
      </c>
      <c r="H886" s="70">
        <v>87.638481139999996</v>
      </c>
      <c r="I886" s="75">
        <f t="shared" si="65"/>
        <v>89.847929174728577</v>
      </c>
      <c r="J886" s="82">
        <f t="shared" si="66"/>
        <v>-2.209448034728581</v>
      </c>
      <c r="K886" s="82">
        <f t="shared" si="67"/>
        <v>2.209448034728581</v>
      </c>
      <c r="L886" s="77">
        <f t="shared" si="68"/>
        <v>4.8816606181659887</v>
      </c>
      <c r="M886" s="67">
        <f t="shared" si="69"/>
        <v>2.5210934808409677E-2</v>
      </c>
    </row>
    <row r="887" spans="7:13" x14ac:dyDescent="0.3">
      <c r="G887" s="68">
        <v>44747</v>
      </c>
      <c r="H887" s="70">
        <v>85.911132809999998</v>
      </c>
      <c r="I887" s="75">
        <f t="shared" si="65"/>
        <v>89.626984371255716</v>
      </c>
      <c r="J887" s="82">
        <f t="shared" si="66"/>
        <v>-3.7158515612557181</v>
      </c>
      <c r="K887" s="82">
        <f t="shared" si="67"/>
        <v>3.7158515612557181</v>
      </c>
      <c r="L887" s="77">
        <f t="shared" si="68"/>
        <v>13.807552825286558</v>
      </c>
      <c r="M887" s="67">
        <f t="shared" si="69"/>
        <v>4.3252270569795068E-2</v>
      </c>
    </row>
    <row r="888" spans="7:13" x14ac:dyDescent="0.3">
      <c r="G888" s="68">
        <v>44748</v>
      </c>
      <c r="H888" s="70">
        <v>83.508720400000001</v>
      </c>
      <c r="I888" s="75">
        <f t="shared" si="65"/>
        <v>89.255399215130154</v>
      </c>
      <c r="J888" s="82">
        <f t="shared" si="66"/>
        <v>-5.7466788151301529</v>
      </c>
      <c r="K888" s="82">
        <f t="shared" si="67"/>
        <v>5.7466788151301529</v>
      </c>
      <c r="L888" s="77">
        <f t="shared" si="68"/>
        <v>33.024317404265695</v>
      </c>
      <c r="M888" s="67">
        <f t="shared" si="69"/>
        <v>6.8815313988814908E-2</v>
      </c>
    </row>
    <row r="889" spans="7:13" x14ac:dyDescent="0.3">
      <c r="G889" s="68">
        <v>44749</v>
      </c>
      <c r="H889" s="70">
        <v>86.169242859999997</v>
      </c>
      <c r="I889" s="75">
        <f t="shared" si="65"/>
        <v>88.680731333617146</v>
      </c>
      <c r="J889" s="82">
        <f t="shared" si="66"/>
        <v>-2.511488473617149</v>
      </c>
      <c r="K889" s="82">
        <f t="shared" si="67"/>
        <v>2.511488473617149</v>
      </c>
      <c r="L889" s="77">
        <f t="shared" si="68"/>
        <v>6.3075743531117965</v>
      </c>
      <c r="M889" s="67">
        <f t="shared" si="69"/>
        <v>2.9145996764734124E-2</v>
      </c>
    </row>
    <row r="890" spans="7:13" x14ac:dyDescent="0.3">
      <c r="G890" s="68">
        <v>44750</v>
      </c>
      <c r="H890" s="70">
        <v>84.91840363</v>
      </c>
      <c r="I890" s="75">
        <f t="shared" si="65"/>
        <v>88.429582486255427</v>
      </c>
      <c r="J890" s="82">
        <f t="shared" si="66"/>
        <v>-3.5111788562554267</v>
      </c>
      <c r="K890" s="82">
        <f t="shared" si="67"/>
        <v>3.5111788562554267</v>
      </c>
      <c r="L890" s="77">
        <f t="shared" si="68"/>
        <v>12.328376960615167</v>
      </c>
      <c r="M890" s="67">
        <f t="shared" si="69"/>
        <v>4.1347678549800204E-2</v>
      </c>
    </row>
    <row r="891" spans="7:13" x14ac:dyDescent="0.3">
      <c r="G891" s="68">
        <v>44753</v>
      </c>
      <c r="H891" s="70">
        <v>81.205581670000001</v>
      </c>
      <c r="I891" s="75">
        <f t="shared" si="65"/>
        <v>88.078464600629886</v>
      </c>
      <c r="J891" s="82">
        <f t="shared" si="66"/>
        <v>-6.8728829306298849</v>
      </c>
      <c r="K891" s="82">
        <f t="shared" si="67"/>
        <v>6.8728829306298849</v>
      </c>
      <c r="L891" s="77">
        <f t="shared" si="68"/>
        <v>47.236519778143638</v>
      </c>
      <c r="M891" s="67">
        <f t="shared" si="69"/>
        <v>8.4635597569630516E-2</v>
      </c>
    </row>
    <row r="892" spans="7:13" x14ac:dyDescent="0.3">
      <c r="G892" s="68">
        <v>44754</v>
      </c>
      <c r="H892" s="70">
        <v>79.815750120000004</v>
      </c>
      <c r="I892" s="75">
        <f t="shared" si="65"/>
        <v>87.391176307566894</v>
      </c>
      <c r="J892" s="82">
        <f t="shared" si="66"/>
        <v>-7.5754261875668902</v>
      </c>
      <c r="K892" s="82">
        <f t="shared" si="67"/>
        <v>7.5754261875668902</v>
      </c>
      <c r="L892" s="77">
        <f t="shared" si="68"/>
        <v>57.387081923274231</v>
      </c>
      <c r="M892" s="67">
        <f t="shared" si="69"/>
        <v>9.4911420066559782E-2</v>
      </c>
    </row>
    <row r="893" spans="7:13" x14ac:dyDescent="0.3">
      <c r="G893" s="68">
        <v>44755</v>
      </c>
      <c r="H893" s="70">
        <v>80.758842470000005</v>
      </c>
      <c r="I893" s="75">
        <f t="shared" si="65"/>
        <v>86.633633688810221</v>
      </c>
      <c r="J893" s="82">
        <f t="shared" si="66"/>
        <v>-5.8747912188102163</v>
      </c>
      <c r="K893" s="82">
        <f t="shared" si="67"/>
        <v>5.8747912188102163</v>
      </c>
      <c r="L893" s="77">
        <f t="shared" si="68"/>
        <v>34.513171864609625</v>
      </c>
      <c r="M893" s="67">
        <f t="shared" si="69"/>
        <v>7.2744866557399729E-2</v>
      </c>
    </row>
    <row r="894" spans="7:13" x14ac:dyDescent="0.3">
      <c r="G894" s="68">
        <v>44756</v>
      </c>
      <c r="H894" s="70">
        <v>77.681373600000001</v>
      </c>
      <c r="I894" s="75">
        <f t="shared" si="65"/>
        <v>86.046154566929204</v>
      </c>
      <c r="J894" s="82">
        <f t="shared" si="66"/>
        <v>-8.364780966929203</v>
      </c>
      <c r="K894" s="82">
        <f t="shared" si="67"/>
        <v>8.364780966929203</v>
      </c>
      <c r="L894" s="77">
        <f t="shared" si="68"/>
        <v>69.969560624701046</v>
      </c>
      <c r="M894" s="67">
        <f t="shared" si="69"/>
        <v>0.10768065212133689</v>
      </c>
    </row>
    <row r="895" spans="7:13" x14ac:dyDescent="0.3">
      <c r="G895" s="68">
        <v>44757</v>
      </c>
      <c r="H895" s="70">
        <v>80.232696529999998</v>
      </c>
      <c r="I895" s="75">
        <f t="shared" si="65"/>
        <v>85.209676470236289</v>
      </c>
      <c r="J895" s="82">
        <f t="shared" si="66"/>
        <v>-4.9769799402362906</v>
      </c>
      <c r="K895" s="82">
        <f t="shared" si="67"/>
        <v>4.9769799402362906</v>
      </c>
      <c r="L895" s="77">
        <f t="shared" si="68"/>
        <v>24.770329325514432</v>
      </c>
      <c r="M895" s="67">
        <f t="shared" si="69"/>
        <v>6.2031816896186906E-2</v>
      </c>
    </row>
    <row r="896" spans="7:13" x14ac:dyDescent="0.3">
      <c r="G896" s="68">
        <v>44760</v>
      </c>
      <c r="H896" s="70">
        <v>82.942863459999998</v>
      </c>
      <c r="I896" s="75">
        <f t="shared" si="65"/>
        <v>84.711978476212664</v>
      </c>
      <c r="J896" s="82">
        <f t="shared" si="66"/>
        <v>-1.7691150162126661</v>
      </c>
      <c r="K896" s="82">
        <f t="shared" si="67"/>
        <v>1.7691150162126661</v>
      </c>
      <c r="L896" s="77">
        <f t="shared" si="68"/>
        <v>3.1297679405891419</v>
      </c>
      <c r="M896" s="67">
        <f t="shared" si="69"/>
        <v>2.1329321684991489E-2</v>
      </c>
    </row>
    <row r="897" spans="7:13" x14ac:dyDescent="0.3">
      <c r="G897" s="68">
        <v>44761</v>
      </c>
      <c r="H897" s="70">
        <v>89.266571040000002</v>
      </c>
      <c r="I897" s="75">
        <f t="shared" si="65"/>
        <v>84.535066974591388</v>
      </c>
      <c r="J897" s="82">
        <f t="shared" si="66"/>
        <v>4.7315040654086147</v>
      </c>
      <c r="K897" s="82">
        <f t="shared" si="67"/>
        <v>4.7315040654086147</v>
      </c>
      <c r="L897" s="77">
        <f t="shared" si="68"/>
        <v>22.387130720978249</v>
      </c>
      <c r="M897" s="67">
        <f t="shared" si="69"/>
        <v>5.3004209865846044E-2</v>
      </c>
    </row>
    <row r="898" spans="7:13" x14ac:dyDescent="0.3">
      <c r="G898" s="68">
        <v>44762</v>
      </c>
      <c r="H898" s="70">
        <v>87.420082089999994</v>
      </c>
      <c r="I898" s="75">
        <f t="shared" si="65"/>
        <v>85.008217381132255</v>
      </c>
      <c r="J898" s="82">
        <f t="shared" si="66"/>
        <v>2.4118647088677392</v>
      </c>
      <c r="K898" s="82">
        <f t="shared" si="67"/>
        <v>2.4118647088677392</v>
      </c>
      <c r="L898" s="77">
        <f t="shared" si="68"/>
        <v>5.8170913738816639</v>
      </c>
      <c r="M898" s="67">
        <f t="shared" si="69"/>
        <v>2.7589366781704646E-2</v>
      </c>
    </row>
    <row r="899" spans="7:13" x14ac:dyDescent="0.3">
      <c r="G899" s="68">
        <v>44763</v>
      </c>
      <c r="H899" s="70">
        <v>89.028312679999999</v>
      </c>
      <c r="I899" s="75">
        <f t="shared" si="65"/>
        <v>85.249403852019043</v>
      </c>
      <c r="J899" s="82">
        <f t="shared" si="66"/>
        <v>3.7789088279809562</v>
      </c>
      <c r="K899" s="82">
        <f t="shared" si="67"/>
        <v>3.7789088279809562</v>
      </c>
      <c r="L899" s="77">
        <f t="shared" si="68"/>
        <v>14.280151930192403</v>
      </c>
      <c r="M899" s="67">
        <f t="shared" si="69"/>
        <v>4.2446146784379968E-2</v>
      </c>
    </row>
    <row r="900" spans="7:13" x14ac:dyDescent="0.3">
      <c r="G900" s="68">
        <v>44764</v>
      </c>
      <c r="H900" s="70">
        <v>89.236793520000006</v>
      </c>
      <c r="I900" s="75">
        <f t="shared" si="65"/>
        <v>85.627294734817141</v>
      </c>
      <c r="J900" s="82">
        <f t="shared" si="66"/>
        <v>3.6094987851828648</v>
      </c>
      <c r="K900" s="82">
        <f t="shared" si="67"/>
        <v>3.6094987851828648</v>
      </c>
      <c r="L900" s="77">
        <f t="shared" si="68"/>
        <v>13.028481480236577</v>
      </c>
      <c r="M900" s="67">
        <f t="shared" si="69"/>
        <v>4.0448548662541238E-2</v>
      </c>
    </row>
    <row r="901" spans="7:13" x14ac:dyDescent="0.3">
      <c r="G901" s="68">
        <v>44767</v>
      </c>
      <c r="H901" s="70">
        <v>89.365844730000006</v>
      </c>
      <c r="I901" s="75">
        <f t="shared" si="65"/>
        <v>85.988244613335439</v>
      </c>
      <c r="J901" s="82">
        <f t="shared" si="66"/>
        <v>3.3776001166645671</v>
      </c>
      <c r="K901" s="82">
        <f t="shared" si="67"/>
        <v>3.3776001166645671</v>
      </c>
      <c r="L901" s="77">
        <f t="shared" si="68"/>
        <v>11.408182548092498</v>
      </c>
      <c r="M901" s="67">
        <f t="shared" si="69"/>
        <v>3.779520158813774E-2</v>
      </c>
    </row>
    <row r="902" spans="7:13" x14ac:dyDescent="0.3">
      <c r="G902" s="68">
        <v>44768</v>
      </c>
      <c r="H902" s="70">
        <v>83.042137150000002</v>
      </c>
      <c r="I902" s="75">
        <f t="shared" ref="I902:I965" si="70">alpha*H901+(1-alpha)*I901</f>
        <v>86.3260046250019</v>
      </c>
      <c r="J902" s="82">
        <f t="shared" ref="J902:J965" si="71">H902-I902</f>
        <v>-3.2838674750018981</v>
      </c>
      <c r="K902" s="82">
        <f t="shared" ref="K902:K965" si="72">ABS(J902)</f>
        <v>3.2838674750018981</v>
      </c>
      <c r="L902" s="77">
        <f t="shared" ref="L902:L965" si="73">J902^2</f>
        <v>10.783785593375342</v>
      </c>
      <c r="M902" s="67">
        <f t="shared" ref="M902:M965" si="74">K902/H902</f>
        <v>3.9544592512957721E-2</v>
      </c>
    </row>
    <row r="903" spans="7:13" x14ac:dyDescent="0.3">
      <c r="G903" s="68">
        <v>44769</v>
      </c>
      <c r="H903" s="70">
        <v>82.724456790000005</v>
      </c>
      <c r="I903" s="75">
        <f t="shared" si="70"/>
        <v>85.99761787750171</v>
      </c>
      <c r="J903" s="82">
        <f t="shared" si="71"/>
        <v>-3.2731610875017054</v>
      </c>
      <c r="K903" s="82">
        <f t="shared" si="72"/>
        <v>3.2731610875017054</v>
      </c>
      <c r="L903" s="77">
        <f t="shared" si="73"/>
        <v>10.713583504735347</v>
      </c>
      <c r="M903" s="67">
        <f t="shared" si="74"/>
        <v>3.956703028961292E-2</v>
      </c>
    </row>
    <row r="904" spans="7:13" x14ac:dyDescent="0.3">
      <c r="G904" s="68">
        <v>44770</v>
      </c>
      <c r="H904" s="70">
        <v>84.680145260000003</v>
      </c>
      <c r="I904" s="75">
        <f t="shared" si="70"/>
        <v>85.670301768751543</v>
      </c>
      <c r="J904" s="82">
        <f t="shared" si="71"/>
        <v>-0.99015650875153938</v>
      </c>
      <c r="K904" s="82">
        <f t="shared" si="72"/>
        <v>0.99015650875153938</v>
      </c>
      <c r="L904" s="77">
        <f t="shared" si="73"/>
        <v>0.98040991182303727</v>
      </c>
      <c r="M904" s="67">
        <f t="shared" si="74"/>
        <v>1.1692900451592108E-2</v>
      </c>
    </row>
    <row r="905" spans="7:13" x14ac:dyDescent="0.3">
      <c r="G905" s="68">
        <v>44771</v>
      </c>
      <c r="H905" s="70">
        <v>85.51403809</v>
      </c>
      <c r="I905" s="75">
        <f t="shared" si="70"/>
        <v>85.571286117876397</v>
      </c>
      <c r="J905" s="82">
        <f t="shared" si="71"/>
        <v>-5.72480278763976E-2</v>
      </c>
      <c r="K905" s="82">
        <f t="shared" si="72"/>
        <v>5.72480278763976E-2</v>
      </c>
      <c r="L905" s="77">
        <f t="shared" si="73"/>
        <v>3.2773366957367968E-3</v>
      </c>
      <c r="M905" s="67">
        <f t="shared" si="74"/>
        <v>6.6945766046209174E-4</v>
      </c>
    </row>
    <row r="906" spans="7:13" x14ac:dyDescent="0.3">
      <c r="G906" s="68">
        <v>44774</v>
      </c>
      <c r="H906" s="70">
        <v>87.360527039999994</v>
      </c>
      <c r="I906" s="75">
        <f t="shared" si="70"/>
        <v>85.565561315088758</v>
      </c>
      <c r="J906" s="82">
        <f t="shared" si="71"/>
        <v>1.7949657249112363</v>
      </c>
      <c r="K906" s="82">
        <f t="shared" si="72"/>
        <v>1.7949657249112363</v>
      </c>
      <c r="L906" s="77">
        <f t="shared" si="73"/>
        <v>3.2219019536061202</v>
      </c>
      <c r="M906" s="67">
        <f t="shared" si="74"/>
        <v>2.0546644871880987E-2</v>
      </c>
    </row>
    <row r="907" spans="7:13" x14ac:dyDescent="0.3">
      <c r="G907" s="68">
        <v>44775</v>
      </c>
      <c r="H907" s="70">
        <v>84.193702700000003</v>
      </c>
      <c r="I907" s="75">
        <f t="shared" si="70"/>
        <v>85.74505788757989</v>
      </c>
      <c r="J907" s="82">
        <f t="shared" si="71"/>
        <v>-1.5513551875798868</v>
      </c>
      <c r="K907" s="82">
        <f t="shared" si="72"/>
        <v>1.5513551875798868</v>
      </c>
      <c r="L907" s="77">
        <f t="shared" si="73"/>
        <v>2.4067029180310255</v>
      </c>
      <c r="M907" s="67">
        <f t="shared" si="74"/>
        <v>1.8426024011649587E-2</v>
      </c>
    </row>
    <row r="908" spans="7:13" x14ac:dyDescent="0.3">
      <c r="G908" s="68">
        <v>44776</v>
      </c>
      <c r="H908" s="70">
        <v>86.437278750000004</v>
      </c>
      <c r="I908" s="75">
        <f t="shared" si="70"/>
        <v>85.589922368821902</v>
      </c>
      <c r="J908" s="82">
        <f t="shared" si="71"/>
        <v>0.84735638117810197</v>
      </c>
      <c r="K908" s="82">
        <f t="shared" si="72"/>
        <v>0.84735638117810197</v>
      </c>
      <c r="L908" s="77">
        <f t="shared" si="73"/>
        <v>0.71801283672324889</v>
      </c>
      <c r="M908" s="67">
        <f t="shared" si="74"/>
        <v>9.8031357931672725E-3</v>
      </c>
    </row>
    <row r="909" spans="7:13" x14ac:dyDescent="0.3">
      <c r="G909" s="68">
        <v>44777</v>
      </c>
      <c r="H909" s="70">
        <v>89.276496890000004</v>
      </c>
      <c r="I909" s="75">
        <f t="shared" si="70"/>
        <v>85.674658006939708</v>
      </c>
      <c r="J909" s="82">
        <f t="shared" si="71"/>
        <v>3.6018388830602959</v>
      </c>
      <c r="K909" s="82">
        <f t="shared" si="72"/>
        <v>3.6018388830602959</v>
      </c>
      <c r="L909" s="77">
        <f t="shared" si="73"/>
        <v>12.973243339525039</v>
      </c>
      <c r="M909" s="67">
        <f t="shared" si="74"/>
        <v>4.0344760474845011E-2</v>
      </c>
    </row>
    <row r="910" spans="7:13" x14ac:dyDescent="0.3">
      <c r="G910" s="68">
        <v>44778</v>
      </c>
      <c r="H910" s="70">
        <v>87.300964359999995</v>
      </c>
      <c r="I910" s="75">
        <f t="shared" si="70"/>
        <v>86.034841895245748</v>
      </c>
      <c r="J910" s="82">
        <f t="shared" si="71"/>
        <v>1.2661224647542468</v>
      </c>
      <c r="K910" s="82">
        <f t="shared" si="72"/>
        <v>1.2661224647542468</v>
      </c>
      <c r="L910" s="77">
        <f t="shared" si="73"/>
        <v>1.6030660957553691</v>
      </c>
      <c r="M910" s="67">
        <f t="shared" si="74"/>
        <v>1.4502960809610086E-2</v>
      </c>
    </row>
    <row r="911" spans="7:13" x14ac:dyDescent="0.3">
      <c r="G911" s="68">
        <v>44781</v>
      </c>
      <c r="H911" s="70">
        <v>88.551795960000007</v>
      </c>
      <c r="I911" s="75">
        <f t="shared" si="70"/>
        <v>86.161454141721165</v>
      </c>
      <c r="J911" s="82">
        <f t="shared" si="71"/>
        <v>2.3903418182788414</v>
      </c>
      <c r="K911" s="82">
        <f t="shared" si="72"/>
        <v>2.3903418182788414</v>
      </c>
      <c r="L911" s="77">
        <f t="shared" si="73"/>
        <v>5.7137340082125974</v>
      </c>
      <c r="M911" s="67">
        <f t="shared" si="74"/>
        <v>2.6993713592873822E-2</v>
      </c>
    </row>
    <row r="912" spans="7:13" x14ac:dyDescent="0.3">
      <c r="G912" s="68">
        <v>44782</v>
      </c>
      <c r="H912" s="70">
        <v>86.069961550000002</v>
      </c>
      <c r="I912" s="75">
        <f t="shared" si="70"/>
        <v>86.400488323549055</v>
      </c>
      <c r="J912" s="82">
        <f t="shared" si="71"/>
        <v>-0.33052677354905313</v>
      </c>
      <c r="K912" s="82">
        <f t="shared" si="72"/>
        <v>0.33052677354905313</v>
      </c>
      <c r="L912" s="77">
        <f t="shared" si="73"/>
        <v>0.10924794803274705</v>
      </c>
      <c r="M912" s="67">
        <f t="shared" si="74"/>
        <v>3.840210540317746E-3</v>
      </c>
    </row>
    <row r="913" spans="7:13" x14ac:dyDescent="0.3">
      <c r="G913" s="68">
        <v>44783</v>
      </c>
      <c r="H913" s="70">
        <v>88.799987790000003</v>
      </c>
      <c r="I913" s="75">
        <f t="shared" si="70"/>
        <v>86.367435646194153</v>
      </c>
      <c r="J913" s="82">
        <f t="shared" si="71"/>
        <v>2.4325521438058502</v>
      </c>
      <c r="K913" s="82">
        <f t="shared" si="72"/>
        <v>2.4325521438058502</v>
      </c>
      <c r="L913" s="77">
        <f t="shared" si="73"/>
        <v>5.9173099323344376</v>
      </c>
      <c r="M913" s="67">
        <f t="shared" si="74"/>
        <v>2.739360898966009E-2</v>
      </c>
    </row>
    <row r="914" spans="7:13" x14ac:dyDescent="0.3">
      <c r="G914" s="68">
        <v>44784</v>
      </c>
      <c r="H914" s="70">
        <v>87.985939029999997</v>
      </c>
      <c r="I914" s="75">
        <f t="shared" si="70"/>
        <v>86.610690860574749</v>
      </c>
      <c r="J914" s="82">
        <f t="shared" si="71"/>
        <v>1.3752481694252481</v>
      </c>
      <c r="K914" s="82">
        <f t="shared" si="72"/>
        <v>1.3752481694252481</v>
      </c>
      <c r="L914" s="77">
        <f t="shared" si="73"/>
        <v>1.8913075275074958</v>
      </c>
      <c r="M914" s="67">
        <f t="shared" si="74"/>
        <v>1.5630317577861375E-2</v>
      </c>
    </row>
    <row r="915" spans="7:13" x14ac:dyDescent="0.3">
      <c r="G915" s="68">
        <v>44785</v>
      </c>
      <c r="H915" s="70">
        <v>88.869476320000004</v>
      </c>
      <c r="I915" s="75">
        <f t="shared" si="70"/>
        <v>86.74821567751728</v>
      </c>
      <c r="J915" s="82">
        <f t="shared" si="71"/>
        <v>2.1212606424827243</v>
      </c>
      <c r="K915" s="82">
        <f t="shared" si="72"/>
        <v>2.1212606424827243</v>
      </c>
      <c r="L915" s="77">
        <f t="shared" si="73"/>
        <v>4.4997467133462203</v>
      </c>
      <c r="M915" s="67">
        <f t="shared" si="74"/>
        <v>2.3869395098543369E-2</v>
      </c>
    </row>
    <row r="916" spans="7:13" x14ac:dyDescent="0.3">
      <c r="G916" s="68">
        <v>44788</v>
      </c>
      <c r="H916" s="70">
        <v>87.300964359999995</v>
      </c>
      <c r="I916" s="75">
        <f t="shared" si="70"/>
        <v>86.960341741765561</v>
      </c>
      <c r="J916" s="82">
        <f t="shared" si="71"/>
        <v>0.34062261823443407</v>
      </c>
      <c r="K916" s="82">
        <f t="shared" si="72"/>
        <v>0.34062261823443407</v>
      </c>
      <c r="L916" s="77">
        <f t="shared" si="73"/>
        <v>0.11602376805288102</v>
      </c>
      <c r="M916" s="67">
        <f t="shared" si="74"/>
        <v>3.9017051040790367E-3</v>
      </c>
    </row>
    <row r="917" spans="7:13" x14ac:dyDescent="0.3">
      <c r="G917" s="68">
        <v>44789</v>
      </c>
      <c r="H917" s="70">
        <v>87.390304569999998</v>
      </c>
      <c r="I917" s="75">
        <f t="shared" si="70"/>
        <v>86.994404003588997</v>
      </c>
      <c r="J917" s="82">
        <f t="shared" si="71"/>
        <v>0.39590056641100091</v>
      </c>
      <c r="K917" s="82">
        <f t="shared" si="72"/>
        <v>0.39590056641100091</v>
      </c>
      <c r="L917" s="77">
        <f t="shared" si="73"/>
        <v>0.15673725848455133</v>
      </c>
      <c r="M917" s="67">
        <f t="shared" si="74"/>
        <v>4.5302573135430936E-3</v>
      </c>
    </row>
    <row r="918" spans="7:13" x14ac:dyDescent="0.3">
      <c r="G918" s="68">
        <v>44790</v>
      </c>
      <c r="H918" s="70">
        <v>85.72251129</v>
      </c>
      <c r="I918" s="75">
        <f t="shared" si="70"/>
        <v>87.0339940602301</v>
      </c>
      <c r="J918" s="82">
        <f t="shared" si="71"/>
        <v>-1.3114827702301</v>
      </c>
      <c r="K918" s="82">
        <f t="shared" si="72"/>
        <v>1.3114827702301</v>
      </c>
      <c r="L918" s="77">
        <f t="shared" si="73"/>
        <v>1.7199870566104172</v>
      </c>
      <c r="M918" s="67">
        <f t="shared" si="74"/>
        <v>1.5299164134300059E-2</v>
      </c>
    </row>
    <row r="919" spans="7:13" x14ac:dyDescent="0.3">
      <c r="G919" s="68">
        <v>44791</v>
      </c>
      <c r="H919" s="70">
        <v>83.995155330000003</v>
      </c>
      <c r="I919" s="75">
        <f t="shared" si="70"/>
        <v>86.902845783207084</v>
      </c>
      <c r="J919" s="82">
        <f t="shared" si="71"/>
        <v>-2.9076904532070813</v>
      </c>
      <c r="K919" s="82">
        <f t="shared" si="72"/>
        <v>2.9076904532070813</v>
      </c>
      <c r="L919" s="77">
        <f t="shared" si="73"/>
        <v>8.4546637716716013</v>
      </c>
      <c r="M919" s="67">
        <f t="shared" si="74"/>
        <v>3.4617359082001253E-2</v>
      </c>
    </row>
    <row r="920" spans="7:13" x14ac:dyDescent="0.3">
      <c r="G920" s="68">
        <v>44792</v>
      </c>
      <c r="H920" s="70">
        <v>82.128822330000006</v>
      </c>
      <c r="I920" s="75">
        <f t="shared" si="70"/>
        <v>86.612076737886383</v>
      </c>
      <c r="J920" s="82">
        <f t="shared" si="71"/>
        <v>-4.4832544078863776</v>
      </c>
      <c r="K920" s="82">
        <f t="shared" si="72"/>
        <v>4.4832544078863776</v>
      </c>
      <c r="L920" s="77">
        <f t="shared" si="73"/>
        <v>20.099570085832635</v>
      </c>
      <c r="M920" s="67">
        <f t="shared" si="74"/>
        <v>5.4588076155193267E-2</v>
      </c>
    </row>
    <row r="921" spans="7:13" x14ac:dyDescent="0.3">
      <c r="G921" s="68">
        <v>44795</v>
      </c>
      <c r="H921" s="70">
        <v>77.979194640000003</v>
      </c>
      <c r="I921" s="75">
        <f t="shared" si="70"/>
        <v>86.163751297097747</v>
      </c>
      <c r="J921" s="82">
        <f t="shared" si="71"/>
        <v>-8.1845566570977439</v>
      </c>
      <c r="K921" s="82">
        <f t="shared" si="72"/>
        <v>8.1845566570977439</v>
      </c>
      <c r="L921" s="77">
        <f t="shared" si="73"/>
        <v>66.986967673243001</v>
      </c>
      <c r="M921" s="67">
        <f t="shared" si="74"/>
        <v>0.10495820962094696</v>
      </c>
    </row>
    <row r="922" spans="7:13" x14ac:dyDescent="0.3">
      <c r="G922" s="68">
        <v>44796</v>
      </c>
      <c r="H922" s="70">
        <v>77.016242980000001</v>
      </c>
      <c r="I922" s="75">
        <f t="shared" si="70"/>
        <v>85.345295631387984</v>
      </c>
      <c r="J922" s="82">
        <f t="shared" si="71"/>
        <v>-8.3290526513879826</v>
      </c>
      <c r="K922" s="82">
        <f t="shared" si="72"/>
        <v>8.3290526513879826</v>
      </c>
      <c r="L922" s="77">
        <f t="shared" si="73"/>
        <v>69.373118069593176</v>
      </c>
      <c r="M922" s="67">
        <f t="shared" si="74"/>
        <v>0.10814670164514409</v>
      </c>
    </row>
    <row r="923" spans="7:13" x14ac:dyDescent="0.3">
      <c r="G923" s="68">
        <v>44797</v>
      </c>
      <c r="H923" s="70">
        <v>78.296867370000001</v>
      </c>
      <c r="I923" s="75">
        <f t="shared" si="70"/>
        <v>84.512390366249193</v>
      </c>
      <c r="J923" s="82">
        <f t="shared" si="71"/>
        <v>-6.2155229962491916</v>
      </c>
      <c r="K923" s="82">
        <f t="shared" si="72"/>
        <v>6.2155229962491916</v>
      </c>
      <c r="L923" s="77">
        <f t="shared" si="73"/>
        <v>38.632726116902525</v>
      </c>
      <c r="M923" s="67">
        <f t="shared" si="74"/>
        <v>7.9384057179160056E-2</v>
      </c>
    </row>
    <row r="924" spans="7:13" x14ac:dyDescent="0.3">
      <c r="G924" s="68">
        <v>44798</v>
      </c>
      <c r="H924" s="70">
        <v>79.140693659999997</v>
      </c>
      <c r="I924" s="75">
        <f t="shared" si="70"/>
        <v>83.890838066624283</v>
      </c>
      <c r="J924" s="82">
        <f t="shared" si="71"/>
        <v>-4.7501444066242868</v>
      </c>
      <c r="K924" s="82">
        <f t="shared" si="72"/>
        <v>4.7501444066242868</v>
      </c>
      <c r="L924" s="77">
        <f t="shared" si="73"/>
        <v>22.563871883784</v>
      </c>
      <c r="M924" s="67">
        <f t="shared" si="74"/>
        <v>6.0021515947681764E-2</v>
      </c>
    </row>
    <row r="925" spans="7:13" x14ac:dyDescent="0.3">
      <c r="G925" s="68">
        <v>44799</v>
      </c>
      <c r="H925" s="70">
        <v>74.375572199999993</v>
      </c>
      <c r="I925" s="75">
        <f t="shared" si="70"/>
        <v>83.415823625961849</v>
      </c>
      <c r="J925" s="82">
        <f t="shared" si="71"/>
        <v>-9.0402514259618556</v>
      </c>
      <c r="K925" s="82">
        <f t="shared" si="72"/>
        <v>9.0402514259618556</v>
      </c>
      <c r="L925" s="77">
        <f t="shared" si="73"/>
        <v>81.726145844605369</v>
      </c>
      <c r="M925" s="67">
        <f t="shared" si="74"/>
        <v>0.12154866387652284</v>
      </c>
    </row>
    <row r="926" spans="7:13" x14ac:dyDescent="0.3">
      <c r="G926" s="68">
        <v>44802</v>
      </c>
      <c r="H926" s="70">
        <v>73.958625789999999</v>
      </c>
      <c r="I926" s="75">
        <f t="shared" si="70"/>
        <v>82.511798483365666</v>
      </c>
      <c r="J926" s="82">
        <f t="shared" si="71"/>
        <v>-8.5531726933656671</v>
      </c>
      <c r="K926" s="82">
        <f t="shared" si="72"/>
        <v>8.5531726933656671</v>
      </c>
      <c r="L926" s="77">
        <f t="shared" si="73"/>
        <v>73.156763122536105</v>
      </c>
      <c r="M926" s="67">
        <f t="shared" si="74"/>
        <v>0.11564807487975456</v>
      </c>
    </row>
    <row r="927" spans="7:13" x14ac:dyDescent="0.3">
      <c r="G927" s="68">
        <v>44803</v>
      </c>
      <c r="H927" s="70">
        <v>75.030776979999999</v>
      </c>
      <c r="I927" s="75">
        <f t="shared" si="70"/>
        <v>81.6564812140291</v>
      </c>
      <c r="J927" s="82">
        <f t="shared" si="71"/>
        <v>-6.6257042340291008</v>
      </c>
      <c r="K927" s="82">
        <f t="shared" si="72"/>
        <v>6.6257042340291008</v>
      </c>
      <c r="L927" s="77">
        <f t="shared" si="73"/>
        <v>43.899956596831153</v>
      </c>
      <c r="M927" s="67">
        <f t="shared" si="74"/>
        <v>8.8306485694466821E-2</v>
      </c>
    </row>
    <row r="928" spans="7:13" x14ac:dyDescent="0.3">
      <c r="G928" s="68">
        <v>44804</v>
      </c>
      <c r="H928" s="70">
        <v>73.640945430000002</v>
      </c>
      <c r="I928" s="75">
        <f t="shared" si="70"/>
        <v>80.993910790626188</v>
      </c>
      <c r="J928" s="82">
        <f t="shared" si="71"/>
        <v>-7.352965360626186</v>
      </c>
      <c r="K928" s="82">
        <f t="shared" si="72"/>
        <v>7.352965360626186</v>
      </c>
      <c r="L928" s="77">
        <f t="shared" si="73"/>
        <v>54.066099594568577</v>
      </c>
      <c r="M928" s="67">
        <f t="shared" si="74"/>
        <v>9.9848872358864638E-2</v>
      </c>
    </row>
    <row r="929" spans="7:13" x14ac:dyDescent="0.3">
      <c r="G929" s="68">
        <v>44805</v>
      </c>
      <c r="H929" s="70">
        <v>72.856689450000005</v>
      </c>
      <c r="I929" s="75">
        <f t="shared" si="70"/>
        <v>80.258614254563582</v>
      </c>
      <c r="J929" s="82">
        <f t="shared" si="71"/>
        <v>-7.4019248045635777</v>
      </c>
      <c r="K929" s="82">
        <f t="shared" si="72"/>
        <v>7.4019248045635777</v>
      </c>
      <c r="L929" s="77">
        <f t="shared" si="73"/>
        <v>54.788490812413556</v>
      </c>
      <c r="M929" s="67">
        <f t="shared" si="74"/>
        <v>0.10159567859095987</v>
      </c>
    </row>
    <row r="930" spans="7:13" x14ac:dyDescent="0.3">
      <c r="G930" s="68">
        <v>44806</v>
      </c>
      <c r="H930" s="70">
        <v>71.893737790000003</v>
      </c>
      <c r="I930" s="75">
        <f t="shared" si="70"/>
        <v>79.518421774107225</v>
      </c>
      <c r="J930" s="82">
        <f t="shared" si="71"/>
        <v>-7.6246839841072216</v>
      </c>
      <c r="K930" s="82">
        <f t="shared" si="72"/>
        <v>7.6246839841072216</v>
      </c>
      <c r="L930" s="77">
        <f t="shared" si="73"/>
        <v>58.135805857501175</v>
      </c>
      <c r="M930" s="67">
        <f t="shared" si="74"/>
        <v>0.10605491129670783</v>
      </c>
    </row>
    <row r="931" spans="7:13" x14ac:dyDescent="0.3">
      <c r="G931" s="68">
        <v>44810</v>
      </c>
      <c r="H931" s="70">
        <v>70.583328249999994</v>
      </c>
      <c r="I931" s="75">
        <f t="shared" si="70"/>
        <v>78.755953375696492</v>
      </c>
      <c r="J931" s="82">
        <f t="shared" si="71"/>
        <v>-8.1726251256964986</v>
      </c>
      <c r="K931" s="82">
        <f t="shared" si="72"/>
        <v>8.1726251256964986</v>
      </c>
      <c r="L931" s="77">
        <f t="shared" si="73"/>
        <v>66.791801445165703</v>
      </c>
      <c r="M931" s="67">
        <f t="shared" si="74"/>
        <v>0.11578690504292703</v>
      </c>
    </row>
    <row r="932" spans="7:13" x14ac:dyDescent="0.3">
      <c r="G932" s="68">
        <v>44811</v>
      </c>
      <c r="H932" s="70">
        <v>71.119407649999999</v>
      </c>
      <c r="I932" s="75">
        <f t="shared" si="70"/>
        <v>77.938690863126837</v>
      </c>
      <c r="J932" s="82">
        <f t="shared" si="71"/>
        <v>-6.8192832131268375</v>
      </c>
      <c r="K932" s="82">
        <f t="shared" si="72"/>
        <v>6.8192832131268375</v>
      </c>
      <c r="L932" s="77">
        <f t="shared" si="73"/>
        <v>46.502623540833483</v>
      </c>
      <c r="M932" s="67">
        <f t="shared" si="74"/>
        <v>9.5884983276106311E-2</v>
      </c>
    </row>
    <row r="933" spans="7:13" x14ac:dyDescent="0.3">
      <c r="G933" s="68">
        <v>44812</v>
      </c>
      <c r="H933" s="70">
        <v>70.364929200000006</v>
      </c>
      <c r="I933" s="75">
        <f t="shared" si="70"/>
        <v>77.256762541814155</v>
      </c>
      <c r="J933" s="82">
        <f t="shared" si="71"/>
        <v>-6.8918333418141486</v>
      </c>
      <c r="K933" s="82">
        <f t="shared" si="72"/>
        <v>6.8918333418141486</v>
      </c>
      <c r="L933" s="77">
        <f t="shared" si="73"/>
        <v>47.497366811341173</v>
      </c>
      <c r="M933" s="67">
        <f t="shared" si="74"/>
        <v>9.7944152295319123E-2</v>
      </c>
    </row>
    <row r="934" spans="7:13" x14ac:dyDescent="0.3">
      <c r="G934" s="68">
        <v>44813</v>
      </c>
      <c r="H934" s="70">
        <v>72.618431090000001</v>
      </c>
      <c r="I934" s="75">
        <f t="shared" si="70"/>
        <v>76.567579207632747</v>
      </c>
      <c r="J934" s="82">
        <f t="shared" si="71"/>
        <v>-3.9491481176327454</v>
      </c>
      <c r="K934" s="82">
        <f t="shared" si="72"/>
        <v>3.9491481176327454</v>
      </c>
      <c r="L934" s="77">
        <f t="shared" si="73"/>
        <v>15.595770855002257</v>
      </c>
      <c r="M934" s="67">
        <f t="shared" si="74"/>
        <v>5.4382173483455594E-2</v>
      </c>
    </row>
    <row r="935" spans="7:13" x14ac:dyDescent="0.3">
      <c r="G935" s="68">
        <v>44816</v>
      </c>
      <c r="H935" s="70">
        <v>74.832229609999999</v>
      </c>
      <c r="I935" s="75">
        <f t="shared" si="70"/>
        <v>76.172664395869475</v>
      </c>
      <c r="J935" s="82">
        <f t="shared" si="71"/>
        <v>-1.3404347858694763</v>
      </c>
      <c r="K935" s="82">
        <f t="shared" si="72"/>
        <v>1.3404347858694763</v>
      </c>
      <c r="L935" s="77">
        <f t="shared" si="73"/>
        <v>1.7967654151689487</v>
      </c>
      <c r="M935" s="67">
        <f t="shared" si="74"/>
        <v>1.7912533046995447E-2</v>
      </c>
    </row>
    <row r="936" spans="7:13" x14ac:dyDescent="0.3">
      <c r="G936" s="68">
        <v>44817</v>
      </c>
      <c r="H936" s="70">
        <v>70.513839719999993</v>
      </c>
      <c r="I936" s="75">
        <f t="shared" si="70"/>
        <v>76.038620917282529</v>
      </c>
      <c r="J936" s="82">
        <f t="shared" si="71"/>
        <v>-5.524781197282536</v>
      </c>
      <c r="K936" s="82">
        <f t="shared" si="72"/>
        <v>5.524781197282536</v>
      </c>
      <c r="L936" s="77">
        <f t="shared" si="73"/>
        <v>30.523207277846652</v>
      </c>
      <c r="M936" s="67">
        <f t="shared" si="74"/>
        <v>7.8350309942284008E-2</v>
      </c>
    </row>
    <row r="937" spans="7:13" x14ac:dyDescent="0.3">
      <c r="G937" s="68">
        <v>44818</v>
      </c>
      <c r="H937" s="70">
        <v>70.603187559999995</v>
      </c>
      <c r="I937" s="75">
        <f t="shared" si="70"/>
        <v>75.48614279755428</v>
      </c>
      <c r="J937" s="82">
        <f t="shared" si="71"/>
        <v>-4.8829552375542846</v>
      </c>
      <c r="K937" s="82">
        <f t="shared" si="72"/>
        <v>4.8829552375542846</v>
      </c>
      <c r="L937" s="77">
        <f t="shared" si="73"/>
        <v>23.843251851958819</v>
      </c>
      <c r="M937" s="67">
        <f t="shared" si="74"/>
        <v>6.9160549350617523E-2</v>
      </c>
    </row>
    <row r="938" spans="7:13" x14ac:dyDescent="0.3">
      <c r="G938" s="68">
        <v>44819</v>
      </c>
      <c r="H938" s="70">
        <v>67.545570369999993</v>
      </c>
      <c r="I938" s="75">
        <f t="shared" si="70"/>
        <v>74.997847273798854</v>
      </c>
      <c r="J938" s="82">
        <f t="shared" si="71"/>
        <v>-7.452276903798861</v>
      </c>
      <c r="K938" s="82">
        <f t="shared" si="72"/>
        <v>7.452276903798861</v>
      </c>
      <c r="L938" s="77">
        <f t="shared" si="73"/>
        <v>55.536431050893938</v>
      </c>
      <c r="M938" s="67">
        <f t="shared" si="74"/>
        <v>0.11032961692346224</v>
      </c>
    </row>
    <row r="939" spans="7:13" x14ac:dyDescent="0.3">
      <c r="G939" s="68">
        <v>44820</v>
      </c>
      <c r="H939" s="70">
        <v>67.158401490000003</v>
      </c>
      <c r="I939" s="75">
        <f t="shared" si="70"/>
        <v>74.252619583418962</v>
      </c>
      <c r="J939" s="82">
        <f t="shared" si="71"/>
        <v>-7.0942180934189594</v>
      </c>
      <c r="K939" s="82">
        <f t="shared" si="72"/>
        <v>7.0942180934189594</v>
      </c>
      <c r="L939" s="77">
        <f t="shared" si="73"/>
        <v>50.327930356992937</v>
      </c>
      <c r="M939" s="67">
        <f t="shared" si="74"/>
        <v>0.10563411183149289</v>
      </c>
    </row>
    <row r="940" spans="7:13" x14ac:dyDescent="0.3">
      <c r="G940" s="68">
        <v>44823</v>
      </c>
      <c r="H940" s="70">
        <v>68.458885190000004</v>
      </c>
      <c r="I940" s="75">
        <f t="shared" si="70"/>
        <v>73.543197774077072</v>
      </c>
      <c r="J940" s="82">
        <f t="shared" si="71"/>
        <v>-5.0843125840770682</v>
      </c>
      <c r="K940" s="82">
        <f t="shared" si="72"/>
        <v>5.0843125840770682</v>
      </c>
      <c r="L940" s="77">
        <f t="shared" si="73"/>
        <v>25.850234452604436</v>
      </c>
      <c r="M940" s="67">
        <f t="shared" si="74"/>
        <v>7.426811830146117E-2</v>
      </c>
    </row>
    <row r="941" spans="7:13" x14ac:dyDescent="0.3">
      <c r="G941" s="68">
        <v>44824</v>
      </c>
      <c r="H941" s="70">
        <v>66.820869450000004</v>
      </c>
      <c r="I941" s="75">
        <f t="shared" si="70"/>
        <v>73.034766515669361</v>
      </c>
      <c r="J941" s="82">
        <f t="shared" si="71"/>
        <v>-6.2138970656693573</v>
      </c>
      <c r="K941" s="82">
        <f t="shared" si="72"/>
        <v>6.2138970656693573</v>
      </c>
      <c r="L941" s="77">
        <f t="shared" si="73"/>
        <v>38.61251674273425</v>
      </c>
      <c r="M941" s="67">
        <f t="shared" si="74"/>
        <v>9.2993358464439388E-2</v>
      </c>
    </row>
    <row r="942" spans="7:13" x14ac:dyDescent="0.3">
      <c r="G942" s="68">
        <v>44825</v>
      </c>
      <c r="H942" s="70">
        <v>65.669303889999995</v>
      </c>
      <c r="I942" s="75">
        <f t="shared" si="70"/>
        <v>72.413376809102417</v>
      </c>
      <c r="J942" s="82">
        <f t="shared" si="71"/>
        <v>-6.7440729191024218</v>
      </c>
      <c r="K942" s="82">
        <f t="shared" si="72"/>
        <v>6.7440729191024218</v>
      </c>
      <c r="L942" s="77">
        <f t="shared" si="73"/>
        <v>45.482519538170664</v>
      </c>
      <c r="M942" s="67">
        <f t="shared" si="74"/>
        <v>0.10269749364785634</v>
      </c>
    </row>
    <row r="943" spans="7:13" x14ac:dyDescent="0.3">
      <c r="G943" s="68">
        <v>44826</v>
      </c>
      <c r="H943" s="70">
        <v>65.490615840000004</v>
      </c>
      <c r="I943" s="75">
        <f t="shared" si="70"/>
        <v>71.738969517192174</v>
      </c>
      <c r="J943" s="82">
        <f t="shared" si="71"/>
        <v>-6.2483536771921706</v>
      </c>
      <c r="K943" s="82">
        <f t="shared" si="72"/>
        <v>6.2483536771921706</v>
      </c>
      <c r="L943" s="77">
        <f t="shared" si="73"/>
        <v>39.04192367528092</v>
      </c>
      <c r="M943" s="67">
        <f t="shared" si="74"/>
        <v>9.5408381751326196E-2</v>
      </c>
    </row>
    <row r="944" spans="7:13" x14ac:dyDescent="0.3">
      <c r="G944" s="68">
        <v>44827</v>
      </c>
      <c r="H944" s="70">
        <v>62.949211120000001</v>
      </c>
      <c r="I944" s="75">
        <f t="shared" si="70"/>
        <v>71.11413414947296</v>
      </c>
      <c r="J944" s="82">
        <f t="shared" si="71"/>
        <v>-8.1649230294729591</v>
      </c>
      <c r="K944" s="82">
        <f t="shared" si="72"/>
        <v>8.1649230294729591</v>
      </c>
      <c r="L944" s="77">
        <f t="shared" si="73"/>
        <v>66.665968077217883</v>
      </c>
      <c r="M944" s="67">
        <f t="shared" si="74"/>
        <v>0.1297065187029616</v>
      </c>
    </row>
    <row r="945" spans="7:13" x14ac:dyDescent="0.3">
      <c r="G945" s="68">
        <v>44830</v>
      </c>
      <c r="H945" s="70">
        <v>61.301273350000002</v>
      </c>
      <c r="I945" s="75">
        <f t="shared" si="70"/>
        <v>70.297641846525664</v>
      </c>
      <c r="J945" s="82">
        <f t="shared" si="71"/>
        <v>-8.9963684965256618</v>
      </c>
      <c r="K945" s="82">
        <f t="shared" si="72"/>
        <v>8.9963684965256618</v>
      </c>
      <c r="L945" s="77">
        <f t="shared" si="73"/>
        <v>80.9346461252794</v>
      </c>
      <c r="M945" s="67">
        <f t="shared" si="74"/>
        <v>0.14675663334366384</v>
      </c>
    </row>
    <row r="946" spans="7:13" x14ac:dyDescent="0.3">
      <c r="G946" s="68">
        <v>44831</v>
      </c>
      <c r="H946" s="70">
        <v>60.477306370000001</v>
      </c>
      <c r="I946" s="75">
        <f t="shared" si="70"/>
        <v>69.398004996873098</v>
      </c>
      <c r="J946" s="82">
        <f t="shared" si="71"/>
        <v>-8.9206986268730972</v>
      </c>
      <c r="K946" s="82">
        <f t="shared" si="72"/>
        <v>8.9206986268730972</v>
      </c>
      <c r="L946" s="77">
        <f t="shared" si="73"/>
        <v>79.578863991495567</v>
      </c>
      <c r="M946" s="67">
        <f t="shared" si="74"/>
        <v>0.1475048933610946</v>
      </c>
    </row>
    <row r="947" spans="7:13" x14ac:dyDescent="0.3">
      <c r="G947" s="68">
        <v>44832</v>
      </c>
      <c r="H947" s="70">
        <v>63.495212549999998</v>
      </c>
      <c r="I947" s="75">
        <f t="shared" si="70"/>
        <v>68.505935134185791</v>
      </c>
      <c r="J947" s="82">
        <f t="shared" si="71"/>
        <v>-5.0107225841857925</v>
      </c>
      <c r="K947" s="82">
        <f t="shared" si="72"/>
        <v>5.0107225841857925</v>
      </c>
      <c r="L947" s="77">
        <f t="shared" si="73"/>
        <v>25.107340815669545</v>
      </c>
      <c r="M947" s="67">
        <f t="shared" si="74"/>
        <v>7.8914966703041503E-2</v>
      </c>
    </row>
    <row r="948" spans="7:13" x14ac:dyDescent="0.3">
      <c r="G948" s="68">
        <v>44833</v>
      </c>
      <c r="H948" s="70">
        <v>60.189414980000002</v>
      </c>
      <c r="I948" s="75">
        <f t="shared" si="70"/>
        <v>68.004862875767216</v>
      </c>
      <c r="J948" s="82">
        <f t="shared" si="71"/>
        <v>-7.815447895767214</v>
      </c>
      <c r="K948" s="82">
        <f t="shared" si="72"/>
        <v>7.815447895767214</v>
      </c>
      <c r="L948" s="77">
        <f t="shared" si="73"/>
        <v>61.081225811452171</v>
      </c>
      <c r="M948" s="67">
        <f t="shared" si="74"/>
        <v>0.12984754708721069</v>
      </c>
    </row>
    <row r="949" spans="7:13" x14ac:dyDescent="0.3">
      <c r="G949" s="68">
        <v>44834</v>
      </c>
      <c r="H949" s="70">
        <v>56.99281311</v>
      </c>
      <c r="I949" s="75">
        <f t="shared" si="70"/>
        <v>67.223318086190503</v>
      </c>
      <c r="J949" s="82">
        <f t="shared" si="71"/>
        <v>-10.230504976190502</v>
      </c>
      <c r="K949" s="82">
        <f t="shared" si="72"/>
        <v>10.230504976190502</v>
      </c>
      <c r="L949" s="77">
        <f t="shared" si="73"/>
        <v>104.66323206785863</v>
      </c>
      <c r="M949" s="67">
        <f t="shared" si="74"/>
        <v>0.17950517649383146</v>
      </c>
    </row>
    <row r="950" spans="7:13" x14ac:dyDescent="0.3">
      <c r="G950" s="68">
        <v>44837</v>
      </c>
      <c r="H950" s="70">
        <v>58.045112609999997</v>
      </c>
      <c r="I950" s="75">
        <f t="shared" si="70"/>
        <v>66.20026758857145</v>
      </c>
      <c r="J950" s="82">
        <f t="shared" si="71"/>
        <v>-8.1551549785714528</v>
      </c>
      <c r="K950" s="82">
        <f t="shared" si="72"/>
        <v>8.1551549785714528</v>
      </c>
      <c r="L950" s="77">
        <f t="shared" si="73"/>
        <v>66.506552724518755</v>
      </c>
      <c r="M950" s="67">
        <f t="shared" si="74"/>
        <v>0.14049684136828575</v>
      </c>
    </row>
    <row r="951" spans="7:13" x14ac:dyDescent="0.3">
      <c r="G951" s="68">
        <v>44838</v>
      </c>
      <c r="H951" s="70">
        <v>62.333717350000001</v>
      </c>
      <c r="I951" s="75">
        <f t="shared" si="70"/>
        <v>65.384752090714301</v>
      </c>
      <c r="J951" s="82">
        <f t="shared" si="71"/>
        <v>-3.0510347407143001</v>
      </c>
      <c r="K951" s="82">
        <f t="shared" si="72"/>
        <v>3.0510347407143001</v>
      </c>
      <c r="L951" s="77">
        <f t="shared" si="73"/>
        <v>9.3088129890455775</v>
      </c>
      <c r="M951" s="67">
        <f t="shared" si="74"/>
        <v>4.8946779855642608E-2</v>
      </c>
    </row>
    <row r="952" spans="7:13" x14ac:dyDescent="0.3">
      <c r="G952" s="68">
        <v>44839</v>
      </c>
      <c r="H952" s="70">
        <v>60.219196320000002</v>
      </c>
      <c r="I952" s="75">
        <f t="shared" si="70"/>
        <v>65.079648616642871</v>
      </c>
      <c r="J952" s="82">
        <f t="shared" si="71"/>
        <v>-4.8604522966428689</v>
      </c>
      <c r="K952" s="82">
        <f t="shared" si="72"/>
        <v>4.8604522966428689</v>
      </c>
      <c r="L952" s="77">
        <f t="shared" si="73"/>
        <v>23.623996527940939</v>
      </c>
      <c r="M952" s="67">
        <f t="shared" si="74"/>
        <v>8.0712672929323298E-2</v>
      </c>
    </row>
    <row r="953" spans="7:13" x14ac:dyDescent="0.3">
      <c r="G953" s="68">
        <v>44840</v>
      </c>
      <c r="H953" s="70">
        <v>58.432273860000002</v>
      </c>
      <c r="I953" s="75">
        <f t="shared" si="70"/>
        <v>64.593603386978586</v>
      </c>
      <c r="J953" s="82">
        <f t="shared" si="71"/>
        <v>-6.1613295269785837</v>
      </c>
      <c r="K953" s="82">
        <f t="shared" si="72"/>
        <v>6.1613295269785837</v>
      </c>
      <c r="L953" s="77">
        <f t="shared" si="73"/>
        <v>37.961981540018137</v>
      </c>
      <c r="M953" s="67">
        <f t="shared" si="74"/>
        <v>0.10544394595597521</v>
      </c>
    </row>
    <row r="954" spans="7:13" x14ac:dyDescent="0.3">
      <c r="G954" s="68">
        <v>44841</v>
      </c>
      <c r="H954" s="70">
        <v>55.761821750000003</v>
      </c>
      <c r="I954" s="75">
        <f t="shared" si="70"/>
        <v>63.977470434280733</v>
      </c>
      <c r="J954" s="82">
        <f t="shared" si="71"/>
        <v>-8.2156486842807297</v>
      </c>
      <c r="K954" s="82">
        <f t="shared" si="72"/>
        <v>8.2156486842807297</v>
      </c>
      <c r="L954" s="77">
        <f t="shared" si="73"/>
        <v>67.496883303523688</v>
      </c>
      <c r="M954" s="67">
        <f t="shared" si="74"/>
        <v>0.14733465346800168</v>
      </c>
    </row>
    <row r="955" spans="7:13" x14ac:dyDescent="0.3">
      <c r="G955" s="68">
        <v>44844</v>
      </c>
      <c r="H955" s="70">
        <v>55.19596481</v>
      </c>
      <c r="I955" s="75">
        <f t="shared" si="70"/>
        <v>63.155905565852663</v>
      </c>
      <c r="J955" s="82">
        <f t="shared" si="71"/>
        <v>-7.9599407558526636</v>
      </c>
      <c r="K955" s="82">
        <f t="shared" si="72"/>
        <v>7.9599407558526636</v>
      </c>
      <c r="L955" s="77">
        <f t="shared" si="73"/>
        <v>63.360656836684271</v>
      </c>
      <c r="M955" s="67">
        <f t="shared" si="74"/>
        <v>0.14421236739412044</v>
      </c>
    </row>
    <row r="956" spans="7:13" x14ac:dyDescent="0.3">
      <c r="G956" s="68">
        <v>44845</v>
      </c>
      <c r="H956" s="70">
        <v>55.056983950000003</v>
      </c>
      <c r="I956" s="75">
        <f t="shared" si="70"/>
        <v>62.3599114902674</v>
      </c>
      <c r="J956" s="82">
        <f t="shared" si="71"/>
        <v>-7.3029275402673974</v>
      </c>
      <c r="K956" s="82">
        <f t="shared" si="72"/>
        <v>7.3029275402673974</v>
      </c>
      <c r="L956" s="77">
        <f t="shared" si="73"/>
        <v>53.332750658396023</v>
      </c>
      <c r="M956" s="67">
        <f t="shared" si="74"/>
        <v>0.13264307298234046</v>
      </c>
    </row>
    <row r="957" spans="7:13" x14ac:dyDescent="0.3">
      <c r="G957" s="68">
        <v>44846</v>
      </c>
      <c r="H957" s="70">
        <v>53.607593540000003</v>
      </c>
      <c r="I957" s="75">
        <f t="shared" si="70"/>
        <v>61.629618736240666</v>
      </c>
      <c r="J957" s="82">
        <f t="shared" si="71"/>
        <v>-8.0220251962406621</v>
      </c>
      <c r="K957" s="82">
        <f t="shared" si="72"/>
        <v>8.0220251962406621</v>
      </c>
      <c r="L957" s="77">
        <f t="shared" si="73"/>
        <v>64.352888249120028</v>
      </c>
      <c r="M957" s="67">
        <f t="shared" si="74"/>
        <v>0.14964344911798594</v>
      </c>
    </row>
    <row r="958" spans="7:13" x14ac:dyDescent="0.3">
      <c r="G958" s="68">
        <v>44847</v>
      </c>
      <c r="H958" s="70">
        <v>55.275382999999998</v>
      </c>
      <c r="I958" s="75">
        <f t="shared" si="70"/>
        <v>60.827416216616605</v>
      </c>
      <c r="J958" s="82">
        <f t="shared" si="71"/>
        <v>-5.5520332166166071</v>
      </c>
      <c r="K958" s="82">
        <f t="shared" si="72"/>
        <v>5.5520332166166071</v>
      </c>
      <c r="L958" s="77">
        <f t="shared" si="73"/>
        <v>30.825072838414147</v>
      </c>
      <c r="M958" s="67">
        <f t="shared" si="74"/>
        <v>0.1004431433178239</v>
      </c>
    </row>
    <row r="959" spans="7:13" x14ac:dyDescent="0.3">
      <c r="G959" s="68">
        <v>44848</v>
      </c>
      <c r="H959" s="70">
        <v>54.640037540000002</v>
      </c>
      <c r="I959" s="75">
        <f t="shared" si="70"/>
        <v>60.272212894954947</v>
      </c>
      <c r="J959" s="82">
        <f t="shared" si="71"/>
        <v>-5.6321753549549456</v>
      </c>
      <c r="K959" s="82">
        <f t="shared" si="72"/>
        <v>5.6321753549549456</v>
      </c>
      <c r="L959" s="77">
        <f t="shared" si="73"/>
        <v>31.721399228961868</v>
      </c>
      <c r="M959" s="67">
        <f t="shared" si="74"/>
        <v>0.10307780903027076</v>
      </c>
    </row>
    <row r="960" spans="7:13" x14ac:dyDescent="0.3">
      <c r="G960" s="68">
        <v>44851</v>
      </c>
      <c r="H960" s="70">
        <v>57.588451390000003</v>
      </c>
      <c r="I960" s="75">
        <f t="shared" si="70"/>
        <v>59.70899535945945</v>
      </c>
      <c r="J960" s="82">
        <f t="shared" si="71"/>
        <v>-2.1205439694594475</v>
      </c>
      <c r="K960" s="82">
        <f t="shared" si="72"/>
        <v>2.1205439694594475</v>
      </c>
      <c r="L960" s="77">
        <f t="shared" si="73"/>
        <v>4.4967067264108298</v>
      </c>
      <c r="M960" s="67">
        <f t="shared" si="74"/>
        <v>3.6822382235957664E-2</v>
      </c>
    </row>
    <row r="961" spans="7:13" x14ac:dyDescent="0.3">
      <c r="G961" s="68">
        <v>44852</v>
      </c>
      <c r="H961" s="70">
        <v>58.035182949999999</v>
      </c>
      <c r="I961" s="75">
        <f t="shared" si="70"/>
        <v>59.496940962513506</v>
      </c>
      <c r="J961" s="82">
        <f t="shared" si="71"/>
        <v>-1.4617580125135063</v>
      </c>
      <c r="K961" s="82">
        <f t="shared" si="72"/>
        <v>1.4617580125135063</v>
      </c>
      <c r="L961" s="77">
        <f t="shared" si="73"/>
        <v>2.1367364871474361</v>
      </c>
      <c r="M961" s="67">
        <f t="shared" si="74"/>
        <v>2.5187445584049915E-2</v>
      </c>
    </row>
    <row r="962" spans="7:13" x14ac:dyDescent="0.3">
      <c r="G962" s="68">
        <v>44853</v>
      </c>
      <c r="H962" s="70">
        <v>56.000080109999999</v>
      </c>
      <c r="I962" s="75">
        <f t="shared" si="70"/>
        <v>59.35076516126216</v>
      </c>
      <c r="J962" s="82">
        <f t="shared" si="71"/>
        <v>-3.3506850512621611</v>
      </c>
      <c r="K962" s="82">
        <f t="shared" si="72"/>
        <v>3.3506850512621611</v>
      </c>
      <c r="L962" s="77">
        <f t="shared" si="73"/>
        <v>11.227090312751711</v>
      </c>
      <c r="M962" s="67">
        <f t="shared" si="74"/>
        <v>5.9833576035614018E-2</v>
      </c>
    </row>
    <row r="963" spans="7:13" x14ac:dyDescent="0.3">
      <c r="G963" s="68">
        <v>44854</v>
      </c>
      <c r="H963" s="70">
        <v>53.548027040000001</v>
      </c>
      <c r="I963" s="75">
        <f t="shared" si="70"/>
        <v>59.015696656135944</v>
      </c>
      <c r="J963" s="82">
        <f t="shared" si="71"/>
        <v>-5.467669616135943</v>
      </c>
      <c r="K963" s="82">
        <f t="shared" si="72"/>
        <v>5.467669616135943</v>
      </c>
      <c r="L963" s="77">
        <f t="shared" si="73"/>
        <v>29.89541103121617</v>
      </c>
      <c r="M963" s="67">
        <f t="shared" si="74"/>
        <v>0.10210776976062315</v>
      </c>
    </row>
    <row r="964" spans="7:13" x14ac:dyDescent="0.3">
      <c r="G964" s="68">
        <v>44855</v>
      </c>
      <c r="H964" s="70">
        <v>51.373943330000003</v>
      </c>
      <c r="I964" s="75">
        <f t="shared" si="70"/>
        <v>58.468929694522352</v>
      </c>
      <c r="J964" s="82">
        <f t="shared" si="71"/>
        <v>-7.0949863645223488</v>
      </c>
      <c r="K964" s="82">
        <f t="shared" si="72"/>
        <v>7.0949863645223488</v>
      </c>
      <c r="L964" s="77">
        <f t="shared" si="73"/>
        <v>50.338831512758055</v>
      </c>
      <c r="M964" s="67">
        <f t="shared" si="74"/>
        <v>0.13810476487949885</v>
      </c>
    </row>
    <row r="965" spans="7:13" x14ac:dyDescent="0.3">
      <c r="G965" s="68">
        <v>44858</v>
      </c>
      <c r="H965" s="70">
        <v>50.986778260000001</v>
      </c>
      <c r="I965" s="75">
        <f t="shared" si="70"/>
        <v>57.75943105807012</v>
      </c>
      <c r="J965" s="82">
        <f t="shared" si="71"/>
        <v>-6.7726527980701192</v>
      </c>
      <c r="K965" s="82">
        <f t="shared" si="72"/>
        <v>6.7726527980701192</v>
      </c>
      <c r="L965" s="77">
        <f t="shared" si="73"/>
        <v>45.868825923207012</v>
      </c>
      <c r="M965" s="67">
        <f t="shared" si="74"/>
        <v>0.13283155024100396</v>
      </c>
    </row>
    <row r="966" spans="7:13" x14ac:dyDescent="0.3">
      <c r="G966" s="68">
        <v>44859</v>
      </c>
      <c r="H966" s="70">
        <v>49.735935210000001</v>
      </c>
      <c r="I966" s="75">
        <f t="shared" ref="I966:I1029" si="75">alpha*H965+(1-alpha)*I965</f>
        <v>57.082165778263111</v>
      </c>
      <c r="J966" s="82">
        <f t="shared" ref="J966:J1029" si="76">H966-I966</f>
        <v>-7.3462305682631097</v>
      </c>
      <c r="K966" s="82">
        <f t="shared" ref="K966:K1029" si="77">ABS(J966)</f>
        <v>7.3462305682631097</v>
      </c>
      <c r="L966" s="77">
        <f t="shared" ref="L966:L1029" si="78">J966^2</f>
        <v>53.967103562083331</v>
      </c>
      <c r="M966" s="67">
        <f t="shared" ref="M966:M1029" si="79">K966/H966</f>
        <v>0.1477046834898173</v>
      </c>
    </row>
    <row r="967" spans="7:13" x14ac:dyDescent="0.3">
      <c r="G967" s="68">
        <v>44860</v>
      </c>
      <c r="H967" s="70">
        <v>50.609539030000001</v>
      </c>
      <c r="I967" s="75">
        <f t="shared" si="75"/>
        <v>56.347542721436795</v>
      </c>
      <c r="J967" s="82">
        <f t="shared" si="76"/>
        <v>-5.7380036914367949</v>
      </c>
      <c r="K967" s="82">
        <f t="shared" si="77"/>
        <v>5.7380036914367949</v>
      </c>
      <c r="L967" s="77">
        <f t="shared" si="78"/>
        <v>32.924686362942282</v>
      </c>
      <c r="M967" s="67">
        <f t="shared" si="79"/>
        <v>0.11337790861986428</v>
      </c>
    </row>
    <row r="968" spans="7:13" x14ac:dyDescent="0.3">
      <c r="G968" s="68">
        <v>44861</v>
      </c>
      <c r="H968" s="70">
        <v>49.041023250000002</v>
      </c>
      <c r="I968" s="75">
        <f t="shared" si="75"/>
        <v>55.773742352293112</v>
      </c>
      <c r="J968" s="82">
        <f t="shared" si="76"/>
        <v>-6.7327191022931103</v>
      </c>
      <c r="K968" s="82">
        <f t="shared" si="77"/>
        <v>6.7327191022931103</v>
      </c>
      <c r="L968" s="77">
        <f t="shared" si="78"/>
        <v>45.329506510382544</v>
      </c>
      <c r="M968" s="67">
        <f t="shared" si="79"/>
        <v>0.13728749230967791</v>
      </c>
    </row>
    <row r="969" spans="7:13" x14ac:dyDescent="0.3">
      <c r="G969" s="68">
        <v>44862</v>
      </c>
      <c r="H969" s="70">
        <v>49.636657710000001</v>
      </c>
      <c r="I969" s="75">
        <f t="shared" si="75"/>
        <v>55.100470442063809</v>
      </c>
      <c r="J969" s="82">
        <f t="shared" si="76"/>
        <v>-5.4638127320638077</v>
      </c>
      <c r="K969" s="82">
        <f t="shared" si="77"/>
        <v>5.4638127320638077</v>
      </c>
      <c r="L969" s="77">
        <f t="shared" si="78"/>
        <v>29.85324957106257</v>
      </c>
      <c r="M969" s="67">
        <f t="shared" si="79"/>
        <v>0.11007616113046721</v>
      </c>
    </row>
    <row r="970" spans="7:13" x14ac:dyDescent="0.3">
      <c r="G970" s="68">
        <v>44865</v>
      </c>
      <c r="H970" s="70">
        <v>48.40567017</v>
      </c>
      <c r="I970" s="75">
        <f t="shared" si="75"/>
        <v>54.554089168857431</v>
      </c>
      <c r="J970" s="82">
        <f t="shared" si="76"/>
        <v>-6.14841899885743</v>
      </c>
      <c r="K970" s="82">
        <f t="shared" si="77"/>
        <v>6.14841899885743</v>
      </c>
      <c r="L970" s="77">
        <f t="shared" si="78"/>
        <v>37.803056185511004</v>
      </c>
      <c r="M970" s="67">
        <f t="shared" si="79"/>
        <v>0.12701856987547686</v>
      </c>
    </row>
    <row r="971" spans="7:13" x14ac:dyDescent="0.3">
      <c r="G971" s="68">
        <v>44866</v>
      </c>
      <c r="H971" s="70">
        <v>48.594291689999999</v>
      </c>
      <c r="I971" s="75">
        <f t="shared" si="75"/>
        <v>53.939247268971684</v>
      </c>
      <c r="J971" s="82">
        <f t="shared" si="76"/>
        <v>-5.3449555789716854</v>
      </c>
      <c r="K971" s="82">
        <f t="shared" si="77"/>
        <v>5.3449555789716854</v>
      </c>
      <c r="L971" s="77">
        <f t="shared" si="78"/>
        <v>28.568550141180545</v>
      </c>
      <c r="M971" s="67">
        <f t="shared" si="79"/>
        <v>0.10999142889187538</v>
      </c>
    </row>
    <row r="972" spans="7:13" x14ac:dyDescent="0.3">
      <c r="G972" s="68">
        <v>44867</v>
      </c>
      <c r="H972" s="70">
        <v>46.777584079999997</v>
      </c>
      <c r="I972" s="75">
        <f t="shared" si="75"/>
        <v>53.404751711074518</v>
      </c>
      <c r="J972" s="82">
        <f t="shared" si="76"/>
        <v>-6.6271676310745207</v>
      </c>
      <c r="K972" s="82">
        <f t="shared" si="77"/>
        <v>6.6271676310745207</v>
      </c>
      <c r="L972" s="77">
        <f t="shared" si="78"/>
        <v>43.919350810361877</v>
      </c>
      <c r="M972" s="67">
        <f t="shared" si="79"/>
        <v>0.14167400393617166</v>
      </c>
    </row>
    <row r="973" spans="7:13" x14ac:dyDescent="0.3">
      <c r="G973" s="68">
        <v>44868</v>
      </c>
      <c r="H973" s="70">
        <v>45.169361109999997</v>
      </c>
      <c r="I973" s="75">
        <f t="shared" si="75"/>
        <v>52.74203494796707</v>
      </c>
      <c r="J973" s="82">
        <f t="shared" si="76"/>
        <v>-7.5726738379670735</v>
      </c>
      <c r="K973" s="82">
        <f t="shared" si="77"/>
        <v>7.5726738379670735</v>
      </c>
      <c r="L973" s="77">
        <f t="shared" si="78"/>
        <v>57.345389056230964</v>
      </c>
      <c r="M973" s="67">
        <f t="shared" si="79"/>
        <v>0.16765067408249365</v>
      </c>
    </row>
    <row r="974" spans="7:13" x14ac:dyDescent="0.3">
      <c r="G974" s="68">
        <v>44869</v>
      </c>
      <c r="H974" s="70">
        <v>56.486518859999997</v>
      </c>
      <c r="I974" s="75">
        <f t="shared" si="75"/>
        <v>51.984767564170362</v>
      </c>
      <c r="J974" s="82">
        <f t="shared" si="76"/>
        <v>4.5017512958296351</v>
      </c>
      <c r="K974" s="82">
        <f t="shared" si="77"/>
        <v>4.5017512958296351</v>
      </c>
      <c r="L974" s="77">
        <f t="shared" si="78"/>
        <v>20.265764729503797</v>
      </c>
      <c r="M974" s="67">
        <f t="shared" si="79"/>
        <v>7.9696029896745443E-2</v>
      </c>
    </row>
    <row r="975" spans="7:13" x14ac:dyDescent="0.3">
      <c r="G975" s="68">
        <v>44872</v>
      </c>
      <c r="H975" s="70">
        <v>57.30056381</v>
      </c>
      <c r="I975" s="75">
        <f t="shared" si="75"/>
        <v>52.434942693753328</v>
      </c>
      <c r="J975" s="82">
        <f t="shared" si="76"/>
        <v>4.8656211162466718</v>
      </c>
      <c r="K975" s="82">
        <f t="shared" si="77"/>
        <v>4.8656211162466718</v>
      </c>
      <c r="L975" s="77">
        <f t="shared" si="78"/>
        <v>23.674268846865509</v>
      </c>
      <c r="M975" s="67">
        <f t="shared" si="79"/>
        <v>8.4914018165341887E-2</v>
      </c>
    </row>
    <row r="976" spans="7:13" x14ac:dyDescent="0.3">
      <c r="G976" s="68">
        <v>44873</v>
      </c>
      <c r="H976" s="70">
        <v>60.000793459999997</v>
      </c>
      <c r="I976" s="75">
        <f t="shared" si="75"/>
        <v>52.921504805377992</v>
      </c>
      <c r="J976" s="82">
        <f t="shared" si="76"/>
        <v>7.0792886546220046</v>
      </c>
      <c r="K976" s="82">
        <f t="shared" si="77"/>
        <v>7.0792886546220046</v>
      </c>
      <c r="L976" s="77">
        <f t="shared" si="78"/>
        <v>50.116327855459829</v>
      </c>
      <c r="M976" s="67">
        <f t="shared" si="79"/>
        <v>0.11798658394978508</v>
      </c>
    </row>
    <row r="977" spans="7:13" x14ac:dyDescent="0.3">
      <c r="G977" s="68">
        <v>44874</v>
      </c>
      <c r="H977" s="70">
        <v>61.321128850000001</v>
      </c>
      <c r="I977" s="75">
        <f t="shared" si="75"/>
        <v>53.629433670840193</v>
      </c>
      <c r="J977" s="82">
        <f t="shared" si="76"/>
        <v>7.691695179159808</v>
      </c>
      <c r="K977" s="82">
        <f t="shared" si="77"/>
        <v>7.691695179159808</v>
      </c>
      <c r="L977" s="77">
        <f t="shared" si="78"/>
        <v>59.162174729110234</v>
      </c>
      <c r="M977" s="67">
        <f t="shared" si="79"/>
        <v>0.12543303300848821</v>
      </c>
    </row>
    <row r="978" spans="7:13" x14ac:dyDescent="0.3">
      <c r="G978" s="68">
        <v>44875</v>
      </c>
      <c r="H978" s="70">
        <v>64.954536439999998</v>
      </c>
      <c r="I978" s="75">
        <f t="shared" si="75"/>
        <v>54.398603188756169</v>
      </c>
      <c r="J978" s="82">
        <f t="shared" si="76"/>
        <v>10.555933251243829</v>
      </c>
      <c r="K978" s="82">
        <f t="shared" si="77"/>
        <v>10.555933251243829</v>
      </c>
      <c r="L978" s="77">
        <f t="shared" si="78"/>
        <v>111.42772680471511</v>
      </c>
      <c r="M978" s="67">
        <f t="shared" si="79"/>
        <v>0.16251264083755856</v>
      </c>
    </row>
    <row r="979" spans="7:13" x14ac:dyDescent="0.3">
      <c r="G979" s="68">
        <v>44876</v>
      </c>
      <c r="H979" s="70">
        <v>70.275588990000003</v>
      </c>
      <c r="I979" s="75">
        <f t="shared" si="75"/>
        <v>55.454196513880554</v>
      </c>
      <c r="J979" s="82">
        <f t="shared" si="76"/>
        <v>14.821392476119449</v>
      </c>
      <c r="K979" s="82">
        <f t="shared" si="77"/>
        <v>14.821392476119449</v>
      </c>
      <c r="L979" s="77">
        <f t="shared" si="78"/>
        <v>219.67367493117021</v>
      </c>
      <c r="M979" s="67">
        <f t="shared" si="79"/>
        <v>0.21090385280482654</v>
      </c>
    </row>
    <row r="980" spans="7:13" x14ac:dyDescent="0.3">
      <c r="G980" s="68">
        <v>44879</v>
      </c>
      <c r="H980" s="70">
        <v>67.505859380000004</v>
      </c>
      <c r="I980" s="75">
        <f t="shared" si="75"/>
        <v>56.936335761492501</v>
      </c>
      <c r="J980" s="82">
        <f t="shared" si="76"/>
        <v>10.569523618507503</v>
      </c>
      <c r="K980" s="82">
        <f t="shared" si="77"/>
        <v>10.569523618507503</v>
      </c>
      <c r="L980" s="77">
        <f t="shared" si="78"/>
        <v>111.71482952218794</v>
      </c>
      <c r="M980" s="67">
        <f t="shared" si="79"/>
        <v>0.15657194376283937</v>
      </c>
    </row>
    <row r="981" spans="7:13" x14ac:dyDescent="0.3">
      <c r="G981" s="68">
        <v>44880</v>
      </c>
      <c r="H981" s="70">
        <v>67.257675169999999</v>
      </c>
      <c r="I981" s="75">
        <f t="shared" si="75"/>
        <v>57.993288123343255</v>
      </c>
      <c r="J981" s="82">
        <f t="shared" si="76"/>
        <v>9.2643870466567435</v>
      </c>
      <c r="K981" s="82">
        <f t="shared" si="77"/>
        <v>9.2643870466567435</v>
      </c>
      <c r="L981" s="77">
        <f t="shared" si="78"/>
        <v>85.828867350261262</v>
      </c>
      <c r="M981" s="67">
        <f t="shared" si="79"/>
        <v>0.13774468152876454</v>
      </c>
    </row>
    <row r="982" spans="7:13" x14ac:dyDescent="0.3">
      <c r="G982" s="68">
        <v>44881</v>
      </c>
      <c r="H982" s="70">
        <v>66.830795289999998</v>
      </c>
      <c r="I982" s="75">
        <f t="shared" si="75"/>
        <v>58.919726828008933</v>
      </c>
      <c r="J982" s="82">
        <f t="shared" si="76"/>
        <v>7.9110684619910643</v>
      </c>
      <c r="K982" s="82">
        <f t="shared" si="77"/>
        <v>7.9110684619910643</v>
      </c>
      <c r="L982" s="77">
        <f t="shared" si="78"/>
        <v>62.585004210309663</v>
      </c>
      <c r="M982" s="67">
        <f t="shared" si="79"/>
        <v>0.11837459703513076</v>
      </c>
    </row>
    <row r="983" spans="7:13" x14ac:dyDescent="0.3">
      <c r="G983" s="68">
        <v>44882</v>
      </c>
      <c r="H983" s="70">
        <v>66.552833559999996</v>
      </c>
      <c r="I983" s="75">
        <f t="shared" si="75"/>
        <v>59.710833674208047</v>
      </c>
      <c r="J983" s="82">
        <f t="shared" si="76"/>
        <v>6.8419998857919495</v>
      </c>
      <c r="K983" s="82">
        <f t="shared" si="77"/>
        <v>6.8419998857919495</v>
      </c>
      <c r="L983" s="77">
        <f t="shared" si="78"/>
        <v>46.812962437177049</v>
      </c>
      <c r="M983" s="67">
        <f t="shared" si="79"/>
        <v>0.10280553839414842</v>
      </c>
    </row>
    <row r="984" spans="7:13" x14ac:dyDescent="0.3">
      <c r="G984" s="68">
        <v>44883</v>
      </c>
      <c r="H984" s="70">
        <v>66.25501251</v>
      </c>
      <c r="I984" s="75">
        <f t="shared" si="75"/>
        <v>60.395033662787242</v>
      </c>
      <c r="J984" s="82">
        <f t="shared" si="76"/>
        <v>5.8599788472127585</v>
      </c>
      <c r="K984" s="82">
        <f t="shared" si="77"/>
        <v>5.8599788472127585</v>
      </c>
      <c r="L984" s="77">
        <f t="shared" si="78"/>
        <v>34.339352089780974</v>
      </c>
      <c r="M984" s="67">
        <f t="shared" si="79"/>
        <v>8.8445819043929702E-2</v>
      </c>
    </row>
    <row r="985" spans="7:13" x14ac:dyDescent="0.3">
      <c r="G985" s="68">
        <v>44886</v>
      </c>
      <c r="H985" s="70">
        <v>63.247032169999997</v>
      </c>
      <c r="I985" s="75">
        <f t="shared" si="75"/>
        <v>60.981031547508522</v>
      </c>
      <c r="J985" s="82">
        <f t="shared" si="76"/>
        <v>2.2660006224914753</v>
      </c>
      <c r="K985" s="82">
        <f t="shared" si="77"/>
        <v>2.2660006224914753</v>
      </c>
      <c r="L985" s="77">
        <f t="shared" si="78"/>
        <v>5.1347588211317534</v>
      </c>
      <c r="M985" s="67">
        <f t="shared" si="79"/>
        <v>3.5827777916926651E-2</v>
      </c>
    </row>
    <row r="986" spans="7:13" x14ac:dyDescent="0.3">
      <c r="G986" s="68">
        <v>44887</v>
      </c>
      <c r="H986" s="70">
        <v>63.20732117</v>
      </c>
      <c r="I986" s="75">
        <f t="shared" si="75"/>
        <v>61.207631609757669</v>
      </c>
      <c r="J986" s="82">
        <f t="shared" si="76"/>
        <v>1.9996895602423308</v>
      </c>
      <c r="K986" s="82">
        <f t="shared" si="77"/>
        <v>1.9996895602423308</v>
      </c>
      <c r="L986" s="77">
        <f t="shared" si="78"/>
        <v>3.9987583373421662</v>
      </c>
      <c r="M986" s="67">
        <f t="shared" si="79"/>
        <v>3.1636992728485393E-2</v>
      </c>
    </row>
    <row r="987" spans="7:13" x14ac:dyDescent="0.3">
      <c r="G987" s="68">
        <v>44888</v>
      </c>
      <c r="H987" s="70">
        <v>64.219909670000007</v>
      </c>
      <c r="I987" s="75">
        <f t="shared" si="75"/>
        <v>61.407600565781905</v>
      </c>
      <c r="J987" s="82">
        <f t="shared" si="76"/>
        <v>2.8123091042181017</v>
      </c>
      <c r="K987" s="82">
        <f t="shared" si="77"/>
        <v>2.8123091042181017</v>
      </c>
      <c r="L987" s="77">
        <f t="shared" si="78"/>
        <v>7.9090824976680212</v>
      </c>
      <c r="M987" s="67">
        <f t="shared" si="79"/>
        <v>4.3791857052889273E-2</v>
      </c>
    </row>
    <row r="988" spans="7:13" x14ac:dyDescent="0.3">
      <c r="G988" s="68">
        <v>44890</v>
      </c>
      <c r="H988" s="70">
        <v>63.892307279999997</v>
      </c>
      <c r="I988" s="75">
        <f t="shared" si="75"/>
        <v>61.688831476203717</v>
      </c>
      <c r="J988" s="82">
        <f t="shared" si="76"/>
        <v>2.2034758037962803</v>
      </c>
      <c r="K988" s="82">
        <f t="shared" si="77"/>
        <v>2.2034758037962803</v>
      </c>
      <c r="L988" s="77">
        <f t="shared" si="78"/>
        <v>4.8553056179156631</v>
      </c>
      <c r="M988" s="67">
        <f t="shared" si="79"/>
        <v>3.4487341240312781E-2</v>
      </c>
    </row>
    <row r="989" spans="7:13" x14ac:dyDescent="0.3">
      <c r="G989" s="68">
        <v>44893</v>
      </c>
      <c r="H989" s="70">
        <v>61.886989589999999</v>
      </c>
      <c r="I989" s="75">
        <f t="shared" si="75"/>
        <v>61.909179056583348</v>
      </c>
      <c r="J989" s="82">
        <f t="shared" si="76"/>
        <v>-2.218946658334886E-2</v>
      </c>
      <c r="K989" s="82">
        <f t="shared" si="77"/>
        <v>2.218946658334886E-2</v>
      </c>
      <c r="L989" s="77">
        <f t="shared" si="78"/>
        <v>4.923724272535557E-4</v>
      </c>
      <c r="M989" s="67">
        <f t="shared" si="79"/>
        <v>3.5854816546019783E-4</v>
      </c>
    </row>
    <row r="990" spans="7:13" x14ac:dyDescent="0.3">
      <c r="G990" s="68">
        <v>44894</v>
      </c>
      <c r="H990" s="70">
        <v>62.135173799999997</v>
      </c>
      <c r="I990" s="75">
        <f t="shared" si="75"/>
        <v>61.906960109925016</v>
      </c>
      <c r="J990" s="82">
        <f t="shared" si="76"/>
        <v>0.22821369007498049</v>
      </c>
      <c r="K990" s="82">
        <f t="shared" si="77"/>
        <v>0.22821369007498049</v>
      </c>
      <c r="L990" s="77">
        <f t="shared" si="78"/>
        <v>5.2081488337639252E-2</v>
      </c>
      <c r="M990" s="67">
        <f t="shared" si="79"/>
        <v>3.6728583203058571E-3</v>
      </c>
    </row>
    <row r="991" spans="7:13" x14ac:dyDescent="0.3">
      <c r="G991" s="68">
        <v>44895</v>
      </c>
      <c r="H991" s="70">
        <v>64.041221620000002</v>
      </c>
      <c r="I991" s="75">
        <f t="shared" si="75"/>
        <v>61.929781478932512</v>
      </c>
      <c r="J991" s="82">
        <f t="shared" si="76"/>
        <v>2.1114401410674901</v>
      </c>
      <c r="K991" s="82">
        <f t="shared" si="77"/>
        <v>2.1114401410674901</v>
      </c>
      <c r="L991" s="77">
        <f t="shared" si="78"/>
        <v>4.4581794693111023</v>
      </c>
      <c r="M991" s="67">
        <f t="shared" si="79"/>
        <v>3.2970016618297765E-2</v>
      </c>
    </row>
    <row r="992" spans="7:13" x14ac:dyDescent="0.3">
      <c r="G992" s="68">
        <v>44896</v>
      </c>
      <c r="H992" s="70">
        <v>65.282135010000005</v>
      </c>
      <c r="I992" s="75">
        <f t="shared" si="75"/>
        <v>62.140925493039262</v>
      </c>
      <c r="J992" s="82">
        <f t="shared" si="76"/>
        <v>3.1412095169607426</v>
      </c>
      <c r="K992" s="82">
        <f t="shared" si="77"/>
        <v>3.1412095169607426</v>
      </c>
      <c r="L992" s="77">
        <f t="shared" si="78"/>
        <v>9.8671972294447414</v>
      </c>
      <c r="M992" s="67">
        <f t="shared" si="79"/>
        <v>4.8117444634425147E-2</v>
      </c>
    </row>
    <row r="993" spans="7:13" x14ac:dyDescent="0.3">
      <c r="G993" s="68">
        <v>44897</v>
      </c>
      <c r="H993" s="70">
        <v>65.053810119999994</v>
      </c>
      <c r="I993" s="75">
        <f t="shared" si="75"/>
        <v>62.455046444735338</v>
      </c>
      <c r="J993" s="82">
        <f t="shared" si="76"/>
        <v>2.5987636752646566</v>
      </c>
      <c r="K993" s="82">
        <f t="shared" si="77"/>
        <v>2.5987636752646566</v>
      </c>
      <c r="L993" s="77">
        <f t="shared" si="78"/>
        <v>6.7535726398750651</v>
      </c>
      <c r="M993" s="67">
        <f t="shared" si="79"/>
        <v>3.9947908823032931E-2</v>
      </c>
    </row>
    <row r="994" spans="7:13" x14ac:dyDescent="0.3">
      <c r="G994" s="68">
        <v>44900</v>
      </c>
      <c r="H994" s="70">
        <v>63.68383789</v>
      </c>
      <c r="I994" s="75">
        <f t="shared" si="75"/>
        <v>62.714922812261804</v>
      </c>
      <c r="J994" s="82">
        <f t="shared" si="76"/>
        <v>0.96891507773819541</v>
      </c>
      <c r="K994" s="82">
        <f t="shared" si="77"/>
        <v>0.96891507773819541</v>
      </c>
      <c r="L994" s="77">
        <f t="shared" si="78"/>
        <v>0.93879642786841322</v>
      </c>
      <c r="M994" s="67">
        <f t="shared" si="79"/>
        <v>1.5214458013849382E-2</v>
      </c>
    </row>
    <row r="995" spans="7:13" x14ac:dyDescent="0.3">
      <c r="G995" s="68">
        <v>44901</v>
      </c>
      <c r="H995" s="70">
        <v>61.648731230000003</v>
      </c>
      <c r="I995" s="75">
        <f t="shared" si="75"/>
        <v>62.811814320035623</v>
      </c>
      <c r="J995" s="82">
        <f t="shared" si="76"/>
        <v>-1.1630830900356202</v>
      </c>
      <c r="K995" s="82">
        <f t="shared" si="77"/>
        <v>1.1630830900356202</v>
      </c>
      <c r="L995" s="77">
        <f t="shared" si="78"/>
        <v>1.3527622743268064</v>
      </c>
      <c r="M995" s="67">
        <f t="shared" si="79"/>
        <v>1.8866294031200295E-2</v>
      </c>
    </row>
    <row r="996" spans="7:13" x14ac:dyDescent="0.3">
      <c r="G996" s="68">
        <v>44902</v>
      </c>
      <c r="H996" s="70">
        <v>61.122581480000001</v>
      </c>
      <c r="I996" s="75">
        <f t="shared" si="75"/>
        <v>62.695506011032059</v>
      </c>
      <c r="J996" s="82">
        <f t="shared" si="76"/>
        <v>-1.5729245310320579</v>
      </c>
      <c r="K996" s="82">
        <f t="shared" si="77"/>
        <v>1.5729245310320579</v>
      </c>
      <c r="L996" s="77">
        <f t="shared" si="78"/>
        <v>2.474091580322419</v>
      </c>
      <c r="M996" s="67">
        <f t="shared" si="79"/>
        <v>2.5733934872281802E-2</v>
      </c>
    </row>
    <row r="997" spans="7:13" x14ac:dyDescent="0.3">
      <c r="G997" s="68">
        <v>44903</v>
      </c>
      <c r="H997" s="70">
        <v>61.589168549999997</v>
      </c>
      <c r="I997" s="75">
        <f t="shared" si="75"/>
        <v>62.538213557928856</v>
      </c>
      <c r="J997" s="82">
        <f t="shared" si="76"/>
        <v>-0.94904500792885926</v>
      </c>
      <c r="K997" s="82">
        <f t="shared" si="77"/>
        <v>0.94904500792885926</v>
      </c>
      <c r="L997" s="77">
        <f t="shared" si="78"/>
        <v>0.90068642707468849</v>
      </c>
      <c r="M997" s="67">
        <f t="shared" si="79"/>
        <v>1.5409284299046757E-2</v>
      </c>
    </row>
    <row r="998" spans="7:13" x14ac:dyDescent="0.3">
      <c r="G998" s="68">
        <v>44904</v>
      </c>
      <c r="H998" s="70">
        <v>61.668586730000001</v>
      </c>
      <c r="I998" s="75">
        <f t="shared" si="75"/>
        <v>62.44330905713597</v>
      </c>
      <c r="J998" s="82">
        <f t="shared" si="76"/>
        <v>-0.77472232713596867</v>
      </c>
      <c r="K998" s="82">
        <f t="shared" si="77"/>
        <v>0.77472232713596867</v>
      </c>
      <c r="L998" s="77">
        <f t="shared" si="78"/>
        <v>0.60019468416297084</v>
      </c>
      <c r="M998" s="67">
        <f t="shared" si="79"/>
        <v>1.256267361092432E-2</v>
      </c>
    </row>
    <row r="999" spans="7:13" x14ac:dyDescent="0.3">
      <c r="G999" s="68">
        <v>44907</v>
      </c>
      <c r="H999" s="70">
        <v>61.738075260000002</v>
      </c>
      <c r="I999" s="75">
        <f t="shared" si="75"/>
        <v>62.365836824422374</v>
      </c>
      <c r="J999" s="82">
        <f t="shared" si="76"/>
        <v>-0.62776156442237152</v>
      </c>
      <c r="K999" s="82">
        <f t="shared" si="77"/>
        <v>0.62776156442237152</v>
      </c>
      <c r="L999" s="77">
        <f t="shared" si="78"/>
        <v>0.39408458176602329</v>
      </c>
      <c r="M999" s="67">
        <f t="shared" si="79"/>
        <v>1.0168142783503606E-2</v>
      </c>
    </row>
    <row r="1000" spans="7:13" x14ac:dyDescent="0.3">
      <c r="G1000" s="68">
        <v>44908</v>
      </c>
      <c r="H1000" s="70">
        <v>64.964462280000006</v>
      </c>
      <c r="I1000" s="75">
        <f t="shared" si="75"/>
        <v>62.303060667980134</v>
      </c>
      <c r="J1000" s="82">
        <f t="shared" si="76"/>
        <v>2.6614016120198727</v>
      </c>
      <c r="K1000" s="82">
        <f t="shared" si="77"/>
        <v>2.6614016120198727</v>
      </c>
      <c r="L1000" s="77">
        <f t="shared" si="78"/>
        <v>7.0830585404619768</v>
      </c>
      <c r="M1000" s="67">
        <f t="shared" si="79"/>
        <v>4.0967038263921923E-2</v>
      </c>
    </row>
    <row r="1001" spans="7:13" x14ac:dyDescent="0.3">
      <c r="G1001" s="68">
        <v>44909</v>
      </c>
      <c r="H1001" s="70">
        <v>65.014099119999997</v>
      </c>
      <c r="I1001" s="75">
        <f t="shared" si="75"/>
        <v>62.569200829182122</v>
      </c>
      <c r="J1001" s="82">
        <f t="shared" si="76"/>
        <v>2.4448982908178749</v>
      </c>
      <c r="K1001" s="82">
        <f t="shared" si="77"/>
        <v>2.4448982908178749</v>
      </c>
      <c r="L1001" s="77">
        <f t="shared" si="78"/>
        <v>5.9775276524441656</v>
      </c>
      <c r="M1001" s="67">
        <f t="shared" si="79"/>
        <v>3.7605662831768159E-2</v>
      </c>
    </row>
    <row r="1002" spans="7:13" x14ac:dyDescent="0.3">
      <c r="G1002" s="68">
        <v>44910</v>
      </c>
      <c r="H1002" s="70">
        <v>62.313861850000002</v>
      </c>
      <c r="I1002" s="75">
        <f t="shared" si="75"/>
        <v>62.813690658263909</v>
      </c>
      <c r="J1002" s="82">
        <f t="shared" si="76"/>
        <v>-0.49982880826390641</v>
      </c>
      <c r="K1002" s="82">
        <f t="shared" si="77"/>
        <v>0.49982880826390641</v>
      </c>
      <c r="L1002" s="77">
        <f t="shared" si="78"/>
        <v>0.24982883757051691</v>
      </c>
      <c r="M1002" s="67">
        <f t="shared" si="79"/>
        <v>8.0211496033912779E-3</v>
      </c>
    </row>
    <row r="1003" spans="7:13" x14ac:dyDescent="0.3">
      <c r="G1003" s="68">
        <v>44911</v>
      </c>
      <c r="H1003" s="70">
        <v>63.743396760000003</v>
      </c>
      <c r="I1003" s="75">
        <f t="shared" si="75"/>
        <v>62.763707777437517</v>
      </c>
      <c r="J1003" s="82">
        <f t="shared" si="76"/>
        <v>0.97968898256248593</v>
      </c>
      <c r="K1003" s="82">
        <f t="shared" si="77"/>
        <v>0.97968898256248593</v>
      </c>
      <c r="L1003" s="77">
        <f t="shared" si="78"/>
        <v>0.95979050255431886</v>
      </c>
      <c r="M1003" s="67">
        <f t="shared" si="79"/>
        <v>1.5369262266507523E-2</v>
      </c>
    </row>
    <row r="1004" spans="7:13" x14ac:dyDescent="0.3">
      <c r="G1004" s="68">
        <v>44914</v>
      </c>
      <c r="H1004" s="70">
        <v>63.624267580000001</v>
      </c>
      <c r="I1004" s="75">
        <f t="shared" si="75"/>
        <v>62.861676675693765</v>
      </c>
      <c r="J1004" s="82">
        <f t="shared" si="76"/>
        <v>0.76259090430623644</v>
      </c>
      <c r="K1004" s="82">
        <f t="shared" si="77"/>
        <v>0.76259090430623644</v>
      </c>
      <c r="L1004" s="77">
        <f t="shared" si="78"/>
        <v>0.5815448873306035</v>
      </c>
      <c r="M1004" s="67">
        <f t="shared" si="79"/>
        <v>1.198584963429824E-2</v>
      </c>
    </row>
    <row r="1005" spans="7:13" x14ac:dyDescent="0.3">
      <c r="G1005" s="68">
        <v>44915</v>
      </c>
      <c r="H1005" s="70">
        <v>62.552116390000002</v>
      </c>
      <c r="I1005" s="75">
        <f t="shared" si="75"/>
        <v>62.93793576612439</v>
      </c>
      <c r="J1005" s="82">
        <f t="shared" si="76"/>
        <v>-0.38581937612438821</v>
      </c>
      <c r="K1005" s="82">
        <f t="shared" si="77"/>
        <v>0.38581937612438821</v>
      </c>
      <c r="L1005" s="77">
        <f t="shared" si="78"/>
        <v>0.14885659099301216</v>
      </c>
      <c r="M1005" s="67">
        <f t="shared" si="79"/>
        <v>6.1679667833919663E-3</v>
      </c>
    </row>
    <row r="1006" spans="7:13" x14ac:dyDescent="0.3">
      <c r="G1006" s="68">
        <v>44916</v>
      </c>
      <c r="H1006" s="70">
        <v>66.215301510000003</v>
      </c>
      <c r="I1006" s="75">
        <f t="shared" si="75"/>
        <v>62.899353828511956</v>
      </c>
      <c r="J1006" s="82">
        <f t="shared" si="76"/>
        <v>3.3159476814880477</v>
      </c>
      <c r="K1006" s="82">
        <f t="shared" si="77"/>
        <v>3.3159476814880477</v>
      </c>
      <c r="L1006" s="77">
        <f t="shared" si="78"/>
        <v>10.995509026365959</v>
      </c>
      <c r="M1006" s="67">
        <f t="shared" si="79"/>
        <v>5.0078269008369085E-2</v>
      </c>
    </row>
    <row r="1007" spans="7:13" x14ac:dyDescent="0.3">
      <c r="G1007" s="68">
        <v>44917</v>
      </c>
      <c r="H1007" s="70">
        <v>65.9174881</v>
      </c>
      <c r="I1007" s="75">
        <f t="shared" si="75"/>
        <v>63.23094859666076</v>
      </c>
      <c r="J1007" s="82">
        <f t="shared" si="76"/>
        <v>2.6865395033392403</v>
      </c>
      <c r="K1007" s="82">
        <f t="shared" si="77"/>
        <v>2.6865395033392403</v>
      </c>
      <c r="L1007" s="77">
        <f t="shared" si="78"/>
        <v>7.2174945030022517</v>
      </c>
      <c r="M1007" s="67">
        <f t="shared" si="79"/>
        <v>4.0756096459009947E-2</v>
      </c>
    </row>
    <row r="1008" spans="7:13" x14ac:dyDescent="0.3">
      <c r="G1008" s="68">
        <v>44918</v>
      </c>
      <c r="H1008" s="70">
        <v>66.433708190000004</v>
      </c>
      <c r="I1008" s="75">
        <f t="shared" si="75"/>
        <v>63.49960254699468</v>
      </c>
      <c r="J1008" s="82">
        <f t="shared" si="76"/>
        <v>2.9341056430053243</v>
      </c>
      <c r="K1008" s="82">
        <f t="shared" si="77"/>
        <v>2.9341056430053243</v>
      </c>
      <c r="L1008" s="77">
        <f t="shared" si="78"/>
        <v>8.608975924315688</v>
      </c>
      <c r="M1008" s="67">
        <f t="shared" si="79"/>
        <v>4.4165917016310452E-2</v>
      </c>
    </row>
    <row r="1009" spans="7:13" x14ac:dyDescent="0.3">
      <c r="G1009" s="68">
        <v>44922</v>
      </c>
      <c r="H1009" s="70">
        <v>66.691818240000003</v>
      </c>
      <c r="I1009" s="75">
        <f t="shared" si="75"/>
        <v>63.79301311129521</v>
      </c>
      <c r="J1009" s="82">
        <f t="shared" si="76"/>
        <v>2.8988051287047938</v>
      </c>
      <c r="K1009" s="82">
        <f t="shared" si="77"/>
        <v>2.8988051287047938</v>
      </c>
      <c r="L1009" s="77">
        <f t="shared" si="78"/>
        <v>8.4030711742052162</v>
      </c>
      <c r="M1009" s="67">
        <f t="shared" si="79"/>
        <v>4.3465678477576229E-2</v>
      </c>
    </row>
    <row r="1010" spans="7:13" x14ac:dyDescent="0.3">
      <c r="G1010" s="68">
        <v>44923</v>
      </c>
      <c r="H1010" s="70">
        <v>65.947273249999995</v>
      </c>
      <c r="I1010" s="75">
        <f t="shared" si="75"/>
        <v>64.082893624165692</v>
      </c>
      <c r="J1010" s="82">
        <f t="shared" si="76"/>
        <v>1.8643796258343031</v>
      </c>
      <c r="K1010" s="82">
        <f t="shared" si="77"/>
        <v>1.8643796258343031</v>
      </c>
      <c r="L1010" s="77">
        <f t="shared" si="78"/>
        <v>3.4759113892260558</v>
      </c>
      <c r="M1010" s="67">
        <f t="shared" si="79"/>
        <v>2.8270761381848388E-2</v>
      </c>
    </row>
    <row r="1011" spans="7:13" x14ac:dyDescent="0.3">
      <c r="G1011" s="68">
        <v>44924</v>
      </c>
      <c r="H1011" s="70">
        <v>67.833465579999995</v>
      </c>
      <c r="I1011" s="75">
        <f t="shared" si="75"/>
        <v>64.269331586749118</v>
      </c>
      <c r="J1011" s="82">
        <f t="shared" si="76"/>
        <v>3.5641339932508771</v>
      </c>
      <c r="K1011" s="82">
        <f t="shared" si="77"/>
        <v>3.5641339932508771</v>
      </c>
      <c r="L1011" s="77">
        <f t="shared" si="78"/>
        <v>12.703051121846443</v>
      </c>
      <c r="M1011" s="67">
        <f t="shared" si="79"/>
        <v>5.2542413435260567E-2</v>
      </c>
    </row>
    <row r="1012" spans="7:13" x14ac:dyDescent="0.3">
      <c r="G1012" s="68">
        <v>44925</v>
      </c>
      <c r="H1012" s="70">
        <v>67.247741700000006</v>
      </c>
      <c r="I1012" s="75">
        <f t="shared" si="75"/>
        <v>64.62574498607421</v>
      </c>
      <c r="J1012" s="82">
        <f t="shared" si="76"/>
        <v>2.621996713925796</v>
      </c>
      <c r="K1012" s="82">
        <f t="shared" si="77"/>
        <v>2.621996713925796</v>
      </c>
      <c r="L1012" s="77">
        <f t="shared" si="78"/>
        <v>6.8748667678376725</v>
      </c>
      <c r="M1012" s="67">
        <f t="shared" si="79"/>
        <v>3.8990108034003997E-2</v>
      </c>
    </row>
    <row r="1013" spans="7:13" x14ac:dyDescent="0.3">
      <c r="G1013" s="68">
        <v>44929</v>
      </c>
      <c r="H1013" s="70">
        <v>69.233207699999994</v>
      </c>
      <c r="I1013" s="75">
        <f t="shared" si="75"/>
        <v>64.88794465746679</v>
      </c>
      <c r="J1013" s="82">
        <f t="shared" si="76"/>
        <v>4.3452630425332046</v>
      </c>
      <c r="K1013" s="82">
        <f t="shared" si="77"/>
        <v>4.3452630425332046</v>
      </c>
      <c r="L1013" s="77">
        <f t="shared" si="78"/>
        <v>18.881310908804924</v>
      </c>
      <c r="M1013" s="67">
        <f t="shared" si="79"/>
        <v>6.2762699965629429E-2</v>
      </c>
    </row>
    <row r="1014" spans="7:13" x14ac:dyDescent="0.3">
      <c r="G1014" s="68">
        <v>44930</v>
      </c>
      <c r="H1014" s="70">
        <v>72.955963130000001</v>
      </c>
      <c r="I1014" s="75">
        <f t="shared" si="75"/>
        <v>65.322470961720114</v>
      </c>
      <c r="J1014" s="82">
        <f t="shared" si="76"/>
        <v>7.6334921682798864</v>
      </c>
      <c r="K1014" s="82">
        <f t="shared" si="77"/>
        <v>7.6334921682798864</v>
      </c>
      <c r="L1014" s="77">
        <f t="shared" si="78"/>
        <v>58.270202683190362</v>
      </c>
      <c r="M1014" s="67">
        <f t="shared" si="79"/>
        <v>0.10463150427714581</v>
      </c>
    </row>
    <row r="1015" spans="7:13" x14ac:dyDescent="0.3">
      <c r="G1015" s="68">
        <v>44931</v>
      </c>
      <c r="H1015" s="70">
        <v>72.459594730000006</v>
      </c>
      <c r="I1015" s="75">
        <f t="shared" si="75"/>
        <v>66.085820178548104</v>
      </c>
      <c r="J1015" s="82">
        <f t="shared" si="76"/>
        <v>6.373774551451902</v>
      </c>
      <c r="K1015" s="82">
        <f t="shared" si="77"/>
        <v>6.373774551451902</v>
      </c>
      <c r="L1015" s="77">
        <f t="shared" si="78"/>
        <v>40.625002032735892</v>
      </c>
      <c r="M1015" s="67">
        <f t="shared" si="79"/>
        <v>8.7963154847911493E-2</v>
      </c>
    </row>
    <row r="1016" spans="7:13" x14ac:dyDescent="0.3">
      <c r="G1016" s="68">
        <v>44932</v>
      </c>
      <c r="H1016" s="70">
        <v>74.782592769999994</v>
      </c>
      <c r="I1016" s="75">
        <f t="shared" si="75"/>
        <v>66.723197633693303</v>
      </c>
      <c r="J1016" s="82">
        <f t="shared" si="76"/>
        <v>8.0593951363066907</v>
      </c>
      <c r="K1016" s="82">
        <f t="shared" si="77"/>
        <v>8.0593951363066907</v>
      </c>
      <c r="L1016" s="77">
        <f t="shared" si="78"/>
        <v>64.953849963123943</v>
      </c>
      <c r="M1016" s="67">
        <f t="shared" si="79"/>
        <v>0.10777100442470645</v>
      </c>
    </row>
    <row r="1017" spans="7:13" x14ac:dyDescent="0.3">
      <c r="G1017" s="68">
        <v>44935</v>
      </c>
      <c r="H1017" s="70">
        <v>75.179695129999999</v>
      </c>
      <c r="I1017" s="75">
        <f t="shared" si="75"/>
        <v>67.529137147323979</v>
      </c>
      <c r="J1017" s="82">
        <f t="shared" si="76"/>
        <v>7.6505579826760197</v>
      </c>
      <c r="K1017" s="82">
        <f t="shared" si="77"/>
        <v>7.6505579826760197</v>
      </c>
      <c r="L1017" s="77">
        <f t="shared" si="78"/>
        <v>58.531037446287769</v>
      </c>
      <c r="M1017" s="67">
        <f t="shared" si="79"/>
        <v>0.1017636207415679</v>
      </c>
    </row>
    <row r="1018" spans="7:13" x14ac:dyDescent="0.3">
      <c r="G1018" s="68">
        <v>44936</v>
      </c>
      <c r="H1018" s="70">
        <v>75.120124820000001</v>
      </c>
      <c r="I1018" s="75">
        <f t="shared" si="75"/>
        <v>68.29419294559159</v>
      </c>
      <c r="J1018" s="82">
        <f t="shared" si="76"/>
        <v>6.8259318744084112</v>
      </c>
      <c r="K1018" s="82">
        <f t="shared" si="77"/>
        <v>6.8259318744084112</v>
      </c>
      <c r="L1018" s="77">
        <f t="shared" si="78"/>
        <v>46.593345954064723</v>
      </c>
      <c r="M1018" s="67">
        <f t="shared" si="79"/>
        <v>9.0866886746586897E-2</v>
      </c>
    </row>
    <row r="1019" spans="7:13" x14ac:dyDescent="0.3">
      <c r="G1019" s="68">
        <v>44937</v>
      </c>
      <c r="H1019" s="70">
        <v>77.55232239</v>
      </c>
      <c r="I1019" s="75">
        <f t="shared" si="75"/>
        <v>68.976786133032434</v>
      </c>
      <c r="J1019" s="82">
        <f t="shared" si="76"/>
        <v>8.5755362569675668</v>
      </c>
      <c r="K1019" s="82">
        <f t="shared" si="77"/>
        <v>8.5755362569675668</v>
      </c>
      <c r="L1019" s="77">
        <f t="shared" si="78"/>
        <v>73.539822094565309</v>
      </c>
      <c r="M1019" s="67">
        <f t="shared" si="79"/>
        <v>0.11057742686082785</v>
      </c>
    </row>
    <row r="1020" spans="7:13" x14ac:dyDescent="0.3">
      <c r="G1020" s="68">
        <v>44938</v>
      </c>
      <c r="H1020" s="70">
        <v>79.23003387</v>
      </c>
      <c r="I1020" s="75">
        <f t="shared" si="75"/>
        <v>69.834339758729186</v>
      </c>
      <c r="J1020" s="82">
        <f t="shared" si="76"/>
        <v>9.3956941112708137</v>
      </c>
      <c r="K1020" s="82">
        <f t="shared" si="77"/>
        <v>9.3956941112708137</v>
      </c>
      <c r="L1020" s="77">
        <f t="shared" si="78"/>
        <v>88.279067832569041</v>
      </c>
      <c r="M1020" s="67">
        <f t="shared" si="79"/>
        <v>0.11858753117141402</v>
      </c>
    </row>
    <row r="1021" spans="7:13" x14ac:dyDescent="0.3">
      <c r="G1021" s="68">
        <v>44939</v>
      </c>
      <c r="H1021" s="70">
        <v>79.249893189999995</v>
      </c>
      <c r="I1021" s="75">
        <f t="shared" si="75"/>
        <v>70.773909169856267</v>
      </c>
      <c r="J1021" s="82">
        <f t="shared" si="76"/>
        <v>8.4759840201437271</v>
      </c>
      <c r="K1021" s="82">
        <f t="shared" si="77"/>
        <v>8.4759840201437271</v>
      </c>
      <c r="L1021" s="77">
        <f t="shared" si="78"/>
        <v>71.842305109731811</v>
      </c>
      <c r="M1021" s="67">
        <f t="shared" si="79"/>
        <v>0.10695262389594304</v>
      </c>
    </row>
    <row r="1022" spans="7:13" x14ac:dyDescent="0.3">
      <c r="G1022" s="68">
        <v>44943</v>
      </c>
      <c r="H1022" s="70">
        <v>80.838264469999999</v>
      </c>
      <c r="I1022" s="75">
        <f t="shared" si="75"/>
        <v>71.621507571870637</v>
      </c>
      <c r="J1022" s="82">
        <f t="shared" si="76"/>
        <v>9.2167568981293613</v>
      </c>
      <c r="K1022" s="82">
        <f t="shared" si="77"/>
        <v>9.2167568981293613</v>
      </c>
      <c r="L1022" s="77">
        <f t="shared" si="78"/>
        <v>84.948607719215161</v>
      </c>
      <c r="M1022" s="67">
        <f t="shared" si="79"/>
        <v>0.11401477949282057</v>
      </c>
    </row>
    <row r="1023" spans="7:13" x14ac:dyDescent="0.3">
      <c r="G1023" s="68">
        <v>44944</v>
      </c>
      <c r="H1023" s="70">
        <v>79.567573550000006</v>
      </c>
      <c r="I1023" s="75">
        <f t="shared" si="75"/>
        <v>72.543183261683566</v>
      </c>
      <c r="J1023" s="82">
        <f t="shared" si="76"/>
        <v>7.0243902883164395</v>
      </c>
      <c r="K1023" s="82">
        <f t="shared" si="77"/>
        <v>7.0243902883164395</v>
      </c>
      <c r="L1023" s="77">
        <f t="shared" si="78"/>
        <v>49.342058922594312</v>
      </c>
      <c r="M1023" s="67">
        <f t="shared" si="79"/>
        <v>8.8282072393502553E-2</v>
      </c>
    </row>
    <row r="1024" spans="7:13" x14ac:dyDescent="0.3">
      <c r="G1024" s="68">
        <v>44945</v>
      </c>
      <c r="H1024" s="70">
        <v>77.879913329999994</v>
      </c>
      <c r="I1024" s="75">
        <f t="shared" si="75"/>
        <v>73.2456222905152</v>
      </c>
      <c r="J1024" s="82">
        <f t="shared" si="76"/>
        <v>4.6342910394847934</v>
      </c>
      <c r="K1024" s="82">
        <f t="shared" si="77"/>
        <v>4.6342910394847934</v>
      </c>
      <c r="L1024" s="77">
        <f t="shared" si="78"/>
        <v>21.476653438649048</v>
      </c>
      <c r="M1024" s="67">
        <f t="shared" si="79"/>
        <v>5.9505600883862642E-2</v>
      </c>
    </row>
    <row r="1025" spans="7:13" x14ac:dyDescent="0.3">
      <c r="G1025" s="68">
        <v>44946</v>
      </c>
      <c r="H1025" s="70">
        <v>79.418655400000006</v>
      </c>
      <c r="I1025" s="75">
        <f t="shared" si="75"/>
        <v>73.709051394463671</v>
      </c>
      <c r="J1025" s="82">
        <f t="shared" si="76"/>
        <v>5.7096040055363346</v>
      </c>
      <c r="K1025" s="82">
        <f t="shared" si="77"/>
        <v>5.7096040055363346</v>
      </c>
      <c r="L1025" s="77">
        <f t="shared" si="78"/>
        <v>32.599577900036557</v>
      </c>
      <c r="M1025" s="67">
        <f t="shared" si="79"/>
        <v>7.1892478873878465E-2</v>
      </c>
    </row>
    <row r="1026" spans="7:13" x14ac:dyDescent="0.3">
      <c r="G1026" s="68">
        <v>44949</v>
      </c>
      <c r="H1026" s="70">
        <v>80.570236210000004</v>
      </c>
      <c r="I1026" s="75">
        <f t="shared" si="75"/>
        <v>74.280011795017302</v>
      </c>
      <c r="J1026" s="82">
        <f t="shared" si="76"/>
        <v>6.2902244149827027</v>
      </c>
      <c r="K1026" s="82">
        <f t="shared" si="77"/>
        <v>6.2902244149827027</v>
      </c>
      <c r="L1026" s="77">
        <f t="shared" si="78"/>
        <v>39.566923190844484</v>
      </c>
      <c r="M1026" s="67">
        <f t="shared" si="79"/>
        <v>7.8071316541603847E-2</v>
      </c>
    </row>
    <row r="1027" spans="7:13" x14ac:dyDescent="0.3">
      <c r="G1027" s="68">
        <v>44950</v>
      </c>
      <c r="H1027" s="70">
        <v>80.391532900000001</v>
      </c>
      <c r="I1027" s="75">
        <f t="shared" si="75"/>
        <v>74.909034236515566</v>
      </c>
      <c r="J1027" s="82">
        <f t="shared" si="76"/>
        <v>5.482498663484435</v>
      </c>
      <c r="K1027" s="82">
        <f t="shared" si="77"/>
        <v>5.482498663484435</v>
      </c>
      <c r="L1027" s="77">
        <f t="shared" si="78"/>
        <v>30.057791595108615</v>
      </c>
      <c r="M1027" s="67">
        <f t="shared" si="79"/>
        <v>6.8197463908346925E-2</v>
      </c>
    </row>
    <row r="1028" spans="7:13" x14ac:dyDescent="0.3">
      <c r="G1028" s="68">
        <v>44951</v>
      </c>
      <c r="H1028" s="70">
        <v>79.42858124</v>
      </c>
      <c r="I1028" s="75">
        <f t="shared" si="75"/>
        <v>75.457284102864008</v>
      </c>
      <c r="J1028" s="82">
        <f t="shared" si="76"/>
        <v>3.9712971371359913</v>
      </c>
      <c r="K1028" s="82">
        <f t="shared" si="77"/>
        <v>3.9712971371359913</v>
      </c>
      <c r="L1028" s="77">
        <f t="shared" si="78"/>
        <v>15.77120095142452</v>
      </c>
      <c r="M1028" s="67">
        <f t="shared" si="79"/>
        <v>4.9998339075658295E-2</v>
      </c>
    </row>
    <row r="1029" spans="7:13" x14ac:dyDescent="0.3">
      <c r="G1029" s="68">
        <v>44952</v>
      </c>
      <c r="H1029" s="70">
        <v>79.051345830000002</v>
      </c>
      <c r="I1029" s="75">
        <f t="shared" si="75"/>
        <v>75.854413816577605</v>
      </c>
      <c r="J1029" s="82">
        <f t="shared" si="76"/>
        <v>3.1969320134223977</v>
      </c>
      <c r="K1029" s="82">
        <f t="shared" si="77"/>
        <v>3.1969320134223977</v>
      </c>
      <c r="L1029" s="77">
        <f t="shared" si="78"/>
        <v>10.220374298444986</v>
      </c>
      <c r="M1029" s="67">
        <f t="shared" si="79"/>
        <v>4.0441209189498221E-2</v>
      </c>
    </row>
    <row r="1030" spans="7:13" x14ac:dyDescent="0.3">
      <c r="G1030" s="68">
        <v>44953</v>
      </c>
      <c r="H1030" s="70">
        <v>79.924949650000002</v>
      </c>
      <c r="I1030" s="75">
        <f t="shared" ref="I1030:I1093" si="80">alpha*H1029+(1-alpha)*I1029</f>
        <v>76.174107017919852</v>
      </c>
      <c r="J1030" s="82">
        <f t="shared" ref="J1030:J1093" si="81">H1030-I1030</f>
        <v>3.7508426320801505</v>
      </c>
      <c r="K1030" s="82">
        <f t="shared" ref="K1030:K1093" si="82">ABS(J1030)</f>
        <v>3.7508426320801505</v>
      </c>
      <c r="L1030" s="77">
        <f t="shared" ref="L1030:L1093" si="83">J1030^2</f>
        <v>14.068820450629952</v>
      </c>
      <c r="M1030" s="67">
        <f t="shared" ref="M1030:M1093" si="84">K1030/H1030</f>
        <v>4.6929558898760597E-2</v>
      </c>
    </row>
    <row r="1031" spans="7:13" x14ac:dyDescent="0.3">
      <c r="G1031" s="68">
        <v>44956</v>
      </c>
      <c r="H1031" s="70">
        <v>79.061271669999996</v>
      </c>
      <c r="I1031" s="75">
        <f t="shared" si="80"/>
        <v>76.549191281127875</v>
      </c>
      <c r="J1031" s="82">
        <f t="shared" si="81"/>
        <v>2.5120803888721213</v>
      </c>
      <c r="K1031" s="82">
        <f t="shared" si="82"/>
        <v>2.5120803888721213</v>
      </c>
      <c r="L1031" s="77">
        <f t="shared" si="83"/>
        <v>6.3105478801559078</v>
      </c>
      <c r="M1031" s="67">
        <f t="shared" si="84"/>
        <v>3.1773842436502782E-2</v>
      </c>
    </row>
    <row r="1032" spans="7:13" x14ac:dyDescent="0.3">
      <c r="G1032" s="68">
        <v>44957</v>
      </c>
      <c r="H1032" s="70">
        <v>79.468292239999997</v>
      </c>
      <c r="I1032" s="75">
        <f t="shared" si="80"/>
        <v>76.800399320015089</v>
      </c>
      <c r="J1032" s="82">
        <f t="shared" si="81"/>
        <v>2.667892919984908</v>
      </c>
      <c r="K1032" s="82">
        <f t="shared" si="82"/>
        <v>2.667892919984908</v>
      </c>
      <c r="L1032" s="77">
        <f t="shared" si="83"/>
        <v>7.1176526325055987</v>
      </c>
      <c r="M1032" s="67">
        <f t="shared" si="84"/>
        <v>3.3571791274030129E-2</v>
      </c>
    </row>
    <row r="1033" spans="7:13" x14ac:dyDescent="0.3">
      <c r="G1033" s="68">
        <v>44958</v>
      </c>
      <c r="H1033" s="70">
        <v>81.275070189999994</v>
      </c>
      <c r="I1033" s="75">
        <f t="shared" si="80"/>
        <v>77.067188612013581</v>
      </c>
      <c r="J1033" s="82">
        <f t="shared" si="81"/>
        <v>4.2078815779864129</v>
      </c>
      <c r="K1033" s="82">
        <f t="shared" si="82"/>
        <v>4.2078815779864129</v>
      </c>
      <c r="L1033" s="77">
        <f t="shared" si="83"/>
        <v>17.706267374357424</v>
      </c>
      <c r="M1033" s="67">
        <f t="shared" si="84"/>
        <v>5.177333674581245E-2</v>
      </c>
    </row>
    <row r="1034" spans="7:13" x14ac:dyDescent="0.3">
      <c r="G1034" s="68">
        <v>44959</v>
      </c>
      <c r="H1034" s="70">
        <v>85.285713200000004</v>
      </c>
      <c r="I1034" s="75">
        <f t="shared" si="80"/>
        <v>77.487976769812235</v>
      </c>
      <c r="J1034" s="82">
        <f t="shared" si="81"/>
        <v>7.7977364301877685</v>
      </c>
      <c r="K1034" s="82">
        <f t="shared" si="82"/>
        <v>7.7977364301877685</v>
      </c>
      <c r="L1034" s="77">
        <f t="shared" si="83"/>
        <v>60.804693434677482</v>
      </c>
      <c r="M1034" s="67">
        <f t="shared" si="84"/>
        <v>9.1430746576529401E-2</v>
      </c>
    </row>
    <row r="1035" spans="7:13" x14ac:dyDescent="0.3">
      <c r="G1035" s="68">
        <v>44960</v>
      </c>
      <c r="H1035" s="70">
        <v>86.060043329999999</v>
      </c>
      <c r="I1035" s="75">
        <f t="shared" si="80"/>
        <v>78.267750412831006</v>
      </c>
      <c r="J1035" s="82">
        <f t="shared" si="81"/>
        <v>7.792292917168993</v>
      </c>
      <c r="K1035" s="82">
        <f t="shared" si="82"/>
        <v>7.792292917168993</v>
      </c>
      <c r="L1035" s="77">
        <f t="shared" si="83"/>
        <v>60.719828906962057</v>
      </c>
      <c r="M1035" s="67">
        <f t="shared" si="84"/>
        <v>9.0544840737404653E-2</v>
      </c>
    </row>
    <row r="1036" spans="7:13" x14ac:dyDescent="0.3">
      <c r="G1036" s="68">
        <v>44963</v>
      </c>
      <c r="H1036" s="70">
        <v>82.595397950000006</v>
      </c>
      <c r="I1036" s="75">
        <f t="shared" si="80"/>
        <v>79.046979704547908</v>
      </c>
      <c r="J1036" s="82">
        <f t="shared" si="81"/>
        <v>3.5484182454520976</v>
      </c>
      <c r="K1036" s="82">
        <f t="shared" si="82"/>
        <v>3.5484182454520976</v>
      </c>
      <c r="L1036" s="77">
        <f t="shared" si="83"/>
        <v>12.591272044657343</v>
      </c>
      <c r="M1036" s="67">
        <f t="shared" si="84"/>
        <v>4.2961452254278984E-2</v>
      </c>
    </row>
    <row r="1037" spans="7:13" x14ac:dyDescent="0.3">
      <c r="G1037" s="68">
        <v>44964</v>
      </c>
      <c r="H1037" s="70">
        <v>82.178451539999998</v>
      </c>
      <c r="I1037" s="75">
        <f t="shared" si="80"/>
        <v>79.401821529093112</v>
      </c>
      <c r="J1037" s="82">
        <f t="shared" si="81"/>
        <v>2.7766300109068851</v>
      </c>
      <c r="K1037" s="82">
        <f t="shared" si="82"/>
        <v>2.7766300109068851</v>
      </c>
      <c r="L1037" s="77">
        <f t="shared" si="83"/>
        <v>7.7096742174687689</v>
      </c>
      <c r="M1037" s="67">
        <f t="shared" si="84"/>
        <v>3.3787811267718675E-2</v>
      </c>
    </row>
    <row r="1038" spans="7:13" x14ac:dyDescent="0.3">
      <c r="G1038" s="68">
        <v>44965</v>
      </c>
      <c r="H1038" s="70">
        <v>81.960052489999995</v>
      </c>
      <c r="I1038" s="75">
        <f t="shared" si="80"/>
        <v>79.6794845301838</v>
      </c>
      <c r="J1038" s="82">
        <f t="shared" si="81"/>
        <v>2.2805679598161959</v>
      </c>
      <c r="K1038" s="82">
        <f t="shared" si="82"/>
        <v>2.2805679598161959</v>
      </c>
      <c r="L1038" s="77">
        <f t="shared" si="83"/>
        <v>5.2009902193402056</v>
      </c>
      <c r="M1038" s="67">
        <f t="shared" si="84"/>
        <v>2.7825359922682452E-2</v>
      </c>
    </row>
    <row r="1039" spans="7:13" x14ac:dyDescent="0.3">
      <c r="G1039" s="68">
        <v>44966</v>
      </c>
      <c r="H1039" s="70">
        <v>74.613830570000005</v>
      </c>
      <c r="I1039" s="75">
        <f t="shared" si="80"/>
        <v>79.907541326165415</v>
      </c>
      <c r="J1039" s="82">
        <f t="shared" si="81"/>
        <v>-5.2937107561654102</v>
      </c>
      <c r="K1039" s="82">
        <f t="shared" si="82"/>
        <v>5.2937107561654102</v>
      </c>
      <c r="L1039" s="77">
        <f t="shared" si="83"/>
        <v>28.023373569941359</v>
      </c>
      <c r="M1039" s="67">
        <f t="shared" si="84"/>
        <v>7.0948116665837738E-2</v>
      </c>
    </row>
    <row r="1040" spans="7:13" x14ac:dyDescent="0.3">
      <c r="G1040" s="68">
        <v>44967</v>
      </c>
      <c r="H1040" s="70">
        <v>74.067825319999997</v>
      </c>
      <c r="I1040" s="75">
        <f t="shared" si="80"/>
        <v>79.378170250548877</v>
      </c>
      <c r="J1040" s="82">
        <f t="shared" si="81"/>
        <v>-5.3103449305488795</v>
      </c>
      <c r="K1040" s="82">
        <f t="shared" si="82"/>
        <v>5.3103449305488795</v>
      </c>
      <c r="L1040" s="77">
        <f t="shared" si="83"/>
        <v>28.199763281406184</v>
      </c>
      <c r="M1040" s="67">
        <f t="shared" si="84"/>
        <v>7.1695704681570632E-2</v>
      </c>
    </row>
    <row r="1041" spans="7:13" x14ac:dyDescent="0.3">
      <c r="G1041" s="68">
        <v>44970</v>
      </c>
      <c r="H1041" s="70">
        <v>74.703178410000007</v>
      </c>
      <c r="I1041" s="75">
        <f t="shared" si="80"/>
        <v>78.847135757493987</v>
      </c>
      <c r="J1041" s="82">
        <f t="shared" si="81"/>
        <v>-4.1439573474939806</v>
      </c>
      <c r="K1041" s="82">
        <f t="shared" si="82"/>
        <v>4.1439573474939806</v>
      </c>
      <c r="L1041" s="77">
        <f t="shared" si="83"/>
        <v>17.172382497849348</v>
      </c>
      <c r="M1041" s="67">
        <f t="shared" si="84"/>
        <v>5.5472302995601283E-2</v>
      </c>
    </row>
    <row r="1042" spans="7:13" x14ac:dyDescent="0.3">
      <c r="G1042" s="68">
        <v>44971</v>
      </c>
      <c r="H1042" s="70">
        <v>74.534408569999997</v>
      </c>
      <c r="I1042" s="75">
        <f t="shared" si="80"/>
        <v>78.432740022744582</v>
      </c>
      <c r="J1042" s="82">
        <f t="shared" si="81"/>
        <v>-3.8983314527445856</v>
      </c>
      <c r="K1042" s="82">
        <f t="shared" si="82"/>
        <v>3.8983314527445856</v>
      </c>
      <c r="L1042" s="77">
        <f t="shared" si="83"/>
        <v>15.196988115457712</v>
      </c>
      <c r="M1042" s="67">
        <f t="shared" si="84"/>
        <v>5.2302440276069471E-2</v>
      </c>
    </row>
    <row r="1043" spans="7:13" x14ac:dyDescent="0.3">
      <c r="G1043" s="68">
        <v>44972</v>
      </c>
      <c r="H1043" s="70">
        <v>75.060554499999995</v>
      </c>
      <c r="I1043" s="75">
        <f t="shared" si="80"/>
        <v>78.042906877470131</v>
      </c>
      <c r="J1043" s="82">
        <f t="shared" si="81"/>
        <v>-2.9823523774701357</v>
      </c>
      <c r="K1043" s="82">
        <f t="shared" si="82"/>
        <v>2.9823523774701357</v>
      </c>
      <c r="L1043" s="77">
        <f t="shared" si="83"/>
        <v>8.8944257034017706</v>
      </c>
      <c r="M1043" s="67">
        <f t="shared" si="84"/>
        <v>3.9732618514963618E-2</v>
      </c>
    </row>
    <row r="1044" spans="7:13" x14ac:dyDescent="0.3">
      <c r="G1044" s="68">
        <v>44973</v>
      </c>
      <c r="H1044" s="70">
        <v>76.509941100000006</v>
      </c>
      <c r="I1044" s="75">
        <f t="shared" si="80"/>
        <v>77.744671639723123</v>
      </c>
      <c r="J1044" s="82">
        <f t="shared" si="81"/>
        <v>-1.2347305397231167</v>
      </c>
      <c r="K1044" s="82">
        <f t="shared" si="82"/>
        <v>1.2347305397231167</v>
      </c>
      <c r="L1044" s="77">
        <f t="shared" si="83"/>
        <v>1.5245595057249393</v>
      </c>
      <c r="M1044" s="67">
        <f t="shared" si="84"/>
        <v>1.6138171353566978E-2</v>
      </c>
    </row>
    <row r="1045" spans="7:13" x14ac:dyDescent="0.3">
      <c r="G1045" s="68">
        <v>44974</v>
      </c>
      <c r="H1045" s="70">
        <v>76.490097050000003</v>
      </c>
      <c r="I1045" s="75">
        <f t="shared" si="80"/>
        <v>77.621198585750818</v>
      </c>
      <c r="J1045" s="82">
        <f t="shared" si="81"/>
        <v>-1.1311015357508154</v>
      </c>
      <c r="K1045" s="82">
        <f t="shared" si="82"/>
        <v>1.1311015357508154</v>
      </c>
      <c r="L1045" s="77">
        <f t="shared" si="83"/>
        <v>1.2793906841778531</v>
      </c>
      <c r="M1045" s="67">
        <f t="shared" si="84"/>
        <v>1.4787555244065616E-2</v>
      </c>
    </row>
    <row r="1046" spans="7:13" x14ac:dyDescent="0.3">
      <c r="G1046" s="68">
        <v>44978</v>
      </c>
      <c r="H1046" s="70">
        <v>72.955963130000001</v>
      </c>
      <c r="I1046" s="75">
        <f t="shared" si="80"/>
        <v>77.50808843217574</v>
      </c>
      <c r="J1046" s="82">
        <f t="shared" si="81"/>
        <v>-4.5521253021757389</v>
      </c>
      <c r="K1046" s="82">
        <f t="shared" si="82"/>
        <v>4.5521253021757389</v>
      </c>
      <c r="L1046" s="77">
        <f t="shared" si="83"/>
        <v>20.721844766708561</v>
      </c>
      <c r="M1046" s="67">
        <f t="shared" si="84"/>
        <v>6.239552062474072E-2</v>
      </c>
    </row>
    <row r="1047" spans="7:13" x14ac:dyDescent="0.3">
      <c r="G1047" s="68">
        <v>44979</v>
      </c>
      <c r="H1047" s="70">
        <v>73.690589900000006</v>
      </c>
      <c r="I1047" s="75">
        <f t="shared" si="80"/>
        <v>77.052875901958174</v>
      </c>
      <c r="J1047" s="82">
        <f t="shared" si="81"/>
        <v>-3.362286001958168</v>
      </c>
      <c r="K1047" s="82">
        <f t="shared" si="82"/>
        <v>3.362286001958168</v>
      </c>
      <c r="L1047" s="77">
        <f t="shared" si="83"/>
        <v>11.304967158963841</v>
      </c>
      <c r="M1047" s="67">
        <f t="shared" si="84"/>
        <v>4.5627074047322393E-2</v>
      </c>
    </row>
    <row r="1048" spans="7:13" x14ac:dyDescent="0.3">
      <c r="G1048" s="68">
        <v>44980</v>
      </c>
      <c r="H1048" s="70">
        <v>74.008262630000004</v>
      </c>
      <c r="I1048" s="75">
        <f t="shared" si="80"/>
        <v>76.716647301762364</v>
      </c>
      <c r="J1048" s="82">
        <f t="shared" si="81"/>
        <v>-2.7083846717623601</v>
      </c>
      <c r="K1048" s="82">
        <f t="shared" si="82"/>
        <v>2.7083846717623601</v>
      </c>
      <c r="L1048" s="77">
        <f t="shared" si="83"/>
        <v>7.335347530237307</v>
      </c>
      <c r="M1048" s="67">
        <f t="shared" si="84"/>
        <v>3.6595706688897313E-2</v>
      </c>
    </row>
    <row r="1049" spans="7:13" x14ac:dyDescent="0.3">
      <c r="G1049" s="68">
        <v>44981</v>
      </c>
      <c r="H1049" s="70">
        <v>71.734909060000007</v>
      </c>
      <c r="I1049" s="75">
        <f t="shared" si="80"/>
        <v>76.445808834586131</v>
      </c>
      <c r="J1049" s="82">
        <f t="shared" si="81"/>
        <v>-4.7108997745861245</v>
      </c>
      <c r="K1049" s="82">
        <f t="shared" si="82"/>
        <v>4.7108997745861245</v>
      </c>
      <c r="L1049" s="77">
        <f t="shared" si="83"/>
        <v>22.192576686195597</v>
      </c>
      <c r="M1049" s="67">
        <f t="shared" si="84"/>
        <v>6.5670952069457098E-2</v>
      </c>
    </row>
    <row r="1050" spans="7:13" x14ac:dyDescent="0.3">
      <c r="G1050" s="68">
        <v>44984</v>
      </c>
      <c r="H1050" s="70">
        <v>73.224006650000007</v>
      </c>
      <c r="I1050" s="75">
        <f t="shared" si="80"/>
        <v>75.974718857127513</v>
      </c>
      <c r="J1050" s="82">
        <f t="shared" si="81"/>
        <v>-2.7507122071275063</v>
      </c>
      <c r="K1050" s="82">
        <f t="shared" si="82"/>
        <v>2.7507122071275063</v>
      </c>
      <c r="L1050" s="77">
        <f t="shared" si="83"/>
        <v>7.5664176464402768</v>
      </c>
      <c r="M1050" s="67">
        <f t="shared" si="84"/>
        <v>3.7565715575706017E-2</v>
      </c>
    </row>
    <row r="1051" spans="7:13" x14ac:dyDescent="0.3">
      <c r="G1051" s="68">
        <v>44985</v>
      </c>
      <c r="H1051" s="70">
        <v>74.385498049999995</v>
      </c>
      <c r="I1051" s="75">
        <f t="shared" si="80"/>
        <v>75.699647636414767</v>
      </c>
      <c r="J1051" s="82">
        <f t="shared" si="81"/>
        <v>-1.3141495864147714</v>
      </c>
      <c r="K1051" s="82">
        <f t="shared" si="82"/>
        <v>1.3141495864147714</v>
      </c>
      <c r="L1051" s="77">
        <f t="shared" si="83"/>
        <v>1.7269891354741147</v>
      </c>
      <c r="M1051" s="67">
        <f t="shared" si="84"/>
        <v>1.766674447123328E-2</v>
      </c>
    </row>
    <row r="1052" spans="7:13" x14ac:dyDescent="0.3">
      <c r="G1052" s="68">
        <v>44986</v>
      </c>
      <c r="H1052" s="70">
        <v>74.693244930000006</v>
      </c>
      <c r="I1052" s="75">
        <f t="shared" si="80"/>
        <v>75.568232677773281</v>
      </c>
      <c r="J1052" s="82">
        <f t="shared" si="81"/>
        <v>-0.87498774777327526</v>
      </c>
      <c r="K1052" s="82">
        <f t="shared" si="82"/>
        <v>0.87498774777327526</v>
      </c>
      <c r="L1052" s="77">
        <f t="shared" si="83"/>
        <v>0.76560355875334873</v>
      </c>
      <c r="M1052" s="67">
        <f t="shared" si="84"/>
        <v>1.1714416057212193E-2</v>
      </c>
    </row>
    <row r="1053" spans="7:13" x14ac:dyDescent="0.3">
      <c r="G1053" s="68">
        <v>44987</v>
      </c>
      <c r="H1053" s="70">
        <v>75.854743959999993</v>
      </c>
      <c r="I1053" s="75">
        <f t="shared" si="80"/>
        <v>75.480733902995951</v>
      </c>
      <c r="J1053" s="82">
        <f t="shared" si="81"/>
        <v>0.37401005700404255</v>
      </c>
      <c r="K1053" s="82">
        <f t="shared" si="82"/>
        <v>0.37401005700404255</v>
      </c>
      <c r="L1053" s="77">
        <f t="shared" si="83"/>
        <v>0.13988352274016716</v>
      </c>
      <c r="M1053" s="67">
        <f t="shared" si="84"/>
        <v>4.9306086538406478E-3</v>
      </c>
    </row>
    <row r="1054" spans="7:13" x14ac:dyDescent="0.3">
      <c r="G1054" s="68">
        <v>44988</v>
      </c>
      <c r="H1054" s="70">
        <v>77.482826230000001</v>
      </c>
      <c r="I1054" s="75">
        <f t="shared" si="80"/>
        <v>75.518134908696354</v>
      </c>
      <c r="J1054" s="82">
        <f t="shared" si="81"/>
        <v>1.964691321303647</v>
      </c>
      <c r="K1054" s="82">
        <f t="shared" si="82"/>
        <v>1.964691321303647</v>
      </c>
      <c r="L1054" s="77">
        <f t="shared" si="83"/>
        <v>3.8600119880058701</v>
      </c>
      <c r="M1054" s="67">
        <f t="shared" si="84"/>
        <v>2.5356474678293973E-2</v>
      </c>
    </row>
    <row r="1055" spans="7:13" x14ac:dyDescent="0.3">
      <c r="G1055" s="68">
        <v>44991</v>
      </c>
      <c r="H1055" s="70">
        <v>77.651596069999997</v>
      </c>
      <c r="I1055" s="75">
        <f t="shared" si="80"/>
        <v>75.714604040826714</v>
      </c>
      <c r="J1055" s="82">
        <f t="shared" si="81"/>
        <v>1.9369920291732825</v>
      </c>
      <c r="K1055" s="82">
        <f t="shared" si="82"/>
        <v>1.9369920291732825</v>
      </c>
      <c r="L1055" s="77">
        <f t="shared" si="83"/>
        <v>3.7519381210808307</v>
      </c>
      <c r="M1055" s="67">
        <f t="shared" si="84"/>
        <v>2.4944651844981486E-2</v>
      </c>
    </row>
    <row r="1056" spans="7:13" x14ac:dyDescent="0.3">
      <c r="G1056" s="68">
        <v>44992</v>
      </c>
      <c r="H1056" s="70">
        <v>75.477500919999997</v>
      </c>
      <c r="I1056" s="75">
        <f t="shared" si="80"/>
        <v>75.908303243744044</v>
      </c>
      <c r="J1056" s="82">
        <f t="shared" si="81"/>
        <v>-0.43080232374404659</v>
      </c>
      <c r="K1056" s="82">
        <f t="shared" si="82"/>
        <v>0.43080232374404659</v>
      </c>
      <c r="L1056" s="77">
        <f t="shared" si="83"/>
        <v>0.18559064214327034</v>
      </c>
      <c r="M1056" s="67">
        <f t="shared" si="84"/>
        <v>5.7076919412138716E-3</v>
      </c>
    </row>
    <row r="1057" spans="7:13" x14ac:dyDescent="0.3">
      <c r="G1057" s="68">
        <v>44993</v>
      </c>
      <c r="H1057" s="70">
        <v>77.433189389999995</v>
      </c>
      <c r="I1057" s="75">
        <f t="shared" si="80"/>
        <v>75.865223011369636</v>
      </c>
      <c r="J1057" s="82">
        <f t="shared" si="81"/>
        <v>1.5679663786303593</v>
      </c>
      <c r="K1057" s="82">
        <f t="shared" si="82"/>
        <v>1.5679663786303593</v>
      </c>
      <c r="L1057" s="77">
        <f t="shared" si="83"/>
        <v>2.4585185645152032</v>
      </c>
      <c r="M1057" s="67">
        <f t="shared" si="84"/>
        <v>2.0249280586043538E-2</v>
      </c>
    </row>
    <row r="1058" spans="7:13" x14ac:dyDescent="0.3">
      <c r="G1058" s="68">
        <v>44994</v>
      </c>
      <c r="H1058" s="70">
        <v>78.981849670000003</v>
      </c>
      <c r="I1058" s="75">
        <f t="shared" si="80"/>
        <v>76.022019649232675</v>
      </c>
      <c r="J1058" s="82">
        <f t="shared" si="81"/>
        <v>2.9598300207673276</v>
      </c>
      <c r="K1058" s="82">
        <f t="shared" si="82"/>
        <v>2.9598300207673276</v>
      </c>
      <c r="L1058" s="77">
        <f t="shared" si="83"/>
        <v>8.7605937518355184</v>
      </c>
      <c r="M1058" s="67">
        <f t="shared" si="84"/>
        <v>3.7474812670683401E-2</v>
      </c>
    </row>
    <row r="1059" spans="7:13" x14ac:dyDescent="0.3">
      <c r="G1059" s="68">
        <v>44995</v>
      </c>
      <c r="H1059" s="70">
        <v>77.889846800000001</v>
      </c>
      <c r="I1059" s="75">
        <f t="shared" si="80"/>
        <v>76.318002651309413</v>
      </c>
      <c r="J1059" s="82">
        <f t="shared" si="81"/>
        <v>1.5718441486905874</v>
      </c>
      <c r="K1059" s="82">
        <f t="shared" si="82"/>
        <v>1.5718441486905874</v>
      </c>
      <c r="L1059" s="77">
        <f t="shared" si="83"/>
        <v>2.4706940277728373</v>
      </c>
      <c r="M1059" s="67">
        <f t="shared" si="84"/>
        <v>2.0180347160351424E-2</v>
      </c>
    </row>
    <row r="1060" spans="7:13" x14ac:dyDescent="0.3">
      <c r="G1060" s="68">
        <v>44998</v>
      </c>
      <c r="H1060" s="70">
        <v>77.681373600000001</v>
      </c>
      <c r="I1060" s="75">
        <f t="shared" si="80"/>
        <v>76.475187066178478</v>
      </c>
      <c r="J1060" s="82">
        <f t="shared" si="81"/>
        <v>1.2061865338215227</v>
      </c>
      <c r="K1060" s="82">
        <f t="shared" si="82"/>
        <v>1.2061865338215227</v>
      </c>
      <c r="L1060" s="77">
        <f t="shared" si="83"/>
        <v>1.4548859543723793</v>
      </c>
      <c r="M1060" s="67">
        <f t="shared" si="84"/>
        <v>1.5527358463464692E-2</v>
      </c>
    </row>
    <row r="1061" spans="7:13" x14ac:dyDescent="0.3">
      <c r="G1061" s="68">
        <v>44999</v>
      </c>
      <c r="H1061" s="70">
        <v>78.882575990000007</v>
      </c>
      <c r="I1061" s="75">
        <f t="shared" si="80"/>
        <v>76.59580571956063</v>
      </c>
      <c r="J1061" s="82">
        <f t="shared" si="81"/>
        <v>2.2867702704393764</v>
      </c>
      <c r="K1061" s="82">
        <f t="shared" si="82"/>
        <v>2.2867702704393764</v>
      </c>
      <c r="L1061" s="77">
        <f t="shared" si="83"/>
        <v>5.2293182697653791</v>
      </c>
      <c r="M1061" s="67">
        <f t="shared" si="84"/>
        <v>2.8989548601065864E-2</v>
      </c>
    </row>
    <row r="1062" spans="7:13" x14ac:dyDescent="0.3">
      <c r="G1062" s="68">
        <v>45000</v>
      </c>
      <c r="H1062" s="70">
        <v>75.149902339999997</v>
      </c>
      <c r="I1062" s="75">
        <f t="shared" si="80"/>
        <v>76.824482746604573</v>
      </c>
      <c r="J1062" s="82">
        <f t="shared" si="81"/>
        <v>-1.6745804066045764</v>
      </c>
      <c r="K1062" s="82">
        <f t="shared" si="82"/>
        <v>1.6745804066045764</v>
      </c>
      <c r="L1062" s="77">
        <f t="shared" si="83"/>
        <v>2.8042195381839483</v>
      </c>
      <c r="M1062" s="67">
        <f t="shared" si="84"/>
        <v>2.2283201367691578E-2</v>
      </c>
    </row>
    <row r="1063" spans="7:13" x14ac:dyDescent="0.3">
      <c r="G1063" s="68">
        <v>45001</v>
      </c>
      <c r="H1063" s="70">
        <v>75.467575069999995</v>
      </c>
      <c r="I1063" s="75">
        <f t="shared" si="80"/>
        <v>76.65702470594411</v>
      </c>
      <c r="J1063" s="82">
        <f t="shared" si="81"/>
        <v>-1.1894496359441149</v>
      </c>
      <c r="K1063" s="82">
        <f t="shared" si="82"/>
        <v>1.1894496359441149</v>
      </c>
      <c r="L1063" s="77">
        <f t="shared" si="83"/>
        <v>1.4147904364475874</v>
      </c>
      <c r="M1063" s="67">
        <f t="shared" si="84"/>
        <v>1.5761068708526015E-2</v>
      </c>
    </row>
    <row r="1064" spans="7:13" x14ac:dyDescent="0.3">
      <c r="G1064" s="68">
        <v>45002</v>
      </c>
      <c r="H1064" s="70">
        <v>74.703178410000007</v>
      </c>
      <c r="I1064" s="75">
        <f t="shared" si="80"/>
        <v>76.538079742349694</v>
      </c>
      <c r="J1064" s="82">
        <f t="shared" si="81"/>
        <v>-1.8349013323496877</v>
      </c>
      <c r="K1064" s="82">
        <f t="shared" si="82"/>
        <v>1.8349013323496877</v>
      </c>
      <c r="L1064" s="77">
        <f t="shared" si="83"/>
        <v>3.3668628994586589</v>
      </c>
      <c r="M1064" s="67">
        <f t="shared" si="84"/>
        <v>2.4562560407791992E-2</v>
      </c>
    </row>
    <row r="1065" spans="7:13" x14ac:dyDescent="0.3">
      <c r="G1065" s="68">
        <v>45005</v>
      </c>
      <c r="H1065" s="70">
        <v>75.596641539999993</v>
      </c>
      <c r="I1065" s="75">
        <f t="shared" si="80"/>
        <v>76.354589609114726</v>
      </c>
      <c r="J1065" s="82">
        <f t="shared" si="81"/>
        <v>-0.75794806911473245</v>
      </c>
      <c r="K1065" s="82">
        <f t="shared" si="82"/>
        <v>0.75794806911473245</v>
      </c>
      <c r="L1065" s="77">
        <f t="shared" si="83"/>
        <v>0.57448527547475126</v>
      </c>
      <c r="M1065" s="67">
        <f t="shared" si="84"/>
        <v>1.0026213515235118E-2</v>
      </c>
    </row>
    <row r="1066" spans="7:13" x14ac:dyDescent="0.3">
      <c r="G1066" s="68">
        <v>45006</v>
      </c>
      <c r="H1066" s="70">
        <v>75.904380799999998</v>
      </c>
      <c r="I1066" s="75">
        <f t="shared" si="80"/>
        <v>76.278794802203265</v>
      </c>
      <c r="J1066" s="82">
        <f t="shared" si="81"/>
        <v>-0.3744140022032667</v>
      </c>
      <c r="K1066" s="82">
        <f t="shared" si="82"/>
        <v>0.3744140022032667</v>
      </c>
      <c r="L1066" s="77">
        <f t="shared" si="83"/>
        <v>0.14018584504586781</v>
      </c>
      <c r="M1066" s="67">
        <f t="shared" si="84"/>
        <v>4.9327061001894993E-3</v>
      </c>
    </row>
    <row r="1067" spans="7:13" x14ac:dyDescent="0.3">
      <c r="G1067" s="68">
        <v>45007</v>
      </c>
      <c r="H1067" s="70">
        <v>74.464920039999996</v>
      </c>
      <c r="I1067" s="75">
        <f t="shared" si="80"/>
        <v>76.241353401982934</v>
      </c>
      <c r="J1067" s="82">
        <f t="shared" si="81"/>
        <v>-1.7764333619829387</v>
      </c>
      <c r="K1067" s="82">
        <f t="shared" si="82"/>
        <v>1.7764333619829387</v>
      </c>
      <c r="L1067" s="77">
        <f t="shared" si="83"/>
        <v>3.1557154895660062</v>
      </c>
      <c r="M1067" s="67">
        <f t="shared" si="84"/>
        <v>2.3855976223820553E-2</v>
      </c>
    </row>
    <row r="1068" spans="7:13" x14ac:dyDescent="0.3">
      <c r="G1068" s="68">
        <v>45008</v>
      </c>
      <c r="H1068" s="70">
        <v>75.815040589999995</v>
      </c>
      <c r="I1068" s="75">
        <f t="shared" si="80"/>
        <v>76.063710065784647</v>
      </c>
      <c r="J1068" s="82">
        <f t="shared" si="81"/>
        <v>-0.24866947578465215</v>
      </c>
      <c r="K1068" s="82">
        <f t="shared" si="82"/>
        <v>0.24866947578465215</v>
      </c>
      <c r="L1068" s="77">
        <f t="shared" si="83"/>
        <v>6.1836508187013701E-2</v>
      </c>
      <c r="M1068" s="67">
        <f t="shared" si="84"/>
        <v>3.2799491215658818E-3</v>
      </c>
    </row>
    <row r="1069" spans="7:13" x14ac:dyDescent="0.3">
      <c r="G1069" s="68">
        <v>45009</v>
      </c>
      <c r="H1069" s="70">
        <v>75.556922909999997</v>
      </c>
      <c r="I1069" s="75">
        <f t="shared" si="80"/>
        <v>76.038843118206188</v>
      </c>
      <c r="J1069" s="82">
        <f t="shared" si="81"/>
        <v>-0.48192020820619064</v>
      </c>
      <c r="K1069" s="82">
        <f t="shared" si="82"/>
        <v>0.48192020820619064</v>
      </c>
      <c r="L1069" s="77">
        <f t="shared" si="83"/>
        <v>0.23224708707749814</v>
      </c>
      <c r="M1069" s="67">
        <f t="shared" si="84"/>
        <v>6.3782402676751705E-3</v>
      </c>
    </row>
    <row r="1070" spans="7:13" x14ac:dyDescent="0.3">
      <c r="G1070" s="68">
        <v>45012</v>
      </c>
      <c r="H1070" s="70">
        <v>75.626419069999997</v>
      </c>
      <c r="I1070" s="75">
        <f t="shared" si="80"/>
        <v>75.990651097385566</v>
      </c>
      <c r="J1070" s="82">
        <f t="shared" si="81"/>
        <v>-0.36423202738556881</v>
      </c>
      <c r="K1070" s="82">
        <f t="shared" si="82"/>
        <v>0.36423202738556881</v>
      </c>
      <c r="L1070" s="77">
        <f t="shared" si="83"/>
        <v>0.13266496977340175</v>
      </c>
      <c r="M1070" s="67">
        <f t="shared" si="84"/>
        <v>4.8162008973138704E-3</v>
      </c>
    </row>
    <row r="1071" spans="7:13" x14ac:dyDescent="0.3">
      <c r="G1071" s="68">
        <v>45013</v>
      </c>
      <c r="H1071" s="70">
        <v>75.934158330000002</v>
      </c>
      <c r="I1071" s="75">
        <f t="shared" si="80"/>
        <v>75.954227894647005</v>
      </c>
      <c r="J1071" s="82">
        <f t="shared" si="81"/>
        <v>-2.006956464700238E-2</v>
      </c>
      <c r="K1071" s="82">
        <f t="shared" si="82"/>
        <v>2.006956464700238E-2</v>
      </c>
      <c r="L1071" s="77">
        <f t="shared" si="83"/>
        <v>4.027874251202078E-4</v>
      </c>
      <c r="M1071" s="67">
        <f t="shared" si="84"/>
        <v>2.6430219401106227E-4</v>
      </c>
    </row>
    <row r="1072" spans="7:13" x14ac:dyDescent="0.3">
      <c r="G1072" s="68">
        <v>45014</v>
      </c>
      <c r="H1072" s="70">
        <v>78.902435299999993</v>
      </c>
      <c r="I1072" s="75">
        <f t="shared" si="80"/>
        <v>75.952220938182307</v>
      </c>
      <c r="J1072" s="82">
        <f t="shared" si="81"/>
        <v>2.9502143618176859</v>
      </c>
      <c r="K1072" s="82">
        <f t="shared" si="82"/>
        <v>2.9502143618176859</v>
      </c>
      <c r="L1072" s="77">
        <f t="shared" si="83"/>
        <v>8.7037647806753355</v>
      </c>
      <c r="M1072" s="67">
        <f t="shared" si="84"/>
        <v>3.7390662919344467E-2</v>
      </c>
    </row>
    <row r="1073" spans="7:13" x14ac:dyDescent="0.3">
      <c r="G1073" s="68">
        <v>45015</v>
      </c>
      <c r="H1073" s="70">
        <v>83.955451969999999</v>
      </c>
      <c r="I1073" s="75">
        <f t="shared" si="80"/>
        <v>76.247242374364077</v>
      </c>
      <c r="J1073" s="82">
        <f t="shared" si="81"/>
        <v>7.7082095956359211</v>
      </c>
      <c r="K1073" s="82">
        <f t="shared" si="82"/>
        <v>7.7082095956359211</v>
      </c>
      <c r="L1073" s="77">
        <f t="shared" si="83"/>
        <v>59.41649517025369</v>
      </c>
      <c r="M1073" s="67">
        <f t="shared" si="84"/>
        <v>9.1813091523708479E-2</v>
      </c>
    </row>
    <row r="1074" spans="7:13" x14ac:dyDescent="0.3">
      <c r="G1074" s="68">
        <v>45016</v>
      </c>
      <c r="H1074" s="70">
        <v>87.668266299999999</v>
      </c>
      <c r="I1074" s="75">
        <f t="shared" si="80"/>
        <v>77.018063333927671</v>
      </c>
      <c r="J1074" s="82">
        <f t="shared" si="81"/>
        <v>10.650202966072328</v>
      </c>
      <c r="K1074" s="82">
        <f t="shared" si="82"/>
        <v>10.650202966072328</v>
      </c>
      <c r="L1074" s="77">
        <f t="shared" si="83"/>
        <v>113.42682321853582</v>
      </c>
      <c r="M1074" s="67">
        <f t="shared" si="84"/>
        <v>0.12148298826427606</v>
      </c>
    </row>
    <row r="1075" spans="7:13" x14ac:dyDescent="0.3">
      <c r="G1075" s="68">
        <v>45019</v>
      </c>
      <c r="H1075" s="70">
        <v>88.541877749999998</v>
      </c>
      <c r="I1075" s="75">
        <f t="shared" si="80"/>
        <v>78.083083630534901</v>
      </c>
      <c r="J1075" s="82">
        <f t="shared" si="81"/>
        <v>10.458794119465097</v>
      </c>
      <c r="K1075" s="82">
        <f t="shared" si="82"/>
        <v>10.458794119465097</v>
      </c>
      <c r="L1075" s="77">
        <f t="shared" si="83"/>
        <v>109.38637443335769</v>
      </c>
      <c r="M1075" s="67">
        <f t="shared" si="84"/>
        <v>0.11812256962739981</v>
      </c>
    </row>
    <row r="1076" spans="7:13" x14ac:dyDescent="0.3">
      <c r="G1076" s="68">
        <v>45020</v>
      </c>
      <c r="H1076" s="70">
        <v>88.889335630000005</v>
      </c>
      <c r="I1076" s="75">
        <f t="shared" si="80"/>
        <v>79.128963042481416</v>
      </c>
      <c r="J1076" s="82">
        <f t="shared" si="81"/>
        <v>9.7603725875185887</v>
      </c>
      <c r="K1076" s="82">
        <f t="shared" si="82"/>
        <v>9.7603725875185887</v>
      </c>
      <c r="L1076" s="77">
        <f t="shared" si="83"/>
        <v>95.264873047184309</v>
      </c>
      <c r="M1076" s="67">
        <f t="shared" si="84"/>
        <v>0.1098036397543338</v>
      </c>
    </row>
    <row r="1077" spans="7:13" x14ac:dyDescent="0.3">
      <c r="G1077" s="68">
        <v>45021</v>
      </c>
      <c r="H1077" s="70">
        <v>88.919113159999995</v>
      </c>
      <c r="I1077" s="75">
        <f t="shared" si="80"/>
        <v>80.105000301233275</v>
      </c>
      <c r="J1077" s="82">
        <f t="shared" si="81"/>
        <v>8.8141128587667197</v>
      </c>
      <c r="K1077" s="82">
        <f t="shared" si="82"/>
        <v>8.8141128587667197</v>
      </c>
      <c r="L1077" s="77">
        <f t="shared" si="83"/>
        <v>77.688585487076836</v>
      </c>
      <c r="M1077" s="67">
        <f t="shared" si="84"/>
        <v>9.9125064854242412E-2</v>
      </c>
    </row>
    <row r="1078" spans="7:13" x14ac:dyDescent="0.3">
      <c r="G1078" s="68">
        <v>45022</v>
      </c>
      <c r="H1078" s="70">
        <v>89.127586359999995</v>
      </c>
      <c r="I1078" s="75">
        <f t="shared" si="80"/>
        <v>80.986411587109956</v>
      </c>
      <c r="J1078" s="82">
        <f t="shared" si="81"/>
        <v>8.1411747728900394</v>
      </c>
      <c r="K1078" s="82">
        <f t="shared" si="82"/>
        <v>8.1411747728900394</v>
      </c>
      <c r="L1078" s="77">
        <f t="shared" si="83"/>
        <v>66.27872668274118</v>
      </c>
      <c r="M1078" s="67">
        <f t="shared" si="84"/>
        <v>9.1342928776356469E-2</v>
      </c>
    </row>
    <row r="1079" spans="7:13" x14ac:dyDescent="0.3">
      <c r="G1079" s="68">
        <v>45026</v>
      </c>
      <c r="H1079" s="70">
        <v>89.345993039999996</v>
      </c>
      <c r="I1079" s="75">
        <f t="shared" si="80"/>
        <v>81.800529064398972</v>
      </c>
      <c r="J1079" s="82">
        <f t="shared" si="81"/>
        <v>7.5454639756010238</v>
      </c>
      <c r="K1079" s="82">
        <f t="shared" si="82"/>
        <v>7.5454639756010238</v>
      </c>
      <c r="L1079" s="77">
        <f t="shared" si="83"/>
        <v>56.934026607092804</v>
      </c>
      <c r="M1079" s="67">
        <f t="shared" si="84"/>
        <v>8.4452180997338477E-2</v>
      </c>
    </row>
    <row r="1080" spans="7:13" x14ac:dyDescent="0.3">
      <c r="G1080" s="68">
        <v>45027</v>
      </c>
      <c r="H1080" s="70">
        <v>89.882064819999997</v>
      </c>
      <c r="I1080" s="75">
        <f t="shared" si="80"/>
        <v>82.555075461959078</v>
      </c>
      <c r="J1080" s="82">
        <f t="shared" si="81"/>
        <v>7.3269893580409189</v>
      </c>
      <c r="K1080" s="82">
        <f t="shared" si="82"/>
        <v>7.3269893580409189</v>
      </c>
      <c r="L1080" s="77">
        <f t="shared" si="83"/>
        <v>53.684773052844875</v>
      </c>
      <c r="M1080" s="67">
        <f t="shared" si="84"/>
        <v>8.1517813066646003E-2</v>
      </c>
    </row>
    <row r="1081" spans="7:13" x14ac:dyDescent="0.3">
      <c r="G1081" s="68">
        <v>45028</v>
      </c>
      <c r="H1081" s="70">
        <v>88.730491639999997</v>
      </c>
      <c r="I1081" s="75">
        <f t="shared" si="80"/>
        <v>83.287774397763172</v>
      </c>
      <c r="J1081" s="82">
        <f t="shared" si="81"/>
        <v>5.4427172422368244</v>
      </c>
      <c r="K1081" s="82">
        <f t="shared" si="82"/>
        <v>5.4427172422368244</v>
      </c>
      <c r="L1081" s="77">
        <f t="shared" si="83"/>
        <v>29.623170978942024</v>
      </c>
      <c r="M1081" s="67">
        <f t="shared" si="84"/>
        <v>6.1339874733470197E-2</v>
      </c>
    </row>
    <row r="1082" spans="7:13" x14ac:dyDescent="0.3">
      <c r="G1082" s="68">
        <v>45029</v>
      </c>
      <c r="H1082" s="70">
        <v>89.623947139999999</v>
      </c>
      <c r="I1082" s="75">
        <f t="shared" si="80"/>
        <v>83.832046121986849</v>
      </c>
      <c r="J1082" s="82">
        <f t="shared" si="81"/>
        <v>5.7919010180131494</v>
      </c>
      <c r="K1082" s="82">
        <f t="shared" si="82"/>
        <v>5.7919010180131494</v>
      </c>
      <c r="L1082" s="77">
        <f t="shared" si="83"/>
        <v>33.546117402461753</v>
      </c>
      <c r="M1082" s="67">
        <f t="shared" si="84"/>
        <v>6.4624480430054282E-2</v>
      </c>
    </row>
    <row r="1083" spans="7:13" x14ac:dyDescent="0.3">
      <c r="G1083" s="68">
        <v>45030</v>
      </c>
      <c r="H1083" s="70">
        <v>90.467773440000002</v>
      </c>
      <c r="I1083" s="75">
        <f t="shared" si="80"/>
        <v>84.411236223788165</v>
      </c>
      <c r="J1083" s="82">
        <f t="shared" si="81"/>
        <v>6.0565372162118365</v>
      </c>
      <c r="K1083" s="82">
        <f t="shared" si="82"/>
        <v>6.0565372162118365</v>
      </c>
      <c r="L1083" s="77">
        <f t="shared" si="83"/>
        <v>36.681643051359025</v>
      </c>
      <c r="M1083" s="67">
        <f t="shared" si="84"/>
        <v>6.694690259209983E-2</v>
      </c>
    </row>
    <row r="1084" spans="7:13" x14ac:dyDescent="0.3">
      <c r="G1084" s="68">
        <v>45033</v>
      </c>
      <c r="H1084" s="70">
        <v>88.343330379999998</v>
      </c>
      <c r="I1084" s="75">
        <f t="shared" si="80"/>
        <v>85.016889945409361</v>
      </c>
      <c r="J1084" s="82">
        <f t="shared" si="81"/>
        <v>3.3264404345906371</v>
      </c>
      <c r="K1084" s="82">
        <f t="shared" si="82"/>
        <v>3.3264404345906371</v>
      </c>
      <c r="L1084" s="77">
        <f t="shared" si="83"/>
        <v>11.065205964879546</v>
      </c>
      <c r="M1084" s="67">
        <f t="shared" si="84"/>
        <v>3.7653554832971392E-2</v>
      </c>
    </row>
    <row r="1085" spans="7:13" x14ac:dyDescent="0.3">
      <c r="G1085" s="68">
        <v>45034</v>
      </c>
      <c r="H1085" s="70">
        <v>88.978675839999994</v>
      </c>
      <c r="I1085" s="75">
        <f t="shared" si="80"/>
        <v>85.34953398886843</v>
      </c>
      <c r="J1085" s="82">
        <f t="shared" si="81"/>
        <v>3.6291418511315641</v>
      </c>
      <c r="K1085" s="82">
        <f t="shared" si="82"/>
        <v>3.6291418511315641</v>
      </c>
      <c r="L1085" s="77">
        <f t="shared" si="83"/>
        <v>13.170670575634636</v>
      </c>
      <c r="M1085" s="67">
        <f t="shared" si="84"/>
        <v>4.0786647102474621E-2</v>
      </c>
    </row>
    <row r="1086" spans="7:13" x14ac:dyDescent="0.3">
      <c r="G1086" s="68">
        <v>45035</v>
      </c>
      <c r="H1086" s="70">
        <v>88.383033749999996</v>
      </c>
      <c r="I1086" s="75">
        <f t="shared" si="80"/>
        <v>85.712448173981585</v>
      </c>
      <c r="J1086" s="82">
        <f t="shared" si="81"/>
        <v>2.6705855760184107</v>
      </c>
      <c r="K1086" s="82">
        <f t="shared" si="82"/>
        <v>2.6705855760184107</v>
      </c>
      <c r="L1086" s="77">
        <f t="shared" si="83"/>
        <v>7.1320273188375864</v>
      </c>
      <c r="M1086" s="67">
        <f t="shared" si="84"/>
        <v>3.0216043314064345E-2</v>
      </c>
    </row>
    <row r="1087" spans="7:13" x14ac:dyDescent="0.3">
      <c r="G1087" s="68">
        <v>45036</v>
      </c>
      <c r="H1087" s="70">
        <v>87.856887819999997</v>
      </c>
      <c r="I1087" s="75">
        <f t="shared" si="80"/>
        <v>85.979506731583427</v>
      </c>
      <c r="J1087" s="82">
        <f t="shared" si="81"/>
        <v>1.8773810884165698</v>
      </c>
      <c r="K1087" s="82">
        <f t="shared" si="82"/>
        <v>1.8773810884165698</v>
      </c>
      <c r="L1087" s="77">
        <f t="shared" si="83"/>
        <v>3.5245597511441842</v>
      </c>
      <c r="M1087" s="67">
        <f t="shared" si="84"/>
        <v>2.13686272641813E-2</v>
      </c>
    </row>
    <row r="1088" spans="7:13" x14ac:dyDescent="0.3">
      <c r="G1088" s="68">
        <v>45037</v>
      </c>
      <c r="H1088" s="70">
        <v>89.24671936</v>
      </c>
      <c r="I1088" s="75">
        <f t="shared" si="80"/>
        <v>86.167244840425084</v>
      </c>
      <c r="J1088" s="82">
        <f t="shared" si="81"/>
        <v>3.0794745195749158</v>
      </c>
      <c r="K1088" s="82">
        <f t="shared" si="82"/>
        <v>3.0794745195749158</v>
      </c>
      <c r="L1088" s="77">
        <f t="shared" si="83"/>
        <v>9.483163316711158</v>
      </c>
      <c r="M1088" s="67">
        <f t="shared" si="84"/>
        <v>3.4505184522839988E-2</v>
      </c>
    </row>
    <row r="1089" spans="7:13" x14ac:dyDescent="0.3">
      <c r="G1089" s="68">
        <v>45040</v>
      </c>
      <c r="H1089" s="70">
        <v>88.472389219999997</v>
      </c>
      <c r="I1089" s="75">
        <f t="shared" si="80"/>
        <v>86.475192292382573</v>
      </c>
      <c r="J1089" s="82">
        <f t="shared" si="81"/>
        <v>1.9971969276174235</v>
      </c>
      <c r="K1089" s="82">
        <f t="shared" si="82"/>
        <v>1.9971969276174235</v>
      </c>
      <c r="L1089" s="77">
        <f t="shared" si="83"/>
        <v>3.988795567684476</v>
      </c>
      <c r="M1089" s="67">
        <f t="shared" si="84"/>
        <v>2.2574239773847305E-2</v>
      </c>
    </row>
    <row r="1090" spans="7:13" x14ac:dyDescent="0.3">
      <c r="G1090" s="68">
        <v>45041</v>
      </c>
      <c r="H1090" s="70">
        <v>86.506774899999996</v>
      </c>
      <c r="I1090" s="75">
        <f t="shared" si="80"/>
        <v>86.67491198514432</v>
      </c>
      <c r="J1090" s="82">
        <f t="shared" si="81"/>
        <v>-0.16813708514432335</v>
      </c>
      <c r="K1090" s="82">
        <f t="shared" si="82"/>
        <v>0.16813708514432335</v>
      </c>
      <c r="L1090" s="77">
        <f t="shared" si="83"/>
        <v>2.8270079400829439E-2</v>
      </c>
      <c r="M1090" s="67">
        <f t="shared" si="84"/>
        <v>1.9436291011737088E-3</v>
      </c>
    </row>
    <row r="1091" spans="7:13" x14ac:dyDescent="0.3">
      <c r="G1091" s="68">
        <v>45042</v>
      </c>
      <c r="H1091" s="70">
        <v>86.596122739999998</v>
      </c>
      <c r="I1091" s="75">
        <f t="shared" si="80"/>
        <v>86.658098276629886</v>
      </c>
      <c r="J1091" s="82">
        <f t="shared" si="81"/>
        <v>-6.1975536629887529E-2</v>
      </c>
      <c r="K1091" s="82">
        <f t="shared" si="82"/>
        <v>6.1975536629887529E-2</v>
      </c>
      <c r="L1091" s="77">
        <f t="shared" si="83"/>
        <v>3.8409671405625306E-3</v>
      </c>
      <c r="M1091" s="67">
        <f t="shared" si="84"/>
        <v>7.1568489060376984E-4</v>
      </c>
    </row>
    <row r="1092" spans="7:13" x14ac:dyDescent="0.3">
      <c r="G1092" s="68">
        <v>45043</v>
      </c>
      <c r="H1092" s="70">
        <v>86.983283999999998</v>
      </c>
      <c r="I1092" s="75">
        <f t="shared" si="80"/>
        <v>86.6519007229669</v>
      </c>
      <c r="J1092" s="82">
        <f t="shared" si="81"/>
        <v>0.33138327703309756</v>
      </c>
      <c r="K1092" s="82">
        <f t="shared" si="82"/>
        <v>0.33138327703309756</v>
      </c>
      <c r="L1092" s="77">
        <f t="shared" si="83"/>
        <v>0.10981487629719468</v>
      </c>
      <c r="M1092" s="67">
        <f t="shared" si="84"/>
        <v>3.8097351789235455E-3</v>
      </c>
    </row>
    <row r="1093" spans="7:13" x14ac:dyDescent="0.3">
      <c r="G1093" s="68">
        <v>45044</v>
      </c>
      <c r="H1093" s="70">
        <v>87.082557679999994</v>
      </c>
      <c r="I1093" s="75">
        <f t="shared" si="80"/>
        <v>86.685039050670213</v>
      </c>
      <c r="J1093" s="82">
        <f t="shared" si="81"/>
        <v>0.39751862932978099</v>
      </c>
      <c r="K1093" s="82">
        <f t="shared" si="82"/>
        <v>0.39751862932978099</v>
      </c>
      <c r="L1093" s="77">
        <f t="shared" si="83"/>
        <v>0.15802106066422783</v>
      </c>
      <c r="M1093" s="67">
        <f t="shared" si="84"/>
        <v>4.5648478859627931E-3</v>
      </c>
    </row>
    <row r="1094" spans="7:13" x14ac:dyDescent="0.3">
      <c r="G1094" s="68">
        <v>45047</v>
      </c>
      <c r="H1094" s="70">
        <v>87.022994999999995</v>
      </c>
      <c r="I1094" s="75">
        <f t="shared" ref="I1094:I1157" si="85">alpha*H1093+(1-alpha)*I1093</f>
        <v>86.724790913603201</v>
      </c>
      <c r="J1094" s="82">
        <f t="shared" ref="J1094:J1157" si="86">H1094-I1094</f>
        <v>0.29820408639679385</v>
      </c>
      <c r="K1094" s="82">
        <f t="shared" ref="K1094:K1157" si="87">ABS(J1094)</f>
        <v>0.29820408639679385</v>
      </c>
      <c r="L1094" s="77">
        <f t="shared" ref="L1094:L1157" si="88">J1094^2</f>
        <v>8.8925677143746495E-2</v>
      </c>
      <c r="M1094" s="67">
        <f t="shared" ref="M1094:M1157" si="89">K1094/H1094</f>
        <v>3.4267274574587311E-3</v>
      </c>
    </row>
    <row r="1095" spans="7:13" x14ac:dyDescent="0.3">
      <c r="G1095" s="68">
        <v>45048</v>
      </c>
      <c r="H1095" s="70">
        <v>87.062698359999999</v>
      </c>
      <c r="I1095" s="75">
        <f t="shared" si="85"/>
        <v>86.75461132224288</v>
      </c>
      <c r="J1095" s="82">
        <f t="shared" si="86"/>
        <v>0.30808703775711876</v>
      </c>
      <c r="K1095" s="82">
        <f t="shared" si="87"/>
        <v>0.30808703775711876</v>
      </c>
      <c r="L1095" s="77">
        <f t="shared" si="88"/>
        <v>9.4917622833956328E-2</v>
      </c>
      <c r="M1095" s="67">
        <f t="shared" si="89"/>
        <v>3.5386800956156211E-3</v>
      </c>
    </row>
    <row r="1096" spans="7:13" x14ac:dyDescent="0.3">
      <c r="G1096" s="68">
        <v>45049</v>
      </c>
      <c r="H1096" s="70">
        <v>85.653015139999994</v>
      </c>
      <c r="I1096" s="75">
        <f t="shared" si="85"/>
        <v>86.785420026018599</v>
      </c>
      <c r="J1096" s="82">
        <f t="shared" si="86"/>
        <v>-1.1324048860186053</v>
      </c>
      <c r="K1096" s="82">
        <f t="shared" si="87"/>
        <v>1.1324048860186053</v>
      </c>
      <c r="L1096" s="77">
        <f t="shared" si="88"/>
        <v>1.2823408258788105</v>
      </c>
      <c r="M1096" s="67">
        <f t="shared" si="89"/>
        <v>1.3220840902888097E-2</v>
      </c>
    </row>
    <row r="1097" spans="7:13" x14ac:dyDescent="0.3">
      <c r="G1097" s="68">
        <v>45050</v>
      </c>
      <c r="H1097" s="70">
        <v>86.377723689999996</v>
      </c>
      <c r="I1097" s="75">
        <f t="shared" si="85"/>
        <v>86.672179537416739</v>
      </c>
      <c r="J1097" s="82">
        <f t="shared" si="86"/>
        <v>-0.29445584741674224</v>
      </c>
      <c r="K1097" s="82">
        <f t="shared" si="87"/>
        <v>0.29445584741674224</v>
      </c>
      <c r="L1097" s="77">
        <f t="shared" si="88"/>
        <v>8.6704246077911787E-2</v>
      </c>
      <c r="M1097" s="67">
        <f t="shared" si="89"/>
        <v>3.4089327066954369E-3</v>
      </c>
    </row>
    <row r="1098" spans="7:13" x14ac:dyDescent="0.3">
      <c r="G1098" s="68">
        <v>45051</v>
      </c>
      <c r="H1098" s="70">
        <v>93.515464780000002</v>
      </c>
      <c r="I1098" s="75">
        <f t="shared" si="85"/>
        <v>86.642733952675073</v>
      </c>
      <c r="J1098" s="82">
        <f t="shared" si="86"/>
        <v>6.8727308273249292</v>
      </c>
      <c r="K1098" s="82">
        <f t="shared" si="87"/>
        <v>6.8727308273249292</v>
      </c>
      <c r="L1098" s="77">
        <f t="shared" si="88"/>
        <v>47.234429024862408</v>
      </c>
      <c r="M1098" s="67">
        <f t="shared" si="89"/>
        <v>7.3492986892525064E-2</v>
      </c>
    </row>
    <row r="1099" spans="7:13" x14ac:dyDescent="0.3">
      <c r="G1099" s="68">
        <v>45054</v>
      </c>
      <c r="H1099" s="70">
        <v>93.048881530000003</v>
      </c>
      <c r="I1099" s="75">
        <f t="shared" si="85"/>
        <v>87.330007035407576</v>
      </c>
      <c r="J1099" s="82">
        <f t="shared" si="86"/>
        <v>5.718874494592427</v>
      </c>
      <c r="K1099" s="82">
        <f t="shared" si="87"/>
        <v>5.718874494592427</v>
      </c>
      <c r="L1099" s="77">
        <f t="shared" si="88"/>
        <v>32.705525484899788</v>
      </c>
      <c r="M1099" s="67">
        <f t="shared" si="89"/>
        <v>6.1460969767257199E-2</v>
      </c>
    </row>
    <row r="1100" spans="7:13" x14ac:dyDescent="0.3">
      <c r="G1100" s="68">
        <v>45055</v>
      </c>
      <c r="H1100" s="70">
        <v>89.981338500000007</v>
      </c>
      <c r="I1100" s="75">
        <f t="shared" si="85"/>
        <v>87.90189448486683</v>
      </c>
      <c r="J1100" s="82">
        <f t="shared" si="86"/>
        <v>2.079444015133177</v>
      </c>
      <c r="K1100" s="82">
        <f t="shared" si="87"/>
        <v>2.079444015133177</v>
      </c>
      <c r="L1100" s="77">
        <f t="shared" si="88"/>
        <v>4.3240874120731885</v>
      </c>
      <c r="M1100" s="67">
        <f t="shared" si="89"/>
        <v>2.3109725303021324E-2</v>
      </c>
    </row>
    <row r="1101" spans="7:13" x14ac:dyDescent="0.3">
      <c r="G1101" s="68">
        <v>45056</v>
      </c>
      <c r="H1101" s="70">
        <v>89.316207890000001</v>
      </c>
      <c r="I1101" s="75">
        <f t="shared" si="85"/>
        <v>88.109838886380146</v>
      </c>
      <c r="J1101" s="82">
        <f t="shared" si="86"/>
        <v>1.2063690036198551</v>
      </c>
      <c r="K1101" s="82">
        <f t="shared" si="87"/>
        <v>1.2063690036198551</v>
      </c>
      <c r="L1101" s="77">
        <f t="shared" si="88"/>
        <v>1.455326172894762</v>
      </c>
      <c r="M1101" s="67">
        <f t="shared" si="89"/>
        <v>1.3506719912533617E-2</v>
      </c>
    </row>
    <row r="1102" spans="7:13" x14ac:dyDescent="0.3">
      <c r="G1102" s="68">
        <v>45057</v>
      </c>
      <c r="H1102" s="70">
        <v>90.576972960000006</v>
      </c>
      <c r="I1102" s="75">
        <f t="shared" si="85"/>
        <v>88.230475786742147</v>
      </c>
      <c r="J1102" s="82">
        <f t="shared" si="86"/>
        <v>2.346497173257859</v>
      </c>
      <c r="K1102" s="82">
        <f t="shared" si="87"/>
        <v>2.346497173257859</v>
      </c>
      <c r="L1102" s="77">
        <f t="shared" si="88"/>
        <v>5.5060489841071227</v>
      </c>
      <c r="M1102" s="67">
        <f t="shared" si="89"/>
        <v>2.590611163716084E-2</v>
      </c>
    </row>
    <row r="1103" spans="7:13" x14ac:dyDescent="0.3">
      <c r="G1103" s="68">
        <v>45058</v>
      </c>
      <c r="H1103" s="70">
        <v>89.316825870000002</v>
      </c>
      <c r="I1103" s="75">
        <f t="shared" si="85"/>
        <v>88.465125504067942</v>
      </c>
      <c r="J1103" s="82">
        <f t="shared" si="86"/>
        <v>0.85170036593206078</v>
      </c>
      <c r="K1103" s="82">
        <f t="shared" si="87"/>
        <v>0.85170036593206078</v>
      </c>
      <c r="L1103" s="77">
        <f t="shared" si="88"/>
        <v>0.72539351332880619</v>
      </c>
      <c r="M1103" s="67">
        <f t="shared" si="89"/>
        <v>9.5357213787657935E-3</v>
      </c>
    </row>
    <row r="1104" spans="7:13" x14ac:dyDescent="0.3">
      <c r="G1104" s="68">
        <v>45061</v>
      </c>
      <c r="H1104" s="70">
        <v>90.513175959999998</v>
      </c>
      <c r="I1104" s="75">
        <f t="shared" si="85"/>
        <v>88.550295540661153</v>
      </c>
      <c r="J1104" s="82">
        <f t="shared" si="86"/>
        <v>1.9628804193388447</v>
      </c>
      <c r="K1104" s="82">
        <f t="shared" si="87"/>
        <v>1.9628804193388447</v>
      </c>
      <c r="L1104" s="77">
        <f t="shared" si="88"/>
        <v>3.8528995406238389</v>
      </c>
      <c r="M1104" s="67">
        <f t="shared" si="89"/>
        <v>2.1686129102422503E-2</v>
      </c>
    </row>
    <row r="1105" spans="7:13" x14ac:dyDescent="0.3">
      <c r="G1105" s="68">
        <v>45062</v>
      </c>
      <c r="H1105" s="70">
        <v>87.871253969999998</v>
      </c>
      <c r="I1105" s="75">
        <f t="shared" si="85"/>
        <v>88.746583582595051</v>
      </c>
      <c r="J1105" s="82">
        <f t="shared" si="86"/>
        <v>-0.87532961259505271</v>
      </c>
      <c r="K1105" s="82">
        <f t="shared" si="87"/>
        <v>0.87532961259505271</v>
      </c>
      <c r="L1105" s="77">
        <f t="shared" si="88"/>
        <v>0.76620193068580511</v>
      </c>
      <c r="M1105" s="67">
        <f t="shared" si="89"/>
        <v>9.9615013220808006E-3</v>
      </c>
    </row>
    <row r="1106" spans="7:13" x14ac:dyDescent="0.3">
      <c r="G1106" s="68">
        <v>45063</v>
      </c>
      <c r="H1106" s="70">
        <v>88.449485780000003</v>
      </c>
      <c r="I1106" s="75">
        <f t="shared" si="85"/>
        <v>88.659050621335538</v>
      </c>
      <c r="J1106" s="82">
        <f t="shared" si="86"/>
        <v>-0.20956484133553488</v>
      </c>
      <c r="K1106" s="82">
        <f t="shared" si="87"/>
        <v>0.20956484133553488</v>
      </c>
      <c r="L1106" s="77">
        <f t="shared" si="88"/>
        <v>4.3917422723987909E-2</v>
      </c>
      <c r="M1106" s="67">
        <f t="shared" si="89"/>
        <v>2.3693166725331171E-3</v>
      </c>
    </row>
    <row r="1107" spans="7:13" x14ac:dyDescent="0.3">
      <c r="G1107" s="68">
        <v>45064</v>
      </c>
      <c r="H1107" s="70">
        <v>88.618965149999994</v>
      </c>
      <c r="I1107" s="75">
        <f t="shared" si="85"/>
        <v>88.638094137201989</v>
      </c>
      <c r="J1107" s="82">
        <f t="shared" si="86"/>
        <v>-1.9128987201995074E-2</v>
      </c>
      <c r="K1107" s="82">
        <f t="shared" si="87"/>
        <v>1.9128987201995074E-2</v>
      </c>
      <c r="L1107" s="77">
        <f t="shared" si="88"/>
        <v>3.6591815137409134E-4</v>
      </c>
      <c r="M1107" s="67">
        <f t="shared" si="89"/>
        <v>2.158565852085565E-4</v>
      </c>
    </row>
    <row r="1108" spans="7:13" x14ac:dyDescent="0.3">
      <c r="G1108" s="68">
        <v>45065</v>
      </c>
      <c r="H1108" s="70">
        <v>85.787628170000005</v>
      </c>
      <c r="I1108" s="75">
        <f t="shared" si="85"/>
        <v>88.636181238481797</v>
      </c>
      <c r="J1108" s="82">
        <f t="shared" si="86"/>
        <v>-2.8485530684817917</v>
      </c>
      <c r="K1108" s="82">
        <f t="shared" si="87"/>
        <v>2.8485530684817917</v>
      </c>
      <c r="L1108" s="77">
        <f t="shared" si="88"/>
        <v>8.114254583957031</v>
      </c>
      <c r="M1108" s="67">
        <f t="shared" si="89"/>
        <v>3.3204707126731507E-2</v>
      </c>
    </row>
    <row r="1109" spans="7:13" x14ac:dyDescent="0.3">
      <c r="G1109" s="68">
        <v>45068</v>
      </c>
      <c r="H1109" s="70">
        <v>87.392723079999996</v>
      </c>
      <c r="I1109" s="75">
        <f t="shared" si="85"/>
        <v>88.35132593163361</v>
      </c>
      <c r="J1109" s="82">
        <f t="shared" si="86"/>
        <v>-0.95860285163361425</v>
      </c>
      <c r="K1109" s="82">
        <f t="shared" si="87"/>
        <v>0.95860285163361425</v>
      </c>
      <c r="L1109" s="77">
        <f t="shared" si="88"/>
        <v>0.918919427160097</v>
      </c>
      <c r="M1109" s="67">
        <f t="shared" si="89"/>
        <v>1.0968909284999639E-2</v>
      </c>
    </row>
    <row r="1110" spans="7:13" x14ac:dyDescent="0.3">
      <c r="G1110" s="68">
        <v>45069</v>
      </c>
      <c r="H1110" s="70">
        <v>85.069824220000001</v>
      </c>
      <c r="I1110" s="75">
        <f t="shared" si="85"/>
        <v>88.255465646470242</v>
      </c>
      <c r="J1110" s="82">
        <f t="shared" si="86"/>
        <v>-3.1856414264702408</v>
      </c>
      <c r="K1110" s="82">
        <f t="shared" si="87"/>
        <v>3.1856414264702408</v>
      </c>
      <c r="L1110" s="77">
        <f t="shared" si="88"/>
        <v>10.148311298043351</v>
      </c>
      <c r="M1110" s="67">
        <f t="shared" si="89"/>
        <v>3.7447372857287428E-2</v>
      </c>
    </row>
    <row r="1111" spans="7:13" x14ac:dyDescent="0.3">
      <c r="G1111" s="68">
        <v>45070</v>
      </c>
      <c r="H1111" s="70">
        <v>82.407966610000003</v>
      </c>
      <c r="I1111" s="75">
        <f t="shared" si="85"/>
        <v>87.936901503823208</v>
      </c>
      <c r="J1111" s="82">
        <f t="shared" si="86"/>
        <v>-5.5289348938232052</v>
      </c>
      <c r="K1111" s="82">
        <f t="shared" si="87"/>
        <v>5.5289348938232052</v>
      </c>
      <c r="L1111" s="77">
        <f t="shared" si="88"/>
        <v>30.569121060135817</v>
      </c>
      <c r="M1111" s="67">
        <f t="shared" si="89"/>
        <v>6.7092237817117581E-2</v>
      </c>
    </row>
    <row r="1112" spans="7:13" x14ac:dyDescent="0.3">
      <c r="G1112" s="68">
        <v>45071</v>
      </c>
      <c r="H1112" s="70">
        <v>82.97622681</v>
      </c>
      <c r="I1112" s="75">
        <f t="shared" si="85"/>
        <v>87.384008014440894</v>
      </c>
      <c r="J1112" s="82">
        <f t="shared" si="86"/>
        <v>-4.4077812044408944</v>
      </c>
      <c r="K1112" s="82">
        <f t="shared" si="87"/>
        <v>4.4077812044408944</v>
      </c>
      <c r="L1112" s="77">
        <f t="shared" si="88"/>
        <v>19.428535146222423</v>
      </c>
      <c r="M1112" s="67">
        <f t="shared" si="89"/>
        <v>5.3121012775549398E-2</v>
      </c>
    </row>
    <row r="1113" spans="7:13" x14ac:dyDescent="0.3">
      <c r="G1113" s="68">
        <v>45072</v>
      </c>
      <c r="H1113" s="70">
        <v>83.155677800000007</v>
      </c>
      <c r="I1113" s="75">
        <f t="shared" si="85"/>
        <v>86.943229893996801</v>
      </c>
      <c r="J1113" s="82">
        <f t="shared" si="86"/>
        <v>-3.7875520939967942</v>
      </c>
      <c r="K1113" s="82">
        <f t="shared" si="87"/>
        <v>3.7875520939967942</v>
      </c>
      <c r="L1113" s="77">
        <f t="shared" si="88"/>
        <v>14.345550864739501</v>
      </c>
      <c r="M1113" s="67">
        <f t="shared" si="89"/>
        <v>4.5547726796314969E-2</v>
      </c>
    </row>
    <row r="1114" spans="7:13" x14ac:dyDescent="0.3">
      <c r="G1114" s="68">
        <v>45076</v>
      </c>
      <c r="H1114" s="70">
        <v>82.97622681</v>
      </c>
      <c r="I1114" s="75">
        <f t="shared" si="85"/>
        <v>86.564474684597116</v>
      </c>
      <c r="J1114" s="82">
        <f t="shared" si="86"/>
        <v>-3.5882478745971156</v>
      </c>
      <c r="K1114" s="82">
        <f t="shared" si="87"/>
        <v>3.5882478745971156</v>
      </c>
      <c r="L1114" s="77">
        <f t="shared" si="88"/>
        <v>12.875522809550718</v>
      </c>
      <c r="M1114" s="67">
        <f t="shared" si="89"/>
        <v>4.324428830457102E-2</v>
      </c>
    </row>
    <row r="1115" spans="7:13" x14ac:dyDescent="0.3">
      <c r="G1115" s="68">
        <v>45077</v>
      </c>
      <c r="H1115" s="70">
        <v>81.201652530000004</v>
      </c>
      <c r="I1115" s="75">
        <f t="shared" si="85"/>
        <v>86.20564989713742</v>
      </c>
      <c r="J1115" s="82">
        <f t="shared" si="86"/>
        <v>-5.0039973671374156</v>
      </c>
      <c r="K1115" s="82">
        <f t="shared" si="87"/>
        <v>5.0039973671374156</v>
      </c>
      <c r="L1115" s="77">
        <f t="shared" si="88"/>
        <v>25.039989650318187</v>
      </c>
      <c r="M1115" s="67">
        <f t="shared" si="89"/>
        <v>6.1624329200550262E-2</v>
      </c>
    </row>
    <row r="1116" spans="7:13" x14ac:dyDescent="0.3">
      <c r="G1116" s="68">
        <v>45078</v>
      </c>
      <c r="H1116" s="70">
        <v>81.231567380000001</v>
      </c>
      <c r="I1116" s="75">
        <f t="shared" si="85"/>
        <v>85.705250160423674</v>
      </c>
      <c r="J1116" s="82">
        <f t="shared" si="86"/>
        <v>-4.4736827804236725</v>
      </c>
      <c r="K1116" s="82">
        <f t="shared" si="87"/>
        <v>4.4736827804236725</v>
      </c>
      <c r="L1116" s="77">
        <f t="shared" si="88"/>
        <v>20.013837619859281</v>
      </c>
      <c r="M1116" s="67">
        <f t="shared" si="89"/>
        <v>5.5073205217078411E-2</v>
      </c>
    </row>
    <row r="1117" spans="7:13" x14ac:dyDescent="0.3">
      <c r="G1117" s="68">
        <v>45079</v>
      </c>
      <c r="H1117" s="70">
        <v>85.528419490000005</v>
      </c>
      <c r="I1117" s="75">
        <f t="shared" si="85"/>
        <v>85.257881882381312</v>
      </c>
      <c r="J1117" s="82">
        <f t="shared" si="86"/>
        <v>0.27053760761869228</v>
      </c>
      <c r="K1117" s="82">
        <f t="shared" si="87"/>
        <v>0.27053760761869228</v>
      </c>
      <c r="L1117" s="77">
        <f t="shared" si="88"/>
        <v>7.3190597136045504E-2</v>
      </c>
      <c r="M1117" s="67">
        <f t="shared" si="89"/>
        <v>3.1631311467216297E-3</v>
      </c>
    </row>
    <row r="1118" spans="7:13" x14ac:dyDescent="0.3">
      <c r="G1118" s="68">
        <v>45082</v>
      </c>
      <c r="H1118" s="70">
        <v>84.780708309999994</v>
      </c>
      <c r="I1118" s="75">
        <f t="shared" si="85"/>
        <v>85.284935643143186</v>
      </c>
      <c r="J1118" s="82">
        <f t="shared" si="86"/>
        <v>-0.50422733314319146</v>
      </c>
      <c r="K1118" s="82">
        <f t="shared" si="87"/>
        <v>0.50422733314319146</v>
      </c>
      <c r="L1118" s="77">
        <f t="shared" si="88"/>
        <v>0.254245203488695</v>
      </c>
      <c r="M1118" s="67">
        <f t="shared" si="89"/>
        <v>5.9474300603798705E-3</v>
      </c>
    </row>
    <row r="1119" spans="7:13" x14ac:dyDescent="0.3">
      <c r="G1119" s="68">
        <v>45083</v>
      </c>
      <c r="H1119" s="70">
        <v>85.498512270000006</v>
      </c>
      <c r="I1119" s="75">
        <f t="shared" si="85"/>
        <v>85.234512909828865</v>
      </c>
      <c r="J1119" s="82">
        <f t="shared" si="86"/>
        <v>0.26399936017114101</v>
      </c>
      <c r="K1119" s="82">
        <f t="shared" si="87"/>
        <v>0.26399936017114101</v>
      </c>
      <c r="L1119" s="77">
        <f t="shared" si="88"/>
        <v>6.9695662170771833E-2</v>
      </c>
      <c r="M1119" s="67">
        <f t="shared" si="89"/>
        <v>3.0877655430710219E-3</v>
      </c>
    </row>
    <row r="1120" spans="7:13" x14ac:dyDescent="0.3">
      <c r="G1120" s="68">
        <v>45084</v>
      </c>
      <c r="H1120" s="70">
        <v>84.930252080000002</v>
      </c>
      <c r="I1120" s="75">
        <f t="shared" si="85"/>
        <v>85.260912845845979</v>
      </c>
      <c r="J1120" s="82">
        <f t="shared" si="86"/>
        <v>-0.33066076584597681</v>
      </c>
      <c r="K1120" s="82">
        <f t="shared" si="87"/>
        <v>0.33066076584597681</v>
      </c>
      <c r="L1120" s="77">
        <f t="shared" si="88"/>
        <v>0.1093365420698479</v>
      </c>
      <c r="M1120" s="67">
        <f t="shared" si="89"/>
        <v>3.8933213754565464E-3</v>
      </c>
    </row>
    <row r="1121" spans="7:13" x14ac:dyDescent="0.3">
      <c r="G1121" s="68">
        <v>45085</v>
      </c>
      <c r="H1121" s="70">
        <v>85.578262330000001</v>
      </c>
      <c r="I1121" s="75">
        <f t="shared" si="85"/>
        <v>85.22784676926139</v>
      </c>
      <c r="J1121" s="82">
        <f t="shared" si="86"/>
        <v>0.35041556073861102</v>
      </c>
      <c r="K1121" s="82">
        <f t="shared" si="87"/>
        <v>0.35041556073861102</v>
      </c>
      <c r="L1121" s="77">
        <f t="shared" si="88"/>
        <v>0.12279106520775519</v>
      </c>
      <c r="M1121" s="67">
        <f t="shared" si="89"/>
        <v>4.0946795506009081E-3</v>
      </c>
    </row>
    <row r="1122" spans="7:13" x14ac:dyDescent="0.3">
      <c r="G1122" s="68">
        <v>45086</v>
      </c>
      <c r="H1122" s="70">
        <v>85.927200319999997</v>
      </c>
      <c r="I1122" s="75">
        <f t="shared" si="85"/>
        <v>85.262888325335254</v>
      </c>
      <c r="J1122" s="82">
        <f t="shared" si="86"/>
        <v>0.66431199466474311</v>
      </c>
      <c r="K1122" s="82">
        <f t="shared" si="87"/>
        <v>0.66431199466474311</v>
      </c>
      <c r="L1122" s="77">
        <f t="shared" si="88"/>
        <v>0.44131042625544969</v>
      </c>
      <c r="M1122" s="67">
        <f t="shared" si="89"/>
        <v>7.7311025169072229E-3</v>
      </c>
    </row>
    <row r="1123" spans="7:13" x14ac:dyDescent="0.3">
      <c r="G1123" s="68">
        <v>45089</v>
      </c>
      <c r="H1123" s="70">
        <v>91.171157840000006</v>
      </c>
      <c r="I1123" s="75">
        <f t="shared" si="85"/>
        <v>85.329319524801733</v>
      </c>
      <c r="J1123" s="82">
        <f t="shared" si="86"/>
        <v>5.8418383151982738</v>
      </c>
      <c r="K1123" s="82">
        <f t="shared" si="87"/>
        <v>5.8418383151982738</v>
      </c>
      <c r="L1123" s="77">
        <f t="shared" si="88"/>
        <v>34.127074900918608</v>
      </c>
      <c r="M1123" s="67">
        <f t="shared" si="89"/>
        <v>6.4075508676223622E-2</v>
      </c>
    </row>
    <row r="1124" spans="7:13" x14ac:dyDescent="0.3">
      <c r="G1124" s="68">
        <v>45090</v>
      </c>
      <c r="H1124" s="70">
        <v>93.224884029999998</v>
      </c>
      <c r="I1124" s="75">
        <f t="shared" si="85"/>
        <v>85.91350335632157</v>
      </c>
      <c r="J1124" s="82">
        <f t="shared" si="86"/>
        <v>7.3113806736784284</v>
      </c>
      <c r="K1124" s="82">
        <f t="shared" si="87"/>
        <v>7.3113806736784284</v>
      </c>
      <c r="L1124" s="77">
        <f t="shared" si="88"/>
        <v>53.456287355438427</v>
      </c>
      <c r="M1124" s="67">
        <f t="shared" si="89"/>
        <v>7.842735069882853E-2</v>
      </c>
    </row>
    <row r="1125" spans="7:13" x14ac:dyDescent="0.3">
      <c r="G1125" s="68">
        <v>45091</v>
      </c>
      <c r="H1125" s="70">
        <v>94.281646730000006</v>
      </c>
      <c r="I1125" s="75">
        <f t="shared" si="85"/>
        <v>86.644641423689407</v>
      </c>
      <c r="J1125" s="82">
        <f t="shared" si="86"/>
        <v>7.6370053063105985</v>
      </c>
      <c r="K1125" s="82">
        <f t="shared" si="87"/>
        <v>7.6370053063105985</v>
      </c>
      <c r="L1125" s="77">
        <f t="shared" si="88"/>
        <v>58.323850048616237</v>
      </c>
      <c r="M1125" s="67">
        <f t="shared" si="89"/>
        <v>8.1002035615490978E-2</v>
      </c>
    </row>
    <row r="1126" spans="7:13" x14ac:dyDescent="0.3">
      <c r="G1126" s="68">
        <v>45092</v>
      </c>
      <c r="H1126" s="70">
        <v>95.517868039999996</v>
      </c>
      <c r="I1126" s="75">
        <f t="shared" si="85"/>
        <v>87.408341954320463</v>
      </c>
      <c r="J1126" s="82">
        <f t="shared" si="86"/>
        <v>8.1095260856795335</v>
      </c>
      <c r="K1126" s="82">
        <f t="shared" si="87"/>
        <v>8.1095260856795335</v>
      </c>
      <c r="L1126" s="77">
        <f t="shared" si="88"/>
        <v>65.764413334316814</v>
      </c>
      <c r="M1126" s="67">
        <f t="shared" si="89"/>
        <v>8.4900618618115611E-2</v>
      </c>
    </row>
    <row r="1127" spans="7:13" x14ac:dyDescent="0.3">
      <c r="G1127" s="68">
        <v>45093</v>
      </c>
      <c r="H1127" s="70">
        <v>94.889785770000003</v>
      </c>
      <c r="I1127" s="75">
        <f t="shared" si="85"/>
        <v>88.219294562888422</v>
      </c>
      <c r="J1127" s="82">
        <f t="shared" si="86"/>
        <v>6.6704912071115814</v>
      </c>
      <c r="K1127" s="82">
        <f t="shared" si="87"/>
        <v>6.6704912071115814</v>
      </c>
      <c r="L1127" s="77">
        <f t="shared" si="88"/>
        <v>44.495452944152923</v>
      </c>
      <c r="M1127" s="67">
        <f t="shared" si="89"/>
        <v>7.0297252259373305E-2</v>
      </c>
    </row>
    <row r="1128" spans="7:13" x14ac:dyDescent="0.3">
      <c r="G1128" s="68">
        <v>45097</v>
      </c>
      <c r="H1128" s="70">
        <v>93.89283752</v>
      </c>
      <c r="I1128" s="75">
        <f t="shared" si="85"/>
        <v>88.886343683599577</v>
      </c>
      <c r="J1128" s="82">
        <f t="shared" si="86"/>
        <v>5.0064938364004234</v>
      </c>
      <c r="K1128" s="82">
        <f t="shared" si="87"/>
        <v>5.0064938364004234</v>
      </c>
      <c r="L1128" s="77">
        <f t="shared" si="88"/>
        <v>25.064980533915431</v>
      </c>
      <c r="M1128" s="67">
        <f t="shared" si="89"/>
        <v>5.3321360485393744E-2</v>
      </c>
    </row>
    <row r="1129" spans="7:13" x14ac:dyDescent="0.3">
      <c r="G1129" s="68">
        <v>45098</v>
      </c>
      <c r="H1129" s="70">
        <v>97.083076480000003</v>
      </c>
      <c r="I1129" s="75">
        <f t="shared" si="85"/>
        <v>89.386993067239615</v>
      </c>
      <c r="J1129" s="82">
        <f t="shared" si="86"/>
        <v>7.6960834127603874</v>
      </c>
      <c r="K1129" s="82">
        <f t="shared" si="87"/>
        <v>7.6960834127603874</v>
      </c>
      <c r="L1129" s="77">
        <f t="shared" si="88"/>
        <v>59.22969989616557</v>
      </c>
      <c r="M1129" s="67">
        <f t="shared" si="89"/>
        <v>7.9273171924520242E-2</v>
      </c>
    </row>
    <row r="1130" spans="7:13" x14ac:dyDescent="0.3">
      <c r="G1130" s="68">
        <v>45099</v>
      </c>
      <c r="H1130" s="70">
        <v>99.057044980000001</v>
      </c>
      <c r="I1130" s="75">
        <f t="shared" si="85"/>
        <v>90.156601408515655</v>
      </c>
      <c r="J1130" s="82">
        <f t="shared" si="86"/>
        <v>8.9004435714843453</v>
      </c>
      <c r="K1130" s="82">
        <f t="shared" si="87"/>
        <v>8.9004435714843453</v>
      </c>
      <c r="L1130" s="77">
        <f t="shared" si="88"/>
        <v>79.217895769177005</v>
      </c>
      <c r="M1130" s="67">
        <f t="shared" si="89"/>
        <v>8.98516968003778E-2</v>
      </c>
    </row>
    <row r="1131" spans="7:13" x14ac:dyDescent="0.3">
      <c r="G1131" s="68">
        <v>45100</v>
      </c>
      <c r="H1131" s="70">
        <v>96.265579220000006</v>
      </c>
      <c r="I1131" s="75">
        <f t="shared" si="85"/>
        <v>91.046645765664096</v>
      </c>
      <c r="J1131" s="82">
        <f t="shared" si="86"/>
        <v>5.2189334543359109</v>
      </c>
      <c r="K1131" s="82">
        <f t="shared" si="87"/>
        <v>5.2189334543359109</v>
      </c>
      <c r="L1131" s="77">
        <f t="shared" si="88"/>
        <v>27.237266400786563</v>
      </c>
      <c r="M1131" s="67">
        <f t="shared" si="89"/>
        <v>5.4213910066534275E-2</v>
      </c>
    </row>
    <row r="1132" spans="7:13" x14ac:dyDescent="0.3">
      <c r="G1132" s="68">
        <v>45103</v>
      </c>
      <c r="H1132" s="70">
        <v>96.30545807</v>
      </c>
      <c r="I1132" s="75">
        <f t="shared" si="85"/>
        <v>91.568539111097692</v>
      </c>
      <c r="J1132" s="82">
        <f t="shared" si="86"/>
        <v>4.736918958902308</v>
      </c>
      <c r="K1132" s="82">
        <f t="shared" si="87"/>
        <v>4.736918958902308</v>
      </c>
      <c r="L1132" s="77">
        <f t="shared" si="88"/>
        <v>22.438401223208125</v>
      </c>
      <c r="M1132" s="67">
        <f t="shared" si="89"/>
        <v>4.918640182843282E-2</v>
      </c>
    </row>
    <row r="1133" spans="7:13" x14ac:dyDescent="0.3">
      <c r="G1133" s="68">
        <v>45104</v>
      </c>
      <c r="H1133" s="70">
        <v>95.358360289999993</v>
      </c>
      <c r="I1133" s="75">
        <f t="shared" si="85"/>
        <v>92.042231006987933</v>
      </c>
      <c r="J1133" s="82">
        <f t="shared" si="86"/>
        <v>3.3161292830120601</v>
      </c>
      <c r="K1133" s="82">
        <f t="shared" si="87"/>
        <v>3.3161292830120601</v>
      </c>
      <c r="L1133" s="77">
        <f t="shared" si="88"/>
        <v>10.99671342165008</v>
      </c>
      <c r="M1133" s="67">
        <f t="shared" si="89"/>
        <v>3.4775443631027018E-2</v>
      </c>
    </row>
    <row r="1134" spans="7:13" x14ac:dyDescent="0.3">
      <c r="G1134" s="68">
        <v>45105</v>
      </c>
      <c r="H1134" s="70">
        <v>93.862930300000002</v>
      </c>
      <c r="I1134" s="75">
        <f t="shared" si="85"/>
        <v>92.373843935289131</v>
      </c>
      <c r="J1134" s="82">
        <f t="shared" si="86"/>
        <v>1.4890863647108716</v>
      </c>
      <c r="K1134" s="82">
        <f t="shared" si="87"/>
        <v>1.4890863647108716</v>
      </c>
      <c r="L1134" s="77">
        <f t="shared" si="88"/>
        <v>2.2173782015678389</v>
      </c>
      <c r="M1134" s="67">
        <f t="shared" si="89"/>
        <v>1.5864477701170509E-2</v>
      </c>
    </row>
    <row r="1135" spans="7:13" x14ac:dyDescent="0.3">
      <c r="G1135" s="68">
        <v>45106</v>
      </c>
      <c r="H1135" s="70">
        <v>94.092224119999997</v>
      </c>
      <c r="I1135" s="75">
        <f t="shared" si="85"/>
        <v>92.522752571760222</v>
      </c>
      <c r="J1135" s="82">
        <f t="shared" si="86"/>
        <v>1.5694715482397754</v>
      </c>
      <c r="K1135" s="82">
        <f t="shared" si="87"/>
        <v>1.5694715482397754</v>
      </c>
      <c r="L1135" s="77">
        <f t="shared" si="88"/>
        <v>2.4632409407341576</v>
      </c>
      <c r="M1135" s="67">
        <f t="shared" si="89"/>
        <v>1.6680140818418305E-2</v>
      </c>
    </row>
    <row r="1136" spans="7:13" x14ac:dyDescent="0.3">
      <c r="G1136" s="68">
        <v>45107</v>
      </c>
      <c r="H1136" s="70">
        <v>97.043197629999995</v>
      </c>
      <c r="I1136" s="75">
        <f t="shared" si="85"/>
        <v>92.679699726584204</v>
      </c>
      <c r="J1136" s="82">
        <f t="shared" si="86"/>
        <v>4.3634979034157908</v>
      </c>
      <c r="K1136" s="82">
        <f t="shared" si="87"/>
        <v>4.3634979034157908</v>
      </c>
      <c r="L1136" s="77">
        <f t="shared" si="88"/>
        <v>19.040113953114002</v>
      </c>
      <c r="M1136" s="67">
        <f t="shared" si="89"/>
        <v>4.4964490144406129E-2</v>
      </c>
    </row>
    <row r="1137" spans="7:13" x14ac:dyDescent="0.3">
      <c r="G1137" s="68">
        <v>45110</v>
      </c>
      <c r="H1137" s="70">
        <v>96.514816280000005</v>
      </c>
      <c r="I1137" s="75">
        <f t="shared" si="85"/>
        <v>93.116049516925784</v>
      </c>
      <c r="J1137" s="82">
        <f t="shared" si="86"/>
        <v>3.3987667630742209</v>
      </c>
      <c r="K1137" s="82">
        <f t="shared" si="87"/>
        <v>3.3987667630742209</v>
      </c>
      <c r="L1137" s="77">
        <f t="shared" si="88"/>
        <v>11.551615509778017</v>
      </c>
      <c r="M1137" s="67">
        <f t="shared" si="89"/>
        <v>3.5214974177788703E-2</v>
      </c>
    </row>
    <row r="1138" spans="7:13" x14ac:dyDescent="0.3">
      <c r="G1138" s="68">
        <v>45112</v>
      </c>
      <c r="H1138" s="70">
        <v>94.550819399999995</v>
      </c>
      <c r="I1138" s="75">
        <f t="shared" si="85"/>
        <v>93.455926193233211</v>
      </c>
      <c r="J1138" s="82">
        <f t="shared" si="86"/>
        <v>1.094893206766784</v>
      </c>
      <c r="K1138" s="82">
        <f t="shared" si="87"/>
        <v>1.094893206766784</v>
      </c>
      <c r="L1138" s="77">
        <f t="shared" si="88"/>
        <v>1.1987911342240516</v>
      </c>
      <c r="M1138" s="67">
        <f t="shared" si="89"/>
        <v>1.1579944137076236E-2</v>
      </c>
    </row>
    <row r="1139" spans="7:13" x14ac:dyDescent="0.3">
      <c r="G1139" s="68">
        <v>45113</v>
      </c>
      <c r="H1139" s="70">
        <v>89.815307619999999</v>
      </c>
      <c r="I1139" s="75">
        <f t="shared" si="85"/>
        <v>93.565415513909898</v>
      </c>
      <c r="J1139" s="82">
        <f t="shared" si="86"/>
        <v>-3.7501078939098988</v>
      </c>
      <c r="K1139" s="82">
        <f t="shared" si="87"/>
        <v>3.7501078939098988</v>
      </c>
      <c r="L1139" s="77">
        <f t="shared" si="88"/>
        <v>14.063309215965337</v>
      </c>
      <c r="M1139" s="67">
        <f t="shared" si="89"/>
        <v>4.175354951492509E-2</v>
      </c>
    </row>
    <row r="1140" spans="7:13" x14ac:dyDescent="0.3">
      <c r="G1140" s="68">
        <v>45114</v>
      </c>
      <c r="H1140" s="70">
        <v>91.14125061</v>
      </c>
      <c r="I1140" s="75">
        <f t="shared" si="85"/>
        <v>93.190404724518913</v>
      </c>
      <c r="J1140" s="82">
        <f t="shared" si="86"/>
        <v>-2.0491541145189132</v>
      </c>
      <c r="K1140" s="82">
        <f t="shared" si="87"/>
        <v>2.0491541145189132</v>
      </c>
      <c r="L1140" s="77">
        <f t="shared" si="88"/>
        <v>4.1990325850497907</v>
      </c>
      <c r="M1140" s="67">
        <f t="shared" si="89"/>
        <v>2.2483278436537937E-2</v>
      </c>
    </row>
    <row r="1141" spans="7:13" x14ac:dyDescent="0.3">
      <c r="G1141" s="68">
        <v>45117</v>
      </c>
      <c r="H1141" s="70">
        <v>91.918869020000002</v>
      </c>
      <c r="I1141" s="75">
        <f t="shared" si="85"/>
        <v>92.985489313067021</v>
      </c>
      <c r="J1141" s="82">
        <f t="shared" si="86"/>
        <v>-1.0666202930670181</v>
      </c>
      <c r="K1141" s="82">
        <f t="shared" si="87"/>
        <v>1.0666202930670181</v>
      </c>
      <c r="L1141" s="77">
        <f t="shared" si="88"/>
        <v>1.1376788495823715</v>
      </c>
      <c r="M1141" s="67">
        <f t="shared" si="89"/>
        <v>1.1603931863379862E-2</v>
      </c>
    </row>
    <row r="1142" spans="7:13" x14ac:dyDescent="0.3">
      <c r="G1142" s="68">
        <v>45118</v>
      </c>
      <c r="H1142" s="70">
        <v>94.431190490000006</v>
      </c>
      <c r="I1142" s="75">
        <f t="shared" si="85"/>
        <v>92.87882728376033</v>
      </c>
      <c r="J1142" s="82">
        <f t="shared" si="86"/>
        <v>1.5523632062396757</v>
      </c>
      <c r="K1142" s="82">
        <f t="shared" si="87"/>
        <v>1.5523632062396757</v>
      </c>
      <c r="L1142" s="77">
        <f t="shared" si="88"/>
        <v>2.4098315240867261</v>
      </c>
      <c r="M1142" s="67">
        <f t="shared" si="89"/>
        <v>1.6439093886082761E-2</v>
      </c>
    </row>
    <row r="1143" spans="7:13" x14ac:dyDescent="0.3">
      <c r="G1143" s="68">
        <v>45119</v>
      </c>
      <c r="H1143" s="70">
        <v>96.514816280000005</v>
      </c>
      <c r="I1143" s="75">
        <f t="shared" si="85"/>
        <v>93.034063604384301</v>
      </c>
      <c r="J1143" s="82">
        <f t="shared" si="86"/>
        <v>3.4807526756157046</v>
      </c>
      <c r="K1143" s="82">
        <f t="shared" si="87"/>
        <v>3.4807526756157046</v>
      </c>
      <c r="L1143" s="77">
        <f t="shared" si="88"/>
        <v>12.115639188805886</v>
      </c>
      <c r="M1143" s="67">
        <f t="shared" si="89"/>
        <v>3.6064438702526888E-2</v>
      </c>
    </row>
    <row r="1144" spans="7:13" x14ac:dyDescent="0.3">
      <c r="G1144" s="68">
        <v>45120</v>
      </c>
      <c r="H1144" s="70">
        <v>97.392135620000005</v>
      </c>
      <c r="I1144" s="75">
        <f t="shared" si="85"/>
        <v>93.38213887194587</v>
      </c>
      <c r="J1144" s="82">
        <f t="shared" si="86"/>
        <v>4.0099967480541352</v>
      </c>
      <c r="K1144" s="82">
        <f t="shared" si="87"/>
        <v>4.0099967480541352</v>
      </c>
      <c r="L1144" s="77">
        <f t="shared" si="88"/>
        <v>16.08007391940474</v>
      </c>
      <c r="M1144" s="67">
        <f t="shared" si="89"/>
        <v>4.1173722318813805E-2</v>
      </c>
    </row>
    <row r="1145" spans="7:13" x14ac:dyDescent="0.3">
      <c r="G1145" s="68">
        <v>45121</v>
      </c>
      <c r="H1145" s="70">
        <v>96.714210510000001</v>
      </c>
      <c r="I1145" s="75">
        <f t="shared" si="85"/>
        <v>93.783138546751289</v>
      </c>
      <c r="J1145" s="82">
        <f t="shared" si="86"/>
        <v>2.9310719632487121</v>
      </c>
      <c r="K1145" s="82">
        <f t="shared" si="87"/>
        <v>2.9310719632487121</v>
      </c>
      <c r="L1145" s="77">
        <f t="shared" si="88"/>
        <v>8.5911828537426587</v>
      </c>
      <c r="M1145" s="67">
        <f t="shared" si="89"/>
        <v>3.0306528355992183E-2</v>
      </c>
    </row>
    <row r="1146" spans="7:13" x14ac:dyDescent="0.3">
      <c r="G1146" s="68">
        <v>45124</v>
      </c>
      <c r="H1146" s="70">
        <v>96.903625489999996</v>
      </c>
      <c r="I1146" s="75">
        <f t="shared" si="85"/>
        <v>94.076245743076157</v>
      </c>
      <c r="J1146" s="82">
        <f t="shared" si="86"/>
        <v>2.8273797469238389</v>
      </c>
      <c r="K1146" s="82">
        <f t="shared" si="87"/>
        <v>2.8273797469238389</v>
      </c>
      <c r="L1146" s="77">
        <f t="shared" si="88"/>
        <v>7.994076233315111</v>
      </c>
      <c r="M1146" s="67">
        <f t="shared" si="89"/>
        <v>2.917723390251907E-2</v>
      </c>
    </row>
    <row r="1147" spans="7:13" x14ac:dyDescent="0.3">
      <c r="G1147" s="68">
        <v>45125</v>
      </c>
      <c r="H1147" s="70">
        <v>97.053169249999996</v>
      </c>
      <c r="I1147" s="75">
        <f t="shared" si="85"/>
        <v>94.358983717768538</v>
      </c>
      <c r="J1147" s="82">
        <f t="shared" si="86"/>
        <v>2.6941855322314581</v>
      </c>
      <c r="K1147" s="82">
        <f t="shared" si="87"/>
        <v>2.6941855322314581</v>
      </c>
      <c r="L1147" s="77">
        <f t="shared" si="88"/>
        <v>7.2586356820853046</v>
      </c>
      <c r="M1147" s="67">
        <f t="shared" si="89"/>
        <v>2.7759892366744719E-2</v>
      </c>
    </row>
    <row r="1148" spans="7:13" x14ac:dyDescent="0.3">
      <c r="G1148" s="68">
        <v>45126</v>
      </c>
      <c r="H1148" s="70">
        <v>96.285522459999996</v>
      </c>
      <c r="I1148" s="75">
        <f t="shared" si="85"/>
        <v>94.628402270991685</v>
      </c>
      <c r="J1148" s="82">
        <f t="shared" si="86"/>
        <v>1.6571201890083103</v>
      </c>
      <c r="K1148" s="82">
        <f t="shared" si="87"/>
        <v>1.6571201890083103</v>
      </c>
      <c r="L1148" s="77">
        <f t="shared" si="88"/>
        <v>2.746047320818938</v>
      </c>
      <c r="M1148" s="67">
        <f t="shared" si="89"/>
        <v>1.7210481354522737E-2</v>
      </c>
    </row>
    <row r="1149" spans="7:13" x14ac:dyDescent="0.3">
      <c r="G1149" s="68">
        <v>45127</v>
      </c>
      <c r="H1149" s="70">
        <v>94.520912170000003</v>
      </c>
      <c r="I1149" s="75">
        <f t="shared" si="85"/>
        <v>94.794114289892519</v>
      </c>
      <c r="J1149" s="82">
        <f t="shared" si="86"/>
        <v>-0.27320211989251675</v>
      </c>
      <c r="K1149" s="82">
        <f t="shared" si="87"/>
        <v>0.27320211989251675</v>
      </c>
      <c r="L1149" s="77">
        <f t="shared" si="88"/>
        <v>7.4639398313765093E-2</v>
      </c>
      <c r="M1149" s="67">
        <f t="shared" si="89"/>
        <v>2.8903881016420024E-3</v>
      </c>
    </row>
    <row r="1150" spans="7:13" x14ac:dyDescent="0.3">
      <c r="G1150" s="68">
        <v>45128</v>
      </c>
      <c r="H1150" s="70">
        <v>95.6474762</v>
      </c>
      <c r="I1150" s="75">
        <f t="shared" si="85"/>
        <v>94.76679407790327</v>
      </c>
      <c r="J1150" s="82">
        <f t="shared" si="86"/>
        <v>0.88068212209672936</v>
      </c>
      <c r="K1150" s="82">
        <f t="shared" si="87"/>
        <v>0.88068212209672936</v>
      </c>
      <c r="L1150" s="77">
        <f t="shared" si="88"/>
        <v>0.77560100018079847</v>
      </c>
      <c r="M1150" s="67">
        <f t="shared" si="89"/>
        <v>9.2075834834911136E-3</v>
      </c>
    </row>
    <row r="1151" spans="7:13" x14ac:dyDescent="0.3">
      <c r="G1151" s="68">
        <v>45131</v>
      </c>
      <c r="H1151" s="70">
        <v>97.99031067</v>
      </c>
      <c r="I1151" s="75">
        <f t="shared" si="85"/>
        <v>94.854862290112948</v>
      </c>
      <c r="J1151" s="82">
        <f t="shared" si="86"/>
        <v>3.1354483798870518</v>
      </c>
      <c r="K1151" s="82">
        <f t="shared" si="87"/>
        <v>3.1354483798870518</v>
      </c>
      <c r="L1151" s="77">
        <f t="shared" si="88"/>
        <v>9.8310365429363387</v>
      </c>
      <c r="M1151" s="67">
        <f t="shared" si="89"/>
        <v>3.1997534842462518E-2</v>
      </c>
    </row>
    <row r="1152" spans="7:13" x14ac:dyDescent="0.3">
      <c r="G1152" s="68">
        <v>45132</v>
      </c>
      <c r="H1152" s="70">
        <v>99.455825809999993</v>
      </c>
      <c r="I1152" s="75">
        <f t="shared" si="85"/>
        <v>95.168407128101663</v>
      </c>
      <c r="J1152" s="82">
        <f t="shared" si="86"/>
        <v>4.2874186818983304</v>
      </c>
      <c r="K1152" s="82">
        <f t="shared" si="87"/>
        <v>4.2874186818983304</v>
      </c>
      <c r="L1152" s="77">
        <f t="shared" si="88"/>
        <v>18.381958953890816</v>
      </c>
      <c r="M1152" s="67">
        <f t="shared" si="89"/>
        <v>4.3108773638750916E-2</v>
      </c>
    </row>
    <row r="1153" spans="7:13" x14ac:dyDescent="0.3">
      <c r="G1153" s="68">
        <v>45133</v>
      </c>
      <c r="H1153" s="70">
        <v>98.349212649999998</v>
      </c>
      <c r="I1153" s="75">
        <f t="shared" si="85"/>
        <v>95.597148996291494</v>
      </c>
      <c r="J1153" s="82">
        <f t="shared" si="86"/>
        <v>2.7520636537085039</v>
      </c>
      <c r="K1153" s="82">
        <f t="shared" si="87"/>
        <v>2.7520636537085039</v>
      </c>
      <c r="L1153" s="77">
        <f t="shared" si="88"/>
        <v>7.5738543540633998</v>
      </c>
      <c r="M1153" s="67">
        <f t="shared" si="89"/>
        <v>2.7982569250476902E-2</v>
      </c>
    </row>
    <row r="1154" spans="7:13" x14ac:dyDescent="0.3">
      <c r="G1154" s="68">
        <v>45134</v>
      </c>
      <c r="H1154" s="70">
        <v>98.817779540000004</v>
      </c>
      <c r="I1154" s="75">
        <f t="shared" si="85"/>
        <v>95.872355361662358</v>
      </c>
      <c r="J1154" s="82">
        <f t="shared" si="86"/>
        <v>2.945424178337646</v>
      </c>
      <c r="K1154" s="82">
        <f t="shared" si="87"/>
        <v>2.945424178337646</v>
      </c>
      <c r="L1154" s="77">
        <f t="shared" si="88"/>
        <v>8.6755235903359971</v>
      </c>
      <c r="M1154" s="67">
        <f t="shared" si="89"/>
        <v>2.9806621764308934E-2</v>
      </c>
    </row>
    <row r="1155" spans="7:13" x14ac:dyDescent="0.3">
      <c r="G1155" s="68">
        <v>45135</v>
      </c>
      <c r="H1155" s="70">
        <v>101.519516</v>
      </c>
      <c r="I1155" s="75">
        <f t="shared" si="85"/>
        <v>96.166897779496125</v>
      </c>
      <c r="J1155" s="82">
        <f t="shared" si="86"/>
        <v>5.3526182205038708</v>
      </c>
      <c r="K1155" s="82">
        <f t="shared" si="87"/>
        <v>5.3526182205038708</v>
      </c>
      <c r="L1155" s="77">
        <f t="shared" si="88"/>
        <v>28.650521814470025</v>
      </c>
      <c r="M1155" s="67">
        <f t="shared" si="89"/>
        <v>5.2725017133689558E-2</v>
      </c>
    </row>
    <row r="1156" spans="7:13" x14ac:dyDescent="0.3">
      <c r="G1156" s="68">
        <v>45138</v>
      </c>
      <c r="H1156" s="70">
        <v>100.911377</v>
      </c>
      <c r="I1156" s="75">
        <f t="shared" si="85"/>
        <v>96.702159601546512</v>
      </c>
      <c r="J1156" s="82">
        <f t="shared" si="86"/>
        <v>4.2092173984534895</v>
      </c>
      <c r="K1156" s="82">
        <f t="shared" si="87"/>
        <v>4.2092173984534895</v>
      </c>
      <c r="L1156" s="77">
        <f t="shared" si="88"/>
        <v>17.717511107443563</v>
      </c>
      <c r="M1156" s="67">
        <f t="shared" si="89"/>
        <v>4.1712020225960149E-2</v>
      </c>
    </row>
    <row r="1157" spans="7:13" x14ac:dyDescent="0.3">
      <c r="G1157" s="68">
        <v>45139</v>
      </c>
      <c r="H1157" s="70">
        <v>99.874542239999997</v>
      </c>
      <c r="I1157" s="75">
        <f t="shared" si="85"/>
        <v>97.123081341391867</v>
      </c>
      <c r="J1157" s="82">
        <f t="shared" si="86"/>
        <v>2.7514608986081299</v>
      </c>
      <c r="K1157" s="82">
        <f t="shared" si="87"/>
        <v>2.7514608986081299</v>
      </c>
      <c r="L1157" s="77">
        <f t="shared" si="88"/>
        <v>7.5705370765694582</v>
      </c>
      <c r="M1157" s="67">
        <f t="shared" si="89"/>
        <v>2.7549171559618554E-2</v>
      </c>
    </row>
    <row r="1158" spans="7:13" x14ac:dyDescent="0.3">
      <c r="G1158" s="68">
        <v>45140</v>
      </c>
      <c r="H1158" s="70">
        <v>97.571586609999997</v>
      </c>
      <c r="I1158" s="75">
        <f t="shared" ref="I1158:I1221" si="90">alpha*H1157+(1-alpha)*I1157</f>
        <v>97.398227431252693</v>
      </c>
      <c r="J1158" s="82">
        <f t="shared" ref="J1158:J1221" si="91">H1158-I1158</f>
        <v>0.17335917874730455</v>
      </c>
      <c r="K1158" s="82">
        <f t="shared" ref="K1158:K1221" si="92">ABS(J1158)</f>
        <v>0.17335917874730455</v>
      </c>
      <c r="L1158" s="77">
        <f t="shared" ref="L1158:L1221" si="93">J1158^2</f>
        <v>3.0053404855939891E-2</v>
      </c>
      <c r="M1158" s="67">
        <f t="shared" ref="M1158:M1221" si="94">K1158/H1158</f>
        <v>1.7767383392076272E-3</v>
      </c>
    </row>
    <row r="1159" spans="7:13" x14ac:dyDescent="0.3">
      <c r="G1159" s="68">
        <v>45141</v>
      </c>
      <c r="H1159" s="70">
        <v>98.109947199999993</v>
      </c>
      <c r="I1159" s="75">
        <f t="shared" si="90"/>
        <v>97.415563349127424</v>
      </c>
      <c r="J1159" s="82">
        <f t="shared" si="91"/>
        <v>0.69438385087256904</v>
      </c>
      <c r="K1159" s="82">
        <f t="shared" si="92"/>
        <v>0.69438385087256904</v>
      </c>
      <c r="L1159" s="77">
        <f t="shared" si="93"/>
        <v>0.48216893235261821</v>
      </c>
      <c r="M1159" s="67">
        <f t="shared" si="94"/>
        <v>7.0776090568782724E-3</v>
      </c>
    </row>
    <row r="1160" spans="7:13" x14ac:dyDescent="0.3">
      <c r="G1160" s="68">
        <v>45142</v>
      </c>
      <c r="H1160" s="70">
        <v>98.568542480000005</v>
      </c>
      <c r="I1160" s="75">
        <f t="shared" si="90"/>
        <v>97.485001734214677</v>
      </c>
      <c r="J1160" s="82">
        <f t="shared" si="91"/>
        <v>1.0835407457853279</v>
      </c>
      <c r="K1160" s="82">
        <f t="shared" si="92"/>
        <v>1.0835407457853279</v>
      </c>
      <c r="L1160" s="77">
        <f t="shared" si="93"/>
        <v>1.1740605477770245</v>
      </c>
      <c r="M1160" s="67">
        <f t="shared" si="94"/>
        <v>1.0992764207761144E-2</v>
      </c>
    </row>
    <row r="1161" spans="7:13" x14ac:dyDescent="0.3">
      <c r="G1161" s="68">
        <v>45145</v>
      </c>
      <c r="H1161" s="70">
        <v>98.728050229999994</v>
      </c>
      <c r="I1161" s="75">
        <f t="shared" si="90"/>
        <v>97.59335580879322</v>
      </c>
      <c r="J1161" s="82">
        <f t="shared" si="91"/>
        <v>1.134694421206774</v>
      </c>
      <c r="K1161" s="82">
        <f t="shared" si="92"/>
        <v>1.134694421206774</v>
      </c>
      <c r="L1161" s="77">
        <f t="shared" si="93"/>
        <v>1.2875314295177758</v>
      </c>
      <c r="M1161" s="67">
        <f t="shared" si="94"/>
        <v>1.1493131066230457E-2</v>
      </c>
    </row>
    <row r="1162" spans="7:13" x14ac:dyDescent="0.3">
      <c r="G1162" s="68">
        <v>45146</v>
      </c>
      <c r="H1162" s="70">
        <v>96.405151369999999</v>
      </c>
      <c r="I1162" s="75">
        <f t="shared" si="90"/>
        <v>97.706825250913894</v>
      </c>
      <c r="J1162" s="82">
        <f t="shared" si="91"/>
        <v>-1.3016738809138957</v>
      </c>
      <c r="K1162" s="82">
        <f t="shared" si="92"/>
        <v>1.3016738809138957</v>
      </c>
      <c r="L1162" s="77">
        <f t="shared" si="93"/>
        <v>1.6943548922534426</v>
      </c>
      <c r="M1162" s="67">
        <f t="shared" si="94"/>
        <v>1.3502119569504242E-2</v>
      </c>
    </row>
    <row r="1163" spans="7:13" x14ac:dyDescent="0.3">
      <c r="G1163" s="68">
        <v>45147</v>
      </c>
      <c r="H1163" s="70">
        <v>97.023262020000004</v>
      </c>
      <c r="I1163" s="75">
        <f t="shared" si="90"/>
        <v>97.576657862822515</v>
      </c>
      <c r="J1163" s="82">
        <f t="shared" si="91"/>
        <v>-0.55339584282251053</v>
      </c>
      <c r="K1163" s="82">
        <f t="shared" si="92"/>
        <v>0.55339584282251053</v>
      </c>
      <c r="L1163" s="77">
        <f t="shared" si="93"/>
        <v>0.30624695885323677</v>
      </c>
      <c r="M1163" s="67">
        <f t="shared" si="94"/>
        <v>5.7037439403803559E-3</v>
      </c>
    </row>
    <row r="1164" spans="7:13" x14ac:dyDescent="0.3">
      <c r="G1164" s="68">
        <v>45148</v>
      </c>
      <c r="H1164" s="70">
        <v>99.695091250000004</v>
      </c>
      <c r="I1164" s="75">
        <f t="shared" si="90"/>
        <v>97.521318278540264</v>
      </c>
      <c r="J1164" s="82">
        <f t="shared" si="91"/>
        <v>2.1737729714597407</v>
      </c>
      <c r="K1164" s="82">
        <f t="shared" si="92"/>
        <v>2.1737729714597407</v>
      </c>
      <c r="L1164" s="77">
        <f t="shared" si="93"/>
        <v>4.7252889314489108</v>
      </c>
      <c r="M1164" s="67">
        <f t="shared" si="94"/>
        <v>2.1804212666887354E-2</v>
      </c>
    </row>
    <row r="1165" spans="7:13" x14ac:dyDescent="0.3">
      <c r="G1165" s="68">
        <v>45149</v>
      </c>
      <c r="H1165" s="70">
        <v>97.162834169999996</v>
      </c>
      <c r="I1165" s="75">
        <f t="shared" si="90"/>
        <v>97.738695575686236</v>
      </c>
      <c r="J1165" s="82">
        <f t="shared" si="91"/>
        <v>-0.57586140568623989</v>
      </c>
      <c r="K1165" s="82">
        <f t="shared" si="92"/>
        <v>0.57586140568623989</v>
      </c>
      <c r="L1165" s="77">
        <f t="shared" si="93"/>
        <v>0.33161635855893218</v>
      </c>
      <c r="M1165" s="67">
        <f t="shared" si="94"/>
        <v>5.9267662435483265E-3</v>
      </c>
    </row>
    <row r="1166" spans="7:13" x14ac:dyDescent="0.3">
      <c r="G1166" s="68">
        <v>45152</v>
      </c>
      <c r="H1166" s="70">
        <v>97.063140869999998</v>
      </c>
      <c r="I1166" s="75">
        <f t="shared" si="90"/>
        <v>97.681109435117619</v>
      </c>
      <c r="J1166" s="82">
        <f t="shared" si="91"/>
        <v>-0.61796856511762144</v>
      </c>
      <c r="K1166" s="82">
        <f t="shared" si="92"/>
        <v>0.61796856511762144</v>
      </c>
      <c r="L1166" s="77">
        <f t="shared" si="93"/>
        <v>0.38188514747353192</v>
      </c>
      <c r="M1166" s="67">
        <f t="shared" si="94"/>
        <v>6.3666656526733248E-3</v>
      </c>
    </row>
    <row r="1167" spans="7:13" x14ac:dyDescent="0.3">
      <c r="G1167" s="68">
        <v>45153</v>
      </c>
      <c r="H1167" s="70">
        <v>97.501800540000005</v>
      </c>
      <c r="I1167" s="75">
        <f t="shared" si="90"/>
        <v>97.619312578605857</v>
      </c>
      <c r="J1167" s="82">
        <f t="shared" si="91"/>
        <v>-0.11751203860585235</v>
      </c>
      <c r="K1167" s="82">
        <f t="shared" si="92"/>
        <v>0.11751203860585235</v>
      </c>
      <c r="L1167" s="77">
        <f t="shared" si="93"/>
        <v>1.3809079217303333E-2</v>
      </c>
      <c r="M1167" s="67">
        <f t="shared" si="94"/>
        <v>1.2052294209443156E-3</v>
      </c>
    </row>
    <row r="1168" spans="7:13" x14ac:dyDescent="0.3">
      <c r="G1168" s="68">
        <v>45154</v>
      </c>
      <c r="H1168" s="70">
        <v>99.685119630000003</v>
      </c>
      <c r="I1168" s="75">
        <f t="shared" si="90"/>
        <v>97.607561374745273</v>
      </c>
      <c r="J1168" s="82">
        <f t="shared" si="91"/>
        <v>2.0775582552547291</v>
      </c>
      <c r="K1168" s="82">
        <f t="shared" si="92"/>
        <v>2.0775582552547291</v>
      </c>
      <c r="L1168" s="77">
        <f t="shared" si="93"/>
        <v>4.3162483039770745</v>
      </c>
      <c r="M1168" s="67">
        <f t="shared" si="94"/>
        <v>2.0841207423595173E-2</v>
      </c>
    </row>
    <row r="1169" spans="7:13" x14ac:dyDescent="0.3">
      <c r="G1169" s="68">
        <v>45155</v>
      </c>
      <c r="H1169" s="70">
        <v>99.724998470000003</v>
      </c>
      <c r="I1169" s="75">
        <f t="shared" si="90"/>
        <v>97.815317200270741</v>
      </c>
      <c r="J1169" s="82">
        <f t="shared" si="91"/>
        <v>1.909681269729262</v>
      </c>
      <c r="K1169" s="82">
        <f t="shared" si="92"/>
        <v>1.909681269729262</v>
      </c>
      <c r="L1169" s="77">
        <f t="shared" si="93"/>
        <v>3.6468825519547665</v>
      </c>
      <c r="M1169" s="67">
        <f t="shared" si="94"/>
        <v>1.91494740439003E-2</v>
      </c>
    </row>
    <row r="1170" spans="7:13" x14ac:dyDescent="0.3">
      <c r="G1170" s="68">
        <v>45156</v>
      </c>
      <c r="H1170" s="70">
        <v>99.655212399999996</v>
      </c>
      <c r="I1170" s="75">
        <f t="shared" si="90"/>
        <v>98.00628532724366</v>
      </c>
      <c r="J1170" s="82">
        <f t="shared" si="91"/>
        <v>1.6489270727563365</v>
      </c>
      <c r="K1170" s="82">
        <f t="shared" si="92"/>
        <v>1.6489270727563365</v>
      </c>
      <c r="L1170" s="77">
        <f t="shared" si="93"/>
        <v>2.7189604912687808</v>
      </c>
      <c r="M1170" s="67">
        <f t="shared" si="94"/>
        <v>1.6546320388519251E-2</v>
      </c>
    </row>
    <row r="1171" spans="7:13" x14ac:dyDescent="0.3">
      <c r="G1171" s="68">
        <v>45159</v>
      </c>
      <c r="H1171" s="70">
        <v>100.4328308</v>
      </c>
      <c r="I1171" s="75">
        <f t="shared" si="90"/>
        <v>98.171178034519301</v>
      </c>
      <c r="J1171" s="82">
        <f t="shared" si="91"/>
        <v>2.2616527654807044</v>
      </c>
      <c r="K1171" s="82">
        <f t="shared" si="92"/>
        <v>2.2616527654807044</v>
      </c>
      <c r="L1171" s="77">
        <f t="shared" si="93"/>
        <v>5.1150732316065177</v>
      </c>
      <c r="M1171" s="67">
        <f t="shared" si="94"/>
        <v>2.2519058234896475E-2</v>
      </c>
    </row>
    <row r="1172" spans="7:13" x14ac:dyDescent="0.3">
      <c r="G1172" s="68">
        <v>45160</v>
      </c>
      <c r="H1172" s="70">
        <v>99.535575870000002</v>
      </c>
      <c r="I1172" s="75">
        <f t="shared" si="90"/>
        <v>98.397343311067374</v>
      </c>
      <c r="J1172" s="82">
        <f t="shared" si="91"/>
        <v>1.1382325589326285</v>
      </c>
      <c r="K1172" s="82">
        <f t="shared" si="92"/>
        <v>1.1382325589326285</v>
      </c>
      <c r="L1172" s="77">
        <f t="shared" si="93"/>
        <v>1.2955733582143196</v>
      </c>
      <c r="M1172" s="67">
        <f t="shared" si="94"/>
        <v>1.1435434506545026E-2</v>
      </c>
    </row>
    <row r="1173" spans="7:13" x14ac:dyDescent="0.3">
      <c r="G1173" s="68">
        <v>45161</v>
      </c>
      <c r="H1173" s="70">
        <v>96.614517210000002</v>
      </c>
      <c r="I1173" s="75">
        <f t="shared" si="90"/>
        <v>98.51116656696064</v>
      </c>
      <c r="J1173" s="82">
        <f t="shared" si="91"/>
        <v>-1.8966493569606371</v>
      </c>
      <c r="K1173" s="82">
        <f t="shared" si="92"/>
        <v>1.8966493569606371</v>
      </c>
      <c r="L1173" s="77">
        <f t="shared" si="93"/>
        <v>3.5972787832591981</v>
      </c>
      <c r="M1173" s="67">
        <f t="shared" si="94"/>
        <v>1.963110111949435E-2</v>
      </c>
    </row>
    <row r="1174" spans="7:13" x14ac:dyDescent="0.3">
      <c r="G1174" s="68">
        <v>45162</v>
      </c>
      <c r="H1174" s="70">
        <v>95.009429929999996</v>
      </c>
      <c r="I1174" s="75">
        <f t="shared" si="90"/>
        <v>98.321501631264582</v>
      </c>
      <c r="J1174" s="82">
        <f t="shared" si="91"/>
        <v>-3.3120717012645855</v>
      </c>
      <c r="K1174" s="82">
        <f t="shared" si="92"/>
        <v>3.3120717012645855</v>
      </c>
      <c r="L1174" s="77">
        <f t="shared" si="93"/>
        <v>10.969818954317686</v>
      </c>
      <c r="M1174" s="67">
        <f t="shared" si="94"/>
        <v>3.4860452311994895E-2</v>
      </c>
    </row>
    <row r="1175" spans="7:13" x14ac:dyDescent="0.3">
      <c r="G1175" s="68">
        <v>45163</v>
      </c>
      <c r="H1175" s="70">
        <v>95.228752139999997</v>
      </c>
      <c r="I1175" s="75">
        <f t="shared" si="90"/>
        <v>97.99029446113812</v>
      </c>
      <c r="J1175" s="82">
        <f t="shared" si="91"/>
        <v>-2.7615423211381227</v>
      </c>
      <c r="K1175" s="82">
        <f t="shared" si="92"/>
        <v>2.7615423211381227</v>
      </c>
      <c r="L1175" s="77">
        <f t="shared" si="93"/>
        <v>7.6261159914369303</v>
      </c>
      <c r="M1175" s="67">
        <f t="shared" si="94"/>
        <v>2.8999039251068389E-2</v>
      </c>
    </row>
    <row r="1176" spans="7:13" x14ac:dyDescent="0.3">
      <c r="G1176" s="68">
        <v>45166</v>
      </c>
      <c r="H1176" s="70">
        <v>96.026313779999995</v>
      </c>
      <c r="I1176" s="75">
        <f t="shared" si="90"/>
        <v>97.714140229024309</v>
      </c>
      <c r="J1176" s="82">
        <f t="shared" si="91"/>
        <v>-1.687826449024314</v>
      </c>
      <c r="K1176" s="82">
        <f t="shared" si="92"/>
        <v>1.687826449024314</v>
      </c>
      <c r="L1176" s="77">
        <f t="shared" si="93"/>
        <v>2.8487581220260254</v>
      </c>
      <c r="M1176" s="67">
        <f t="shared" si="94"/>
        <v>1.7576707702132457E-2</v>
      </c>
    </row>
    <row r="1177" spans="7:13" x14ac:dyDescent="0.3">
      <c r="G1177" s="68">
        <v>45167</v>
      </c>
      <c r="H1177" s="70">
        <v>98.658264160000002</v>
      </c>
      <c r="I1177" s="75">
        <f t="shared" si="90"/>
        <v>97.545357584121874</v>
      </c>
      <c r="J1177" s="82">
        <f t="shared" si="91"/>
        <v>1.112906575878128</v>
      </c>
      <c r="K1177" s="82">
        <f t="shared" si="92"/>
        <v>1.112906575878128</v>
      </c>
      <c r="L1177" s="77">
        <f t="shared" si="93"/>
        <v>1.2385610466327794</v>
      </c>
      <c r="M1177" s="67">
        <f t="shared" si="94"/>
        <v>1.1280419185900746E-2</v>
      </c>
    </row>
    <row r="1178" spans="7:13" x14ac:dyDescent="0.3">
      <c r="G1178" s="68">
        <v>45168</v>
      </c>
      <c r="H1178" s="70">
        <v>99.804756159999997</v>
      </c>
      <c r="I1178" s="75">
        <f t="shared" si="90"/>
        <v>97.656648241709689</v>
      </c>
      <c r="J1178" s="82">
        <f t="shared" si="91"/>
        <v>2.1481079182903073</v>
      </c>
      <c r="K1178" s="82">
        <f t="shared" si="92"/>
        <v>2.1481079182903073</v>
      </c>
      <c r="L1178" s="77">
        <f t="shared" si="93"/>
        <v>4.6143676286215181</v>
      </c>
      <c r="M1178" s="67">
        <f t="shared" si="94"/>
        <v>2.1523101713174984E-2</v>
      </c>
    </row>
    <row r="1179" spans="7:13" x14ac:dyDescent="0.3">
      <c r="G1179" s="68">
        <v>45169</v>
      </c>
      <c r="H1179" s="70">
        <v>99.864570619999995</v>
      </c>
      <c r="I1179" s="75">
        <f t="shared" si="90"/>
        <v>97.871459033538713</v>
      </c>
      <c r="J1179" s="82">
        <f t="shared" si="91"/>
        <v>1.9931115864612821</v>
      </c>
      <c r="K1179" s="82">
        <f t="shared" si="92"/>
        <v>1.9931115864612821</v>
      </c>
      <c r="L1179" s="77">
        <f t="shared" si="93"/>
        <v>3.9724937960862086</v>
      </c>
      <c r="M1179" s="67">
        <f t="shared" si="94"/>
        <v>1.9958145056722641E-2</v>
      </c>
    </row>
    <row r="1180" spans="7:13" x14ac:dyDescent="0.3">
      <c r="G1180" s="68">
        <v>45170</v>
      </c>
      <c r="H1180" s="70">
        <v>99.495704649999993</v>
      </c>
      <c r="I1180" s="75">
        <f t="shared" si="90"/>
        <v>98.070770192184838</v>
      </c>
      <c r="J1180" s="82">
        <f t="shared" si="91"/>
        <v>1.424934457815155</v>
      </c>
      <c r="K1180" s="82">
        <f t="shared" si="92"/>
        <v>1.424934457815155</v>
      </c>
      <c r="L1180" s="77">
        <f t="shared" si="93"/>
        <v>2.0304382090689699</v>
      </c>
      <c r="M1180" s="67">
        <f t="shared" si="94"/>
        <v>1.432156757749195E-2</v>
      </c>
    </row>
    <row r="1181" spans="7:13" x14ac:dyDescent="0.3">
      <c r="G1181" s="68">
        <v>45174</v>
      </c>
      <c r="H1181" s="70">
        <v>97.671279909999996</v>
      </c>
      <c r="I1181" s="75">
        <f t="shared" si="90"/>
        <v>98.21326363796635</v>
      </c>
      <c r="J1181" s="82">
        <f t="shared" si="91"/>
        <v>-0.54198372796635397</v>
      </c>
      <c r="K1181" s="82">
        <f t="shared" si="92"/>
        <v>0.54198372796635397</v>
      </c>
      <c r="L1181" s="77">
        <f t="shared" si="93"/>
        <v>0.2937463613803068</v>
      </c>
      <c r="M1181" s="67">
        <f t="shared" si="94"/>
        <v>5.5490593393039316E-3</v>
      </c>
    </row>
    <row r="1182" spans="7:13" x14ac:dyDescent="0.3">
      <c r="G1182" s="68">
        <v>45175</v>
      </c>
      <c r="H1182" s="70">
        <v>97.382164000000003</v>
      </c>
      <c r="I1182" s="75">
        <f t="shared" si="90"/>
        <v>98.159065265169716</v>
      </c>
      <c r="J1182" s="82">
        <f t="shared" si="91"/>
        <v>-0.77690126516971247</v>
      </c>
      <c r="K1182" s="82">
        <f t="shared" si="92"/>
        <v>0.77690126516971247</v>
      </c>
      <c r="L1182" s="77">
        <f t="shared" si="93"/>
        <v>0.60357557582229993</v>
      </c>
      <c r="M1182" s="67">
        <f t="shared" si="94"/>
        <v>7.9778599412692504E-3</v>
      </c>
    </row>
    <row r="1183" spans="7:13" x14ac:dyDescent="0.3">
      <c r="G1183" s="68">
        <v>45176</v>
      </c>
      <c r="H1183" s="70">
        <v>94.042381289999994</v>
      </c>
      <c r="I1183" s="75">
        <f t="shared" si="90"/>
        <v>98.081375138652746</v>
      </c>
      <c r="J1183" s="82">
        <f t="shared" si="91"/>
        <v>-4.0389938486527512</v>
      </c>
      <c r="K1183" s="82">
        <f t="shared" si="92"/>
        <v>4.0389938486527512</v>
      </c>
      <c r="L1183" s="77">
        <f t="shared" si="93"/>
        <v>16.313471309454762</v>
      </c>
      <c r="M1183" s="67">
        <f t="shared" si="94"/>
        <v>4.2948655630036012E-2</v>
      </c>
    </row>
    <row r="1184" spans="7:13" x14ac:dyDescent="0.3">
      <c r="G1184" s="68">
        <v>45177</v>
      </c>
      <c r="H1184" s="70">
        <v>93.813079830000007</v>
      </c>
      <c r="I1184" s="75">
        <f t="shared" si="90"/>
        <v>97.677475753787462</v>
      </c>
      <c r="J1184" s="82">
        <f t="shared" si="91"/>
        <v>-3.8643959237874554</v>
      </c>
      <c r="K1184" s="82">
        <f t="shared" si="92"/>
        <v>3.8643959237874554</v>
      </c>
      <c r="L1184" s="77">
        <f t="shared" si="93"/>
        <v>14.933555855785102</v>
      </c>
      <c r="M1184" s="67">
        <f t="shared" si="94"/>
        <v>4.119250674628934E-2</v>
      </c>
    </row>
    <row r="1185" spans="7:13" x14ac:dyDescent="0.3">
      <c r="G1185" s="68">
        <v>45180</v>
      </c>
      <c r="H1185" s="70">
        <v>95.557746890000004</v>
      </c>
      <c r="I1185" s="75">
        <f t="shared" si="90"/>
        <v>97.291036161408712</v>
      </c>
      <c r="J1185" s="82">
        <f t="shared" si="91"/>
        <v>-1.733289271408708</v>
      </c>
      <c r="K1185" s="82">
        <f t="shared" si="92"/>
        <v>1.733289271408708</v>
      </c>
      <c r="L1185" s="77">
        <f t="shared" si="93"/>
        <v>3.0042916983805301</v>
      </c>
      <c r="M1185" s="67">
        <f t="shared" si="94"/>
        <v>1.8138657804520657E-2</v>
      </c>
    </row>
    <row r="1186" spans="7:13" x14ac:dyDescent="0.3">
      <c r="G1186" s="68">
        <v>45181</v>
      </c>
      <c r="H1186" s="70">
        <v>93.214912409999997</v>
      </c>
      <c r="I1186" s="75">
        <f t="shared" si="90"/>
        <v>97.11770723426784</v>
      </c>
      <c r="J1186" s="82">
        <f t="shared" si="91"/>
        <v>-3.9027948242678434</v>
      </c>
      <c r="K1186" s="82">
        <f t="shared" si="92"/>
        <v>3.9027948242678434</v>
      </c>
      <c r="L1186" s="77">
        <f t="shared" si="93"/>
        <v>15.231807440331867</v>
      </c>
      <c r="M1186" s="67">
        <f t="shared" si="94"/>
        <v>4.1868781757811918E-2</v>
      </c>
    </row>
    <row r="1187" spans="7:13" x14ac:dyDescent="0.3">
      <c r="G1187" s="68">
        <v>45182</v>
      </c>
      <c r="H1187" s="70">
        <v>91.230979919999996</v>
      </c>
      <c r="I1187" s="75">
        <f t="shared" si="90"/>
        <v>96.727427751841063</v>
      </c>
      <c r="J1187" s="82">
        <f t="shared" si="91"/>
        <v>-5.496447831841067</v>
      </c>
      <c r="K1187" s="82">
        <f t="shared" si="92"/>
        <v>5.496447831841067</v>
      </c>
      <c r="L1187" s="77">
        <f t="shared" si="93"/>
        <v>30.210938768150367</v>
      </c>
      <c r="M1187" s="67">
        <f t="shared" si="94"/>
        <v>6.0247602696593586E-2</v>
      </c>
    </row>
    <row r="1188" spans="7:13" x14ac:dyDescent="0.3">
      <c r="G1188" s="68">
        <v>45183</v>
      </c>
      <c r="H1188" s="70">
        <v>90.862106319999995</v>
      </c>
      <c r="I1188" s="75">
        <f t="shared" si="90"/>
        <v>96.177782968656956</v>
      </c>
      <c r="J1188" s="82">
        <f t="shared" si="91"/>
        <v>-5.3156766486569609</v>
      </c>
      <c r="K1188" s="82">
        <f t="shared" si="92"/>
        <v>5.3156766486569609</v>
      </c>
      <c r="L1188" s="77">
        <f t="shared" si="93"/>
        <v>28.2564182330769</v>
      </c>
      <c r="M1188" s="67">
        <f t="shared" si="94"/>
        <v>5.8502679102948638E-2</v>
      </c>
    </row>
    <row r="1189" spans="7:13" x14ac:dyDescent="0.3">
      <c r="G1189" s="68">
        <v>45184</v>
      </c>
      <c r="H1189" s="70">
        <v>92.307685849999999</v>
      </c>
      <c r="I1189" s="75">
        <f t="shared" si="90"/>
        <v>95.646215303791266</v>
      </c>
      <c r="J1189" s="82">
        <f t="shared" si="91"/>
        <v>-3.3385294537912671</v>
      </c>
      <c r="K1189" s="82">
        <f t="shared" si="92"/>
        <v>3.3385294537912671</v>
      </c>
      <c r="L1189" s="77">
        <f t="shared" si="93"/>
        <v>11.145778913831816</v>
      </c>
      <c r="M1189" s="67">
        <f t="shared" si="94"/>
        <v>3.6167404946283434E-2</v>
      </c>
    </row>
    <row r="1190" spans="7:13" x14ac:dyDescent="0.3">
      <c r="G1190" s="68">
        <v>45187</v>
      </c>
      <c r="H1190" s="70">
        <v>90.164245609999995</v>
      </c>
      <c r="I1190" s="75">
        <f t="shared" si="90"/>
        <v>95.312362358412145</v>
      </c>
      <c r="J1190" s="82">
        <f t="shared" si="91"/>
        <v>-5.1481167484121499</v>
      </c>
      <c r="K1190" s="82">
        <f t="shared" si="92"/>
        <v>5.1481167484121499</v>
      </c>
      <c r="L1190" s="77">
        <f t="shared" si="93"/>
        <v>26.503106055281688</v>
      </c>
      <c r="M1190" s="67">
        <f t="shared" si="94"/>
        <v>5.7097097786189197E-2</v>
      </c>
    </row>
    <row r="1191" spans="7:13" x14ac:dyDescent="0.3">
      <c r="G1191" s="68">
        <v>45188</v>
      </c>
      <c r="H1191" s="70">
        <v>88.399635309999994</v>
      </c>
      <c r="I1191" s="75">
        <f t="shared" si="90"/>
        <v>94.797550683570933</v>
      </c>
      <c r="J1191" s="82">
        <f t="shared" si="91"/>
        <v>-6.3979153735709389</v>
      </c>
      <c r="K1191" s="82">
        <f t="shared" si="92"/>
        <v>6.3979153735709389</v>
      </c>
      <c r="L1191" s="77">
        <f t="shared" si="93"/>
        <v>40.933321127375365</v>
      </c>
      <c r="M1191" s="67">
        <f t="shared" si="94"/>
        <v>7.2374906877553491E-2</v>
      </c>
    </row>
    <row r="1192" spans="7:13" x14ac:dyDescent="0.3">
      <c r="G1192" s="68">
        <v>45189</v>
      </c>
      <c r="H1192" s="70">
        <v>88.150398249999995</v>
      </c>
      <c r="I1192" s="75">
        <f t="shared" si="90"/>
        <v>94.157759146213834</v>
      </c>
      <c r="J1192" s="82">
        <f t="shared" si="91"/>
        <v>-6.0073608962138394</v>
      </c>
      <c r="K1192" s="82">
        <f t="shared" si="92"/>
        <v>6.0073608962138394</v>
      </c>
      <c r="L1192" s="77">
        <f t="shared" si="93"/>
        <v>36.088384937359145</v>
      </c>
      <c r="M1192" s="67">
        <f t="shared" si="94"/>
        <v>6.8148993260093868E-2</v>
      </c>
    </row>
    <row r="1193" spans="7:13" x14ac:dyDescent="0.3">
      <c r="G1193" s="68">
        <v>45190</v>
      </c>
      <c r="H1193" s="70">
        <v>85.787628170000005</v>
      </c>
      <c r="I1193" s="75">
        <f t="shared" si="90"/>
        <v>93.557023056592456</v>
      </c>
      <c r="J1193" s="82">
        <f t="shared" si="91"/>
        <v>-7.7693948865924511</v>
      </c>
      <c r="K1193" s="82">
        <f t="shared" si="92"/>
        <v>7.7693948865924511</v>
      </c>
      <c r="L1193" s="77">
        <f t="shared" si="93"/>
        <v>60.36349690380893</v>
      </c>
      <c r="M1193" s="67">
        <f t="shared" si="94"/>
        <v>9.0565446933633886E-2</v>
      </c>
    </row>
    <row r="1194" spans="7:13" x14ac:dyDescent="0.3">
      <c r="G1194" s="68">
        <v>45191</v>
      </c>
      <c r="H1194" s="70">
        <v>86.325973509999997</v>
      </c>
      <c r="I1194" s="75">
        <f t="shared" si="90"/>
        <v>92.780083567933204</v>
      </c>
      <c r="J1194" s="82">
        <f t="shared" si="91"/>
        <v>-6.4541100579332067</v>
      </c>
      <c r="K1194" s="82">
        <f t="shared" si="92"/>
        <v>6.4541100579332067</v>
      </c>
      <c r="L1194" s="77">
        <f t="shared" si="93"/>
        <v>41.65553663991458</v>
      </c>
      <c r="M1194" s="67">
        <f t="shared" si="94"/>
        <v>7.4764405143784018E-2</v>
      </c>
    </row>
    <row r="1195" spans="7:13" x14ac:dyDescent="0.3">
      <c r="G1195" s="68">
        <v>45194</v>
      </c>
      <c r="H1195" s="70">
        <v>85.338996890000004</v>
      </c>
      <c r="I1195" s="75">
        <f t="shared" si="90"/>
        <v>92.134672562139883</v>
      </c>
      <c r="J1195" s="82">
        <f t="shared" si="91"/>
        <v>-6.795675672139879</v>
      </c>
      <c r="K1195" s="82">
        <f t="shared" si="92"/>
        <v>6.795675672139879</v>
      </c>
      <c r="L1195" s="77">
        <f t="shared" si="93"/>
        <v>46.1812078409138</v>
      </c>
      <c r="M1195" s="67">
        <f t="shared" si="94"/>
        <v>7.9631539153188644E-2</v>
      </c>
    </row>
    <row r="1196" spans="7:13" x14ac:dyDescent="0.3">
      <c r="G1196" s="68">
        <v>45195</v>
      </c>
      <c r="H1196" s="70">
        <v>83.753852839999993</v>
      </c>
      <c r="I1196" s="75">
        <f t="shared" si="90"/>
        <v>91.45510499492589</v>
      </c>
      <c r="J1196" s="82">
        <f t="shared" si="91"/>
        <v>-7.7012521549258963</v>
      </c>
      <c r="K1196" s="82">
        <f t="shared" si="92"/>
        <v>7.7012521549258963</v>
      </c>
      <c r="L1196" s="77">
        <f t="shared" si="93"/>
        <v>59.309284753750759</v>
      </c>
      <c r="M1196" s="67">
        <f t="shared" si="94"/>
        <v>9.1951019490865218E-2</v>
      </c>
    </row>
    <row r="1197" spans="7:13" x14ac:dyDescent="0.3">
      <c r="G1197" s="68">
        <v>45196</v>
      </c>
      <c r="H1197" s="70">
        <v>82.90644073</v>
      </c>
      <c r="I1197" s="75">
        <f t="shared" si="90"/>
        <v>90.684979779433306</v>
      </c>
      <c r="J1197" s="82">
        <f t="shared" si="91"/>
        <v>-7.7785390494333058</v>
      </c>
      <c r="K1197" s="82">
        <f t="shared" si="92"/>
        <v>7.7785390494333058</v>
      </c>
      <c r="L1197" s="77">
        <f t="shared" si="93"/>
        <v>60.505669743558798</v>
      </c>
      <c r="M1197" s="67">
        <f t="shared" si="94"/>
        <v>9.3823097227940855E-2</v>
      </c>
    </row>
    <row r="1198" spans="7:13" x14ac:dyDescent="0.3">
      <c r="G1198" s="68">
        <v>45197</v>
      </c>
      <c r="H1198" s="70">
        <v>82.487716669999998</v>
      </c>
      <c r="I1198" s="75">
        <f t="shared" si="90"/>
        <v>89.907125874489978</v>
      </c>
      <c r="J1198" s="82">
        <f t="shared" si="91"/>
        <v>-7.4194092044899804</v>
      </c>
      <c r="K1198" s="82">
        <f t="shared" si="92"/>
        <v>7.4194092044899804</v>
      </c>
      <c r="L1198" s="77">
        <f t="shared" si="93"/>
        <v>55.047632943670642</v>
      </c>
      <c r="M1198" s="67">
        <f t="shared" si="94"/>
        <v>8.994562468218191E-2</v>
      </c>
    </row>
    <row r="1199" spans="7:13" x14ac:dyDescent="0.3">
      <c r="G1199" s="68">
        <v>45198</v>
      </c>
      <c r="H1199" s="70">
        <v>87.492416379999995</v>
      </c>
      <c r="I1199" s="75">
        <f t="shared" si="90"/>
        <v>89.165184954040981</v>
      </c>
      <c r="J1199" s="82">
        <f t="shared" si="91"/>
        <v>-1.6727685740409868</v>
      </c>
      <c r="K1199" s="82">
        <f t="shared" si="92"/>
        <v>1.6727685740409868</v>
      </c>
      <c r="L1199" s="77">
        <f t="shared" si="93"/>
        <v>2.7981547022991164</v>
      </c>
      <c r="M1199" s="67">
        <f t="shared" si="94"/>
        <v>1.9119012175589735E-2</v>
      </c>
    </row>
    <row r="1200" spans="7:13" x14ac:dyDescent="0.3">
      <c r="G1200" s="68">
        <v>45201</v>
      </c>
      <c r="H1200" s="70">
        <v>85.697898859999995</v>
      </c>
      <c r="I1200" s="75">
        <f t="shared" si="90"/>
        <v>88.997908096636891</v>
      </c>
      <c r="J1200" s="82">
        <f t="shared" si="91"/>
        <v>-3.300009236636896</v>
      </c>
      <c r="K1200" s="82">
        <f t="shared" si="92"/>
        <v>3.300009236636896</v>
      </c>
      <c r="L1200" s="77">
        <f t="shared" si="93"/>
        <v>10.89006096188883</v>
      </c>
      <c r="M1200" s="67">
        <f t="shared" si="94"/>
        <v>3.8507469617521682E-2</v>
      </c>
    </row>
    <row r="1201" spans="7:13" x14ac:dyDescent="0.3">
      <c r="G1201" s="68">
        <v>45202</v>
      </c>
      <c r="H1201" s="70">
        <v>83.773788449999998</v>
      </c>
      <c r="I1201" s="75">
        <f t="shared" si="90"/>
        <v>88.667907172973202</v>
      </c>
      <c r="J1201" s="82">
        <f t="shared" si="91"/>
        <v>-4.8941187229732037</v>
      </c>
      <c r="K1201" s="82">
        <f t="shared" si="92"/>
        <v>4.8941187229732037</v>
      </c>
      <c r="L1201" s="77">
        <f t="shared" si="93"/>
        <v>23.952398074556861</v>
      </c>
      <c r="M1201" s="67">
        <f t="shared" si="94"/>
        <v>5.8420644613610094E-2</v>
      </c>
    </row>
    <row r="1202" spans="7:13" x14ac:dyDescent="0.3">
      <c r="G1202" s="68">
        <v>45203</v>
      </c>
      <c r="H1202" s="70">
        <v>85.448661799999996</v>
      </c>
      <c r="I1202" s="75">
        <f t="shared" si="90"/>
        <v>88.178495300675877</v>
      </c>
      <c r="J1202" s="82">
        <f t="shared" si="91"/>
        <v>-2.7298335006758805</v>
      </c>
      <c r="K1202" s="82">
        <f t="shared" si="92"/>
        <v>2.7298335006758805</v>
      </c>
      <c r="L1202" s="77">
        <f t="shared" si="93"/>
        <v>7.4519909414123324</v>
      </c>
      <c r="M1202" s="67">
        <f t="shared" si="94"/>
        <v>3.1947059710136741E-2</v>
      </c>
    </row>
    <row r="1203" spans="7:13" x14ac:dyDescent="0.3">
      <c r="G1203" s="68">
        <v>45204</v>
      </c>
      <c r="H1203" s="70">
        <v>82.497688289999999</v>
      </c>
      <c r="I1203" s="75">
        <f t="shared" si="90"/>
        <v>87.905511950608286</v>
      </c>
      <c r="J1203" s="82">
        <f t="shared" si="91"/>
        <v>-5.4078236606082868</v>
      </c>
      <c r="K1203" s="82">
        <f t="shared" si="92"/>
        <v>5.4078236606082868</v>
      </c>
      <c r="L1203" s="77">
        <f t="shared" si="93"/>
        <v>29.24455674423481</v>
      </c>
      <c r="M1203" s="67">
        <f t="shared" si="94"/>
        <v>6.5551214497046692E-2</v>
      </c>
    </row>
    <row r="1204" spans="7:13" x14ac:dyDescent="0.3">
      <c r="G1204" s="68">
        <v>45205</v>
      </c>
      <c r="H1204" s="70">
        <v>84.292205809999999</v>
      </c>
      <c r="I1204" s="75">
        <f t="shared" si="90"/>
        <v>87.364729584547462</v>
      </c>
      <c r="J1204" s="82">
        <f t="shared" si="91"/>
        <v>-3.0725237745474629</v>
      </c>
      <c r="K1204" s="82">
        <f t="shared" si="92"/>
        <v>3.0725237745474629</v>
      </c>
      <c r="L1204" s="77">
        <f t="shared" si="93"/>
        <v>9.4404023451593897</v>
      </c>
      <c r="M1204" s="67">
        <f t="shared" si="94"/>
        <v>3.6450864525637484E-2</v>
      </c>
    </row>
    <row r="1205" spans="7:13" x14ac:dyDescent="0.3">
      <c r="G1205" s="68">
        <v>45208</v>
      </c>
      <c r="H1205" s="70">
        <v>88.180305480000001</v>
      </c>
      <c r="I1205" s="75">
        <f t="shared" si="90"/>
        <v>87.057477207092717</v>
      </c>
      <c r="J1205" s="82">
        <f t="shared" si="91"/>
        <v>1.1228282729072845</v>
      </c>
      <c r="K1205" s="82">
        <f t="shared" si="92"/>
        <v>1.1228282729072845</v>
      </c>
      <c r="L1205" s="77">
        <f t="shared" si="93"/>
        <v>1.2607433304399553</v>
      </c>
      <c r="M1205" s="67">
        <f t="shared" si="94"/>
        <v>1.2733322557631091E-2</v>
      </c>
    </row>
    <row r="1206" spans="7:13" x14ac:dyDescent="0.3">
      <c r="G1206" s="68">
        <v>45209</v>
      </c>
      <c r="H1206" s="70">
        <v>89.446441649999997</v>
      </c>
      <c r="I1206" s="75">
        <f t="shared" si="90"/>
        <v>87.169760034383444</v>
      </c>
      <c r="J1206" s="82">
        <f t="shared" si="91"/>
        <v>2.2766816156165532</v>
      </c>
      <c r="K1206" s="82">
        <f t="shared" si="92"/>
        <v>2.2766816156165532</v>
      </c>
      <c r="L1206" s="77">
        <f t="shared" si="93"/>
        <v>5.1832791788863988</v>
      </c>
      <c r="M1206" s="67">
        <f t="shared" si="94"/>
        <v>2.5453014939656387E-2</v>
      </c>
    </row>
    <row r="1207" spans="7:13" x14ac:dyDescent="0.3">
      <c r="G1207" s="68">
        <v>45210</v>
      </c>
      <c r="H1207" s="70">
        <v>89.75549316</v>
      </c>
      <c r="I1207" s="75">
        <f t="shared" si="90"/>
        <v>87.397428195945096</v>
      </c>
      <c r="J1207" s="82">
        <f t="shared" si="91"/>
        <v>2.3580649640549041</v>
      </c>
      <c r="K1207" s="82">
        <f t="shared" si="92"/>
        <v>2.3580649640549041</v>
      </c>
      <c r="L1207" s="77">
        <f t="shared" si="93"/>
        <v>5.5604703747032564</v>
      </c>
      <c r="M1207" s="67">
        <f t="shared" si="94"/>
        <v>2.6272096347923449E-2</v>
      </c>
    </row>
    <row r="1208" spans="7:13" x14ac:dyDescent="0.3">
      <c r="G1208" s="68">
        <v>45211</v>
      </c>
      <c r="H1208" s="70">
        <v>88.768508909999994</v>
      </c>
      <c r="I1208" s="75">
        <f t="shared" si="90"/>
        <v>87.633234692350584</v>
      </c>
      <c r="J1208" s="82">
        <f t="shared" si="91"/>
        <v>1.1352742176494104</v>
      </c>
      <c r="K1208" s="82">
        <f t="shared" si="92"/>
        <v>1.1352742176494104</v>
      </c>
      <c r="L1208" s="77">
        <f t="shared" si="93"/>
        <v>1.2888475492594809</v>
      </c>
      <c r="M1208" s="67">
        <f t="shared" si="94"/>
        <v>1.2789154978376785E-2</v>
      </c>
    </row>
    <row r="1209" spans="7:13" x14ac:dyDescent="0.3">
      <c r="G1209" s="68">
        <v>45212</v>
      </c>
      <c r="H1209" s="70">
        <v>87.641960139999995</v>
      </c>
      <c r="I1209" s="75">
        <f t="shared" si="90"/>
        <v>87.746762114115526</v>
      </c>
      <c r="J1209" s="82">
        <f t="shared" si="91"/>
        <v>-0.10480197411553149</v>
      </c>
      <c r="K1209" s="82">
        <f t="shared" si="92"/>
        <v>0.10480197411553149</v>
      </c>
      <c r="L1209" s="77">
        <f t="shared" si="93"/>
        <v>1.0983453778512533E-2</v>
      </c>
      <c r="M1209" s="67">
        <f t="shared" si="94"/>
        <v>1.1957967844183305E-3</v>
      </c>
    </row>
    <row r="1210" spans="7:13" x14ac:dyDescent="0.3">
      <c r="G1210" s="68">
        <v>45215</v>
      </c>
      <c r="H1210" s="70">
        <v>89.915008540000002</v>
      </c>
      <c r="I1210" s="75">
        <f t="shared" si="90"/>
        <v>87.736281916703973</v>
      </c>
      <c r="J1210" s="82">
        <f t="shared" si="91"/>
        <v>2.1787266232960292</v>
      </c>
      <c r="K1210" s="82">
        <f t="shared" si="92"/>
        <v>2.1787266232960292</v>
      </c>
      <c r="L1210" s="77">
        <f t="shared" si="93"/>
        <v>4.7468496990589175</v>
      </c>
      <c r="M1210" s="67">
        <f t="shared" si="94"/>
        <v>2.4230956084787456E-2</v>
      </c>
    </row>
    <row r="1211" spans="7:13" x14ac:dyDescent="0.3">
      <c r="G1211" s="68">
        <v>45216</v>
      </c>
      <c r="H1211" s="70">
        <v>94.321525570000006</v>
      </c>
      <c r="I1211" s="75">
        <f t="shared" si="90"/>
        <v>87.95415457903357</v>
      </c>
      <c r="J1211" s="82">
        <f t="shared" si="91"/>
        <v>6.3673709909664353</v>
      </c>
      <c r="K1211" s="82">
        <f t="shared" si="92"/>
        <v>6.3673709909664353</v>
      </c>
      <c r="L1211" s="77">
        <f t="shared" si="93"/>
        <v>40.543413336600885</v>
      </c>
      <c r="M1211" s="67">
        <f t="shared" si="94"/>
        <v>6.7507082317502798E-2</v>
      </c>
    </row>
    <row r="1212" spans="7:13" x14ac:dyDescent="0.3">
      <c r="G1212" s="68">
        <v>45217</v>
      </c>
      <c r="H1212" s="70">
        <v>92.31765747</v>
      </c>
      <c r="I1212" s="75">
        <f t="shared" si="90"/>
        <v>88.590891678130205</v>
      </c>
      <c r="J1212" s="82">
        <f t="shared" si="91"/>
        <v>3.726765791869795</v>
      </c>
      <c r="K1212" s="82">
        <f t="shared" si="92"/>
        <v>3.726765791869795</v>
      </c>
      <c r="L1212" s="77">
        <f t="shared" si="93"/>
        <v>13.888783267450901</v>
      </c>
      <c r="M1212" s="67">
        <f t="shared" si="94"/>
        <v>4.0368938012545034E-2</v>
      </c>
    </row>
    <row r="1213" spans="7:13" x14ac:dyDescent="0.3">
      <c r="G1213" s="68">
        <v>45218</v>
      </c>
      <c r="H1213" s="70">
        <v>91.061492920000006</v>
      </c>
      <c r="I1213" s="75">
        <f t="shared" si="90"/>
        <v>88.963568257317178</v>
      </c>
      <c r="J1213" s="82">
        <f t="shared" si="91"/>
        <v>2.0979246626828285</v>
      </c>
      <c r="K1213" s="82">
        <f t="shared" si="92"/>
        <v>2.0979246626828285</v>
      </c>
      <c r="L1213" s="77">
        <f t="shared" si="93"/>
        <v>4.4012878902928598</v>
      </c>
      <c r="M1213" s="67">
        <f t="shared" si="94"/>
        <v>2.3038548956427853E-2</v>
      </c>
    </row>
    <row r="1214" spans="7:13" x14ac:dyDescent="0.3">
      <c r="G1214" s="68">
        <v>45219</v>
      </c>
      <c r="H1214" s="70">
        <v>89.595985409999997</v>
      </c>
      <c r="I1214" s="75">
        <f t="shared" si="90"/>
        <v>89.173360723585461</v>
      </c>
      <c r="J1214" s="82">
        <f t="shared" si="91"/>
        <v>0.42262468641453665</v>
      </c>
      <c r="K1214" s="82">
        <f t="shared" si="92"/>
        <v>0.42262468641453665</v>
      </c>
      <c r="L1214" s="77">
        <f t="shared" si="93"/>
        <v>0.17861162556698545</v>
      </c>
      <c r="M1214" s="67">
        <f t="shared" si="94"/>
        <v>4.7170047238228891E-3</v>
      </c>
    </row>
    <row r="1215" spans="7:13" x14ac:dyDescent="0.3">
      <c r="G1215" s="68">
        <v>45222</v>
      </c>
      <c r="H1215" s="70">
        <v>89.316825870000002</v>
      </c>
      <c r="I1215" s="75">
        <f t="shared" si="90"/>
        <v>89.215623192226928</v>
      </c>
      <c r="J1215" s="82">
        <f t="shared" si="91"/>
        <v>0.1012026777730739</v>
      </c>
      <c r="K1215" s="82">
        <f t="shared" si="92"/>
        <v>0.1012026777730739</v>
      </c>
      <c r="L1215" s="77">
        <f t="shared" si="93"/>
        <v>1.0241981988440627E-2</v>
      </c>
      <c r="M1215" s="67">
        <f t="shared" si="94"/>
        <v>1.1330751713050536E-3</v>
      </c>
    </row>
    <row r="1216" spans="7:13" x14ac:dyDescent="0.3">
      <c r="G1216" s="68">
        <v>45223</v>
      </c>
      <c r="H1216" s="70">
        <v>90.911956790000005</v>
      </c>
      <c r="I1216" s="75">
        <f t="shared" si="90"/>
        <v>89.225743460004239</v>
      </c>
      <c r="J1216" s="82">
        <f t="shared" si="91"/>
        <v>1.6862133299957662</v>
      </c>
      <c r="K1216" s="82">
        <f t="shared" si="92"/>
        <v>1.6862133299957662</v>
      </c>
      <c r="L1216" s="77">
        <f t="shared" si="93"/>
        <v>2.843315394255411</v>
      </c>
      <c r="M1216" s="67">
        <f t="shared" si="94"/>
        <v>1.8547761917508784E-2</v>
      </c>
    </row>
    <row r="1217" spans="7:13" x14ac:dyDescent="0.3">
      <c r="G1217" s="68">
        <v>45224</v>
      </c>
      <c r="H1217" s="70">
        <v>89.645828249999994</v>
      </c>
      <c r="I1217" s="75">
        <f t="shared" si="90"/>
        <v>89.394364793003817</v>
      </c>
      <c r="J1217" s="82">
        <f t="shared" si="91"/>
        <v>0.25146345699617711</v>
      </c>
      <c r="K1217" s="82">
        <f t="shared" si="92"/>
        <v>0.25146345699617711</v>
      </c>
      <c r="L1217" s="77">
        <f t="shared" si="93"/>
        <v>6.3233870204468218E-2</v>
      </c>
      <c r="M1217" s="67">
        <f t="shared" si="94"/>
        <v>2.8050770672217772E-3</v>
      </c>
    </row>
    <row r="1218" spans="7:13" x14ac:dyDescent="0.3">
      <c r="G1218" s="68">
        <v>45225</v>
      </c>
      <c r="H1218" s="70">
        <v>87.293022160000007</v>
      </c>
      <c r="I1218" s="75">
        <f t="shared" si="90"/>
        <v>89.419511138703427</v>
      </c>
      <c r="J1218" s="82">
        <f t="shared" si="91"/>
        <v>-2.1264889787034207</v>
      </c>
      <c r="K1218" s="82">
        <f t="shared" si="92"/>
        <v>2.1264889787034207</v>
      </c>
      <c r="L1218" s="77">
        <f t="shared" si="93"/>
        <v>4.5219553765471172</v>
      </c>
      <c r="M1218" s="67">
        <f t="shared" si="94"/>
        <v>2.4360354654759962E-2</v>
      </c>
    </row>
    <row r="1219" spans="7:13" x14ac:dyDescent="0.3">
      <c r="G1219" s="68">
        <v>45226</v>
      </c>
      <c r="H1219" s="70">
        <v>87.26311493</v>
      </c>
      <c r="I1219" s="75">
        <f t="shared" si="90"/>
        <v>89.20686224083309</v>
      </c>
      <c r="J1219" s="82">
        <f t="shared" si="91"/>
        <v>-1.9437473108330892</v>
      </c>
      <c r="K1219" s="82">
        <f t="shared" si="92"/>
        <v>1.9437473108330892</v>
      </c>
      <c r="L1219" s="77">
        <f t="shared" si="93"/>
        <v>3.7781536083708658</v>
      </c>
      <c r="M1219" s="67">
        <f t="shared" si="94"/>
        <v>2.2274557954896617E-2</v>
      </c>
    </row>
    <row r="1220" spans="7:13" x14ac:dyDescent="0.3">
      <c r="G1220" s="68">
        <v>45229</v>
      </c>
      <c r="H1220" s="70">
        <v>88.489364620000003</v>
      </c>
      <c r="I1220" s="75">
        <f t="shared" si="90"/>
        <v>89.012487509749775</v>
      </c>
      <c r="J1220" s="82">
        <f t="shared" si="91"/>
        <v>-0.5231228897497715</v>
      </c>
      <c r="K1220" s="82">
        <f t="shared" si="92"/>
        <v>0.5231228897497715</v>
      </c>
      <c r="L1220" s="77">
        <f t="shared" si="93"/>
        <v>0.27365755778015161</v>
      </c>
      <c r="M1220" s="67">
        <f t="shared" si="94"/>
        <v>5.9117035363087846E-3</v>
      </c>
    </row>
    <row r="1221" spans="7:13" x14ac:dyDescent="0.3">
      <c r="G1221" s="68">
        <v>45230</v>
      </c>
      <c r="H1221" s="70">
        <v>88.439514160000002</v>
      </c>
      <c r="I1221" s="75">
        <f t="shared" si="90"/>
        <v>88.960175220774801</v>
      </c>
      <c r="J1221" s="82">
        <f t="shared" si="91"/>
        <v>-0.52066106077479901</v>
      </c>
      <c r="K1221" s="82">
        <f t="shared" si="92"/>
        <v>0.52066106077479901</v>
      </c>
      <c r="L1221" s="77">
        <f t="shared" si="93"/>
        <v>0.27108794020713894</v>
      </c>
      <c r="M1221" s="67">
        <f t="shared" si="94"/>
        <v>5.8871994686995575E-3</v>
      </c>
    </row>
    <row r="1222" spans="7:13" x14ac:dyDescent="0.3">
      <c r="G1222" s="68">
        <v>45231</v>
      </c>
      <c r="H1222" s="70">
        <v>88.68875122</v>
      </c>
      <c r="I1222" s="75">
        <f t="shared" ref="I1222:I1285" si="95">alpha*H1221+(1-alpha)*I1221</f>
        <v>88.908109114697325</v>
      </c>
      <c r="J1222" s="82">
        <f t="shared" ref="J1222:J1285" si="96">H1222-I1222</f>
        <v>-0.2193578946973247</v>
      </c>
      <c r="K1222" s="82">
        <f t="shared" ref="K1222:K1285" si="97">ABS(J1222)</f>
        <v>0.2193578946973247</v>
      </c>
      <c r="L1222" s="77">
        <f t="shared" ref="L1222:L1285" si="98">J1222^2</f>
        <v>4.8117885966042592E-2</v>
      </c>
      <c r="M1222" s="67">
        <f t="shared" ref="M1222:M1285" si="99">K1222/H1222</f>
        <v>2.473345172638509E-3</v>
      </c>
    </row>
    <row r="1223" spans="7:13" x14ac:dyDescent="0.3">
      <c r="G1223" s="68">
        <v>45232</v>
      </c>
      <c r="H1223" s="70">
        <v>91.011650090000003</v>
      </c>
      <c r="I1223" s="75">
        <f t="shared" si="95"/>
        <v>88.886173325227603</v>
      </c>
      <c r="J1223" s="82">
        <f t="shared" si="96"/>
        <v>2.1254767647724009</v>
      </c>
      <c r="K1223" s="82">
        <f t="shared" si="97"/>
        <v>2.1254767647724009</v>
      </c>
      <c r="L1223" s="77">
        <f t="shared" si="98"/>
        <v>4.5176514775873517</v>
      </c>
      <c r="M1223" s="67">
        <f t="shared" si="99"/>
        <v>2.3353897689697419E-2</v>
      </c>
    </row>
    <row r="1224" spans="7:13" x14ac:dyDescent="0.3">
      <c r="G1224" s="68">
        <v>45233</v>
      </c>
      <c r="H1224" s="70">
        <v>91.03158569</v>
      </c>
      <c r="I1224" s="75">
        <f t="shared" si="95"/>
        <v>89.098721001704845</v>
      </c>
      <c r="J1224" s="82">
        <f t="shared" si="96"/>
        <v>1.9328646882951546</v>
      </c>
      <c r="K1224" s="82">
        <f t="shared" si="97"/>
        <v>1.9328646882951546</v>
      </c>
      <c r="L1224" s="77">
        <f t="shared" si="98"/>
        <v>3.7359659032583252</v>
      </c>
      <c r="M1224" s="67">
        <f t="shared" si="99"/>
        <v>2.1232901455516266E-2</v>
      </c>
    </row>
    <row r="1225" spans="7:13" x14ac:dyDescent="0.3">
      <c r="G1225" s="68">
        <v>45236</v>
      </c>
      <c r="H1225" s="70">
        <v>91.90890503</v>
      </c>
      <c r="I1225" s="75">
        <f t="shared" si="95"/>
        <v>89.292007470534358</v>
      </c>
      <c r="J1225" s="82">
        <f t="shared" si="96"/>
        <v>2.6168975594656416</v>
      </c>
      <c r="K1225" s="82">
        <f t="shared" si="97"/>
        <v>2.6168975594656416</v>
      </c>
      <c r="L1225" s="77">
        <f t="shared" si="98"/>
        <v>6.8481528367372313</v>
      </c>
      <c r="M1225" s="67">
        <f t="shared" si="99"/>
        <v>2.8472731326866094E-2</v>
      </c>
    </row>
    <row r="1226" spans="7:13" x14ac:dyDescent="0.3">
      <c r="G1226" s="68">
        <v>45237</v>
      </c>
      <c r="H1226" s="70">
        <v>92.108291629999997</v>
      </c>
      <c r="I1226" s="75">
        <f t="shared" si="95"/>
        <v>89.553697226480935</v>
      </c>
      <c r="J1226" s="82">
        <f t="shared" si="96"/>
        <v>2.5545944035190615</v>
      </c>
      <c r="K1226" s="82">
        <f t="shared" si="97"/>
        <v>2.5545944035190615</v>
      </c>
      <c r="L1226" s="77">
        <f t="shared" si="98"/>
        <v>6.5259525664909095</v>
      </c>
      <c r="M1226" s="67">
        <f t="shared" si="99"/>
        <v>2.7734684449266467E-2</v>
      </c>
    </row>
    <row r="1227" spans="7:13" x14ac:dyDescent="0.3">
      <c r="G1227" s="68">
        <v>45238</v>
      </c>
      <c r="H1227" s="70">
        <v>90.772384639999999</v>
      </c>
      <c r="I1227" s="75">
        <f t="shared" si="95"/>
        <v>89.809156666832848</v>
      </c>
      <c r="J1227" s="82">
        <f t="shared" si="96"/>
        <v>0.96322797316715025</v>
      </c>
      <c r="K1227" s="82">
        <f t="shared" si="97"/>
        <v>0.96322797316715025</v>
      </c>
      <c r="L1227" s="77">
        <f t="shared" si="98"/>
        <v>0.92780812829169634</v>
      </c>
      <c r="M1227" s="67">
        <f t="shared" si="99"/>
        <v>1.0611464896369945E-2</v>
      </c>
    </row>
    <row r="1228" spans="7:13" x14ac:dyDescent="0.3">
      <c r="G1228" s="68">
        <v>45239</v>
      </c>
      <c r="H1228" s="70">
        <v>91.779296880000004</v>
      </c>
      <c r="I1228" s="75">
        <f t="shared" si="95"/>
        <v>89.905479464149565</v>
      </c>
      <c r="J1228" s="82">
        <f t="shared" si="96"/>
        <v>1.8738174158504393</v>
      </c>
      <c r="K1228" s="82">
        <f t="shared" si="97"/>
        <v>1.8738174158504393</v>
      </c>
      <c r="L1228" s="77">
        <f t="shared" si="98"/>
        <v>3.5111917079444179</v>
      </c>
      <c r="M1228" s="67">
        <f t="shared" si="99"/>
        <v>2.0416558848782927E-2</v>
      </c>
    </row>
    <row r="1229" spans="7:13" x14ac:dyDescent="0.3">
      <c r="G1229" s="68">
        <v>45240</v>
      </c>
      <c r="H1229" s="70">
        <v>91.918869020000002</v>
      </c>
      <c r="I1229" s="75">
        <f t="shared" si="95"/>
        <v>90.092861205734621</v>
      </c>
      <c r="J1229" s="82">
        <f t="shared" si="96"/>
        <v>1.8260078142653811</v>
      </c>
      <c r="K1229" s="82">
        <f t="shared" si="97"/>
        <v>1.8260078142653811</v>
      </c>
      <c r="L1229" s="77">
        <f t="shared" si="98"/>
        <v>3.3343045377582343</v>
      </c>
      <c r="M1229" s="67">
        <f t="shared" si="99"/>
        <v>1.9865429522072039E-2</v>
      </c>
    </row>
    <row r="1230" spans="7:13" x14ac:dyDescent="0.3">
      <c r="G1230" s="68">
        <v>45243</v>
      </c>
      <c r="H1230" s="70">
        <v>90.882049559999999</v>
      </c>
      <c r="I1230" s="75">
        <f t="shared" si="95"/>
        <v>90.275461987161151</v>
      </c>
      <c r="J1230" s="82">
        <f t="shared" si="96"/>
        <v>0.60658757283884768</v>
      </c>
      <c r="K1230" s="82">
        <f t="shared" si="97"/>
        <v>0.60658757283884768</v>
      </c>
      <c r="L1230" s="77">
        <f t="shared" si="98"/>
        <v>0.36794848352252435</v>
      </c>
      <c r="M1230" s="67">
        <f t="shared" si="99"/>
        <v>6.6744486482820872E-3</v>
      </c>
    </row>
    <row r="1231" spans="7:13" x14ac:dyDescent="0.3">
      <c r="G1231" s="68">
        <v>45244</v>
      </c>
      <c r="H1231" s="70">
        <v>97.142898560000006</v>
      </c>
      <c r="I1231" s="75">
        <f t="shared" si="95"/>
        <v>90.33612074444504</v>
      </c>
      <c r="J1231" s="82">
        <f t="shared" si="96"/>
        <v>6.8067778155549661</v>
      </c>
      <c r="K1231" s="82">
        <f t="shared" si="97"/>
        <v>6.8067778155549661</v>
      </c>
      <c r="L1231" s="77">
        <f t="shared" si="98"/>
        <v>46.332224230331235</v>
      </c>
      <c r="M1231" s="67">
        <f t="shared" si="99"/>
        <v>7.0069741756272397E-2</v>
      </c>
    </row>
    <row r="1232" spans="7:13" x14ac:dyDescent="0.3">
      <c r="G1232" s="68">
        <v>45245</v>
      </c>
      <c r="H1232" s="70">
        <v>96.754089359999995</v>
      </c>
      <c r="I1232" s="75">
        <f t="shared" si="95"/>
        <v>91.016798526000542</v>
      </c>
      <c r="J1232" s="82">
        <f t="shared" si="96"/>
        <v>5.7372908339994524</v>
      </c>
      <c r="K1232" s="82">
        <f t="shared" si="97"/>
        <v>5.7372908339994524</v>
      </c>
      <c r="L1232" s="77">
        <f t="shared" si="98"/>
        <v>32.91650611389413</v>
      </c>
      <c r="M1232" s="67">
        <f t="shared" si="99"/>
        <v>5.9297657307819787E-2</v>
      </c>
    </row>
    <row r="1233" spans="7:13" x14ac:dyDescent="0.3">
      <c r="G1233" s="68">
        <v>45246</v>
      </c>
      <c r="H1233" s="70">
        <v>95.697319030000003</v>
      </c>
      <c r="I1233" s="75">
        <f t="shared" si="95"/>
        <v>91.590527609400482</v>
      </c>
      <c r="J1233" s="82">
        <f t="shared" si="96"/>
        <v>4.1067914205995208</v>
      </c>
      <c r="K1233" s="82">
        <f t="shared" si="97"/>
        <v>4.1067914205995208</v>
      </c>
      <c r="L1233" s="77">
        <f t="shared" si="98"/>
        <v>16.865735772309829</v>
      </c>
      <c r="M1233" s="67">
        <f t="shared" si="99"/>
        <v>4.2914383205574329E-2</v>
      </c>
    </row>
    <row r="1234" spans="7:13" x14ac:dyDescent="0.3">
      <c r="G1234" s="68">
        <v>45247</v>
      </c>
      <c r="H1234" s="70">
        <v>97.850738530000001</v>
      </c>
      <c r="I1234" s="75">
        <f t="shared" si="95"/>
        <v>92.001206751460444</v>
      </c>
      <c r="J1234" s="82">
        <f t="shared" si="96"/>
        <v>5.8495317785395571</v>
      </c>
      <c r="K1234" s="82">
        <f t="shared" si="97"/>
        <v>5.8495317785395571</v>
      </c>
      <c r="L1234" s="77">
        <f t="shared" si="98"/>
        <v>34.217022028144157</v>
      </c>
      <c r="M1234" s="67">
        <f t="shared" si="99"/>
        <v>5.9780149505424048E-2</v>
      </c>
    </row>
    <row r="1235" spans="7:13" x14ac:dyDescent="0.3">
      <c r="G1235" s="68">
        <v>45250</v>
      </c>
      <c r="H1235" s="70">
        <v>99.326217650000004</v>
      </c>
      <c r="I1235" s="75">
        <f t="shared" si="95"/>
        <v>92.586159929314405</v>
      </c>
      <c r="J1235" s="82">
        <f t="shared" si="96"/>
        <v>6.7400577206855985</v>
      </c>
      <c r="K1235" s="82">
        <f t="shared" si="97"/>
        <v>6.7400577206855985</v>
      </c>
      <c r="L1235" s="77">
        <f t="shared" si="98"/>
        <v>45.428378078173544</v>
      </c>
      <c r="M1235" s="67">
        <f t="shared" si="99"/>
        <v>6.7857791025888306E-2</v>
      </c>
    </row>
    <row r="1236" spans="7:13" x14ac:dyDescent="0.3">
      <c r="G1236" s="68">
        <v>45251</v>
      </c>
      <c r="H1236" s="70">
        <v>100.6820755</v>
      </c>
      <c r="I1236" s="75">
        <f t="shared" si="95"/>
        <v>93.260165701382959</v>
      </c>
      <c r="J1236" s="82">
        <f t="shared" si="96"/>
        <v>7.4219097986170368</v>
      </c>
      <c r="K1236" s="82">
        <f t="shared" si="97"/>
        <v>7.4219097986170368</v>
      </c>
      <c r="L1236" s="77">
        <f t="shared" si="98"/>
        <v>55.084745058807584</v>
      </c>
      <c r="M1236" s="67">
        <f t="shared" si="99"/>
        <v>7.3716297183574017E-2</v>
      </c>
    </row>
    <row r="1237" spans="7:13" x14ac:dyDescent="0.3">
      <c r="G1237" s="68">
        <v>45252</v>
      </c>
      <c r="H1237" s="70">
        <v>101.6889954</v>
      </c>
      <c r="I1237" s="75">
        <f t="shared" si="95"/>
        <v>94.002356681244663</v>
      </c>
      <c r="J1237" s="82">
        <f t="shared" si="96"/>
        <v>7.6866387187553329</v>
      </c>
      <c r="K1237" s="82">
        <f t="shared" si="97"/>
        <v>7.6866387187553329</v>
      </c>
      <c r="L1237" s="77">
        <f t="shared" si="98"/>
        <v>59.084414792668625</v>
      </c>
      <c r="M1237" s="67">
        <f t="shared" si="99"/>
        <v>7.5589680953376134E-2</v>
      </c>
    </row>
    <row r="1238" spans="7:13" x14ac:dyDescent="0.3">
      <c r="G1238" s="68">
        <v>45254</v>
      </c>
      <c r="H1238" s="70">
        <v>100.78176879999999</v>
      </c>
      <c r="I1238" s="75">
        <f t="shared" si="95"/>
        <v>94.771020553120195</v>
      </c>
      <c r="J1238" s="82">
        <f t="shared" si="96"/>
        <v>6.0107482468797997</v>
      </c>
      <c r="K1238" s="82">
        <f t="shared" si="97"/>
        <v>6.0107482468797997</v>
      </c>
      <c r="L1238" s="77">
        <f t="shared" si="98"/>
        <v>36.129094487368583</v>
      </c>
      <c r="M1238" s="67">
        <f t="shared" si="99"/>
        <v>5.964122597220977E-2</v>
      </c>
    </row>
    <row r="1239" spans="7:13" x14ac:dyDescent="0.3">
      <c r="G1239" s="68">
        <v>45257</v>
      </c>
      <c r="H1239" s="70">
        <v>101.160614</v>
      </c>
      <c r="I1239" s="75">
        <f t="shared" si="95"/>
        <v>95.372095377808179</v>
      </c>
      <c r="J1239" s="82">
        <f t="shared" si="96"/>
        <v>5.7885186221918161</v>
      </c>
      <c r="K1239" s="82">
        <f t="shared" si="97"/>
        <v>5.7885186221918161</v>
      </c>
      <c r="L1239" s="77">
        <f t="shared" si="98"/>
        <v>33.506947839461439</v>
      </c>
      <c r="M1239" s="67">
        <f t="shared" si="99"/>
        <v>5.7221070467126822E-2</v>
      </c>
    </row>
    <row r="1240" spans="7:13" x14ac:dyDescent="0.3">
      <c r="G1240" s="68">
        <v>45258</v>
      </c>
      <c r="H1240" s="70">
        <v>102.137619</v>
      </c>
      <c r="I1240" s="75">
        <f t="shared" si="95"/>
        <v>95.950947240027375</v>
      </c>
      <c r="J1240" s="82">
        <f t="shared" si="96"/>
        <v>6.1866717599726258</v>
      </c>
      <c r="K1240" s="82">
        <f t="shared" si="97"/>
        <v>6.1866717599726258</v>
      </c>
      <c r="L1240" s="77">
        <f t="shared" si="98"/>
        <v>38.274907465642784</v>
      </c>
      <c r="M1240" s="67">
        <f t="shared" si="99"/>
        <v>6.0571920713881393E-2</v>
      </c>
    </row>
    <row r="1241" spans="7:13" x14ac:dyDescent="0.3">
      <c r="G1241" s="68">
        <v>45259</v>
      </c>
      <c r="H1241" s="70">
        <v>105.2879868</v>
      </c>
      <c r="I1241" s="75">
        <f t="shared" si="95"/>
        <v>96.569614416024649</v>
      </c>
      <c r="J1241" s="82">
        <f t="shared" si="96"/>
        <v>8.7183723839753497</v>
      </c>
      <c r="K1241" s="82">
        <f t="shared" si="97"/>
        <v>8.7183723839753497</v>
      </c>
      <c r="L1241" s="77">
        <f t="shared" si="98"/>
        <v>76.010017025664027</v>
      </c>
      <c r="M1241" s="67">
        <f t="shared" si="99"/>
        <v>8.2805006050085755E-2</v>
      </c>
    </row>
    <row r="1242" spans="7:13" x14ac:dyDescent="0.3">
      <c r="G1242" s="68">
        <v>45260</v>
      </c>
      <c r="H1242" s="70">
        <v>104.5502472</v>
      </c>
      <c r="I1242" s="75">
        <f t="shared" si="95"/>
        <v>97.441451654422195</v>
      </c>
      <c r="J1242" s="82">
        <f t="shared" si="96"/>
        <v>7.1087955455778058</v>
      </c>
      <c r="K1242" s="82">
        <f t="shared" si="97"/>
        <v>7.1087955455778058</v>
      </c>
      <c r="L1242" s="77">
        <f t="shared" si="98"/>
        <v>50.534974108826852</v>
      </c>
      <c r="M1242" s="67">
        <f t="shared" si="99"/>
        <v>6.7994057746979725E-2</v>
      </c>
    </row>
    <row r="1243" spans="7:13" x14ac:dyDescent="0.3">
      <c r="G1243" s="68">
        <v>45261</v>
      </c>
      <c r="H1243" s="70">
        <v>105.53722380000001</v>
      </c>
      <c r="I1243" s="75">
        <f t="shared" si="95"/>
        <v>98.152331208979973</v>
      </c>
      <c r="J1243" s="82">
        <f t="shared" si="96"/>
        <v>7.3848925910200336</v>
      </c>
      <c r="K1243" s="82">
        <f t="shared" si="97"/>
        <v>7.3848925910200336</v>
      </c>
      <c r="L1243" s="77">
        <f t="shared" si="98"/>
        <v>54.536638580902583</v>
      </c>
      <c r="M1243" s="67">
        <f t="shared" si="99"/>
        <v>6.9974292719835907E-2</v>
      </c>
    </row>
    <row r="1244" spans="7:13" x14ac:dyDescent="0.3">
      <c r="G1244" s="68">
        <v>45264</v>
      </c>
      <c r="H1244" s="70">
        <v>105.2680435</v>
      </c>
      <c r="I1244" s="75">
        <f t="shared" si="95"/>
        <v>98.890820468081969</v>
      </c>
      <c r="J1244" s="82">
        <f t="shared" si="96"/>
        <v>6.3772230319180352</v>
      </c>
      <c r="K1244" s="82">
        <f t="shared" si="97"/>
        <v>6.3772230319180352</v>
      </c>
      <c r="L1244" s="77">
        <f t="shared" si="98"/>
        <v>40.668973598825858</v>
      </c>
      <c r="M1244" s="67">
        <f t="shared" si="99"/>
        <v>6.0580807051078468E-2</v>
      </c>
    </row>
    <row r="1245" spans="7:13" x14ac:dyDescent="0.3">
      <c r="G1245" s="68">
        <v>45265</v>
      </c>
      <c r="H1245" s="70">
        <v>105.0886002</v>
      </c>
      <c r="I1245" s="75">
        <f t="shared" si="95"/>
        <v>99.528542771273777</v>
      </c>
      <c r="J1245" s="82">
        <f t="shared" si="96"/>
        <v>5.5600574287262248</v>
      </c>
      <c r="K1245" s="82">
        <f t="shared" si="97"/>
        <v>5.5600574287262248</v>
      </c>
      <c r="L1245" s="77">
        <f t="shared" si="98"/>
        <v>30.91423861073368</v>
      </c>
      <c r="M1245" s="67">
        <f t="shared" si="99"/>
        <v>5.2908283278534189E-2</v>
      </c>
    </row>
    <row r="1246" spans="7:13" x14ac:dyDescent="0.3">
      <c r="G1246" s="68">
        <v>45266</v>
      </c>
      <c r="H1246" s="70">
        <v>105.43753049999999</v>
      </c>
      <c r="I1246" s="75">
        <f t="shared" si="95"/>
        <v>100.08454851414641</v>
      </c>
      <c r="J1246" s="82">
        <f t="shared" si="96"/>
        <v>5.3529819858535888</v>
      </c>
      <c r="K1246" s="82">
        <f t="shared" si="97"/>
        <v>5.3529819858535888</v>
      </c>
      <c r="L1246" s="77">
        <f t="shared" si="98"/>
        <v>28.654416140873032</v>
      </c>
      <c r="M1246" s="67">
        <f t="shared" si="99"/>
        <v>5.0769227621976491E-2</v>
      </c>
    </row>
    <row r="1247" spans="7:13" x14ac:dyDescent="0.3">
      <c r="G1247" s="68">
        <v>45267</v>
      </c>
      <c r="H1247" s="70">
        <v>103.0548172</v>
      </c>
      <c r="I1247" s="75">
        <f t="shared" si="95"/>
        <v>100.61984671273177</v>
      </c>
      <c r="J1247" s="82">
        <f t="shared" si="96"/>
        <v>2.434970487268231</v>
      </c>
      <c r="K1247" s="82">
        <f t="shared" si="97"/>
        <v>2.434970487268231</v>
      </c>
      <c r="L1247" s="77">
        <f t="shared" si="98"/>
        <v>5.9290812738672862</v>
      </c>
      <c r="M1247" s="67">
        <f t="shared" si="99"/>
        <v>2.3627915253516464E-2</v>
      </c>
    </row>
    <row r="1248" spans="7:13" x14ac:dyDescent="0.3">
      <c r="G1248" s="68">
        <v>45268</v>
      </c>
      <c r="H1248" s="70">
        <v>103.7925644</v>
      </c>
      <c r="I1248" s="75">
        <f t="shared" si="95"/>
        <v>100.86334376145859</v>
      </c>
      <c r="J1248" s="82">
        <f t="shared" si="96"/>
        <v>2.929220638541409</v>
      </c>
      <c r="K1248" s="82">
        <f t="shared" si="97"/>
        <v>2.929220638541409</v>
      </c>
      <c r="L1248" s="77">
        <f t="shared" si="98"/>
        <v>8.5803335492569399</v>
      </c>
      <c r="M1248" s="67">
        <f t="shared" si="99"/>
        <v>2.8221873652265295E-2</v>
      </c>
    </row>
    <row r="1249" spans="7:13" x14ac:dyDescent="0.3">
      <c r="G1249" s="68">
        <v>45271</v>
      </c>
      <c r="H1249" s="70">
        <v>104.4306107</v>
      </c>
      <c r="I1249" s="75">
        <f t="shared" si="95"/>
        <v>101.15626582531274</v>
      </c>
      <c r="J1249" s="82">
        <f t="shared" si="96"/>
        <v>3.2743448746872588</v>
      </c>
      <c r="K1249" s="82">
        <f t="shared" si="97"/>
        <v>3.2743448746872588</v>
      </c>
      <c r="L1249" s="77">
        <f t="shared" si="98"/>
        <v>10.72133435839072</v>
      </c>
      <c r="M1249" s="67">
        <f t="shared" si="99"/>
        <v>3.1354263397860786E-2</v>
      </c>
    </row>
    <row r="1250" spans="7:13" x14ac:dyDescent="0.3">
      <c r="G1250" s="68">
        <v>45272</v>
      </c>
      <c r="H1250" s="70">
        <v>104.350853</v>
      </c>
      <c r="I1250" s="75">
        <f t="shared" si="95"/>
        <v>101.48370031278147</v>
      </c>
      <c r="J1250" s="82">
        <f t="shared" si="96"/>
        <v>2.8671526872185353</v>
      </c>
      <c r="K1250" s="82">
        <f t="shared" si="97"/>
        <v>2.8671526872185353</v>
      </c>
      <c r="L1250" s="77">
        <f t="shared" si="98"/>
        <v>8.2205645318244684</v>
      </c>
      <c r="M1250" s="67">
        <f t="shared" si="99"/>
        <v>2.7476082895254678E-2</v>
      </c>
    </row>
    <row r="1251" spans="7:13" x14ac:dyDescent="0.3">
      <c r="G1251" s="68">
        <v>45273</v>
      </c>
      <c r="H1251" s="70">
        <v>106.07557679999999</v>
      </c>
      <c r="I1251" s="75">
        <f t="shared" si="95"/>
        <v>101.77041558150331</v>
      </c>
      <c r="J1251" s="82">
        <f t="shared" si="96"/>
        <v>4.3051612184966785</v>
      </c>
      <c r="K1251" s="82">
        <f t="shared" si="97"/>
        <v>4.3051612184966785</v>
      </c>
      <c r="L1251" s="77">
        <f t="shared" si="98"/>
        <v>18.534413117247805</v>
      </c>
      <c r="M1251" s="67">
        <f t="shared" si="99"/>
        <v>4.0585791266672416E-2</v>
      </c>
    </row>
    <row r="1252" spans="7:13" x14ac:dyDescent="0.3">
      <c r="G1252" s="68">
        <v>45274</v>
      </c>
      <c r="H1252" s="70">
        <v>108.209053</v>
      </c>
      <c r="I1252" s="75">
        <f t="shared" si="95"/>
        <v>102.20093170335298</v>
      </c>
      <c r="J1252" s="82">
        <f t="shared" si="96"/>
        <v>6.008121296647019</v>
      </c>
      <c r="K1252" s="82">
        <f t="shared" si="97"/>
        <v>6.008121296647019</v>
      </c>
      <c r="L1252" s="77">
        <f t="shared" si="98"/>
        <v>36.097521515223455</v>
      </c>
      <c r="M1252" s="67">
        <f t="shared" si="99"/>
        <v>5.5523277674808032E-2</v>
      </c>
    </row>
    <row r="1253" spans="7:13" x14ac:dyDescent="0.3">
      <c r="G1253" s="68">
        <v>45275</v>
      </c>
      <c r="H1253" s="70">
        <v>104.0916519</v>
      </c>
      <c r="I1253" s="75">
        <f t="shared" si="95"/>
        <v>102.8017438330177</v>
      </c>
      <c r="J1253" s="82">
        <f t="shared" si="96"/>
        <v>1.2899080669823064</v>
      </c>
      <c r="K1253" s="82">
        <f t="shared" si="97"/>
        <v>1.2899080669823064</v>
      </c>
      <c r="L1253" s="77">
        <f t="shared" si="98"/>
        <v>1.6638628212660302</v>
      </c>
      <c r="M1253" s="67">
        <f t="shared" si="99"/>
        <v>1.2392041469584041E-2</v>
      </c>
    </row>
    <row r="1254" spans="7:13" x14ac:dyDescent="0.3">
      <c r="G1254" s="68">
        <v>45278</v>
      </c>
      <c r="H1254" s="70">
        <v>104.9191132</v>
      </c>
      <c r="I1254" s="75">
        <f t="shared" si="95"/>
        <v>102.93073463971592</v>
      </c>
      <c r="J1254" s="82">
        <f t="shared" si="96"/>
        <v>1.988378560284076</v>
      </c>
      <c r="K1254" s="82">
        <f t="shared" si="97"/>
        <v>1.988378560284076</v>
      </c>
      <c r="L1254" s="77">
        <f t="shared" si="98"/>
        <v>3.9536492989973748</v>
      </c>
      <c r="M1254" s="67">
        <f t="shared" si="99"/>
        <v>1.8951537995691676E-2</v>
      </c>
    </row>
    <row r="1255" spans="7:13" x14ac:dyDescent="0.3">
      <c r="G1255" s="68">
        <v>45279</v>
      </c>
      <c r="H1255" s="70">
        <v>105.82633970000001</v>
      </c>
      <c r="I1255" s="75">
        <f t="shared" si="95"/>
        <v>103.12957249574433</v>
      </c>
      <c r="J1255" s="82">
        <f t="shared" si="96"/>
        <v>2.6967672042556785</v>
      </c>
      <c r="K1255" s="82">
        <f t="shared" si="97"/>
        <v>2.6967672042556785</v>
      </c>
      <c r="L1255" s="77">
        <f t="shared" si="98"/>
        <v>7.2725533539489886</v>
      </c>
      <c r="M1255" s="67">
        <f t="shared" si="99"/>
        <v>2.5482948875493218E-2</v>
      </c>
    </row>
    <row r="1256" spans="7:13" x14ac:dyDescent="0.3">
      <c r="G1256" s="68">
        <v>45280</v>
      </c>
      <c r="H1256" s="70">
        <v>106.0157547</v>
      </c>
      <c r="I1256" s="75">
        <f t="shared" si="95"/>
        <v>103.39924921616991</v>
      </c>
      <c r="J1256" s="82">
        <f t="shared" si="96"/>
        <v>2.6165054838300961</v>
      </c>
      <c r="K1256" s="82">
        <f t="shared" si="97"/>
        <v>2.6165054838300961</v>
      </c>
      <c r="L1256" s="77">
        <f t="shared" si="98"/>
        <v>6.8461009469129648</v>
      </c>
      <c r="M1256" s="67">
        <f t="shared" si="99"/>
        <v>2.4680345777230939E-2</v>
      </c>
    </row>
    <row r="1257" spans="7:13" x14ac:dyDescent="0.3">
      <c r="G1257" s="68">
        <v>45281</v>
      </c>
      <c r="H1257" s="70">
        <v>107.0825043</v>
      </c>
      <c r="I1257" s="75">
        <f t="shared" si="95"/>
        <v>103.66089976455292</v>
      </c>
      <c r="J1257" s="82">
        <f t="shared" si="96"/>
        <v>3.4216045354470737</v>
      </c>
      <c r="K1257" s="82">
        <f t="shared" si="97"/>
        <v>3.4216045354470737</v>
      </c>
      <c r="L1257" s="77">
        <f t="shared" si="98"/>
        <v>11.707377596991984</v>
      </c>
      <c r="M1257" s="67">
        <f t="shared" si="99"/>
        <v>3.1952974557460677E-2</v>
      </c>
    </row>
    <row r="1258" spans="7:13" x14ac:dyDescent="0.3">
      <c r="G1258" s="68">
        <v>45282</v>
      </c>
      <c r="H1258" s="70">
        <v>101.1406708</v>
      </c>
      <c r="I1258" s="75">
        <f t="shared" si="95"/>
        <v>104.00306021809763</v>
      </c>
      <c r="J1258" s="82">
        <f t="shared" si="96"/>
        <v>-2.862389418097635</v>
      </c>
      <c r="K1258" s="82">
        <f t="shared" si="97"/>
        <v>2.862389418097635</v>
      </c>
      <c r="L1258" s="77">
        <f t="shared" si="98"/>
        <v>8.193273180837318</v>
      </c>
      <c r="M1258" s="67">
        <f t="shared" si="99"/>
        <v>2.8301072115270519E-2</v>
      </c>
    </row>
    <row r="1259" spans="7:13" x14ac:dyDescent="0.3">
      <c r="G1259" s="68">
        <v>45286</v>
      </c>
      <c r="H1259" s="70">
        <v>102.2373199</v>
      </c>
      <c r="I1259" s="75">
        <f t="shared" si="95"/>
        <v>103.71682127628787</v>
      </c>
      <c r="J1259" s="82">
        <f t="shared" si="96"/>
        <v>-1.479501376287871</v>
      </c>
      <c r="K1259" s="82">
        <f t="shared" si="97"/>
        <v>1.479501376287871</v>
      </c>
      <c r="L1259" s="77">
        <f t="shared" si="98"/>
        <v>2.1889243224377046</v>
      </c>
      <c r="M1259" s="67">
        <f t="shared" si="99"/>
        <v>1.4471245702987868E-2</v>
      </c>
    </row>
    <row r="1260" spans="7:13" x14ac:dyDescent="0.3">
      <c r="G1260" s="68">
        <v>45287</v>
      </c>
      <c r="H1260" s="70">
        <v>102.8753662</v>
      </c>
      <c r="I1260" s="75">
        <f t="shared" si="95"/>
        <v>103.56887113865909</v>
      </c>
      <c r="J1260" s="82">
        <f t="shared" si="96"/>
        <v>-0.69350493865908902</v>
      </c>
      <c r="K1260" s="82">
        <f t="shared" si="97"/>
        <v>0.69350493865908902</v>
      </c>
      <c r="L1260" s="77">
        <f t="shared" si="98"/>
        <v>0.48094909994454682</v>
      </c>
      <c r="M1260" s="67">
        <f t="shared" si="99"/>
        <v>6.7412147754676863E-3</v>
      </c>
    </row>
    <row r="1261" spans="7:13" x14ac:dyDescent="0.3">
      <c r="G1261" s="68">
        <v>45288</v>
      </c>
      <c r="H1261" s="70">
        <v>101.5893021</v>
      </c>
      <c r="I1261" s="75">
        <f t="shared" si="95"/>
        <v>103.49952064479318</v>
      </c>
      <c r="J1261" s="82">
        <f t="shared" si="96"/>
        <v>-1.9102185447931816</v>
      </c>
      <c r="K1261" s="82">
        <f t="shared" si="97"/>
        <v>1.9102185447931816</v>
      </c>
      <c r="L1261" s="77">
        <f t="shared" si="98"/>
        <v>3.6489348888717807</v>
      </c>
      <c r="M1261" s="67">
        <f t="shared" si="99"/>
        <v>1.8803343514584316E-2</v>
      </c>
    </row>
    <row r="1262" spans="7:13" x14ac:dyDescent="0.3">
      <c r="G1262" s="68">
        <v>45289</v>
      </c>
      <c r="H1262" s="70">
        <v>101.340065</v>
      </c>
      <c r="I1262" s="75">
        <f t="shared" si="95"/>
        <v>103.30849879031388</v>
      </c>
      <c r="J1262" s="82">
        <f t="shared" si="96"/>
        <v>-1.9684337903138811</v>
      </c>
      <c r="K1262" s="82">
        <f t="shared" si="97"/>
        <v>1.9684337903138811</v>
      </c>
      <c r="L1262" s="77">
        <f t="shared" si="98"/>
        <v>3.8747315868494723</v>
      </c>
      <c r="M1262" s="67">
        <f t="shared" si="99"/>
        <v>1.9424043099971183E-2</v>
      </c>
    </row>
    <row r="1263" spans="7:13" x14ac:dyDescent="0.3">
      <c r="G1263" s="68">
        <v>45293</v>
      </c>
      <c r="H1263" s="70">
        <v>99.246467589999995</v>
      </c>
      <c r="I1263" s="75">
        <f t="shared" si="95"/>
        <v>103.11165541128248</v>
      </c>
      <c r="J1263" s="82">
        <f t="shared" si="96"/>
        <v>-3.8651878212824897</v>
      </c>
      <c r="K1263" s="82">
        <f t="shared" si="97"/>
        <v>3.8651878212824897</v>
      </c>
      <c r="L1263" s="77">
        <f t="shared" si="98"/>
        <v>14.93967689379048</v>
      </c>
      <c r="M1263" s="67">
        <f t="shared" si="99"/>
        <v>3.8945344002066458E-2</v>
      </c>
    </row>
    <row r="1264" spans="7:13" x14ac:dyDescent="0.3">
      <c r="G1264" s="68">
        <v>45294</v>
      </c>
      <c r="H1264" s="70">
        <v>97.412071229999995</v>
      </c>
      <c r="I1264" s="75">
        <f t="shared" si="95"/>
        <v>102.72513662915424</v>
      </c>
      <c r="J1264" s="82">
        <f t="shared" si="96"/>
        <v>-5.3130653991542403</v>
      </c>
      <c r="K1264" s="82">
        <f t="shared" si="97"/>
        <v>5.3130653991542403</v>
      </c>
      <c r="L1264" s="77">
        <f t="shared" si="98"/>
        <v>28.228663935690005</v>
      </c>
      <c r="M1264" s="67">
        <f t="shared" si="99"/>
        <v>5.4542166407790901E-2</v>
      </c>
    </row>
    <row r="1265" spans="7:13" x14ac:dyDescent="0.3">
      <c r="G1265" s="68">
        <v>45295</v>
      </c>
      <c r="H1265" s="70">
        <v>94.461097719999998</v>
      </c>
      <c r="I1265" s="75">
        <f t="shared" si="95"/>
        <v>102.19383008923882</v>
      </c>
      <c r="J1265" s="82">
        <f t="shared" si="96"/>
        <v>-7.7327323692388177</v>
      </c>
      <c r="K1265" s="82">
        <f t="shared" si="97"/>
        <v>7.7327323692388177</v>
      </c>
      <c r="L1265" s="77">
        <f t="shared" si="98"/>
        <v>59.795149894273777</v>
      </c>
      <c r="M1265" s="67">
        <f t="shared" si="99"/>
        <v>8.1861555242138451E-2</v>
      </c>
    </row>
    <row r="1266" spans="7:13" x14ac:dyDescent="0.3">
      <c r="G1266" s="68">
        <v>45296</v>
      </c>
      <c r="H1266" s="70">
        <v>94.550819399999995</v>
      </c>
      <c r="I1266" s="75">
        <f t="shared" si="95"/>
        <v>101.42055685231493</v>
      </c>
      <c r="J1266" s="82">
        <f t="shared" si="96"/>
        <v>-6.8697374523149364</v>
      </c>
      <c r="K1266" s="82">
        <f t="shared" si="97"/>
        <v>6.8697374523149364</v>
      </c>
      <c r="L1266" s="77">
        <f t="shared" si="98"/>
        <v>47.193292663738511</v>
      </c>
      <c r="M1266" s="67">
        <f t="shared" si="99"/>
        <v>7.2656561793000562E-2</v>
      </c>
    </row>
    <row r="1267" spans="7:13" x14ac:dyDescent="0.3">
      <c r="G1267" s="68">
        <v>45299</v>
      </c>
      <c r="H1267" s="70">
        <v>96.933540339999993</v>
      </c>
      <c r="I1267" s="75">
        <f t="shared" si="95"/>
        <v>100.73358310708343</v>
      </c>
      <c r="J1267" s="82">
        <f t="shared" si="96"/>
        <v>-3.8000427670834398</v>
      </c>
      <c r="K1267" s="82">
        <f t="shared" si="97"/>
        <v>3.8000427670834398</v>
      </c>
      <c r="L1267" s="77">
        <f t="shared" si="98"/>
        <v>14.440325031663166</v>
      </c>
      <c r="M1267" s="67">
        <f t="shared" si="99"/>
        <v>3.9202558307006738E-2</v>
      </c>
    </row>
    <row r="1268" spans="7:13" x14ac:dyDescent="0.3">
      <c r="G1268" s="68">
        <v>45300</v>
      </c>
      <c r="H1268" s="70">
        <v>96.883689880000006</v>
      </c>
      <c r="I1268" s="75">
        <f t="shared" si="95"/>
        <v>100.35357883037508</v>
      </c>
      <c r="J1268" s="82">
        <f t="shared" si="96"/>
        <v>-3.4698889503750792</v>
      </c>
      <c r="K1268" s="82">
        <f t="shared" si="97"/>
        <v>3.4698889503750792</v>
      </c>
      <c r="L1268" s="77">
        <f t="shared" si="98"/>
        <v>12.040129327935068</v>
      </c>
      <c r="M1268" s="67">
        <f t="shared" si="99"/>
        <v>3.5814995843705774E-2</v>
      </c>
    </row>
    <row r="1269" spans="7:13" x14ac:dyDescent="0.3">
      <c r="G1269" s="68">
        <v>45301</v>
      </c>
      <c r="H1269" s="70">
        <v>98.159790040000004</v>
      </c>
      <c r="I1269" s="75">
        <f t="shared" si="95"/>
        <v>100.00658993533759</v>
      </c>
      <c r="J1269" s="82">
        <f t="shared" si="96"/>
        <v>-1.8467998953375826</v>
      </c>
      <c r="K1269" s="82">
        <f t="shared" si="97"/>
        <v>1.8467998953375826</v>
      </c>
      <c r="L1269" s="77">
        <f t="shared" si="98"/>
        <v>3.4106698534189062</v>
      </c>
      <c r="M1269" s="67">
        <f t="shared" si="99"/>
        <v>1.8814220105656438E-2</v>
      </c>
    </row>
    <row r="1270" spans="7:13" x14ac:dyDescent="0.3">
      <c r="G1270" s="68">
        <v>45302</v>
      </c>
      <c r="H1270" s="70">
        <v>97.741065980000002</v>
      </c>
      <c r="I1270" s="75">
        <f t="shared" si="95"/>
        <v>99.821909945803824</v>
      </c>
      <c r="J1270" s="82">
        <f t="shared" si="96"/>
        <v>-2.0808439658038225</v>
      </c>
      <c r="K1270" s="82">
        <f t="shared" si="97"/>
        <v>2.0808439658038225</v>
      </c>
      <c r="L1270" s="77">
        <f t="shared" si="98"/>
        <v>4.3299116100221795</v>
      </c>
      <c r="M1270" s="67">
        <f t="shared" si="99"/>
        <v>2.1289352074690994E-2</v>
      </c>
    </row>
    <row r="1271" spans="7:13" x14ac:dyDescent="0.3">
      <c r="G1271" s="68">
        <v>45303</v>
      </c>
      <c r="H1271" s="70">
        <v>97.083076480000003</v>
      </c>
      <c r="I1271" s="75">
        <f t="shared" si="95"/>
        <v>99.613825549223449</v>
      </c>
      <c r="J1271" s="82">
        <f t="shared" si="96"/>
        <v>-2.5307490692234467</v>
      </c>
      <c r="K1271" s="82">
        <f t="shared" si="97"/>
        <v>2.5307490692234467</v>
      </c>
      <c r="L1271" s="77">
        <f t="shared" si="98"/>
        <v>6.4046908513753413</v>
      </c>
      <c r="M1271" s="67">
        <f t="shared" si="99"/>
        <v>2.6067870539154207E-2</v>
      </c>
    </row>
    <row r="1272" spans="7:13" x14ac:dyDescent="0.3">
      <c r="G1272" s="68">
        <v>45307</v>
      </c>
      <c r="H1272" s="70">
        <v>92.955703740000004</v>
      </c>
      <c r="I1272" s="75">
        <f t="shared" si="95"/>
        <v>99.360750642301113</v>
      </c>
      <c r="J1272" s="82">
        <f t="shared" si="96"/>
        <v>-6.405046902301109</v>
      </c>
      <c r="K1272" s="82">
        <f t="shared" si="97"/>
        <v>6.405046902301109</v>
      </c>
      <c r="L1272" s="77">
        <f t="shared" si="98"/>
        <v>41.024625820677031</v>
      </c>
      <c r="M1272" s="67">
        <f t="shared" si="99"/>
        <v>6.8904291448497065E-2</v>
      </c>
    </row>
    <row r="1273" spans="7:13" x14ac:dyDescent="0.3">
      <c r="G1273" s="68">
        <v>45308</v>
      </c>
      <c r="H1273" s="70">
        <v>89.635864260000005</v>
      </c>
      <c r="I1273" s="75">
        <f t="shared" si="95"/>
        <v>98.720245952070997</v>
      </c>
      <c r="J1273" s="82">
        <f t="shared" si="96"/>
        <v>-9.0843816920709912</v>
      </c>
      <c r="K1273" s="82">
        <f t="shared" si="97"/>
        <v>9.0843816920709912</v>
      </c>
      <c r="L1273" s="77">
        <f t="shared" si="98"/>
        <v>82.5259907272346</v>
      </c>
      <c r="M1273" s="67">
        <f t="shared" si="99"/>
        <v>0.10134762203798926</v>
      </c>
    </row>
    <row r="1274" spans="7:13" x14ac:dyDescent="0.3">
      <c r="G1274" s="68">
        <v>45309</v>
      </c>
      <c r="H1274" s="70">
        <v>89.536163329999994</v>
      </c>
      <c r="I1274" s="75">
        <f t="shared" si="95"/>
        <v>97.811807782863909</v>
      </c>
      <c r="J1274" s="82">
        <f t="shared" si="96"/>
        <v>-8.275644452863915</v>
      </c>
      <c r="K1274" s="82">
        <f t="shared" si="97"/>
        <v>8.275644452863915</v>
      </c>
      <c r="L1274" s="77">
        <f t="shared" si="98"/>
        <v>68.486291110217294</v>
      </c>
      <c r="M1274" s="67">
        <f t="shared" si="99"/>
        <v>9.2427954751229294E-2</v>
      </c>
    </row>
    <row r="1275" spans="7:13" x14ac:dyDescent="0.3">
      <c r="G1275" s="68">
        <v>45310</v>
      </c>
      <c r="H1275" s="70">
        <v>89.895065310000007</v>
      </c>
      <c r="I1275" s="75">
        <f t="shared" si="95"/>
        <v>96.984243337577524</v>
      </c>
      <c r="J1275" s="82">
        <f t="shared" si="96"/>
        <v>-7.0891780275775176</v>
      </c>
      <c r="K1275" s="82">
        <f t="shared" si="97"/>
        <v>7.0891780275775176</v>
      </c>
      <c r="L1275" s="77">
        <f t="shared" si="98"/>
        <v>50.256445106687863</v>
      </c>
      <c r="M1275" s="67">
        <f t="shared" si="99"/>
        <v>7.8860591547831177E-2</v>
      </c>
    </row>
    <row r="1276" spans="7:13" x14ac:dyDescent="0.3">
      <c r="G1276" s="68">
        <v>45313</v>
      </c>
      <c r="H1276" s="70">
        <v>90.154273989999993</v>
      </c>
      <c r="I1276" s="75">
        <f t="shared" si="95"/>
        <v>96.275325534819771</v>
      </c>
      <c r="J1276" s="82">
        <f t="shared" si="96"/>
        <v>-6.1210515448197782</v>
      </c>
      <c r="K1276" s="82">
        <f t="shared" si="97"/>
        <v>6.1210515448197782</v>
      </c>
      <c r="L1276" s="77">
        <f t="shared" si="98"/>
        <v>37.467272014340594</v>
      </c>
      <c r="M1276" s="67">
        <f t="shared" si="99"/>
        <v>6.7895300731929051E-2</v>
      </c>
    </row>
    <row r="1277" spans="7:13" x14ac:dyDescent="0.3">
      <c r="G1277" s="68">
        <v>45314</v>
      </c>
      <c r="H1277" s="70">
        <v>90.513175959999998</v>
      </c>
      <c r="I1277" s="75">
        <f t="shared" si="95"/>
        <v>95.663220380337805</v>
      </c>
      <c r="J1277" s="82">
        <f t="shared" si="96"/>
        <v>-5.1500444203378066</v>
      </c>
      <c r="K1277" s="82">
        <f t="shared" si="97"/>
        <v>5.1500444203378066</v>
      </c>
      <c r="L1277" s="77">
        <f t="shared" si="98"/>
        <v>26.522957531452576</v>
      </c>
      <c r="M1277" s="67">
        <f t="shared" si="99"/>
        <v>5.6898284318448157E-2</v>
      </c>
    </row>
    <row r="1278" spans="7:13" x14ac:dyDescent="0.3">
      <c r="G1278" s="68">
        <v>45315</v>
      </c>
      <c r="H1278" s="70">
        <v>89.725585940000002</v>
      </c>
      <c r="I1278" s="75">
        <f t="shared" si="95"/>
        <v>95.148215938304034</v>
      </c>
      <c r="J1278" s="82">
        <f t="shared" si="96"/>
        <v>-5.422629998304032</v>
      </c>
      <c r="K1278" s="82">
        <f t="shared" si="97"/>
        <v>5.422629998304032</v>
      </c>
      <c r="L1278" s="77">
        <f t="shared" si="98"/>
        <v>29.404916098506785</v>
      </c>
      <c r="M1278" s="67">
        <f t="shared" si="99"/>
        <v>6.0435715648936246E-2</v>
      </c>
    </row>
    <row r="1279" spans="7:13" x14ac:dyDescent="0.3">
      <c r="G1279" s="68">
        <v>45316</v>
      </c>
      <c r="H1279" s="70">
        <v>94.810028079999995</v>
      </c>
      <c r="I1279" s="75">
        <f t="shared" si="95"/>
        <v>94.605952938473635</v>
      </c>
      <c r="J1279" s="82">
        <f t="shared" si="96"/>
        <v>0.20407514152635997</v>
      </c>
      <c r="K1279" s="82">
        <f t="shared" si="97"/>
        <v>0.20407514152635997</v>
      </c>
      <c r="L1279" s="77">
        <f t="shared" si="98"/>
        <v>4.164666338900385E-2</v>
      </c>
      <c r="M1279" s="67">
        <f t="shared" si="99"/>
        <v>2.152463675616285E-3</v>
      </c>
    </row>
    <row r="1280" spans="7:13" x14ac:dyDescent="0.3">
      <c r="G1280" s="68">
        <v>45317</v>
      </c>
      <c r="H1280" s="70">
        <v>95.886741639999997</v>
      </c>
      <c r="I1280" s="75">
        <f t="shared" si="95"/>
        <v>94.626360452626272</v>
      </c>
      <c r="J1280" s="82">
        <f t="shared" si="96"/>
        <v>1.2603811873737243</v>
      </c>
      <c r="K1280" s="82">
        <f t="shared" si="97"/>
        <v>1.2603811873737243</v>
      </c>
      <c r="L1280" s="77">
        <f t="shared" si="98"/>
        <v>1.588560737485599</v>
      </c>
      <c r="M1280" s="67">
        <f t="shared" si="99"/>
        <v>1.3144478223128454E-2</v>
      </c>
    </row>
    <row r="1281" spans="7:13" x14ac:dyDescent="0.3">
      <c r="G1281" s="68">
        <v>45320</v>
      </c>
      <c r="H1281" s="70">
        <v>96.395187379999996</v>
      </c>
      <c r="I1281" s="75">
        <f t="shared" si="95"/>
        <v>94.752398571363642</v>
      </c>
      <c r="J1281" s="82">
        <f t="shared" si="96"/>
        <v>1.6427888086363538</v>
      </c>
      <c r="K1281" s="82">
        <f t="shared" si="97"/>
        <v>1.6427888086363538</v>
      </c>
      <c r="L1281" s="77">
        <f t="shared" si="98"/>
        <v>2.6987550697808507</v>
      </c>
      <c r="M1281" s="67">
        <f t="shared" si="99"/>
        <v>1.7042228489689087E-2</v>
      </c>
    </row>
    <row r="1282" spans="7:13" x14ac:dyDescent="0.3">
      <c r="G1282" s="68">
        <v>45321</v>
      </c>
      <c r="H1282" s="70">
        <v>96.96344757</v>
      </c>
      <c r="I1282" s="75">
        <f t="shared" si="95"/>
        <v>94.916677452227276</v>
      </c>
      <c r="J1282" s="82">
        <f t="shared" si="96"/>
        <v>2.0467701177727236</v>
      </c>
      <c r="K1282" s="82">
        <f t="shared" si="97"/>
        <v>2.0467701177727236</v>
      </c>
      <c r="L1282" s="77">
        <f t="shared" si="98"/>
        <v>4.1892679150073686</v>
      </c>
      <c r="M1282" s="67">
        <f t="shared" si="99"/>
        <v>2.1108677229067337E-2</v>
      </c>
    </row>
    <row r="1283" spans="7:13" x14ac:dyDescent="0.3">
      <c r="G1283" s="68">
        <v>45322</v>
      </c>
      <c r="H1283" s="70">
        <v>87.851318359999993</v>
      </c>
      <c r="I1283" s="75">
        <f t="shared" si="95"/>
        <v>95.121354464004554</v>
      </c>
      <c r="J1283" s="82">
        <f t="shared" si="96"/>
        <v>-7.2700361040045607</v>
      </c>
      <c r="K1283" s="82">
        <f t="shared" si="97"/>
        <v>7.2700361040045607</v>
      </c>
      <c r="L1283" s="77">
        <f t="shared" si="98"/>
        <v>52.85342495352981</v>
      </c>
      <c r="M1283" s="67">
        <f t="shared" si="99"/>
        <v>8.275386459441815E-2</v>
      </c>
    </row>
    <row r="1284" spans="7:13" x14ac:dyDescent="0.3">
      <c r="G1284" s="68">
        <v>45323</v>
      </c>
      <c r="H1284" s="70">
        <v>94.500976559999998</v>
      </c>
      <c r="I1284" s="75">
        <f t="shared" si="95"/>
        <v>94.394350853604109</v>
      </c>
      <c r="J1284" s="82">
        <f t="shared" si="96"/>
        <v>0.10662570639588864</v>
      </c>
      <c r="K1284" s="82">
        <f t="shared" si="97"/>
        <v>0.10662570639588864</v>
      </c>
      <c r="L1284" s="77">
        <f t="shared" si="98"/>
        <v>1.1369041264422248E-2</v>
      </c>
      <c r="M1284" s="67">
        <f t="shared" si="99"/>
        <v>1.128302693551431E-3</v>
      </c>
    </row>
    <row r="1285" spans="7:13" x14ac:dyDescent="0.3">
      <c r="G1285" s="68">
        <v>45324</v>
      </c>
      <c r="H1285" s="70">
        <v>95.029365540000001</v>
      </c>
      <c r="I1285" s="75">
        <f t="shared" si="95"/>
        <v>94.405013424243691</v>
      </c>
      <c r="J1285" s="82">
        <f t="shared" si="96"/>
        <v>0.62435211575630944</v>
      </c>
      <c r="K1285" s="82">
        <f t="shared" si="97"/>
        <v>0.62435211575630944</v>
      </c>
      <c r="L1285" s="77">
        <f t="shared" si="98"/>
        <v>0.38981556444938004</v>
      </c>
      <c r="M1285" s="67">
        <f t="shared" si="99"/>
        <v>6.5700966454785553E-3</v>
      </c>
    </row>
    <row r="1286" spans="7:13" x14ac:dyDescent="0.3">
      <c r="G1286" s="68">
        <v>45327</v>
      </c>
      <c r="H1286" s="70">
        <v>94.271675110000004</v>
      </c>
      <c r="I1286" s="75">
        <f t="shared" ref="I1286:I1349" si="100">alpha*H1285+(1-alpha)*I1285</f>
        <v>94.467448635819323</v>
      </c>
      <c r="J1286" s="82">
        <f t="shared" ref="J1286:J1349" si="101">H1286-I1286</f>
        <v>-0.19577352581931962</v>
      </c>
      <c r="K1286" s="82">
        <f t="shared" ref="K1286:K1349" si="102">ABS(J1286)</f>
        <v>0.19577352581931962</v>
      </c>
      <c r="L1286" s="77">
        <f t="shared" ref="L1286:L1349" si="103">J1286^2</f>
        <v>3.8327273411727807E-2</v>
      </c>
      <c r="M1286" s="67">
        <f t="shared" ref="M1286:M1349" si="104">K1286/H1286</f>
        <v>2.0766951005260397E-3</v>
      </c>
    </row>
    <row r="1287" spans="7:13" x14ac:dyDescent="0.3">
      <c r="G1287" s="68">
        <v>45328</v>
      </c>
      <c r="H1287" s="70">
        <v>94.181953429999993</v>
      </c>
      <c r="I1287" s="75">
        <f t="shared" si="100"/>
        <v>94.44787128323739</v>
      </c>
      <c r="J1287" s="82">
        <f t="shared" si="101"/>
        <v>-0.26591785323739714</v>
      </c>
      <c r="K1287" s="82">
        <f t="shared" si="102"/>
        <v>0.26591785323739714</v>
      </c>
      <c r="L1287" s="77">
        <f t="shared" si="103"/>
        <v>7.0712304670385889E-2</v>
      </c>
      <c r="M1287" s="67">
        <f t="shared" si="104"/>
        <v>2.8234480550994147E-3</v>
      </c>
    </row>
    <row r="1288" spans="7:13" x14ac:dyDescent="0.3">
      <c r="G1288" s="68">
        <v>45329</v>
      </c>
      <c r="H1288" s="70">
        <v>94.321525570000006</v>
      </c>
      <c r="I1288" s="75">
        <f t="shared" si="100"/>
        <v>94.421279497913645</v>
      </c>
      <c r="J1288" s="82">
        <f t="shared" si="101"/>
        <v>-9.9753927913639018E-2</v>
      </c>
      <c r="K1288" s="82">
        <f t="shared" si="102"/>
        <v>9.9753927913639018E-2</v>
      </c>
      <c r="L1288" s="77">
        <f t="shared" si="103"/>
        <v>9.9508461341994894E-3</v>
      </c>
      <c r="M1288" s="67">
        <f t="shared" si="104"/>
        <v>1.0575945131380154E-3</v>
      </c>
    </row>
    <row r="1289" spans="7:13" x14ac:dyDescent="0.3">
      <c r="G1289" s="68">
        <v>45330</v>
      </c>
      <c r="H1289" s="70">
        <v>93.424270629999995</v>
      </c>
      <c r="I1289" s="75">
        <f t="shared" si="100"/>
        <v>94.411304105122284</v>
      </c>
      <c r="J1289" s="82">
        <f t="shared" si="101"/>
        <v>-0.98703347512228845</v>
      </c>
      <c r="K1289" s="82">
        <f t="shared" si="102"/>
        <v>0.98703347512228845</v>
      </c>
      <c r="L1289" s="77">
        <f t="shared" si="103"/>
        <v>0.9742350810119812</v>
      </c>
      <c r="M1289" s="67">
        <f t="shared" si="104"/>
        <v>1.0565064821660343E-2</v>
      </c>
    </row>
    <row r="1290" spans="7:13" x14ac:dyDescent="0.3">
      <c r="G1290" s="68">
        <v>45331</v>
      </c>
      <c r="H1290" s="70">
        <v>92.696502690000003</v>
      </c>
      <c r="I1290" s="75">
        <f t="shared" si="100"/>
        <v>94.312600757610056</v>
      </c>
      <c r="J1290" s="82">
        <f t="shared" si="101"/>
        <v>-1.6160980676100536</v>
      </c>
      <c r="K1290" s="82">
        <f t="shared" si="102"/>
        <v>1.6160980676100536</v>
      </c>
      <c r="L1290" s="77">
        <f t="shared" si="103"/>
        <v>2.6117729641329492</v>
      </c>
      <c r="M1290" s="67">
        <f t="shared" si="104"/>
        <v>1.7434293859118769E-2</v>
      </c>
    </row>
    <row r="1291" spans="7:13" x14ac:dyDescent="0.3">
      <c r="G1291" s="68">
        <v>45334</v>
      </c>
      <c r="H1291" s="70">
        <v>93.254791260000005</v>
      </c>
      <c r="I1291" s="75">
        <f t="shared" si="100"/>
        <v>94.150990950849049</v>
      </c>
      <c r="J1291" s="82">
        <f t="shared" si="101"/>
        <v>-0.89619969084904483</v>
      </c>
      <c r="K1291" s="82">
        <f t="shared" si="102"/>
        <v>0.89619969084904483</v>
      </c>
      <c r="L1291" s="77">
        <f t="shared" si="103"/>
        <v>0.80317388587792349</v>
      </c>
      <c r="M1291" s="67">
        <f t="shared" si="104"/>
        <v>9.6102267641175222E-3</v>
      </c>
    </row>
    <row r="1292" spans="7:13" x14ac:dyDescent="0.3">
      <c r="G1292" s="68">
        <v>45335</v>
      </c>
      <c r="H1292" s="70">
        <v>90.582962039999998</v>
      </c>
      <c r="I1292" s="75">
        <f t="shared" si="100"/>
        <v>94.061370981764156</v>
      </c>
      <c r="J1292" s="82">
        <f t="shared" si="101"/>
        <v>-3.4784089417641582</v>
      </c>
      <c r="K1292" s="82">
        <f t="shared" si="102"/>
        <v>3.4784089417641582</v>
      </c>
      <c r="L1292" s="77">
        <f t="shared" si="103"/>
        <v>12.099328766144851</v>
      </c>
      <c r="M1292" s="67">
        <f t="shared" si="104"/>
        <v>3.840025611249219E-2</v>
      </c>
    </row>
    <row r="1293" spans="7:13" x14ac:dyDescent="0.3">
      <c r="G1293" s="68">
        <v>45336</v>
      </c>
      <c r="H1293" s="70">
        <v>93.713386540000002</v>
      </c>
      <c r="I1293" s="75">
        <f t="shared" si="100"/>
        <v>93.713530087587742</v>
      </c>
      <c r="J1293" s="82">
        <f t="shared" si="101"/>
        <v>-1.4354758774004495E-4</v>
      </c>
      <c r="K1293" s="82">
        <f t="shared" si="102"/>
        <v>1.4354758774004495E-4</v>
      </c>
      <c r="L1293" s="77">
        <f t="shared" si="103"/>
        <v>2.0605909945985901E-8</v>
      </c>
      <c r="M1293" s="67">
        <f t="shared" si="104"/>
        <v>1.5317724931301468E-6</v>
      </c>
    </row>
    <row r="1294" spans="7:13" x14ac:dyDescent="0.3">
      <c r="G1294" s="68">
        <v>45337</v>
      </c>
      <c r="H1294" s="70">
        <v>93.89283752</v>
      </c>
      <c r="I1294" s="75">
        <f t="shared" si="100"/>
        <v>93.713515732828967</v>
      </c>
      <c r="J1294" s="82">
        <f t="shared" si="101"/>
        <v>0.17932178717103398</v>
      </c>
      <c r="K1294" s="82">
        <f t="shared" si="102"/>
        <v>0.17932178717103398</v>
      </c>
      <c r="L1294" s="77">
        <f t="shared" si="103"/>
        <v>3.2156303354213607E-2</v>
      </c>
      <c r="M1294" s="67">
        <f t="shared" si="104"/>
        <v>1.9098558730088102E-3</v>
      </c>
    </row>
    <row r="1295" spans="7:13" x14ac:dyDescent="0.3">
      <c r="G1295" s="68">
        <v>45338</v>
      </c>
      <c r="H1295" s="70">
        <v>94.491004939999996</v>
      </c>
      <c r="I1295" s="75">
        <f t="shared" si="100"/>
        <v>93.73144791154607</v>
      </c>
      <c r="J1295" s="82">
        <f t="shared" si="101"/>
        <v>0.75955702845392636</v>
      </c>
      <c r="K1295" s="82">
        <f t="shared" si="102"/>
        <v>0.75955702845392636</v>
      </c>
      <c r="L1295" s="77">
        <f t="shared" si="103"/>
        <v>0.57692687947375876</v>
      </c>
      <c r="M1295" s="67">
        <f t="shared" si="104"/>
        <v>8.038405654974573E-3</v>
      </c>
    </row>
    <row r="1296" spans="7:13" x14ac:dyDescent="0.3">
      <c r="G1296" s="68">
        <v>45342</v>
      </c>
      <c r="H1296" s="70">
        <v>97.481857300000001</v>
      </c>
      <c r="I1296" s="75">
        <f t="shared" si="100"/>
        <v>93.807403614391461</v>
      </c>
      <c r="J1296" s="82">
        <f t="shared" si="101"/>
        <v>3.6744536856085404</v>
      </c>
      <c r="K1296" s="82">
        <f t="shared" si="102"/>
        <v>3.6744536856085404</v>
      </c>
      <c r="L1296" s="77">
        <f t="shared" si="103"/>
        <v>13.501609887682186</v>
      </c>
      <c r="M1296" s="67">
        <f t="shared" si="104"/>
        <v>3.7693718476253739E-2</v>
      </c>
    </row>
    <row r="1297" spans="7:13" x14ac:dyDescent="0.3">
      <c r="G1297" s="68">
        <v>45343</v>
      </c>
      <c r="H1297" s="70">
        <v>97.900581360000004</v>
      </c>
      <c r="I1297" s="75">
        <f t="shared" si="100"/>
        <v>94.174848982952327</v>
      </c>
      <c r="J1297" s="82">
        <f t="shared" si="101"/>
        <v>3.7257323770476773</v>
      </c>
      <c r="K1297" s="82">
        <f t="shared" si="102"/>
        <v>3.7257323770476773</v>
      </c>
      <c r="L1297" s="77">
        <f t="shared" si="103"/>
        <v>13.881081745381335</v>
      </c>
      <c r="M1297" s="67">
        <f t="shared" si="104"/>
        <v>3.8056284500981814E-2</v>
      </c>
    </row>
    <row r="1298" spans="7:13" x14ac:dyDescent="0.3">
      <c r="G1298" s="68">
        <v>45344</v>
      </c>
      <c r="H1298" s="70">
        <v>101.80863189999999</v>
      </c>
      <c r="I1298" s="75">
        <f t="shared" si="100"/>
        <v>94.547422220657097</v>
      </c>
      <c r="J1298" s="82">
        <f t="shared" si="101"/>
        <v>7.2612096793428975</v>
      </c>
      <c r="K1298" s="82">
        <f t="shared" si="102"/>
        <v>7.2612096793428975</v>
      </c>
      <c r="L1298" s="77">
        <f t="shared" si="103"/>
        <v>52.725166007382981</v>
      </c>
      <c r="M1298" s="67">
        <f t="shared" si="104"/>
        <v>7.1322141785336163E-2</v>
      </c>
    </row>
    <row r="1299" spans="7:13" x14ac:dyDescent="0.3">
      <c r="G1299" s="68">
        <v>45345</v>
      </c>
      <c r="H1299" s="70">
        <v>101.6690598</v>
      </c>
      <c r="I1299" s="75">
        <f t="shared" si="100"/>
        <v>95.27354318859139</v>
      </c>
      <c r="J1299" s="82">
        <f t="shared" si="101"/>
        <v>6.3955166114086097</v>
      </c>
      <c r="K1299" s="82">
        <f t="shared" si="102"/>
        <v>6.3955166114086097</v>
      </c>
      <c r="L1299" s="77">
        <f t="shared" si="103"/>
        <v>40.902632726803468</v>
      </c>
      <c r="M1299" s="67">
        <f t="shared" si="104"/>
        <v>6.2905240040476998E-2</v>
      </c>
    </row>
    <row r="1300" spans="7:13" x14ac:dyDescent="0.3">
      <c r="G1300" s="68">
        <v>45348</v>
      </c>
      <c r="H1300" s="70">
        <v>101.8684464</v>
      </c>
      <c r="I1300" s="75">
        <f t="shared" si="100"/>
        <v>95.913094849732246</v>
      </c>
      <c r="J1300" s="82">
        <f t="shared" si="101"/>
        <v>5.9553515502677499</v>
      </c>
      <c r="K1300" s="82">
        <f t="shared" si="102"/>
        <v>5.9553515502677499</v>
      </c>
      <c r="L1300" s="77">
        <f t="shared" si="103"/>
        <v>35.466212087276489</v>
      </c>
      <c r="M1300" s="67">
        <f t="shared" si="104"/>
        <v>5.8461199328428651E-2</v>
      </c>
    </row>
    <row r="1301" spans="7:13" x14ac:dyDescent="0.3">
      <c r="G1301" s="68">
        <v>45349</v>
      </c>
      <c r="H1301" s="70">
        <v>101.91829679999999</v>
      </c>
      <c r="I1301" s="75">
        <f t="shared" si="100"/>
        <v>96.508630004759027</v>
      </c>
      <c r="J1301" s="82">
        <f t="shared" si="101"/>
        <v>5.4096667952409661</v>
      </c>
      <c r="K1301" s="82">
        <f t="shared" si="102"/>
        <v>5.4096667952409661</v>
      </c>
      <c r="L1301" s="77">
        <f t="shared" si="103"/>
        <v>29.264494835532663</v>
      </c>
      <c r="M1301" s="67">
        <f t="shared" si="104"/>
        <v>5.3078465448227218E-2</v>
      </c>
    </row>
    <row r="1302" spans="7:13" x14ac:dyDescent="0.3">
      <c r="G1302" s="68">
        <v>45350</v>
      </c>
      <c r="H1302" s="70">
        <v>102.36692050000001</v>
      </c>
      <c r="I1302" s="75">
        <f t="shared" si="100"/>
        <v>97.049596684283131</v>
      </c>
      <c r="J1302" s="82">
        <f t="shared" si="101"/>
        <v>5.3173238157168754</v>
      </c>
      <c r="K1302" s="82">
        <f t="shared" si="102"/>
        <v>5.3173238157168754</v>
      </c>
      <c r="L1302" s="77">
        <f t="shared" si="103"/>
        <v>28.27393256118987</v>
      </c>
      <c r="M1302" s="67">
        <f t="shared" si="104"/>
        <v>5.1943770406934098E-2</v>
      </c>
    </row>
    <row r="1303" spans="7:13" x14ac:dyDescent="0.3">
      <c r="G1303" s="68">
        <v>45351</v>
      </c>
      <c r="H1303" s="70">
        <v>101.0210419</v>
      </c>
      <c r="I1303" s="75">
        <f t="shared" si="100"/>
        <v>97.581329065854817</v>
      </c>
      <c r="J1303" s="82">
        <f t="shared" si="101"/>
        <v>3.4397128341451833</v>
      </c>
      <c r="K1303" s="82">
        <f t="shared" si="102"/>
        <v>3.4397128341451833</v>
      </c>
      <c r="L1303" s="77">
        <f t="shared" si="103"/>
        <v>11.831624381383088</v>
      </c>
      <c r="M1303" s="67">
        <f t="shared" si="104"/>
        <v>3.4049468996272383E-2</v>
      </c>
    </row>
    <row r="1304" spans="7:13" x14ac:dyDescent="0.3">
      <c r="G1304" s="68">
        <v>45352</v>
      </c>
      <c r="H1304" s="70">
        <v>101.1107635</v>
      </c>
      <c r="I1304" s="75">
        <f t="shared" si="100"/>
        <v>97.925300349269349</v>
      </c>
      <c r="J1304" s="82">
        <f t="shared" si="101"/>
        <v>3.185463150730655</v>
      </c>
      <c r="K1304" s="82">
        <f t="shared" si="102"/>
        <v>3.185463150730655</v>
      </c>
      <c r="L1304" s="77">
        <f t="shared" si="103"/>
        <v>10.147175484662872</v>
      </c>
      <c r="M1304" s="67">
        <f t="shared" si="104"/>
        <v>3.150468892197273E-2</v>
      </c>
    </row>
    <row r="1305" spans="7:13" x14ac:dyDescent="0.3">
      <c r="G1305" s="68">
        <v>45355</v>
      </c>
      <c r="H1305" s="70">
        <v>99.605369569999993</v>
      </c>
      <c r="I1305" s="75">
        <f t="shared" si="100"/>
        <v>98.243846664342428</v>
      </c>
      <c r="J1305" s="82">
        <f t="shared" si="101"/>
        <v>1.3615229056575657</v>
      </c>
      <c r="K1305" s="82">
        <f t="shared" si="102"/>
        <v>1.3615229056575657</v>
      </c>
      <c r="L1305" s="77">
        <f t="shared" si="103"/>
        <v>1.8537446226302206</v>
      </c>
      <c r="M1305" s="67">
        <f t="shared" si="104"/>
        <v>1.3669171767900763E-2</v>
      </c>
    </row>
    <row r="1306" spans="7:13" x14ac:dyDescent="0.3">
      <c r="G1306" s="68">
        <v>45356</v>
      </c>
      <c r="H1306" s="70">
        <v>99.804756159999997</v>
      </c>
      <c r="I1306" s="75">
        <f t="shared" si="100"/>
        <v>98.379998954908189</v>
      </c>
      <c r="J1306" s="82">
        <f t="shared" si="101"/>
        <v>1.424757205091808</v>
      </c>
      <c r="K1306" s="82">
        <f t="shared" si="102"/>
        <v>1.424757205091808</v>
      </c>
      <c r="L1306" s="77">
        <f t="shared" si="103"/>
        <v>2.0299330934610205</v>
      </c>
      <c r="M1306" s="67">
        <f t="shared" si="104"/>
        <v>1.4275443975913703E-2</v>
      </c>
    </row>
    <row r="1307" spans="7:13" x14ac:dyDescent="0.3">
      <c r="G1307" s="68">
        <v>45357</v>
      </c>
      <c r="H1307" s="70">
        <v>101.0609207</v>
      </c>
      <c r="I1307" s="75">
        <f t="shared" si="100"/>
        <v>98.522474675417385</v>
      </c>
      <c r="J1307" s="82">
        <f t="shared" si="101"/>
        <v>2.5384460245826119</v>
      </c>
      <c r="K1307" s="82">
        <f t="shared" si="102"/>
        <v>2.5384460245826119</v>
      </c>
      <c r="L1307" s="77">
        <f t="shared" si="103"/>
        <v>6.4437082197192668</v>
      </c>
      <c r="M1307" s="67">
        <f t="shared" si="104"/>
        <v>2.5117978413416651E-2</v>
      </c>
    </row>
    <row r="1308" spans="7:13" x14ac:dyDescent="0.3">
      <c r="G1308" s="68">
        <v>45358</v>
      </c>
      <c r="H1308" s="70">
        <v>102.8155441</v>
      </c>
      <c r="I1308" s="75">
        <f t="shared" si="100"/>
        <v>98.776319277875658</v>
      </c>
      <c r="J1308" s="82">
        <f t="shared" si="101"/>
        <v>4.0392248221243392</v>
      </c>
      <c r="K1308" s="82">
        <f t="shared" si="102"/>
        <v>4.0392248221243392</v>
      </c>
      <c r="L1308" s="77">
        <f t="shared" si="103"/>
        <v>16.315337163665401</v>
      </c>
      <c r="M1308" s="67">
        <f t="shared" si="104"/>
        <v>3.9286129908486664E-2</v>
      </c>
    </row>
    <row r="1309" spans="7:13" x14ac:dyDescent="0.3">
      <c r="G1309" s="68">
        <v>45359</v>
      </c>
      <c r="H1309" s="70">
        <v>102.6460648</v>
      </c>
      <c r="I1309" s="75">
        <f t="shared" si="100"/>
        <v>99.180241760088094</v>
      </c>
      <c r="J1309" s="82">
        <f t="shared" si="101"/>
        <v>3.4658230399119105</v>
      </c>
      <c r="K1309" s="82">
        <f t="shared" si="102"/>
        <v>3.4658230399119105</v>
      </c>
      <c r="L1309" s="77">
        <f t="shared" si="103"/>
        <v>12.011929343984237</v>
      </c>
      <c r="M1309" s="67">
        <f t="shared" si="104"/>
        <v>3.3764792120037614E-2</v>
      </c>
    </row>
    <row r="1310" spans="7:13" x14ac:dyDescent="0.3">
      <c r="G1310" s="68">
        <v>45362</v>
      </c>
      <c r="H1310" s="70">
        <v>103.0647812</v>
      </c>
      <c r="I1310" s="75">
        <f t="shared" si="100"/>
        <v>99.526824064079278</v>
      </c>
      <c r="J1310" s="82">
        <f t="shared" si="101"/>
        <v>3.5379571359207205</v>
      </c>
      <c r="K1310" s="82">
        <f t="shared" si="102"/>
        <v>3.5379571359207205</v>
      </c>
      <c r="L1310" s="77">
        <f t="shared" si="103"/>
        <v>12.517140695612348</v>
      </c>
      <c r="M1310" s="67">
        <f t="shared" si="104"/>
        <v>3.4327508337258478E-2</v>
      </c>
    </row>
    <row r="1311" spans="7:13" x14ac:dyDescent="0.3">
      <c r="G1311" s="68">
        <v>45363</v>
      </c>
      <c r="H1311" s="70">
        <v>105.0287781</v>
      </c>
      <c r="I1311" s="75">
        <f t="shared" si="100"/>
        <v>99.880619777671342</v>
      </c>
      <c r="J1311" s="82">
        <f t="shared" si="101"/>
        <v>5.1481583223286549</v>
      </c>
      <c r="K1311" s="82">
        <f t="shared" si="102"/>
        <v>5.1481583223286549</v>
      </c>
      <c r="L1311" s="77">
        <f t="shared" si="103"/>
        <v>26.503534111761791</v>
      </c>
      <c r="M1311" s="67">
        <f t="shared" si="104"/>
        <v>4.9016644918281262E-2</v>
      </c>
    </row>
    <row r="1312" spans="7:13" x14ac:dyDescent="0.3">
      <c r="G1312" s="68">
        <v>45364</v>
      </c>
      <c r="H1312" s="70">
        <v>109.1860657</v>
      </c>
      <c r="I1312" s="75">
        <f t="shared" si="100"/>
        <v>100.39543560990421</v>
      </c>
      <c r="J1312" s="82">
        <f t="shared" si="101"/>
        <v>8.7906300900957888</v>
      </c>
      <c r="K1312" s="82">
        <f t="shared" si="102"/>
        <v>8.7906300900957888</v>
      </c>
      <c r="L1312" s="77">
        <f t="shared" si="103"/>
        <v>77.275177380897489</v>
      </c>
      <c r="M1312" s="67">
        <f t="shared" si="104"/>
        <v>8.0510548976542057E-2</v>
      </c>
    </row>
    <row r="1313" spans="7:13" x14ac:dyDescent="0.3">
      <c r="G1313" s="68">
        <v>45365</v>
      </c>
      <c r="H1313" s="70">
        <v>111.8379517</v>
      </c>
      <c r="I1313" s="75">
        <f t="shared" si="100"/>
        <v>101.27449861891378</v>
      </c>
      <c r="J1313" s="82">
        <f t="shared" si="101"/>
        <v>10.563453081086223</v>
      </c>
      <c r="K1313" s="82">
        <f t="shared" si="102"/>
        <v>10.563453081086223</v>
      </c>
      <c r="L1313" s="77">
        <f t="shared" si="103"/>
        <v>111.58654099631002</v>
      </c>
      <c r="M1313" s="67">
        <f t="shared" si="104"/>
        <v>9.4453205915485505E-2</v>
      </c>
    </row>
    <row r="1314" spans="7:13" x14ac:dyDescent="0.3">
      <c r="G1314" s="68">
        <v>45366</v>
      </c>
      <c r="H1314" s="70">
        <v>111.3095703</v>
      </c>
      <c r="I1314" s="75">
        <f t="shared" si="100"/>
        <v>102.3308439270224</v>
      </c>
      <c r="J1314" s="82">
        <f t="shared" si="101"/>
        <v>8.9787263729776043</v>
      </c>
      <c r="K1314" s="82">
        <f t="shared" si="102"/>
        <v>8.9787263729776043</v>
      </c>
      <c r="L1314" s="77">
        <f t="shared" si="103"/>
        <v>80.617527280803571</v>
      </c>
      <c r="M1314" s="67">
        <f t="shared" si="104"/>
        <v>8.0664459927194634E-2</v>
      </c>
    </row>
    <row r="1315" spans="7:13" x14ac:dyDescent="0.3">
      <c r="G1315" s="68">
        <v>45369</v>
      </c>
      <c r="H1315" s="70">
        <v>108.4283829</v>
      </c>
      <c r="I1315" s="75">
        <f t="shared" si="100"/>
        <v>103.22871656432017</v>
      </c>
      <c r="J1315" s="82">
        <f t="shared" si="101"/>
        <v>5.1996663356798365</v>
      </c>
      <c r="K1315" s="82">
        <f t="shared" si="102"/>
        <v>5.1996663356798365</v>
      </c>
      <c r="L1315" s="77">
        <f t="shared" si="103"/>
        <v>27.036530002402177</v>
      </c>
      <c r="M1315" s="67">
        <f t="shared" si="104"/>
        <v>4.7954845369918696E-2</v>
      </c>
    </row>
    <row r="1316" spans="7:13" x14ac:dyDescent="0.3">
      <c r="G1316" s="68">
        <v>45370</v>
      </c>
      <c r="H1316" s="70">
        <v>108.8271637</v>
      </c>
      <c r="I1316" s="75">
        <f t="shared" si="100"/>
        <v>103.74868319788816</v>
      </c>
      <c r="J1316" s="82">
        <f t="shared" si="101"/>
        <v>5.0784805021118444</v>
      </c>
      <c r="K1316" s="82">
        <f t="shared" si="102"/>
        <v>5.0784805021118444</v>
      </c>
      <c r="L1316" s="77">
        <f t="shared" si="103"/>
        <v>25.79096421033017</v>
      </c>
      <c r="M1316" s="67">
        <f t="shared" si="104"/>
        <v>4.6665559676915887E-2</v>
      </c>
    </row>
    <row r="1317" spans="7:13" x14ac:dyDescent="0.3">
      <c r="G1317" s="68">
        <v>45371</v>
      </c>
      <c r="H1317" s="70">
        <v>109.7543259</v>
      </c>
      <c r="I1317" s="75">
        <f t="shared" si="100"/>
        <v>104.25653124809934</v>
      </c>
      <c r="J1317" s="82">
        <f t="shared" si="101"/>
        <v>5.4977946519006622</v>
      </c>
      <c r="K1317" s="82">
        <f t="shared" si="102"/>
        <v>5.4977946519006622</v>
      </c>
      <c r="L1317" s="77">
        <f t="shared" si="103"/>
        <v>30.225746034467523</v>
      </c>
      <c r="M1317" s="67">
        <f t="shared" si="104"/>
        <v>5.0091826511784558E-2</v>
      </c>
    </row>
    <row r="1318" spans="7:13" x14ac:dyDescent="0.3">
      <c r="G1318" s="68">
        <v>45372</v>
      </c>
      <c r="H1318" s="70">
        <v>107.2619476</v>
      </c>
      <c r="I1318" s="75">
        <f t="shared" si="100"/>
        <v>104.80631071328941</v>
      </c>
      <c r="J1318" s="82">
        <f t="shared" si="101"/>
        <v>2.4556368867105931</v>
      </c>
      <c r="K1318" s="82">
        <f t="shared" si="102"/>
        <v>2.4556368867105931</v>
      </c>
      <c r="L1318" s="77">
        <f t="shared" si="103"/>
        <v>6.0301525193736945</v>
      </c>
      <c r="M1318" s="67">
        <f t="shared" si="104"/>
        <v>2.2893830865985444E-2</v>
      </c>
    </row>
    <row r="1319" spans="7:13" x14ac:dyDescent="0.3">
      <c r="G1319" s="68">
        <v>45373</v>
      </c>
      <c r="H1319" s="70">
        <v>107.780365</v>
      </c>
      <c r="I1319" s="75">
        <f t="shared" si="100"/>
        <v>105.05187440196046</v>
      </c>
      <c r="J1319" s="82">
        <f t="shared" si="101"/>
        <v>2.7284905980395422</v>
      </c>
      <c r="K1319" s="82">
        <f t="shared" si="102"/>
        <v>2.7284905980395422</v>
      </c>
      <c r="L1319" s="77">
        <f t="shared" si="103"/>
        <v>7.4446609435901783</v>
      </c>
      <c r="M1319" s="67">
        <f t="shared" si="104"/>
        <v>2.5315284449440693E-2</v>
      </c>
    </row>
    <row r="1320" spans="7:13" x14ac:dyDescent="0.3">
      <c r="G1320" s="68">
        <v>45376</v>
      </c>
      <c r="H1320" s="70">
        <v>109.9537201</v>
      </c>
      <c r="I1320" s="75">
        <f t="shared" si="100"/>
        <v>105.32472346176442</v>
      </c>
      <c r="J1320" s="82">
        <f t="shared" si="101"/>
        <v>4.6289966382355772</v>
      </c>
      <c r="K1320" s="82">
        <f t="shared" si="102"/>
        <v>4.6289966382355772</v>
      </c>
      <c r="L1320" s="77">
        <f t="shared" si="103"/>
        <v>21.427609876796275</v>
      </c>
      <c r="M1320" s="67">
        <f t="shared" si="104"/>
        <v>4.2099499989865077E-2</v>
      </c>
    </row>
    <row r="1321" spans="7:13" x14ac:dyDescent="0.3">
      <c r="G1321" s="68">
        <v>45377</v>
      </c>
      <c r="H1321" s="70">
        <v>110.1132278</v>
      </c>
      <c r="I1321" s="75">
        <f t="shared" si="100"/>
        <v>105.78762312558798</v>
      </c>
      <c r="J1321" s="82">
        <f t="shared" si="101"/>
        <v>4.3256046744120198</v>
      </c>
      <c r="K1321" s="82">
        <f t="shared" si="102"/>
        <v>4.3256046744120198</v>
      </c>
      <c r="L1321" s="77">
        <f t="shared" si="103"/>
        <v>18.710855799295114</v>
      </c>
      <c r="M1321" s="67">
        <f t="shared" si="104"/>
        <v>3.9283242902193989E-2</v>
      </c>
    </row>
    <row r="1322" spans="7:13" x14ac:dyDescent="0.3">
      <c r="G1322" s="68">
        <v>45378</v>
      </c>
      <c r="H1322" s="70">
        <v>110.85097500000001</v>
      </c>
      <c r="I1322" s="75">
        <f t="shared" si="100"/>
        <v>106.22018359302919</v>
      </c>
      <c r="J1322" s="82">
        <f t="shared" si="101"/>
        <v>4.6307914069708147</v>
      </c>
      <c r="K1322" s="82">
        <f t="shared" si="102"/>
        <v>4.6307914069708147</v>
      </c>
      <c r="L1322" s="77">
        <f t="shared" si="103"/>
        <v>21.444229054874736</v>
      </c>
      <c r="M1322" s="67">
        <f t="shared" si="104"/>
        <v>4.1774927166592937E-2</v>
      </c>
    </row>
    <row r="1323" spans="7:13" x14ac:dyDescent="0.3">
      <c r="G1323" s="68">
        <v>45379</v>
      </c>
      <c r="H1323" s="70">
        <v>111.73825840000001</v>
      </c>
      <c r="I1323" s="75">
        <f t="shared" si="100"/>
        <v>106.68326273372628</v>
      </c>
      <c r="J1323" s="82">
        <f t="shared" si="101"/>
        <v>5.0549956662737259</v>
      </c>
      <c r="K1323" s="82">
        <f t="shared" si="102"/>
        <v>5.0549956662737259</v>
      </c>
      <c r="L1323" s="77">
        <f t="shared" si="103"/>
        <v>25.55298118604615</v>
      </c>
      <c r="M1323" s="67">
        <f t="shared" si="104"/>
        <v>4.5239613885674504E-2</v>
      </c>
    </row>
    <row r="1324" spans="7:13" x14ac:dyDescent="0.3">
      <c r="G1324" s="68">
        <v>45383</v>
      </c>
      <c r="H1324" s="70">
        <v>111.38932800000001</v>
      </c>
      <c r="I1324" s="75">
        <f t="shared" si="100"/>
        <v>107.18876230035366</v>
      </c>
      <c r="J1324" s="82">
        <f t="shared" si="101"/>
        <v>4.2005656996463472</v>
      </c>
      <c r="K1324" s="82">
        <f t="shared" si="102"/>
        <v>4.2005656996463472</v>
      </c>
      <c r="L1324" s="77">
        <f t="shared" si="103"/>
        <v>17.644752197045406</v>
      </c>
      <c r="M1324" s="67">
        <f t="shared" si="104"/>
        <v>3.7710665600266008E-2</v>
      </c>
    </row>
    <row r="1325" spans="7:13" x14ac:dyDescent="0.3">
      <c r="G1325" s="68">
        <v>45384</v>
      </c>
      <c r="H1325" s="70">
        <v>108.567955</v>
      </c>
      <c r="I1325" s="75">
        <f t="shared" si="100"/>
        <v>107.6088188703183</v>
      </c>
      <c r="J1325" s="82">
        <f t="shared" si="101"/>
        <v>0.95913612968169559</v>
      </c>
      <c r="K1325" s="82">
        <f t="shared" si="102"/>
        <v>0.95913612968169559</v>
      </c>
      <c r="L1325" s="77">
        <f t="shared" si="103"/>
        <v>0.9199421152607824</v>
      </c>
      <c r="M1325" s="67">
        <f t="shared" si="104"/>
        <v>8.834431206535074E-3</v>
      </c>
    </row>
    <row r="1326" spans="7:13" x14ac:dyDescent="0.3">
      <c r="G1326" s="68">
        <v>45385</v>
      </c>
      <c r="H1326" s="70">
        <v>108.4184113</v>
      </c>
      <c r="I1326" s="75">
        <f t="shared" si="100"/>
        <v>107.70473248328648</v>
      </c>
      <c r="J1326" s="82">
        <f t="shared" si="101"/>
        <v>0.71367881671352507</v>
      </c>
      <c r="K1326" s="82">
        <f t="shared" si="102"/>
        <v>0.71367881671352507</v>
      </c>
      <c r="L1326" s="77">
        <f t="shared" si="103"/>
        <v>0.50933745342561731</v>
      </c>
      <c r="M1326" s="67">
        <f t="shared" si="104"/>
        <v>6.5826348878949593E-3</v>
      </c>
    </row>
    <row r="1327" spans="7:13" x14ac:dyDescent="0.3">
      <c r="G1327" s="68">
        <v>45386</v>
      </c>
      <c r="H1327" s="70">
        <v>107.9897232</v>
      </c>
      <c r="I1327" s="75">
        <f t="shared" si="100"/>
        <v>107.77610036495784</v>
      </c>
      <c r="J1327" s="82">
        <f t="shared" si="101"/>
        <v>0.21362283504215895</v>
      </c>
      <c r="K1327" s="82">
        <f t="shared" si="102"/>
        <v>0.21362283504215895</v>
      </c>
      <c r="L1327" s="77">
        <f t="shared" si="103"/>
        <v>4.5634715651449456E-2</v>
      </c>
      <c r="M1327" s="67">
        <f t="shared" si="104"/>
        <v>1.9781774479273686E-3</v>
      </c>
    </row>
    <row r="1328" spans="7:13" x14ac:dyDescent="0.3">
      <c r="G1328" s="68">
        <v>45387</v>
      </c>
      <c r="H1328" s="70">
        <v>108.87700649999999</v>
      </c>
      <c r="I1328" s="75">
        <f t="shared" si="100"/>
        <v>107.79746264846206</v>
      </c>
      <c r="J1328" s="82">
        <f t="shared" si="101"/>
        <v>1.0795438515379345</v>
      </c>
      <c r="K1328" s="82">
        <f t="shared" si="102"/>
        <v>1.0795438515379345</v>
      </c>
      <c r="L1328" s="77">
        <f t="shared" si="103"/>
        <v>1.1654149273933581</v>
      </c>
      <c r="M1328" s="67">
        <f t="shared" si="104"/>
        <v>9.915260221063614E-3</v>
      </c>
    </row>
    <row r="1329" spans="7:13" x14ac:dyDescent="0.3">
      <c r="G1329" s="68">
        <v>45390</v>
      </c>
      <c r="H1329" s="70">
        <v>110.502037</v>
      </c>
      <c r="I1329" s="75">
        <f t="shared" si="100"/>
        <v>107.90541703361585</v>
      </c>
      <c r="J1329" s="82">
        <f t="shared" si="101"/>
        <v>2.5966199663841536</v>
      </c>
      <c r="K1329" s="82">
        <f t="shared" si="102"/>
        <v>2.5966199663841536</v>
      </c>
      <c r="L1329" s="77">
        <f t="shared" si="103"/>
        <v>6.742435249824843</v>
      </c>
      <c r="M1329" s="67">
        <f t="shared" si="104"/>
        <v>2.349839004672967E-2</v>
      </c>
    </row>
    <row r="1330" spans="7:13" x14ac:dyDescent="0.3">
      <c r="G1330" s="68">
        <v>45391</v>
      </c>
      <c r="H1330" s="70">
        <v>108.9966431</v>
      </c>
      <c r="I1330" s="75">
        <f t="shared" si="100"/>
        <v>108.16507903025426</v>
      </c>
      <c r="J1330" s="82">
        <f t="shared" si="101"/>
        <v>0.83156406974573827</v>
      </c>
      <c r="K1330" s="82">
        <f t="shared" si="102"/>
        <v>0.83156406974573827</v>
      </c>
      <c r="L1330" s="77">
        <f t="shared" si="103"/>
        <v>0.69149880209209502</v>
      </c>
      <c r="M1330" s="67">
        <f t="shared" si="104"/>
        <v>7.6292631231111583E-3</v>
      </c>
    </row>
    <row r="1331" spans="7:13" x14ac:dyDescent="0.3">
      <c r="G1331" s="68">
        <v>45392</v>
      </c>
      <c r="H1331" s="70">
        <v>107.5111847</v>
      </c>
      <c r="I1331" s="75">
        <f t="shared" si="100"/>
        <v>108.24823543722884</v>
      </c>
      <c r="J1331" s="82">
        <f t="shared" si="101"/>
        <v>-0.73705073722884151</v>
      </c>
      <c r="K1331" s="82">
        <f t="shared" si="102"/>
        <v>0.73705073722884151</v>
      </c>
      <c r="L1331" s="77">
        <f t="shared" si="103"/>
        <v>0.54324378924957883</v>
      </c>
      <c r="M1331" s="67">
        <f t="shared" si="104"/>
        <v>6.8555726484227043E-3</v>
      </c>
    </row>
    <row r="1332" spans="7:13" x14ac:dyDescent="0.3">
      <c r="G1332" s="68">
        <v>45393</v>
      </c>
      <c r="H1332" s="70">
        <v>107.6607285</v>
      </c>
      <c r="I1332" s="75">
        <f t="shared" si="100"/>
        <v>108.17453036350597</v>
      </c>
      <c r="J1332" s="82">
        <f t="shared" si="101"/>
        <v>-0.51380186350596091</v>
      </c>
      <c r="K1332" s="82">
        <f t="shared" si="102"/>
        <v>0.51380186350596091</v>
      </c>
      <c r="L1332" s="77">
        <f t="shared" si="103"/>
        <v>0.26399235494219808</v>
      </c>
      <c r="M1332" s="67">
        <f t="shared" si="104"/>
        <v>4.772416745312669E-3</v>
      </c>
    </row>
    <row r="1333" spans="7:13" x14ac:dyDescent="0.3">
      <c r="G1333" s="68">
        <v>45394</v>
      </c>
      <c r="H1333" s="70">
        <v>103.633049</v>
      </c>
      <c r="I1333" s="75">
        <f t="shared" si="100"/>
        <v>108.12315017715537</v>
      </c>
      <c r="J1333" s="82">
        <f t="shared" si="101"/>
        <v>-4.4901011771553669</v>
      </c>
      <c r="K1333" s="82">
        <f t="shared" si="102"/>
        <v>4.4901011771553669</v>
      </c>
      <c r="L1333" s="77">
        <f t="shared" si="103"/>
        <v>20.161008581092013</v>
      </c>
      <c r="M1333" s="67">
        <f t="shared" si="104"/>
        <v>4.3326923413740025E-2</v>
      </c>
    </row>
    <row r="1334" spans="7:13" x14ac:dyDescent="0.3">
      <c r="G1334" s="68">
        <v>45397</v>
      </c>
      <c r="H1334" s="70">
        <v>107.7305145</v>
      </c>
      <c r="I1334" s="75">
        <f t="shared" si="100"/>
        <v>107.67414005943984</v>
      </c>
      <c r="J1334" s="82">
        <f t="shared" si="101"/>
        <v>5.6374440560162498E-2</v>
      </c>
      <c r="K1334" s="82">
        <f t="shared" si="102"/>
        <v>5.6374440560162498E-2</v>
      </c>
      <c r="L1334" s="77">
        <f t="shared" si="103"/>
        <v>3.1780775484712945E-3</v>
      </c>
      <c r="M1334" s="67">
        <f t="shared" si="104"/>
        <v>5.2329129608085639E-4</v>
      </c>
    </row>
    <row r="1335" spans="7:13" x14ac:dyDescent="0.3">
      <c r="G1335" s="68">
        <v>45398</v>
      </c>
      <c r="H1335" s="70">
        <v>110.67152400000001</v>
      </c>
      <c r="I1335" s="75">
        <f t="shared" si="100"/>
        <v>107.67977750349586</v>
      </c>
      <c r="J1335" s="82">
        <f t="shared" si="101"/>
        <v>2.9917464965041489</v>
      </c>
      <c r="K1335" s="82">
        <f t="shared" si="102"/>
        <v>2.9917464965041489</v>
      </c>
      <c r="L1335" s="77">
        <f t="shared" si="103"/>
        <v>8.950547099344849</v>
      </c>
      <c r="M1335" s="67">
        <f t="shared" si="104"/>
        <v>2.7032667377962092E-2</v>
      </c>
    </row>
    <row r="1336" spans="7:13" x14ac:dyDescent="0.3">
      <c r="G1336" s="68">
        <v>45399</v>
      </c>
      <c r="H1336" s="70">
        <v>116.8725586</v>
      </c>
      <c r="I1336" s="75">
        <f t="shared" si="100"/>
        <v>107.97895215314627</v>
      </c>
      <c r="J1336" s="82">
        <f t="shared" si="101"/>
        <v>8.8936064468537381</v>
      </c>
      <c r="K1336" s="82">
        <f t="shared" si="102"/>
        <v>8.8936064468537381</v>
      </c>
      <c r="L1336" s="77">
        <f t="shared" si="103"/>
        <v>79.096235631518368</v>
      </c>
      <c r="M1336" s="67">
        <f t="shared" si="104"/>
        <v>7.6096618003310634E-2</v>
      </c>
    </row>
    <row r="1337" spans="7:13" x14ac:dyDescent="0.3">
      <c r="G1337" s="68">
        <v>45400</v>
      </c>
      <c r="H1337" s="70">
        <v>119.3649368</v>
      </c>
      <c r="I1337" s="75">
        <f t="shared" si="100"/>
        <v>108.86831279783163</v>
      </c>
      <c r="J1337" s="82">
        <f t="shared" si="101"/>
        <v>10.49662400216836</v>
      </c>
      <c r="K1337" s="82">
        <f t="shared" si="102"/>
        <v>10.49662400216836</v>
      </c>
      <c r="L1337" s="77">
        <f t="shared" si="103"/>
        <v>110.17911544289693</v>
      </c>
      <c r="M1337" s="67">
        <f t="shared" si="104"/>
        <v>8.7937247600238008E-2</v>
      </c>
    </row>
    <row r="1338" spans="7:13" x14ac:dyDescent="0.3">
      <c r="G1338" s="68">
        <v>45401</v>
      </c>
      <c r="H1338" s="70">
        <v>119.0359421</v>
      </c>
      <c r="I1338" s="75">
        <f t="shared" si="100"/>
        <v>109.91797519804847</v>
      </c>
      <c r="J1338" s="82">
        <f t="shared" si="101"/>
        <v>9.117966901951533</v>
      </c>
      <c r="K1338" s="82">
        <f t="shared" si="102"/>
        <v>9.117966901951533</v>
      </c>
      <c r="L1338" s="77">
        <f t="shared" si="103"/>
        <v>83.137320425083644</v>
      </c>
      <c r="M1338" s="67">
        <f t="shared" si="104"/>
        <v>7.6598435238087084E-2</v>
      </c>
    </row>
    <row r="1339" spans="7:13" x14ac:dyDescent="0.3">
      <c r="G1339" s="68">
        <v>45404</v>
      </c>
      <c r="H1339" s="70">
        <v>119.2951508</v>
      </c>
      <c r="I1339" s="75">
        <f t="shared" si="100"/>
        <v>110.82977188824361</v>
      </c>
      <c r="J1339" s="82">
        <f t="shared" si="101"/>
        <v>8.4653789117563889</v>
      </c>
      <c r="K1339" s="82">
        <f t="shared" si="102"/>
        <v>8.4653789117563889</v>
      </c>
      <c r="L1339" s="77">
        <f t="shared" si="103"/>
        <v>71.66264011960979</v>
      </c>
      <c r="M1339" s="67">
        <f t="shared" si="104"/>
        <v>7.0961634693339007E-2</v>
      </c>
    </row>
    <row r="1340" spans="7:13" x14ac:dyDescent="0.3">
      <c r="G1340" s="68">
        <v>45405</v>
      </c>
      <c r="H1340" s="70">
        <v>121.9171295</v>
      </c>
      <c r="I1340" s="75">
        <f t="shared" si="100"/>
        <v>111.67630977941926</v>
      </c>
      <c r="J1340" s="82">
        <f t="shared" si="101"/>
        <v>10.240819720580745</v>
      </c>
      <c r="K1340" s="82">
        <f t="shared" si="102"/>
        <v>10.240819720580745</v>
      </c>
      <c r="L1340" s="77">
        <f t="shared" si="103"/>
        <v>104.87438854943549</v>
      </c>
      <c r="M1340" s="67">
        <f t="shared" si="104"/>
        <v>8.3998202406666292E-2</v>
      </c>
    </row>
    <row r="1341" spans="7:13" x14ac:dyDescent="0.3">
      <c r="G1341" s="68">
        <v>45406</v>
      </c>
      <c r="H1341" s="70">
        <v>121.3488693</v>
      </c>
      <c r="I1341" s="75">
        <f t="shared" si="100"/>
        <v>112.70039175147733</v>
      </c>
      <c r="J1341" s="82">
        <f t="shared" si="101"/>
        <v>8.6484775485226777</v>
      </c>
      <c r="K1341" s="82">
        <f t="shared" si="102"/>
        <v>8.6484775485226777</v>
      </c>
      <c r="L1341" s="77">
        <f t="shared" si="103"/>
        <v>74.796163907300823</v>
      </c>
      <c r="M1341" s="67">
        <f t="shared" si="104"/>
        <v>7.1269535500506534E-2</v>
      </c>
    </row>
    <row r="1342" spans="7:13" x14ac:dyDescent="0.3">
      <c r="G1342" s="68">
        <v>45407</v>
      </c>
      <c r="H1342" s="70">
        <v>121.21926120000001</v>
      </c>
      <c r="I1342" s="75">
        <f t="shared" si="100"/>
        <v>113.56523950632959</v>
      </c>
      <c r="J1342" s="82">
        <f t="shared" si="101"/>
        <v>7.6540216936704155</v>
      </c>
      <c r="K1342" s="82">
        <f t="shared" si="102"/>
        <v>7.6540216936704155</v>
      </c>
      <c r="L1342" s="77">
        <f t="shared" si="103"/>
        <v>58.584048087177337</v>
      </c>
      <c r="M1342" s="67">
        <f t="shared" si="104"/>
        <v>6.3141959601964767E-2</v>
      </c>
    </row>
    <row r="1343" spans="7:13" x14ac:dyDescent="0.3">
      <c r="G1343" s="68">
        <v>45408</v>
      </c>
      <c r="H1343" s="70">
        <v>123.4424667</v>
      </c>
      <c r="I1343" s="75">
        <f t="shared" si="100"/>
        <v>114.33064167569663</v>
      </c>
      <c r="J1343" s="82">
        <f t="shared" si="101"/>
        <v>9.1118250243033714</v>
      </c>
      <c r="K1343" s="82">
        <f t="shared" si="102"/>
        <v>9.1118250243033714</v>
      </c>
      <c r="L1343" s="77">
        <f t="shared" si="103"/>
        <v>83.025355273521129</v>
      </c>
      <c r="M1343" s="67">
        <f t="shared" si="104"/>
        <v>7.3814346617421991E-2</v>
      </c>
    </row>
    <row r="1344" spans="7:13" x14ac:dyDescent="0.3">
      <c r="G1344" s="68">
        <v>45411</v>
      </c>
      <c r="H1344" s="70">
        <v>125.1572189</v>
      </c>
      <c r="I1344" s="75">
        <f t="shared" si="100"/>
        <v>115.24182417812698</v>
      </c>
      <c r="J1344" s="82">
        <f t="shared" si="101"/>
        <v>9.9153947218730281</v>
      </c>
      <c r="K1344" s="82">
        <f t="shared" si="102"/>
        <v>9.9153947218730281</v>
      </c>
      <c r="L1344" s="77">
        <f t="shared" si="103"/>
        <v>98.315052490547501</v>
      </c>
      <c r="M1344" s="67">
        <f t="shared" si="104"/>
        <v>7.9223514304799139E-2</v>
      </c>
    </row>
    <row r="1345" spans="7:13" x14ac:dyDescent="0.3">
      <c r="G1345" s="68">
        <v>45412</v>
      </c>
      <c r="H1345" s="70">
        <v>119.76371</v>
      </c>
      <c r="I1345" s="75">
        <f t="shared" si="100"/>
        <v>116.23336365031429</v>
      </c>
      <c r="J1345" s="82">
        <f t="shared" si="101"/>
        <v>3.5303463496857148</v>
      </c>
      <c r="K1345" s="82">
        <f t="shared" si="102"/>
        <v>3.5303463496857148</v>
      </c>
      <c r="L1345" s="77">
        <f t="shared" si="103"/>
        <v>12.463345348739251</v>
      </c>
      <c r="M1345" s="67">
        <f t="shared" si="104"/>
        <v>2.9477596758531569E-2</v>
      </c>
    </row>
    <row r="1346" spans="7:13" x14ac:dyDescent="0.3">
      <c r="G1346" s="68">
        <v>45413</v>
      </c>
      <c r="H1346" s="70">
        <v>119.1256638</v>
      </c>
      <c r="I1346" s="75">
        <f t="shared" si="100"/>
        <v>116.58639828528287</v>
      </c>
      <c r="J1346" s="82">
        <f t="shared" si="101"/>
        <v>2.5392655147171297</v>
      </c>
      <c r="K1346" s="82">
        <f t="shared" si="102"/>
        <v>2.5392655147171297</v>
      </c>
      <c r="L1346" s="77">
        <f t="shared" si="103"/>
        <v>6.4478693542316492</v>
      </c>
      <c r="M1346" s="67">
        <f t="shared" si="104"/>
        <v>2.1315856161610153E-2</v>
      </c>
    </row>
    <row r="1347" spans="7:13" x14ac:dyDescent="0.3">
      <c r="G1347" s="68">
        <v>45414</v>
      </c>
      <c r="H1347" s="70">
        <v>120.4316711</v>
      </c>
      <c r="I1347" s="75">
        <f t="shared" si="100"/>
        <v>116.84032483675459</v>
      </c>
      <c r="J1347" s="82">
        <f t="shared" si="101"/>
        <v>3.5913462632454127</v>
      </c>
      <c r="K1347" s="82">
        <f t="shared" si="102"/>
        <v>3.5913462632454127</v>
      </c>
      <c r="L1347" s="77">
        <f t="shared" si="103"/>
        <v>12.897767982526789</v>
      </c>
      <c r="M1347" s="67">
        <f t="shared" si="104"/>
        <v>2.9820613053383203E-2</v>
      </c>
    </row>
    <row r="1348" spans="7:13" x14ac:dyDescent="0.3">
      <c r="G1348" s="68">
        <v>45415</v>
      </c>
      <c r="H1348" s="70">
        <v>120.8105164</v>
      </c>
      <c r="I1348" s="75">
        <f t="shared" si="100"/>
        <v>117.19945946307914</v>
      </c>
      <c r="J1348" s="82">
        <f t="shared" si="101"/>
        <v>3.6110569369208605</v>
      </c>
      <c r="K1348" s="82">
        <f t="shared" si="102"/>
        <v>3.6110569369208605</v>
      </c>
      <c r="L1348" s="77">
        <f t="shared" si="103"/>
        <v>13.039732201684268</v>
      </c>
      <c r="M1348" s="67">
        <f t="shared" si="104"/>
        <v>2.9890253303485263E-2</v>
      </c>
    </row>
    <row r="1349" spans="7:13" x14ac:dyDescent="0.3">
      <c r="G1349" s="68">
        <v>45418</v>
      </c>
      <c r="H1349" s="70">
        <v>121.06972500000001</v>
      </c>
      <c r="I1349" s="75">
        <f t="shared" si="100"/>
        <v>117.56056515677122</v>
      </c>
      <c r="J1349" s="82">
        <f t="shared" si="101"/>
        <v>3.5091598432287867</v>
      </c>
      <c r="K1349" s="82">
        <f t="shared" si="102"/>
        <v>3.5091598432287867</v>
      </c>
      <c r="L1349" s="77">
        <f t="shared" si="103"/>
        <v>12.314202805329483</v>
      </c>
      <c r="M1349" s="67">
        <f t="shared" si="104"/>
        <v>2.8984618931188508E-2</v>
      </c>
    </row>
    <row r="1350" spans="7:13" x14ac:dyDescent="0.3">
      <c r="G1350" s="68">
        <v>45419</v>
      </c>
      <c r="H1350" s="70">
        <v>119.37490080000001</v>
      </c>
      <c r="I1350" s="75">
        <f t="shared" ref="I1350:I1413" si="105">alpha*H1349+(1-alpha)*I1349</f>
        <v>117.9114811410941</v>
      </c>
      <c r="J1350" s="82">
        <f t="shared" ref="J1350:J1413" si="106">H1350-I1350</f>
        <v>1.4634196589059059</v>
      </c>
      <c r="K1350" s="82">
        <f t="shared" ref="K1350:K1413" si="107">ABS(J1350)</f>
        <v>1.4634196589059059</v>
      </c>
      <c r="L1350" s="77">
        <f t="shared" ref="L1350:L1413" si="108">J1350^2</f>
        <v>2.1415970980722778</v>
      </c>
      <c r="M1350" s="67">
        <f t="shared" ref="M1350:M1413" si="109">K1350/H1350</f>
        <v>1.2259023036657516E-2</v>
      </c>
    </row>
    <row r="1351" spans="7:13" x14ac:dyDescent="0.3">
      <c r="G1351" s="68">
        <v>45420</v>
      </c>
      <c r="H1351" s="70">
        <v>118.98609159999999</v>
      </c>
      <c r="I1351" s="75">
        <f t="shared" si="105"/>
        <v>118.0578231069847</v>
      </c>
      <c r="J1351" s="82">
        <f t="shared" si="106"/>
        <v>0.92826849301529535</v>
      </c>
      <c r="K1351" s="82">
        <f t="shared" si="107"/>
        <v>0.92826849301529535</v>
      </c>
      <c r="L1351" s="77">
        <f t="shared" si="108"/>
        <v>0.86168239512488742</v>
      </c>
      <c r="M1351" s="67">
        <f t="shared" si="109"/>
        <v>7.8014873884242738E-3</v>
      </c>
    </row>
    <row r="1352" spans="7:13" x14ac:dyDescent="0.3">
      <c r="G1352" s="68">
        <v>45421</v>
      </c>
      <c r="H1352" s="70">
        <v>120.35191349999999</v>
      </c>
      <c r="I1352" s="75">
        <f t="shared" si="105"/>
        <v>118.15064995628623</v>
      </c>
      <c r="J1352" s="82">
        <f t="shared" si="106"/>
        <v>2.2012635437137646</v>
      </c>
      <c r="K1352" s="82">
        <f t="shared" si="107"/>
        <v>2.2012635437137646</v>
      </c>
      <c r="L1352" s="77">
        <f t="shared" si="108"/>
        <v>4.8455611888832815</v>
      </c>
      <c r="M1352" s="67">
        <f t="shared" si="109"/>
        <v>1.8290224722631972E-2</v>
      </c>
    </row>
    <row r="1353" spans="7:13" x14ac:dyDescent="0.3">
      <c r="G1353" s="68">
        <v>45422</v>
      </c>
      <c r="H1353" s="70">
        <v>120.78060910000001</v>
      </c>
      <c r="I1353" s="75">
        <f t="shared" si="105"/>
        <v>118.37077631065762</v>
      </c>
      <c r="J1353" s="82">
        <f t="shared" si="106"/>
        <v>2.4098327893423885</v>
      </c>
      <c r="K1353" s="82">
        <f t="shared" si="107"/>
        <v>2.4098327893423885</v>
      </c>
      <c r="L1353" s="77">
        <f t="shared" si="108"/>
        <v>5.8072940725897171</v>
      </c>
      <c r="M1353" s="67">
        <f t="shared" si="109"/>
        <v>1.9952149664580459E-2</v>
      </c>
    </row>
    <row r="1354" spans="7:13" x14ac:dyDescent="0.3">
      <c r="G1354" s="68">
        <v>45425</v>
      </c>
      <c r="H1354" s="70">
        <v>120.999939</v>
      </c>
      <c r="I1354" s="75">
        <f t="shared" si="105"/>
        <v>118.61175958959187</v>
      </c>
      <c r="J1354" s="82">
        <f t="shared" si="106"/>
        <v>2.388179410408128</v>
      </c>
      <c r="K1354" s="82">
        <f t="shared" si="107"/>
        <v>2.388179410408128</v>
      </c>
      <c r="L1354" s="77">
        <f t="shared" si="108"/>
        <v>5.7034008962973139</v>
      </c>
      <c r="M1354" s="67">
        <f t="shared" si="109"/>
        <v>1.973702987080124E-2</v>
      </c>
    </row>
    <row r="1355" spans="7:13" x14ac:dyDescent="0.3">
      <c r="G1355" s="68">
        <v>45426</v>
      </c>
      <c r="H1355" s="70">
        <v>123.0237427</v>
      </c>
      <c r="I1355" s="75">
        <f t="shared" si="105"/>
        <v>118.85057753063269</v>
      </c>
      <c r="J1355" s="82">
        <f t="shared" si="106"/>
        <v>4.1731651693673086</v>
      </c>
      <c r="K1355" s="82">
        <f t="shared" si="107"/>
        <v>4.1731651693673086</v>
      </c>
      <c r="L1355" s="77">
        <f t="shared" si="108"/>
        <v>17.415307530820478</v>
      </c>
      <c r="M1355" s="67">
        <f t="shared" si="109"/>
        <v>3.3921624214797268E-2</v>
      </c>
    </row>
    <row r="1356" spans="7:13" x14ac:dyDescent="0.3">
      <c r="G1356" s="68">
        <v>45427</v>
      </c>
      <c r="H1356" s="70">
        <v>126.21398929999999</v>
      </c>
      <c r="I1356" s="75">
        <f t="shared" si="105"/>
        <v>119.26789404756943</v>
      </c>
      <c r="J1356" s="82">
        <f t="shared" si="106"/>
        <v>6.9460952524305668</v>
      </c>
      <c r="K1356" s="82">
        <f t="shared" si="107"/>
        <v>6.9460952524305668</v>
      </c>
      <c r="L1356" s="77">
        <f t="shared" si="108"/>
        <v>48.248239255838456</v>
      </c>
      <c r="M1356" s="67">
        <f t="shared" si="109"/>
        <v>5.5034273862624571E-2</v>
      </c>
    </row>
    <row r="1357" spans="7:13" x14ac:dyDescent="0.3">
      <c r="G1357" s="68">
        <v>45428</v>
      </c>
      <c r="H1357" s="70">
        <v>123.9210052</v>
      </c>
      <c r="I1357" s="75">
        <f t="shared" si="105"/>
        <v>119.96250357281248</v>
      </c>
      <c r="J1357" s="82">
        <f t="shared" si="106"/>
        <v>3.9585016271875162</v>
      </c>
      <c r="K1357" s="82">
        <f t="shared" si="107"/>
        <v>3.9585016271875162</v>
      </c>
      <c r="L1357" s="77">
        <f t="shared" si="108"/>
        <v>15.669735132446213</v>
      </c>
      <c r="M1357" s="67">
        <f t="shared" si="109"/>
        <v>3.1943750139847286E-2</v>
      </c>
    </row>
    <row r="1358" spans="7:13" x14ac:dyDescent="0.3">
      <c r="G1358" s="68">
        <v>45429</v>
      </c>
      <c r="H1358" s="70">
        <v>124.5699997</v>
      </c>
      <c r="I1358" s="75">
        <f t="shared" si="105"/>
        <v>120.35835373553124</v>
      </c>
      <c r="J1358" s="82">
        <f t="shared" si="106"/>
        <v>4.2116459644687581</v>
      </c>
      <c r="K1358" s="82">
        <f t="shared" si="107"/>
        <v>4.2116459644687581</v>
      </c>
      <c r="L1358" s="77">
        <f t="shared" si="108"/>
        <v>17.737961730025976</v>
      </c>
      <c r="M1358" s="67">
        <f t="shared" si="109"/>
        <v>3.3809472381886488E-2</v>
      </c>
    </row>
    <row r="1359" spans="7:13" x14ac:dyDescent="0.3">
      <c r="G1359" s="68">
        <v>45432</v>
      </c>
      <c r="H1359" s="70">
        <v>123.6900024</v>
      </c>
      <c r="I1359" s="75">
        <f t="shared" si="105"/>
        <v>120.77951833197811</v>
      </c>
      <c r="J1359" s="82">
        <f t="shared" si="106"/>
        <v>2.9104840680218871</v>
      </c>
      <c r="K1359" s="82">
        <f t="shared" si="107"/>
        <v>2.9104840680218871</v>
      </c>
      <c r="L1359" s="77">
        <f t="shared" si="108"/>
        <v>8.4709175102092331</v>
      </c>
      <c r="M1359" s="67">
        <f t="shared" si="109"/>
        <v>2.353047143300797E-2</v>
      </c>
    </row>
    <row r="1360" spans="7:13" x14ac:dyDescent="0.3">
      <c r="G1360" s="68">
        <v>45433</v>
      </c>
      <c r="H1360" s="70">
        <v>123.8000031</v>
      </c>
      <c r="I1360" s="75">
        <f t="shared" si="105"/>
        <v>121.0705667387803</v>
      </c>
      <c r="J1360" s="82">
        <f t="shared" si="106"/>
        <v>2.7294363612196975</v>
      </c>
      <c r="K1360" s="82">
        <f t="shared" si="107"/>
        <v>2.7294363612196975</v>
      </c>
      <c r="L1360" s="77">
        <f t="shared" si="108"/>
        <v>7.4498228499482231</v>
      </c>
      <c r="M1360" s="67">
        <f t="shared" si="109"/>
        <v>2.204714291497217E-2</v>
      </c>
    </row>
    <row r="1361" spans="7:13" x14ac:dyDescent="0.3">
      <c r="G1361" s="68">
        <v>45434</v>
      </c>
      <c r="H1361" s="70">
        <v>121.4599991</v>
      </c>
      <c r="I1361" s="75">
        <f t="shared" si="105"/>
        <v>121.34351037490227</v>
      </c>
      <c r="J1361" s="82">
        <f t="shared" si="106"/>
        <v>0.11648872509773867</v>
      </c>
      <c r="K1361" s="82">
        <f t="shared" si="107"/>
        <v>0.11648872509773867</v>
      </c>
      <c r="L1361" s="77">
        <f t="shared" si="108"/>
        <v>1.3569623074896529E-2</v>
      </c>
      <c r="M1361" s="67">
        <f t="shared" si="109"/>
        <v>9.5907068961717675E-4</v>
      </c>
    </row>
    <row r="1362" spans="7:13" x14ac:dyDescent="0.3">
      <c r="G1362" s="68">
        <v>45435</v>
      </c>
      <c r="H1362" s="70">
        <v>119.4599991</v>
      </c>
      <c r="I1362" s="75">
        <f t="shared" si="105"/>
        <v>121.35515924741205</v>
      </c>
      <c r="J1362" s="82">
        <f t="shared" si="106"/>
        <v>-1.8951601474120423</v>
      </c>
      <c r="K1362" s="82">
        <f t="shared" si="107"/>
        <v>1.8951601474120423</v>
      </c>
      <c r="L1362" s="77">
        <f t="shared" si="108"/>
        <v>3.591631984338834</v>
      </c>
      <c r="M1362" s="67">
        <f t="shared" si="109"/>
        <v>1.5864391107399917E-2</v>
      </c>
    </row>
    <row r="1363" spans="7:13" x14ac:dyDescent="0.3">
      <c r="G1363" s="68">
        <v>45436</v>
      </c>
      <c r="H1363" s="70">
        <v>121.88999939999999</v>
      </c>
      <c r="I1363" s="75">
        <f t="shared" si="105"/>
        <v>121.16564323267085</v>
      </c>
      <c r="J1363" s="82">
        <f t="shared" si="106"/>
        <v>0.72435616732914809</v>
      </c>
      <c r="K1363" s="82">
        <f t="shared" si="107"/>
        <v>0.72435616732914809</v>
      </c>
      <c r="L1363" s="77">
        <f t="shared" si="108"/>
        <v>0.52469185714777278</v>
      </c>
      <c r="M1363" s="67">
        <f t="shared" si="109"/>
        <v>5.9427038386641266E-3</v>
      </c>
    </row>
    <row r="1364" spans="7:13" x14ac:dyDescent="0.3">
      <c r="G1364" s="68">
        <v>45440</v>
      </c>
      <c r="H1364" s="70">
        <v>120.3799973</v>
      </c>
      <c r="I1364" s="75">
        <f t="shared" si="105"/>
        <v>121.23807884940376</v>
      </c>
      <c r="J1364" s="82">
        <f t="shared" si="106"/>
        <v>-0.85808154940376369</v>
      </c>
      <c r="K1364" s="82">
        <f t="shared" si="107"/>
        <v>0.85808154940376369</v>
      </c>
      <c r="L1364" s="77">
        <f t="shared" si="108"/>
        <v>0.73630394542716371</v>
      </c>
      <c r="M1364" s="67">
        <f t="shared" si="109"/>
        <v>7.1281073986513843E-3</v>
      </c>
    </row>
    <row r="1365" spans="7:13" x14ac:dyDescent="0.3">
      <c r="G1365" s="68">
        <v>45441</v>
      </c>
      <c r="H1365" s="70">
        <v>123.0500031</v>
      </c>
      <c r="I1365" s="75">
        <f t="shared" si="105"/>
        <v>121.15227069446338</v>
      </c>
      <c r="J1365" s="82">
        <f t="shared" si="106"/>
        <v>1.8977324055366154</v>
      </c>
      <c r="K1365" s="82">
        <f t="shared" si="107"/>
        <v>1.8977324055366154</v>
      </c>
      <c r="L1365" s="77">
        <f t="shared" si="108"/>
        <v>3.6013882830237889</v>
      </c>
      <c r="M1365" s="67">
        <f t="shared" si="109"/>
        <v>1.5422449067265529E-2</v>
      </c>
    </row>
    <row r="1366" spans="7:13" x14ac:dyDescent="0.3">
      <c r="G1366" s="68">
        <v>45442</v>
      </c>
      <c r="H1366" s="70">
        <v>125.3499985</v>
      </c>
      <c r="I1366" s="75">
        <f t="shared" si="105"/>
        <v>121.34204393501705</v>
      </c>
      <c r="J1366" s="82">
        <f t="shared" si="106"/>
        <v>4.0079545649829527</v>
      </c>
      <c r="K1366" s="82">
        <f t="shared" si="107"/>
        <v>4.0079545649829527</v>
      </c>
      <c r="L1366" s="77">
        <f t="shared" si="108"/>
        <v>16.06369979496769</v>
      </c>
      <c r="M1366" s="67">
        <f t="shared" si="109"/>
        <v>3.1974109397240658E-2</v>
      </c>
    </row>
    <row r="1367" spans="7:13" x14ac:dyDescent="0.3">
      <c r="G1367" s="68">
        <v>45443</v>
      </c>
      <c r="H1367" s="70">
        <v>126.58000180000001</v>
      </c>
      <c r="I1367" s="75">
        <f t="shared" si="105"/>
        <v>121.74283939151535</v>
      </c>
      <c r="J1367" s="82">
        <f t="shared" si="106"/>
        <v>4.8371624084846587</v>
      </c>
      <c r="K1367" s="82">
        <f t="shared" si="107"/>
        <v>4.8371624084846587</v>
      </c>
      <c r="L1367" s="77">
        <f t="shared" si="108"/>
        <v>23.398140166057104</v>
      </c>
      <c r="M1367" s="67">
        <f t="shared" si="109"/>
        <v>3.8214270340488007E-2</v>
      </c>
    </row>
    <row r="1368" spans="7:13" x14ac:dyDescent="0.3">
      <c r="G1368" s="68">
        <v>45446</v>
      </c>
      <c r="H1368" s="70">
        <v>126.6200027</v>
      </c>
      <c r="I1368" s="75">
        <f t="shared" si="105"/>
        <v>122.22655563236381</v>
      </c>
      <c r="J1368" s="82">
        <f t="shared" si="106"/>
        <v>4.3934470676361883</v>
      </c>
      <c r="K1368" s="82">
        <f t="shared" si="107"/>
        <v>4.3934470676361883</v>
      </c>
      <c r="L1368" s="77">
        <f t="shared" si="108"/>
        <v>19.30237713612102</v>
      </c>
      <c r="M1368" s="67">
        <f t="shared" si="109"/>
        <v>3.4697891122665317E-2</v>
      </c>
    </row>
    <row r="1369" spans="7:13" x14ac:dyDescent="0.3">
      <c r="G1369" s="68">
        <v>45447</v>
      </c>
      <c r="H1369" s="70">
        <v>126.4300003</v>
      </c>
      <c r="I1369" s="75">
        <f t="shared" si="105"/>
        <v>122.66590033912743</v>
      </c>
      <c r="J1369" s="82">
        <f t="shared" si="106"/>
        <v>3.7640999608725707</v>
      </c>
      <c r="K1369" s="82">
        <f t="shared" si="107"/>
        <v>3.7640999608725707</v>
      </c>
      <c r="L1369" s="77">
        <f t="shared" si="108"/>
        <v>14.168448515440888</v>
      </c>
      <c r="M1369" s="67">
        <f t="shared" si="109"/>
        <v>2.9772205583650312E-2</v>
      </c>
    </row>
    <row r="1370" spans="7:13" x14ac:dyDescent="0.3">
      <c r="G1370" s="68">
        <v>45448</v>
      </c>
      <c r="H1370" s="70">
        <v>125.83000180000001</v>
      </c>
      <c r="I1370" s="75">
        <f t="shared" si="105"/>
        <v>123.04231033521469</v>
      </c>
      <c r="J1370" s="82">
        <f t="shared" si="106"/>
        <v>2.7876914647853113</v>
      </c>
      <c r="K1370" s="82">
        <f t="shared" si="107"/>
        <v>2.7876914647853113</v>
      </c>
      <c r="L1370" s="77">
        <f t="shared" si="108"/>
        <v>7.771223702836874</v>
      </c>
      <c r="M1370" s="67">
        <f t="shared" si="109"/>
        <v>2.2154426010548713E-2</v>
      </c>
    </row>
    <row r="1371" spans="7:13" x14ac:dyDescent="0.3">
      <c r="G1371" s="68">
        <v>45449</v>
      </c>
      <c r="H1371" s="70">
        <v>125.75</v>
      </c>
      <c r="I1371" s="75">
        <f t="shared" si="105"/>
        <v>123.32107948169323</v>
      </c>
      <c r="J1371" s="82">
        <f t="shared" si="106"/>
        <v>2.4289205183067679</v>
      </c>
      <c r="K1371" s="82">
        <f t="shared" si="107"/>
        <v>2.4289205183067679</v>
      </c>
      <c r="L1371" s="77">
        <f t="shared" si="108"/>
        <v>5.8996548842516177</v>
      </c>
      <c r="M1371" s="67">
        <f t="shared" si="109"/>
        <v>1.9315471318542887E-2</v>
      </c>
    </row>
    <row r="1372" spans="7:13" x14ac:dyDescent="0.3">
      <c r="G1372" s="68">
        <v>45450</v>
      </c>
      <c r="H1372" s="70">
        <v>124.75</v>
      </c>
      <c r="I1372" s="75">
        <f t="shared" si="105"/>
        <v>123.56397153352391</v>
      </c>
      <c r="J1372" s="82">
        <f t="shared" si="106"/>
        <v>1.1860284664760883</v>
      </c>
      <c r="K1372" s="82">
        <f t="shared" si="107"/>
        <v>1.1860284664760883</v>
      </c>
      <c r="L1372" s="77">
        <f t="shared" si="108"/>
        <v>1.4066635232916216</v>
      </c>
      <c r="M1372" s="67">
        <f t="shared" si="109"/>
        <v>9.507242216241189E-3</v>
      </c>
    </row>
    <row r="1373" spans="7:13" x14ac:dyDescent="0.3">
      <c r="G1373" s="68">
        <v>45453</v>
      </c>
      <c r="H1373" s="70">
        <v>123.8399963</v>
      </c>
      <c r="I1373" s="75">
        <f t="shared" si="105"/>
        <v>123.68257438017153</v>
      </c>
      <c r="J1373" s="82">
        <f t="shared" si="106"/>
        <v>0.15742191982846521</v>
      </c>
      <c r="K1373" s="82">
        <f t="shared" si="107"/>
        <v>0.15742191982846521</v>
      </c>
      <c r="L1373" s="77">
        <f t="shared" si="108"/>
        <v>2.4781660842479725E-2</v>
      </c>
      <c r="M1373" s="67">
        <f t="shared" si="109"/>
        <v>1.2711718712193243E-3</v>
      </c>
    </row>
    <row r="1374" spans="7:13" x14ac:dyDescent="0.3">
      <c r="G1374" s="68">
        <v>45454</v>
      </c>
      <c r="H1374" s="70">
        <v>121.4100037</v>
      </c>
      <c r="I1374" s="75">
        <f t="shared" si="105"/>
        <v>123.69831657215438</v>
      </c>
      <c r="J1374" s="82">
        <f t="shared" si="106"/>
        <v>-2.2883128721543784</v>
      </c>
      <c r="K1374" s="82">
        <f t="shared" si="107"/>
        <v>2.2883128721543784</v>
      </c>
      <c r="L1374" s="77">
        <f t="shared" si="108"/>
        <v>5.2363758008674202</v>
      </c>
      <c r="M1374" s="67">
        <f t="shared" si="109"/>
        <v>1.884781156756013E-2</v>
      </c>
    </row>
    <row r="1375" spans="7:13" x14ac:dyDescent="0.3">
      <c r="G1375" s="68">
        <v>45455</v>
      </c>
      <c r="H1375" s="70">
        <v>124.26000209999999</v>
      </c>
      <c r="I1375" s="75">
        <f t="shared" si="105"/>
        <v>123.46948528493894</v>
      </c>
      <c r="J1375" s="82">
        <f t="shared" si="106"/>
        <v>0.79051681506105353</v>
      </c>
      <c r="K1375" s="82">
        <f t="shared" si="107"/>
        <v>0.79051681506105353</v>
      </c>
      <c r="L1375" s="77">
        <f t="shared" si="108"/>
        <v>0.62491683489427197</v>
      </c>
      <c r="M1375" s="67">
        <f t="shared" si="109"/>
        <v>6.3617962473948289E-3</v>
      </c>
    </row>
    <row r="1376" spans="7:13" x14ac:dyDescent="0.3">
      <c r="G1376" s="68">
        <v>45456</v>
      </c>
      <c r="H1376" s="70">
        <v>122.0400009</v>
      </c>
      <c r="I1376" s="75">
        <f t="shared" si="105"/>
        <v>123.54853696644504</v>
      </c>
      <c r="J1376" s="82">
        <f t="shared" si="106"/>
        <v>-1.5085360664450462</v>
      </c>
      <c r="K1376" s="82">
        <f t="shared" si="107"/>
        <v>1.5085360664450462</v>
      </c>
      <c r="L1376" s="77">
        <f t="shared" si="108"/>
        <v>2.275681063765493</v>
      </c>
      <c r="M1376" s="67">
        <f t="shared" si="109"/>
        <v>1.2360996847919936E-2</v>
      </c>
    </row>
    <row r="1377" spans="7:13" x14ac:dyDescent="0.3">
      <c r="G1377" s="68">
        <v>45457</v>
      </c>
      <c r="H1377" s="70">
        <v>120.36000060000001</v>
      </c>
      <c r="I1377" s="75">
        <f t="shared" si="105"/>
        <v>123.39768335980054</v>
      </c>
      <c r="J1377" s="82">
        <f t="shared" si="106"/>
        <v>-3.037682759800532</v>
      </c>
      <c r="K1377" s="82">
        <f t="shared" si="107"/>
        <v>3.037682759800532</v>
      </c>
      <c r="L1377" s="77">
        <f t="shared" si="108"/>
        <v>9.2275165491893762</v>
      </c>
      <c r="M1377" s="67">
        <f t="shared" si="109"/>
        <v>2.5238307948301321E-2</v>
      </c>
    </row>
    <row r="1378" spans="7:13" x14ac:dyDescent="0.3">
      <c r="G1378" s="68">
        <v>45460</v>
      </c>
      <c r="H1378" s="70">
        <v>118.1200027</v>
      </c>
      <c r="I1378" s="75">
        <f t="shared" si="105"/>
        <v>123.09391508382049</v>
      </c>
      <c r="J1378" s="82">
        <f t="shared" si="106"/>
        <v>-4.9739123838204904</v>
      </c>
      <c r="K1378" s="82">
        <f t="shared" si="107"/>
        <v>4.9739123838204904</v>
      </c>
      <c r="L1378" s="77">
        <f t="shared" si="108"/>
        <v>24.739804401922832</v>
      </c>
      <c r="M1378" s="67">
        <f t="shared" si="109"/>
        <v>4.210897621170212E-2</v>
      </c>
    </row>
    <row r="1379" spans="7:13" x14ac:dyDescent="0.3">
      <c r="G1379" s="68">
        <v>45461</v>
      </c>
      <c r="H1379" s="70">
        <v>115.9499969</v>
      </c>
      <c r="I1379" s="75">
        <f t="shared" si="105"/>
        <v>122.59652384543844</v>
      </c>
      <c r="J1379" s="82">
        <f t="shared" si="106"/>
        <v>-6.6465269454384384</v>
      </c>
      <c r="K1379" s="82">
        <f t="shared" si="107"/>
        <v>6.6465269454384384</v>
      </c>
      <c r="L1379" s="77">
        <f t="shared" si="108"/>
        <v>44.176320436439219</v>
      </c>
      <c r="M1379" s="67">
        <f t="shared" si="109"/>
        <v>5.7322355525120661E-2</v>
      </c>
    </row>
    <row r="1380" spans="7:13" x14ac:dyDescent="0.3">
      <c r="G1380" s="68">
        <v>45463</v>
      </c>
      <c r="H1380" s="70">
        <v>118.5500031</v>
      </c>
      <c r="I1380" s="75">
        <f t="shared" si="105"/>
        <v>121.93187115089461</v>
      </c>
      <c r="J1380" s="82">
        <f t="shared" si="106"/>
        <v>-3.3818680508946102</v>
      </c>
      <c r="K1380" s="82">
        <f t="shared" si="107"/>
        <v>3.3818680508946102</v>
      </c>
      <c r="L1380" s="77">
        <f t="shared" si="108"/>
        <v>11.43703151366171</v>
      </c>
      <c r="M1380" s="67">
        <f t="shared" si="109"/>
        <v>2.8526933466563615E-2</v>
      </c>
    </row>
    <row r="1381" spans="7:13" x14ac:dyDescent="0.3">
      <c r="G1381" s="68">
        <v>45464</v>
      </c>
      <c r="H1381" s="70">
        <v>116.3399963</v>
      </c>
      <c r="I1381" s="75">
        <f t="shared" si="105"/>
        <v>121.59368434580514</v>
      </c>
      <c r="J1381" s="82">
        <f t="shared" si="106"/>
        <v>-5.2536880458051485</v>
      </c>
      <c r="K1381" s="82">
        <f t="shared" si="107"/>
        <v>5.2536880458051485</v>
      </c>
      <c r="L1381" s="77">
        <f t="shared" si="108"/>
        <v>27.60123808263592</v>
      </c>
      <c r="M1381" s="67">
        <f t="shared" si="109"/>
        <v>4.5158055809609382E-2</v>
      </c>
    </row>
    <row r="1382" spans="7:13" x14ac:dyDescent="0.3">
      <c r="G1382" s="68">
        <v>45467</v>
      </c>
      <c r="H1382" s="70">
        <v>117.2900009</v>
      </c>
      <c r="I1382" s="75">
        <f t="shared" si="105"/>
        <v>121.06831554122464</v>
      </c>
      <c r="J1382" s="82">
        <f t="shared" si="106"/>
        <v>-3.7783146412246396</v>
      </c>
      <c r="K1382" s="82">
        <f t="shared" si="107"/>
        <v>3.7783146412246396</v>
      </c>
      <c r="L1382" s="77">
        <f t="shared" si="108"/>
        <v>14.275661528092476</v>
      </c>
      <c r="M1382" s="67">
        <f t="shared" si="109"/>
        <v>3.2213442000447963E-2</v>
      </c>
    </row>
    <row r="1383" spans="7:13" x14ac:dyDescent="0.3">
      <c r="G1383" s="68">
        <v>45468</v>
      </c>
      <c r="H1383" s="70">
        <v>116.8700027</v>
      </c>
      <c r="I1383" s="75">
        <f t="shared" si="105"/>
        <v>120.69048407710217</v>
      </c>
      <c r="J1383" s="82">
        <f t="shared" si="106"/>
        <v>-3.8204813771021691</v>
      </c>
      <c r="K1383" s="82">
        <f t="shared" si="107"/>
        <v>3.8204813771021691</v>
      </c>
      <c r="L1383" s="77">
        <f t="shared" si="108"/>
        <v>14.596077952784485</v>
      </c>
      <c r="M1383" s="67">
        <f t="shared" si="109"/>
        <v>3.2690008461017765E-2</v>
      </c>
    </row>
    <row r="1384" spans="7:13" x14ac:dyDescent="0.3">
      <c r="G1384" s="68">
        <v>45469</v>
      </c>
      <c r="H1384" s="70">
        <v>118.9100037</v>
      </c>
      <c r="I1384" s="75">
        <f t="shared" si="105"/>
        <v>120.30843593939196</v>
      </c>
      <c r="J1384" s="82">
        <f t="shared" si="106"/>
        <v>-1.3984322393919513</v>
      </c>
      <c r="K1384" s="82">
        <f t="shared" si="107"/>
        <v>1.3984322393919513</v>
      </c>
      <c r="L1384" s="77">
        <f t="shared" si="108"/>
        <v>1.9556127281707878</v>
      </c>
      <c r="M1384" s="67">
        <f t="shared" si="109"/>
        <v>1.176042549725319E-2</v>
      </c>
    </row>
    <row r="1385" spans="7:13" x14ac:dyDescent="0.3">
      <c r="G1385" s="68">
        <v>45470</v>
      </c>
      <c r="H1385" s="70">
        <v>119.6299973</v>
      </c>
      <c r="I1385" s="75">
        <f t="shared" si="105"/>
        <v>120.16859271545276</v>
      </c>
      <c r="J1385" s="82">
        <f t="shared" si="106"/>
        <v>-0.53859541545276102</v>
      </c>
      <c r="K1385" s="82">
        <f t="shared" si="107"/>
        <v>0.53859541545276102</v>
      </c>
      <c r="L1385" s="77">
        <f t="shared" si="108"/>
        <v>0.29008502154673221</v>
      </c>
      <c r="M1385" s="67">
        <f t="shared" si="109"/>
        <v>4.5021769423107816E-3</v>
      </c>
    </row>
    <row r="1386" spans="7:13" x14ac:dyDescent="0.3">
      <c r="G1386" s="68">
        <v>45471</v>
      </c>
      <c r="H1386" s="70">
        <v>119.86000060000001</v>
      </c>
      <c r="I1386" s="75">
        <f t="shared" si="105"/>
        <v>120.1147331739075</v>
      </c>
      <c r="J1386" s="82">
        <f t="shared" si="106"/>
        <v>-0.25473257390748927</v>
      </c>
      <c r="K1386" s="82">
        <f t="shared" si="107"/>
        <v>0.25473257390748927</v>
      </c>
      <c r="L1386" s="77">
        <f t="shared" si="108"/>
        <v>6.4888684209534489E-2</v>
      </c>
      <c r="M1386" s="67">
        <f t="shared" si="109"/>
        <v>2.1252508979838036E-3</v>
      </c>
    </row>
    <row r="1387" spans="7:13" x14ac:dyDescent="0.3">
      <c r="G1387" s="68">
        <v>45474</v>
      </c>
      <c r="H1387" s="70">
        <v>118.1600037</v>
      </c>
      <c r="I1387" s="75">
        <f t="shared" si="105"/>
        <v>120.08925991651674</v>
      </c>
      <c r="J1387" s="82">
        <f t="shared" si="106"/>
        <v>-1.929256216516734</v>
      </c>
      <c r="K1387" s="82">
        <f t="shared" si="107"/>
        <v>1.929256216516734</v>
      </c>
      <c r="L1387" s="77">
        <f t="shared" si="108"/>
        <v>3.7220295489684632</v>
      </c>
      <c r="M1387" s="67">
        <f t="shared" si="109"/>
        <v>1.6327489472791324E-2</v>
      </c>
    </row>
    <row r="1388" spans="7:13" x14ac:dyDescent="0.3">
      <c r="G1388" s="68">
        <v>45475</v>
      </c>
      <c r="H1388" s="70">
        <v>115.8199997</v>
      </c>
      <c r="I1388" s="75">
        <f t="shared" si="105"/>
        <v>119.89633429486507</v>
      </c>
      <c r="J1388" s="82">
        <f t="shared" si="106"/>
        <v>-4.0763345948650738</v>
      </c>
      <c r="K1388" s="82">
        <f t="shared" si="107"/>
        <v>4.0763345948650738</v>
      </c>
      <c r="L1388" s="77">
        <f t="shared" si="108"/>
        <v>16.616503729293804</v>
      </c>
      <c r="M1388" s="67">
        <f t="shared" si="109"/>
        <v>3.5195429160971355E-2</v>
      </c>
    </row>
    <row r="1389" spans="7:13" x14ac:dyDescent="0.3">
      <c r="G1389" s="68">
        <v>45476</v>
      </c>
      <c r="H1389" s="70">
        <v>117.88999939999999</v>
      </c>
      <c r="I1389" s="75">
        <f t="shared" si="105"/>
        <v>119.48870083537857</v>
      </c>
      <c r="J1389" s="82">
        <f t="shared" si="106"/>
        <v>-1.5987014353785725</v>
      </c>
      <c r="K1389" s="82">
        <f t="shared" si="107"/>
        <v>1.5987014353785725</v>
      </c>
      <c r="L1389" s="77">
        <f t="shared" si="108"/>
        <v>2.555846279481508</v>
      </c>
      <c r="M1389" s="67">
        <f t="shared" si="109"/>
        <v>1.356095888977138E-2</v>
      </c>
    </row>
    <row r="1390" spans="7:13" x14ac:dyDescent="0.3">
      <c r="G1390" s="68">
        <v>45478</v>
      </c>
      <c r="H1390" s="70">
        <v>119.8099976</v>
      </c>
      <c r="I1390" s="75">
        <f t="shared" si="105"/>
        <v>119.32883069184071</v>
      </c>
      <c r="J1390" s="82">
        <f t="shared" si="106"/>
        <v>0.4811669081592953</v>
      </c>
      <c r="K1390" s="82">
        <f t="shared" si="107"/>
        <v>0.4811669081592953</v>
      </c>
      <c r="L1390" s="77">
        <f t="shared" si="108"/>
        <v>0.23152159350757573</v>
      </c>
      <c r="M1390" s="67">
        <f t="shared" si="109"/>
        <v>4.016083113245094E-3</v>
      </c>
    </row>
    <row r="1391" spans="7:13" x14ac:dyDescent="0.3">
      <c r="G1391" s="68">
        <v>45481</v>
      </c>
      <c r="H1391" s="70">
        <v>118.5299988</v>
      </c>
      <c r="I1391" s="75">
        <f t="shared" si="105"/>
        <v>119.37694738265664</v>
      </c>
      <c r="J1391" s="82">
        <f t="shared" si="106"/>
        <v>-0.84694858265663697</v>
      </c>
      <c r="K1391" s="82">
        <f t="shared" si="107"/>
        <v>0.84694858265663697</v>
      </c>
      <c r="L1391" s="77">
        <f t="shared" si="108"/>
        <v>0.71732190166408627</v>
      </c>
      <c r="M1391" s="67">
        <f t="shared" si="109"/>
        <v>7.1454365243496226E-3</v>
      </c>
    </row>
    <row r="1392" spans="7:13" x14ac:dyDescent="0.3">
      <c r="G1392" s="68">
        <v>45482</v>
      </c>
      <c r="H1392" s="70">
        <v>117.13999939999999</v>
      </c>
      <c r="I1392" s="75">
        <f t="shared" si="105"/>
        <v>119.29225252439097</v>
      </c>
      <c r="J1392" s="82">
        <f t="shared" si="106"/>
        <v>-2.152253124390981</v>
      </c>
      <c r="K1392" s="82">
        <f t="shared" si="107"/>
        <v>2.152253124390981</v>
      </c>
      <c r="L1392" s="77">
        <f t="shared" si="108"/>
        <v>4.6321935114507395</v>
      </c>
      <c r="M1392" s="67">
        <f t="shared" si="109"/>
        <v>1.8373340749658407E-2</v>
      </c>
    </row>
    <row r="1393" spans="7:13" x14ac:dyDescent="0.3">
      <c r="G1393" s="68">
        <v>45483</v>
      </c>
      <c r="H1393" s="70">
        <v>119.8700027</v>
      </c>
      <c r="I1393" s="75">
        <f t="shared" si="105"/>
        <v>119.07702721195187</v>
      </c>
      <c r="J1393" s="82">
        <f t="shared" si="106"/>
        <v>0.79297548804812834</v>
      </c>
      <c r="K1393" s="82">
        <f t="shared" si="107"/>
        <v>0.79297548804812834</v>
      </c>
      <c r="L1393" s="77">
        <f t="shared" si="108"/>
        <v>0.62881012464516728</v>
      </c>
      <c r="M1393" s="67">
        <f t="shared" si="109"/>
        <v>6.6152954883359517E-3</v>
      </c>
    </row>
    <row r="1394" spans="7:13" x14ac:dyDescent="0.3">
      <c r="G1394" s="68">
        <v>45484</v>
      </c>
      <c r="H1394" s="70">
        <v>122.38999939999999</v>
      </c>
      <c r="I1394" s="75">
        <f t="shared" si="105"/>
        <v>119.15632476075669</v>
      </c>
      <c r="J1394" s="82">
        <f t="shared" si="106"/>
        <v>3.2336746392433042</v>
      </c>
      <c r="K1394" s="82">
        <f t="shared" si="107"/>
        <v>3.2336746392433042</v>
      </c>
      <c r="L1394" s="77">
        <f t="shared" si="108"/>
        <v>10.456651672485314</v>
      </c>
      <c r="M1394" s="67">
        <f t="shared" si="109"/>
        <v>2.6421069164931334E-2</v>
      </c>
    </row>
    <row r="1395" spans="7:13" x14ac:dyDescent="0.3">
      <c r="G1395" s="68">
        <v>45485</v>
      </c>
      <c r="H1395" s="70">
        <v>125.8499985</v>
      </c>
      <c r="I1395" s="75">
        <f t="shared" si="105"/>
        <v>119.47969222468102</v>
      </c>
      <c r="J1395" s="82">
        <f t="shared" si="106"/>
        <v>6.3703062753189812</v>
      </c>
      <c r="K1395" s="82">
        <f t="shared" si="107"/>
        <v>6.3703062753189812</v>
      </c>
      <c r="L1395" s="77">
        <f t="shared" si="108"/>
        <v>40.580802041368393</v>
      </c>
      <c r="M1395" s="67">
        <f t="shared" si="109"/>
        <v>5.0618246732191903E-2</v>
      </c>
    </row>
    <row r="1396" spans="7:13" x14ac:dyDescent="0.3">
      <c r="G1396" s="68">
        <v>45488</v>
      </c>
      <c r="H1396" s="70">
        <v>125.7099991</v>
      </c>
      <c r="I1396" s="75">
        <f t="shared" si="105"/>
        <v>120.11672285221292</v>
      </c>
      <c r="J1396" s="82">
        <f t="shared" si="106"/>
        <v>5.5932762477870881</v>
      </c>
      <c r="K1396" s="82">
        <f t="shared" si="107"/>
        <v>5.5932762477870881</v>
      </c>
      <c r="L1396" s="77">
        <f t="shared" si="108"/>
        <v>31.284739184059209</v>
      </c>
      <c r="M1396" s="67">
        <f t="shared" si="109"/>
        <v>4.4493487294815261E-2</v>
      </c>
    </row>
    <row r="1397" spans="7:13" x14ac:dyDescent="0.3">
      <c r="G1397" s="68">
        <v>45489</v>
      </c>
      <c r="H1397" s="70">
        <v>130.1499939</v>
      </c>
      <c r="I1397" s="75">
        <f t="shared" si="105"/>
        <v>120.67605047699162</v>
      </c>
      <c r="J1397" s="82">
        <f t="shared" si="106"/>
        <v>9.4739434230083788</v>
      </c>
      <c r="K1397" s="82">
        <f t="shared" si="107"/>
        <v>9.4739434230083788</v>
      </c>
      <c r="L1397" s="77">
        <f t="shared" si="108"/>
        <v>89.755603982363724</v>
      </c>
      <c r="M1397" s="67">
        <f t="shared" si="109"/>
        <v>7.279249993886E-2</v>
      </c>
    </row>
    <row r="1398" spans="7:13" x14ac:dyDescent="0.3">
      <c r="G1398" s="68">
        <v>45490</v>
      </c>
      <c r="H1398" s="70">
        <v>127.6500015</v>
      </c>
      <c r="I1398" s="75">
        <f t="shared" si="105"/>
        <v>121.62344481929246</v>
      </c>
      <c r="J1398" s="82">
        <f t="shared" si="106"/>
        <v>6.026556680707543</v>
      </c>
      <c r="K1398" s="82">
        <f t="shared" si="107"/>
        <v>6.026556680707543</v>
      </c>
      <c r="L1398" s="77">
        <f t="shared" si="108"/>
        <v>36.319385425780716</v>
      </c>
      <c r="M1398" s="67">
        <f t="shared" si="109"/>
        <v>4.7211567645046547E-2</v>
      </c>
    </row>
    <row r="1399" spans="7:13" x14ac:dyDescent="0.3">
      <c r="G1399" s="68">
        <v>45491</v>
      </c>
      <c r="H1399" s="70">
        <v>126.76000209999999</v>
      </c>
      <c r="I1399" s="75">
        <f t="shared" si="105"/>
        <v>122.22610048736323</v>
      </c>
      <c r="J1399" s="82">
        <f t="shared" si="106"/>
        <v>4.5339016126367682</v>
      </c>
      <c r="K1399" s="82">
        <f t="shared" si="107"/>
        <v>4.5339016126367682</v>
      </c>
      <c r="L1399" s="77">
        <f t="shared" si="108"/>
        <v>20.556263833070286</v>
      </c>
      <c r="M1399" s="67">
        <f t="shared" si="109"/>
        <v>3.576760442982644E-2</v>
      </c>
    </row>
    <row r="1400" spans="7:13" x14ac:dyDescent="0.3">
      <c r="G1400" s="68">
        <v>45492</v>
      </c>
      <c r="H1400" s="70">
        <v>123.9400024</v>
      </c>
      <c r="I1400" s="75">
        <f t="shared" si="105"/>
        <v>122.67949064862691</v>
      </c>
      <c r="J1400" s="82">
        <f t="shared" si="106"/>
        <v>1.2605117513730875</v>
      </c>
      <c r="K1400" s="82">
        <f t="shared" si="107"/>
        <v>1.2605117513730875</v>
      </c>
      <c r="L1400" s="77">
        <f t="shared" si="108"/>
        <v>1.5888898753496483</v>
      </c>
      <c r="M1400" s="67">
        <f t="shared" si="109"/>
        <v>1.0170338284365626E-2</v>
      </c>
    </row>
    <row r="1401" spans="7:13" x14ac:dyDescent="0.3">
      <c r="G1401" s="68">
        <v>45495</v>
      </c>
      <c r="H1401" s="70">
        <v>125.2799988</v>
      </c>
      <c r="I1401" s="75">
        <f t="shared" si="105"/>
        <v>122.80554182376422</v>
      </c>
      <c r="J1401" s="82">
        <f t="shared" si="106"/>
        <v>2.4744569762357855</v>
      </c>
      <c r="K1401" s="82">
        <f t="shared" si="107"/>
        <v>2.4744569762357855</v>
      </c>
      <c r="L1401" s="77">
        <f t="shared" si="108"/>
        <v>6.1229373272419467</v>
      </c>
      <c r="M1401" s="67">
        <f t="shared" si="109"/>
        <v>1.9751412834750008E-2</v>
      </c>
    </row>
    <row r="1402" spans="7:13" x14ac:dyDescent="0.3">
      <c r="G1402" s="68">
        <v>45496</v>
      </c>
      <c r="H1402" s="70">
        <v>124.9800034</v>
      </c>
      <c r="I1402" s="75">
        <f t="shared" si="105"/>
        <v>123.05298752138779</v>
      </c>
      <c r="J1402" s="82">
        <f t="shared" si="106"/>
        <v>1.9270158786122096</v>
      </c>
      <c r="K1402" s="82">
        <f t="shared" si="107"/>
        <v>1.9270158786122096</v>
      </c>
      <c r="L1402" s="77">
        <f t="shared" si="108"/>
        <v>3.7133901964235863</v>
      </c>
      <c r="M1402" s="67">
        <f t="shared" si="109"/>
        <v>1.5418593584485449E-2</v>
      </c>
    </row>
    <row r="1403" spans="7:13" x14ac:dyDescent="0.3">
      <c r="G1403" s="68">
        <v>45497</v>
      </c>
      <c r="H1403" s="70">
        <v>125.16999819999999</v>
      </c>
      <c r="I1403" s="75">
        <f t="shared" si="105"/>
        <v>123.24568910924901</v>
      </c>
      <c r="J1403" s="82">
        <f t="shared" si="106"/>
        <v>1.924309090750981</v>
      </c>
      <c r="K1403" s="82">
        <f t="shared" si="107"/>
        <v>1.924309090750981</v>
      </c>
      <c r="L1403" s="77">
        <f t="shared" si="108"/>
        <v>3.7029654767468672</v>
      </c>
      <c r="M1403" s="67">
        <f t="shared" si="109"/>
        <v>1.5373564899124373E-2</v>
      </c>
    </row>
    <row r="1404" spans="7:13" x14ac:dyDescent="0.3">
      <c r="G1404" s="68">
        <v>45498</v>
      </c>
      <c r="H1404" s="70">
        <v>124.01000209999999</v>
      </c>
      <c r="I1404" s="75">
        <f t="shared" si="105"/>
        <v>123.43812001832411</v>
      </c>
      <c r="J1404" s="82">
        <f t="shared" si="106"/>
        <v>0.57188208167588073</v>
      </c>
      <c r="K1404" s="82">
        <f t="shared" si="107"/>
        <v>0.57188208167588073</v>
      </c>
      <c r="L1404" s="77">
        <f t="shared" si="108"/>
        <v>0.3270491153419387</v>
      </c>
      <c r="M1404" s="67">
        <f t="shared" si="109"/>
        <v>4.6115802918439011E-3</v>
      </c>
    </row>
    <row r="1405" spans="7:13" x14ac:dyDescent="0.3">
      <c r="G1405" s="68">
        <v>45499</v>
      </c>
      <c r="H1405" s="70">
        <v>126.58000180000001</v>
      </c>
      <c r="I1405" s="75">
        <f t="shared" si="105"/>
        <v>123.49530822649172</v>
      </c>
      <c r="J1405" s="82">
        <f t="shared" si="106"/>
        <v>3.0846935735082894</v>
      </c>
      <c r="K1405" s="82">
        <f t="shared" si="107"/>
        <v>3.0846935735082894</v>
      </c>
      <c r="L1405" s="77">
        <f t="shared" si="108"/>
        <v>9.5153344424433399</v>
      </c>
      <c r="M1405" s="67">
        <f t="shared" si="109"/>
        <v>2.4369517535496585E-2</v>
      </c>
    </row>
    <row r="1406" spans="7:13" x14ac:dyDescent="0.3">
      <c r="G1406" s="68">
        <v>45502</v>
      </c>
      <c r="H1406" s="70">
        <v>128.22000120000001</v>
      </c>
      <c r="I1406" s="75">
        <f t="shared" si="105"/>
        <v>123.80377758384255</v>
      </c>
      <c r="J1406" s="82">
        <f t="shared" si="106"/>
        <v>4.4162236161574668</v>
      </c>
      <c r="K1406" s="82">
        <f t="shared" si="107"/>
        <v>4.4162236161574668</v>
      </c>
      <c r="L1406" s="77">
        <f t="shared" si="108"/>
        <v>19.503031027906932</v>
      </c>
      <c r="M1406" s="67">
        <f t="shared" si="109"/>
        <v>3.4442548548014415E-2</v>
      </c>
    </row>
    <row r="1407" spans="7:13" x14ac:dyDescent="0.3">
      <c r="G1407" s="68">
        <v>45503</v>
      </c>
      <c r="H1407" s="70">
        <v>127.7099991</v>
      </c>
      <c r="I1407" s="75">
        <f t="shared" si="105"/>
        <v>124.24539994545829</v>
      </c>
      <c r="J1407" s="82">
        <f t="shared" si="106"/>
        <v>3.4645991545417161</v>
      </c>
      <c r="K1407" s="82">
        <f t="shared" si="107"/>
        <v>3.4645991545417161</v>
      </c>
      <c r="L1407" s="77">
        <f t="shared" si="108"/>
        <v>12.003447301651175</v>
      </c>
      <c r="M1407" s="67">
        <f t="shared" si="109"/>
        <v>2.7128644420620907E-2</v>
      </c>
    </row>
    <row r="1408" spans="7:13" x14ac:dyDescent="0.3">
      <c r="G1408" s="68">
        <v>45504</v>
      </c>
      <c r="H1408" s="70">
        <v>124.9499969</v>
      </c>
      <c r="I1408" s="75">
        <f t="shared" si="105"/>
        <v>124.59185986091246</v>
      </c>
      <c r="J1408" s="82">
        <f t="shared" si="106"/>
        <v>0.3581370390875378</v>
      </c>
      <c r="K1408" s="82">
        <f t="shared" si="107"/>
        <v>0.3581370390875378</v>
      </c>
      <c r="L1408" s="77">
        <f t="shared" si="108"/>
        <v>0.12826213876638859</v>
      </c>
      <c r="M1408" s="67">
        <f t="shared" si="109"/>
        <v>2.8662428809355001E-3</v>
      </c>
    </row>
    <row r="1409" spans="7:13" x14ac:dyDescent="0.3">
      <c r="G1409" s="68">
        <v>45505</v>
      </c>
      <c r="H1409" s="70">
        <v>121.5500031</v>
      </c>
      <c r="I1409" s="75">
        <f t="shared" si="105"/>
        <v>124.62767356482122</v>
      </c>
      <c r="J1409" s="82">
        <f t="shared" si="106"/>
        <v>-3.0776704648212245</v>
      </c>
      <c r="K1409" s="82">
        <f t="shared" si="107"/>
        <v>3.0776704648212245</v>
      </c>
      <c r="L1409" s="77">
        <f t="shared" si="108"/>
        <v>9.4720554900328917</v>
      </c>
      <c r="M1409" s="67">
        <f t="shared" si="109"/>
        <v>2.5320200627960532E-2</v>
      </c>
    </row>
    <row r="1410" spans="7:13" x14ac:dyDescent="0.3">
      <c r="G1410" s="68">
        <v>45506</v>
      </c>
      <c r="H1410" s="70">
        <v>120.41999819999999</v>
      </c>
      <c r="I1410" s="75">
        <f t="shared" si="105"/>
        <v>124.31990651833911</v>
      </c>
      <c r="J1410" s="82">
        <f t="shared" si="106"/>
        <v>-3.899908318339115</v>
      </c>
      <c r="K1410" s="82">
        <f t="shared" si="107"/>
        <v>3.899908318339115</v>
      </c>
      <c r="L1410" s="77">
        <f t="shared" si="108"/>
        <v>15.209284891450624</v>
      </c>
      <c r="M1410" s="67">
        <f t="shared" si="109"/>
        <v>3.2385885871397686E-2</v>
      </c>
    </row>
    <row r="1411" spans="7:13" x14ac:dyDescent="0.3">
      <c r="G1411" s="68">
        <v>45509</v>
      </c>
      <c r="H1411" s="70">
        <v>118.8000031</v>
      </c>
      <c r="I1411" s="75">
        <f t="shared" si="105"/>
        <v>123.9299156865052</v>
      </c>
      <c r="J1411" s="82">
        <f t="shared" si="106"/>
        <v>-5.1299125865051991</v>
      </c>
      <c r="K1411" s="82">
        <f t="shared" si="107"/>
        <v>5.1299125865051991</v>
      </c>
      <c r="L1411" s="77">
        <f t="shared" si="108"/>
        <v>26.31600314518446</v>
      </c>
      <c r="M1411" s="67">
        <f t="shared" si="109"/>
        <v>4.3181081251210833E-2</v>
      </c>
    </row>
    <row r="1412" spans="7:13" x14ac:dyDescent="0.3">
      <c r="G1412" s="68">
        <v>45510</v>
      </c>
      <c r="H1412" s="70">
        <v>116.4300003</v>
      </c>
      <c r="I1412" s="75">
        <f t="shared" si="105"/>
        <v>123.41692442785468</v>
      </c>
      <c r="J1412" s="82">
        <f t="shared" si="106"/>
        <v>-6.9869241278546781</v>
      </c>
      <c r="K1412" s="82">
        <f t="shared" si="107"/>
        <v>6.9869241278546781</v>
      </c>
      <c r="L1412" s="77">
        <f t="shared" si="108"/>
        <v>48.817108768397851</v>
      </c>
      <c r="M1412" s="67">
        <f t="shared" si="109"/>
        <v>6.0009654812778333E-2</v>
      </c>
    </row>
    <row r="1413" spans="7:13" x14ac:dyDescent="0.3">
      <c r="G1413" s="68">
        <v>45511</v>
      </c>
      <c r="H1413" s="70">
        <v>116.91999819999999</v>
      </c>
      <c r="I1413" s="75">
        <f t="shared" si="105"/>
        <v>122.7182320150692</v>
      </c>
      <c r="J1413" s="82">
        <f t="shared" si="106"/>
        <v>-5.7982338150692101</v>
      </c>
      <c r="K1413" s="82">
        <f t="shared" si="107"/>
        <v>5.7982338150692101</v>
      </c>
      <c r="L1413" s="77">
        <f t="shared" si="108"/>
        <v>33.61951537421205</v>
      </c>
      <c r="M1413" s="67">
        <f t="shared" si="109"/>
        <v>4.9591463430840269E-2</v>
      </c>
    </row>
    <row r="1414" spans="7:13" x14ac:dyDescent="0.3">
      <c r="G1414" s="68">
        <v>45512</v>
      </c>
      <c r="H1414" s="70">
        <v>117.76000209999999</v>
      </c>
      <c r="I1414" s="75">
        <f t="shared" ref="I1414:I1473" si="110">alpha*H1413+(1-alpha)*I1413</f>
        <v>122.13840863356228</v>
      </c>
      <c r="J1414" s="82">
        <f t="shared" ref="J1414:J1473" si="111">H1414-I1414</f>
        <v>-4.3784065335622842</v>
      </c>
      <c r="K1414" s="82">
        <f t="shared" ref="K1414:K1473" si="112">ABS(J1414)</f>
        <v>4.3784065335622842</v>
      </c>
      <c r="L1414" s="77">
        <f t="shared" ref="L1414:L1473" si="113">J1414^2</f>
        <v>19.170443773140896</v>
      </c>
      <c r="M1414" s="67">
        <f t="shared" ref="M1414:M1473" si="114">K1414/H1414</f>
        <v>3.718076134071574E-2</v>
      </c>
    </row>
    <row r="1415" spans="7:13" x14ac:dyDescent="0.3">
      <c r="G1415" s="68">
        <v>45513</v>
      </c>
      <c r="H1415" s="70">
        <v>117.26000209999999</v>
      </c>
      <c r="I1415" s="75">
        <f t="shared" si="110"/>
        <v>121.70056798020605</v>
      </c>
      <c r="J1415" s="82">
        <f t="shared" si="111"/>
        <v>-4.4405658802060515</v>
      </c>
      <c r="K1415" s="82">
        <f t="shared" si="112"/>
        <v>4.4405658802060515</v>
      </c>
      <c r="L1415" s="77">
        <f t="shared" si="113"/>
        <v>19.718625336450145</v>
      </c>
      <c r="M1415" s="67">
        <f t="shared" si="114"/>
        <v>3.7869399630567221E-2</v>
      </c>
    </row>
    <row r="1416" spans="7:13" x14ac:dyDescent="0.3">
      <c r="G1416" s="68">
        <v>45516</v>
      </c>
      <c r="H1416" s="70">
        <v>116.1800003</v>
      </c>
      <c r="I1416" s="75">
        <f t="shared" si="110"/>
        <v>121.25651139218544</v>
      </c>
      <c r="J1416" s="82">
        <f t="shared" si="111"/>
        <v>-5.0765110921854415</v>
      </c>
      <c r="K1416" s="82">
        <f t="shared" si="112"/>
        <v>5.0765110921854415</v>
      </c>
      <c r="L1416" s="77">
        <f t="shared" si="113"/>
        <v>25.770964869081823</v>
      </c>
      <c r="M1416" s="67">
        <f t="shared" si="114"/>
        <v>4.369522361057733E-2</v>
      </c>
    </row>
    <row r="1417" spans="7:13" x14ac:dyDescent="0.3">
      <c r="G1417" s="68">
        <v>45517</v>
      </c>
      <c r="H1417" s="70">
        <v>118</v>
      </c>
      <c r="I1417" s="75">
        <f t="shared" si="110"/>
        <v>120.7488602829669</v>
      </c>
      <c r="J1417" s="82">
        <f t="shared" si="111"/>
        <v>-2.748860282966902</v>
      </c>
      <c r="K1417" s="82">
        <f t="shared" si="112"/>
        <v>2.748860282966902</v>
      </c>
      <c r="L1417" s="77">
        <f t="shared" si="113"/>
        <v>7.5562328552728761</v>
      </c>
      <c r="M1417" s="67">
        <f t="shared" si="114"/>
        <v>2.3295426126838152E-2</v>
      </c>
    </row>
    <row r="1418" spans="7:13" x14ac:dyDescent="0.3">
      <c r="G1418" s="68">
        <v>45518</v>
      </c>
      <c r="H1418" s="70">
        <v>119.6900024</v>
      </c>
      <c r="I1418" s="75">
        <f t="shared" si="110"/>
        <v>120.47397425467021</v>
      </c>
      <c r="J1418" s="82">
        <f t="shared" si="111"/>
        <v>-0.78397185467021302</v>
      </c>
      <c r="K1418" s="82">
        <f t="shared" si="112"/>
        <v>0.78397185467021302</v>
      </c>
      <c r="L1418" s="77">
        <f t="shared" si="113"/>
        <v>0.61461186891505359</v>
      </c>
      <c r="M1418" s="67">
        <f t="shared" si="114"/>
        <v>6.5500195417341981E-3</v>
      </c>
    </row>
    <row r="1419" spans="7:13" x14ac:dyDescent="0.3">
      <c r="G1419" s="68">
        <v>45519</v>
      </c>
      <c r="H1419" s="70">
        <v>120.2200012</v>
      </c>
      <c r="I1419" s="75">
        <f t="shared" si="110"/>
        <v>120.39557706920318</v>
      </c>
      <c r="J1419" s="82">
        <f t="shared" si="111"/>
        <v>-0.17557586920318613</v>
      </c>
      <c r="K1419" s="82">
        <f t="shared" si="112"/>
        <v>0.17557586920318613</v>
      </c>
      <c r="L1419" s="77">
        <f t="shared" si="113"/>
        <v>3.0826885846454325E-2</v>
      </c>
      <c r="M1419" s="67">
        <f t="shared" si="114"/>
        <v>1.4604547284199007E-3</v>
      </c>
    </row>
    <row r="1420" spans="7:13" x14ac:dyDescent="0.3">
      <c r="G1420" s="68">
        <v>45520</v>
      </c>
      <c r="H1420" s="70">
        <v>119.58000180000001</v>
      </c>
      <c r="I1420" s="75">
        <f t="shared" si="110"/>
        <v>120.37801948228287</v>
      </c>
      <c r="J1420" s="82">
        <f t="shared" si="111"/>
        <v>-0.79801768228286107</v>
      </c>
      <c r="K1420" s="82">
        <f t="shared" si="112"/>
        <v>0.79801768228286107</v>
      </c>
      <c r="L1420" s="77">
        <f t="shared" si="113"/>
        <v>0.63683222123610939</v>
      </c>
      <c r="M1420" s="67">
        <f t="shared" si="114"/>
        <v>6.6735045180678449E-3</v>
      </c>
    </row>
    <row r="1421" spans="7:13" x14ac:dyDescent="0.3">
      <c r="G1421" s="68">
        <v>45523</v>
      </c>
      <c r="H1421" s="70">
        <v>120.86000060000001</v>
      </c>
      <c r="I1421" s="75">
        <f t="shared" si="110"/>
        <v>120.29821771405459</v>
      </c>
      <c r="J1421" s="82">
        <f t="shared" si="111"/>
        <v>0.56178288594541925</v>
      </c>
      <c r="K1421" s="82">
        <f t="shared" si="112"/>
        <v>0.56178288594541925</v>
      </c>
      <c r="L1421" s="77">
        <f t="shared" si="113"/>
        <v>0.31560001094116391</v>
      </c>
      <c r="M1421" s="67">
        <f t="shared" si="114"/>
        <v>4.6482118414404444E-3</v>
      </c>
    </row>
    <row r="1422" spans="7:13" x14ac:dyDescent="0.3">
      <c r="G1422" s="68">
        <v>45524</v>
      </c>
      <c r="H1422" s="70">
        <v>119</v>
      </c>
      <c r="I1422" s="75">
        <f t="shared" si="110"/>
        <v>120.35439600264914</v>
      </c>
      <c r="J1422" s="82">
        <f t="shared" si="111"/>
        <v>-1.3543960026491391</v>
      </c>
      <c r="K1422" s="82">
        <f t="shared" si="112"/>
        <v>1.3543960026491391</v>
      </c>
      <c r="L1422" s="77">
        <f t="shared" si="113"/>
        <v>1.8343885319919666</v>
      </c>
      <c r="M1422" s="67">
        <f t="shared" si="114"/>
        <v>1.1381479013858312E-2</v>
      </c>
    </row>
    <row r="1423" spans="7:13" x14ac:dyDescent="0.3">
      <c r="G1423" s="68">
        <v>45525</v>
      </c>
      <c r="H1423" s="70">
        <v>121.1999969</v>
      </c>
      <c r="I1423" s="75">
        <f t="shared" si="110"/>
        <v>120.21895640238424</v>
      </c>
      <c r="J1423" s="82">
        <f t="shared" si="111"/>
        <v>0.98104049761576562</v>
      </c>
      <c r="K1423" s="82">
        <f t="shared" si="112"/>
        <v>0.98104049761576562</v>
      </c>
      <c r="L1423" s="77">
        <f t="shared" si="113"/>
        <v>0.96244045796218902</v>
      </c>
      <c r="M1423" s="67">
        <f t="shared" si="114"/>
        <v>8.0943937517193587E-3</v>
      </c>
    </row>
    <row r="1424" spans="7:13" x14ac:dyDescent="0.3">
      <c r="G1424" s="68">
        <v>45526</v>
      </c>
      <c r="H1424" s="70">
        <v>120.2699966</v>
      </c>
      <c r="I1424" s="75">
        <f t="shared" si="110"/>
        <v>120.31706045214581</v>
      </c>
      <c r="J1424" s="82">
        <f t="shared" si="111"/>
        <v>-4.7063852145811325E-2</v>
      </c>
      <c r="K1424" s="82">
        <f t="shared" si="112"/>
        <v>4.7063852145811325E-2</v>
      </c>
      <c r="L1424" s="77">
        <f t="shared" si="113"/>
        <v>2.2150061788027892E-3</v>
      </c>
      <c r="M1424" s="67">
        <f t="shared" si="114"/>
        <v>3.913183127653911E-4</v>
      </c>
    </row>
    <row r="1425" spans="7:13" x14ac:dyDescent="0.3">
      <c r="G1425" s="68">
        <v>45527</v>
      </c>
      <c r="H1425" s="70">
        <v>122.23999790000001</v>
      </c>
      <c r="I1425" s="75">
        <f t="shared" si="110"/>
        <v>120.31235406693123</v>
      </c>
      <c r="J1425" s="82">
        <f t="shared" si="111"/>
        <v>1.9276438330687711</v>
      </c>
      <c r="K1425" s="82">
        <f t="shared" si="112"/>
        <v>1.9276438330687711</v>
      </c>
      <c r="L1425" s="77">
        <f t="shared" si="113"/>
        <v>3.7158107471680641</v>
      </c>
      <c r="M1425" s="67">
        <f t="shared" si="114"/>
        <v>1.5769337910539763E-2</v>
      </c>
    </row>
    <row r="1426" spans="7:13" x14ac:dyDescent="0.3">
      <c r="G1426" s="68">
        <v>45530</v>
      </c>
      <c r="H1426" s="70">
        <v>122.2699966</v>
      </c>
      <c r="I1426" s="75">
        <f t="shared" si="110"/>
        <v>120.50511845023811</v>
      </c>
      <c r="J1426" s="82">
        <f t="shared" si="111"/>
        <v>1.7648781497618842</v>
      </c>
      <c r="K1426" s="82">
        <f t="shared" si="112"/>
        <v>1.7648781497618842</v>
      </c>
      <c r="L1426" s="77">
        <f t="shared" si="113"/>
        <v>3.1147948835069315</v>
      </c>
      <c r="M1426" s="67">
        <f t="shared" si="114"/>
        <v>1.4434270048567942E-2</v>
      </c>
    </row>
    <row r="1427" spans="7:13" x14ac:dyDescent="0.3">
      <c r="G1427" s="68">
        <v>45531</v>
      </c>
      <c r="H1427" s="70">
        <v>124.8799973</v>
      </c>
      <c r="I1427" s="75">
        <f t="shared" si="110"/>
        <v>120.68160626521431</v>
      </c>
      <c r="J1427" s="82">
        <f t="shared" si="111"/>
        <v>4.1983910347856863</v>
      </c>
      <c r="K1427" s="82">
        <f t="shared" si="112"/>
        <v>4.1983910347856863</v>
      </c>
      <c r="L1427" s="77">
        <f t="shared" si="113"/>
        <v>17.626487280968824</v>
      </c>
      <c r="M1427" s="67">
        <f t="shared" si="114"/>
        <v>3.3619403631951282E-2</v>
      </c>
    </row>
    <row r="1428" spans="7:13" x14ac:dyDescent="0.3">
      <c r="G1428" s="68">
        <v>45532</v>
      </c>
      <c r="H1428" s="70">
        <v>126.2799988</v>
      </c>
      <c r="I1428" s="75">
        <f t="shared" si="110"/>
        <v>121.10144536869288</v>
      </c>
      <c r="J1428" s="82">
        <f t="shared" si="111"/>
        <v>5.1785534313071224</v>
      </c>
      <c r="K1428" s="82">
        <f t="shared" si="112"/>
        <v>5.1785534313071224</v>
      </c>
      <c r="L1428" s="77">
        <f t="shared" si="113"/>
        <v>26.817415640902773</v>
      </c>
      <c r="M1428" s="67">
        <f t="shared" si="114"/>
        <v>4.1008500795987675E-2</v>
      </c>
    </row>
    <row r="1429" spans="7:13" x14ac:dyDescent="0.3">
      <c r="G1429" s="68">
        <v>45533</v>
      </c>
      <c r="H1429" s="70">
        <v>127.3799973</v>
      </c>
      <c r="I1429" s="75">
        <f t="shared" si="110"/>
        <v>121.6193007118236</v>
      </c>
      <c r="J1429" s="82">
        <f t="shared" si="111"/>
        <v>5.7606965881764012</v>
      </c>
      <c r="K1429" s="82">
        <f t="shared" si="112"/>
        <v>5.7606965881764012</v>
      </c>
      <c r="L1429" s="77">
        <f t="shared" si="113"/>
        <v>33.185625181027227</v>
      </c>
      <c r="M1429" s="67">
        <f t="shared" si="114"/>
        <v>4.5224499217165558E-2</v>
      </c>
    </row>
    <row r="1430" spans="7:13" x14ac:dyDescent="0.3">
      <c r="G1430" s="68">
        <v>45534</v>
      </c>
      <c r="H1430" s="70">
        <v>128.5599976</v>
      </c>
      <c r="I1430" s="75">
        <f t="shared" si="110"/>
        <v>122.19537037064124</v>
      </c>
      <c r="J1430" s="82">
        <f t="shared" si="111"/>
        <v>6.36462722935876</v>
      </c>
      <c r="K1430" s="82">
        <f t="shared" si="112"/>
        <v>6.36462722935876</v>
      </c>
      <c r="L1430" s="77">
        <f t="shared" si="113"/>
        <v>40.508479768694968</v>
      </c>
      <c r="M1430" s="67">
        <f t="shared" si="114"/>
        <v>4.9507057779835863E-2</v>
      </c>
    </row>
    <row r="1431" spans="7:13" x14ac:dyDescent="0.3">
      <c r="G1431" s="68">
        <v>45538</v>
      </c>
      <c r="H1431" s="70">
        <v>126.5599976</v>
      </c>
      <c r="I1431" s="75">
        <f t="shared" si="110"/>
        <v>122.83183309357712</v>
      </c>
      <c r="J1431" s="82">
        <f t="shared" si="111"/>
        <v>3.7281645064228854</v>
      </c>
      <c r="K1431" s="82">
        <f t="shared" si="112"/>
        <v>3.7281645064228854</v>
      </c>
      <c r="L1431" s="77">
        <f t="shared" si="113"/>
        <v>13.899210586951398</v>
      </c>
      <c r="M1431" s="67">
        <f t="shared" si="114"/>
        <v>2.9457684711767768E-2</v>
      </c>
    </row>
    <row r="1432" spans="7:13" x14ac:dyDescent="0.3">
      <c r="G1432" s="68">
        <v>45539</v>
      </c>
      <c r="H1432" s="70">
        <v>124.3399963</v>
      </c>
      <c r="I1432" s="75">
        <f t="shared" si="110"/>
        <v>123.20464954421941</v>
      </c>
      <c r="J1432" s="82">
        <f t="shared" si="111"/>
        <v>1.1353467557805885</v>
      </c>
      <c r="K1432" s="82">
        <f t="shared" si="112"/>
        <v>1.1353467557805885</v>
      </c>
      <c r="L1432" s="77">
        <f t="shared" si="113"/>
        <v>1.2890122558615074</v>
      </c>
      <c r="M1432" s="67">
        <f t="shared" si="114"/>
        <v>9.1309859221910608E-3</v>
      </c>
    </row>
    <row r="1433" spans="7:13" x14ac:dyDescent="0.3">
      <c r="G1433" s="68">
        <v>45540</v>
      </c>
      <c r="H1433" s="70">
        <v>123.2799988</v>
      </c>
      <c r="I1433" s="75">
        <f t="shared" si="110"/>
        <v>123.31818421979747</v>
      </c>
      <c r="J1433" s="82">
        <f t="shared" si="111"/>
        <v>-3.8185419797471809E-2</v>
      </c>
      <c r="K1433" s="82">
        <f t="shared" si="112"/>
        <v>3.8185419797471809E-2</v>
      </c>
      <c r="L1433" s="77">
        <f t="shared" si="113"/>
        <v>1.4581262851091519E-3</v>
      </c>
      <c r="M1433" s="67">
        <f t="shared" si="114"/>
        <v>3.0974545886734554E-4</v>
      </c>
    </row>
    <row r="1434" spans="7:13" x14ac:dyDescent="0.3">
      <c r="G1434" s="68">
        <v>45541</v>
      </c>
      <c r="H1434" s="70">
        <v>122.51000209999999</v>
      </c>
      <c r="I1434" s="75">
        <f t="shared" si="110"/>
        <v>123.31436567781773</v>
      </c>
      <c r="J1434" s="82">
        <f t="shared" si="111"/>
        <v>-0.80436357781773893</v>
      </c>
      <c r="K1434" s="82">
        <f t="shared" si="112"/>
        <v>0.80436357781773893</v>
      </c>
      <c r="L1434" s="77">
        <f t="shared" si="113"/>
        <v>0.6470007653197537</v>
      </c>
      <c r="M1434" s="67">
        <f t="shared" si="114"/>
        <v>6.565697200471593E-3</v>
      </c>
    </row>
    <row r="1435" spans="7:13" x14ac:dyDescent="0.3">
      <c r="G1435" s="68">
        <v>45544</v>
      </c>
      <c r="H1435" s="70">
        <v>118.4300003</v>
      </c>
      <c r="I1435" s="75">
        <f t="shared" si="110"/>
        <v>123.23392932003597</v>
      </c>
      <c r="J1435" s="82">
        <f t="shared" si="111"/>
        <v>-4.8039290200359659</v>
      </c>
      <c r="K1435" s="82">
        <f t="shared" si="112"/>
        <v>4.8039290200359659</v>
      </c>
      <c r="L1435" s="77">
        <f t="shared" si="113"/>
        <v>23.077734029543716</v>
      </c>
      <c r="M1435" s="67">
        <f t="shared" si="114"/>
        <v>4.0563446828227066E-2</v>
      </c>
    </row>
    <row r="1436" spans="7:13" x14ac:dyDescent="0.3">
      <c r="G1436" s="68">
        <v>45545</v>
      </c>
      <c r="H1436" s="70">
        <v>116.1299973</v>
      </c>
      <c r="I1436" s="75">
        <f t="shared" si="110"/>
        <v>122.75353641803237</v>
      </c>
      <c r="J1436" s="82">
        <f t="shared" si="111"/>
        <v>-6.6235391180323688</v>
      </c>
      <c r="K1436" s="82">
        <f t="shared" si="112"/>
        <v>6.6235391180323688</v>
      </c>
      <c r="L1436" s="77">
        <f t="shared" si="113"/>
        <v>43.871270448105008</v>
      </c>
      <c r="M1436" s="67">
        <f t="shared" si="114"/>
        <v>5.7035557323933297E-2</v>
      </c>
    </row>
    <row r="1437" spans="7:13" x14ac:dyDescent="0.3">
      <c r="G1437" s="68">
        <v>45546</v>
      </c>
      <c r="H1437" s="70">
        <v>118.5199966</v>
      </c>
      <c r="I1437" s="75">
        <f t="shared" si="110"/>
        <v>122.09118250622913</v>
      </c>
      <c r="J1437" s="82">
        <f t="shared" si="111"/>
        <v>-3.5711859062291325</v>
      </c>
      <c r="K1437" s="82">
        <f t="shared" si="112"/>
        <v>3.5711859062291325</v>
      </c>
      <c r="L1437" s="77">
        <f t="shared" si="113"/>
        <v>12.753368776849591</v>
      </c>
      <c r="M1437" s="67">
        <f t="shared" si="114"/>
        <v>3.0131505304389558E-2</v>
      </c>
    </row>
    <row r="1438" spans="7:13" x14ac:dyDescent="0.3">
      <c r="G1438" s="68">
        <v>45547</v>
      </c>
      <c r="H1438" s="70">
        <v>121.48999790000001</v>
      </c>
      <c r="I1438" s="75">
        <f t="shared" si="110"/>
        <v>121.73406391560623</v>
      </c>
      <c r="J1438" s="82">
        <f t="shared" si="111"/>
        <v>-0.24406601560622221</v>
      </c>
      <c r="K1438" s="82">
        <f t="shared" si="112"/>
        <v>0.24406601560622221</v>
      </c>
      <c r="L1438" s="77">
        <f t="shared" si="113"/>
        <v>5.9568219973896705E-2</v>
      </c>
      <c r="M1438" s="67">
        <f t="shared" si="114"/>
        <v>2.0089391705078153E-3</v>
      </c>
    </row>
    <row r="1439" spans="7:13" x14ac:dyDescent="0.3">
      <c r="G1439" s="68">
        <v>45548</v>
      </c>
      <c r="H1439" s="70">
        <v>120.9000015</v>
      </c>
      <c r="I1439" s="75">
        <f t="shared" si="110"/>
        <v>121.70965731404561</v>
      </c>
      <c r="J1439" s="82">
        <f t="shared" si="111"/>
        <v>-0.80965581404561249</v>
      </c>
      <c r="K1439" s="82">
        <f t="shared" si="112"/>
        <v>0.80965581404561249</v>
      </c>
      <c r="L1439" s="77">
        <f t="shared" si="113"/>
        <v>0.65554253721786337</v>
      </c>
      <c r="M1439" s="67">
        <f t="shared" si="114"/>
        <v>6.6969049131534748E-3</v>
      </c>
    </row>
    <row r="1440" spans="7:13" x14ac:dyDescent="0.3">
      <c r="G1440" s="68">
        <v>45551</v>
      </c>
      <c r="H1440" s="70">
        <v>122.4599991</v>
      </c>
      <c r="I1440" s="75">
        <f t="shared" si="110"/>
        <v>121.62869173264104</v>
      </c>
      <c r="J1440" s="82">
        <f t="shared" si="111"/>
        <v>0.83130736735895994</v>
      </c>
      <c r="K1440" s="82">
        <f t="shared" si="112"/>
        <v>0.83130736735895994</v>
      </c>
      <c r="L1440" s="77">
        <f t="shared" si="113"/>
        <v>0.69107193902528474</v>
      </c>
      <c r="M1440" s="67">
        <f t="shared" si="114"/>
        <v>6.7883992607261088E-3</v>
      </c>
    </row>
    <row r="1441" spans="7:13" x14ac:dyDescent="0.3">
      <c r="G1441" s="68">
        <v>45552</v>
      </c>
      <c r="H1441" s="70">
        <v>123.0299988</v>
      </c>
      <c r="I1441" s="75">
        <f t="shared" si="110"/>
        <v>121.71182246937695</v>
      </c>
      <c r="J1441" s="82">
        <f t="shared" si="111"/>
        <v>1.3181763306230465</v>
      </c>
      <c r="K1441" s="82">
        <f t="shared" si="112"/>
        <v>1.3181763306230465</v>
      </c>
      <c r="L1441" s="77">
        <f t="shared" si="113"/>
        <v>1.7375888386148393</v>
      </c>
      <c r="M1441" s="67">
        <f t="shared" si="114"/>
        <v>1.0714267605300884E-2</v>
      </c>
    </row>
    <row r="1442" spans="7:13" x14ac:dyDescent="0.3">
      <c r="G1442" s="68">
        <v>45553</v>
      </c>
      <c r="H1442" s="70">
        <v>123.0400009</v>
      </c>
      <c r="I1442" s="75">
        <f t="shared" si="110"/>
        <v>121.84364010243927</v>
      </c>
      <c r="J1442" s="82">
        <f t="shared" si="111"/>
        <v>1.1963607975607289</v>
      </c>
      <c r="K1442" s="82">
        <f t="shared" si="112"/>
        <v>1.1963607975607289</v>
      </c>
      <c r="L1442" s="77">
        <f t="shared" si="113"/>
        <v>1.4312791579401434</v>
      </c>
      <c r="M1442" s="67">
        <f t="shared" si="114"/>
        <v>9.7233484136030179E-3</v>
      </c>
    </row>
    <row r="1443" spans="7:13" x14ac:dyDescent="0.3">
      <c r="G1443" s="68">
        <v>45554</v>
      </c>
      <c r="H1443" s="70">
        <v>124.63999939999999</v>
      </c>
      <c r="I1443" s="75">
        <f t="shared" si="110"/>
        <v>121.96327618219534</v>
      </c>
      <c r="J1443" s="82">
        <f t="shared" si="111"/>
        <v>2.6767232178046498</v>
      </c>
      <c r="K1443" s="82">
        <f t="shared" si="112"/>
        <v>2.6767232178046498</v>
      </c>
      <c r="L1443" s="77">
        <f t="shared" si="113"/>
        <v>7.1648471847344792</v>
      </c>
      <c r="M1443" s="67">
        <f t="shared" si="114"/>
        <v>2.1475635676267903E-2</v>
      </c>
    </row>
    <row r="1444" spans="7:13" x14ac:dyDescent="0.3">
      <c r="G1444" s="68">
        <v>45555</v>
      </c>
      <c r="H1444" s="70">
        <v>121.9400024</v>
      </c>
      <c r="I1444" s="75">
        <f t="shared" si="110"/>
        <v>122.23094850397581</v>
      </c>
      <c r="J1444" s="82">
        <f t="shared" si="111"/>
        <v>-0.29094610397581278</v>
      </c>
      <c r="K1444" s="82">
        <f t="shared" si="112"/>
        <v>0.29094610397581278</v>
      </c>
      <c r="L1444" s="77">
        <f t="shared" si="113"/>
        <v>8.4649635418704461E-2</v>
      </c>
      <c r="M1444" s="67">
        <f t="shared" si="114"/>
        <v>2.3859775155770603E-3</v>
      </c>
    </row>
    <row r="1445" spans="7:13" x14ac:dyDescent="0.3">
      <c r="G1445" s="68">
        <v>45558</v>
      </c>
      <c r="H1445" s="70">
        <v>121.7300034</v>
      </c>
      <c r="I1445" s="75">
        <f t="shared" si="110"/>
        <v>122.20185389357823</v>
      </c>
      <c r="J1445" s="82">
        <f t="shared" si="111"/>
        <v>-0.47185049357823061</v>
      </c>
      <c r="K1445" s="82">
        <f t="shared" si="112"/>
        <v>0.47185049357823061</v>
      </c>
      <c r="L1445" s="77">
        <f t="shared" si="113"/>
        <v>0.22264288829001985</v>
      </c>
      <c r="M1445" s="67">
        <f t="shared" si="114"/>
        <v>3.8762053758246312E-3</v>
      </c>
    </row>
    <row r="1446" spans="7:13" x14ac:dyDescent="0.3">
      <c r="G1446" s="68">
        <v>45559</v>
      </c>
      <c r="H1446" s="70">
        <v>123.4100037</v>
      </c>
      <c r="I1446" s="75">
        <f t="shared" si="110"/>
        <v>122.15466884422041</v>
      </c>
      <c r="J1446" s="82">
        <f t="shared" si="111"/>
        <v>1.2553348557795942</v>
      </c>
      <c r="K1446" s="82">
        <f t="shared" si="112"/>
        <v>1.2553348557795942</v>
      </c>
      <c r="L1446" s="77">
        <f t="shared" si="113"/>
        <v>1.5758656001351747</v>
      </c>
      <c r="M1446" s="67">
        <f t="shared" si="114"/>
        <v>1.0172067240441986E-2</v>
      </c>
    </row>
    <row r="1447" spans="7:13" x14ac:dyDescent="0.3">
      <c r="G1447" s="68">
        <v>45560</v>
      </c>
      <c r="H1447" s="70">
        <v>123.9100037</v>
      </c>
      <c r="I1447" s="75">
        <f t="shared" si="110"/>
        <v>122.28020232979837</v>
      </c>
      <c r="J1447" s="82">
        <f t="shared" si="111"/>
        <v>1.6298013702016334</v>
      </c>
      <c r="K1447" s="82">
        <f t="shared" si="112"/>
        <v>1.6298013702016334</v>
      </c>
      <c r="L1447" s="77">
        <f t="shared" si="113"/>
        <v>2.6562525063111218</v>
      </c>
      <c r="M1447" s="67">
        <f t="shared" si="114"/>
        <v>1.315310565358036E-2</v>
      </c>
    </row>
    <row r="1448" spans="7:13" x14ac:dyDescent="0.3">
      <c r="G1448" s="68">
        <v>45561</v>
      </c>
      <c r="H1448" s="70">
        <v>130.9499969</v>
      </c>
      <c r="I1448" s="75">
        <f t="shared" si="110"/>
        <v>122.44318246681854</v>
      </c>
      <c r="J1448" s="82">
        <f t="shared" si="111"/>
        <v>8.5068144331814608</v>
      </c>
      <c r="K1448" s="82">
        <f t="shared" si="112"/>
        <v>8.5068144331814608</v>
      </c>
      <c r="L1448" s="77">
        <f t="shared" si="113"/>
        <v>72.365891800584421</v>
      </c>
      <c r="M1448" s="67">
        <f t="shared" si="114"/>
        <v>6.4962311069603859E-2</v>
      </c>
    </row>
    <row r="1449" spans="7:13" x14ac:dyDescent="0.3">
      <c r="G1449" s="68">
        <v>45562</v>
      </c>
      <c r="H1449" s="70">
        <v>133.3999939</v>
      </c>
      <c r="I1449" s="75">
        <f t="shared" si="110"/>
        <v>123.29386391013668</v>
      </c>
      <c r="J1449" s="82">
        <f t="shared" si="111"/>
        <v>10.106129989863319</v>
      </c>
      <c r="K1449" s="82">
        <f t="shared" si="112"/>
        <v>10.106129989863319</v>
      </c>
      <c r="L1449" s="77">
        <f t="shared" si="113"/>
        <v>102.13386337201477</v>
      </c>
      <c r="M1449" s="67">
        <f t="shared" si="114"/>
        <v>7.5758099340237819E-2</v>
      </c>
    </row>
    <row r="1450" spans="7:13" x14ac:dyDescent="0.3">
      <c r="G1450" s="68">
        <v>45565</v>
      </c>
      <c r="H1450" s="70">
        <v>132.6900024</v>
      </c>
      <c r="I1450" s="75">
        <f t="shared" si="110"/>
        <v>124.30447690912301</v>
      </c>
      <c r="J1450" s="82">
        <f t="shared" si="111"/>
        <v>8.3855254908769865</v>
      </c>
      <c r="K1450" s="82">
        <f t="shared" si="112"/>
        <v>8.3855254908769865</v>
      </c>
      <c r="L1450" s="77">
        <f t="shared" si="113"/>
        <v>70.31703775814772</v>
      </c>
      <c r="M1450" s="67">
        <f t="shared" si="114"/>
        <v>6.319636249307195E-2</v>
      </c>
    </row>
    <row r="1451" spans="7:13" x14ac:dyDescent="0.3">
      <c r="G1451" s="68">
        <v>45566</v>
      </c>
      <c r="H1451" s="70">
        <v>129.36000060000001</v>
      </c>
      <c r="I1451" s="75">
        <f t="shared" si="110"/>
        <v>125.14302945821071</v>
      </c>
      <c r="J1451" s="82">
        <f t="shared" si="111"/>
        <v>4.2169711417893012</v>
      </c>
      <c r="K1451" s="82">
        <f t="shared" si="112"/>
        <v>4.2169711417893012</v>
      </c>
      <c r="L1451" s="77">
        <f t="shared" si="113"/>
        <v>17.782845610683761</v>
      </c>
      <c r="M1451" s="67">
        <f t="shared" si="114"/>
        <v>3.2598725434678927E-2</v>
      </c>
    </row>
    <row r="1452" spans="7:13" x14ac:dyDescent="0.3">
      <c r="G1452" s="68">
        <v>45567</v>
      </c>
      <c r="H1452" s="70">
        <v>130.72000120000001</v>
      </c>
      <c r="I1452" s="75">
        <f t="shared" si="110"/>
        <v>125.56472657238963</v>
      </c>
      <c r="J1452" s="82">
        <f t="shared" si="111"/>
        <v>5.1552746276103818</v>
      </c>
      <c r="K1452" s="82">
        <f t="shared" si="112"/>
        <v>5.1552746276103818</v>
      </c>
      <c r="L1452" s="77">
        <f t="shared" si="113"/>
        <v>26.576856486083361</v>
      </c>
      <c r="M1452" s="67">
        <f t="shared" si="114"/>
        <v>3.9437535038902537E-2</v>
      </c>
    </row>
    <row r="1453" spans="7:13" x14ac:dyDescent="0.3">
      <c r="G1453" s="68">
        <v>45568</v>
      </c>
      <c r="H1453" s="70">
        <v>130.38999939999999</v>
      </c>
      <c r="I1453" s="75">
        <f t="shared" si="110"/>
        <v>126.08025403515067</v>
      </c>
      <c r="J1453" s="82">
        <f t="shared" si="111"/>
        <v>4.30974536484932</v>
      </c>
      <c r="K1453" s="82">
        <f t="shared" si="112"/>
        <v>4.30974536484932</v>
      </c>
      <c r="L1453" s="77">
        <f t="shared" si="113"/>
        <v>18.573905109840197</v>
      </c>
      <c r="M1453" s="67">
        <f t="shared" si="114"/>
        <v>3.305272938630998E-2</v>
      </c>
    </row>
    <row r="1454" spans="7:13" x14ac:dyDescent="0.3">
      <c r="G1454" s="68">
        <v>45569</v>
      </c>
      <c r="H1454" s="70">
        <v>131.2400055</v>
      </c>
      <c r="I1454" s="75">
        <f t="shared" si="110"/>
        <v>126.5112285716356</v>
      </c>
      <c r="J1454" s="82">
        <f t="shared" si="111"/>
        <v>4.7287769283643968</v>
      </c>
      <c r="K1454" s="82">
        <f t="shared" si="112"/>
        <v>4.7287769283643968</v>
      </c>
      <c r="L1454" s="77">
        <f t="shared" si="113"/>
        <v>22.361331238231418</v>
      </c>
      <c r="M1454" s="67">
        <f t="shared" si="114"/>
        <v>3.6031520345862808E-2</v>
      </c>
    </row>
    <row r="1455" spans="7:13" x14ac:dyDescent="0.3">
      <c r="G1455" s="68">
        <v>45572</v>
      </c>
      <c r="H1455" s="70">
        <v>130.2599945</v>
      </c>
      <c r="I1455" s="75">
        <f t="shared" si="110"/>
        <v>126.98410626447205</v>
      </c>
      <c r="J1455" s="82">
        <f t="shared" si="111"/>
        <v>3.2758882355279582</v>
      </c>
      <c r="K1455" s="82">
        <f t="shared" si="112"/>
        <v>3.2758882355279582</v>
      </c>
      <c r="L1455" s="77">
        <f t="shared" si="113"/>
        <v>10.731443731670479</v>
      </c>
      <c r="M1455" s="67">
        <f t="shared" si="114"/>
        <v>2.5148843649981562E-2</v>
      </c>
    </row>
    <row r="1456" spans="7:13" x14ac:dyDescent="0.3">
      <c r="G1456" s="68">
        <v>45573</v>
      </c>
      <c r="H1456" s="70">
        <v>129.6000061</v>
      </c>
      <c r="I1456" s="75">
        <f t="shared" si="110"/>
        <v>127.31169508802485</v>
      </c>
      <c r="J1456" s="82">
        <f t="shared" si="111"/>
        <v>2.2883110119751535</v>
      </c>
      <c r="K1456" s="82">
        <f t="shared" si="112"/>
        <v>2.2883110119751535</v>
      </c>
      <c r="L1456" s="77">
        <f t="shared" si="113"/>
        <v>5.2363672875267513</v>
      </c>
      <c r="M1456" s="67">
        <f t="shared" si="114"/>
        <v>1.7656719940348471E-2</v>
      </c>
    </row>
    <row r="1457" spans="7:13" x14ac:dyDescent="0.3">
      <c r="G1457" s="68">
        <v>45574</v>
      </c>
      <c r="H1457" s="70">
        <v>129.5500031</v>
      </c>
      <c r="I1457" s="75">
        <f t="shared" si="110"/>
        <v>127.54052618922236</v>
      </c>
      <c r="J1457" s="82">
        <f t="shared" si="111"/>
        <v>2.0094769107776358</v>
      </c>
      <c r="K1457" s="82">
        <f t="shared" si="112"/>
        <v>2.0094769107776358</v>
      </c>
      <c r="L1457" s="77">
        <f t="shared" si="113"/>
        <v>4.0379974549484308</v>
      </c>
      <c r="M1457" s="67">
        <f t="shared" si="114"/>
        <v>1.5511206967911187E-2</v>
      </c>
    </row>
    <row r="1458" spans="7:13" x14ac:dyDescent="0.3">
      <c r="G1458" s="68">
        <v>45575</v>
      </c>
      <c r="H1458" s="70">
        <v>127.51000209999999</v>
      </c>
      <c r="I1458" s="75">
        <f t="shared" si="110"/>
        <v>127.74147388030013</v>
      </c>
      <c r="J1458" s="82">
        <f t="shared" si="111"/>
        <v>-0.23147178030014004</v>
      </c>
      <c r="K1458" s="82">
        <f t="shared" si="112"/>
        <v>0.23147178030014004</v>
      </c>
      <c r="L1458" s="77">
        <f t="shared" si="113"/>
        <v>5.3579185075316296E-2</v>
      </c>
      <c r="M1458" s="67">
        <f t="shared" si="114"/>
        <v>1.8153225353930102E-3</v>
      </c>
    </row>
    <row r="1459" spans="7:13" x14ac:dyDescent="0.3">
      <c r="G1459" s="68">
        <v>45576</v>
      </c>
      <c r="H1459" s="70">
        <v>128.07000729999999</v>
      </c>
      <c r="I1459" s="75">
        <f t="shared" si="110"/>
        <v>127.71832670227012</v>
      </c>
      <c r="J1459" s="82">
        <f t="shared" si="111"/>
        <v>0.35168059772986737</v>
      </c>
      <c r="K1459" s="82">
        <f t="shared" si="112"/>
        <v>0.35168059772986737</v>
      </c>
      <c r="L1459" s="77">
        <f t="shared" si="113"/>
        <v>0.1236792428196368</v>
      </c>
      <c r="M1459" s="67">
        <f t="shared" si="114"/>
        <v>2.7460027928792614E-3</v>
      </c>
    </row>
    <row r="1460" spans="7:13" x14ac:dyDescent="0.3">
      <c r="G1460" s="68">
        <v>45579</v>
      </c>
      <c r="H1460" s="70">
        <v>129.4499969</v>
      </c>
      <c r="I1460" s="75">
        <f t="shared" si="110"/>
        <v>127.7534947620431</v>
      </c>
      <c r="J1460" s="82">
        <f t="shared" si="111"/>
        <v>1.6965021379568981</v>
      </c>
      <c r="K1460" s="82">
        <f t="shared" si="112"/>
        <v>1.6965021379568981</v>
      </c>
      <c r="L1460" s="77">
        <f t="shared" si="113"/>
        <v>2.878119504092326</v>
      </c>
      <c r="M1460" s="67">
        <f t="shared" si="114"/>
        <v>1.3105462947731426E-2</v>
      </c>
    </row>
    <row r="1461" spans="7:13" x14ac:dyDescent="0.3">
      <c r="G1461" s="68">
        <v>45580</v>
      </c>
      <c r="H1461" s="70">
        <v>129.63999939999999</v>
      </c>
      <c r="I1461" s="75">
        <f t="shared" si="110"/>
        <v>127.9231449758388</v>
      </c>
      <c r="J1461" s="82">
        <f t="shared" si="111"/>
        <v>1.7168544241611983</v>
      </c>
      <c r="K1461" s="82">
        <f t="shared" si="112"/>
        <v>1.7168544241611983</v>
      </c>
      <c r="L1461" s="77">
        <f t="shared" si="113"/>
        <v>2.9475891137618797</v>
      </c>
      <c r="M1461" s="67">
        <f t="shared" si="114"/>
        <v>1.3243246159419516E-2</v>
      </c>
    </row>
    <row r="1462" spans="7:13" x14ac:dyDescent="0.3">
      <c r="G1462" s="68">
        <v>45581</v>
      </c>
      <c r="H1462" s="70">
        <v>121.2799988</v>
      </c>
      <c r="I1462" s="75">
        <f t="shared" si="110"/>
        <v>128.09483041825493</v>
      </c>
      <c r="J1462" s="82">
        <f t="shared" si="111"/>
        <v>-6.814831618254928</v>
      </c>
      <c r="K1462" s="82">
        <f t="shared" si="112"/>
        <v>6.814831618254928</v>
      </c>
      <c r="L1462" s="77">
        <f t="shared" si="113"/>
        <v>46.441929985167079</v>
      </c>
      <c r="M1462" s="67">
        <f t="shared" si="114"/>
        <v>5.6190894505969667E-2</v>
      </c>
    </row>
    <row r="1463" spans="7:13" x14ac:dyDescent="0.3">
      <c r="G1463" s="68">
        <v>45582</v>
      </c>
      <c r="H1463" s="70">
        <v>122.33000180000001</v>
      </c>
      <c r="I1463" s="75">
        <f t="shared" si="110"/>
        <v>127.41334725642945</v>
      </c>
      <c r="J1463" s="82">
        <f t="shared" si="111"/>
        <v>-5.0833454564294414</v>
      </c>
      <c r="K1463" s="82">
        <f t="shared" si="112"/>
        <v>5.0833454564294414</v>
      </c>
      <c r="L1463" s="77">
        <f t="shared" si="113"/>
        <v>25.840401029401846</v>
      </c>
      <c r="M1463" s="67">
        <f t="shared" si="114"/>
        <v>4.1554364273944128E-2</v>
      </c>
    </row>
    <row r="1464" spans="7:13" x14ac:dyDescent="0.3">
      <c r="G1464" s="68">
        <v>45583</v>
      </c>
      <c r="H1464" s="70">
        <v>123.76000209999999</v>
      </c>
      <c r="I1464" s="75">
        <f t="shared" si="110"/>
        <v>126.90501271078651</v>
      </c>
      <c r="J1464" s="82">
        <f t="shared" si="111"/>
        <v>-3.1450106107865139</v>
      </c>
      <c r="K1464" s="82">
        <f t="shared" si="112"/>
        <v>3.1450106107865139</v>
      </c>
      <c r="L1464" s="77">
        <f t="shared" si="113"/>
        <v>9.8910917419597606</v>
      </c>
      <c r="M1464" s="67">
        <f t="shared" si="114"/>
        <v>2.5412173217687059E-2</v>
      </c>
    </row>
    <row r="1465" spans="7:13" x14ac:dyDescent="0.3">
      <c r="G1465" s="68">
        <v>45586</v>
      </c>
      <c r="H1465" s="70">
        <v>120.41999819999999</v>
      </c>
      <c r="I1465" s="75">
        <f t="shared" si="110"/>
        <v>126.59051164970786</v>
      </c>
      <c r="J1465" s="82">
        <f t="shared" si="111"/>
        <v>-6.1705134497078689</v>
      </c>
      <c r="K1465" s="82">
        <f t="shared" si="112"/>
        <v>6.1705134497078689</v>
      </c>
      <c r="L1465" s="77">
        <f t="shared" si="113"/>
        <v>38.075236233025706</v>
      </c>
      <c r="M1465" s="67">
        <f t="shared" si="114"/>
        <v>5.1241600580823367E-2</v>
      </c>
    </row>
    <row r="1466" spans="7:13" x14ac:dyDescent="0.3">
      <c r="G1466" s="68">
        <v>45587</v>
      </c>
      <c r="H1466" s="70">
        <v>118.9300003</v>
      </c>
      <c r="I1466" s="75">
        <f t="shared" si="110"/>
        <v>125.97346030473707</v>
      </c>
      <c r="J1466" s="82">
        <f t="shared" si="111"/>
        <v>-7.0434600047370708</v>
      </c>
      <c r="K1466" s="82">
        <f t="shared" si="112"/>
        <v>7.0434600047370708</v>
      </c>
      <c r="L1466" s="77">
        <f t="shared" si="113"/>
        <v>49.610328838330737</v>
      </c>
      <c r="M1466" s="67">
        <f t="shared" si="114"/>
        <v>5.9223576784410981E-2</v>
      </c>
    </row>
    <row r="1467" spans="7:13" x14ac:dyDescent="0.3">
      <c r="G1467" s="68">
        <v>45588</v>
      </c>
      <c r="H1467" s="70">
        <v>116.01000209999999</v>
      </c>
      <c r="I1467" s="75">
        <f t="shared" si="110"/>
        <v>125.26911430426337</v>
      </c>
      <c r="J1467" s="82">
        <f t="shared" si="111"/>
        <v>-9.2591122042633742</v>
      </c>
      <c r="K1467" s="82">
        <f t="shared" si="112"/>
        <v>9.2591122042633742</v>
      </c>
      <c r="L1467" s="77">
        <f t="shared" si="113"/>
        <v>85.731158811138954</v>
      </c>
      <c r="M1467" s="67">
        <f t="shared" si="114"/>
        <v>7.9813050915058775E-2</v>
      </c>
    </row>
    <row r="1468" spans="7:13" x14ac:dyDescent="0.3">
      <c r="G1468" s="68">
        <v>45589</v>
      </c>
      <c r="H1468" s="70">
        <v>116.8799973</v>
      </c>
      <c r="I1468" s="75">
        <f t="shared" si="110"/>
        <v>124.34320308383703</v>
      </c>
      <c r="J1468" s="82">
        <f t="shared" si="111"/>
        <v>-7.4632057838370258</v>
      </c>
      <c r="K1468" s="82">
        <f t="shared" si="112"/>
        <v>7.4632057838370258</v>
      </c>
      <c r="L1468" s="77">
        <f t="shared" si="113"/>
        <v>55.699440571898435</v>
      </c>
      <c r="M1468" s="67">
        <f t="shared" si="114"/>
        <v>6.3853575943203983E-2</v>
      </c>
    </row>
    <row r="1469" spans="7:13" x14ac:dyDescent="0.3">
      <c r="G1469" s="68">
        <v>45590</v>
      </c>
      <c r="H1469" s="70">
        <v>116.88999939999999</v>
      </c>
      <c r="I1469" s="75">
        <f t="shared" si="110"/>
        <v>123.59688250545332</v>
      </c>
      <c r="J1469" s="82">
        <f t="shared" si="111"/>
        <v>-6.7068831054533291</v>
      </c>
      <c r="K1469" s="82">
        <f t="shared" si="112"/>
        <v>6.7068831054533291</v>
      </c>
      <c r="L1469" s="77">
        <f t="shared" si="113"/>
        <v>44.982280990215294</v>
      </c>
      <c r="M1469" s="67">
        <f t="shared" si="114"/>
        <v>5.7377732396954137E-2</v>
      </c>
    </row>
    <row r="1470" spans="7:13" x14ac:dyDescent="0.3">
      <c r="G1470" s="68">
        <v>45593</v>
      </c>
      <c r="H1470" s="70">
        <v>115.3199997</v>
      </c>
      <c r="I1470" s="75">
        <f t="shared" si="110"/>
        <v>122.92619419490799</v>
      </c>
      <c r="J1470" s="82">
        <f t="shared" si="111"/>
        <v>-7.6061944949079958</v>
      </c>
      <c r="K1470" s="82">
        <f t="shared" si="112"/>
        <v>7.6061944949079958</v>
      </c>
      <c r="L1470" s="77">
        <f t="shared" si="113"/>
        <v>57.854194694368701</v>
      </c>
      <c r="M1470" s="67">
        <f t="shared" si="114"/>
        <v>6.5957288542275255E-2</v>
      </c>
    </row>
    <row r="1471" spans="7:13" x14ac:dyDescent="0.3">
      <c r="G1471" s="68">
        <v>45594</v>
      </c>
      <c r="H1471" s="70">
        <v>119.4599991</v>
      </c>
      <c r="I1471" s="75">
        <f t="shared" si="110"/>
        <v>122.1655747454172</v>
      </c>
      <c r="J1471" s="82">
        <f t="shared" si="111"/>
        <v>-2.7055756454171984</v>
      </c>
      <c r="K1471" s="82">
        <f t="shared" si="112"/>
        <v>2.7055756454171984</v>
      </c>
      <c r="L1471" s="77">
        <f t="shared" si="113"/>
        <v>7.3201395730746901</v>
      </c>
      <c r="M1471" s="67">
        <f t="shared" si="114"/>
        <v>2.2648381598867753E-2</v>
      </c>
    </row>
    <row r="1472" spans="7:13" x14ac:dyDescent="0.3">
      <c r="G1472" s="68">
        <v>45595</v>
      </c>
      <c r="H1472" s="70">
        <v>120.0500031</v>
      </c>
      <c r="I1472" s="75">
        <f t="shared" si="110"/>
        <v>121.89501718087548</v>
      </c>
      <c r="J1472" s="82">
        <f t="shared" si="111"/>
        <v>-1.8450140808754867</v>
      </c>
      <c r="K1472" s="82">
        <f t="shared" si="112"/>
        <v>1.8450140808754867</v>
      </c>
      <c r="L1472" s="77">
        <f t="shared" si="113"/>
        <v>3.4040769586288171</v>
      </c>
      <c r="M1472" s="67">
        <f t="shared" si="114"/>
        <v>1.5368713313056856E-2</v>
      </c>
    </row>
    <row r="1473" spans="7:13" x14ac:dyDescent="0.3">
      <c r="G1473" s="68">
        <v>45596</v>
      </c>
      <c r="H1473" s="70">
        <v>119.5400009</v>
      </c>
      <c r="I1473" s="75">
        <f t="shared" si="110"/>
        <v>121.71051577278794</v>
      </c>
      <c r="J1473" s="82">
        <f t="shared" si="111"/>
        <v>-2.1705148727879475</v>
      </c>
      <c r="K1473" s="82">
        <f t="shared" si="112"/>
        <v>2.1705148727879475</v>
      </c>
      <c r="L1473" s="77">
        <f t="shared" si="113"/>
        <v>4.7111348129936799</v>
      </c>
      <c r="M1473" s="67">
        <f t="shared" si="114"/>
        <v>1.8157226505324107E-2</v>
      </c>
    </row>
    <row r="1474" spans="7:13" x14ac:dyDescent="0.3">
      <c r="G1474" s="269">
        <v>45597</v>
      </c>
      <c r="H1474" s="270"/>
      <c r="I1474" s="271">
        <f>alpha*H1473+(1-alpha)*I1473</f>
        <v>121.49346428550916</v>
      </c>
      <c r="J1474" s="272"/>
      <c r="K1474" s="273"/>
      <c r="L1474" s="273"/>
      <c r="M1474" s="274"/>
    </row>
  </sheetData>
  <mergeCells count="19">
    <mergeCell ref="A8:C8"/>
    <mergeCell ref="A1:F1"/>
    <mergeCell ref="A3:C3"/>
    <mergeCell ref="A4:B4"/>
    <mergeCell ref="A6:D6"/>
    <mergeCell ref="A7:C7"/>
    <mergeCell ref="A23:C23"/>
    <mergeCell ref="A9:C9"/>
    <mergeCell ref="A10:C10"/>
    <mergeCell ref="A12:C12"/>
    <mergeCell ref="A13:B13"/>
    <mergeCell ref="A15:D15"/>
    <mergeCell ref="A17:C17"/>
    <mergeCell ref="A16:C16"/>
    <mergeCell ref="A18:C18"/>
    <mergeCell ref="A19:C19"/>
    <mergeCell ref="A20:C20"/>
    <mergeCell ref="A21:C21"/>
    <mergeCell ref="A22:C22"/>
  </mergeCells>
  <pageMargins left="0.7" right="0.7" top="0.75" bottom="0.75" header="0.3" footer="0.3"/>
  <drawing r:id="rId1"/>
  <legacy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E8F620-BDC6-4A96-A812-DE07DA00D3EC}">
  <dimension ref="A1:N75"/>
  <sheetViews>
    <sheetView zoomScale="85" zoomScaleNormal="85" workbookViewId="0">
      <selection activeCell="C5" sqref="C5"/>
    </sheetView>
  </sheetViews>
  <sheetFormatPr defaultRowHeight="15.6" x14ac:dyDescent="0.3"/>
  <cols>
    <col min="4" max="4" width="14.796875" customWidth="1"/>
    <col min="6" max="6" width="12.69921875" bestFit="1" customWidth="1"/>
    <col min="8" max="8" width="12" bestFit="1" customWidth="1"/>
    <col min="9" max="9" width="14" bestFit="1" customWidth="1"/>
    <col min="10" max="10" width="12.19921875" bestFit="1" customWidth="1"/>
    <col min="12" max="12" width="11.796875" bestFit="1" customWidth="1"/>
    <col min="13" max="13" width="10.8984375" bestFit="1" customWidth="1"/>
    <col min="14" max="14" width="14.59765625" bestFit="1" customWidth="1"/>
  </cols>
  <sheetData>
    <row r="1" spans="1:14" x14ac:dyDescent="0.3">
      <c r="A1" s="216" t="s">
        <v>134</v>
      </c>
      <c r="B1" s="216"/>
      <c r="C1" s="216"/>
      <c r="D1" s="216"/>
      <c r="E1" s="216"/>
      <c r="F1" s="216"/>
    </row>
    <row r="3" spans="1:14" x14ac:dyDescent="0.3">
      <c r="A3" s="216" t="s">
        <v>58</v>
      </c>
      <c r="B3" s="216"/>
      <c r="C3" s="216"/>
      <c r="H3" s="201" t="s">
        <v>0</v>
      </c>
      <c r="I3" s="201" t="s">
        <v>1</v>
      </c>
      <c r="J3" s="202" t="s">
        <v>64</v>
      </c>
      <c r="K3" s="203" t="s">
        <v>65</v>
      </c>
      <c r="L3" s="203" t="s">
        <v>66</v>
      </c>
      <c r="M3" s="203" t="s">
        <v>28</v>
      </c>
      <c r="N3" s="203" t="s">
        <v>30</v>
      </c>
    </row>
    <row r="4" spans="1:14" ht="16.2" thickBot="1" x14ac:dyDescent="0.35">
      <c r="A4" s="234" t="s">
        <v>59</v>
      </c>
      <c r="B4" s="234"/>
      <c r="C4" s="53">
        <v>0.1</v>
      </c>
      <c r="H4" s="81">
        <v>43466</v>
      </c>
      <c r="I4" s="76">
        <v>2264.6487809400001</v>
      </c>
      <c r="J4" s="116">
        <f>I4</f>
        <v>2264.6487809400001</v>
      </c>
      <c r="K4" s="120">
        <f>I4-J4</f>
        <v>0</v>
      </c>
      <c r="L4" s="120">
        <f>ABS(K4)</f>
        <v>0</v>
      </c>
      <c r="M4" s="120">
        <f>K4^2</f>
        <v>0</v>
      </c>
      <c r="N4" s="120">
        <f>L4/I4</f>
        <v>0</v>
      </c>
    </row>
    <row r="5" spans="1:14" x14ac:dyDescent="0.3">
      <c r="F5" s="14"/>
      <c r="H5" s="81">
        <v>43497</v>
      </c>
      <c r="I5" s="76">
        <v>2083.6807403999996</v>
      </c>
      <c r="J5" s="82">
        <f t="shared" ref="J5:J68" si="0">alpha*I4+(1-alpha)*J4</f>
        <v>2264.6487809400001</v>
      </c>
      <c r="K5" s="82">
        <f t="shared" ref="K5:K68" si="1">I5-J5</f>
        <v>-180.9680405400004</v>
      </c>
      <c r="L5" s="77">
        <f t="shared" ref="L5:L68" si="2">ABS(K5)</f>
        <v>180.9680405400004</v>
      </c>
      <c r="M5" s="77">
        <f t="shared" ref="M5:M68" si="3">K5^2</f>
        <v>32749.43169688723</v>
      </c>
      <c r="N5" s="83">
        <f t="shared" ref="N5:N68" si="4">L5/I5</f>
        <v>8.6850176723935343E-2</v>
      </c>
    </row>
    <row r="6" spans="1:14" x14ac:dyDescent="0.3">
      <c r="A6" s="216" t="s">
        <v>17</v>
      </c>
      <c r="B6" s="216"/>
      <c r="C6" s="216"/>
      <c r="D6" s="216"/>
      <c r="H6" s="81">
        <v>43525</v>
      </c>
      <c r="I6" s="76">
        <v>2400.5126569000004</v>
      </c>
      <c r="J6" s="82">
        <f t="shared" si="0"/>
        <v>2246.5519768859999</v>
      </c>
      <c r="K6" s="82">
        <f t="shared" si="1"/>
        <v>153.96068001400045</v>
      </c>
      <c r="L6" s="77">
        <f t="shared" si="2"/>
        <v>153.96068001400045</v>
      </c>
      <c r="M6" s="77">
        <f t="shared" si="3"/>
        <v>23703.890990373435</v>
      </c>
      <c r="N6" s="83">
        <f t="shared" si="4"/>
        <v>6.4136583313342668E-2</v>
      </c>
    </row>
    <row r="7" spans="1:14" x14ac:dyDescent="0.3">
      <c r="A7" s="217" t="s">
        <v>53</v>
      </c>
      <c r="B7" s="217"/>
      <c r="C7" s="217"/>
      <c r="D7" s="103">
        <f>AVERAGE(K5:K73)</f>
        <v>7.8859843571799235</v>
      </c>
      <c r="H7" s="81">
        <v>43556</v>
      </c>
      <c r="I7" s="76">
        <v>2549.0951004999997</v>
      </c>
      <c r="J7" s="82">
        <f t="shared" si="0"/>
        <v>2261.9480448874001</v>
      </c>
      <c r="K7" s="82">
        <f t="shared" si="1"/>
        <v>287.14705561259962</v>
      </c>
      <c r="L7" s="77">
        <f t="shared" si="2"/>
        <v>287.14705561259962</v>
      </c>
      <c r="M7" s="77">
        <f t="shared" si="3"/>
        <v>82453.431546985375</v>
      </c>
      <c r="N7" s="83">
        <f t="shared" si="4"/>
        <v>0.11264666255734293</v>
      </c>
    </row>
    <row r="8" spans="1:14" x14ac:dyDescent="0.3">
      <c r="A8" s="217" t="s">
        <v>54</v>
      </c>
      <c r="B8" s="217"/>
      <c r="C8" s="217"/>
      <c r="D8" s="103">
        <f>AVERAGE(L5:L73)</f>
        <v>462.03886328202589</v>
      </c>
      <c r="H8" s="81">
        <v>43586</v>
      </c>
      <c r="I8" s="76">
        <v>2981.5548019000007</v>
      </c>
      <c r="J8" s="82">
        <f t="shared" si="0"/>
        <v>2290.6627504486601</v>
      </c>
      <c r="K8" s="82">
        <f t="shared" si="1"/>
        <v>690.89205145134065</v>
      </c>
      <c r="L8" s="77">
        <f t="shared" si="2"/>
        <v>690.89205145134065</v>
      </c>
      <c r="M8" s="77">
        <f t="shared" si="3"/>
        <v>477331.82675864192</v>
      </c>
      <c r="N8" s="83">
        <f t="shared" si="4"/>
        <v>0.23172207031414233</v>
      </c>
    </row>
    <row r="9" spans="1:14" x14ac:dyDescent="0.3">
      <c r="A9" s="217" t="s">
        <v>55</v>
      </c>
      <c r="B9" s="217"/>
      <c r="C9" s="217"/>
      <c r="D9" s="103">
        <f>SQRT(AVERAGE(M5:M73))</f>
        <v>566.59333287102925</v>
      </c>
      <c r="H9" s="81">
        <v>43617</v>
      </c>
      <c r="I9" s="76">
        <v>2874.5814666999995</v>
      </c>
      <c r="J9" s="82">
        <f t="shared" si="0"/>
        <v>2359.7519555937943</v>
      </c>
      <c r="K9" s="82">
        <f t="shared" si="1"/>
        <v>514.82951110620525</v>
      </c>
      <c r="L9" s="77">
        <f t="shared" si="2"/>
        <v>514.82951110620525</v>
      </c>
      <c r="M9" s="77">
        <f t="shared" si="3"/>
        <v>265049.42550585431</v>
      </c>
      <c r="N9" s="83">
        <f t="shared" si="4"/>
        <v>0.17909720669605031</v>
      </c>
    </row>
    <row r="10" spans="1:14" x14ac:dyDescent="0.3">
      <c r="A10" s="217" t="s">
        <v>56</v>
      </c>
      <c r="B10" s="217"/>
      <c r="C10" s="217"/>
      <c r="D10" s="59">
        <f>AVERAGE(N5:N73)</f>
        <v>0.20794860727942371</v>
      </c>
      <c r="H10" s="81">
        <v>43647</v>
      </c>
      <c r="I10" s="76">
        <v>3340.2207796000002</v>
      </c>
      <c r="J10" s="82">
        <f t="shared" si="0"/>
        <v>2411.2349067044152</v>
      </c>
      <c r="K10" s="82">
        <f t="shared" si="1"/>
        <v>928.98587289558509</v>
      </c>
      <c r="L10" s="77">
        <f t="shared" si="2"/>
        <v>928.98587289558509</v>
      </c>
      <c r="M10" s="77">
        <f t="shared" si="3"/>
        <v>863014.75203957222</v>
      </c>
      <c r="N10" s="83">
        <f t="shared" si="4"/>
        <v>0.27812109863193935</v>
      </c>
    </row>
    <row r="11" spans="1:14" x14ac:dyDescent="0.3">
      <c r="D11" s="20"/>
      <c r="H11" s="81">
        <v>43678</v>
      </c>
      <c r="I11" s="76">
        <v>3134.9280242999998</v>
      </c>
      <c r="J11" s="82">
        <f t="shared" si="0"/>
        <v>2504.1334939939738</v>
      </c>
      <c r="K11" s="82">
        <f t="shared" si="1"/>
        <v>630.79453030602599</v>
      </c>
      <c r="L11" s="77">
        <f t="shared" si="2"/>
        <v>630.79453030602599</v>
      </c>
      <c r="M11" s="77">
        <f t="shared" si="3"/>
        <v>397901.73946399993</v>
      </c>
      <c r="N11" s="83">
        <f t="shared" si="4"/>
        <v>0.20121499613914628</v>
      </c>
    </row>
    <row r="12" spans="1:14" x14ac:dyDescent="0.3">
      <c r="A12" s="216" t="s">
        <v>60</v>
      </c>
      <c r="B12" s="216"/>
      <c r="C12" s="216"/>
      <c r="H12" s="81">
        <v>43709</v>
      </c>
      <c r="I12" s="76">
        <v>2915.9560545999993</v>
      </c>
      <c r="J12" s="82">
        <f t="shared" si="0"/>
        <v>2567.2129470245764</v>
      </c>
      <c r="K12" s="82">
        <f t="shared" si="1"/>
        <v>348.74310757542298</v>
      </c>
      <c r="L12" s="77">
        <f t="shared" si="2"/>
        <v>348.74310757542298</v>
      </c>
      <c r="M12" s="77">
        <f t="shared" si="3"/>
        <v>121621.75508136305</v>
      </c>
      <c r="N12" s="83">
        <f t="shared" si="4"/>
        <v>0.11959820417227185</v>
      </c>
    </row>
    <row r="13" spans="1:14" x14ac:dyDescent="0.3">
      <c r="A13" s="229" t="s">
        <v>61</v>
      </c>
      <c r="B13" s="229"/>
      <c r="C13" s="36">
        <f>J4</f>
        <v>2264.6487809400001</v>
      </c>
      <c r="H13" s="81">
        <v>43739</v>
      </c>
      <c r="I13" s="76">
        <v>3403.6071625</v>
      </c>
      <c r="J13" s="82">
        <f t="shared" si="0"/>
        <v>2602.0872577821187</v>
      </c>
      <c r="K13" s="82">
        <f t="shared" si="1"/>
        <v>801.51990471788122</v>
      </c>
      <c r="L13" s="77">
        <f t="shared" si="2"/>
        <v>801.51990471788122</v>
      </c>
      <c r="M13" s="77">
        <f t="shared" si="3"/>
        <v>642434.15765896137</v>
      </c>
      <c r="N13" s="83">
        <f t="shared" si="4"/>
        <v>0.23549130861775275</v>
      </c>
    </row>
    <row r="14" spans="1:14" x14ac:dyDescent="0.3">
      <c r="A14" s="235" t="s">
        <v>139</v>
      </c>
      <c r="B14" s="235"/>
      <c r="C14" s="235"/>
      <c r="D14" s="235"/>
      <c r="H14" s="81">
        <v>43770</v>
      </c>
      <c r="I14" s="76">
        <v>2917.2854004000001</v>
      </c>
      <c r="J14" s="82">
        <f t="shared" si="0"/>
        <v>2682.2392482539071</v>
      </c>
      <c r="K14" s="82">
        <f t="shared" si="1"/>
        <v>235.04615214609294</v>
      </c>
      <c r="L14" s="77">
        <f t="shared" si="2"/>
        <v>235.04615214609294</v>
      </c>
      <c r="M14" s="77">
        <f t="shared" si="3"/>
        <v>55246.693638684272</v>
      </c>
      <c r="N14" s="83">
        <f t="shared" si="4"/>
        <v>8.0570160229734414E-2</v>
      </c>
    </row>
    <row r="15" spans="1:14" x14ac:dyDescent="0.3">
      <c r="A15" s="223" t="s">
        <v>62</v>
      </c>
      <c r="B15" s="224"/>
      <c r="C15" s="224"/>
      <c r="D15" s="230"/>
      <c r="H15" s="81">
        <v>43800</v>
      </c>
      <c r="I15" s="76">
        <v>3190.7811280000001</v>
      </c>
      <c r="J15" s="82">
        <f t="shared" si="0"/>
        <v>2705.7438634685168</v>
      </c>
      <c r="K15" s="82">
        <f t="shared" si="1"/>
        <v>485.03726453148329</v>
      </c>
      <c r="L15" s="77">
        <f t="shared" si="2"/>
        <v>485.03726453148329</v>
      </c>
      <c r="M15" s="77">
        <f t="shared" si="3"/>
        <v>235261.14798418409</v>
      </c>
      <c r="N15" s="83">
        <f t="shared" si="4"/>
        <v>0.15201207637689251</v>
      </c>
    </row>
    <row r="16" spans="1:14" x14ac:dyDescent="0.3">
      <c r="A16" s="231" t="s">
        <v>48</v>
      </c>
      <c r="B16" s="232"/>
      <c r="C16" s="233"/>
      <c r="D16" s="84">
        <v>5.3204486221381453</v>
      </c>
      <c r="H16" s="81">
        <v>43831</v>
      </c>
      <c r="I16" s="76">
        <v>3414.3964080999995</v>
      </c>
      <c r="J16" s="82">
        <f t="shared" si="0"/>
        <v>2754.2475899216652</v>
      </c>
      <c r="K16" s="82">
        <f t="shared" si="1"/>
        <v>660.1488181783343</v>
      </c>
      <c r="L16" s="77">
        <f t="shared" si="2"/>
        <v>660.1488181783343</v>
      </c>
      <c r="M16" s="77">
        <f t="shared" si="3"/>
        <v>435796.46214225149</v>
      </c>
      <c r="N16" s="83">
        <f t="shared" si="4"/>
        <v>0.19334275792121208</v>
      </c>
    </row>
    <row r="17" spans="1:14" x14ac:dyDescent="0.3">
      <c r="A17" s="226" t="s">
        <v>63</v>
      </c>
      <c r="B17" s="227"/>
      <c r="C17" s="228"/>
      <c r="D17" s="51">
        <v>7.5321920049294194E-2</v>
      </c>
      <c r="H17" s="81">
        <v>43862</v>
      </c>
      <c r="I17" s="76">
        <v>2799.9628449000002</v>
      </c>
      <c r="J17" s="82">
        <f t="shared" si="0"/>
        <v>2820.2624717394988</v>
      </c>
      <c r="K17" s="82">
        <f t="shared" si="1"/>
        <v>-20.299626839498615</v>
      </c>
      <c r="L17" s="77">
        <f t="shared" si="2"/>
        <v>20.299626839498615</v>
      </c>
      <c r="M17" s="77">
        <f t="shared" si="3"/>
        <v>412.07484982289253</v>
      </c>
      <c r="N17" s="83">
        <f t="shared" si="4"/>
        <v>7.2499629330701389E-3</v>
      </c>
    </row>
    <row r="18" spans="1:14" x14ac:dyDescent="0.3">
      <c r="A18" s="231" t="s">
        <v>49</v>
      </c>
      <c r="B18" s="232"/>
      <c r="C18" s="233"/>
      <c r="D18" s="84">
        <v>244.20611253274603</v>
      </c>
      <c r="H18" s="81">
        <v>43891</v>
      </c>
      <c r="I18" s="76">
        <v>2411.9958418900001</v>
      </c>
      <c r="J18" s="82">
        <f t="shared" si="0"/>
        <v>2818.2325090555491</v>
      </c>
      <c r="K18" s="82">
        <f t="shared" si="1"/>
        <v>-406.23666716554908</v>
      </c>
      <c r="L18" s="77">
        <f t="shared" si="2"/>
        <v>406.23666716554908</v>
      </c>
      <c r="M18" s="77">
        <f t="shared" si="3"/>
        <v>165028.22974977311</v>
      </c>
      <c r="N18" s="83">
        <f t="shared" si="4"/>
        <v>0.16842345252437449</v>
      </c>
    </row>
    <row r="19" spans="1:14" x14ac:dyDescent="0.3">
      <c r="A19" s="226" t="s">
        <v>63</v>
      </c>
      <c r="B19" s="227"/>
      <c r="C19" s="228"/>
      <c r="D19" s="51">
        <v>0.80476920938873275</v>
      </c>
      <c r="H19" s="81">
        <v>43922</v>
      </c>
      <c r="I19" s="76">
        <v>2313.0437546399999</v>
      </c>
      <c r="J19" s="82">
        <f t="shared" si="0"/>
        <v>2777.6088423389947</v>
      </c>
      <c r="K19" s="82">
        <f t="shared" si="1"/>
        <v>-464.56508769899483</v>
      </c>
      <c r="L19" s="77">
        <f t="shared" si="2"/>
        <v>464.56508769899483</v>
      </c>
      <c r="M19" s="77">
        <f t="shared" si="3"/>
        <v>215820.72070877475</v>
      </c>
      <c r="N19" s="83">
        <f t="shared" si="4"/>
        <v>0.20084578459316665</v>
      </c>
    </row>
    <row r="20" spans="1:14" x14ac:dyDescent="0.3">
      <c r="A20" s="231" t="s">
        <v>50</v>
      </c>
      <c r="B20" s="232"/>
      <c r="C20" s="233"/>
      <c r="D20" s="10">
        <v>292.71679280384643</v>
      </c>
      <c r="H20" s="81">
        <v>43952</v>
      </c>
      <c r="I20" s="76">
        <v>2230.0345306999998</v>
      </c>
      <c r="J20" s="82">
        <f t="shared" si="0"/>
        <v>2731.1523335690949</v>
      </c>
      <c r="K20" s="82">
        <f t="shared" si="1"/>
        <v>-501.11780286909516</v>
      </c>
      <c r="L20" s="77">
        <f t="shared" si="2"/>
        <v>501.11780286909516</v>
      </c>
      <c r="M20" s="77">
        <f t="shared" si="3"/>
        <v>251119.0523523493</v>
      </c>
      <c r="N20" s="83">
        <f t="shared" si="4"/>
        <v>0.2247130239332196</v>
      </c>
    </row>
    <row r="21" spans="1:14" x14ac:dyDescent="0.3">
      <c r="A21" s="226" t="s">
        <v>63</v>
      </c>
      <c r="B21" s="227"/>
      <c r="C21" s="228"/>
      <c r="D21" s="51">
        <v>0.79347302177149237</v>
      </c>
      <c r="H21" s="81">
        <v>43983</v>
      </c>
      <c r="I21" s="76">
        <v>2889.8115768000002</v>
      </c>
      <c r="J21" s="82">
        <f t="shared" si="0"/>
        <v>2681.0405532821856</v>
      </c>
      <c r="K21" s="82">
        <f t="shared" si="1"/>
        <v>208.77102351781468</v>
      </c>
      <c r="L21" s="77">
        <f t="shared" si="2"/>
        <v>208.77102351781468</v>
      </c>
      <c r="M21" s="77">
        <f t="shared" si="3"/>
        <v>43585.340260675934</v>
      </c>
      <c r="N21" s="83">
        <f t="shared" si="4"/>
        <v>7.2243818660659834E-2</v>
      </c>
    </row>
    <row r="22" spans="1:14" x14ac:dyDescent="0.3">
      <c r="A22" s="231" t="s">
        <v>51</v>
      </c>
      <c r="B22" s="232"/>
      <c r="C22" s="233"/>
      <c r="D22" s="73">
        <v>9.811737693098084E-2</v>
      </c>
      <c r="H22" s="81">
        <v>44013</v>
      </c>
      <c r="I22" s="76">
        <v>2921.0712128999999</v>
      </c>
      <c r="J22" s="82">
        <f t="shared" si="0"/>
        <v>2701.9176556339671</v>
      </c>
      <c r="K22" s="82">
        <f t="shared" si="1"/>
        <v>219.15355726603275</v>
      </c>
      <c r="L22" s="77">
        <f t="shared" si="2"/>
        <v>219.15355726603275</v>
      </c>
      <c r="M22" s="77">
        <f t="shared" si="3"/>
        <v>48028.281662356298</v>
      </c>
      <c r="N22" s="83">
        <f t="shared" si="4"/>
        <v>7.5025064879695305E-2</v>
      </c>
    </row>
    <row r="23" spans="1:14" x14ac:dyDescent="0.3">
      <c r="A23" s="226" t="s">
        <v>63</v>
      </c>
      <c r="B23" s="227"/>
      <c r="C23" s="228"/>
      <c r="D23" s="51">
        <v>0.82891849917242355</v>
      </c>
      <c r="H23" s="81">
        <v>44044</v>
      </c>
      <c r="I23" s="76">
        <v>3069.0563047000001</v>
      </c>
      <c r="J23" s="82">
        <f t="shared" si="0"/>
        <v>2723.8330113605707</v>
      </c>
      <c r="K23" s="82">
        <f t="shared" si="1"/>
        <v>345.22329333942935</v>
      </c>
      <c r="L23" s="77">
        <f t="shared" si="2"/>
        <v>345.22329333942935</v>
      </c>
      <c r="M23" s="77">
        <f t="shared" si="3"/>
        <v>119179.12226412169</v>
      </c>
      <c r="N23" s="83">
        <f t="shared" si="4"/>
        <v>0.11248516125649083</v>
      </c>
    </row>
    <row r="24" spans="1:14" x14ac:dyDescent="0.3">
      <c r="H24" s="81">
        <v>44075</v>
      </c>
      <c r="I24" s="76">
        <v>3261.9801026999999</v>
      </c>
      <c r="J24" s="82">
        <f t="shared" si="0"/>
        <v>2758.3553406945139</v>
      </c>
      <c r="K24" s="82">
        <f t="shared" si="1"/>
        <v>503.62476200548599</v>
      </c>
      <c r="L24" s="77">
        <f t="shared" si="2"/>
        <v>503.62476200548599</v>
      </c>
      <c r="M24" s="77">
        <f t="shared" si="3"/>
        <v>253637.90090508241</v>
      </c>
      <c r="N24" s="83">
        <f t="shared" si="4"/>
        <v>0.15439234641211536</v>
      </c>
    </row>
    <row r="25" spans="1:14" x14ac:dyDescent="0.3">
      <c r="H25" s="81">
        <v>44105</v>
      </c>
      <c r="I25" s="76">
        <v>3450.0102387999996</v>
      </c>
      <c r="J25" s="82">
        <f t="shared" si="0"/>
        <v>2808.7178168950627</v>
      </c>
      <c r="K25" s="82">
        <f t="shared" si="1"/>
        <v>641.29242190493687</v>
      </c>
      <c r="L25" s="77">
        <f t="shared" si="2"/>
        <v>641.29242190493687</v>
      </c>
      <c r="M25" s="77">
        <f t="shared" si="3"/>
        <v>411255.97039269959</v>
      </c>
      <c r="N25" s="83">
        <f t="shared" si="4"/>
        <v>0.18588130976909636</v>
      </c>
    </row>
    <row r="26" spans="1:14" x14ac:dyDescent="0.3">
      <c r="H26" s="81">
        <v>44136</v>
      </c>
      <c r="I26" s="76">
        <v>3154.2521056999994</v>
      </c>
      <c r="J26" s="82">
        <f t="shared" si="0"/>
        <v>2872.8470590855563</v>
      </c>
      <c r="K26" s="82">
        <f t="shared" si="1"/>
        <v>281.40504661444311</v>
      </c>
      <c r="L26" s="77">
        <f t="shared" si="2"/>
        <v>281.40504661444311</v>
      </c>
      <c r="M26" s="77">
        <f t="shared" si="3"/>
        <v>79188.800260076896</v>
      </c>
      <c r="N26" s="83">
        <f t="shared" si="4"/>
        <v>8.9214507016075376E-2</v>
      </c>
    </row>
    <row r="27" spans="1:14" x14ac:dyDescent="0.3">
      <c r="H27" s="81">
        <v>44166</v>
      </c>
      <c r="I27" s="76">
        <v>3715.4334261000008</v>
      </c>
      <c r="J27" s="82">
        <f t="shared" si="0"/>
        <v>2900.9875637470004</v>
      </c>
      <c r="K27" s="82">
        <f t="shared" si="1"/>
        <v>814.44586235300039</v>
      </c>
      <c r="L27" s="77">
        <f t="shared" si="2"/>
        <v>814.44586235300039</v>
      </c>
      <c r="M27" s="77">
        <f t="shared" si="3"/>
        <v>663322.06270392251</v>
      </c>
      <c r="N27" s="83">
        <f t="shared" si="4"/>
        <v>0.21920615146316971</v>
      </c>
    </row>
    <row r="28" spans="1:14" x14ac:dyDescent="0.3">
      <c r="H28" s="81">
        <v>44197</v>
      </c>
      <c r="I28" s="76">
        <v>3164.0395050000011</v>
      </c>
      <c r="J28" s="82">
        <f t="shared" si="0"/>
        <v>2982.4321499823009</v>
      </c>
      <c r="K28" s="82">
        <f t="shared" si="1"/>
        <v>181.60735501770023</v>
      </c>
      <c r="L28" s="77">
        <f t="shared" si="2"/>
        <v>181.60735501770023</v>
      </c>
      <c r="M28" s="77">
        <f t="shared" si="3"/>
        <v>32981.231396525007</v>
      </c>
      <c r="N28" s="83">
        <f t="shared" si="4"/>
        <v>5.7397309588174746E-2</v>
      </c>
    </row>
    <row r="29" spans="1:14" x14ac:dyDescent="0.3">
      <c r="H29" s="81">
        <v>44228</v>
      </c>
      <c r="I29" s="76">
        <v>3172.1217651000006</v>
      </c>
      <c r="J29" s="82">
        <f t="shared" si="0"/>
        <v>3000.5928854840708</v>
      </c>
      <c r="K29" s="82">
        <f t="shared" si="1"/>
        <v>171.52887961592978</v>
      </c>
      <c r="L29" s="77">
        <f t="shared" si="2"/>
        <v>171.52887961592978</v>
      </c>
      <c r="M29" s="77">
        <f t="shared" si="3"/>
        <v>29422.156542296132</v>
      </c>
      <c r="N29" s="83">
        <f t="shared" si="4"/>
        <v>5.4073863589698096E-2</v>
      </c>
    </row>
    <row r="30" spans="1:14" x14ac:dyDescent="0.3">
      <c r="H30" s="81">
        <v>44256</v>
      </c>
      <c r="I30" s="76">
        <v>3715.4912719000008</v>
      </c>
      <c r="J30" s="82">
        <f t="shared" si="0"/>
        <v>3017.7457734456639</v>
      </c>
      <c r="K30" s="82">
        <f t="shared" si="1"/>
        <v>697.74549845433694</v>
      </c>
      <c r="L30" s="77">
        <f t="shared" si="2"/>
        <v>697.74549845433694</v>
      </c>
      <c r="M30" s="77">
        <f t="shared" si="3"/>
        <v>486848.78061329114</v>
      </c>
      <c r="N30" s="83">
        <f t="shared" si="4"/>
        <v>0.18779360450429183</v>
      </c>
    </row>
    <row r="31" spans="1:14" x14ac:dyDescent="0.3">
      <c r="H31" s="81">
        <v>44287</v>
      </c>
      <c r="I31" s="76">
        <v>3300.3104857999997</v>
      </c>
      <c r="J31" s="82">
        <f t="shared" si="0"/>
        <v>3087.5203232910976</v>
      </c>
      <c r="K31" s="82">
        <f t="shared" si="1"/>
        <v>212.79016250890209</v>
      </c>
      <c r="L31" s="77">
        <f t="shared" si="2"/>
        <v>212.79016250890209</v>
      </c>
      <c r="M31" s="77">
        <f t="shared" si="3"/>
        <v>45279.653260564955</v>
      </c>
      <c r="N31" s="83">
        <f t="shared" si="4"/>
        <v>6.4475801117639828E-2</v>
      </c>
    </row>
    <row r="32" spans="1:14" x14ac:dyDescent="0.3">
      <c r="H32" s="81">
        <v>44317</v>
      </c>
      <c r="I32" s="76">
        <v>3384.5051423000004</v>
      </c>
      <c r="J32" s="82">
        <f t="shared" si="0"/>
        <v>3108.799339541988</v>
      </c>
      <c r="K32" s="82">
        <f t="shared" si="1"/>
        <v>275.7058027580124</v>
      </c>
      <c r="L32" s="77">
        <f t="shared" si="2"/>
        <v>275.7058027580124</v>
      </c>
      <c r="M32" s="77">
        <f t="shared" si="3"/>
        <v>76013.689674440029</v>
      </c>
      <c r="N32" s="83">
        <f t="shared" si="4"/>
        <v>8.1461185953658102E-2</v>
      </c>
    </row>
    <row r="33" spans="8:14" x14ac:dyDescent="0.3">
      <c r="H33" s="81">
        <v>44348</v>
      </c>
      <c r="I33" s="76">
        <v>3843.5550077000003</v>
      </c>
      <c r="J33" s="82">
        <f t="shared" si="0"/>
        <v>3136.3699198177892</v>
      </c>
      <c r="K33" s="82">
        <f t="shared" si="1"/>
        <v>707.18508788221106</v>
      </c>
      <c r="L33" s="77">
        <f t="shared" si="2"/>
        <v>707.18508788221106</v>
      </c>
      <c r="M33" s="77">
        <f t="shared" si="3"/>
        <v>500110.74852297059</v>
      </c>
      <c r="N33" s="83">
        <f t="shared" si="4"/>
        <v>0.18399244617690372</v>
      </c>
    </row>
    <row r="34" spans="8:14" x14ac:dyDescent="0.3">
      <c r="H34" s="81">
        <v>44378</v>
      </c>
      <c r="I34" s="76">
        <v>3793.1887054999997</v>
      </c>
      <c r="J34" s="82">
        <f t="shared" si="0"/>
        <v>3207.0884286060104</v>
      </c>
      <c r="K34" s="82">
        <f t="shared" si="1"/>
        <v>586.1002768939893</v>
      </c>
      <c r="L34" s="77">
        <f t="shared" si="2"/>
        <v>586.1002768939893</v>
      </c>
      <c r="M34" s="77">
        <f t="shared" si="3"/>
        <v>343513.53457521094</v>
      </c>
      <c r="N34" s="83">
        <f t="shared" si="4"/>
        <v>0.15451387273302883</v>
      </c>
    </row>
    <row r="35" spans="8:14" x14ac:dyDescent="0.3">
      <c r="H35" s="81">
        <v>44409</v>
      </c>
      <c r="I35" s="76">
        <v>3919.2845001000001</v>
      </c>
      <c r="J35" s="82">
        <f t="shared" si="0"/>
        <v>3265.6984562954094</v>
      </c>
      <c r="K35" s="82">
        <f t="shared" si="1"/>
        <v>653.58604380459064</v>
      </c>
      <c r="L35" s="77">
        <f t="shared" si="2"/>
        <v>653.58604380459064</v>
      </c>
      <c r="M35" s="77">
        <f t="shared" si="3"/>
        <v>427174.71665613627</v>
      </c>
      <c r="N35" s="83">
        <f t="shared" si="4"/>
        <v>0.16676157186035218</v>
      </c>
    </row>
    <row r="36" spans="8:14" x14ac:dyDescent="0.3">
      <c r="H36" s="81">
        <v>44440</v>
      </c>
      <c r="I36" s="76">
        <v>3463.8468780999997</v>
      </c>
      <c r="J36" s="82">
        <f t="shared" si="0"/>
        <v>3331.0570606758683</v>
      </c>
      <c r="K36" s="82">
        <f t="shared" si="1"/>
        <v>132.78981742413134</v>
      </c>
      <c r="L36" s="77">
        <f t="shared" si="2"/>
        <v>132.78981742413134</v>
      </c>
      <c r="M36" s="77">
        <f t="shared" si="3"/>
        <v>17633.135611534137</v>
      </c>
      <c r="N36" s="83">
        <f t="shared" si="4"/>
        <v>3.8335937498764273E-2</v>
      </c>
    </row>
    <row r="37" spans="8:14" x14ac:dyDescent="0.3">
      <c r="H37" s="81">
        <v>44470</v>
      </c>
      <c r="I37" s="76">
        <v>3212.3561251000001</v>
      </c>
      <c r="J37" s="82">
        <f t="shared" si="0"/>
        <v>3344.3360424182815</v>
      </c>
      <c r="K37" s="82">
        <f t="shared" si="1"/>
        <v>-131.97991731828142</v>
      </c>
      <c r="L37" s="77">
        <f t="shared" si="2"/>
        <v>131.97991731828142</v>
      </c>
      <c r="M37" s="77">
        <f t="shared" si="3"/>
        <v>17418.698575340401</v>
      </c>
      <c r="N37" s="83">
        <f t="shared" si="4"/>
        <v>4.1085082779909063E-2</v>
      </c>
    </row>
    <row r="38" spans="8:14" x14ac:dyDescent="0.3">
      <c r="H38" s="81">
        <v>44501</v>
      </c>
      <c r="I38" s="76">
        <v>3277.8273771000004</v>
      </c>
      <c r="J38" s="82">
        <f t="shared" si="0"/>
        <v>3331.1380506864534</v>
      </c>
      <c r="K38" s="82">
        <f t="shared" si="1"/>
        <v>-53.310673586453049</v>
      </c>
      <c r="L38" s="77">
        <f t="shared" si="2"/>
        <v>53.310673586453049</v>
      </c>
      <c r="M38" s="77">
        <f t="shared" si="3"/>
        <v>2842.0279182413428</v>
      </c>
      <c r="N38" s="83">
        <f t="shared" si="4"/>
        <v>1.6264027190357633E-2</v>
      </c>
    </row>
    <row r="39" spans="8:14" x14ac:dyDescent="0.3">
      <c r="H39" s="81">
        <v>44531</v>
      </c>
      <c r="I39" s="76">
        <v>3070.2015532</v>
      </c>
      <c r="J39" s="82">
        <f t="shared" si="0"/>
        <v>3325.8069833278082</v>
      </c>
      <c r="K39" s="82">
        <f t="shared" si="1"/>
        <v>-255.60543012780818</v>
      </c>
      <c r="L39" s="77">
        <f t="shared" si="2"/>
        <v>255.60543012780818</v>
      </c>
      <c r="M39" s="77">
        <f t="shared" si="3"/>
        <v>65334.135910821831</v>
      </c>
      <c r="N39" s="83">
        <f t="shared" si="4"/>
        <v>8.3253631951751367E-2</v>
      </c>
    </row>
    <row r="40" spans="8:14" x14ac:dyDescent="0.3">
      <c r="H40" s="81">
        <v>44562</v>
      </c>
      <c r="I40" s="76">
        <v>2759.3418576000004</v>
      </c>
      <c r="J40" s="82">
        <f t="shared" si="0"/>
        <v>3300.2464403150275</v>
      </c>
      <c r="K40" s="82">
        <f t="shared" si="1"/>
        <v>-540.90458271502712</v>
      </c>
      <c r="L40" s="77">
        <f t="shared" si="2"/>
        <v>540.90458271502712</v>
      </c>
      <c r="M40" s="77">
        <f t="shared" si="3"/>
        <v>292577.76760211762</v>
      </c>
      <c r="N40" s="83">
        <f t="shared" si="4"/>
        <v>0.19602666528078946</v>
      </c>
    </row>
    <row r="41" spans="8:14" x14ac:dyDescent="0.3">
      <c r="H41" s="81">
        <v>44593</v>
      </c>
      <c r="I41" s="76">
        <v>2439.4211271999998</v>
      </c>
      <c r="J41" s="82">
        <f t="shared" si="0"/>
        <v>3246.155982043525</v>
      </c>
      <c r="K41" s="82">
        <f t="shared" si="1"/>
        <v>-806.73485484352523</v>
      </c>
      <c r="L41" s="77">
        <f t="shared" si="2"/>
        <v>806.73485484352523</v>
      </c>
      <c r="M41" s="77">
        <f t="shared" si="3"/>
        <v>650821.12601940369</v>
      </c>
      <c r="N41" s="83">
        <f t="shared" si="4"/>
        <v>0.33070749689271828</v>
      </c>
    </row>
    <row r="42" spans="8:14" x14ac:dyDescent="0.3">
      <c r="H42" s="81">
        <v>44621</v>
      </c>
      <c r="I42" s="76">
        <v>2548.5431899099999</v>
      </c>
      <c r="J42" s="82">
        <f t="shared" si="0"/>
        <v>3165.4824965591724</v>
      </c>
      <c r="K42" s="82">
        <f t="shared" si="1"/>
        <v>-616.93930664917252</v>
      </c>
      <c r="L42" s="77">
        <f t="shared" si="2"/>
        <v>616.93930664917252</v>
      </c>
      <c r="M42" s="77">
        <f t="shared" si="3"/>
        <v>380614.10808876174</v>
      </c>
      <c r="N42" s="83">
        <f t="shared" si="4"/>
        <v>0.24207528014110655</v>
      </c>
    </row>
    <row r="43" spans="8:14" x14ac:dyDescent="0.3">
      <c r="H43" s="81">
        <v>44652</v>
      </c>
      <c r="I43" s="76">
        <v>2108.2689819599996</v>
      </c>
      <c r="J43" s="82">
        <f t="shared" si="0"/>
        <v>3103.7885658942555</v>
      </c>
      <c r="K43" s="82">
        <f t="shared" si="1"/>
        <v>-995.51958393425593</v>
      </c>
      <c r="L43" s="77">
        <f t="shared" si="2"/>
        <v>995.51958393425593</v>
      </c>
      <c r="M43" s="77">
        <f t="shared" si="3"/>
        <v>991059.24199663405</v>
      </c>
      <c r="N43" s="83">
        <f t="shared" si="4"/>
        <v>0.47219761446603875</v>
      </c>
    </row>
    <row r="44" spans="8:14" x14ac:dyDescent="0.3">
      <c r="H44" s="81">
        <v>44682</v>
      </c>
      <c r="I44" s="76">
        <v>1968.9325180200003</v>
      </c>
      <c r="J44" s="82">
        <f t="shared" si="0"/>
        <v>3004.2366075008299</v>
      </c>
      <c r="K44" s="82">
        <f t="shared" si="1"/>
        <v>-1035.3040894808296</v>
      </c>
      <c r="L44" s="77">
        <f t="shared" si="2"/>
        <v>1035.3040894808296</v>
      </c>
      <c r="M44" s="77">
        <f t="shared" si="3"/>
        <v>1071854.5576957297</v>
      </c>
      <c r="N44" s="83">
        <f t="shared" si="4"/>
        <v>0.52581999637141097</v>
      </c>
    </row>
    <row r="45" spans="8:14" x14ac:dyDescent="0.3">
      <c r="H45" s="81">
        <v>44713</v>
      </c>
      <c r="I45" s="76">
        <v>1917.2457962399999</v>
      </c>
      <c r="J45" s="82">
        <f t="shared" si="0"/>
        <v>2900.7061985527471</v>
      </c>
      <c r="K45" s="82">
        <f t="shared" si="1"/>
        <v>-983.46040231274719</v>
      </c>
      <c r="L45" s="77">
        <f t="shared" si="2"/>
        <v>983.46040231274719</v>
      </c>
      <c r="M45" s="77">
        <f t="shared" si="3"/>
        <v>967194.3629171506</v>
      </c>
      <c r="N45" s="83">
        <f t="shared" si="4"/>
        <v>0.512954783492788</v>
      </c>
    </row>
    <row r="46" spans="8:14" x14ac:dyDescent="0.3">
      <c r="H46" s="81">
        <v>44743</v>
      </c>
      <c r="I46" s="76">
        <v>1691.0614700399999</v>
      </c>
      <c r="J46" s="82">
        <f t="shared" si="0"/>
        <v>2802.3601583214722</v>
      </c>
      <c r="K46" s="82">
        <f t="shared" si="1"/>
        <v>-1111.2986882814723</v>
      </c>
      <c r="L46" s="77">
        <f t="shared" si="2"/>
        <v>1111.2986882814723</v>
      </c>
      <c r="M46" s="77">
        <f t="shared" si="3"/>
        <v>1234984.774576121</v>
      </c>
      <c r="N46" s="83">
        <f t="shared" si="4"/>
        <v>0.65716043323675633</v>
      </c>
    </row>
    <row r="47" spans="8:14" x14ac:dyDescent="0.3">
      <c r="H47" s="81">
        <v>44774</v>
      </c>
      <c r="I47" s="76">
        <v>1910.82280732</v>
      </c>
      <c r="J47" s="82">
        <f t="shared" si="0"/>
        <v>2691.230289493325</v>
      </c>
      <c r="K47" s="82">
        <f t="shared" si="1"/>
        <v>-780.40748217332498</v>
      </c>
      <c r="L47" s="77">
        <f t="shared" si="2"/>
        <v>780.40748217332498</v>
      </c>
      <c r="M47" s="77">
        <f t="shared" si="3"/>
        <v>609035.83823210851</v>
      </c>
      <c r="N47" s="83">
        <f t="shared" si="4"/>
        <v>0.40841436431663458</v>
      </c>
    </row>
    <row r="48" spans="8:14" x14ac:dyDescent="0.3">
      <c r="H48" s="81">
        <v>44805</v>
      </c>
      <c r="I48" s="76">
        <v>1411.93465803</v>
      </c>
      <c r="J48" s="82">
        <f t="shared" si="0"/>
        <v>2613.1895412759927</v>
      </c>
      <c r="K48" s="82">
        <f t="shared" si="1"/>
        <v>-1201.2548832459927</v>
      </c>
      <c r="L48" s="77">
        <f t="shared" si="2"/>
        <v>1201.2548832459927</v>
      </c>
      <c r="M48" s="77">
        <f t="shared" si="3"/>
        <v>1443013.2945223434</v>
      </c>
      <c r="N48" s="83">
        <f t="shared" si="4"/>
        <v>0.85078645560131083</v>
      </c>
    </row>
    <row r="49" spans="8:14" x14ac:dyDescent="0.3">
      <c r="H49" s="81">
        <v>44835</v>
      </c>
      <c r="I49" s="76">
        <v>1143.52937318</v>
      </c>
      <c r="J49" s="82">
        <f t="shared" si="0"/>
        <v>2493.0640529513935</v>
      </c>
      <c r="K49" s="82">
        <f t="shared" si="1"/>
        <v>-1349.5346797713935</v>
      </c>
      <c r="L49" s="77">
        <f t="shared" si="2"/>
        <v>1349.5346797713935</v>
      </c>
      <c r="M49" s="77">
        <f t="shared" si="3"/>
        <v>1821243.8519056775</v>
      </c>
      <c r="N49" s="83">
        <f t="shared" si="4"/>
        <v>1.1801486795380871</v>
      </c>
    </row>
    <row r="50" spans="8:14" x14ac:dyDescent="0.3">
      <c r="H50" s="81">
        <v>44866</v>
      </c>
      <c r="I50" s="76">
        <v>1287.9124985000001</v>
      </c>
      <c r="J50" s="82">
        <f t="shared" si="0"/>
        <v>2358.1105849742539</v>
      </c>
      <c r="K50" s="82">
        <f t="shared" si="1"/>
        <v>-1070.1980864742538</v>
      </c>
      <c r="L50" s="77">
        <f t="shared" si="2"/>
        <v>1070.1980864742538</v>
      </c>
      <c r="M50" s="77">
        <f t="shared" si="3"/>
        <v>1145323.9442931544</v>
      </c>
      <c r="N50" s="83">
        <f t="shared" si="4"/>
        <v>0.83095558721627993</v>
      </c>
    </row>
    <row r="51" spans="8:14" x14ac:dyDescent="0.3">
      <c r="H51" s="81">
        <v>44896</v>
      </c>
      <c r="I51" s="76">
        <v>1350.28592682</v>
      </c>
      <c r="J51" s="82">
        <f t="shared" si="0"/>
        <v>2251.0907763268287</v>
      </c>
      <c r="K51" s="82">
        <f t="shared" si="1"/>
        <v>-900.80484950682876</v>
      </c>
      <c r="L51" s="77">
        <f t="shared" si="2"/>
        <v>900.80484950682876</v>
      </c>
      <c r="M51" s="77">
        <f t="shared" si="3"/>
        <v>811449.37689502037</v>
      </c>
      <c r="N51" s="83">
        <f t="shared" si="4"/>
        <v>0.66712155671227003</v>
      </c>
    </row>
    <row r="52" spans="8:14" x14ac:dyDescent="0.3">
      <c r="H52" s="81">
        <v>44927</v>
      </c>
      <c r="I52" s="76">
        <v>1551.3640442199999</v>
      </c>
      <c r="J52" s="82">
        <f t="shared" si="0"/>
        <v>2161.0102913761461</v>
      </c>
      <c r="K52" s="82">
        <f t="shared" si="1"/>
        <v>-609.64624715614627</v>
      </c>
      <c r="L52" s="77">
        <f t="shared" si="2"/>
        <v>609.64624715614627</v>
      </c>
      <c r="M52" s="77">
        <f t="shared" si="3"/>
        <v>371668.54667157301</v>
      </c>
      <c r="N52" s="83">
        <f t="shared" si="4"/>
        <v>0.39297433083326766</v>
      </c>
    </row>
    <row r="53" spans="8:14" x14ac:dyDescent="0.3">
      <c r="H53" s="81">
        <v>44958</v>
      </c>
      <c r="I53" s="76">
        <v>1465.3337936400003</v>
      </c>
      <c r="J53" s="82">
        <f t="shared" si="0"/>
        <v>2100.0456666605314</v>
      </c>
      <c r="K53" s="82">
        <f t="shared" si="1"/>
        <v>-634.71187302053113</v>
      </c>
      <c r="L53" s="77">
        <f t="shared" si="2"/>
        <v>634.71187302053113</v>
      </c>
      <c r="M53" s="77">
        <f t="shared" si="3"/>
        <v>402859.16175323084</v>
      </c>
      <c r="N53" s="83">
        <f t="shared" si="4"/>
        <v>0.43315173360184284</v>
      </c>
    </row>
    <row r="54" spans="8:14" x14ac:dyDescent="0.3">
      <c r="H54" s="81">
        <v>44986</v>
      </c>
      <c r="I54" s="76">
        <v>1776.7740402299996</v>
      </c>
      <c r="J54" s="82">
        <f t="shared" si="0"/>
        <v>2036.5744793584784</v>
      </c>
      <c r="K54" s="82">
        <f t="shared" si="1"/>
        <v>-259.80043912847873</v>
      </c>
      <c r="L54" s="77">
        <f t="shared" si="2"/>
        <v>259.80043912847873</v>
      </c>
      <c r="M54" s="77">
        <f t="shared" si="3"/>
        <v>67496.268171350384</v>
      </c>
      <c r="N54" s="83">
        <f t="shared" si="4"/>
        <v>0.1462203033396684</v>
      </c>
    </row>
    <row r="55" spans="8:14" x14ac:dyDescent="0.3">
      <c r="H55" s="81">
        <v>45017</v>
      </c>
      <c r="I55" s="76">
        <v>1681.9779586700001</v>
      </c>
      <c r="J55" s="82">
        <f t="shared" si="0"/>
        <v>2010.5944354456306</v>
      </c>
      <c r="K55" s="82">
        <f t="shared" si="1"/>
        <v>-328.61647677563042</v>
      </c>
      <c r="L55" s="77">
        <f t="shared" si="2"/>
        <v>328.61647677563042</v>
      </c>
      <c r="M55" s="77">
        <f t="shared" si="3"/>
        <v>107988.78880842845</v>
      </c>
      <c r="N55" s="83">
        <f t="shared" si="4"/>
        <v>0.19537501967949639</v>
      </c>
    </row>
    <row r="56" spans="8:14" x14ac:dyDescent="0.3">
      <c r="H56" s="81">
        <v>45047</v>
      </c>
      <c r="I56" s="76">
        <v>1918.2929306100002</v>
      </c>
      <c r="J56" s="82">
        <f t="shared" si="0"/>
        <v>1977.7327877680675</v>
      </c>
      <c r="K56" s="82">
        <f t="shared" si="1"/>
        <v>-59.439857158067298</v>
      </c>
      <c r="L56" s="77">
        <f t="shared" si="2"/>
        <v>59.439857158067298</v>
      </c>
      <c r="M56" s="77">
        <f t="shared" si="3"/>
        <v>3533.0966189714441</v>
      </c>
      <c r="N56" s="83">
        <f t="shared" si="4"/>
        <v>3.0985808376599682E-2</v>
      </c>
    </row>
    <row r="57" spans="8:14" x14ac:dyDescent="0.3">
      <c r="H57" s="81">
        <v>45078</v>
      </c>
      <c r="I57" s="76">
        <v>1925.5209732000001</v>
      </c>
      <c r="J57" s="82">
        <f t="shared" si="0"/>
        <v>1971.7888020522607</v>
      </c>
      <c r="K57" s="82">
        <f t="shared" si="1"/>
        <v>-46.267828852260664</v>
      </c>
      <c r="L57" s="77">
        <f t="shared" si="2"/>
        <v>46.267828852260664</v>
      </c>
      <c r="M57" s="77">
        <f t="shared" si="3"/>
        <v>2140.7119867020842</v>
      </c>
      <c r="N57" s="83">
        <f t="shared" si="4"/>
        <v>2.4028732741024742E-2</v>
      </c>
    </row>
    <row r="58" spans="8:14" x14ac:dyDescent="0.3">
      <c r="H58" s="81">
        <v>45108</v>
      </c>
      <c r="I58" s="76">
        <v>1926.44814307</v>
      </c>
      <c r="J58" s="82">
        <f t="shared" si="0"/>
        <v>1967.1620191670347</v>
      </c>
      <c r="K58" s="82">
        <f t="shared" si="1"/>
        <v>-40.713876097034699</v>
      </c>
      <c r="L58" s="77">
        <f t="shared" si="2"/>
        <v>40.713876097034699</v>
      </c>
      <c r="M58" s="77">
        <f t="shared" si="3"/>
        <v>1657.6197068446934</v>
      </c>
      <c r="N58" s="83">
        <f t="shared" si="4"/>
        <v>2.1134166649382426E-2</v>
      </c>
    </row>
    <row r="59" spans="8:14" x14ac:dyDescent="0.3">
      <c r="H59" s="81">
        <v>45139</v>
      </c>
      <c r="I59" s="76">
        <v>2257.9442901499997</v>
      </c>
      <c r="J59" s="82">
        <f t="shared" si="0"/>
        <v>1963.0906315573311</v>
      </c>
      <c r="K59" s="82">
        <f t="shared" si="1"/>
        <v>294.85365859266858</v>
      </c>
      <c r="L59" s="77">
        <f t="shared" si="2"/>
        <v>294.85365859266858</v>
      </c>
      <c r="M59" s="77">
        <f t="shared" si="3"/>
        <v>86938.679985481969</v>
      </c>
      <c r="N59" s="83">
        <f t="shared" si="4"/>
        <v>0.13058500153388677</v>
      </c>
    </row>
    <row r="60" spans="8:14" x14ac:dyDescent="0.3">
      <c r="H60" s="81">
        <v>45170</v>
      </c>
      <c r="I60" s="76">
        <v>1806.3853454300001</v>
      </c>
      <c r="J60" s="82">
        <f t="shared" si="0"/>
        <v>1992.5759974165981</v>
      </c>
      <c r="K60" s="82">
        <f t="shared" si="1"/>
        <v>-186.19065198659791</v>
      </c>
      <c r="L60" s="77">
        <f t="shared" si="2"/>
        <v>186.19065198659791</v>
      </c>
      <c r="M60" s="77">
        <f t="shared" si="3"/>
        <v>34666.958887194414</v>
      </c>
      <c r="N60" s="83">
        <f t="shared" si="4"/>
        <v>0.10307360633634693</v>
      </c>
    </row>
    <row r="61" spans="8:14" x14ac:dyDescent="0.3">
      <c r="H61" s="81">
        <v>45200</v>
      </c>
      <c r="I61" s="76">
        <v>1944.0742492400004</v>
      </c>
      <c r="J61" s="82">
        <f t="shared" si="0"/>
        <v>1973.9569322179384</v>
      </c>
      <c r="K61" s="82">
        <f t="shared" si="1"/>
        <v>-29.882682977937975</v>
      </c>
      <c r="L61" s="77">
        <f t="shared" si="2"/>
        <v>29.882682977937975</v>
      </c>
      <c r="M61" s="77">
        <f t="shared" si="3"/>
        <v>892.97474195994403</v>
      </c>
      <c r="N61" s="83">
        <f t="shared" si="4"/>
        <v>1.5371163416016674E-2</v>
      </c>
    </row>
    <row r="62" spans="8:14" x14ac:dyDescent="0.3">
      <c r="H62" s="81">
        <v>45231</v>
      </c>
      <c r="I62" s="76">
        <v>2023.1623535900003</v>
      </c>
      <c r="J62" s="82">
        <f t="shared" si="0"/>
        <v>1970.9686639201445</v>
      </c>
      <c r="K62" s="82">
        <f t="shared" si="1"/>
        <v>52.193689669855758</v>
      </c>
      <c r="L62" s="77">
        <f t="shared" si="2"/>
        <v>52.193689669855758</v>
      </c>
      <c r="M62" s="77">
        <f t="shared" si="3"/>
        <v>2724.1812413532075</v>
      </c>
      <c r="N62" s="83">
        <f t="shared" si="4"/>
        <v>2.5798072792942529E-2</v>
      </c>
    </row>
    <row r="63" spans="8:14" x14ac:dyDescent="0.3">
      <c r="H63" s="81">
        <v>45261</v>
      </c>
      <c r="I63" s="76">
        <v>2088.3629609</v>
      </c>
      <c r="J63" s="82">
        <f t="shared" si="0"/>
        <v>1976.1880328871302</v>
      </c>
      <c r="K63" s="82">
        <f t="shared" si="1"/>
        <v>112.17492801286971</v>
      </c>
      <c r="L63" s="77">
        <f t="shared" si="2"/>
        <v>112.17492801286971</v>
      </c>
      <c r="M63" s="77">
        <f t="shared" si="3"/>
        <v>12583.214474692502</v>
      </c>
      <c r="N63" s="83">
        <f t="shared" si="4"/>
        <v>5.3714287273380325E-2</v>
      </c>
    </row>
    <row r="64" spans="8:14" x14ac:dyDescent="0.3">
      <c r="H64" s="81">
        <v>45292</v>
      </c>
      <c r="I64" s="76">
        <v>1976.7941742199998</v>
      </c>
      <c r="J64" s="82">
        <f t="shared" si="0"/>
        <v>1987.4055256884171</v>
      </c>
      <c r="K64" s="82">
        <f t="shared" si="1"/>
        <v>-10.611351468417297</v>
      </c>
      <c r="L64" s="77">
        <f t="shared" si="2"/>
        <v>10.611351468417297</v>
      </c>
      <c r="M64" s="77">
        <f t="shared" si="3"/>
        <v>112.60077998628192</v>
      </c>
      <c r="N64" s="83">
        <f t="shared" si="4"/>
        <v>5.3679597030400527E-3</v>
      </c>
    </row>
    <row r="65" spans="8:14" x14ac:dyDescent="0.3">
      <c r="H65" s="81">
        <v>45323</v>
      </c>
      <c r="I65" s="76">
        <v>1930.3960877899999</v>
      </c>
      <c r="J65" s="82">
        <f t="shared" si="0"/>
        <v>1986.3443905415754</v>
      </c>
      <c r="K65" s="82">
        <f t="shared" si="1"/>
        <v>-55.948302751575511</v>
      </c>
      <c r="L65" s="77">
        <f t="shared" si="2"/>
        <v>55.948302751575511</v>
      </c>
      <c r="M65" s="77">
        <f t="shared" si="3"/>
        <v>3130.2125807819521</v>
      </c>
      <c r="N65" s="83">
        <f t="shared" si="4"/>
        <v>2.8982809852058665E-2</v>
      </c>
    </row>
    <row r="66" spans="8:14" x14ac:dyDescent="0.3">
      <c r="H66" s="81">
        <v>45352</v>
      </c>
      <c r="I66" s="76">
        <v>2132.1789322300001</v>
      </c>
      <c r="J66" s="82">
        <f t="shared" si="0"/>
        <v>1980.7495602664178</v>
      </c>
      <c r="K66" s="82">
        <f t="shared" si="1"/>
        <v>151.4293719635823</v>
      </c>
      <c r="L66" s="77">
        <f t="shared" si="2"/>
        <v>151.4293719635823</v>
      </c>
      <c r="M66" s="77">
        <f t="shared" si="3"/>
        <v>22930.854693284964</v>
      </c>
      <c r="N66" s="83">
        <f t="shared" si="4"/>
        <v>7.1020949355880547E-2</v>
      </c>
    </row>
    <row r="67" spans="8:14" x14ac:dyDescent="0.3">
      <c r="H67" s="81">
        <v>45383</v>
      </c>
      <c r="I67" s="76">
        <v>2509.3653487000001</v>
      </c>
      <c r="J67" s="82">
        <f t="shared" si="0"/>
        <v>1995.8924974627762</v>
      </c>
      <c r="K67" s="82">
        <f t="shared" si="1"/>
        <v>513.47285123722395</v>
      </c>
      <c r="L67" s="77">
        <f t="shared" si="2"/>
        <v>513.47285123722395</v>
      </c>
      <c r="M67" s="77">
        <f t="shared" si="3"/>
        <v>263654.36895768432</v>
      </c>
      <c r="N67" s="83">
        <f t="shared" si="4"/>
        <v>0.20462259571059802</v>
      </c>
    </row>
    <row r="68" spans="8:14" x14ac:dyDescent="0.3">
      <c r="H68" s="81">
        <v>45413</v>
      </c>
      <c r="I68" s="76">
        <v>2685.3197709999995</v>
      </c>
      <c r="J68" s="82">
        <f t="shared" si="0"/>
        <v>2047.2397825864987</v>
      </c>
      <c r="K68" s="82">
        <f t="shared" si="1"/>
        <v>638.07998841350081</v>
      </c>
      <c r="L68" s="77">
        <f t="shared" si="2"/>
        <v>638.07998841350081</v>
      </c>
      <c r="M68" s="77">
        <f t="shared" si="3"/>
        <v>407146.07161377335</v>
      </c>
      <c r="N68" s="83">
        <f t="shared" si="4"/>
        <v>0.23761787899691478</v>
      </c>
    </row>
    <row r="69" spans="8:14" x14ac:dyDescent="0.3">
      <c r="H69" s="81">
        <v>45444</v>
      </c>
      <c r="I69" s="76">
        <v>2302.8100125999999</v>
      </c>
      <c r="J69" s="82">
        <f t="shared" ref="J69:J73" si="5">alpha*I68+(1-alpha)*J68</f>
        <v>2111.0477814278488</v>
      </c>
      <c r="K69" s="82">
        <f t="shared" ref="K69:K73" si="6">I69-J69</f>
        <v>191.76223117215113</v>
      </c>
      <c r="L69" s="77">
        <f t="shared" ref="L69:L73" si="7">ABS(K69)</f>
        <v>191.76223117215113</v>
      </c>
      <c r="M69" s="77">
        <f t="shared" ref="M69:M73" si="8">K69^2</f>
        <v>36772.753304121528</v>
      </c>
      <c r="N69" s="83">
        <f t="shared" ref="N69:N73" si="9">L69/I69</f>
        <v>8.3273144602858909E-2</v>
      </c>
    </row>
    <row r="70" spans="8:14" x14ac:dyDescent="0.3">
      <c r="H70" s="81">
        <v>45474</v>
      </c>
      <c r="I70" s="76">
        <v>2716.5699996999992</v>
      </c>
      <c r="J70" s="82">
        <f t="shared" si="5"/>
        <v>2130.224004545064</v>
      </c>
      <c r="K70" s="82">
        <f t="shared" si="6"/>
        <v>586.34599515493528</v>
      </c>
      <c r="L70" s="77">
        <f t="shared" si="7"/>
        <v>586.34599515493528</v>
      </c>
      <c r="M70" s="77">
        <f t="shared" si="8"/>
        <v>343801.62603423139</v>
      </c>
      <c r="N70" s="83">
        <f t="shared" si="9"/>
        <v>0.21584056189227135</v>
      </c>
    </row>
    <row r="71" spans="8:14" x14ac:dyDescent="0.3">
      <c r="H71" s="81">
        <v>45505</v>
      </c>
      <c r="I71" s="76">
        <v>2655.7499923999994</v>
      </c>
      <c r="J71" s="82">
        <f t="shared" si="5"/>
        <v>2188.8586040605574</v>
      </c>
      <c r="K71" s="82">
        <f t="shared" si="6"/>
        <v>466.89138833944207</v>
      </c>
      <c r="L71" s="77">
        <f t="shared" si="7"/>
        <v>466.89138833944207</v>
      </c>
      <c r="M71" s="77">
        <f t="shared" si="8"/>
        <v>217987.5685055317</v>
      </c>
      <c r="N71" s="83">
        <f t="shared" si="9"/>
        <v>0.17580396862489028</v>
      </c>
    </row>
    <row r="72" spans="8:14" x14ac:dyDescent="0.3">
      <c r="H72" s="81">
        <v>45536</v>
      </c>
      <c r="I72" s="76">
        <v>2473.359993</v>
      </c>
      <c r="J72" s="82">
        <f t="shared" si="5"/>
        <v>2235.5477428945019</v>
      </c>
      <c r="K72" s="82">
        <f t="shared" si="6"/>
        <v>237.81225010549815</v>
      </c>
      <c r="L72" s="77">
        <f t="shared" si="7"/>
        <v>237.81225010549815</v>
      </c>
      <c r="M72" s="77">
        <f t="shared" si="8"/>
        <v>56554.666300240002</v>
      </c>
      <c r="N72" s="83">
        <f t="shared" si="9"/>
        <v>9.61494690536535E-2</v>
      </c>
    </row>
    <row r="73" spans="8:14" x14ac:dyDescent="0.3">
      <c r="H73" s="81">
        <v>45566</v>
      </c>
      <c r="I73" s="76">
        <v>2856.6600189000001</v>
      </c>
      <c r="J73" s="82">
        <f t="shared" si="5"/>
        <v>2259.3289679050517</v>
      </c>
      <c r="K73" s="82">
        <f t="shared" si="6"/>
        <v>597.33105099494833</v>
      </c>
      <c r="L73" s="77">
        <f t="shared" si="7"/>
        <v>597.33105099494833</v>
      </c>
      <c r="M73" s="77">
        <f t="shared" si="8"/>
        <v>356804.38448272954</v>
      </c>
      <c r="N73" s="83">
        <f t="shared" si="9"/>
        <v>0.20910120456859954</v>
      </c>
    </row>
    <row r="74" spans="8:14" ht="16.2" thickBot="1" x14ac:dyDescent="0.35">
      <c r="H74" s="121">
        <v>45597</v>
      </c>
      <c r="I74" s="122"/>
      <c r="J74" s="123">
        <f>alpha*I73+(1-alpha)*J73</f>
        <v>2319.0620730045466</v>
      </c>
      <c r="K74" s="122"/>
      <c r="L74" s="124"/>
      <c r="M74" s="124"/>
      <c r="N74" s="122"/>
    </row>
    <row r="75" spans="8:14" ht="16.2" thickTop="1" x14ac:dyDescent="0.3"/>
  </sheetData>
  <mergeCells count="20">
    <mergeCell ref="A16:C16"/>
    <mergeCell ref="A1:F1"/>
    <mergeCell ref="A3:C3"/>
    <mergeCell ref="A4:B4"/>
    <mergeCell ref="A6:D6"/>
    <mergeCell ref="A7:C7"/>
    <mergeCell ref="A8:C8"/>
    <mergeCell ref="A9:C9"/>
    <mergeCell ref="A10:C10"/>
    <mergeCell ref="A12:C12"/>
    <mergeCell ref="A13:B13"/>
    <mergeCell ref="A15:D15"/>
    <mergeCell ref="A14:D14"/>
    <mergeCell ref="A23:C23"/>
    <mergeCell ref="A17:C17"/>
    <mergeCell ref="A18:C18"/>
    <mergeCell ref="A19:C19"/>
    <mergeCell ref="A20:C20"/>
    <mergeCell ref="A21:C21"/>
    <mergeCell ref="A22:C22"/>
  </mergeCells>
  <pageMargins left="0.7" right="0.7" top="0.75" bottom="0.75" header="0.3" footer="0.3"/>
  <drawing r:id="rId1"/>
  <legacy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81F10E-96F4-4456-94A7-6B3399E3D93D}">
  <dimension ref="A1:L85"/>
  <sheetViews>
    <sheetView tabSelected="1" workbookViewId="0">
      <selection activeCell="C14" sqref="C14"/>
    </sheetView>
  </sheetViews>
  <sheetFormatPr defaultRowHeight="15.6" x14ac:dyDescent="0.3"/>
  <cols>
    <col min="1" max="1" width="31" customWidth="1"/>
    <col min="2" max="2" width="15.69921875" customWidth="1"/>
    <col min="4" max="4" width="11.8984375" bestFit="1" customWidth="1"/>
    <col min="5" max="5" width="10.69921875" customWidth="1"/>
    <col min="6" max="6" width="11.8984375" bestFit="1" customWidth="1"/>
    <col min="7" max="7" width="12.59765625" bestFit="1" customWidth="1"/>
    <col min="8" max="8" width="14.59765625" customWidth="1"/>
    <col min="9" max="9" width="12.59765625" bestFit="1" customWidth="1"/>
    <col min="10" max="10" width="11.8984375" bestFit="1" customWidth="1"/>
    <col min="11" max="11" width="12.19921875" bestFit="1" customWidth="1"/>
    <col min="12" max="12" width="13.59765625" customWidth="1"/>
  </cols>
  <sheetData>
    <row r="1" spans="1:12" x14ac:dyDescent="0.3">
      <c r="A1" s="236" t="s">
        <v>135</v>
      </c>
      <c r="B1" s="236"/>
    </row>
    <row r="2" spans="1:12" x14ac:dyDescent="0.3">
      <c r="A2" s="38"/>
      <c r="B2" s="38"/>
    </row>
    <row r="3" spans="1:12" x14ac:dyDescent="0.3">
      <c r="A3" s="236" t="s">
        <v>58</v>
      </c>
      <c r="B3" s="236"/>
      <c r="D3" s="20" t="s">
        <v>0</v>
      </c>
      <c r="E3" s="20" t="s">
        <v>1</v>
      </c>
      <c r="F3" s="20" t="s">
        <v>67</v>
      </c>
      <c r="G3" s="20" t="s">
        <v>68</v>
      </c>
      <c r="H3" s="20" t="s">
        <v>69</v>
      </c>
      <c r="I3" s="20" t="s">
        <v>65</v>
      </c>
      <c r="J3" s="20" t="s">
        <v>66</v>
      </c>
      <c r="K3" s="20" t="s">
        <v>28</v>
      </c>
      <c r="L3" s="20" t="s">
        <v>30</v>
      </c>
    </row>
    <row r="4" spans="1:12" ht="16.2" thickBot="1" x14ac:dyDescent="0.35">
      <c r="A4" s="35" t="s">
        <v>59</v>
      </c>
      <c r="B4" s="40">
        <v>0.2</v>
      </c>
      <c r="D4" s="85">
        <v>43466</v>
      </c>
      <c r="E4" s="76">
        <v>2264.6487809400001</v>
      </c>
      <c r="F4" s="61">
        <f>E4</f>
        <v>2264.6487809400001</v>
      </c>
      <c r="G4" s="115">
        <f>0</f>
        <v>0</v>
      </c>
      <c r="H4" s="125" t="e">
        <f t="shared" ref="H4:H35" si="0">F3+G3</f>
        <v>#VALUE!</v>
      </c>
      <c r="I4" s="115" t="e">
        <f t="shared" ref="I4:I67" si="1">E4-H4</f>
        <v>#VALUE!</v>
      </c>
      <c r="J4" s="115" t="e">
        <f t="shared" ref="J4:J67" si="2">ABS(I4)</f>
        <v>#VALUE!</v>
      </c>
      <c r="K4" s="115" t="e">
        <f t="shared" ref="K4:K67" si="3">I4^2</f>
        <v>#VALUE!</v>
      </c>
      <c r="L4" s="126" t="e">
        <f t="shared" ref="L4:L67" si="4">J4/E4</f>
        <v>#VALUE!</v>
      </c>
    </row>
    <row r="5" spans="1:12" x14ac:dyDescent="0.3">
      <c r="A5" s="35" t="s">
        <v>70</v>
      </c>
      <c r="B5" s="40">
        <v>0.1</v>
      </c>
      <c r="D5" s="85">
        <v>43497</v>
      </c>
      <c r="E5" s="76">
        <v>2083.6807403999996</v>
      </c>
      <c r="F5" s="61">
        <f t="shared" ref="F5:F68" si="5">alpha*(E5)+(1-alpha)*(E4+G4)</f>
        <v>2228.4551728320002</v>
      </c>
      <c r="G5" s="77">
        <f t="shared" ref="G5:G68" si="6">beta*(F5-F4)+(1-beta)*G4</f>
        <v>-3.6193608107999808</v>
      </c>
      <c r="H5" s="86">
        <f t="shared" si="0"/>
        <v>2264.6487809400001</v>
      </c>
      <c r="I5" s="77">
        <f t="shared" si="1"/>
        <v>-180.9680405400004</v>
      </c>
      <c r="J5" s="77">
        <f t="shared" si="2"/>
        <v>180.9680405400004</v>
      </c>
      <c r="K5" s="77">
        <f t="shared" si="3"/>
        <v>32749.43169688723</v>
      </c>
      <c r="L5" s="79">
        <f t="shared" si="4"/>
        <v>8.6850176723935343E-2</v>
      </c>
    </row>
    <row r="6" spans="1:12" x14ac:dyDescent="0.3">
      <c r="A6" s="38"/>
      <c r="B6" s="38"/>
      <c r="D6" s="85">
        <v>43525</v>
      </c>
      <c r="E6" s="76">
        <v>2400.5126569000004</v>
      </c>
      <c r="F6" s="61">
        <f t="shared" si="5"/>
        <v>2144.1516350513598</v>
      </c>
      <c r="G6" s="77">
        <f t="shared" si="6"/>
        <v>-11.687778507784028</v>
      </c>
      <c r="H6" s="86">
        <f t="shared" si="0"/>
        <v>2224.8358120212001</v>
      </c>
      <c r="I6" s="77">
        <f t="shared" si="1"/>
        <v>175.67684487880024</v>
      </c>
      <c r="J6" s="77">
        <f t="shared" si="2"/>
        <v>175.67684487880024</v>
      </c>
      <c r="K6" s="77">
        <f t="shared" si="3"/>
        <v>30862.353826570041</v>
      </c>
      <c r="L6" s="79">
        <f t="shared" si="4"/>
        <v>7.3183052950725816E-2</v>
      </c>
    </row>
    <row r="7" spans="1:12" x14ac:dyDescent="0.3">
      <c r="A7" s="236" t="s">
        <v>17</v>
      </c>
      <c r="B7" s="236"/>
      <c r="D7" s="85">
        <v>43556</v>
      </c>
      <c r="E7" s="76">
        <v>2549.0951004999997</v>
      </c>
      <c r="F7" s="61">
        <f t="shared" si="5"/>
        <v>2420.878922813773</v>
      </c>
      <c r="G7" s="77">
        <f t="shared" si="6"/>
        <v>17.153728119235694</v>
      </c>
      <c r="H7" s="86">
        <f t="shared" si="0"/>
        <v>2132.4638565435757</v>
      </c>
      <c r="I7" s="77">
        <f t="shared" si="1"/>
        <v>416.63124395642399</v>
      </c>
      <c r="J7" s="77">
        <f t="shared" si="2"/>
        <v>416.63124395642399</v>
      </c>
      <c r="K7" s="77">
        <f t="shared" si="3"/>
        <v>173581.59344067727</v>
      </c>
      <c r="L7" s="79">
        <f t="shared" si="4"/>
        <v>0.16344280128062019</v>
      </c>
    </row>
    <row r="8" spans="1:12" x14ac:dyDescent="0.3">
      <c r="A8" s="35" t="s">
        <v>53</v>
      </c>
      <c r="B8" s="74">
        <f>AVERAGE(I5:I73)</f>
        <v>11.989610631002344</v>
      </c>
      <c r="D8" s="85">
        <v>43586</v>
      </c>
      <c r="E8" s="76">
        <v>2981.5548019000007</v>
      </c>
      <c r="F8" s="61">
        <f t="shared" si="5"/>
        <v>2649.3100232753891</v>
      </c>
      <c r="G8" s="77">
        <f t="shared" si="6"/>
        <v>38.281465353473735</v>
      </c>
      <c r="H8" s="86">
        <f t="shared" si="0"/>
        <v>2438.0326509330089</v>
      </c>
      <c r="I8" s="77">
        <f t="shared" si="1"/>
        <v>543.52215096699183</v>
      </c>
      <c r="J8" s="77">
        <f t="shared" si="2"/>
        <v>543.52215096699183</v>
      </c>
      <c r="K8" s="77">
        <f t="shared" si="3"/>
        <v>295416.32859178545</v>
      </c>
      <c r="L8" s="79">
        <f t="shared" si="4"/>
        <v>0.18229487199786884</v>
      </c>
    </row>
    <row r="9" spans="1:12" x14ac:dyDescent="0.3">
      <c r="A9" s="35" t="s">
        <v>54</v>
      </c>
      <c r="B9" s="36">
        <f>AVERAGE(J5:J73)</f>
        <v>290.58051406994497</v>
      </c>
      <c r="D9" s="85">
        <v>43617</v>
      </c>
      <c r="E9" s="76">
        <v>2874.5814666999995</v>
      </c>
      <c r="F9" s="61">
        <f t="shared" si="5"/>
        <v>2990.7853071427794</v>
      </c>
      <c r="G9" s="77">
        <f t="shared" si="6"/>
        <v>68.600847204865403</v>
      </c>
      <c r="H9" s="86">
        <f t="shared" si="0"/>
        <v>2687.5914886288629</v>
      </c>
      <c r="I9" s="77">
        <f t="shared" si="1"/>
        <v>186.98997807113665</v>
      </c>
      <c r="J9" s="77">
        <f t="shared" si="2"/>
        <v>186.98997807113665</v>
      </c>
      <c r="K9" s="77">
        <f t="shared" si="3"/>
        <v>34965.251899044168</v>
      </c>
      <c r="L9" s="79">
        <f t="shared" si="4"/>
        <v>6.5049462065098443E-2</v>
      </c>
    </row>
    <row r="10" spans="1:12" x14ac:dyDescent="0.3">
      <c r="A10" s="35" t="s">
        <v>55</v>
      </c>
      <c r="B10" s="36">
        <f>SQRT(AVERAGE(K5:K73))</f>
        <v>347.44847301585446</v>
      </c>
      <c r="D10" s="85">
        <v>43647</v>
      </c>
      <c r="E10" s="76">
        <v>3340.2207796000002</v>
      </c>
      <c r="F10" s="61">
        <f t="shared" si="5"/>
        <v>3022.590007043892</v>
      </c>
      <c r="G10" s="77">
        <f t="shared" si="6"/>
        <v>64.921232474490125</v>
      </c>
      <c r="H10" s="86">
        <f t="shared" si="0"/>
        <v>3059.3861543476446</v>
      </c>
      <c r="I10" s="77">
        <f t="shared" si="1"/>
        <v>280.83462525235564</v>
      </c>
      <c r="J10" s="77">
        <f t="shared" si="2"/>
        <v>280.83462525235564</v>
      </c>
      <c r="K10" s="77">
        <f t="shared" si="3"/>
        <v>78868.086740631028</v>
      </c>
      <c r="L10" s="79">
        <f t="shared" si="4"/>
        <v>8.4076665520889993E-2</v>
      </c>
    </row>
    <row r="11" spans="1:12" x14ac:dyDescent="0.3">
      <c r="A11" s="35" t="s">
        <v>56</v>
      </c>
      <c r="B11" s="43">
        <f>AVERAGE(L5:L73)</f>
        <v>0.11998795132251548</v>
      </c>
      <c r="D11" s="85">
        <v>43678</v>
      </c>
      <c r="E11" s="76">
        <v>3134.9280242999998</v>
      </c>
      <c r="F11" s="61">
        <f t="shared" si="5"/>
        <v>3351.0992145195928</v>
      </c>
      <c r="G11" s="77">
        <f t="shared" si="6"/>
        <v>91.280029974611196</v>
      </c>
      <c r="H11" s="86">
        <f t="shared" si="0"/>
        <v>3087.5112395183824</v>
      </c>
      <c r="I11" s="77">
        <f t="shared" si="1"/>
        <v>47.41678478161748</v>
      </c>
      <c r="J11" s="77">
        <f t="shared" si="2"/>
        <v>47.41678478161748</v>
      </c>
      <c r="K11" s="77">
        <f t="shared" si="3"/>
        <v>2248.3514790262311</v>
      </c>
      <c r="L11" s="79">
        <f t="shared" si="4"/>
        <v>1.5125318480702664E-2</v>
      </c>
    </row>
    <row r="12" spans="1:12" x14ac:dyDescent="0.3">
      <c r="A12" s="38"/>
      <c r="B12" s="38"/>
      <c r="D12" s="85">
        <v>43709</v>
      </c>
      <c r="E12" s="76">
        <v>2915.9560545999993</v>
      </c>
      <c r="F12" s="61">
        <f t="shared" si="5"/>
        <v>3164.1576543396891</v>
      </c>
      <c r="G12" s="77">
        <f t="shared" si="6"/>
        <v>63.457870959159699</v>
      </c>
      <c r="H12" s="86">
        <f t="shared" si="0"/>
        <v>3442.3792444942042</v>
      </c>
      <c r="I12" s="77">
        <f t="shared" si="1"/>
        <v>-526.42318989420482</v>
      </c>
      <c r="J12" s="77">
        <f t="shared" si="2"/>
        <v>526.42318989420482</v>
      </c>
      <c r="K12" s="77">
        <f t="shared" si="3"/>
        <v>277121.37485839002</v>
      </c>
      <c r="L12" s="79">
        <f t="shared" si="4"/>
        <v>0.18053193533687109</v>
      </c>
    </row>
    <row r="13" spans="1:12" x14ac:dyDescent="0.3">
      <c r="A13" s="236" t="s">
        <v>71</v>
      </c>
      <c r="B13" s="236"/>
      <c r="D13" s="85">
        <v>43739</v>
      </c>
      <c r="E13" s="76">
        <v>3403.6071625</v>
      </c>
      <c r="F13" s="61">
        <f t="shared" si="5"/>
        <v>3064.2525729473273</v>
      </c>
      <c r="G13" s="77">
        <f t="shared" si="6"/>
        <v>47.121575724007549</v>
      </c>
      <c r="H13" s="86">
        <f t="shared" si="0"/>
        <v>3227.6155252988488</v>
      </c>
      <c r="I13" s="77">
        <f t="shared" si="1"/>
        <v>175.99163720115121</v>
      </c>
      <c r="J13" s="77">
        <f t="shared" si="2"/>
        <v>175.99163720115121</v>
      </c>
      <c r="K13" s="77">
        <f t="shared" si="3"/>
        <v>30973.056364741631</v>
      </c>
      <c r="L13" s="79">
        <f t="shared" si="4"/>
        <v>5.1707388308550491E-2</v>
      </c>
    </row>
    <row r="14" spans="1:12" x14ac:dyDescent="0.3">
      <c r="A14" s="26" t="s">
        <v>48</v>
      </c>
      <c r="B14" s="55">
        <v>-0.43408762789799832</v>
      </c>
      <c r="D14" s="85">
        <v>43770</v>
      </c>
      <c r="E14" s="76">
        <v>2917.2854004000001</v>
      </c>
      <c r="F14" s="61">
        <f t="shared" si="5"/>
        <v>3344.0400706592063</v>
      </c>
      <c r="G14" s="77">
        <f t="shared" si="6"/>
        <v>70.388167922794707</v>
      </c>
      <c r="H14" s="86">
        <f t="shared" si="0"/>
        <v>3111.3741486713348</v>
      </c>
      <c r="I14" s="77">
        <f t="shared" si="1"/>
        <v>-194.08874827133468</v>
      </c>
      <c r="J14" s="77">
        <f t="shared" si="2"/>
        <v>194.08874827133468</v>
      </c>
      <c r="K14" s="77">
        <f t="shared" si="3"/>
        <v>37670.442205533524</v>
      </c>
      <c r="L14" s="79">
        <f t="shared" si="4"/>
        <v>6.6530600072492882E-2</v>
      </c>
    </row>
    <row r="15" spans="1:12" x14ac:dyDescent="0.3">
      <c r="A15" s="54" t="s">
        <v>63</v>
      </c>
      <c r="B15" s="57">
        <v>1.0000000000000054E-2</v>
      </c>
      <c r="D15" s="85">
        <v>43800</v>
      </c>
      <c r="E15" s="76">
        <v>3190.7811280000001</v>
      </c>
      <c r="F15" s="61">
        <f t="shared" si="5"/>
        <v>3028.2950802582363</v>
      </c>
      <c r="G15" s="77">
        <f t="shared" si="6"/>
        <v>31.774852090418239</v>
      </c>
      <c r="H15" s="86">
        <f t="shared" si="0"/>
        <v>3414.4282385820011</v>
      </c>
      <c r="I15" s="77">
        <f t="shared" si="1"/>
        <v>-223.64711058200101</v>
      </c>
      <c r="J15" s="77">
        <f t="shared" si="2"/>
        <v>223.64711058200101</v>
      </c>
      <c r="K15" s="77">
        <f t="shared" si="3"/>
        <v>50018.030071677786</v>
      </c>
      <c r="L15" s="79">
        <f t="shared" si="4"/>
        <v>7.0091648912999654E-2</v>
      </c>
    </row>
    <row r="16" spans="1:12" x14ac:dyDescent="0.3">
      <c r="A16" s="56" t="s">
        <v>72</v>
      </c>
      <c r="B16" s="29">
        <v>0.54626565499162072</v>
      </c>
      <c r="D16" s="85">
        <v>43831</v>
      </c>
      <c r="E16" s="76">
        <v>3414.3964080999995</v>
      </c>
      <c r="F16" s="61">
        <f t="shared" si="5"/>
        <v>3260.9240656923348</v>
      </c>
      <c r="G16" s="77">
        <f t="shared" si="6"/>
        <v>51.860265424786263</v>
      </c>
      <c r="H16" s="86">
        <f t="shared" si="0"/>
        <v>3060.0699323486547</v>
      </c>
      <c r="I16" s="77">
        <f t="shared" si="1"/>
        <v>354.32647575134479</v>
      </c>
      <c r="J16" s="77">
        <f t="shared" si="2"/>
        <v>354.32647575134479</v>
      </c>
      <c r="K16" s="77">
        <f t="shared" si="3"/>
        <v>125547.25141836832</v>
      </c>
      <c r="L16" s="79">
        <f t="shared" si="4"/>
        <v>0.10377426443829817</v>
      </c>
    </row>
    <row r="17" spans="1:12" x14ac:dyDescent="0.3">
      <c r="A17" s="26" t="s">
        <v>49</v>
      </c>
      <c r="B17" s="55">
        <v>248.11416513125516</v>
      </c>
      <c r="D17" s="85">
        <v>43862</v>
      </c>
      <c r="E17" s="76">
        <v>2799.9628449000002</v>
      </c>
      <c r="F17" s="61">
        <f t="shared" si="5"/>
        <v>3332.9979077998287</v>
      </c>
      <c r="G17" s="77">
        <f t="shared" si="6"/>
        <v>53.88162309305703</v>
      </c>
      <c r="H17" s="86">
        <f t="shared" si="0"/>
        <v>3312.7843311171209</v>
      </c>
      <c r="I17" s="77">
        <f t="shared" si="1"/>
        <v>-512.82148621712076</v>
      </c>
      <c r="J17" s="77">
        <f t="shared" si="2"/>
        <v>512.82148621712076</v>
      </c>
      <c r="K17" s="77">
        <f t="shared" si="3"/>
        <v>262985.8767259366</v>
      </c>
      <c r="L17" s="79">
        <f t="shared" si="4"/>
        <v>0.18315296117275301</v>
      </c>
    </row>
    <row r="18" spans="1:12" x14ac:dyDescent="0.3">
      <c r="A18" s="54" t="s">
        <v>63</v>
      </c>
      <c r="B18" s="57">
        <v>0.75498163577054056</v>
      </c>
      <c r="D18" s="85">
        <v>43891</v>
      </c>
      <c r="E18" s="76">
        <v>2411.9958418900001</v>
      </c>
      <c r="F18" s="61">
        <f t="shared" si="5"/>
        <v>2765.474742772446</v>
      </c>
      <c r="G18" s="77">
        <f t="shared" si="6"/>
        <v>-8.2588557189869363</v>
      </c>
      <c r="H18" s="86">
        <f t="shared" si="0"/>
        <v>3386.8795308928857</v>
      </c>
      <c r="I18" s="77">
        <f t="shared" si="1"/>
        <v>-974.8836890028856</v>
      </c>
      <c r="J18" s="77">
        <f t="shared" si="2"/>
        <v>974.8836890028856</v>
      </c>
      <c r="K18" s="77">
        <f t="shared" si="3"/>
        <v>950398.20708387496</v>
      </c>
      <c r="L18" s="79">
        <f t="shared" si="4"/>
        <v>0.40418133069374734</v>
      </c>
    </row>
    <row r="19" spans="1:12" x14ac:dyDescent="0.3">
      <c r="A19" s="56" t="s">
        <v>72</v>
      </c>
      <c r="B19" s="29">
        <v>0.15870998442804357</v>
      </c>
      <c r="D19" s="85">
        <v>43922</v>
      </c>
      <c r="E19" s="76">
        <v>2313.0437546399999</v>
      </c>
      <c r="F19" s="61">
        <f t="shared" si="5"/>
        <v>2385.5983398648104</v>
      </c>
      <c r="G19" s="77">
        <f t="shared" si="6"/>
        <v>-45.420610437851799</v>
      </c>
      <c r="H19" s="86">
        <f t="shared" si="0"/>
        <v>2757.215887053459</v>
      </c>
      <c r="I19" s="77">
        <f t="shared" si="1"/>
        <v>-444.17213241345917</v>
      </c>
      <c r="J19" s="77">
        <f t="shared" si="2"/>
        <v>444.17213241345917</v>
      </c>
      <c r="K19" s="77">
        <f t="shared" si="3"/>
        <v>197288.88321271949</v>
      </c>
      <c r="L19" s="79">
        <f t="shared" si="4"/>
        <v>0.19202928242167633</v>
      </c>
    </row>
    <row r="20" spans="1:12" x14ac:dyDescent="0.3">
      <c r="A20" s="26" t="s">
        <v>50</v>
      </c>
      <c r="B20" s="55">
        <v>293.22158767705611</v>
      </c>
      <c r="D20" s="85">
        <v>43952</v>
      </c>
      <c r="E20" s="76">
        <v>2230.0345306999998</v>
      </c>
      <c r="F20" s="61">
        <f t="shared" si="5"/>
        <v>2260.1054215017184</v>
      </c>
      <c r="G20" s="77">
        <f t="shared" si="6"/>
        <v>-53.427841230375819</v>
      </c>
      <c r="H20" s="86">
        <f t="shared" si="0"/>
        <v>2340.1777294269586</v>
      </c>
      <c r="I20" s="77">
        <f t="shared" si="1"/>
        <v>-110.14319872695887</v>
      </c>
      <c r="J20" s="77">
        <f t="shared" si="2"/>
        <v>110.14319872695887</v>
      </c>
      <c r="K20" s="77">
        <f t="shared" si="3"/>
        <v>12131.524225806354</v>
      </c>
      <c r="L20" s="79">
        <f t="shared" si="4"/>
        <v>4.9390804138080016E-2</v>
      </c>
    </row>
    <row r="21" spans="1:12" x14ac:dyDescent="0.3">
      <c r="A21" s="54" t="s">
        <v>63</v>
      </c>
      <c r="B21" s="57">
        <v>0.76571589312988553</v>
      </c>
      <c r="D21" s="85">
        <v>43983</v>
      </c>
      <c r="E21" s="76">
        <v>2889.8115768000002</v>
      </c>
      <c r="F21" s="61">
        <f t="shared" si="5"/>
        <v>2319.2476669356993</v>
      </c>
      <c r="G21" s="77">
        <f t="shared" si="6"/>
        <v>-42.170832563940152</v>
      </c>
      <c r="H21" s="86">
        <f t="shared" si="0"/>
        <v>2206.6775802713428</v>
      </c>
      <c r="I21" s="77">
        <f t="shared" si="1"/>
        <v>683.13399652865746</v>
      </c>
      <c r="J21" s="77">
        <f t="shared" si="2"/>
        <v>683.13399652865746</v>
      </c>
      <c r="K21" s="77">
        <f t="shared" si="3"/>
        <v>466672.0572132158</v>
      </c>
      <c r="L21" s="79">
        <f t="shared" si="4"/>
        <v>0.23639395800508145</v>
      </c>
    </row>
    <row r="22" spans="1:12" x14ac:dyDescent="0.3">
      <c r="A22" s="56" t="s">
        <v>72</v>
      </c>
      <c r="B22" s="29">
        <v>9.9999999999999985E-3</v>
      </c>
      <c r="D22" s="85">
        <v>44013</v>
      </c>
      <c r="E22" s="76">
        <v>2921.0712128999999</v>
      </c>
      <c r="F22" s="61">
        <f t="shared" si="5"/>
        <v>2862.3268379688479</v>
      </c>
      <c r="G22" s="77">
        <f t="shared" si="6"/>
        <v>16.354167795768731</v>
      </c>
      <c r="H22" s="86">
        <f t="shared" si="0"/>
        <v>2277.0768343717591</v>
      </c>
      <c r="I22" s="77">
        <f t="shared" si="1"/>
        <v>643.99437852824076</v>
      </c>
      <c r="J22" s="77">
        <f t="shared" si="2"/>
        <v>643.99437852824076</v>
      </c>
      <c r="K22" s="77">
        <f t="shared" si="3"/>
        <v>414728.75957597507</v>
      </c>
      <c r="L22" s="79">
        <f t="shared" si="4"/>
        <v>0.22046514158375888</v>
      </c>
    </row>
    <row r="23" spans="1:12" x14ac:dyDescent="0.3">
      <c r="A23" s="26" t="s">
        <v>51</v>
      </c>
      <c r="B23" s="130">
        <v>0.1002150977498559</v>
      </c>
      <c r="D23" s="85">
        <v>44044</v>
      </c>
      <c r="E23" s="76">
        <v>3069.0563047000001</v>
      </c>
      <c r="F23" s="61">
        <f t="shared" si="5"/>
        <v>2963.7515654966151</v>
      </c>
      <c r="G23" s="77">
        <f t="shared" si="6"/>
        <v>24.861223768968571</v>
      </c>
      <c r="H23" s="86">
        <f t="shared" si="0"/>
        <v>2878.6810057646167</v>
      </c>
      <c r="I23" s="77">
        <f t="shared" si="1"/>
        <v>190.3752989353834</v>
      </c>
      <c r="J23" s="77">
        <f t="shared" si="2"/>
        <v>190.3752989353834</v>
      </c>
      <c r="K23" s="77">
        <f t="shared" si="3"/>
        <v>36242.754444736594</v>
      </c>
      <c r="L23" s="79">
        <f t="shared" si="4"/>
        <v>6.2030565761807543E-2</v>
      </c>
    </row>
    <row r="24" spans="1:12" x14ac:dyDescent="0.3">
      <c r="A24" s="54" t="s">
        <v>63</v>
      </c>
      <c r="B24" s="57">
        <v>0.77476447069114163</v>
      </c>
      <c r="D24" s="85">
        <v>44075</v>
      </c>
      <c r="E24" s="76">
        <v>3261.9801026999999</v>
      </c>
      <c r="F24" s="61">
        <f t="shared" si="5"/>
        <v>3127.5300433151751</v>
      </c>
      <c r="G24" s="77">
        <f t="shared" si="6"/>
        <v>38.752949173927725</v>
      </c>
      <c r="H24" s="86">
        <f t="shared" si="0"/>
        <v>2988.6127892655836</v>
      </c>
      <c r="I24" s="77">
        <f t="shared" si="1"/>
        <v>273.36731343441625</v>
      </c>
      <c r="J24" s="77">
        <f t="shared" si="2"/>
        <v>273.36731343441625</v>
      </c>
      <c r="K24" s="77">
        <f t="shared" si="3"/>
        <v>74729.688054350379</v>
      </c>
      <c r="L24" s="79">
        <f t="shared" si="4"/>
        <v>8.3804102056951602E-2</v>
      </c>
    </row>
    <row r="25" spans="1:12" x14ac:dyDescent="0.3">
      <c r="A25" s="56" t="s">
        <v>72</v>
      </c>
      <c r="B25" s="29">
        <v>0.21892752882279853</v>
      </c>
      <c r="D25" s="85">
        <v>44105</v>
      </c>
      <c r="E25" s="76">
        <v>3450.0102387999996</v>
      </c>
      <c r="F25" s="61">
        <f t="shared" si="5"/>
        <v>3330.5884892591425</v>
      </c>
      <c r="G25" s="77">
        <f t="shared" si="6"/>
        <v>55.183498850931699</v>
      </c>
      <c r="H25" s="86">
        <f t="shared" si="0"/>
        <v>3166.282992489103</v>
      </c>
      <c r="I25" s="77">
        <f t="shared" si="1"/>
        <v>283.72724631089659</v>
      </c>
      <c r="J25" s="77">
        <f t="shared" si="2"/>
        <v>283.72724631089659</v>
      </c>
      <c r="K25" s="77">
        <f t="shared" si="3"/>
        <v>80501.150299164176</v>
      </c>
      <c r="L25" s="79">
        <f t="shared" si="4"/>
        <v>8.2239537471513149E-2</v>
      </c>
    </row>
    <row r="26" spans="1:12" x14ac:dyDescent="0.3">
      <c r="D26" s="85">
        <v>44136</v>
      </c>
      <c r="E26" s="76">
        <v>3154.2521056999994</v>
      </c>
      <c r="F26" s="61">
        <f t="shared" si="5"/>
        <v>3435.0054112607454</v>
      </c>
      <c r="G26" s="77">
        <f t="shared" si="6"/>
        <v>60.106841165998823</v>
      </c>
      <c r="H26" s="86">
        <f t="shared" si="0"/>
        <v>3385.7719881100743</v>
      </c>
      <c r="I26" s="77">
        <f t="shared" si="1"/>
        <v>-231.51988241007484</v>
      </c>
      <c r="J26" s="77">
        <f t="shared" si="2"/>
        <v>231.51988241007484</v>
      </c>
      <c r="K26" s="77">
        <f t="shared" si="3"/>
        <v>53601.455951174881</v>
      </c>
      <c r="L26" s="79">
        <f t="shared" si="4"/>
        <v>7.3399295507070889E-2</v>
      </c>
    </row>
    <row r="27" spans="1:12" x14ac:dyDescent="0.3">
      <c r="D27" s="85">
        <v>44166</v>
      </c>
      <c r="E27" s="76">
        <v>3715.4334261000008</v>
      </c>
      <c r="F27" s="61">
        <f t="shared" si="5"/>
        <v>3314.573842712799</v>
      </c>
      <c r="G27" s="77">
        <f t="shared" si="6"/>
        <v>42.053000194604294</v>
      </c>
      <c r="H27" s="86">
        <f t="shared" si="0"/>
        <v>3495.1122524267444</v>
      </c>
      <c r="I27" s="77">
        <f t="shared" si="1"/>
        <v>220.32117367325645</v>
      </c>
      <c r="J27" s="77">
        <f t="shared" si="2"/>
        <v>220.32117367325645</v>
      </c>
      <c r="K27" s="77">
        <f t="shared" si="3"/>
        <v>48541.41956876123</v>
      </c>
      <c r="L27" s="79">
        <f t="shared" si="4"/>
        <v>5.9298915740369537E-2</v>
      </c>
    </row>
    <row r="28" spans="1:12" x14ac:dyDescent="0.3">
      <c r="D28" s="85">
        <v>44197</v>
      </c>
      <c r="E28" s="76">
        <v>3164.0395050000011</v>
      </c>
      <c r="F28" s="61">
        <f t="shared" si="5"/>
        <v>3638.7970420356846</v>
      </c>
      <c r="G28" s="77">
        <f t="shared" si="6"/>
        <v>70.27002010743243</v>
      </c>
      <c r="H28" s="86">
        <f t="shared" si="0"/>
        <v>3356.6268429074034</v>
      </c>
      <c r="I28" s="77">
        <f t="shared" si="1"/>
        <v>-192.58733790740234</v>
      </c>
      <c r="J28" s="77">
        <f t="shared" si="2"/>
        <v>192.58733790740234</v>
      </c>
      <c r="K28" s="77">
        <f t="shared" si="3"/>
        <v>37089.882722259972</v>
      </c>
      <c r="L28" s="79">
        <f t="shared" si="4"/>
        <v>6.0867551622874654E-2</v>
      </c>
    </row>
    <row r="29" spans="1:12" x14ac:dyDescent="0.3">
      <c r="D29" s="85">
        <v>44228</v>
      </c>
      <c r="E29" s="76">
        <v>3172.1217651000006</v>
      </c>
      <c r="F29" s="61">
        <f t="shared" si="5"/>
        <v>3221.8719731059473</v>
      </c>
      <c r="G29" s="77">
        <f t="shared" si="6"/>
        <v>21.550511203715452</v>
      </c>
      <c r="H29" s="86">
        <f t="shared" si="0"/>
        <v>3709.0670621431173</v>
      </c>
      <c r="I29" s="77">
        <f t="shared" si="1"/>
        <v>-536.94529704311662</v>
      </c>
      <c r="J29" s="77">
        <f t="shared" si="2"/>
        <v>536.94529704311662</v>
      </c>
      <c r="K29" s="77">
        <f t="shared" si="3"/>
        <v>288310.25201672077</v>
      </c>
      <c r="L29" s="79">
        <f t="shared" si="4"/>
        <v>0.16927007750794507</v>
      </c>
    </row>
    <row r="30" spans="1:12" x14ac:dyDescent="0.3">
      <c r="D30" s="85">
        <v>44256</v>
      </c>
      <c r="E30" s="76">
        <v>3715.4912719000008</v>
      </c>
      <c r="F30" s="61">
        <f t="shared" si="5"/>
        <v>3298.0360754229732</v>
      </c>
      <c r="G30" s="77">
        <f t="shared" si="6"/>
        <v>27.011870315046501</v>
      </c>
      <c r="H30" s="86">
        <f t="shared" si="0"/>
        <v>3243.4224843096627</v>
      </c>
      <c r="I30" s="77">
        <f t="shared" si="1"/>
        <v>472.06878759033816</v>
      </c>
      <c r="J30" s="77">
        <f t="shared" si="2"/>
        <v>472.06878759033816</v>
      </c>
      <c r="K30" s="77">
        <f t="shared" si="3"/>
        <v>222848.94021701181</v>
      </c>
      <c r="L30" s="79">
        <f t="shared" si="4"/>
        <v>0.12705420442259177</v>
      </c>
    </row>
    <row r="31" spans="1:12" x14ac:dyDescent="0.3">
      <c r="D31" s="85">
        <v>44287</v>
      </c>
      <c r="E31" s="76">
        <v>3300.3104857999997</v>
      </c>
      <c r="F31" s="61">
        <f t="shared" si="5"/>
        <v>3654.0646109320382</v>
      </c>
      <c r="G31" s="77">
        <f t="shared" si="6"/>
        <v>59.913536834448351</v>
      </c>
      <c r="H31" s="86">
        <f t="shared" si="0"/>
        <v>3325.0479457380197</v>
      </c>
      <c r="I31" s="77">
        <f t="shared" si="1"/>
        <v>-24.737459938020038</v>
      </c>
      <c r="J31" s="77">
        <f t="shared" si="2"/>
        <v>24.737459938020038</v>
      </c>
      <c r="K31" s="77">
        <f t="shared" si="3"/>
        <v>611.94192418514638</v>
      </c>
      <c r="L31" s="79">
        <f t="shared" si="4"/>
        <v>7.4954947555558983E-3</v>
      </c>
    </row>
    <row r="32" spans="1:12" x14ac:dyDescent="0.3">
      <c r="D32" s="85">
        <v>44317</v>
      </c>
      <c r="E32" s="76">
        <v>3384.5051423000004</v>
      </c>
      <c r="F32" s="61">
        <f t="shared" si="5"/>
        <v>3365.0802465675588</v>
      </c>
      <c r="G32" s="77">
        <f t="shared" si="6"/>
        <v>25.023746714555568</v>
      </c>
      <c r="H32" s="86">
        <f t="shared" si="0"/>
        <v>3713.9781477664865</v>
      </c>
      <c r="I32" s="77">
        <f t="shared" si="1"/>
        <v>-329.47300546648603</v>
      </c>
      <c r="J32" s="77">
        <f t="shared" si="2"/>
        <v>329.47300546648603</v>
      </c>
      <c r="K32" s="77">
        <f t="shared" si="3"/>
        <v>108552.46133111914</v>
      </c>
      <c r="L32" s="79">
        <f t="shared" si="4"/>
        <v>9.7347467831763082E-2</v>
      </c>
    </row>
    <row r="33" spans="4:12" x14ac:dyDescent="0.3">
      <c r="D33" s="85">
        <v>44348</v>
      </c>
      <c r="E33" s="76">
        <v>3843.5550077000003</v>
      </c>
      <c r="F33" s="61">
        <f t="shared" si="5"/>
        <v>3496.3341127516451</v>
      </c>
      <c r="G33" s="77">
        <f t="shared" si="6"/>
        <v>35.646758661508642</v>
      </c>
      <c r="H33" s="86">
        <f t="shared" si="0"/>
        <v>3390.1039932821145</v>
      </c>
      <c r="I33" s="77">
        <f t="shared" si="1"/>
        <v>453.45101441788574</v>
      </c>
      <c r="J33" s="77">
        <f t="shared" si="2"/>
        <v>453.45101441788574</v>
      </c>
      <c r="K33" s="77">
        <f t="shared" si="3"/>
        <v>205617.82247660964</v>
      </c>
      <c r="L33" s="79">
        <f t="shared" si="4"/>
        <v>0.11797698055822356</v>
      </c>
    </row>
    <row r="34" spans="4:12" x14ac:dyDescent="0.3">
      <c r="D34" s="85">
        <v>44378</v>
      </c>
      <c r="E34" s="76">
        <v>3793.1887054999997</v>
      </c>
      <c r="F34" s="61">
        <f t="shared" si="5"/>
        <v>3861.9991541892073</v>
      </c>
      <c r="G34" s="77">
        <f t="shared" si="6"/>
        <v>68.648586939113997</v>
      </c>
      <c r="H34" s="86">
        <f t="shared" si="0"/>
        <v>3531.9808714131536</v>
      </c>
      <c r="I34" s="77">
        <f t="shared" si="1"/>
        <v>261.20783408684611</v>
      </c>
      <c r="J34" s="77">
        <f t="shared" si="2"/>
        <v>261.20783408684611</v>
      </c>
      <c r="K34" s="77">
        <f t="shared" si="3"/>
        <v>68229.532588341317</v>
      </c>
      <c r="L34" s="79">
        <f t="shared" si="4"/>
        <v>6.8862335719839948E-2</v>
      </c>
    </row>
    <row r="35" spans="4:12" x14ac:dyDescent="0.3">
      <c r="D35" s="85">
        <v>44409</v>
      </c>
      <c r="E35" s="76">
        <v>3919.2845001000001</v>
      </c>
      <c r="F35" s="61">
        <f t="shared" si="5"/>
        <v>3873.3267339712911</v>
      </c>
      <c r="G35" s="77">
        <f t="shared" si="6"/>
        <v>62.916486223410978</v>
      </c>
      <c r="H35" s="86">
        <f t="shared" si="0"/>
        <v>3930.6477411283213</v>
      </c>
      <c r="I35" s="77">
        <f t="shared" si="1"/>
        <v>-11.363241028321227</v>
      </c>
      <c r="J35" s="77">
        <f t="shared" si="2"/>
        <v>11.363241028321227</v>
      </c>
      <c r="K35" s="77">
        <f t="shared" si="3"/>
        <v>129.12324666772284</v>
      </c>
      <c r="L35" s="79">
        <f t="shared" si="4"/>
        <v>2.8993151755202498E-3</v>
      </c>
    </row>
    <row r="36" spans="4:12" x14ac:dyDescent="0.3">
      <c r="D36" s="85">
        <v>44440</v>
      </c>
      <c r="E36" s="76">
        <v>3463.8468780999997</v>
      </c>
      <c r="F36" s="61">
        <f t="shared" si="5"/>
        <v>3878.5301646787293</v>
      </c>
      <c r="G36" s="77">
        <f t="shared" si="6"/>
        <v>57.145180671813698</v>
      </c>
      <c r="H36" s="86">
        <f t="shared" ref="H36:H67" si="7">F35+G35</f>
        <v>3936.2432201947022</v>
      </c>
      <c r="I36" s="77">
        <f t="shared" si="1"/>
        <v>-472.3963420947025</v>
      </c>
      <c r="J36" s="77">
        <f t="shared" si="2"/>
        <v>472.3963420947025</v>
      </c>
      <c r="K36" s="77">
        <f t="shared" si="3"/>
        <v>223158.3040244552</v>
      </c>
      <c r="L36" s="79">
        <f t="shared" si="4"/>
        <v>0.13637910644416903</v>
      </c>
    </row>
    <row r="37" spans="4:12" x14ac:dyDescent="0.3">
      <c r="D37" s="85">
        <v>44470</v>
      </c>
      <c r="E37" s="76">
        <v>3212.3561251000001</v>
      </c>
      <c r="F37" s="61">
        <f t="shared" si="5"/>
        <v>3459.2648720374509</v>
      </c>
      <c r="G37" s="77">
        <f t="shared" si="6"/>
        <v>9.5041333405044881</v>
      </c>
      <c r="H37" s="86">
        <f t="shared" si="7"/>
        <v>3935.675345350543</v>
      </c>
      <c r="I37" s="77">
        <f t="shared" si="1"/>
        <v>-723.31922025054291</v>
      </c>
      <c r="J37" s="77">
        <f t="shared" si="2"/>
        <v>723.31922025054291</v>
      </c>
      <c r="K37" s="77">
        <f t="shared" si="3"/>
        <v>523190.69438385341</v>
      </c>
      <c r="L37" s="79">
        <f t="shared" si="4"/>
        <v>0.2251678182872785</v>
      </c>
    </row>
    <row r="38" spans="4:12" x14ac:dyDescent="0.3">
      <c r="D38" s="85">
        <v>44501</v>
      </c>
      <c r="E38" s="76">
        <v>3277.8273771000004</v>
      </c>
      <c r="F38" s="61">
        <f t="shared" si="5"/>
        <v>3233.0536821724036</v>
      </c>
      <c r="G38" s="77">
        <f t="shared" si="6"/>
        <v>-14.067398980050697</v>
      </c>
      <c r="H38" s="86">
        <f t="shared" si="7"/>
        <v>3468.7690053779552</v>
      </c>
      <c r="I38" s="77">
        <f t="shared" si="1"/>
        <v>-190.94162827795481</v>
      </c>
      <c r="J38" s="77">
        <f t="shared" si="2"/>
        <v>190.94162827795481</v>
      </c>
      <c r="K38" s="77">
        <f t="shared" si="3"/>
        <v>36458.705409436669</v>
      </c>
      <c r="L38" s="79">
        <f t="shared" si="4"/>
        <v>5.8252496642116347E-2</v>
      </c>
    </row>
    <row r="39" spans="4:12" x14ac:dyDescent="0.3">
      <c r="D39" s="85">
        <v>44531</v>
      </c>
      <c r="E39" s="76">
        <v>3070.2015532</v>
      </c>
      <c r="F39" s="61">
        <f t="shared" si="5"/>
        <v>3225.0482931359597</v>
      </c>
      <c r="G39" s="77">
        <f t="shared" si="6"/>
        <v>-13.461197985690012</v>
      </c>
      <c r="H39" s="86">
        <f t="shared" si="7"/>
        <v>3218.9862831923529</v>
      </c>
      <c r="I39" s="77">
        <f t="shared" si="1"/>
        <v>-148.78472999235282</v>
      </c>
      <c r="J39" s="77">
        <f t="shared" si="2"/>
        <v>148.78472999235282</v>
      </c>
      <c r="K39" s="77">
        <f t="shared" si="3"/>
        <v>22136.895878897332</v>
      </c>
      <c r="L39" s="79">
        <f t="shared" si="4"/>
        <v>4.8460899851111711E-2</v>
      </c>
    </row>
    <row r="40" spans="4:12" x14ac:dyDescent="0.3">
      <c r="D40" s="85">
        <v>44562</v>
      </c>
      <c r="E40" s="76">
        <v>2759.3418576000004</v>
      </c>
      <c r="F40" s="61">
        <f t="shared" si="5"/>
        <v>2997.2606556914479</v>
      </c>
      <c r="G40" s="77">
        <f t="shared" si="6"/>
        <v>-34.893841931572197</v>
      </c>
      <c r="H40" s="86">
        <f t="shared" si="7"/>
        <v>3211.5870951502698</v>
      </c>
      <c r="I40" s="77">
        <f t="shared" si="1"/>
        <v>-452.24523755026939</v>
      </c>
      <c r="J40" s="77">
        <f t="shared" si="2"/>
        <v>452.24523755026939</v>
      </c>
      <c r="K40" s="77">
        <f t="shared" si="3"/>
        <v>204525.75488689958</v>
      </c>
      <c r="L40" s="79">
        <f t="shared" si="4"/>
        <v>0.16389605235199811</v>
      </c>
    </row>
    <row r="41" spans="4:12" x14ac:dyDescent="0.3">
      <c r="D41" s="85">
        <v>44593</v>
      </c>
      <c r="E41" s="76">
        <v>2439.4211271999998</v>
      </c>
      <c r="F41" s="61">
        <f t="shared" si="5"/>
        <v>2667.4426379747429</v>
      </c>
      <c r="G41" s="77">
        <f t="shared" si="6"/>
        <v>-64.386259510085495</v>
      </c>
      <c r="H41" s="86">
        <f t="shared" si="7"/>
        <v>2962.3668137598756</v>
      </c>
      <c r="I41" s="77">
        <f t="shared" si="1"/>
        <v>-522.94568655987587</v>
      </c>
      <c r="J41" s="77">
        <f t="shared" si="2"/>
        <v>522.94568655987587</v>
      </c>
      <c r="K41" s="77">
        <f t="shared" si="3"/>
        <v>273472.19109157991</v>
      </c>
      <c r="L41" s="79">
        <f t="shared" si="4"/>
        <v>0.21437286113862591</v>
      </c>
    </row>
    <row r="42" spans="4:12" x14ac:dyDescent="0.3">
      <c r="D42" s="85">
        <v>44621</v>
      </c>
      <c r="E42" s="76">
        <v>2548.5431899099999</v>
      </c>
      <c r="F42" s="61">
        <f t="shared" si="5"/>
        <v>2409.7365321339316</v>
      </c>
      <c r="G42" s="77">
        <f t="shared" si="6"/>
        <v>-83.718244143158074</v>
      </c>
      <c r="H42" s="86">
        <f t="shared" si="7"/>
        <v>2603.0563784646574</v>
      </c>
      <c r="I42" s="77">
        <f t="shared" si="1"/>
        <v>-54.513188554657518</v>
      </c>
      <c r="J42" s="77">
        <f t="shared" si="2"/>
        <v>54.513188554657518</v>
      </c>
      <c r="K42" s="77">
        <f t="shared" si="3"/>
        <v>2971.6877263956435</v>
      </c>
      <c r="L42" s="79">
        <f t="shared" si="4"/>
        <v>2.1389941033953055E-2</v>
      </c>
    </row>
    <row r="43" spans="4:12" x14ac:dyDescent="0.3">
      <c r="D43" s="85">
        <v>44652</v>
      </c>
      <c r="E43" s="76">
        <v>2108.2689819599996</v>
      </c>
      <c r="F43" s="61">
        <f t="shared" si="5"/>
        <v>2393.5137530054735</v>
      </c>
      <c r="G43" s="77">
        <f t="shared" si="6"/>
        <v>-76.968697641688081</v>
      </c>
      <c r="H43" s="86">
        <f t="shared" si="7"/>
        <v>2326.0182879907734</v>
      </c>
      <c r="I43" s="77">
        <f t="shared" si="1"/>
        <v>-217.74930603077382</v>
      </c>
      <c r="J43" s="77">
        <f t="shared" si="2"/>
        <v>217.74930603077382</v>
      </c>
      <c r="K43" s="77">
        <f t="shared" si="3"/>
        <v>47414.760276883593</v>
      </c>
      <c r="L43" s="79">
        <f t="shared" si="4"/>
        <v>0.10328345571367194</v>
      </c>
    </row>
    <row r="44" spans="4:12" x14ac:dyDescent="0.3">
      <c r="D44" s="85">
        <v>44682</v>
      </c>
      <c r="E44" s="76">
        <v>1968.9325180200003</v>
      </c>
      <c r="F44" s="61">
        <f t="shared" si="5"/>
        <v>2018.8267310586493</v>
      </c>
      <c r="G44" s="77">
        <f t="shared" si="6"/>
        <v>-106.74053007220169</v>
      </c>
      <c r="H44" s="86">
        <f t="shared" si="7"/>
        <v>2316.5450553637857</v>
      </c>
      <c r="I44" s="77">
        <f t="shared" si="1"/>
        <v>-347.61253734378533</v>
      </c>
      <c r="J44" s="77">
        <f t="shared" si="2"/>
        <v>347.61253734378533</v>
      </c>
      <c r="K44" s="77">
        <f t="shared" si="3"/>
        <v>120834.47611858456</v>
      </c>
      <c r="L44" s="79">
        <f t="shared" si="4"/>
        <v>0.17654873093027676</v>
      </c>
    </row>
    <row r="45" spans="4:12" x14ac:dyDescent="0.3">
      <c r="D45" s="85">
        <v>44713</v>
      </c>
      <c r="E45" s="76">
        <v>1917.2457962399999</v>
      </c>
      <c r="F45" s="61">
        <f t="shared" si="5"/>
        <v>1873.2027496062392</v>
      </c>
      <c r="G45" s="77">
        <f t="shared" si="6"/>
        <v>-110.62887521022255</v>
      </c>
      <c r="H45" s="86">
        <f t="shared" si="7"/>
        <v>1912.0862009864477</v>
      </c>
      <c r="I45" s="77">
        <f t="shared" si="1"/>
        <v>5.1595952535521974</v>
      </c>
      <c r="J45" s="77">
        <f t="shared" si="2"/>
        <v>5.1595952535521974</v>
      </c>
      <c r="K45" s="77">
        <f t="shared" si="3"/>
        <v>26.621423180478363</v>
      </c>
      <c r="L45" s="79">
        <f t="shared" si="4"/>
        <v>2.6911495978611194E-3</v>
      </c>
    </row>
    <row r="46" spans="4:12" x14ac:dyDescent="0.3">
      <c r="D46" s="85">
        <v>44743</v>
      </c>
      <c r="E46" s="76">
        <v>1691.0614700399999</v>
      </c>
      <c r="F46" s="61">
        <f t="shared" si="5"/>
        <v>1783.5058308318221</v>
      </c>
      <c r="G46" s="77">
        <f t="shared" si="6"/>
        <v>-108.535679566642</v>
      </c>
      <c r="H46" s="86">
        <f t="shared" si="7"/>
        <v>1762.5738743960167</v>
      </c>
      <c r="I46" s="77">
        <f t="shared" si="1"/>
        <v>-71.512404356016759</v>
      </c>
      <c r="J46" s="77">
        <f t="shared" si="2"/>
        <v>71.512404356016759</v>
      </c>
      <c r="K46" s="77">
        <f t="shared" si="3"/>
        <v>5114.0239767784451</v>
      </c>
      <c r="L46" s="79">
        <f t="shared" si="4"/>
        <v>4.2288471248963663E-2</v>
      </c>
    </row>
    <row r="47" spans="4:12" x14ac:dyDescent="0.3">
      <c r="D47" s="85">
        <v>44774</v>
      </c>
      <c r="E47" s="76">
        <v>1910.82280732</v>
      </c>
      <c r="F47" s="61">
        <f t="shared" si="5"/>
        <v>1648.1851938426862</v>
      </c>
      <c r="G47" s="77">
        <f t="shared" si="6"/>
        <v>-111.2141753088914</v>
      </c>
      <c r="H47" s="86">
        <f t="shared" si="7"/>
        <v>1674.97015126518</v>
      </c>
      <c r="I47" s="77">
        <f t="shared" si="1"/>
        <v>235.85265605482005</v>
      </c>
      <c r="J47" s="77">
        <f t="shared" si="2"/>
        <v>235.85265605482005</v>
      </c>
      <c r="K47" s="77">
        <f t="shared" si="3"/>
        <v>55626.475368113242</v>
      </c>
      <c r="L47" s="79">
        <f t="shared" si="4"/>
        <v>0.12342989373546999</v>
      </c>
    </row>
    <row r="48" spans="4:12" x14ac:dyDescent="0.3">
      <c r="D48" s="85">
        <v>44805</v>
      </c>
      <c r="E48" s="76">
        <v>1411.93465803</v>
      </c>
      <c r="F48" s="61">
        <f t="shared" si="5"/>
        <v>1722.0738372148871</v>
      </c>
      <c r="G48" s="77">
        <f t="shared" si="6"/>
        <v>-92.703893440782167</v>
      </c>
      <c r="H48" s="86">
        <f t="shared" si="7"/>
        <v>1536.9710185337949</v>
      </c>
      <c r="I48" s="77">
        <f t="shared" si="1"/>
        <v>-125.03636050379487</v>
      </c>
      <c r="J48" s="77">
        <f t="shared" si="2"/>
        <v>125.03636050379487</v>
      </c>
      <c r="K48" s="77">
        <f t="shared" si="3"/>
        <v>15634.091448034953</v>
      </c>
      <c r="L48" s="79">
        <f t="shared" si="4"/>
        <v>8.8556761315181309E-2</v>
      </c>
    </row>
    <row r="49" spans="4:12" x14ac:dyDescent="0.3">
      <c r="D49" s="85">
        <v>44835</v>
      </c>
      <c r="E49" s="76">
        <v>1143.52937318</v>
      </c>
      <c r="F49" s="61">
        <f t="shared" si="5"/>
        <v>1284.0904863073745</v>
      </c>
      <c r="G49" s="77">
        <f t="shared" si="6"/>
        <v>-127.23183918745522</v>
      </c>
      <c r="H49" s="86">
        <f t="shared" si="7"/>
        <v>1629.369943774105</v>
      </c>
      <c r="I49" s="77">
        <f t="shared" si="1"/>
        <v>-485.84057059410497</v>
      </c>
      <c r="J49" s="77">
        <f t="shared" si="2"/>
        <v>485.84057059410497</v>
      </c>
      <c r="K49" s="77">
        <f t="shared" si="3"/>
        <v>236041.0600352055</v>
      </c>
      <c r="L49" s="79">
        <f t="shared" si="4"/>
        <v>0.42486059561640144</v>
      </c>
    </row>
    <row r="50" spans="4:12" x14ac:dyDescent="0.3">
      <c r="D50" s="85">
        <v>44866</v>
      </c>
      <c r="E50" s="76">
        <v>1287.9124985000001</v>
      </c>
      <c r="F50" s="61">
        <f t="shared" si="5"/>
        <v>1070.6205268940359</v>
      </c>
      <c r="G50" s="77">
        <f t="shared" si="6"/>
        <v>-135.85565121004356</v>
      </c>
      <c r="H50" s="86">
        <f t="shared" si="7"/>
        <v>1156.8586471199192</v>
      </c>
      <c r="I50" s="77">
        <f t="shared" si="1"/>
        <v>131.05385138008091</v>
      </c>
      <c r="J50" s="77">
        <f t="shared" si="2"/>
        <v>131.05385138008091</v>
      </c>
      <c r="K50" s="77">
        <f t="shared" si="3"/>
        <v>17175.111961552335</v>
      </c>
      <c r="L50" s="79">
        <f t="shared" si="4"/>
        <v>0.10175679755629059</v>
      </c>
    </row>
    <row r="51" spans="4:12" x14ac:dyDescent="0.3">
      <c r="D51" s="85">
        <v>44896</v>
      </c>
      <c r="E51" s="76">
        <v>1350.28592682</v>
      </c>
      <c r="F51" s="61">
        <f t="shared" si="5"/>
        <v>1191.7026631959652</v>
      </c>
      <c r="G51" s="77">
        <f t="shared" si="6"/>
        <v>-110.16187245884629</v>
      </c>
      <c r="H51" s="86">
        <f t="shared" si="7"/>
        <v>934.76487568399239</v>
      </c>
      <c r="I51" s="77">
        <f t="shared" si="1"/>
        <v>415.5210511360076</v>
      </c>
      <c r="J51" s="77">
        <f t="shared" si="2"/>
        <v>415.5210511360076</v>
      </c>
      <c r="K51" s="77">
        <f t="shared" si="3"/>
        <v>172657.74393717264</v>
      </c>
      <c r="L51" s="79">
        <f t="shared" si="4"/>
        <v>0.3077281951050051</v>
      </c>
    </row>
    <row r="52" spans="4:12" x14ac:dyDescent="0.3">
      <c r="D52" s="85">
        <v>44927</v>
      </c>
      <c r="E52" s="76">
        <v>1551.3640442199999</v>
      </c>
      <c r="F52" s="61">
        <f t="shared" si="5"/>
        <v>1302.372052332923</v>
      </c>
      <c r="G52" s="77">
        <f t="shared" si="6"/>
        <v>-88.078746299265887</v>
      </c>
      <c r="H52" s="86">
        <f t="shared" si="7"/>
        <v>1081.5407907371189</v>
      </c>
      <c r="I52" s="77">
        <f t="shared" si="1"/>
        <v>469.823253482881</v>
      </c>
      <c r="J52" s="77">
        <f t="shared" si="2"/>
        <v>469.823253482881</v>
      </c>
      <c r="K52" s="77">
        <f t="shared" si="3"/>
        <v>220733.88951323947</v>
      </c>
      <c r="L52" s="79">
        <f t="shared" si="4"/>
        <v>0.3028452639683939</v>
      </c>
    </row>
    <row r="53" spans="4:12" x14ac:dyDescent="0.3">
      <c r="D53" s="85">
        <v>44958</v>
      </c>
      <c r="E53" s="76">
        <v>1465.3337936400003</v>
      </c>
      <c r="F53" s="61">
        <f t="shared" si="5"/>
        <v>1463.6949970645874</v>
      </c>
      <c r="G53" s="77">
        <f t="shared" si="6"/>
        <v>-63.138577196172861</v>
      </c>
      <c r="H53" s="86">
        <f t="shared" si="7"/>
        <v>1214.293306033657</v>
      </c>
      <c r="I53" s="77">
        <f t="shared" si="1"/>
        <v>251.04048760634328</v>
      </c>
      <c r="J53" s="77">
        <f t="shared" si="2"/>
        <v>251.04048760634328</v>
      </c>
      <c r="K53" s="77">
        <f t="shared" si="3"/>
        <v>63021.326417630589</v>
      </c>
      <c r="L53" s="79">
        <f t="shared" si="4"/>
        <v>0.17131966020024669</v>
      </c>
    </row>
    <row r="54" spans="4:12" x14ac:dyDescent="0.3">
      <c r="D54" s="85">
        <v>44986</v>
      </c>
      <c r="E54" s="76">
        <v>1776.7740402299996</v>
      </c>
      <c r="F54" s="61">
        <f t="shared" si="5"/>
        <v>1477.110981201062</v>
      </c>
      <c r="G54" s="77">
        <f t="shared" si="6"/>
        <v>-55.483121062908111</v>
      </c>
      <c r="H54" s="86">
        <f t="shared" si="7"/>
        <v>1400.5564198684144</v>
      </c>
      <c r="I54" s="77">
        <f t="shared" si="1"/>
        <v>376.2176203615852</v>
      </c>
      <c r="J54" s="77">
        <f t="shared" si="2"/>
        <v>376.2176203615852</v>
      </c>
      <c r="K54" s="77">
        <f t="shared" si="3"/>
        <v>141539.69787053386</v>
      </c>
      <c r="L54" s="79">
        <f t="shared" si="4"/>
        <v>0.21174196146679666</v>
      </c>
    </row>
    <row r="55" spans="4:12" x14ac:dyDescent="0.3">
      <c r="D55" s="85">
        <v>45017</v>
      </c>
      <c r="E55" s="76">
        <v>1681.9779586700001</v>
      </c>
      <c r="F55" s="61">
        <f t="shared" si="5"/>
        <v>1713.4283270676733</v>
      </c>
      <c r="G55" s="77">
        <f t="shared" si="6"/>
        <v>-26.303074369956175</v>
      </c>
      <c r="H55" s="86">
        <f t="shared" si="7"/>
        <v>1421.6278601381539</v>
      </c>
      <c r="I55" s="77">
        <f t="shared" si="1"/>
        <v>260.35009853184624</v>
      </c>
      <c r="J55" s="77">
        <f t="shared" si="2"/>
        <v>260.35009853184624</v>
      </c>
      <c r="K55" s="77">
        <f t="shared" si="3"/>
        <v>67782.173805542043</v>
      </c>
      <c r="L55" s="79">
        <f t="shared" si="4"/>
        <v>0.1547880560442744</v>
      </c>
    </row>
    <row r="56" spans="4:12" x14ac:dyDescent="0.3">
      <c r="D56" s="85">
        <v>45047</v>
      </c>
      <c r="E56" s="76">
        <v>1918.2929306100002</v>
      </c>
      <c r="F56" s="61">
        <f t="shared" si="5"/>
        <v>1708.1984935620353</v>
      </c>
      <c r="G56" s="77">
        <f t="shared" si="6"/>
        <v>-24.195750283524355</v>
      </c>
      <c r="H56" s="86">
        <f t="shared" si="7"/>
        <v>1687.1252526977171</v>
      </c>
      <c r="I56" s="77">
        <f t="shared" si="1"/>
        <v>231.16767791228312</v>
      </c>
      <c r="J56" s="77">
        <f t="shared" si="2"/>
        <v>231.16767791228312</v>
      </c>
      <c r="K56" s="77">
        <f t="shared" si="3"/>
        <v>53438.495311357074</v>
      </c>
      <c r="L56" s="79">
        <f t="shared" si="4"/>
        <v>0.12050697483349107</v>
      </c>
    </row>
    <row r="57" spans="4:12" x14ac:dyDescent="0.3">
      <c r="D57" s="85">
        <v>45078</v>
      </c>
      <c r="E57" s="76">
        <v>1925.5209732000001</v>
      </c>
      <c r="F57" s="61">
        <f t="shared" si="5"/>
        <v>1900.3819389011808</v>
      </c>
      <c r="G57" s="77">
        <f t="shared" si="6"/>
        <v>-2.5578307212573748</v>
      </c>
      <c r="H57" s="86">
        <f t="shared" si="7"/>
        <v>1684.0027432785109</v>
      </c>
      <c r="I57" s="77">
        <f t="shared" si="1"/>
        <v>241.51822992148914</v>
      </c>
      <c r="J57" s="77">
        <f t="shared" si="2"/>
        <v>241.51822992148914</v>
      </c>
      <c r="K57" s="77">
        <f t="shared" si="3"/>
        <v>58331.055384409294</v>
      </c>
      <c r="L57" s="79">
        <f t="shared" si="4"/>
        <v>0.12543006972295551</v>
      </c>
    </row>
    <row r="58" spans="4:12" x14ac:dyDescent="0.3">
      <c r="D58" s="85">
        <v>45108</v>
      </c>
      <c r="E58" s="76">
        <v>1926.44814307</v>
      </c>
      <c r="F58" s="61">
        <f t="shared" si="5"/>
        <v>1923.6601425969943</v>
      </c>
      <c r="G58" s="77">
        <f t="shared" si="6"/>
        <v>2.5772720449717124E-2</v>
      </c>
      <c r="H58" s="86">
        <f t="shared" si="7"/>
        <v>1897.8241081799233</v>
      </c>
      <c r="I58" s="77">
        <f t="shared" si="1"/>
        <v>28.6240348900767</v>
      </c>
      <c r="J58" s="77">
        <f t="shared" si="2"/>
        <v>28.6240348900767</v>
      </c>
      <c r="K58" s="77">
        <f t="shared" si="3"/>
        <v>819.33537338832821</v>
      </c>
      <c r="L58" s="79">
        <f t="shared" si="4"/>
        <v>1.4858450767567123E-2</v>
      </c>
    </row>
    <row r="59" spans="4:12" x14ac:dyDescent="0.3">
      <c r="D59" s="85">
        <v>45139</v>
      </c>
      <c r="E59" s="76">
        <v>2257.9442901499997</v>
      </c>
      <c r="F59" s="61">
        <f t="shared" si="5"/>
        <v>1992.76799066236</v>
      </c>
      <c r="G59" s="77">
        <f t="shared" si="6"/>
        <v>6.9339802549413179</v>
      </c>
      <c r="H59" s="86">
        <f t="shared" si="7"/>
        <v>1923.6859153174441</v>
      </c>
      <c r="I59" s="77">
        <f t="shared" si="1"/>
        <v>334.25837483255555</v>
      </c>
      <c r="J59" s="77">
        <f t="shared" si="2"/>
        <v>334.25837483255555</v>
      </c>
      <c r="K59" s="77">
        <f t="shared" si="3"/>
        <v>111728.6611457012</v>
      </c>
      <c r="L59" s="79">
        <f t="shared" si="4"/>
        <v>0.14803659075678527</v>
      </c>
    </row>
    <row r="60" spans="4:12" x14ac:dyDescent="0.3">
      <c r="D60" s="85">
        <v>45170</v>
      </c>
      <c r="E60" s="76">
        <v>1806.3853454300001</v>
      </c>
      <c r="F60" s="61">
        <f t="shared" si="5"/>
        <v>2173.179685409953</v>
      </c>
      <c r="G60" s="77">
        <f t="shared" si="6"/>
        <v>24.281751704206485</v>
      </c>
      <c r="H60" s="86">
        <f t="shared" si="7"/>
        <v>1999.7019709173014</v>
      </c>
      <c r="I60" s="77">
        <f t="shared" si="1"/>
        <v>-193.31662548730128</v>
      </c>
      <c r="J60" s="77">
        <f t="shared" si="2"/>
        <v>193.31662548730128</v>
      </c>
      <c r="K60" s="77">
        <f t="shared" si="3"/>
        <v>37371.317689797506</v>
      </c>
      <c r="L60" s="79">
        <f t="shared" si="4"/>
        <v>0.10701848638020439</v>
      </c>
    </row>
    <row r="61" spans="4:12" x14ac:dyDescent="0.3">
      <c r="D61" s="85">
        <v>45200</v>
      </c>
      <c r="E61" s="76">
        <v>1944.0742492400004</v>
      </c>
      <c r="F61" s="61">
        <f t="shared" si="5"/>
        <v>1853.3485275553653</v>
      </c>
      <c r="G61" s="77">
        <f t="shared" si="6"/>
        <v>-10.129539251672931</v>
      </c>
      <c r="H61" s="86">
        <f t="shared" si="7"/>
        <v>2197.4614371141593</v>
      </c>
      <c r="I61" s="77">
        <f t="shared" si="1"/>
        <v>-253.38718787415883</v>
      </c>
      <c r="J61" s="77">
        <f t="shared" si="2"/>
        <v>253.38718787415883</v>
      </c>
      <c r="K61" s="77">
        <f t="shared" si="3"/>
        <v>64205.066978774259</v>
      </c>
      <c r="L61" s="79">
        <f t="shared" si="4"/>
        <v>0.13033822549381321</v>
      </c>
    </row>
    <row r="62" spans="4:12" x14ac:dyDescent="0.3">
      <c r="D62" s="85">
        <v>45231</v>
      </c>
      <c r="E62" s="76">
        <v>2023.1623535900003</v>
      </c>
      <c r="F62" s="61">
        <f t="shared" si="5"/>
        <v>1951.7882387086622</v>
      </c>
      <c r="G62" s="77">
        <f t="shared" si="6"/>
        <v>0.72738578882405491</v>
      </c>
      <c r="H62" s="86">
        <f t="shared" si="7"/>
        <v>1843.2189883036924</v>
      </c>
      <c r="I62" s="77">
        <f t="shared" si="1"/>
        <v>179.94336528630788</v>
      </c>
      <c r="J62" s="77">
        <f t="shared" si="2"/>
        <v>179.94336528630788</v>
      </c>
      <c r="K62" s="77">
        <f t="shared" si="3"/>
        <v>32379.614710561633</v>
      </c>
      <c r="L62" s="79">
        <f t="shared" si="4"/>
        <v>8.8941633857019628E-2</v>
      </c>
    </row>
    <row r="63" spans="4:12" x14ac:dyDescent="0.3">
      <c r="D63" s="85">
        <v>45261</v>
      </c>
      <c r="E63" s="76">
        <v>2088.3629609</v>
      </c>
      <c r="F63" s="61">
        <f t="shared" si="5"/>
        <v>2036.7843836830596</v>
      </c>
      <c r="G63" s="77">
        <f t="shared" si="6"/>
        <v>9.1542617073813837</v>
      </c>
      <c r="H63" s="86">
        <f t="shared" si="7"/>
        <v>1952.5156244974862</v>
      </c>
      <c r="I63" s="77">
        <f t="shared" si="1"/>
        <v>135.84733640251375</v>
      </c>
      <c r="J63" s="77">
        <f t="shared" si="2"/>
        <v>135.84733640251375</v>
      </c>
      <c r="K63" s="77">
        <f t="shared" si="3"/>
        <v>18454.498807657736</v>
      </c>
      <c r="L63" s="79">
        <f t="shared" si="4"/>
        <v>6.504967716146863E-2</v>
      </c>
    </row>
    <row r="64" spans="4:12" x14ac:dyDescent="0.3">
      <c r="D64" s="85">
        <v>45292</v>
      </c>
      <c r="E64" s="76">
        <v>1976.7941742199998</v>
      </c>
      <c r="F64" s="61">
        <f t="shared" si="5"/>
        <v>2073.3726129299052</v>
      </c>
      <c r="G64" s="77">
        <f t="shared" si="6"/>
        <v>11.897658461327815</v>
      </c>
      <c r="H64" s="86">
        <f t="shared" si="7"/>
        <v>2045.938645390441</v>
      </c>
      <c r="I64" s="77">
        <f t="shared" si="1"/>
        <v>-69.144471170441193</v>
      </c>
      <c r="J64" s="77">
        <f t="shared" si="2"/>
        <v>69.144471170441193</v>
      </c>
      <c r="K64" s="77">
        <f t="shared" si="3"/>
        <v>4780.9578934399733</v>
      </c>
      <c r="L64" s="79">
        <f t="shared" si="4"/>
        <v>3.4978083238091345E-2</v>
      </c>
    </row>
    <row r="65" spans="3:12" x14ac:dyDescent="0.3">
      <c r="D65" s="85">
        <v>45323</v>
      </c>
      <c r="E65" s="76">
        <v>1930.3960877899999</v>
      </c>
      <c r="F65" s="61">
        <f t="shared" si="5"/>
        <v>1977.0326837030623</v>
      </c>
      <c r="G65" s="77">
        <f t="shared" si="6"/>
        <v>1.0738996925107358</v>
      </c>
      <c r="H65" s="86">
        <f t="shared" si="7"/>
        <v>2085.2702713912331</v>
      </c>
      <c r="I65" s="77">
        <f t="shared" si="1"/>
        <v>-154.8741836012332</v>
      </c>
      <c r="J65" s="77">
        <f t="shared" si="2"/>
        <v>154.8741836012332</v>
      </c>
      <c r="K65" s="77">
        <f t="shared" si="3"/>
        <v>23986.012746148492</v>
      </c>
      <c r="L65" s="79">
        <f t="shared" si="4"/>
        <v>8.0229225795074938E-2</v>
      </c>
    </row>
    <row r="66" spans="3:12" x14ac:dyDescent="0.3">
      <c r="D66" s="85">
        <v>45352</v>
      </c>
      <c r="E66" s="76">
        <v>2132.1789322300001</v>
      </c>
      <c r="F66" s="61">
        <f t="shared" si="5"/>
        <v>1971.6117764320086</v>
      </c>
      <c r="G66" s="77">
        <f t="shared" si="6"/>
        <v>0.4244189961542929</v>
      </c>
      <c r="H66" s="86">
        <f t="shared" si="7"/>
        <v>1978.1065833955731</v>
      </c>
      <c r="I66" s="77">
        <f t="shared" si="1"/>
        <v>154.07234883442698</v>
      </c>
      <c r="J66" s="77">
        <f t="shared" si="2"/>
        <v>154.07234883442698</v>
      </c>
      <c r="K66" s="77">
        <f t="shared" si="3"/>
        <v>23738.288675357351</v>
      </c>
      <c r="L66" s="79">
        <f t="shared" si="4"/>
        <v>7.2260515524973326E-2</v>
      </c>
    </row>
    <row r="67" spans="3:12" x14ac:dyDescent="0.3">
      <c r="D67" s="85">
        <v>45383</v>
      </c>
      <c r="E67" s="76">
        <v>2509.3653487000001</v>
      </c>
      <c r="F67" s="61">
        <f t="shared" si="5"/>
        <v>2207.9557507209233</v>
      </c>
      <c r="G67" s="77">
        <f t="shared" si="6"/>
        <v>24.01637452543034</v>
      </c>
      <c r="H67" s="86">
        <f t="shared" si="7"/>
        <v>1972.036195428163</v>
      </c>
      <c r="I67" s="77">
        <f t="shared" si="1"/>
        <v>537.32915327183719</v>
      </c>
      <c r="J67" s="77">
        <f t="shared" si="2"/>
        <v>537.32915327183719</v>
      </c>
      <c r="K67" s="77">
        <f t="shared" si="3"/>
        <v>288722.61895582947</v>
      </c>
      <c r="L67" s="79">
        <f t="shared" si="4"/>
        <v>0.21412950232623779</v>
      </c>
    </row>
    <row r="68" spans="3:12" x14ac:dyDescent="0.3">
      <c r="D68" s="85">
        <v>45413</v>
      </c>
      <c r="E68" s="76">
        <v>2685.3197709999995</v>
      </c>
      <c r="F68" s="61">
        <f t="shared" si="5"/>
        <v>2563.7693327803445</v>
      </c>
      <c r="G68" s="77">
        <f t="shared" si="6"/>
        <v>57.196095278829418</v>
      </c>
      <c r="H68" s="86">
        <f t="shared" ref="H68:H73" si="8">F67+G67</f>
        <v>2231.9721252463537</v>
      </c>
      <c r="I68" s="77">
        <f t="shared" ref="I68:I73" si="9">E68-H68</f>
        <v>453.34764575364579</v>
      </c>
      <c r="J68" s="77">
        <f t="shared" ref="J68:J73" si="10">ABS(I68)</f>
        <v>453.34764575364579</v>
      </c>
      <c r="K68" s="77">
        <f t="shared" ref="K68:K73" si="11">I68^2</f>
        <v>205524.08791037311</v>
      </c>
      <c r="L68" s="79">
        <f t="shared" ref="L68:L73" si="12">J68/E68</f>
        <v>0.16882445459552156</v>
      </c>
    </row>
    <row r="69" spans="3:12" x14ac:dyDescent="0.3">
      <c r="D69" s="85">
        <v>45444</v>
      </c>
      <c r="E69" s="76">
        <v>2302.8100125999999</v>
      </c>
      <c r="F69" s="61">
        <f t="shared" ref="F69:F73" si="13">alpha*(E69)+(1-alpha)*(E68+G68)</f>
        <v>2654.5746955430632</v>
      </c>
      <c r="G69" s="77">
        <f t="shared" ref="G69:G73" si="14">beta*(F69-F68)+(1-beta)*G68</f>
        <v>60.557022027218352</v>
      </c>
      <c r="H69" s="86">
        <f t="shared" si="8"/>
        <v>2620.965428059174</v>
      </c>
      <c r="I69" s="77">
        <f t="shared" si="9"/>
        <v>-318.15541545917404</v>
      </c>
      <c r="J69" s="77">
        <f t="shared" si="10"/>
        <v>318.15541545917404</v>
      </c>
      <c r="K69" s="77">
        <f t="shared" si="11"/>
        <v>101222.86838599964</v>
      </c>
      <c r="L69" s="79">
        <f t="shared" si="12"/>
        <v>0.13815964570171335</v>
      </c>
    </row>
    <row r="70" spans="3:12" x14ac:dyDescent="0.3">
      <c r="D70" s="85">
        <v>45474</v>
      </c>
      <c r="E70" s="76">
        <v>2716.5699996999992</v>
      </c>
      <c r="F70" s="61">
        <f t="shared" si="13"/>
        <v>2434.0076276417749</v>
      </c>
      <c r="G70" s="77">
        <f t="shared" si="14"/>
        <v>32.444613034367691</v>
      </c>
      <c r="H70" s="86">
        <f t="shared" si="8"/>
        <v>2715.1317175702816</v>
      </c>
      <c r="I70" s="77">
        <f t="shared" si="9"/>
        <v>1.4382821297176633</v>
      </c>
      <c r="J70" s="77">
        <f t="shared" si="10"/>
        <v>1.4382821297176633</v>
      </c>
      <c r="K70" s="77">
        <f t="shared" si="11"/>
        <v>2.0686554846651775</v>
      </c>
      <c r="L70" s="79">
        <f t="shared" si="12"/>
        <v>5.2944784411095534E-4</v>
      </c>
    </row>
    <row r="71" spans="3:12" x14ac:dyDescent="0.3">
      <c r="D71" s="85">
        <v>45505</v>
      </c>
      <c r="E71" s="76">
        <v>2655.7499923999994</v>
      </c>
      <c r="F71" s="61">
        <f t="shared" si="13"/>
        <v>2730.3616886674936</v>
      </c>
      <c r="G71" s="77">
        <f t="shared" si="14"/>
        <v>58.83555783350279</v>
      </c>
      <c r="H71" s="86">
        <f t="shared" si="8"/>
        <v>2466.4522406761425</v>
      </c>
      <c r="I71" s="77">
        <f t="shared" si="9"/>
        <v>189.29775172385689</v>
      </c>
      <c r="J71" s="77">
        <f t="shared" si="10"/>
        <v>189.29775172385689</v>
      </c>
      <c r="K71" s="77">
        <f t="shared" si="11"/>
        <v>35833.638807706964</v>
      </c>
      <c r="L71" s="79">
        <f t="shared" si="12"/>
        <v>7.1278453267654404E-2</v>
      </c>
    </row>
    <row r="72" spans="3:12" x14ac:dyDescent="0.3">
      <c r="D72" s="85">
        <v>45536</v>
      </c>
      <c r="E72" s="76">
        <v>2473.359993</v>
      </c>
      <c r="F72" s="61">
        <f t="shared" si="13"/>
        <v>2666.3404387868022</v>
      </c>
      <c r="G72" s="77">
        <f t="shared" si="14"/>
        <v>46.549877062083382</v>
      </c>
      <c r="H72" s="86">
        <f t="shared" si="8"/>
        <v>2789.1972465009962</v>
      </c>
      <c r="I72" s="77">
        <f t="shared" si="9"/>
        <v>-315.83725350099621</v>
      </c>
      <c r="J72" s="77">
        <f t="shared" si="10"/>
        <v>315.83725350099621</v>
      </c>
      <c r="K72" s="77">
        <f t="shared" si="11"/>
        <v>99753.170699052542</v>
      </c>
      <c r="L72" s="79">
        <f t="shared" si="12"/>
        <v>0.12769562635235696</v>
      </c>
    </row>
    <row r="73" spans="3:12" ht="16.2" thickBot="1" x14ac:dyDescent="0.35">
      <c r="C73" s="94"/>
      <c r="D73" s="85">
        <v>45566</v>
      </c>
      <c r="E73" s="76">
        <v>2856.6600189000001</v>
      </c>
      <c r="F73" s="61">
        <f t="shared" si="13"/>
        <v>2587.2598998296667</v>
      </c>
      <c r="G73" s="77">
        <f t="shared" si="14"/>
        <v>33.986835460161487</v>
      </c>
      <c r="H73" s="86">
        <f t="shared" si="8"/>
        <v>2712.8903158488856</v>
      </c>
      <c r="I73" s="77">
        <f t="shared" si="9"/>
        <v>143.76970305111445</v>
      </c>
      <c r="J73" s="77">
        <f t="shared" si="10"/>
        <v>143.76970305111445</v>
      </c>
      <c r="K73" s="77">
        <f t="shared" si="11"/>
        <v>20669.727515405626</v>
      </c>
      <c r="L73" s="79">
        <f t="shared" si="12"/>
        <v>5.0327901150265385E-2</v>
      </c>
    </row>
    <row r="74" spans="3:12" ht="16.2" thickBot="1" x14ac:dyDescent="0.35">
      <c r="C74" s="127">
        <v>1</v>
      </c>
      <c r="D74" s="128">
        <v>45597</v>
      </c>
      <c r="E74" s="127"/>
      <c r="F74" s="127"/>
      <c r="G74" s="127"/>
      <c r="H74" s="129">
        <f t="shared" ref="H74:H85" si="15">$F$73+C74*$G$73</f>
        <v>2621.2467352898279</v>
      </c>
      <c r="I74" s="127"/>
      <c r="J74" s="127"/>
      <c r="K74" s="127"/>
      <c r="L74" s="127"/>
    </row>
    <row r="75" spans="3:12" ht="16.2" thickBot="1" x14ac:dyDescent="0.35">
      <c r="C75" s="127">
        <f>C74+1</f>
        <v>2</v>
      </c>
      <c r="D75" s="128">
        <v>45627</v>
      </c>
      <c r="E75" s="120"/>
      <c r="F75" s="116"/>
      <c r="G75" s="115"/>
      <c r="H75" s="129">
        <f t="shared" si="15"/>
        <v>2655.2335707499897</v>
      </c>
      <c r="I75" s="115"/>
      <c r="J75" s="115"/>
      <c r="K75" s="115"/>
      <c r="L75" s="126"/>
    </row>
    <row r="76" spans="3:12" ht="16.2" thickBot="1" x14ac:dyDescent="0.35">
      <c r="C76" s="127">
        <f t="shared" ref="C76:C85" si="16">C75+1</f>
        <v>3</v>
      </c>
      <c r="D76" s="128">
        <v>45658</v>
      </c>
      <c r="E76" s="120"/>
      <c r="F76" s="116"/>
      <c r="G76" s="115"/>
      <c r="H76" s="129">
        <f t="shared" si="15"/>
        <v>2689.2204062101509</v>
      </c>
      <c r="I76" s="115"/>
      <c r="J76" s="115"/>
      <c r="K76" s="115"/>
      <c r="L76" s="126"/>
    </row>
    <row r="77" spans="3:12" ht="16.2" thickBot="1" x14ac:dyDescent="0.35">
      <c r="C77" s="127">
        <f t="shared" si="16"/>
        <v>4</v>
      </c>
      <c r="D77" s="128">
        <v>45689</v>
      </c>
      <c r="E77" s="120"/>
      <c r="F77" s="116"/>
      <c r="G77" s="115"/>
      <c r="H77" s="129">
        <f t="shared" si="15"/>
        <v>2723.2072416703127</v>
      </c>
      <c r="I77" s="115"/>
      <c r="J77" s="115"/>
      <c r="K77" s="115"/>
      <c r="L77" s="126"/>
    </row>
    <row r="78" spans="3:12" ht="16.2" thickBot="1" x14ac:dyDescent="0.35">
      <c r="C78" s="127">
        <f t="shared" si="16"/>
        <v>5</v>
      </c>
      <c r="D78" s="128">
        <v>45717</v>
      </c>
      <c r="E78" s="120"/>
      <c r="F78" s="116"/>
      <c r="G78" s="115"/>
      <c r="H78" s="129">
        <f t="shared" si="15"/>
        <v>2757.1940771304739</v>
      </c>
      <c r="I78" s="115"/>
      <c r="J78" s="115"/>
      <c r="K78" s="115"/>
      <c r="L78" s="126"/>
    </row>
    <row r="79" spans="3:12" ht="16.2" thickBot="1" x14ac:dyDescent="0.35">
      <c r="C79" s="127">
        <f t="shared" si="16"/>
        <v>6</v>
      </c>
      <c r="D79" s="128">
        <v>45748</v>
      </c>
      <c r="E79" s="120"/>
      <c r="F79" s="116"/>
      <c r="G79" s="115"/>
      <c r="H79" s="129">
        <f t="shared" si="15"/>
        <v>2791.1809125906357</v>
      </c>
      <c r="I79" s="115"/>
      <c r="J79" s="115"/>
      <c r="K79" s="115"/>
      <c r="L79" s="126"/>
    </row>
    <row r="80" spans="3:12" ht="16.2" thickBot="1" x14ac:dyDescent="0.35">
      <c r="C80" s="127">
        <f t="shared" si="16"/>
        <v>7</v>
      </c>
      <c r="D80" s="128">
        <v>45778</v>
      </c>
      <c r="E80" s="120"/>
      <c r="F80" s="116"/>
      <c r="G80" s="115"/>
      <c r="H80" s="129">
        <f t="shared" si="15"/>
        <v>2825.1677480507969</v>
      </c>
      <c r="I80" s="115"/>
      <c r="J80" s="115"/>
      <c r="K80" s="115"/>
      <c r="L80" s="126"/>
    </row>
    <row r="81" spans="3:12" ht="16.2" thickBot="1" x14ac:dyDescent="0.35">
      <c r="C81" s="127">
        <f t="shared" si="16"/>
        <v>8</v>
      </c>
      <c r="D81" s="128">
        <v>45809</v>
      </c>
      <c r="E81" s="120"/>
      <c r="F81" s="116"/>
      <c r="G81" s="115"/>
      <c r="H81" s="129">
        <f t="shared" si="15"/>
        <v>2859.1545835109587</v>
      </c>
      <c r="I81" s="115"/>
      <c r="J81" s="115"/>
      <c r="K81" s="115"/>
      <c r="L81" s="126"/>
    </row>
    <row r="82" spans="3:12" ht="16.2" thickBot="1" x14ac:dyDescent="0.35">
      <c r="C82" s="127">
        <f t="shared" si="16"/>
        <v>9</v>
      </c>
      <c r="D82" s="128">
        <v>45839</v>
      </c>
      <c r="E82" s="120"/>
      <c r="F82" s="116"/>
      <c r="G82" s="115"/>
      <c r="H82" s="129">
        <f t="shared" si="15"/>
        <v>2893.1414189711199</v>
      </c>
      <c r="I82" s="115"/>
      <c r="J82" s="115"/>
      <c r="K82" s="115"/>
      <c r="L82" s="126"/>
    </row>
    <row r="83" spans="3:12" ht="16.2" thickBot="1" x14ac:dyDescent="0.35">
      <c r="C83" s="127">
        <f t="shared" si="16"/>
        <v>10</v>
      </c>
      <c r="D83" s="128">
        <v>45870</v>
      </c>
      <c r="E83" s="120"/>
      <c r="F83" s="116"/>
      <c r="G83" s="115"/>
      <c r="H83" s="129">
        <f t="shared" si="15"/>
        <v>2927.1282544312817</v>
      </c>
      <c r="I83" s="115"/>
      <c r="J83" s="115"/>
      <c r="K83" s="115"/>
      <c r="L83" s="126"/>
    </row>
    <row r="84" spans="3:12" ht="16.2" thickBot="1" x14ac:dyDescent="0.35">
      <c r="C84" s="127">
        <f t="shared" si="16"/>
        <v>11</v>
      </c>
      <c r="D84" s="128">
        <v>45901</v>
      </c>
      <c r="E84" s="120"/>
      <c r="F84" s="116"/>
      <c r="G84" s="115"/>
      <c r="H84" s="129">
        <f t="shared" si="15"/>
        <v>2961.1150898914429</v>
      </c>
      <c r="I84" s="115"/>
      <c r="J84" s="115"/>
      <c r="K84" s="115"/>
      <c r="L84" s="126"/>
    </row>
    <row r="85" spans="3:12" ht="16.2" thickBot="1" x14ac:dyDescent="0.35">
      <c r="C85" s="127">
        <f t="shared" si="16"/>
        <v>12</v>
      </c>
      <c r="D85" s="128">
        <v>45931</v>
      </c>
      <c r="E85" s="120"/>
      <c r="F85" s="116"/>
      <c r="G85" s="115"/>
      <c r="H85" s="129">
        <f t="shared" si="15"/>
        <v>2995.1019253516047</v>
      </c>
      <c r="I85" s="115"/>
      <c r="J85" s="115"/>
      <c r="K85" s="115"/>
      <c r="L85" s="126"/>
    </row>
  </sheetData>
  <mergeCells count="4">
    <mergeCell ref="A1:B1"/>
    <mergeCell ref="A3:B3"/>
    <mergeCell ref="A7:B7"/>
    <mergeCell ref="A13:B13"/>
  </mergeCells>
  <pageMargins left="0.7" right="0.7" top="0.75" bottom="0.75" header="0.3" footer="0.3"/>
  <drawing r:id="rId1"/>
  <legacy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0211C-4DC6-4D83-8361-99635BB142ED}">
  <dimension ref="A1:L30"/>
  <sheetViews>
    <sheetView topLeftCell="A9" workbookViewId="0">
      <selection activeCell="G34" sqref="G34"/>
    </sheetView>
  </sheetViews>
  <sheetFormatPr defaultRowHeight="15.6" x14ac:dyDescent="0.3"/>
  <cols>
    <col min="1" max="1" width="24.8984375" bestFit="1" customWidth="1"/>
    <col min="2" max="2" width="22.3984375" customWidth="1"/>
    <col min="4" max="4" width="9" bestFit="1" customWidth="1"/>
    <col min="5" max="5" width="13.19921875" bestFit="1" customWidth="1"/>
    <col min="6" max="6" width="11.8984375" bestFit="1" customWidth="1"/>
    <col min="7" max="7" width="10" bestFit="1" customWidth="1"/>
    <col min="8" max="8" width="17.8984375" bestFit="1" customWidth="1"/>
    <col min="9" max="9" width="12.59765625" bestFit="1" customWidth="1"/>
    <col min="10" max="10" width="13.296875" bestFit="1" customWidth="1"/>
    <col min="11" max="11" width="12.19921875" bestFit="1" customWidth="1"/>
    <col min="12" max="12" width="16.59765625" bestFit="1" customWidth="1"/>
  </cols>
  <sheetData>
    <row r="1" spans="1:12" x14ac:dyDescent="0.3">
      <c r="A1" s="236" t="s">
        <v>135</v>
      </c>
      <c r="B1" s="236"/>
    </row>
    <row r="2" spans="1:12" x14ac:dyDescent="0.3">
      <c r="A2" s="38"/>
      <c r="B2" s="38"/>
    </row>
    <row r="3" spans="1:12" x14ac:dyDescent="0.3">
      <c r="A3" s="236" t="s">
        <v>58</v>
      </c>
      <c r="B3" s="236"/>
      <c r="D3" s="20" t="s">
        <v>0</v>
      </c>
      <c r="E3" s="20" t="s">
        <v>1</v>
      </c>
      <c r="F3" s="20" t="s">
        <v>67</v>
      </c>
      <c r="G3" s="20" t="s">
        <v>68</v>
      </c>
      <c r="H3" s="20" t="s">
        <v>69</v>
      </c>
      <c r="I3" s="20" t="s">
        <v>65</v>
      </c>
      <c r="J3" s="20" t="s">
        <v>66</v>
      </c>
      <c r="K3" s="20" t="s">
        <v>28</v>
      </c>
      <c r="L3" s="20" t="s">
        <v>30</v>
      </c>
    </row>
    <row r="4" spans="1:12" ht="16.2" thickBot="1" x14ac:dyDescent="0.35">
      <c r="A4" s="35" t="s">
        <v>59</v>
      </c>
      <c r="B4" s="40">
        <v>0.2</v>
      </c>
      <c r="D4" s="20" t="s">
        <v>84</v>
      </c>
      <c r="E4" s="87">
        <v>6748.842178240001</v>
      </c>
      <c r="F4" s="82">
        <f>E4</f>
        <v>6748.842178240001</v>
      </c>
      <c r="G4" s="104">
        <f>0</f>
        <v>0</v>
      </c>
      <c r="H4" s="105" t="e">
        <f t="shared" ref="H4:H26" si="0">F3+G3</f>
        <v>#VALUE!</v>
      </c>
      <c r="I4" s="104" t="e">
        <f t="shared" ref="I4:I26" si="1">E4-H4</f>
        <v>#VALUE!</v>
      </c>
      <c r="J4" s="104" t="e">
        <f t="shared" ref="J4:J26" si="2">ABS(I4)</f>
        <v>#VALUE!</v>
      </c>
      <c r="K4" s="104" t="e">
        <f t="shared" ref="K4:K26" si="3">I4^2</f>
        <v>#VALUE!</v>
      </c>
      <c r="L4" s="106" t="e">
        <f t="shared" ref="L4:L26" si="4">J4/E4</f>
        <v>#VALUE!</v>
      </c>
    </row>
    <row r="5" spans="1:12" x14ac:dyDescent="0.3">
      <c r="A5" s="35" t="s">
        <v>70</v>
      </c>
      <c r="B5" s="40">
        <v>0.1</v>
      </c>
      <c r="D5" s="20" t="s">
        <v>85</v>
      </c>
      <c r="E5" s="87">
        <v>8405.2313690999981</v>
      </c>
      <c r="F5" s="82">
        <f t="shared" ref="F5:F26" si="5">alpha*(E5)+(1-alpha)*(E4+G4)</f>
        <v>7080.120016412001</v>
      </c>
      <c r="G5" s="77">
        <f t="shared" ref="G5:G26" si="6">beta*(F5-F4)+(1-beta)*G4</f>
        <v>33.127783817199997</v>
      </c>
      <c r="H5" s="87">
        <f t="shared" si="0"/>
        <v>6748.842178240001</v>
      </c>
      <c r="I5" s="77">
        <f t="shared" si="1"/>
        <v>1656.3891908599971</v>
      </c>
      <c r="J5" s="77">
        <f t="shared" si="2"/>
        <v>1656.3891908599971</v>
      </c>
      <c r="K5" s="77">
        <f t="shared" si="3"/>
        <v>2743625.1515978361</v>
      </c>
      <c r="L5" s="79">
        <f t="shared" si="4"/>
        <v>0.19706645993700436</v>
      </c>
    </row>
    <row r="6" spans="1:12" x14ac:dyDescent="0.3">
      <c r="A6" s="38"/>
      <c r="B6" s="38"/>
      <c r="D6" s="20" t="s">
        <v>86</v>
      </c>
      <c r="E6" s="87">
        <v>9391.104858499999</v>
      </c>
      <c r="F6" s="82">
        <f t="shared" si="5"/>
        <v>8628.9082940337576</v>
      </c>
      <c r="G6" s="77">
        <f t="shared" si="6"/>
        <v>184.69383319765566</v>
      </c>
      <c r="H6" s="87">
        <f t="shared" si="0"/>
        <v>7113.2478002292009</v>
      </c>
      <c r="I6" s="77">
        <f t="shared" si="1"/>
        <v>2277.857058270798</v>
      </c>
      <c r="J6" s="77">
        <f t="shared" si="2"/>
        <v>2277.857058270798</v>
      </c>
      <c r="K6" s="77">
        <f t="shared" si="3"/>
        <v>5188632.7779140938</v>
      </c>
      <c r="L6" s="79">
        <f t="shared" si="4"/>
        <v>0.24255474649599754</v>
      </c>
    </row>
    <row r="7" spans="1:12" x14ac:dyDescent="0.3">
      <c r="A7" s="236" t="s">
        <v>17</v>
      </c>
      <c r="B7" s="236"/>
      <c r="D7" s="20" t="s">
        <v>87</v>
      </c>
      <c r="E7" s="87">
        <v>9511.6736909000028</v>
      </c>
      <c r="F7" s="82">
        <f t="shared" si="5"/>
        <v>9562.9736915381254</v>
      </c>
      <c r="G7" s="77">
        <f t="shared" si="6"/>
        <v>259.63098962832692</v>
      </c>
      <c r="H7" s="87">
        <f t="shared" si="0"/>
        <v>8813.6021272314138</v>
      </c>
      <c r="I7" s="77">
        <f t="shared" si="1"/>
        <v>698.07156366858908</v>
      </c>
      <c r="J7" s="77">
        <f t="shared" si="2"/>
        <v>698.07156366858908</v>
      </c>
      <c r="K7" s="77">
        <f t="shared" si="3"/>
        <v>487303.90800270904</v>
      </c>
      <c r="L7" s="79">
        <f t="shared" si="4"/>
        <v>7.3391033623919133E-2</v>
      </c>
    </row>
    <row r="8" spans="1:12" x14ac:dyDescent="0.3">
      <c r="A8" s="35" t="s">
        <v>53</v>
      </c>
      <c r="B8" s="74">
        <f>AVERAGE(I5:I26)</f>
        <v>70.040781508801871</v>
      </c>
      <c r="D8" s="20" t="s">
        <v>88</v>
      </c>
      <c r="E8" s="87">
        <v>8626.3550948899992</v>
      </c>
      <c r="F8" s="82">
        <f t="shared" si="5"/>
        <v>9542.3147634006637</v>
      </c>
      <c r="G8" s="77">
        <f t="shared" si="6"/>
        <v>231.60199785174805</v>
      </c>
      <c r="H8" s="87">
        <f t="shared" si="0"/>
        <v>9822.6046811664528</v>
      </c>
      <c r="I8" s="77">
        <f t="shared" si="1"/>
        <v>-1196.2495862764536</v>
      </c>
      <c r="J8" s="77">
        <f t="shared" si="2"/>
        <v>1196.2495862764536</v>
      </c>
      <c r="K8" s="77">
        <f t="shared" si="3"/>
        <v>1431013.0726665864</v>
      </c>
      <c r="L8" s="79">
        <f t="shared" si="4"/>
        <v>0.1386738168227131</v>
      </c>
    </row>
    <row r="9" spans="1:12" x14ac:dyDescent="0.3">
      <c r="A9" s="35" t="s">
        <v>54</v>
      </c>
      <c r="B9" s="36">
        <f>AVERAGE(J5:J26)</f>
        <v>1537.9773896728659</v>
      </c>
      <c r="D9" s="20" t="s">
        <v>89</v>
      </c>
      <c r="E9" s="87">
        <v>7432.889862140004</v>
      </c>
      <c r="F9" s="82">
        <f t="shared" si="5"/>
        <v>8572.9436466213992</v>
      </c>
      <c r="G9" s="77">
        <f t="shared" si="6"/>
        <v>111.5046863886468</v>
      </c>
      <c r="H9" s="87">
        <f t="shared" si="0"/>
        <v>9773.9167612524125</v>
      </c>
      <c r="I9" s="77">
        <f t="shared" si="1"/>
        <v>-2341.0268991124085</v>
      </c>
      <c r="J9" s="77">
        <f t="shared" si="2"/>
        <v>2341.0268991124085</v>
      </c>
      <c r="K9" s="77">
        <f t="shared" si="3"/>
        <v>5480406.9423678592</v>
      </c>
      <c r="L9" s="79">
        <f t="shared" si="4"/>
        <v>0.31495514430216559</v>
      </c>
    </row>
    <row r="10" spans="1:12" x14ac:dyDescent="0.3">
      <c r="A10" s="35" t="s">
        <v>55</v>
      </c>
      <c r="B10" s="36">
        <f>SQRT(AVERAGE(K5:K26))</f>
        <v>1804.8592460133834</v>
      </c>
      <c r="D10" s="20" t="s">
        <v>90</v>
      </c>
      <c r="E10" s="87">
        <v>9252.1076203000011</v>
      </c>
      <c r="F10" s="82">
        <f t="shared" si="5"/>
        <v>7885.9371628829213</v>
      </c>
      <c r="G10" s="77">
        <f t="shared" si="6"/>
        <v>31.653569375934325</v>
      </c>
      <c r="H10" s="87">
        <f t="shared" si="0"/>
        <v>8684.4483330100466</v>
      </c>
      <c r="I10" s="77">
        <f t="shared" si="1"/>
        <v>567.65928728995459</v>
      </c>
      <c r="J10" s="77">
        <f t="shared" si="2"/>
        <v>567.65928728995459</v>
      </c>
      <c r="K10" s="77">
        <f t="shared" si="3"/>
        <v>322237.06644653919</v>
      </c>
      <c r="L10" s="79">
        <f t="shared" si="4"/>
        <v>6.1354591903411963E-2</v>
      </c>
    </row>
    <row r="11" spans="1:12" x14ac:dyDescent="0.3">
      <c r="A11" s="35" t="s">
        <v>56</v>
      </c>
      <c r="B11" s="43">
        <f>AVERAGE(L5:L26)</f>
        <v>0.22291875537560332</v>
      </c>
      <c r="D11" s="20" t="s">
        <v>91</v>
      </c>
      <c r="E11" s="87">
        <v>10319.695770599999</v>
      </c>
      <c r="F11" s="82">
        <f t="shared" si="5"/>
        <v>9490.9481058607489</v>
      </c>
      <c r="G11" s="77">
        <f t="shared" si="6"/>
        <v>188.98930673612367</v>
      </c>
      <c r="H11" s="87">
        <f t="shared" si="0"/>
        <v>7917.5907322588555</v>
      </c>
      <c r="I11" s="77">
        <f t="shared" si="1"/>
        <v>2402.1050383411439</v>
      </c>
      <c r="J11" s="77">
        <f t="shared" si="2"/>
        <v>2402.1050383411439</v>
      </c>
      <c r="K11" s="77">
        <f t="shared" si="3"/>
        <v>5770108.6152239079</v>
      </c>
      <c r="L11" s="79">
        <f t="shared" si="4"/>
        <v>0.23276897805306934</v>
      </c>
    </row>
    <row r="12" spans="1:12" x14ac:dyDescent="0.3">
      <c r="A12" s="38"/>
      <c r="B12" s="38"/>
      <c r="D12" s="20" t="s">
        <v>92</v>
      </c>
      <c r="E12" s="87">
        <v>10051.652542</v>
      </c>
      <c r="F12" s="82">
        <f t="shared" si="5"/>
        <v>10417.2785702689</v>
      </c>
      <c r="G12" s="77">
        <f t="shared" si="6"/>
        <v>262.72342250332639</v>
      </c>
      <c r="H12" s="87">
        <f t="shared" si="0"/>
        <v>9679.9374125968734</v>
      </c>
      <c r="I12" s="77">
        <f t="shared" si="1"/>
        <v>371.71512940312641</v>
      </c>
      <c r="J12" s="77">
        <f t="shared" si="2"/>
        <v>371.71512940312641</v>
      </c>
      <c r="K12" s="77">
        <f t="shared" si="3"/>
        <v>138172.13742718301</v>
      </c>
      <c r="L12" s="79">
        <f t="shared" si="4"/>
        <v>3.6980499261185705E-2</v>
      </c>
    </row>
    <row r="13" spans="1:12" x14ac:dyDescent="0.3">
      <c r="A13" s="236" t="s">
        <v>71</v>
      </c>
      <c r="B13" s="236"/>
      <c r="D13" s="20" t="s">
        <v>93</v>
      </c>
      <c r="E13" s="87">
        <v>10528.370635800004</v>
      </c>
      <c r="F13" s="82">
        <f t="shared" si="5"/>
        <v>10357.174898762662</v>
      </c>
      <c r="G13" s="77">
        <f t="shared" si="6"/>
        <v>230.44071310236993</v>
      </c>
      <c r="H13" s="87">
        <f t="shared" si="0"/>
        <v>10680.001992772226</v>
      </c>
      <c r="I13" s="77">
        <f t="shared" si="1"/>
        <v>-151.63135697222242</v>
      </c>
      <c r="J13" s="77">
        <f t="shared" si="2"/>
        <v>151.63135697222242</v>
      </c>
      <c r="K13" s="77">
        <f t="shared" si="3"/>
        <v>22992.068417237544</v>
      </c>
      <c r="L13" s="79">
        <f t="shared" si="4"/>
        <v>1.4402167459476091E-2</v>
      </c>
    </row>
    <row r="14" spans="1:12" x14ac:dyDescent="0.3">
      <c r="A14" s="26" t="s">
        <v>48</v>
      </c>
      <c r="B14" s="55">
        <v>32.543709434853945</v>
      </c>
      <c r="D14" s="20" t="s">
        <v>94</v>
      </c>
      <c r="E14" s="87">
        <v>11176.3200837</v>
      </c>
      <c r="F14" s="82">
        <f t="shared" si="5"/>
        <v>10842.313095861899</v>
      </c>
      <c r="G14" s="77">
        <f t="shared" si="6"/>
        <v>255.91046150205662</v>
      </c>
      <c r="H14" s="87">
        <f t="shared" si="0"/>
        <v>10587.615611865031</v>
      </c>
      <c r="I14" s="77">
        <f t="shared" si="1"/>
        <v>588.70447183496981</v>
      </c>
      <c r="J14" s="77">
        <f t="shared" si="2"/>
        <v>588.70447183496981</v>
      </c>
      <c r="K14" s="77">
        <f t="shared" si="3"/>
        <v>346572.95515849075</v>
      </c>
      <c r="L14" s="79">
        <f t="shared" si="4"/>
        <v>5.2674267328255954E-2</v>
      </c>
    </row>
    <row r="15" spans="1:12" x14ac:dyDescent="0.3">
      <c r="A15" s="54" t="s">
        <v>129</v>
      </c>
      <c r="B15" s="57">
        <v>0.98999999999999988</v>
      </c>
      <c r="D15" s="20" t="s">
        <v>95</v>
      </c>
      <c r="E15" s="87">
        <v>9560.3850553999982</v>
      </c>
      <c r="F15" s="82">
        <f t="shared" si="5"/>
        <v>11057.861447241647</v>
      </c>
      <c r="G15" s="77">
        <f t="shared" si="6"/>
        <v>251.87425048982578</v>
      </c>
      <c r="H15" s="87">
        <f t="shared" si="0"/>
        <v>11098.223557363955</v>
      </c>
      <c r="I15" s="77">
        <f t="shared" si="1"/>
        <v>-1537.8385019639572</v>
      </c>
      <c r="J15" s="77">
        <f t="shared" si="2"/>
        <v>1537.8385019639572</v>
      </c>
      <c r="K15" s="77">
        <f t="shared" si="3"/>
        <v>2364947.2581227482</v>
      </c>
      <c r="L15" s="79">
        <f t="shared" si="4"/>
        <v>0.1608552890968904</v>
      </c>
    </row>
    <row r="16" spans="1:12" x14ac:dyDescent="0.3">
      <c r="A16" s="56" t="s">
        <v>81</v>
      </c>
      <c r="B16" s="29">
        <v>4.5001768387855752E-2</v>
      </c>
      <c r="D16" s="20" t="s">
        <v>96</v>
      </c>
      <c r="E16" s="87">
        <v>7747.3061747100019</v>
      </c>
      <c r="F16" s="82">
        <f t="shared" si="5"/>
        <v>9399.2686796538601</v>
      </c>
      <c r="G16" s="77">
        <f t="shared" si="6"/>
        <v>60.82754868206456</v>
      </c>
      <c r="H16" s="87">
        <f t="shared" si="0"/>
        <v>11309.735697731472</v>
      </c>
      <c r="I16" s="77">
        <f t="shared" si="1"/>
        <v>-3562.4295230214702</v>
      </c>
      <c r="J16" s="77">
        <f t="shared" si="2"/>
        <v>3562.4295230214702</v>
      </c>
      <c r="K16" s="77">
        <f t="shared" si="3"/>
        <v>12690904.10649498</v>
      </c>
      <c r="L16" s="79">
        <f t="shared" si="4"/>
        <v>0.45982815738592125</v>
      </c>
    </row>
    <row r="17" spans="1:12" x14ac:dyDescent="0.3">
      <c r="A17" s="26" t="s">
        <v>49</v>
      </c>
      <c r="B17" s="55">
        <v>944.59844950132253</v>
      </c>
      <c r="D17" s="20" t="s">
        <v>97</v>
      </c>
      <c r="E17" s="87">
        <v>5994.4472962200007</v>
      </c>
      <c r="F17" s="82">
        <f t="shared" si="5"/>
        <v>7445.3964379576537</v>
      </c>
      <c r="G17" s="77">
        <f t="shared" si="6"/>
        <v>-140.64243035576254</v>
      </c>
      <c r="H17" s="87">
        <f t="shared" si="0"/>
        <v>9460.096228335924</v>
      </c>
      <c r="I17" s="77">
        <f t="shared" si="1"/>
        <v>-3465.6489321159233</v>
      </c>
      <c r="J17" s="77">
        <f t="shared" si="2"/>
        <v>3465.6489321159233</v>
      </c>
      <c r="K17" s="77">
        <f t="shared" si="3"/>
        <v>12010722.52067624</v>
      </c>
      <c r="L17" s="79">
        <f t="shared" si="4"/>
        <v>0.57814319833978756</v>
      </c>
    </row>
    <row r="18" spans="1:12" x14ac:dyDescent="0.3">
      <c r="A18" s="54" t="s">
        <v>129</v>
      </c>
      <c r="B18" s="57">
        <v>0.98999999999999988</v>
      </c>
      <c r="D18" s="20" t="s">
        <v>98</v>
      </c>
      <c r="E18" s="87">
        <v>5013.8189353899998</v>
      </c>
      <c r="F18" s="82">
        <f t="shared" si="5"/>
        <v>5685.8076797693911</v>
      </c>
      <c r="G18" s="77">
        <f t="shared" si="6"/>
        <v>-302.53706313901256</v>
      </c>
      <c r="H18" s="87">
        <f t="shared" si="0"/>
        <v>7304.7540076018913</v>
      </c>
      <c r="I18" s="77">
        <f t="shared" si="1"/>
        <v>-2290.9350722118916</v>
      </c>
      <c r="J18" s="77">
        <f t="shared" si="2"/>
        <v>2290.9350722118916</v>
      </c>
      <c r="K18" s="77">
        <f t="shared" si="3"/>
        <v>5248383.5050905049</v>
      </c>
      <c r="L18" s="79">
        <f t="shared" si="4"/>
        <v>0.45692417331654023</v>
      </c>
    </row>
    <row r="19" spans="1:12" x14ac:dyDescent="0.3">
      <c r="A19" s="56" t="s">
        <v>81</v>
      </c>
      <c r="B19" s="29">
        <v>9.9999999999999985E-3</v>
      </c>
      <c r="D19" s="20" t="s">
        <v>99</v>
      </c>
      <c r="E19" s="87">
        <v>3781.7277984999996</v>
      </c>
      <c r="F19" s="82">
        <f t="shared" si="5"/>
        <v>4525.3710575007899</v>
      </c>
      <c r="G19" s="77">
        <f t="shared" si="6"/>
        <v>-388.32701905197143</v>
      </c>
      <c r="H19" s="87">
        <f t="shared" si="0"/>
        <v>5383.2706166303788</v>
      </c>
      <c r="I19" s="77">
        <f t="shared" si="1"/>
        <v>-1601.5428181303791</v>
      </c>
      <c r="J19" s="77">
        <f t="shared" si="2"/>
        <v>1601.5428181303791</v>
      </c>
      <c r="K19" s="77">
        <f t="shared" si="3"/>
        <v>2564939.3983049965</v>
      </c>
      <c r="L19" s="79">
        <f t="shared" si="4"/>
        <v>0.42349500108538268</v>
      </c>
    </row>
    <row r="20" spans="1:12" x14ac:dyDescent="0.3">
      <c r="A20" s="26" t="s">
        <v>50</v>
      </c>
      <c r="B20" s="55">
        <v>1108.9454999904622</v>
      </c>
      <c r="D20" s="20" t="s">
        <v>100</v>
      </c>
      <c r="E20" s="87">
        <v>4793.4718780899993</v>
      </c>
      <c r="F20" s="82">
        <f t="shared" si="5"/>
        <v>3673.4149991764225</v>
      </c>
      <c r="G20" s="77">
        <f t="shared" si="6"/>
        <v>-434.68992297921102</v>
      </c>
      <c r="H20" s="87">
        <f t="shared" si="0"/>
        <v>4137.0440384488184</v>
      </c>
      <c r="I20" s="77">
        <f t="shared" si="1"/>
        <v>656.42783964118098</v>
      </c>
      <c r="J20" s="77">
        <f t="shared" si="2"/>
        <v>656.42783964118098</v>
      </c>
      <c r="K20" s="77">
        <f t="shared" si="3"/>
        <v>430897.50865598803</v>
      </c>
      <c r="L20" s="79">
        <f t="shared" si="4"/>
        <v>0.13694204458392284</v>
      </c>
    </row>
    <row r="21" spans="1:12" x14ac:dyDescent="0.3">
      <c r="A21" s="54" t="s">
        <v>129</v>
      </c>
      <c r="B21" s="57">
        <v>0.98999999999999988</v>
      </c>
      <c r="D21" s="20" t="s">
        <v>101</v>
      </c>
      <c r="E21" s="87">
        <v>5525.7918624800004</v>
      </c>
      <c r="F21" s="82">
        <f t="shared" si="5"/>
        <v>4592.1839365846317</v>
      </c>
      <c r="G21" s="77">
        <f t="shared" si="6"/>
        <v>-299.34403694046898</v>
      </c>
      <c r="H21" s="87">
        <f t="shared" si="0"/>
        <v>3238.7250761972114</v>
      </c>
      <c r="I21" s="77">
        <f t="shared" si="1"/>
        <v>2287.0667862827891</v>
      </c>
      <c r="J21" s="77">
        <f t="shared" si="2"/>
        <v>2287.0667862827891</v>
      </c>
      <c r="K21" s="77">
        <f t="shared" si="3"/>
        <v>5230674.4849178847</v>
      </c>
      <c r="L21" s="79">
        <f t="shared" si="4"/>
        <v>0.413889419507803</v>
      </c>
    </row>
    <row r="22" spans="1:12" x14ac:dyDescent="0.3">
      <c r="A22" s="56" t="s">
        <v>81</v>
      </c>
      <c r="B22" s="29">
        <v>9.9999999999999985E-3</v>
      </c>
      <c r="D22" s="20" t="s">
        <v>102</v>
      </c>
      <c r="E22" s="87">
        <v>5990.7777786499992</v>
      </c>
      <c r="F22" s="82">
        <f t="shared" si="5"/>
        <v>5379.3138161616253</v>
      </c>
      <c r="G22" s="77">
        <f t="shared" si="6"/>
        <v>-190.69664528872278</v>
      </c>
      <c r="H22" s="87">
        <f t="shared" si="0"/>
        <v>4292.8398996441629</v>
      </c>
      <c r="I22" s="77">
        <f t="shared" si="1"/>
        <v>1697.9378790058363</v>
      </c>
      <c r="J22" s="77">
        <f t="shared" si="2"/>
        <v>1697.9378790058363</v>
      </c>
      <c r="K22" s="77">
        <f t="shared" si="3"/>
        <v>2882993.0409628381</v>
      </c>
      <c r="L22" s="79">
        <f t="shared" si="4"/>
        <v>0.28342528161484581</v>
      </c>
    </row>
    <row r="23" spans="1:12" x14ac:dyDescent="0.3">
      <c r="A23" s="26" t="s">
        <v>51</v>
      </c>
      <c r="B23" s="130">
        <v>0.13300119245566891</v>
      </c>
      <c r="D23" s="20" t="s">
        <v>103</v>
      </c>
      <c r="E23" s="87">
        <v>6055.5995637300002</v>
      </c>
      <c r="F23" s="82">
        <f t="shared" si="5"/>
        <v>5851.1848194350214</v>
      </c>
      <c r="G23" s="77">
        <f t="shared" si="6"/>
        <v>-124.4398804325109</v>
      </c>
      <c r="H23" s="87">
        <f t="shared" si="0"/>
        <v>5188.6171708729025</v>
      </c>
      <c r="I23" s="77">
        <f t="shared" si="1"/>
        <v>866.98239285709769</v>
      </c>
      <c r="J23" s="77">
        <f t="shared" si="2"/>
        <v>866.98239285709769</v>
      </c>
      <c r="K23" s="77">
        <f t="shared" si="3"/>
        <v>751658.46952421893</v>
      </c>
      <c r="L23" s="79">
        <f t="shared" si="4"/>
        <v>0.14317036384801379</v>
      </c>
    </row>
    <row r="24" spans="1:12" x14ac:dyDescent="0.3">
      <c r="A24" s="54" t="s">
        <v>129</v>
      </c>
      <c r="B24" s="57">
        <v>0.98999999999999988</v>
      </c>
      <c r="D24" s="20" t="s">
        <v>104</v>
      </c>
      <c r="E24" s="87">
        <v>6039.3691942399983</v>
      </c>
      <c r="F24" s="82">
        <f t="shared" si="5"/>
        <v>5952.8015854859914</v>
      </c>
      <c r="G24" s="77">
        <f t="shared" si="6"/>
        <v>-101.83421578416282</v>
      </c>
      <c r="H24" s="87">
        <f t="shared" si="0"/>
        <v>5726.7449390025104</v>
      </c>
      <c r="I24" s="77">
        <f t="shared" si="1"/>
        <v>312.62425523748789</v>
      </c>
      <c r="J24" s="77">
        <f t="shared" si="2"/>
        <v>312.62425523748789</v>
      </c>
      <c r="K24" s="77">
        <f t="shared" si="3"/>
        <v>97733.924962793972</v>
      </c>
      <c r="L24" s="79">
        <f t="shared" si="4"/>
        <v>5.1764388826510369E-2</v>
      </c>
    </row>
    <row r="25" spans="1:12" x14ac:dyDescent="0.3">
      <c r="A25" s="56" t="s">
        <v>81</v>
      </c>
      <c r="B25" s="29">
        <v>9.9999999999999985E-3</v>
      </c>
      <c r="D25" s="20" t="s">
        <v>105</v>
      </c>
      <c r="E25" s="87">
        <v>7497.4951322999996</v>
      </c>
      <c r="F25" s="82">
        <f t="shared" si="5"/>
        <v>6249.5270092246692</v>
      </c>
      <c r="G25" s="77">
        <f t="shared" si="6"/>
        <v>-61.978251831878751</v>
      </c>
      <c r="H25" s="87">
        <f t="shared" si="0"/>
        <v>5850.9673697018288</v>
      </c>
      <c r="I25" s="77">
        <f t="shared" si="1"/>
        <v>1646.5277625981707</v>
      </c>
      <c r="J25" s="77">
        <f t="shared" si="2"/>
        <v>1646.5277625981707</v>
      </c>
      <c r="K25" s="77">
        <f t="shared" si="3"/>
        <v>2711053.6730065383</v>
      </c>
      <c r="L25" s="79">
        <f t="shared" si="4"/>
        <v>0.21961038100641847</v>
      </c>
    </row>
    <row r="26" spans="1:12" x14ac:dyDescent="0.3">
      <c r="B26" s="80"/>
      <c r="D26" s="20" t="s">
        <v>106</v>
      </c>
      <c r="E26" s="87">
        <v>7845.679985099996</v>
      </c>
      <c r="F26" s="82">
        <f t="shared" si="5"/>
        <v>7517.5495013944965</v>
      </c>
      <c r="G26" s="77">
        <f t="shared" si="6"/>
        <v>71.021822568291853</v>
      </c>
      <c r="H26" s="87">
        <f t="shared" si="0"/>
        <v>6187.5487573927903</v>
      </c>
      <c r="I26" s="77">
        <f t="shared" si="1"/>
        <v>1658.1312277072057</v>
      </c>
      <c r="J26" s="77">
        <f t="shared" si="2"/>
        <v>1658.1312277072057</v>
      </c>
      <c r="K26" s="77">
        <f t="shared" si="3"/>
        <v>2749399.1682978049</v>
      </c>
      <c r="L26" s="79">
        <f t="shared" si="4"/>
        <v>0.21134321446403886</v>
      </c>
    </row>
    <row r="27" spans="1:12" ht="16.2" thickBot="1" x14ac:dyDescent="0.35">
      <c r="B27" s="80"/>
      <c r="C27" s="107">
        <v>1</v>
      </c>
      <c r="D27" s="108" t="s">
        <v>108</v>
      </c>
      <c r="E27" s="109"/>
      <c r="F27" s="110"/>
      <c r="G27" s="104"/>
      <c r="H27" s="105">
        <f>$F$26+C27*$G$26</f>
        <v>7588.5713239627885</v>
      </c>
      <c r="I27" s="89"/>
      <c r="J27" s="89"/>
      <c r="K27" s="89"/>
      <c r="L27" s="93"/>
    </row>
    <row r="28" spans="1:12" ht="16.2" thickBot="1" x14ac:dyDescent="0.35">
      <c r="B28" s="80"/>
      <c r="C28" s="107">
        <v>2</v>
      </c>
      <c r="D28" s="108" t="s">
        <v>104</v>
      </c>
      <c r="E28" s="109"/>
      <c r="F28" s="110"/>
      <c r="G28" s="104"/>
      <c r="H28" s="105">
        <f t="shared" ref="H28:H30" si="7">$F$26+C28*$G$26</f>
        <v>7659.5931465310805</v>
      </c>
      <c r="I28" s="89"/>
      <c r="J28" s="89"/>
      <c r="K28" s="89"/>
      <c r="L28" s="93"/>
    </row>
    <row r="29" spans="1:12" ht="16.2" thickBot="1" x14ac:dyDescent="0.35">
      <c r="B29" s="80"/>
      <c r="C29" s="107">
        <v>3</v>
      </c>
      <c r="D29" s="108" t="s">
        <v>105</v>
      </c>
      <c r="E29" s="109"/>
      <c r="F29" s="110"/>
      <c r="G29" s="104"/>
      <c r="H29" s="105">
        <f t="shared" si="7"/>
        <v>7730.6149690993716</v>
      </c>
      <c r="I29" s="89"/>
      <c r="J29" s="89"/>
      <c r="K29" s="89"/>
      <c r="L29" s="93"/>
    </row>
    <row r="30" spans="1:12" ht="16.2" thickBot="1" x14ac:dyDescent="0.35">
      <c r="C30" s="107">
        <v>4</v>
      </c>
      <c r="D30" s="108" t="s">
        <v>106</v>
      </c>
      <c r="E30" s="109"/>
      <c r="F30" s="110"/>
      <c r="G30" s="104"/>
      <c r="H30" s="105">
        <f t="shared" si="7"/>
        <v>7801.6367916676636</v>
      </c>
      <c r="I30" s="89"/>
      <c r="J30" s="89"/>
      <c r="K30" s="89"/>
      <c r="L30" s="93"/>
    </row>
  </sheetData>
  <mergeCells count="4">
    <mergeCell ref="A1:B1"/>
    <mergeCell ref="A3:B3"/>
    <mergeCell ref="A7:B7"/>
    <mergeCell ref="A13:B13"/>
  </mergeCells>
  <phoneticPr fontId="15" type="noConversion"/>
  <pageMargins left="0.7" right="0.7" top="0.75" bottom="0.75" header="0.3" footer="0.3"/>
  <drawing r:id="rId1"/>
  <legacy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EC6E44-5C35-4A0E-90BB-51B7EE576336}">
  <dimension ref="A1:R85"/>
  <sheetViews>
    <sheetView zoomScaleNormal="100" workbookViewId="0">
      <selection activeCell="E12" sqref="E12"/>
    </sheetView>
  </sheetViews>
  <sheetFormatPr defaultRowHeight="15.6" x14ac:dyDescent="0.3"/>
  <cols>
    <col min="8" max="8" width="9.59765625" bestFit="1" customWidth="1"/>
    <col min="9" max="9" width="10.69921875" customWidth="1"/>
    <col min="12" max="12" width="9.69921875" customWidth="1"/>
    <col min="13" max="13" width="11.69921875" bestFit="1" customWidth="1"/>
    <col min="15" max="15" width="12.19921875" bestFit="1" customWidth="1"/>
    <col min="16" max="16" width="13.296875" bestFit="1" customWidth="1"/>
    <col min="17" max="17" width="13.59765625" customWidth="1"/>
  </cols>
  <sheetData>
    <row r="1" spans="1:17" x14ac:dyDescent="0.3">
      <c r="A1" s="236" t="s">
        <v>136</v>
      </c>
      <c r="B1" s="236"/>
      <c r="C1" s="236"/>
      <c r="D1" s="236"/>
      <c r="E1" s="236"/>
      <c r="F1" s="236"/>
    </row>
    <row r="3" spans="1:17" x14ac:dyDescent="0.3">
      <c r="A3" s="236" t="s">
        <v>58</v>
      </c>
      <c r="B3" s="236"/>
      <c r="C3" s="236"/>
      <c r="D3" s="236"/>
      <c r="H3" s="85" t="s">
        <v>0</v>
      </c>
      <c r="I3" s="20" t="s">
        <v>1</v>
      </c>
      <c r="J3" s="20" t="s">
        <v>67</v>
      </c>
      <c r="K3" s="20" t="s">
        <v>68</v>
      </c>
      <c r="L3" s="20" t="s">
        <v>73</v>
      </c>
      <c r="M3" s="20" t="s">
        <v>107</v>
      </c>
      <c r="N3" s="20" t="s">
        <v>22</v>
      </c>
      <c r="O3" s="20" t="s">
        <v>112</v>
      </c>
      <c r="P3" s="20" t="s">
        <v>29</v>
      </c>
      <c r="Q3" s="20" t="s">
        <v>113</v>
      </c>
    </row>
    <row r="4" spans="1:17" ht="16.2" thickBot="1" x14ac:dyDescent="0.35">
      <c r="A4" s="259" t="s">
        <v>59</v>
      </c>
      <c r="B4" s="259"/>
      <c r="C4" s="259"/>
      <c r="D4" s="53">
        <v>0.2</v>
      </c>
      <c r="H4" s="85">
        <v>43466</v>
      </c>
      <c r="I4" s="76">
        <v>2264.6487809400001</v>
      </c>
      <c r="J4" s="90"/>
      <c r="K4" s="90"/>
      <c r="L4" s="111">
        <f>Table13[[#This Row],[Adj Close]]/AVERAGE($I$4:$I$15)</f>
        <v>0.79795353058720686</v>
      </c>
      <c r="M4" s="95"/>
      <c r="N4" s="91"/>
      <c r="O4" s="91"/>
      <c r="P4" s="91"/>
      <c r="Q4" s="92"/>
    </row>
    <row r="5" spans="1:17" ht="16.2" thickBot="1" x14ac:dyDescent="0.35">
      <c r="A5" s="259" t="s">
        <v>70</v>
      </c>
      <c r="B5" s="259"/>
      <c r="C5" s="259"/>
      <c r="D5" s="53">
        <v>0.1</v>
      </c>
      <c r="H5" s="85">
        <v>43497</v>
      </c>
      <c r="I5" s="76">
        <v>2083.6807403999996</v>
      </c>
      <c r="J5" s="90"/>
      <c r="K5" s="90"/>
      <c r="L5" s="111">
        <f>Table13[[#This Row],[Adj Close]]/AVERAGE($I$4:$I$15)</f>
        <v>0.73418907930112121</v>
      </c>
      <c r="M5" s="95"/>
      <c r="N5" s="91"/>
      <c r="O5" s="91"/>
      <c r="P5" s="91"/>
      <c r="Q5" s="92"/>
    </row>
    <row r="6" spans="1:17" ht="16.2" thickBot="1" x14ac:dyDescent="0.35">
      <c r="A6" s="259" t="s">
        <v>74</v>
      </c>
      <c r="B6" s="259"/>
      <c r="C6" s="259"/>
      <c r="D6" s="53">
        <v>0.3</v>
      </c>
      <c r="H6" s="85">
        <v>43525</v>
      </c>
      <c r="I6" s="76">
        <v>2400.5126569000004</v>
      </c>
      <c r="J6" s="90"/>
      <c r="K6" s="90"/>
      <c r="L6" s="111">
        <f>Table13[[#This Row],[Adj Close]]/AVERAGE($I$4:$I$15)</f>
        <v>0.84582543920896902</v>
      </c>
      <c r="M6" s="95"/>
      <c r="N6" s="91"/>
      <c r="O6" s="91"/>
      <c r="P6" s="91"/>
      <c r="Q6" s="92"/>
    </row>
    <row r="7" spans="1:17" ht="16.2" thickBot="1" x14ac:dyDescent="0.35">
      <c r="H7" s="85">
        <v>43556</v>
      </c>
      <c r="I7" s="76">
        <v>2549.0951004999997</v>
      </c>
      <c r="J7" s="90"/>
      <c r="K7" s="90"/>
      <c r="L7" s="111">
        <f>Table13[[#This Row],[Adj Close]]/AVERAGE($I$4:$I$15)</f>
        <v>0.89817876059449608</v>
      </c>
      <c r="M7" s="95"/>
      <c r="N7" s="91"/>
      <c r="O7" s="91"/>
      <c r="P7" s="91"/>
      <c r="Q7" s="92"/>
    </row>
    <row r="8" spans="1:17" ht="16.2" thickBot="1" x14ac:dyDescent="0.35">
      <c r="A8" s="236" t="s">
        <v>17</v>
      </c>
      <c r="B8" s="236"/>
      <c r="C8" s="236"/>
      <c r="D8" s="236"/>
      <c r="E8" s="88"/>
      <c r="H8" s="85">
        <v>43586</v>
      </c>
      <c r="I8" s="76">
        <v>2981.5548019000007</v>
      </c>
      <c r="J8" s="90"/>
      <c r="K8" s="90"/>
      <c r="L8" s="111">
        <f>Table13[[#This Row],[Adj Close]]/AVERAGE($I$4:$I$15)</f>
        <v>1.050556801937218</v>
      </c>
      <c r="M8" s="95"/>
      <c r="N8" s="91"/>
      <c r="O8" s="91"/>
      <c r="P8" s="91"/>
      <c r="Q8" s="92"/>
    </row>
    <row r="9" spans="1:17" ht="16.2" thickBot="1" x14ac:dyDescent="0.35">
      <c r="A9" s="259" t="s">
        <v>76</v>
      </c>
      <c r="B9" s="259"/>
      <c r="C9" s="259"/>
      <c r="D9" s="259"/>
      <c r="E9" s="62">
        <f>AVERAGE(N17:N73)</f>
        <v>-1201.3067131515534</v>
      </c>
      <c r="H9" s="85">
        <v>43617</v>
      </c>
      <c r="I9" s="76">
        <v>2874.5814666999995</v>
      </c>
      <c r="J9" s="90"/>
      <c r="K9" s="90"/>
      <c r="L9" s="111">
        <f>Table13[[#This Row],[Adj Close]]/AVERAGE($I$4:$I$15)</f>
        <v>1.0128645331757464</v>
      </c>
      <c r="M9" s="95"/>
      <c r="N9" s="91"/>
      <c r="O9" s="91"/>
      <c r="P9" s="91"/>
      <c r="Q9" s="92"/>
    </row>
    <row r="10" spans="1:17" ht="16.2" thickBot="1" x14ac:dyDescent="0.35">
      <c r="A10" s="259" t="s">
        <v>77</v>
      </c>
      <c r="B10" s="259"/>
      <c r="C10" s="259"/>
      <c r="D10" s="259"/>
      <c r="E10" s="62">
        <f>AVERAGE(P17:P73)</f>
        <v>1499.5210130040407</v>
      </c>
      <c r="H10" s="85">
        <v>43647</v>
      </c>
      <c r="I10" s="76">
        <v>3340.2207796000002</v>
      </c>
      <c r="J10" s="90"/>
      <c r="K10" s="90"/>
      <c r="L10" s="111">
        <f>Table13[[#This Row],[Adj Close]]/AVERAGE($I$4:$I$15)</f>
        <v>1.1769334770384374</v>
      </c>
      <c r="M10" s="95"/>
      <c r="N10" s="91"/>
      <c r="O10" s="91"/>
      <c r="P10" s="91"/>
      <c r="Q10" s="92"/>
    </row>
    <row r="11" spans="1:17" ht="16.2" thickBot="1" x14ac:dyDescent="0.35">
      <c r="A11" s="259" t="s">
        <v>78</v>
      </c>
      <c r="B11" s="259"/>
      <c r="C11" s="259"/>
      <c r="D11" s="259"/>
      <c r="E11" s="62">
        <f>SQRT(AVERAGE(O17:O73))</f>
        <v>2217.5720558830772</v>
      </c>
      <c r="H11" s="85">
        <v>43678</v>
      </c>
      <c r="I11" s="76">
        <v>3134.9280242999998</v>
      </c>
      <c r="J11" s="90"/>
      <c r="K11" s="90"/>
      <c r="L11" s="111">
        <f>Table13[[#This Row],[Adj Close]]/AVERAGE($I$4:$I$15)</f>
        <v>1.1045981638215174</v>
      </c>
      <c r="M11" s="95"/>
      <c r="N11" s="91"/>
      <c r="O11" s="91"/>
      <c r="P11" s="91"/>
      <c r="Q11" s="92"/>
    </row>
    <row r="12" spans="1:17" ht="16.2" thickBot="1" x14ac:dyDescent="0.35">
      <c r="A12" s="259" t="s">
        <v>79</v>
      </c>
      <c r="B12" s="259"/>
      <c r="C12" s="259"/>
      <c r="D12" s="259"/>
      <c r="E12" s="59">
        <f>AVERAGE(Q17:Q73)</f>
        <v>0.55852141000189348</v>
      </c>
      <c r="H12" s="85">
        <v>43709</v>
      </c>
      <c r="I12" s="76">
        <v>2915.9560545999993</v>
      </c>
      <c r="J12" s="90"/>
      <c r="K12" s="90"/>
      <c r="L12" s="111">
        <f>Table13[[#This Row],[Adj Close]]/AVERAGE($I$4:$I$15)</f>
        <v>1.0274429520322419</v>
      </c>
      <c r="M12" s="95"/>
      <c r="N12" s="91"/>
      <c r="O12" s="91"/>
      <c r="P12" s="91"/>
      <c r="Q12" s="92"/>
    </row>
    <row r="13" spans="1:17" ht="16.2" thickBot="1" x14ac:dyDescent="0.35">
      <c r="H13" s="85">
        <v>43739</v>
      </c>
      <c r="I13" s="76">
        <v>3403.6071625</v>
      </c>
      <c r="J13" s="90"/>
      <c r="K13" s="90"/>
      <c r="L13" s="111">
        <f>Table13[[#This Row],[Adj Close]]/AVERAGE($I$4:$I$15)</f>
        <v>1.1992677959190954</v>
      </c>
      <c r="M13" s="95"/>
      <c r="N13" s="91"/>
      <c r="O13" s="91"/>
      <c r="P13" s="91"/>
      <c r="Q13" s="92"/>
    </row>
    <row r="14" spans="1:17" ht="16.2" thickBot="1" x14ac:dyDescent="0.35">
      <c r="A14" s="260" t="s">
        <v>71</v>
      </c>
      <c r="B14" s="260"/>
      <c r="C14" s="260"/>
      <c r="D14" s="260"/>
      <c r="E14" s="260"/>
      <c r="F14" s="260"/>
      <c r="H14" s="85">
        <v>43770</v>
      </c>
      <c r="I14" s="76">
        <v>2917.2854004000001</v>
      </c>
      <c r="J14" s="90"/>
      <c r="K14" s="90"/>
      <c r="L14" s="111">
        <f>Table13[[#This Row],[Adj Close]]/AVERAGE($I$4:$I$15)</f>
        <v>1.0279113496855159</v>
      </c>
      <c r="M14" s="95"/>
      <c r="N14" s="91"/>
      <c r="O14" s="91"/>
      <c r="P14" s="91"/>
      <c r="Q14" s="92"/>
    </row>
    <row r="15" spans="1:17" ht="16.2" thickBot="1" x14ac:dyDescent="0.35">
      <c r="A15" s="245" t="s">
        <v>49</v>
      </c>
      <c r="B15" s="245"/>
      <c r="C15" s="245"/>
      <c r="D15" s="245"/>
      <c r="E15" s="251">
        <v>381.9</v>
      </c>
      <c r="F15" s="251"/>
      <c r="H15" s="85">
        <v>43800</v>
      </c>
      <c r="I15" s="76">
        <v>3190.7811280000001</v>
      </c>
      <c r="J15" s="90"/>
      <c r="K15" s="90"/>
      <c r="L15" s="111">
        <f>Table13[[#This Row],[Adj Close]]/AVERAGE($I$4:$I$15)</f>
        <v>1.1242781166984352</v>
      </c>
      <c r="M15" s="95"/>
      <c r="N15" s="91"/>
      <c r="O15" s="91"/>
      <c r="P15" s="91"/>
      <c r="Q15" s="92"/>
    </row>
    <row r="16" spans="1:17" ht="16.2" thickBot="1" x14ac:dyDescent="0.35">
      <c r="A16" s="248" t="s">
        <v>80</v>
      </c>
      <c r="B16" s="248"/>
      <c r="C16" s="248"/>
      <c r="D16" s="248"/>
      <c r="E16" s="256">
        <v>0.91</v>
      </c>
      <c r="F16" s="256"/>
      <c r="H16" s="85">
        <v>43831</v>
      </c>
      <c r="I16" s="76">
        <v>3414.3964080999995</v>
      </c>
      <c r="J16" s="82">
        <f>Table13[[#This Row],[Adj Close]]/L4</f>
        <v>4278.9414135273964</v>
      </c>
      <c r="K16" s="77">
        <f>Table13[[#This Row],[Adj Close]]/L4-I15/L15</f>
        <v>1440.8704054657301</v>
      </c>
      <c r="L16" s="77">
        <f>$D$6*Table13[[#This Row],[Adj Close]]/Table13[[#This Row],[Level]]+(1-$D$6)*L4</f>
        <v>0.79795353058720675</v>
      </c>
      <c r="M16" s="95"/>
      <c r="N16" s="91"/>
      <c r="O16" s="91"/>
      <c r="P16" s="91"/>
      <c r="Q16" s="92"/>
    </row>
    <row r="17" spans="1:17" x14ac:dyDescent="0.3">
      <c r="A17" s="237" t="s">
        <v>81</v>
      </c>
      <c r="B17" s="237"/>
      <c r="C17" s="237"/>
      <c r="D17" s="237"/>
      <c r="E17" s="257">
        <v>0.42</v>
      </c>
      <c r="F17" s="257"/>
      <c r="H17" s="85">
        <v>43862</v>
      </c>
      <c r="I17" s="76">
        <v>2799.9628449000002</v>
      </c>
      <c r="J17" s="82">
        <f>$D$4*Table13[[#This Row],[Adj Close]]/L5+(1-$D$4)*(J16+K16)</f>
        <v>5338.5856287059087</v>
      </c>
      <c r="K17" s="77">
        <f>$D$5*(Table13[[#This Row],[Level]]-J16)+(1-$D$5)*K16</f>
        <v>1402.7477864370082</v>
      </c>
      <c r="L17" s="77">
        <f>$D$6*Table13[[#This Row],[Adj Close]]/Table13[[#This Row],[Level]]+(1-$D$6)*L5</f>
        <v>0.67127531334465895</v>
      </c>
      <c r="M17" s="96">
        <f>(J16+K16)*L5</f>
        <v>4199.4233731622353</v>
      </c>
      <c r="N17" s="77">
        <f>Table13[[#This Row],[Adj Close]]-Table13[[#This Row],[Forcast ]]</f>
        <v>-1399.4605282622351</v>
      </c>
      <c r="O17" s="77">
        <f>Table13[[#This Row],[Erorr]]^2</f>
        <v>1958489.7701640143</v>
      </c>
      <c r="P17" s="77">
        <f>ABS(Table13[[#This Row],[Erorr]])</f>
        <v>1399.4605282622351</v>
      </c>
      <c r="Q17" s="83">
        <f>Table13[[#This Row],[Abs Erorr]]/Table13[[#This Row],[Adj Close]]</f>
        <v>0.49981396389287319</v>
      </c>
    </row>
    <row r="18" spans="1:17" x14ac:dyDescent="0.3">
      <c r="A18" s="240" t="s">
        <v>82</v>
      </c>
      <c r="B18" s="240"/>
      <c r="C18" s="240"/>
      <c r="D18" s="240"/>
      <c r="E18" s="258">
        <v>0.95</v>
      </c>
      <c r="F18" s="258"/>
      <c r="H18" s="85">
        <v>43891</v>
      </c>
      <c r="I18" s="76">
        <v>2411.9958418900001</v>
      </c>
      <c r="J18" s="82">
        <f>$D$4*Table13[[#This Row],[Adj Close]]/L6+(1-$D$4)*(J17+K17)</f>
        <v>5963.3961949277818</v>
      </c>
      <c r="K18" s="77">
        <f>$D$5*(Table13[[#This Row],[Level]]-J17)+(1-$D$5)*K17</f>
        <v>1324.9540644154947</v>
      </c>
      <c r="L18" s="77">
        <f>$D$6*Table13[[#This Row],[Adj Close]]/Table13[[#This Row],[Level]]+(1-$D$6)*L6</f>
        <v>0.71341785075624031</v>
      </c>
      <c r="M18" s="96">
        <f t="shared" ref="M18:M73" si="0">(J17+K17)*L6</f>
        <v>5701.9912967173568</v>
      </c>
      <c r="N18" s="77">
        <f>Table13[[#This Row],[Adj Close]]-Table13[[#This Row],[Forcast ]]</f>
        <v>-3289.9954548273568</v>
      </c>
      <c r="O18" s="77">
        <f>Table13[[#This Row],[Erorr]]^2</f>
        <v>10824070.092784666</v>
      </c>
      <c r="P18" s="77">
        <f>ABS(Table13[[#This Row],[Erorr]])</f>
        <v>3289.9954548273568</v>
      </c>
      <c r="Q18" s="83">
        <f>Table13[[#This Row],[Abs Erorr]]/Table13[[#This Row],[Adj Close]]</f>
        <v>1.364013734057423</v>
      </c>
    </row>
    <row r="19" spans="1:17" x14ac:dyDescent="0.3">
      <c r="A19" s="245" t="s">
        <v>50</v>
      </c>
      <c r="B19" s="245"/>
      <c r="C19" s="245"/>
      <c r="D19" s="245"/>
      <c r="E19" s="251">
        <v>495.5</v>
      </c>
      <c r="F19" s="251"/>
      <c r="H19" s="85">
        <v>43922</v>
      </c>
      <c r="I19" s="76">
        <v>2313.0437546399999</v>
      </c>
      <c r="J19" s="82">
        <f>$D$4*Table13[[#This Row],[Adj Close]]/L7+(1-$D$4)*(J18+K18)</f>
        <v>6345.7321895787227</v>
      </c>
      <c r="K19" s="77">
        <f>$D$5*(Table13[[#This Row],[Level]]-J18)+(1-$D$5)*K18</f>
        <v>1230.6922574390394</v>
      </c>
      <c r="L19" s="77">
        <f>$D$6*Table13[[#This Row],[Adj Close]]/Table13[[#This Row],[Level]]+(1-$D$6)*L7</f>
        <v>0.73807628460179708</v>
      </c>
      <c r="M19" s="96">
        <f t="shared" si="0"/>
        <v>6546.2414027155182</v>
      </c>
      <c r="N19" s="77">
        <f>Table13[[#This Row],[Adj Close]]-Table13[[#This Row],[Forcast ]]</f>
        <v>-4233.1976480755184</v>
      </c>
      <c r="O19" s="77">
        <f>Table13[[#This Row],[Erorr]]^2</f>
        <v>17919962.327672102</v>
      </c>
      <c r="P19" s="77">
        <f>ABS(Table13[[#This Row],[Erorr]])</f>
        <v>4233.1976480755184</v>
      </c>
      <c r="Q19" s="83">
        <f>Table13[[#This Row],[Abs Erorr]]/Table13[[#This Row],[Adj Close]]</f>
        <v>1.8301416216548698</v>
      </c>
    </row>
    <row r="20" spans="1:17" x14ac:dyDescent="0.3">
      <c r="A20" s="248" t="s">
        <v>80</v>
      </c>
      <c r="B20" s="248"/>
      <c r="C20" s="248"/>
      <c r="D20" s="248"/>
      <c r="E20" s="252">
        <v>0.93</v>
      </c>
      <c r="F20" s="253"/>
      <c r="H20" s="85">
        <v>43952</v>
      </c>
      <c r="I20" s="76">
        <v>2230.0345306999998</v>
      </c>
      <c r="J20" s="82">
        <f>$D$4*Table13[[#This Row],[Adj Close]]/L8+(1-$D$4)*(J19+K19)</f>
        <v>6485.6829095943849</v>
      </c>
      <c r="K20" s="77">
        <f>$D$5*(Table13[[#This Row],[Level]]-J19)+(1-$D$5)*K19</f>
        <v>1121.6181036967018</v>
      </c>
      <c r="L20" s="77">
        <f>$D$6*Table13[[#This Row],[Adj Close]]/Table13[[#This Row],[Level]]+(1-$D$6)*L8</f>
        <v>0.83854163734744913</v>
      </c>
      <c r="M20" s="96">
        <f t="shared" si="0"/>
        <v>7959.4642371779355</v>
      </c>
      <c r="N20" s="77">
        <f>Table13[[#This Row],[Adj Close]]-Table13[[#This Row],[Forcast ]]</f>
        <v>-5729.4297064779357</v>
      </c>
      <c r="O20" s="77">
        <f>Table13[[#This Row],[Erorr]]^2</f>
        <v>32826364.761471845</v>
      </c>
      <c r="P20" s="77">
        <f>ABS(Table13[[#This Row],[Erorr]])</f>
        <v>5729.4297064779357</v>
      </c>
      <c r="Q20" s="83">
        <f>Table13[[#This Row],[Abs Erorr]]/Table13[[#This Row],[Adj Close]]</f>
        <v>2.569211206195757</v>
      </c>
    </row>
    <row r="21" spans="1:17" x14ac:dyDescent="0.3">
      <c r="A21" s="237" t="s">
        <v>81</v>
      </c>
      <c r="B21" s="237"/>
      <c r="C21" s="237"/>
      <c r="D21" s="237"/>
      <c r="E21" s="254">
        <v>0.42</v>
      </c>
      <c r="F21" s="255"/>
      <c r="H21" s="85">
        <v>43983</v>
      </c>
      <c r="I21" s="76">
        <v>2889.8115768000002</v>
      </c>
      <c r="J21" s="82">
        <f>$D$4*Table13[[#This Row],[Adj Close]]/L9+(1-$D$4)*(J20+K20)</f>
        <v>6656.4623463162752</v>
      </c>
      <c r="K21" s="77">
        <f>$D$5*(Table13[[#This Row],[Level]]-J20)+(1-$D$5)*K20</f>
        <v>1026.5342369992206</v>
      </c>
      <c r="L21" s="77">
        <f>$D$6*Table13[[#This Row],[Adj Close]]/Table13[[#This Row],[Level]]+(1-$D$6)*L9</f>
        <v>0.83924604711901496</v>
      </c>
      <c r="M21" s="96">
        <f t="shared" si="0"/>
        <v>7705.1653895544596</v>
      </c>
      <c r="N21" s="77">
        <f>Table13[[#This Row],[Adj Close]]-Table13[[#This Row],[Forcast ]]</f>
        <v>-4815.3538127544598</v>
      </c>
      <c r="O21" s="77">
        <f>Table13[[#This Row],[Erorr]]^2</f>
        <v>23187632.342008915</v>
      </c>
      <c r="P21" s="77">
        <f>ABS(Table13[[#This Row],[Erorr]])</f>
        <v>4815.3538127544598</v>
      </c>
      <c r="Q21" s="83">
        <f>Table13[[#This Row],[Abs Erorr]]/Table13[[#This Row],[Adj Close]]</f>
        <v>1.6663210333203409</v>
      </c>
    </row>
    <row r="22" spans="1:17" x14ac:dyDescent="0.3">
      <c r="A22" s="240" t="s">
        <v>82</v>
      </c>
      <c r="B22" s="240"/>
      <c r="C22" s="240"/>
      <c r="D22" s="240"/>
      <c r="E22" s="243">
        <v>0.99</v>
      </c>
      <c r="F22" s="244"/>
      <c r="H22" s="85">
        <v>44013</v>
      </c>
      <c r="I22" s="76">
        <v>2921.0712128999999</v>
      </c>
      <c r="J22" s="82">
        <f>$D$4*Table13[[#This Row],[Adj Close]]/L10+(1-$D$4)*(J21+K21)</f>
        <v>6642.7840667373775</v>
      </c>
      <c r="K22" s="77">
        <f>$D$5*(Table13[[#This Row],[Level]]-J21)+(1-$D$5)*K21</f>
        <v>922.51298534140881</v>
      </c>
      <c r="L22" s="77">
        <f>$D$6*Table13[[#This Row],[Adj Close]]/Table13[[#This Row],[Level]]+(1-$D$6)*L10</f>
        <v>0.95577423024753794</v>
      </c>
      <c r="M22" s="96">
        <f t="shared" si="0"/>
        <v>9042.3758828759419</v>
      </c>
      <c r="N22" s="77">
        <f>Table13[[#This Row],[Adj Close]]-Table13[[#This Row],[Forcast ]]</f>
        <v>-6121.3046699759416</v>
      </c>
      <c r="O22" s="77">
        <f>Table13[[#This Row],[Erorr]]^2</f>
        <v>37470370.862669274</v>
      </c>
      <c r="P22" s="77">
        <f>ABS(Table13[[#This Row],[Erorr]])</f>
        <v>6121.3046699759416</v>
      </c>
      <c r="Q22" s="83">
        <f>Table13[[#This Row],[Abs Erorr]]/Table13[[#This Row],[Adj Close]]</f>
        <v>2.0955684486373043</v>
      </c>
    </row>
    <row r="23" spans="1:17" x14ac:dyDescent="0.3">
      <c r="A23" s="245" t="s">
        <v>83</v>
      </c>
      <c r="B23" s="245"/>
      <c r="C23" s="245"/>
      <c r="D23" s="245"/>
      <c r="E23" s="246">
        <v>0.15</v>
      </c>
      <c r="F23" s="247"/>
      <c r="H23" s="85">
        <v>44044</v>
      </c>
      <c r="I23" s="76">
        <v>3069.0563047000001</v>
      </c>
      <c r="J23" s="82">
        <f>$D$4*Table13[[#This Row],[Adj Close]]/L11+(1-$D$4)*(J22+K22)</f>
        <v>6607.9250228699939</v>
      </c>
      <c r="K23" s="77">
        <f>$D$5*(Table13[[#This Row],[Level]]-J22)+(1-$D$5)*K22</f>
        <v>826.77578242052948</v>
      </c>
      <c r="L23" s="77">
        <f>$D$6*Table13[[#This Row],[Adj Close]]/Table13[[#This Row],[Level]]+(1-$D$6)*L11</f>
        <v>0.91255396563862545</v>
      </c>
      <c r="M23" s="96">
        <f t="shared" si="0"/>
        <v>8356.6132324905666</v>
      </c>
      <c r="N23" s="77">
        <f>Table13[[#This Row],[Adj Close]]-Table13[[#This Row],[Forcast ]]</f>
        <v>-5287.556927790567</v>
      </c>
      <c r="O23" s="77">
        <f>Table13[[#This Row],[Erorr]]^2</f>
        <v>27958258.264626019</v>
      </c>
      <c r="P23" s="77">
        <f>ABS(Table13[[#This Row],[Erorr]])</f>
        <v>5287.556927790567</v>
      </c>
      <c r="Q23" s="83">
        <f>Table13[[#This Row],[Abs Erorr]]/Table13[[#This Row],[Adj Close]]</f>
        <v>1.722860841520933</v>
      </c>
    </row>
    <row r="24" spans="1:17" x14ac:dyDescent="0.3">
      <c r="A24" s="248" t="s">
        <v>80</v>
      </c>
      <c r="B24" s="248"/>
      <c r="C24" s="248"/>
      <c r="D24" s="248"/>
      <c r="E24" s="249">
        <v>0.89</v>
      </c>
      <c r="F24" s="250"/>
      <c r="H24" s="85">
        <v>44075</v>
      </c>
      <c r="I24" s="76">
        <v>3261.9801026999999</v>
      </c>
      <c r="J24" s="82">
        <f>$D$4*Table13[[#This Row],[Adj Close]]/L12+(1-$D$4)*(J23+K23)</f>
        <v>6582.7311983148484</v>
      </c>
      <c r="K24" s="77">
        <f>$D$5*(Table13[[#This Row],[Level]]-J23)+(1-$D$5)*K23</f>
        <v>741.57882172296195</v>
      </c>
      <c r="L24" s="77">
        <f>$D$6*Table13[[#This Row],[Adj Close]]/Table13[[#This Row],[Level]]+(1-$D$6)*L12</f>
        <v>0.86787085801930286</v>
      </c>
      <c r="M24" s="96">
        <f t="shared" si="0"/>
        <v>7638.7309428641811</v>
      </c>
      <c r="N24" s="77">
        <f>Table13[[#This Row],[Adj Close]]-Table13[[#This Row],[Forcast ]]</f>
        <v>-4376.7508401641808</v>
      </c>
      <c r="O24" s="77">
        <f>Table13[[#This Row],[Erorr]]^2</f>
        <v>19155947.916877862</v>
      </c>
      <c r="P24" s="77">
        <f>ABS(Table13[[#This Row],[Erorr]])</f>
        <v>4376.7508401641808</v>
      </c>
      <c r="Q24" s="83">
        <f>Table13[[#This Row],[Abs Erorr]]/Table13[[#This Row],[Adj Close]]</f>
        <v>1.3417466392702595</v>
      </c>
    </row>
    <row r="25" spans="1:17" x14ac:dyDescent="0.3">
      <c r="A25" s="237" t="s">
        <v>81</v>
      </c>
      <c r="B25" s="237"/>
      <c r="C25" s="237"/>
      <c r="D25" s="237"/>
      <c r="E25" s="238">
        <v>0.59</v>
      </c>
      <c r="F25" s="239"/>
      <c r="H25" s="85">
        <v>44105</v>
      </c>
      <c r="I25" s="76">
        <v>3450.0102387999996</v>
      </c>
      <c r="J25" s="82">
        <f>$D$4*Table13[[#This Row],[Adj Close]]/L13+(1-$D$4)*(J24+K24)</f>
        <v>6434.8007855350743</v>
      </c>
      <c r="K25" s="77">
        <f>$D$5*(Table13[[#This Row],[Level]]-J24)+(1-$D$5)*K24</f>
        <v>652.62789827268841</v>
      </c>
      <c r="L25" s="77">
        <f>$D$6*Table13[[#This Row],[Adj Close]]/Table13[[#This Row],[Level]]+(1-$D$6)*L13</f>
        <v>1.0003320747369067</v>
      </c>
      <c r="M25" s="96">
        <f t="shared" si="0"/>
        <v>8783.8091343588894</v>
      </c>
      <c r="N25" s="77">
        <f>Table13[[#This Row],[Adj Close]]-Table13[[#This Row],[Forcast ]]</f>
        <v>-5333.7988955588899</v>
      </c>
      <c r="O25" s="77">
        <f>Table13[[#This Row],[Erorr]]^2</f>
        <v>28449410.658265233</v>
      </c>
      <c r="P25" s="77">
        <f>ABS(Table13[[#This Row],[Erorr]])</f>
        <v>5333.7988955588899</v>
      </c>
      <c r="Q25" s="83">
        <f>Table13[[#This Row],[Abs Erorr]]/Table13[[#This Row],[Adj Close]]</f>
        <v>1.5460240771384259</v>
      </c>
    </row>
    <row r="26" spans="1:17" x14ac:dyDescent="0.3">
      <c r="A26" s="240" t="s">
        <v>82</v>
      </c>
      <c r="B26" s="240"/>
      <c r="C26" s="240"/>
      <c r="D26" s="240"/>
      <c r="E26" s="241">
        <v>0.78</v>
      </c>
      <c r="F26" s="242"/>
      <c r="H26" s="85">
        <v>44136</v>
      </c>
      <c r="I26" s="76">
        <v>3154.2521056999994</v>
      </c>
      <c r="J26" s="82">
        <f>$D$4*Table13[[#This Row],[Adj Close]]/L14+(1-$D$4)*(J25+K25)</f>
        <v>6283.6635965292662</v>
      </c>
      <c r="K26" s="77">
        <f>$D$5*(Table13[[#This Row],[Level]]-J25)+(1-$D$5)*K25</f>
        <v>572.25138954483873</v>
      </c>
      <c r="L26" s="77">
        <f>$D$6*Table13[[#This Row],[Adj Close]]/Table13[[#This Row],[Level]]+(1-$D$6)*L14</f>
        <v>0.87013092563782235</v>
      </c>
      <c r="M26" s="96">
        <f t="shared" si="0"/>
        <v>7285.2483841726762</v>
      </c>
      <c r="N26" s="77">
        <f>Table13[[#This Row],[Adj Close]]-Table13[[#This Row],[Forcast ]]</f>
        <v>-4130.9962784726767</v>
      </c>
      <c r="O26" s="77">
        <f>Table13[[#This Row],[Erorr]]^2</f>
        <v>17065130.252755105</v>
      </c>
      <c r="P26" s="77">
        <f>ABS(Table13[[#This Row],[Erorr]])</f>
        <v>4130.9962784726767</v>
      </c>
      <c r="Q26" s="83">
        <f>Table13[[#This Row],[Abs Erorr]]/Table13[[#This Row],[Adj Close]]</f>
        <v>1.3096595135840976</v>
      </c>
    </row>
    <row r="27" spans="1:17" x14ac:dyDescent="0.3">
      <c r="H27" s="85">
        <v>44166</v>
      </c>
      <c r="I27" s="76">
        <v>3715.4334261000008</v>
      </c>
      <c r="J27" s="82">
        <f>$D$4*Table13[[#This Row],[Adj Close]]/L15+(1-$D$4)*(J26+K26)</f>
        <v>6145.6775984760179</v>
      </c>
      <c r="K27" s="77">
        <f>$D$5*(Table13[[#This Row],[Level]]-J26)+(1-$D$5)*K26</f>
        <v>501.22765078502999</v>
      </c>
      <c r="L27" s="77">
        <f>$D$6*Table13[[#This Row],[Adj Close]]/Table13[[#This Row],[Level]]+(1-$D$6)*L15</f>
        <v>0.96836280749270565</v>
      </c>
      <c r="M27" s="96">
        <f t="shared" si="0"/>
        <v>7707.9551887879743</v>
      </c>
      <c r="N27" s="77">
        <f>Table13[[#This Row],[Adj Close]]-Table13[[#This Row],[Forcast ]]</f>
        <v>-3992.5217626879735</v>
      </c>
      <c r="O27" s="77">
        <f>Table13[[#This Row],[Erorr]]^2</f>
        <v>15940230.025537083</v>
      </c>
      <c r="P27" s="77">
        <f>ABS(Table13[[#This Row],[Erorr]])</f>
        <v>3992.5217626879735</v>
      </c>
      <c r="Q27" s="83">
        <f>Table13[[#This Row],[Abs Erorr]]/Table13[[#This Row],[Adj Close]]</f>
        <v>1.074577661556656</v>
      </c>
    </row>
    <row r="28" spans="1:17" x14ac:dyDescent="0.3">
      <c r="H28" s="85">
        <v>44197</v>
      </c>
      <c r="I28" s="76">
        <v>3164.0395050000011</v>
      </c>
      <c r="J28" s="82">
        <f>$D$4*Table13[[#This Row],[Adj Close]]/L16+(1-$D$4)*(J27+K27)</f>
        <v>6110.5627370468928</v>
      </c>
      <c r="K28" s="77">
        <f>$D$5*(Table13[[#This Row],[Level]]-J27)+(1-$D$5)*K27</f>
        <v>447.59339956361447</v>
      </c>
      <c r="L28" s="77">
        <f>$D$6*Table13[[#This Row],[Adj Close]]/Table13[[#This Row],[Level]]+(1-$D$6)*L16</f>
        <v>0.71390698633741212</v>
      </c>
      <c r="M28" s="96">
        <f t="shared" si="0"/>
        <v>5303.9215111264912</v>
      </c>
      <c r="N28" s="77">
        <f>Table13[[#This Row],[Adj Close]]-Table13[[#This Row],[Forcast ]]</f>
        <v>-2139.8820061264901</v>
      </c>
      <c r="O28" s="77">
        <f>Table13[[#This Row],[Erorr]]^2</f>
        <v>4579095.0001439312</v>
      </c>
      <c r="P28" s="77">
        <f>ABS(Table13[[#This Row],[Erorr]])</f>
        <v>2139.8820061264901</v>
      </c>
      <c r="Q28" s="83">
        <f>Table13[[#This Row],[Abs Erorr]]/Table13[[#This Row],[Adj Close]]</f>
        <v>0.67631330226595554</v>
      </c>
    </row>
    <row r="29" spans="1:17" x14ac:dyDescent="0.3">
      <c r="H29" s="85">
        <v>44228</v>
      </c>
      <c r="I29" s="76">
        <v>3172.1217651000006</v>
      </c>
      <c r="J29" s="82">
        <f>$D$4*Table13[[#This Row],[Adj Close]]/L17+(1-$D$4)*(J28+K28)</f>
        <v>6191.6279696988249</v>
      </c>
      <c r="K29" s="77">
        <f>$D$5*(Table13[[#This Row],[Level]]-J28)+(1-$D$5)*K28</f>
        <v>410.94058287244627</v>
      </c>
      <c r="L29" s="77">
        <f>$D$6*Table13[[#This Row],[Adj Close]]/Table13[[#This Row],[Level]]+(1-$D$6)*L17</f>
        <v>0.62359002386072027</v>
      </c>
      <c r="M29" s="96">
        <f t="shared" si="0"/>
        <v>4402.3283155664158</v>
      </c>
      <c r="N29" s="77">
        <f>Table13[[#This Row],[Adj Close]]-Table13[[#This Row],[Forcast ]]</f>
        <v>-1230.2065504664151</v>
      </c>
      <c r="O29" s="77">
        <f>Table13[[#This Row],[Erorr]]^2</f>
        <v>1513408.1568104764</v>
      </c>
      <c r="P29" s="77">
        <f>ABS(Table13[[#This Row],[Erorr]])</f>
        <v>1230.2065504664151</v>
      </c>
      <c r="Q29" s="83">
        <f>Table13[[#This Row],[Abs Erorr]]/Table13[[#This Row],[Adj Close]]</f>
        <v>0.38781819916286631</v>
      </c>
    </row>
    <row r="30" spans="1:17" x14ac:dyDescent="0.3">
      <c r="H30" s="85">
        <v>44256</v>
      </c>
      <c r="I30" s="76">
        <v>3715.4912719000008</v>
      </c>
      <c r="J30" s="82">
        <f>$D$4*Table13[[#This Row],[Adj Close]]/L18+(1-$D$4)*(J29+K29)</f>
        <v>6323.657955284838</v>
      </c>
      <c r="K30" s="77">
        <f>$D$5*(Table13[[#This Row],[Level]]-J29)+(1-$D$5)*K29</f>
        <v>383.04952314380296</v>
      </c>
      <c r="L30" s="77">
        <f>$D$6*Table13[[#This Row],[Adj Close]]/Table13[[#This Row],[Level]]+(1-$D$6)*L18</f>
        <v>0.67565873090322515</v>
      </c>
      <c r="M30" s="96">
        <f t="shared" si="0"/>
        <v>4710.3902662461369</v>
      </c>
      <c r="N30" s="77">
        <f>Table13[[#This Row],[Adj Close]]-Table13[[#This Row],[Forcast ]]</f>
        <v>-994.89899434613608</v>
      </c>
      <c r="O30" s="77">
        <f>Table13[[#This Row],[Erorr]]^2</f>
        <v>989824.00895095291</v>
      </c>
      <c r="P30" s="77">
        <f>ABS(Table13[[#This Row],[Erorr]])</f>
        <v>994.89899434613608</v>
      </c>
      <c r="Q30" s="83">
        <f>Table13[[#This Row],[Abs Erorr]]/Table13[[#This Row],[Adj Close]]</f>
        <v>0.26777051042226563</v>
      </c>
    </row>
    <row r="31" spans="1:17" x14ac:dyDescent="0.3">
      <c r="H31" s="85">
        <v>44287</v>
      </c>
      <c r="I31" s="76">
        <v>3300.3104857999997</v>
      </c>
      <c r="J31" s="82">
        <f>$D$4*Table13[[#This Row],[Adj Close]]/L19+(1-$D$4)*(J30+K30)</f>
        <v>6259.6666274467498</v>
      </c>
      <c r="K31" s="77">
        <f>$D$5*(Table13[[#This Row],[Level]]-J30)+(1-$D$5)*K30</f>
        <v>338.34543804561389</v>
      </c>
      <c r="L31" s="77">
        <f>$D$6*Table13[[#This Row],[Adj Close]]/Table13[[#This Row],[Level]]+(1-$D$6)*L19</f>
        <v>0.67482366685160433</v>
      </c>
      <c r="M31" s="96">
        <f>(J30+K30)*L19</f>
        <v>4950.0617375896982</v>
      </c>
      <c r="N31" s="77">
        <f>Table13[[#This Row],[Adj Close]]-Table13[[#This Row],[Forcast ]]</f>
        <v>-1649.7512517896985</v>
      </c>
      <c r="O31" s="77">
        <f>Table13[[#This Row],[Erorr]]^2</f>
        <v>2721679.192781677</v>
      </c>
      <c r="P31" s="77">
        <f>ABS(Table13[[#This Row],[Erorr]])</f>
        <v>1649.7512517896985</v>
      </c>
      <c r="Q31" s="83">
        <f>Table13[[#This Row],[Abs Erorr]]/Table13[[#This Row],[Adj Close]]</f>
        <v>0.49987758996856824</v>
      </c>
    </row>
    <row r="32" spans="1:17" x14ac:dyDescent="0.3">
      <c r="H32" s="85">
        <v>44317</v>
      </c>
      <c r="I32" s="76">
        <v>3384.5051423000004</v>
      </c>
      <c r="J32" s="82">
        <f>$D$4*Table13[[#This Row],[Adj Close]]/L20+(1-$D$4)*(J31+K31)</f>
        <v>6085.6456897136777</v>
      </c>
      <c r="K32" s="77">
        <f>$D$5*(Table13[[#This Row],[Level]]-J31)+(1-$D$5)*K31</f>
        <v>287.10880046774525</v>
      </c>
      <c r="L32" s="77">
        <f>$D$6*Table13[[#This Row],[Adj Close]]/Table13[[#This Row],[Level]]+(1-$D$6)*L20</f>
        <v>0.75382282953513569</v>
      </c>
      <c r="M32" s="96">
        <f t="shared" si="0"/>
        <v>5532.7078406361916</v>
      </c>
      <c r="N32" s="77">
        <f>Table13[[#This Row],[Adj Close]]-Table13[[#This Row],[Forcast ]]</f>
        <v>-2148.2026983361911</v>
      </c>
      <c r="O32" s="77">
        <f>Table13[[#This Row],[Erorr]]^2</f>
        <v>4614774.8331388924</v>
      </c>
      <c r="P32" s="77">
        <f>ABS(Table13[[#This Row],[Erorr]])</f>
        <v>2148.2026983361911</v>
      </c>
      <c r="Q32" s="83">
        <f>Table13[[#This Row],[Abs Erorr]]/Table13[[#This Row],[Adj Close]]</f>
        <v>0.63471692552263104</v>
      </c>
    </row>
    <row r="33" spans="8:17" x14ac:dyDescent="0.3">
      <c r="H33" s="85">
        <v>44348</v>
      </c>
      <c r="I33" s="76">
        <v>3843.5550077000003</v>
      </c>
      <c r="J33" s="82">
        <f>$D$4*Table13[[#This Row],[Adj Close]]/L21+(1-$D$4)*(J32+K32)</f>
        <v>6014.157863456694</v>
      </c>
      <c r="K33" s="77">
        <f>$D$5*(Table13[[#This Row],[Level]]-J32)+(1-$D$5)*K32</f>
        <v>251.24913779527239</v>
      </c>
      <c r="L33" s="77">
        <f>$D$6*Table13[[#This Row],[Adj Close]]/Table13[[#This Row],[Level]]+(1-$D$6)*L21</f>
        <v>0.77919757982135707</v>
      </c>
      <c r="M33" s="96">
        <f t="shared" si="0"/>
        <v>5348.3090151447122</v>
      </c>
      <c r="N33" s="77">
        <f>Table13[[#This Row],[Adj Close]]-Table13[[#This Row],[Forcast ]]</f>
        <v>-1504.754007444712</v>
      </c>
      <c r="O33" s="77">
        <f>Table13[[#This Row],[Erorr]]^2</f>
        <v>2264284.6229209201</v>
      </c>
      <c r="P33" s="77">
        <f>ABS(Table13[[#This Row],[Erorr]])</f>
        <v>1504.754007444712</v>
      </c>
      <c r="Q33" s="83">
        <f>Table13[[#This Row],[Abs Erorr]]/Table13[[#This Row],[Adj Close]]</f>
        <v>0.39150057809245803</v>
      </c>
    </row>
    <row r="34" spans="8:17" x14ac:dyDescent="0.3">
      <c r="H34" s="85">
        <v>44378</v>
      </c>
      <c r="I34" s="76">
        <v>3793.1887054999997</v>
      </c>
      <c r="J34" s="82">
        <f>$D$4*Table13[[#This Row],[Adj Close]]/L22+(1-$D$4)*(J33+K33)</f>
        <v>5806.0671741589904</v>
      </c>
      <c r="K34" s="77">
        <f>$D$5*(Table13[[#This Row],[Level]]-J33)+(1-$D$5)*K33</f>
        <v>205.31515508597477</v>
      </c>
      <c r="L34" s="77">
        <f>$D$6*Table13[[#This Row],[Adj Close]]/Table13[[#This Row],[Level]]+(1-$D$6)*L22</f>
        <v>0.86503635419626679</v>
      </c>
      <c r="M34" s="96">
        <f t="shared" si="0"/>
        <v>5988.314553809133</v>
      </c>
      <c r="N34" s="77">
        <f>Table13[[#This Row],[Adj Close]]-Table13[[#This Row],[Forcast ]]</f>
        <v>-2195.1258483091333</v>
      </c>
      <c r="O34" s="77">
        <f>Table13[[#This Row],[Erorr]]^2</f>
        <v>4818577.4899148922</v>
      </c>
      <c r="P34" s="77">
        <f>ABS(Table13[[#This Row],[Erorr]])</f>
        <v>2195.1258483091333</v>
      </c>
      <c r="Q34" s="83">
        <f>Table13[[#This Row],[Abs Erorr]]/Table13[[#This Row],[Adj Close]]</f>
        <v>0.57870198894304214</v>
      </c>
    </row>
    <row r="35" spans="8:17" x14ac:dyDescent="0.3">
      <c r="H35" s="85">
        <v>44409</v>
      </c>
      <c r="I35" s="76">
        <v>3919.2845001000001</v>
      </c>
      <c r="J35" s="82">
        <f>$D$4*Table13[[#This Row],[Adj Close]]/L23+(1-$D$4)*(J34+K34)</f>
        <v>5668.0763238130057</v>
      </c>
      <c r="K35" s="77">
        <f>$D$5*(Table13[[#This Row],[Level]]-J34)+(1-$D$5)*K34</f>
        <v>170.98455454277882</v>
      </c>
      <c r="L35" s="77">
        <f>$D$6*Table13[[#This Row],[Adj Close]]/Table13[[#This Row],[Level]]+(1-$D$6)*L23</f>
        <v>0.84622770492086463</v>
      </c>
      <c r="M35" s="96">
        <f t="shared" si="0"/>
        <v>5485.7107835224506</v>
      </c>
      <c r="N35" s="77">
        <f>Table13[[#This Row],[Adj Close]]-Table13[[#This Row],[Forcast ]]</f>
        <v>-1566.4262834224505</v>
      </c>
      <c r="O35" s="77">
        <f>Table13[[#This Row],[Erorr]]^2</f>
        <v>2453691.3013966712</v>
      </c>
      <c r="P35" s="77">
        <f>ABS(Table13[[#This Row],[Erorr]])</f>
        <v>1566.4262834224505</v>
      </c>
      <c r="Q35" s="83">
        <f>Table13[[#This Row],[Abs Erorr]]/Table13[[#This Row],[Adj Close]]</f>
        <v>0.39967149192218204</v>
      </c>
    </row>
    <row r="36" spans="8:17" x14ac:dyDescent="0.3">
      <c r="H36" s="85">
        <v>44440</v>
      </c>
      <c r="I36" s="76">
        <v>3463.8468780999997</v>
      </c>
      <c r="J36" s="82">
        <f>$D$4*Table13[[#This Row],[Adj Close]]/L24+(1-$D$4)*(J35+K35)</f>
        <v>5469.4888662051217</v>
      </c>
      <c r="K36" s="77">
        <f>$D$5*(Table13[[#This Row],[Level]]-J35)+(1-$D$5)*K35</f>
        <v>134.02735332771255</v>
      </c>
      <c r="L36" s="77">
        <f>$D$6*Table13[[#This Row],[Adj Close]]/Table13[[#This Row],[Level]]+(1-$D$6)*L24</f>
        <v>0.79750067452367668</v>
      </c>
      <c r="M36" s="96">
        <f t="shared" si="0"/>
        <v>5067.5507745255791</v>
      </c>
      <c r="N36" s="77">
        <f>Table13[[#This Row],[Adj Close]]-Table13[[#This Row],[Forcast ]]</f>
        <v>-1603.7038964255794</v>
      </c>
      <c r="O36" s="77">
        <f>Table13[[#This Row],[Erorr]]^2</f>
        <v>2571866.1874105856</v>
      </c>
      <c r="P36" s="77">
        <f>ABS(Table13[[#This Row],[Erorr]])</f>
        <v>1603.7038964255794</v>
      </c>
      <c r="Q36" s="83">
        <f>Table13[[#This Row],[Abs Erorr]]/Table13[[#This Row],[Adj Close]]</f>
        <v>0.46298348421950108</v>
      </c>
    </row>
    <row r="37" spans="8:17" x14ac:dyDescent="0.3">
      <c r="H37" s="85">
        <v>44470</v>
      </c>
      <c r="I37" s="76">
        <v>3212.3561251000001</v>
      </c>
      <c r="J37" s="82">
        <f>$D$4*Table13[[#This Row],[Adj Close]]/L25+(1-$D$4)*(J36+K36)</f>
        <v>5125.0709230073644</v>
      </c>
      <c r="K37" s="77">
        <f>$D$5*(Table13[[#This Row],[Level]]-J36)+(1-$D$5)*K36</f>
        <v>86.182823675165565</v>
      </c>
      <c r="L37" s="77">
        <f>$D$6*Table13[[#This Row],[Adj Close]]/Table13[[#This Row],[Level]]+(1-$D$6)*L25</f>
        <v>0.88827020867228756</v>
      </c>
      <c r="M37" s="96">
        <f t="shared" si="0"/>
        <v>5605.3770057071879</v>
      </c>
      <c r="N37" s="77">
        <f>Table13[[#This Row],[Adj Close]]-Table13[[#This Row],[Forcast ]]</f>
        <v>-2393.0208806071878</v>
      </c>
      <c r="O37" s="77">
        <f>Table13[[#This Row],[Erorr]]^2</f>
        <v>5726548.9350220002</v>
      </c>
      <c r="P37" s="77">
        <f>ABS(Table13[[#This Row],[Erorr]])</f>
        <v>2393.0208806071878</v>
      </c>
      <c r="Q37" s="83">
        <f>Table13[[#This Row],[Abs Erorr]]/Table13[[#This Row],[Adj Close]]</f>
        <v>0.74494258650500444</v>
      </c>
    </row>
    <row r="38" spans="8:17" x14ac:dyDescent="0.3">
      <c r="H38" s="85">
        <v>44501</v>
      </c>
      <c r="I38" s="76">
        <v>3277.8273771000004</v>
      </c>
      <c r="J38" s="82">
        <f>$D$4*Table13[[#This Row],[Adj Close]]/L26+(1-$D$4)*(J37+K37)</f>
        <v>4922.4131521907775</v>
      </c>
      <c r="K38" s="77">
        <f>$D$5*(Table13[[#This Row],[Level]]-J37)+(1-$D$5)*K37</f>
        <v>57.298764225990318</v>
      </c>
      <c r="L38" s="77">
        <f>$D$6*Table13[[#This Row],[Adj Close]]/Table13[[#This Row],[Level]]+(1-$D$6)*L26</f>
        <v>0.80886118835824494</v>
      </c>
      <c r="M38" s="96">
        <f t="shared" si="0"/>
        <v>4534.4730463344395</v>
      </c>
      <c r="N38" s="77">
        <f>Table13[[#This Row],[Adj Close]]-Table13[[#This Row],[Forcast ]]</f>
        <v>-1256.6456692344391</v>
      </c>
      <c r="O38" s="77">
        <f>Table13[[#This Row],[Erorr]]^2</f>
        <v>1579158.3380056713</v>
      </c>
      <c r="P38" s="77">
        <f>ABS(Table13[[#This Row],[Erorr]])</f>
        <v>1256.6456692344391</v>
      </c>
      <c r="Q38" s="83">
        <f>Table13[[#This Row],[Abs Erorr]]/Table13[[#This Row],[Adj Close]]</f>
        <v>0.38337762324330638</v>
      </c>
    </row>
    <row r="39" spans="8:17" x14ac:dyDescent="0.3">
      <c r="H39" s="85">
        <v>44531</v>
      </c>
      <c r="I39" s="76">
        <v>3070.2015532</v>
      </c>
      <c r="J39" s="82">
        <f>$D$4*Table13[[#This Row],[Adj Close]]/L27+(1-$D$4)*(J38+K38)</f>
        <v>4617.871035058999</v>
      </c>
      <c r="K39" s="77">
        <f>$D$5*(Table13[[#This Row],[Level]]-J38)+(1-$D$5)*K38</f>
        <v>21.114676090213436</v>
      </c>
      <c r="L39" s="77">
        <f>$D$6*Table13[[#This Row],[Adj Close]]/Table13[[#This Row],[Level]]+(1-$D$6)*L27</f>
        <v>0.87730961460523438</v>
      </c>
      <c r="M39" s="96">
        <f t="shared" si="0"/>
        <v>4822.1678118862228</v>
      </c>
      <c r="N39" s="77">
        <f>Table13[[#This Row],[Adj Close]]-Table13[[#This Row],[Forcast ]]</f>
        <v>-1751.9662586862228</v>
      </c>
      <c r="O39" s="77">
        <f>Table13[[#This Row],[Erorr]]^2</f>
        <v>3069385.7715750011</v>
      </c>
      <c r="P39" s="77">
        <f>ABS(Table13[[#This Row],[Erorr]])</f>
        <v>1751.9662586862228</v>
      </c>
      <c r="Q39" s="83">
        <f>Table13[[#This Row],[Abs Erorr]]/Table13[[#This Row],[Adj Close]]</f>
        <v>0.57063558477461807</v>
      </c>
    </row>
    <row r="40" spans="8:17" x14ac:dyDescent="0.3">
      <c r="H40" s="85">
        <v>44562</v>
      </c>
      <c r="I40" s="76">
        <v>2759.3418576000004</v>
      </c>
      <c r="J40" s="82">
        <f>$D$4*Table13[[#This Row],[Adj Close]]/L28+(1-$D$4)*(J39+K39)</f>
        <v>4484.2141620029652</v>
      </c>
      <c r="K40" s="77">
        <f>$D$5*(Table13[[#This Row],[Level]]-J39)+(1-$D$5)*K39</f>
        <v>5.6375211755887058</v>
      </c>
      <c r="L40" s="77">
        <f>$D$6*Table13[[#This Row],[Adj Close]]/Table13[[#This Row],[Level]]+(1-$D$6)*L28</f>
        <v>0.68433859743448344</v>
      </c>
      <c r="M40" s="96">
        <f t="shared" si="0"/>
        <v>3311.8043087088513</v>
      </c>
      <c r="N40" s="77">
        <f>Table13[[#This Row],[Adj Close]]-Table13[[#This Row],[Forcast ]]</f>
        <v>-552.46245110885093</v>
      </c>
      <c r="O40" s="77">
        <f>Table13[[#This Row],[Erorr]]^2</f>
        <v>305214.75988519948</v>
      </c>
      <c r="P40" s="77">
        <f>ABS(Table13[[#This Row],[Erorr]])</f>
        <v>552.46245110885093</v>
      </c>
      <c r="Q40" s="83">
        <f>Table13[[#This Row],[Abs Erorr]]/Table13[[#This Row],[Adj Close]]</f>
        <v>0.20021529756714074</v>
      </c>
    </row>
    <row r="41" spans="8:17" x14ac:dyDescent="0.3">
      <c r="H41" s="85">
        <v>44593</v>
      </c>
      <c r="I41" s="76">
        <v>2439.4211271999998</v>
      </c>
      <c r="J41" s="82">
        <f>$D$4*Table13[[#This Row],[Adj Close]]/L29+(1-$D$4)*(J40+K40)</f>
        <v>4374.2611261606289</v>
      </c>
      <c r="K41" s="77">
        <f>$D$5*(Table13[[#This Row],[Level]]-J40)+(1-$D$5)*K40</f>
        <v>-5.9215345262037893</v>
      </c>
      <c r="L41" s="77">
        <f>$D$6*Table13[[#This Row],[Adj Close]]/Table13[[#This Row],[Level]]+(1-$D$6)*L29</f>
        <v>0.60381586329829884</v>
      </c>
      <c r="M41" s="96">
        <f t="shared" si="0"/>
        <v>2799.8267182444092</v>
      </c>
      <c r="N41" s="77">
        <f>Table13[[#This Row],[Adj Close]]-Table13[[#This Row],[Forcast ]]</f>
        <v>-360.40559104440945</v>
      </c>
      <c r="O41" s="77">
        <f>Table13[[#This Row],[Erorr]]^2</f>
        <v>129892.1900560701</v>
      </c>
      <c r="P41" s="77">
        <f>ABS(Table13[[#This Row],[Erorr]])</f>
        <v>360.40559104440945</v>
      </c>
      <c r="Q41" s="83">
        <f>Table13[[#This Row],[Abs Erorr]]/Table13[[#This Row],[Adj Close]]</f>
        <v>0.14774226025421358</v>
      </c>
    </row>
    <row r="42" spans="8:17" x14ac:dyDescent="0.3">
      <c r="H42" s="85">
        <v>44621</v>
      </c>
      <c r="I42" s="76">
        <v>2548.5431899099999</v>
      </c>
      <c r="J42" s="82">
        <f>$D$4*Table13[[#This Row],[Adj Close]]/L30+(1-$D$4)*(J41+K41)</f>
        <v>4249.0593762542903</v>
      </c>
      <c r="K42" s="77">
        <f>$D$5*(Table13[[#This Row],[Level]]-J41)+(1-$D$5)*K41</f>
        <v>-17.849556064217271</v>
      </c>
      <c r="L42" s="77">
        <f>$D$6*Table13[[#This Row],[Adj Close]]/Table13[[#This Row],[Level]]+(1-$D$6)*L30</f>
        <v>0.6528981022155691</v>
      </c>
      <c r="M42" s="96">
        <f t="shared" si="0"/>
        <v>2951.5067846380284</v>
      </c>
      <c r="N42" s="77">
        <f>Table13[[#This Row],[Adj Close]]-Table13[[#This Row],[Forcast ]]</f>
        <v>-402.96359472802851</v>
      </c>
      <c r="O42" s="77">
        <f>Table13[[#This Row],[Erorr]]^2</f>
        <v>162379.6586761348</v>
      </c>
      <c r="P42" s="77">
        <f>ABS(Table13[[#This Row],[Erorr]])</f>
        <v>402.96359472802851</v>
      </c>
      <c r="Q42" s="83">
        <f>Table13[[#This Row],[Abs Erorr]]/Table13[[#This Row],[Adj Close]]</f>
        <v>0.15811527005836573</v>
      </c>
    </row>
    <row r="43" spans="8:17" x14ac:dyDescent="0.3">
      <c r="H43" s="85">
        <v>44652</v>
      </c>
      <c r="I43" s="76">
        <v>2108.2689819599996</v>
      </c>
      <c r="J43" s="82">
        <f>$D$4*Table13[[#This Row],[Adj Close]]/L31+(1-$D$4)*(J42+K42)</f>
        <v>4009.8033755688998</v>
      </c>
      <c r="K43" s="77">
        <f>$D$5*(Table13[[#This Row],[Level]]-J42)+(1-$D$5)*K42</f>
        <v>-39.990200526334604</v>
      </c>
      <c r="L43" s="77">
        <f>$D$6*Table13[[#This Row],[Adj Close]]/Table13[[#This Row],[Level]]+(1-$D$6)*L31</f>
        <v>0.63011016002954812</v>
      </c>
      <c r="M43" s="96">
        <f t="shared" si="0"/>
        <v>2855.3205260791824</v>
      </c>
      <c r="N43" s="77">
        <f>Table13[[#This Row],[Adj Close]]-Table13[[#This Row],[Forcast ]]</f>
        <v>-747.05154411918284</v>
      </c>
      <c r="O43" s="77">
        <f>Table13[[#This Row],[Erorr]]^2</f>
        <v>558086.00957085541</v>
      </c>
      <c r="P43" s="77">
        <f>ABS(Table13[[#This Row],[Erorr]])</f>
        <v>747.05154411918284</v>
      </c>
      <c r="Q43" s="83">
        <f>Table13[[#This Row],[Abs Erorr]]/Table13[[#This Row],[Adj Close]]</f>
        <v>0.35434356361144659</v>
      </c>
    </row>
    <row r="44" spans="8:17" x14ac:dyDescent="0.3">
      <c r="H44" s="85">
        <v>44682</v>
      </c>
      <c r="I44" s="76">
        <v>1968.9325180200003</v>
      </c>
      <c r="J44" s="82">
        <f>$D$4*Table13[[#This Row],[Adj Close]]/L32+(1-$D$4)*(J43+K43)</f>
        <v>3698.2365545924581</v>
      </c>
      <c r="K44" s="77">
        <f>$D$5*(Table13[[#This Row],[Level]]-J43)+(1-$D$5)*K43</f>
        <v>-67.147862571345314</v>
      </c>
      <c r="L44" s="77">
        <f>$D$6*Table13[[#This Row],[Adj Close]]/Table13[[#This Row],[Level]]+(1-$D$6)*L32</f>
        <v>0.68739528112672421</v>
      </c>
      <c r="M44" s="96">
        <f t="shared" si="0"/>
        <v>2992.5358003364472</v>
      </c>
      <c r="N44" s="77">
        <f>Table13[[#This Row],[Adj Close]]-Table13[[#This Row],[Forcast ]]</f>
        <v>-1023.6032823164469</v>
      </c>
      <c r="O44" s="77">
        <f>Table13[[#This Row],[Erorr]]^2</f>
        <v>1047763.6795690036</v>
      </c>
      <c r="P44" s="77">
        <f>ABS(Table13[[#This Row],[Erorr]])</f>
        <v>1023.6032823164469</v>
      </c>
      <c r="Q44" s="83">
        <f>Table13[[#This Row],[Abs Erorr]]/Table13[[#This Row],[Adj Close]]</f>
        <v>0.5198772801750482</v>
      </c>
    </row>
    <row r="45" spans="8:17" x14ac:dyDescent="0.3">
      <c r="H45" s="85">
        <v>44713</v>
      </c>
      <c r="I45" s="76">
        <v>1917.2457962399999</v>
      </c>
      <c r="J45" s="82">
        <f>$D$4*Table13[[#This Row],[Adj Close]]/L33+(1-$D$4)*(J44+K44)</f>
        <v>3396.9786926269517</v>
      </c>
      <c r="K45" s="77">
        <f>$D$5*(Table13[[#This Row],[Level]]-J44)+(1-$D$5)*K44</f>
        <v>-90.558862510761429</v>
      </c>
      <c r="L45" s="77">
        <f>$D$6*Table13[[#This Row],[Adj Close]]/Table13[[#This Row],[Level]]+(1-$D$6)*L33</f>
        <v>0.7147575130046262</v>
      </c>
      <c r="M45" s="96">
        <f t="shared" si="0"/>
        <v>2829.3355209395481</v>
      </c>
      <c r="N45" s="77">
        <f>Table13[[#This Row],[Adj Close]]-Table13[[#This Row],[Forcast ]]</f>
        <v>-912.08972469954824</v>
      </c>
      <c r="O45" s="77">
        <f>Table13[[#This Row],[Erorr]]^2</f>
        <v>831907.66590249771</v>
      </c>
      <c r="P45" s="77">
        <f>ABS(Table13[[#This Row],[Erorr]])</f>
        <v>912.08972469954824</v>
      </c>
      <c r="Q45" s="83">
        <f>Table13[[#This Row],[Abs Erorr]]/Table13[[#This Row],[Adj Close]]</f>
        <v>0.4757291561093992</v>
      </c>
    </row>
    <row r="46" spans="8:17" x14ac:dyDescent="0.3">
      <c r="H46" s="85">
        <v>44743</v>
      </c>
      <c r="I46" s="76">
        <v>1691.0614700399999</v>
      </c>
      <c r="J46" s="82">
        <f>$D$4*Table13[[#This Row],[Adj Close]]/L34+(1-$D$4)*(J45+K45)</f>
        <v>3036.1163036633143</v>
      </c>
      <c r="K46" s="77">
        <f>$D$5*(Table13[[#This Row],[Level]]-J45)+(1-$D$5)*K45</f>
        <v>-117.58921515604902</v>
      </c>
      <c r="L46" s="77">
        <f>$D$6*Table13[[#This Row],[Adj Close]]/Table13[[#This Row],[Level]]+(1-$D$6)*L34</f>
        <v>0.77261998262299159</v>
      </c>
      <c r="M46" s="96">
        <f t="shared" si="0"/>
        <v>2860.1733552859487</v>
      </c>
      <c r="N46" s="77">
        <f>Table13[[#This Row],[Adj Close]]-Table13[[#This Row],[Forcast ]]</f>
        <v>-1169.1118852459488</v>
      </c>
      <c r="O46" s="77">
        <f>Table13[[#This Row],[Erorr]]^2</f>
        <v>1366822.6002233364</v>
      </c>
      <c r="P46" s="77">
        <f>ABS(Table13[[#This Row],[Erorr]])</f>
        <v>1169.1118852459488</v>
      </c>
      <c r="Q46" s="83">
        <f>Table13[[#This Row],[Abs Erorr]]/Table13[[#This Row],[Adj Close]]</f>
        <v>0.69134795272598515</v>
      </c>
    </row>
    <row r="47" spans="8:17" x14ac:dyDescent="0.3">
      <c r="H47" s="85">
        <v>44774</v>
      </c>
      <c r="I47" s="76">
        <v>1910.82280732</v>
      </c>
      <c r="J47" s="82">
        <f>$D$4*Table13[[#This Row],[Adj Close]]/L35+(1-$D$4)*(J46+K46)</f>
        <v>2786.4312780565442</v>
      </c>
      <c r="K47" s="77">
        <f>$D$5*(Table13[[#This Row],[Level]]-J46)+(1-$D$5)*K46</f>
        <v>-130.79879620112115</v>
      </c>
      <c r="L47" s="77">
        <f>$D$6*Table13[[#This Row],[Adj Close]]/Table13[[#This Row],[Level]]+(1-$D$6)*L35</f>
        <v>0.79808736050784579</v>
      </c>
      <c r="M47" s="96">
        <f t="shared" si="0"/>
        <v>2469.738479856876</v>
      </c>
      <c r="N47" s="77">
        <f>Table13[[#This Row],[Adj Close]]-Table13[[#This Row],[Forcast ]]</f>
        <v>-558.91567253687595</v>
      </c>
      <c r="O47" s="77">
        <f>Table13[[#This Row],[Erorr]]^2</f>
        <v>312386.72900734836</v>
      </c>
      <c r="P47" s="77">
        <f>ABS(Table13[[#This Row],[Erorr]])</f>
        <v>558.91567253687595</v>
      </c>
      <c r="Q47" s="83">
        <f>Table13[[#This Row],[Abs Erorr]]/Table13[[#This Row],[Adj Close]]</f>
        <v>0.29250000073045807</v>
      </c>
    </row>
    <row r="48" spans="8:17" x14ac:dyDescent="0.3">
      <c r="H48" s="85">
        <v>44805</v>
      </c>
      <c r="I48" s="76">
        <v>1411.93465803</v>
      </c>
      <c r="J48" s="82">
        <f>$D$4*Table13[[#This Row],[Adj Close]]/L36+(1-$D$4)*(J47+K47)</f>
        <v>2478.595882367073</v>
      </c>
      <c r="K48" s="77">
        <f>$D$5*(Table13[[#This Row],[Level]]-J47)+(1-$D$5)*K47</f>
        <v>-148.50245614995617</v>
      </c>
      <c r="L48" s="77">
        <f>$D$6*Table13[[#This Row],[Adj Close]]/Table13[[#This Row],[Level]]+(1-$D$6)*L36</f>
        <v>0.72914577640813416</v>
      </c>
      <c r="M48" s="96">
        <f t="shared" si="0"/>
        <v>2117.8686955666853</v>
      </c>
      <c r="N48" s="77">
        <f>Table13[[#This Row],[Adj Close]]-Table13[[#This Row],[Forcast ]]</f>
        <v>-705.93403753668531</v>
      </c>
      <c r="O48" s="77">
        <f>Table13[[#This Row],[Erorr]]^2</f>
        <v>498342.86535284622</v>
      </c>
      <c r="P48" s="77">
        <f>ABS(Table13[[#This Row],[Erorr]])</f>
        <v>705.93403753668531</v>
      </c>
      <c r="Q48" s="83">
        <f>Table13[[#This Row],[Abs Erorr]]/Table13[[#This Row],[Adj Close]]</f>
        <v>0.49997642137465403</v>
      </c>
    </row>
    <row r="49" spans="8:17" x14ac:dyDescent="0.3">
      <c r="H49" s="85">
        <v>44835</v>
      </c>
      <c r="I49" s="76">
        <v>1143.52937318</v>
      </c>
      <c r="J49" s="82">
        <f>$D$4*Table13[[#This Row],[Adj Close]]/L37+(1-$D$4)*(J48+K48)</f>
        <v>2121.5480552907979</v>
      </c>
      <c r="K49" s="77">
        <f>$D$5*(Table13[[#This Row],[Level]]-J48)+(1-$D$5)*K48</f>
        <v>-169.35699324258809</v>
      </c>
      <c r="L49" s="77">
        <f>$D$6*Table13[[#This Row],[Adj Close]]/Table13[[#This Row],[Level]]+(1-$D$6)*L37</f>
        <v>0.78349126311596662</v>
      </c>
      <c r="M49" s="96">
        <f t="shared" si="0"/>
        <v>2069.7525739318039</v>
      </c>
      <c r="N49" s="77">
        <f>Table13[[#This Row],[Adj Close]]-Table13[[#This Row],[Forcast ]]</f>
        <v>-926.22320075180392</v>
      </c>
      <c r="O49" s="77">
        <f>Table13[[#This Row],[Erorr]]^2</f>
        <v>857889.41761091643</v>
      </c>
      <c r="P49" s="77">
        <f>ABS(Table13[[#This Row],[Erorr]])</f>
        <v>926.22320075180392</v>
      </c>
      <c r="Q49" s="83">
        <f>Table13[[#This Row],[Abs Erorr]]/Table13[[#This Row],[Adj Close]]</f>
        <v>0.80996887572385035</v>
      </c>
    </row>
    <row r="50" spans="8:17" x14ac:dyDescent="0.3">
      <c r="H50" s="85">
        <v>44866</v>
      </c>
      <c r="I50" s="76">
        <v>1287.9124985000001</v>
      </c>
      <c r="J50" s="82">
        <f>$D$4*Table13[[#This Row],[Adj Close]]/L38+(1-$D$4)*(J49+K49)</f>
        <v>1880.2036585132259</v>
      </c>
      <c r="K50" s="77">
        <f>$D$5*(Table13[[#This Row],[Level]]-J49)+(1-$D$5)*K49</f>
        <v>-176.5557335960865</v>
      </c>
      <c r="L50" s="77">
        <f>$D$6*Table13[[#This Row],[Adj Close]]/Table13[[#This Row],[Level]]+(1-$D$6)*L38</f>
        <v>0.7716985225971269</v>
      </c>
      <c r="M50" s="96">
        <f t="shared" si="0"/>
        <v>1579.0515823506594</v>
      </c>
      <c r="N50" s="77">
        <f>Table13[[#This Row],[Adj Close]]-Table13[[#This Row],[Forcast ]]</f>
        <v>-291.13908385065929</v>
      </c>
      <c r="O50" s="77">
        <f>Table13[[#This Row],[Erorr]]^2</f>
        <v>84761.966145401224</v>
      </c>
      <c r="P50" s="77">
        <f>ABS(Table13[[#This Row],[Erorr]])</f>
        <v>291.13908385065929</v>
      </c>
      <c r="Q50" s="83">
        <f>Table13[[#This Row],[Abs Erorr]]/Table13[[#This Row],[Adj Close]]</f>
        <v>0.22605501863654698</v>
      </c>
    </row>
    <row r="51" spans="8:17" x14ac:dyDescent="0.3">
      <c r="H51" s="85">
        <v>44896</v>
      </c>
      <c r="I51" s="76">
        <v>1350.28592682</v>
      </c>
      <c r="J51" s="82">
        <f>$D$4*Table13[[#This Row],[Adj Close]]/L39+(1-$D$4)*(J50+K50)</f>
        <v>1670.7426027346139</v>
      </c>
      <c r="K51" s="77">
        <f>$D$5*(Table13[[#This Row],[Level]]-J50)+(1-$D$5)*K50</f>
        <v>-179.84626581433906</v>
      </c>
      <c r="L51" s="77">
        <f>$D$6*Table13[[#This Row],[Adj Close]]/Table13[[#This Row],[Level]]+(1-$D$6)*L39</f>
        <v>0.8565752497963196</v>
      </c>
      <c r="M51" s="96">
        <f t="shared" si="0"/>
        <v>1494.6267044320628</v>
      </c>
      <c r="N51" s="77">
        <f>Table13[[#This Row],[Adj Close]]-Table13[[#This Row],[Forcast ]]</f>
        <v>-144.34077761206277</v>
      </c>
      <c r="O51" s="77">
        <f>Table13[[#This Row],[Erorr]]^2</f>
        <v>20834.26008165496</v>
      </c>
      <c r="P51" s="77">
        <f>ABS(Table13[[#This Row],[Erorr]])</f>
        <v>144.34077761206277</v>
      </c>
      <c r="Q51" s="83">
        <f>Table13[[#This Row],[Abs Erorr]]/Table13[[#This Row],[Adj Close]]</f>
        <v>0.10689645411027388</v>
      </c>
    </row>
    <row r="52" spans="8:17" x14ac:dyDescent="0.3">
      <c r="H52" s="85">
        <v>44927</v>
      </c>
      <c r="I52" s="76">
        <v>1551.3640442199999</v>
      </c>
      <c r="J52" s="82">
        <f>$D$4*Table13[[#This Row],[Adj Close]]/L40+(1-$D$4)*(J51+K51)</f>
        <v>1646.1078471530043</v>
      </c>
      <c r="K52" s="77">
        <f>$D$5*(Table13[[#This Row],[Level]]-J51)+(1-$D$5)*K51</f>
        <v>-164.32511479106611</v>
      </c>
      <c r="L52" s="77">
        <f>$D$6*Table13[[#This Row],[Adj Close]]/Table13[[#This Row],[Level]]+(1-$D$6)*L40</f>
        <v>0.76177014171784974</v>
      </c>
      <c r="M52" s="96">
        <f t="shared" si="0"/>
        <v>1020.2779081282299</v>
      </c>
      <c r="N52" s="77">
        <f>Table13[[#This Row],[Adj Close]]-Table13[[#This Row],[Forcast ]]</f>
        <v>531.08613609176996</v>
      </c>
      <c r="O52" s="77">
        <f>Table13[[#This Row],[Erorr]]^2</f>
        <v>282052.48394888599</v>
      </c>
      <c r="P52" s="77">
        <f>ABS(Table13[[#This Row],[Erorr]])</f>
        <v>531.08613609176996</v>
      </c>
      <c r="Q52" s="83">
        <f>Table13[[#This Row],[Abs Erorr]]/Table13[[#This Row],[Adj Close]]</f>
        <v>0.34233495230888328</v>
      </c>
    </row>
    <row r="53" spans="8:17" x14ac:dyDescent="0.3">
      <c r="H53" s="85">
        <v>44958</v>
      </c>
      <c r="I53" s="76">
        <v>1465.3337936400003</v>
      </c>
      <c r="J53" s="82">
        <f>$D$4*Table13[[#This Row],[Adj Close]]/L41+(1-$D$4)*(J52+K52)</f>
        <v>1670.7840185359883</v>
      </c>
      <c r="K53" s="77">
        <f>$D$5*(Table13[[#This Row],[Level]]-J52)+(1-$D$5)*K52</f>
        <v>-145.4249861736611</v>
      </c>
      <c r="L53" s="77">
        <f>$D$6*Table13[[#This Row],[Adj Close]]/Table13[[#This Row],[Level]]+(1-$D$6)*L41</f>
        <v>0.68578119706466178</v>
      </c>
      <c r="M53" s="96">
        <f t="shared" si="0"/>
        <v>894.72391976163578</v>
      </c>
      <c r="N53" s="77">
        <f>Table13[[#This Row],[Adj Close]]-Table13[[#This Row],[Forcast ]]</f>
        <v>570.60987387836451</v>
      </c>
      <c r="O53" s="77">
        <f>Table13[[#This Row],[Erorr]]^2</f>
        <v>325595.62816748302</v>
      </c>
      <c r="P53" s="77">
        <f>ABS(Table13[[#This Row],[Erorr]])</f>
        <v>570.60987387836451</v>
      </c>
      <c r="Q53" s="83">
        <f>Table13[[#This Row],[Abs Erorr]]/Table13[[#This Row],[Adj Close]]</f>
        <v>0.38940607004014172</v>
      </c>
    </row>
    <row r="54" spans="8:17" x14ac:dyDescent="0.3">
      <c r="H54" s="85">
        <v>44986</v>
      </c>
      <c r="I54" s="76">
        <v>1776.7740402299996</v>
      </c>
      <c r="J54" s="82">
        <f>$D$4*Table13[[#This Row],[Adj Close]]/L42+(1-$D$4)*(J53+K53)</f>
        <v>1764.5602247546549</v>
      </c>
      <c r="K54" s="77">
        <f>$D$5*(Table13[[#This Row],[Level]]-J53)+(1-$D$5)*K53</f>
        <v>-121.50486693442832</v>
      </c>
      <c r="L54" s="77">
        <f>$D$6*Table13[[#This Row],[Adj Close]]/Table13[[#This Row],[Level]]+(1-$D$6)*L42</f>
        <v>0.75910519157622813</v>
      </c>
      <c r="M54" s="96">
        <f t="shared" si="0"/>
        <v>995.90401742674021</v>
      </c>
      <c r="N54" s="77">
        <f>Table13[[#This Row],[Adj Close]]-Table13[[#This Row],[Forcast ]]</f>
        <v>780.87002280325942</v>
      </c>
      <c r="O54" s="77">
        <f>Table13[[#This Row],[Erorr]]^2</f>
        <v>609757.9925127629</v>
      </c>
      <c r="P54" s="77">
        <f>ABS(Table13[[#This Row],[Erorr]])</f>
        <v>780.87002280325942</v>
      </c>
      <c r="Q54" s="83">
        <f>Table13[[#This Row],[Abs Erorr]]/Table13[[#This Row],[Adj Close]]</f>
        <v>0.43948752352447557</v>
      </c>
    </row>
    <row r="55" spans="8:17" x14ac:dyDescent="0.3">
      <c r="H55" s="85">
        <v>45017</v>
      </c>
      <c r="I55" s="76">
        <v>1681.9779586700001</v>
      </c>
      <c r="J55" s="82">
        <f>$D$4*Table13[[#This Row],[Adj Close]]/L43+(1-$D$4)*(J54+K54)</f>
        <v>1848.3121923350568</v>
      </c>
      <c r="K55" s="77">
        <f>$D$5*(Table13[[#This Row],[Level]]-J54)+(1-$D$5)*K54</f>
        <v>-100.9791834829453</v>
      </c>
      <c r="L55" s="77">
        <f>$D$6*Table13[[#This Row],[Adj Close]]/Table13[[#This Row],[Level]]+(1-$D$6)*L43</f>
        <v>0.7140793622322803</v>
      </c>
      <c r="M55" s="96">
        <f>(J54+K54)*L43</f>
        <v>1035.3058744535094</v>
      </c>
      <c r="N55" s="77">
        <f>Table13[[#This Row],[Adj Close]]-Table13[[#This Row],[Forcast ]]</f>
        <v>646.6720842164907</v>
      </c>
      <c r="O55" s="77">
        <f>Table13[[#This Row],[Erorr]]^2</f>
        <v>418184.78450490005</v>
      </c>
      <c r="P55" s="77">
        <f>ABS(Table13[[#This Row],[Erorr]])</f>
        <v>646.6720842164907</v>
      </c>
      <c r="Q55" s="83">
        <f>Table13[[#This Row],[Abs Erorr]]/Table13[[#This Row],[Adj Close]]</f>
        <v>0.38447120004345203</v>
      </c>
    </row>
    <row r="56" spans="8:17" x14ac:dyDescent="0.3">
      <c r="H56" s="85">
        <v>45047</v>
      </c>
      <c r="I56" s="76">
        <v>1918.2929306100002</v>
      </c>
      <c r="J56" s="82">
        <f>$D$4*Table13[[#This Row],[Adj Close]]/L44+(1-$D$4)*(J55+K55)</f>
        <v>1956.0002736586277</v>
      </c>
      <c r="K56" s="77">
        <f>$D$5*(Table13[[#This Row],[Level]]-J55)+(1-$D$5)*K55</f>
        <v>-80.112457002293681</v>
      </c>
      <c r="L56" s="77">
        <f>$D$6*Table13[[#This Row],[Adj Close]]/Table13[[#This Row],[Level]]+(1-$D$6)*L44</f>
        <v>0.77539336277442827</v>
      </c>
      <c r="M56" s="96">
        <f t="shared" si="0"/>
        <v>1201.1084648419021</v>
      </c>
      <c r="N56" s="77">
        <f>Table13[[#This Row],[Adj Close]]-Table13[[#This Row],[Forcast ]]</f>
        <v>717.18446576809811</v>
      </c>
      <c r="O56" s="77">
        <f>Table13[[#This Row],[Erorr]]^2</f>
        <v>514353.55793907231</v>
      </c>
      <c r="P56" s="77">
        <f>ABS(Table13[[#This Row],[Erorr]])</f>
        <v>717.18446576809811</v>
      </c>
      <c r="Q56" s="83">
        <f>Table13[[#This Row],[Abs Erorr]]/Table13[[#This Row],[Adj Close]]</f>
        <v>0.37386597965517171</v>
      </c>
    </row>
    <row r="57" spans="8:17" x14ac:dyDescent="0.3">
      <c r="H57" s="85">
        <v>45078</v>
      </c>
      <c r="I57" s="76">
        <v>1925.5209732000001</v>
      </c>
      <c r="J57" s="82">
        <f>$D$4*Table13[[#This Row],[Adj Close]]/L45+(1-$D$4)*(J56+K56)</f>
        <v>2039.5002452219519</v>
      </c>
      <c r="K57" s="77">
        <f>$D$5*(Table13[[#This Row],[Level]]-J56)+(1-$D$5)*K56</f>
        <v>-63.7512141457319</v>
      </c>
      <c r="L57" s="77">
        <f>$D$6*Table13[[#This Row],[Adj Close]]/Table13[[#This Row],[Level]]+(1-$D$6)*L45</f>
        <v>0.78356449421221019</v>
      </c>
      <c r="M57" s="96">
        <f t="shared" si="0"/>
        <v>1340.8049105089594</v>
      </c>
      <c r="N57" s="77">
        <f>Table13[[#This Row],[Adj Close]]-Table13[[#This Row],[Forcast ]]</f>
        <v>584.71606269104063</v>
      </c>
      <c r="O57" s="77">
        <f>Table13[[#This Row],[Erorr]]^2</f>
        <v>341892.87396891299</v>
      </c>
      <c r="P57" s="77">
        <f>ABS(Table13[[#This Row],[Erorr]])</f>
        <v>584.71606269104063</v>
      </c>
      <c r="Q57" s="83">
        <f>Table13[[#This Row],[Abs Erorr]]/Table13[[#This Row],[Adj Close]]</f>
        <v>0.3036664211033277</v>
      </c>
    </row>
    <row r="58" spans="8:17" x14ac:dyDescent="0.3">
      <c r="H58" s="85">
        <v>45108</v>
      </c>
      <c r="I58" s="76">
        <v>1926.44814307</v>
      </c>
      <c r="J58" s="82">
        <f>$D$4*Table13[[#This Row],[Adj Close]]/L46+(1-$D$4)*(J57+K57)</f>
        <v>2079.2785721203732</v>
      </c>
      <c r="K58" s="77">
        <f>$D$5*(Table13[[#This Row],[Level]]-J57)+(1-$D$5)*K57</f>
        <v>-53.39826004131659</v>
      </c>
      <c r="L58" s="77">
        <f>$D$6*Table13[[#This Row],[Adj Close]]/Table13[[#This Row],[Level]]+(1-$D$6)*L46</f>
        <v>0.81878348949023905</v>
      </c>
      <c r="M58" s="96">
        <f t="shared" si="0"/>
        <v>1526.5031820575016</v>
      </c>
      <c r="N58" s="77">
        <f>Table13[[#This Row],[Adj Close]]-Table13[[#This Row],[Forcast ]]</f>
        <v>399.94496101249842</v>
      </c>
      <c r="O58" s="77">
        <f>Table13[[#This Row],[Erorr]]^2</f>
        <v>159955.97183928889</v>
      </c>
      <c r="P58" s="77">
        <f>ABS(Table13[[#This Row],[Erorr]])</f>
        <v>399.94496101249842</v>
      </c>
      <c r="Q58" s="83">
        <f>Table13[[#This Row],[Abs Erorr]]/Table13[[#This Row],[Adj Close]]</f>
        <v>0.20760743674892987</v>
      </c>
    </row>
    <row r="59" spans="8:17" x14ac:dyDescent="0.3">
      <c r="H59" s="85">
        <v>45139</v>
      </c>
      <c r="I59" s="76">
        <v>2257.9442901499997</v>
      </c>
      <c r="J59" s="82">
        <f>$D$4*Table13[[#This Row],[Adj Close]]/L47+(1-$D$4)*(J58+K58)</f>
        <v>2186.5431294353057</v>
      </c>
      <c r="K59" s="77">
        <f>$D$5*(Table13[[#This Row],[Level]]-J58)+(1-$D$5)*K58</f>
        <v>-37.331978305691678</v>
      </c>
      <c r="L59" s="77">
        <f>$D$6*Table13[[#This Row],[Adj Close]]/Table13[[#This Row],[Level]]+(1-$D$6)*L47</f>
        <v>0.86845759676404111</v>
      </c>
      <c r="M59" s="96">
        <f t="shared" si="0"/>
        <v>1616.8294709719851</v>
      </c>
      <c r="N59" s="77">
        <f>Table13[[#This Row],[Adj Close]]-Table13[[#This Row],[Forcast ]]</f>
        <v>641.11481917801461</v>
      </c>
      <c r="O59" s="77">
        <f>Table13[[#This Row],[Erorr]]^2</f>
        <v>411028.21136965835</v>
      </c>
      <c r="P59" s="77">
        <f>ABS(Table13[[#This Row],[Erorr]])</f>
        <v>641.11481917801461</v>
      </c>
      <c r="Q59" s="83">
        <f>Table13[[#This Row],[Abs Erorr]]/Table13[[#This Row],[Adj Close]]</f>
        <v>0.28393739472439511</v>
      </c>
    </row>
    <row r="60" spans="8:17" x14ac:dyDescent="0.3">
      <c r="H60" s="85">
        <v>45170</v>
      </c>
      <c r="I60" s="76">
        <v>1806.3853454300001</v>
      </c>
      <c r="J60" s="82">
        <f>$D$4*Table13[[#This Row],[Adj Close]]/L48+(1-$D$4)*(J59+K59)</f>
        <v>2214.8488109000336</v>
      </c>
      <c r="K60" s="77">
        <f>$D$5*(Table13[[#This Row],[Level]]-J59)+(1-$D$5)*K59</f>
        <v>-30.768212328649714</v>
      </c>
      <c r="L60" s="77">
        <f>$D$6*Table13[[#This Row],[Adj Close]]/Table13[[#This Row],[Level]]+(1-$D$6)*L48</f>
        <v>0.75507590156668192</v>
      </c>
      <c r="M60" s="96">
        <f t="shared" si="0"/>
        <v>1567.0882334554221</v>
      </c>
      <c r="N60" s="77">
        <f>Table13[[#This Row],[Adj Close]]-Table13[[#This Row],[Forcast ]]</f>
        <v>239.297111974578</v>
      </c>
      <c r="O60" s="77">
        <f>Table13[[#This Row],[Erorr]]^2</f>
        <v>57263.10779937372</v>
      </c>
      <c r="P60" s="77">
        <f>ABS(Table13[[#This Row],[Erorr]])</f>
        <v>239.297111974578</v>
      </c>
      <c r="Q60" s="83">
        <f>Table13[[#This Row],[Abs Erorr]]/Table13[[#This Row],[Adj Close]]</f>
        <v>0.13247290373561718</v>
      </c>
    </row>
    <row r="61" spans="8:17" x14ac:dyDescent="0.3">
      <c r="H61" s="85">
        <v>45200</v>
      </c>
      <c r="I61" s="76">
        <v>1944.0742492400004</v>
      </c>
      <c r="J61" s="82">
        <f>$D$4*Table13[[#This Row],[Adj Close]]/L49+(1-$D$4)*(J60+K60)</f>
        <v>2243.5238095631994</v>
      </c>
      <c r="K61" s="77">
        <f>$D$5*(Table13[[#This Row],[Level]]-J60)+(1-$D$5)*K60</f>
        <v>-24.823891229468167</v>
      </c>
      <c r="L61" s="77">
        <f>$D$6*Table13[[#This Row],[Adj Close]]/Table13[[#This Row],[Level]]+(1-$D$6)*L49</f>
        <v>0.80840202337540701</v>
      </c>
      <c r="M61" s="96">
        <f t="shared" si="0"/>
        <v>1711.2080669217703</v>
      </c>
      <c r="N61" s="77">
        <f>Table13[[#This Row],[Adj Close]]-Table13[[#This Row],[Forcast ]]</f>
        <v>232.86618231823013</v>
      </c>
      <c r="O61" s="77">
        <f>Table13[[#This Row],[Erorr]]^2</f>
        <v>54226.658867467195</v>
      </c>
      <c r="P61" s="77">
        <f>ABS(Table13[[#This Row],[Erorr]])</f>
        <v>232.86618231823013</v>
      </c>
      <c r="Q61" s="83">
        <f>Table13[[#This Row],[Abs Erorr]]/Table13[[#This Row],[Adj Close]]</f>
        <v>0.11978255584078891</v>
      </c>
    </row>
    <row r="62" spans="8:17" x14ac:dyDescent="0.3">
      <c r="H62" s="85">
        <v>45231</v>
      </c>
      <c r="I62" s="76">
        <v>2023.1623535900003</v>
      </c>
      <c r="J62" s="82">
        <f>$D$4*Table13[[#This Row],[Adj Close]]/L50+(1-$D$4)*(J61+K61)</f>
        <v>2299.300021980127</v>
      </c>
      <c r="K62" s="77">
        <f>$D$5*(Table13[[#This Row],[Level]]-J61)+(1-$D$5)*K61</f>
        <v>-16.76388086482859</v>
      </c>
      <c r="L62" s="77">
        <f>$D$6*Table13[[#This Row],[Adj Close]]/Table13[[#This Row],[Level]]+(1-$D$6)*L50</f>
        <v>0.80416004409176001</v>
      </c>
      <c r="M62" s="96">
        <f t="shared" si="0"/>
        <v>1712.1674490645064</v>
      </c>
      <c r="N62" s="77">
        <f>Table13[[#This Row],[Adj Close]]-Table13[[#This Row],[Forcast ]]</f>
        <v>310.99490452549389</v>
      </c>
      <c r="O62" s="77">
        <f>Table13[[#This Row],[Erorr]]^2</f>
        <v>96717.830640821063</v>
      </c>
      <c r="P62" s="77">
        <f>ABS(Table13[[#This Row],[Erorr]])</f>
        <v>310.99490452549389</v>
      </c>
      <c r="Q62" s="83">
        <f>Table13[[#This Row],[Abs Erorr]]/Table13[[#This Row],[Adj Close]]</f>
        <v>0.15371722589324036</v>
      </c>
    </row>
    <row r="63" spans="8:17" x14ac:dyDescent="0.3">
      <c r="H63" s="85">
        <v>45261</v>
      </c>
      <c r="I63" s="76">
        <v>2088.3629609</v>
      </c>
      <c r="J63" s="82">
        <f>$D$4*Table13[[#This Row],[Adj Close]]/L51+(1-$D$4)*(J62+K62)</f>
        <v>2313.6365016934751</v>
      </c>
      <c r="K63" s="77">
        <f>$D$5*(Table13[[#This Row],[Level]]-J62)+(1-$D$5)*K62</f>
        <v>-13.653844807010918</v>
      </c>
      <c r="L63" s="77">
        <f>$D$6*Table13[[#This Row],[Adj Close]]/Table13[[#This Row],[Level]]+(1-$D$6)*L51</f>
        <v>0.87039235500442358</v>
      </c>
      <c r="M63" s="96">
        <f t="shared" si="0"/>
        <v>1955.1639652449642</v>
      </c>
      <c r="N63" s="77">
        <f>Table13[[#This Row],[Adj Close]]-Table13[[#This Row],[Forcast ]]</f>
        <v>133.19899565503579</v>
      </c>
      <c r="O63" s="77">
        <f>Table13[[#This Row],[Erorr]]^2</f>
        <v>17741.972443510243</v>
      </c>
      <c r="P63" s="77">
        <f>ABS(Table13[[#This Row],[Erorr]])</f>
        <v>133.19899565503579</v>
      </c>
      <c r="Q63" s="83">
        <f>Table13[[#This Row],[Abs Erorr]]/Table13[[#This Row],[Adj Close]]</f>
        <v>6.3781535177980936E-2</v>
      </c>
    </row>
    <row r="64" spans="8:17" x14ac:dyDescent="0.3">
      <c r="H64" s="85">
        <v>45292</v>
      </c>
      <c r="I64" s="76">
        <v>1976.7941742199998</v>
      </c>
      <c r="J64" s="82">
        <f>$D$4*Table13[[#This Row],[Adj Close]]/L52+(1-$D$4)*(J63+K63)</f>
        <v>2358.9862978609463</v>
      </c>
      <c r="K64" s="77">
        <f>$D$5*(Table13[[#This Row],[Level]]-J63)+(1-$D$5)*K63</f>
        <v>-7.7534807095627114</v>
      </c>
      <c r="L64" s="77">
        <f>$D$6*Table13[[#This Row],[Adj Close]]/Table13[[#This Row],[Level]]+(1-$D$6)*L52</f>
        <v>0.78463447729508828</v>
      </c>
      <c r="M64" s="96">
        <f t="shared" si="0"/>
        <v>1752.0581144849984</v>
      </c>
      <c r="N64" s="77">
        <f>Table13[[#This Row],[Adj Close]]-Table13[[#This Row],[Forcast ]]</f>
        <v>224.73605973500139</v>
      </c>
      <c r="O64" s="77">
        <f>Table13[[#This Row],[Erorr]]^2</f>
        <v>50506.296545214114</v>
      </c>
      <c r="P64" s="77">
        <f>ABS(Table13[[#This Row],[Erorr]])</f>
        <v>224.73605973500139</v>
      </c>
      <c r="Q64" s="83">
        <f>Table13[[#This Row],[Abs Erorr]]/Table13[[#This Row],[Adj Close]]</f>
        <v>0.11368713175395581</v>
      </c>
    </row>
    <row r="65" spans="8:18" x14ac:dyDescent="0.3">
      <c r="H65" s="85">
        <v>45323</v>
      </c>
      <c r="I65" s="76">
        <v>1930.3960877899999</v>
      </c>
      <c r="J65" s="82">
        <f>$D$4*Table13[[#This Row],[Adj Close]]/L53+(1-$D$4)*(J64+K64)</f>
        <v>2443.9635112057517</v>
      </c>
      <c r="K65" s="77">
        <f>$D$5*(Table13[[#This Row],[Level]]-J64)+(1-$D$5)*K64</f>
        <v>1.5195886958741083</v>
      </c>
      <c r="L65" s="77">
        <f>$D$6*Table13[[#This Row],[Adj Close]]/Table13[[#This Row],[Level]]+(1-$D$6)*L53</f>
        <v>0.7170057056540885</v>
      </c>
      <c r="M65" s="96">
        <f t="shared" si="0"/>
        <v>1612.4312559237928</v>
      </c>
      <c r="N65" s="77">
        <f>Table13[[#This Row],[Adj Close]]-Table13[[#This Row],[Forcast ]]</f>
        <v>317.96483186620708</v>
      </c>
      <c r="O65" s="77">
        <f>Table13[[#This Row],[Erorr]]^2</f>
        <v>101101.63430370533</v>
      </c>
      <c r="P65" s="77">
        <f>ABS(Table13[[#This Row],[Erorr]])</f>
        <v>317.96483186620708</v>
      </c>
      <c r="Q65" s="83">
        <f>Table13[[#This Row],[Abs Erorr]]/Table13[[#This Row],[Adj Close]]</f>
        <v>0.16471481364750734</v>
      </c>
    </row>
    <row r="66" spans="8:18" x14ac:dyDescent="0.3">
      <c r="H66" s="85">
        <v>45352</v>
      </c>
      <c r="I66" s="76">
        <v>2132.1789322300001</v>
      </c>
      <c r="J66" s="82">
        <f>$D$4*Table13[[#This Row],[Adj Close]]/L54+(1-$D$4)*(J65+K65)</f>
        <v>2518.1476049645062</v>
      </c>
      <c r="K66" s="77">
        <f>$D$5*(Table13[[#This Row],[Level]]-J65)+(1-$D$5)*K65</f>
        <v>8.7860392021621418</v>
      </c>
      <c r="L66" s="77">
        <f>$D$6*Table13[[#This Row],[Adj Close]]/Table13[[#This Row],[Level]]+(1-$D$6)*L54</f>
        <v>0.78539118192618318</v>
      </c>
      <c r="M66" s="96">
        <f t="shared" si="0"/>
        <v>1856.3789170472519</v>
      </c>
      <c r="N66" s="77">
        <f>Table13[[#This Row],[Adj Close]]-Table13[[#This Row],[Forcast ]]</f>
        <v>275.80001518274821</v>
      </c>
      <c r="O66" s="77">
        <f>Table13[[#This Row],[Erorr]]^2</f>
        <v>76065.64837480415</v>
      </c>
      <c r="P66" s="77">
        <f>ABS(Table13[[#This Row],[Erorr]])</f>
        <v>275.80001518274821</v>
      </c>
      <c r="Q66" s="83">
        <f>Table13[[#This Row],[Abs Erorr]]/Table13[[#This Row],[Adj Close]]</f>
        <v>0.12935125238025633</v>
      </c>
    </row>
    <row r="67" spans="8:18" x14ac:dyDescent="0.3">
      <c r="H67" s="85">
        <v>45383</v>
      </c>
      <c r="I67" s="76">
        <v>2509.3653487000001</v>
      </c>
      <c r="J67" s="82">
        <f>$D$4*Table13[[#This Row],[Adj Close]]/L55+(1-$D$4)*(J66+K66)</f>
        <v>2724.3722542019682</v>
      </c>
      <c r="K67" s="77">
        <f>$D$5*(Table13[[#This Row],[Level]]-J66)+(1-$D$5)*K66</f>
        <v>28.52990020569213</v>
      </c>
      <c r="L67" s="77">
        <f>$D$6*Table13[[#This Row],[Adj Close]]/Table13[[#This Row],[Level]]+(1-$D$6)*L55</f>
        <v>0.77617961443529637</v>
      </c>
      <c r="M67" s="96">
        <f t="shared" si="0"/>
        <v>1804.4311650298264</v>
      </c>
      <c r="N67" s="77">
        <f>Table13[[#This Row],[Adj Close]]-Table13[[#This Row],[Forcast ]]</f>
        <v>704.93418367017375</v>
      </c>
      <c r="O67" s="77">
        <f>Table13[[#This Row],[Erorr]]^2</f>
        <v>496932.20330673427</v>
      </c>
      <c r="P67" s="77">
        <f>ABS(Table13[[#This Row],[Erorr]])</f>
        <v>704.93418367017375</v>
      </c>
      <c r="Q67" s="83">
        <f>Table13[[#This Row],[Abs Erorr]]/Table13[[#This Row],[Adj Close]]</f>
        <v>0.28092130308381419</v>
      </c>
    </row>
    <row r="68" spans="8:18" x14ac:dyDescent="0.3">
      <c r="H68" s="85">
        <v>45413</v>
      </c>
      <c r="I68" s="76">
        <v>2685.3197709999995</v>
      </c>
      <c r="J68" s="82">
        <f>$D$4*Table13[[#This Row],[Adj Close]]/L56+(1-$D$4)*(J67+K67)</f>
        <v>2894.9559140979127</v>
      </c>
      <c r="K68" s="77">
        <f>$D$5*(Table13[[#This Row],[Level]]-J67)+(1-$D$5)*K67</f>
        <v>42.73527617471737</v>
      </c>
      <c r="L68" s="77">
        <f>$D$6*Table13[[#This Row],[Adj Close]]/Table13[[#This Row],[Level]]+(1-$D$6)*L56</f>
        <v>0.82105107046575831</v>
      </c>
      <c r="M68" s="96">
        <f t="shared" si="0"/>
        <v>2134.5820588951242</v>
      </c>
      <c r="N68" s="77">
        <f>Table13[[#This Row],[Adj Close]]-Table13[[#This Row],[Forcast ]]</f>
        <v>550.7377121048753</v>
      </c>
      <c r="O68" s="77">
        <f>Table13[[#This Row],[Erorr]]^2</f>
        <v>303312.02753451251</v>
      </c>
      <c r="P68" s="77">
        <f>ABS(Table13[[#This Row],[Erorr]])</f>
        <v>550.7377121048753</v>
      </c>
      <c r="Q68" s="83">
        <f>Table13[[#This Row],[Abs Erorr]]/Table13[[#This Row],[Adj Close]]</f>
        <v>0.20509204082602922</v>
      </c>
    </row>
    <row r="69" spans="8:18" x14ac:dyDescent="0.3">
      <c r="H69" s="85">
        <v>45444</v>
      </c>
      <c r="I69" s="76">
        <v>2302.8100125999999</v>
      </c>
      <c r="J69" s="82">
        <f>$D$4*Table13[[#This Row],[Adj Close]]/L57+(1-$D$4)*(J68+K68)</f>
        <v>2937.9309920883838</v>
      </c>
      <c r="K69" s="77">
        <f>$D$5*(Table13[[#This Row],[Level]]-J68)+(1-$D$5)*K68</f>
        <v>42.759256356292752</v>
      </c>
      <c r="L69" s="77">
        <f>$D$6*Table13[[#This Row],[Adj Close]]/Table13[[#This Row],[Level]]+(1-$D$6)*L57</f>
        <v>0.7836412421776231</v>
      </c>
      <c r="M69" s="96">
        <f t="shared" si="0"/>
        <v>2301.8705116576393</v>
      </c>
      <c r="N69" s="77">
        <f>Table13[[#This Row],[Adj Close]]-Table13[[#This Row],[Forcast ]]</f>
        <v>0.93950094236060977</v>
      </c>
      <c r="O69" s="77">
        <f>Table13[[#This Row],[Erorr]]^2</f>
        <v>0.88266202069647381</v>
      </c>
      <c r="P69" s="77">
        <f>ABS(Table13[[#This Row],[Erorr]])</f>
        <v>0.93950094236060977</v>
      </c>
      <c r="Q69" s="83">
        <f>Table13[[#This Row],[Abs Erorr]]/Table13[[#This Row],[Adj Close]]</f>
        <v>4.079802229537213E-4</v>
      </c>
    </row>
    <row r="70" spans="8:18" x14ac:dyDescent="0.3">
      <c r="H70" s="85">
        <v>45474</v>
      </c>
      <c r="I70" s="76">
        <v>2716.5699996999992</v>
      </c>
      <c r="J70" s="82">
        <f>$D$4*Table13[[#This Row],[Adj Close]]/L58+(1-$D$4)*(J69+K69)</f>
        <v>3048.1146751782426</v>
      </c>
      <c r="K70" s="77">
        <f>$D$5*(Table13[[#This Row],[Level]]-J69)+(1-$D$5)*K69</f>
        <v>49.501699029649359</v>
      </c>
      <c r="L70" s="77">
        <f>$D$6*Table13[[#This Row],[Adj Close]]/Table13[[#This Row],[Level]]+(1-$D$6)*L58</f>
        <v>0.84051732037817029</v>
      </c>
      <c r="M70" s="96">
        <f t="shared" si="0"/>
        <v>2440.5399627110596</v>
      </c>
      <c r="N70" s="77">
        <f>Table13[[#This Row],[Adj Close]]-Table13[[#This Row],[Forcast ]]</f>
        <v>276.03003698893963</v>
      </c>
      <c r="O70" s="77">
        <f>Table13[[#This Row],[Erorr]]^2</f>
        <v>76192.58132011538</v>
      </c>
      <c r="P70" s="77">
        <f>ABS(Table13[[#This Row],[Erorr]])</f>
        <v>276.03003698893963</v>
      </c>
      <c r="Q70" s="83">
        <f>Table13[[#This Row],[Abs Erorr]]/Table13[[#This Row],[Adj Close]]</f>
        <v>0.10160976415826672</v>
      </c>
    </row>
    <row r="71" spans="8:18" x14ac:dyDescent="0.3">
      <c r="H71" s="85">
        <v>45505</v>
      </c>
      <c r="I71" s="76">
        <v>2655.7499923999994</v>
      </c>
      <c r="J71" s="82">
        <f>$D$4*Table13[[#This Row],[Adj Close]]/L59+(1-$D$4)*(J70+K70)</f>
        <v>3089.6946334643712</v>
      </c>
      <c r="K71" s="77">
        <f>$D$5*(Table13[[#This Row],[Level]]-J70)+(1-$D$5)*K70</f>
        <v>48.70952495529729</v>
      </c>
      <c r="L71" s="77">
        <f>$D$6*Table13[[#This Row],[Adj Close]]/Table13[[#This Row],[Level]]+(1-$D$6)*L59</f>
        <v>0.86578560613281463</v>
      </c>
      <c r="M71" s="96">
        <f t="shared" si="0"/>
        <v>2690.1484720415287</v>
      </c>
      <c r="N71" s="77">
        <f>Table13[[#This Row],[Adj Close]]-Table13[[#This Row],[Forcast ]]</f>
        <v>-34.39847964152932</v>
      </c>
      <c r="O71" s="77">
        <f>Table13[[#This Row],[Erorr]]^2</f>
        <v>1183.2554016487072</v>
      </c>
      <c r="P71" s="77">
        <f>ABS(Table13[[#This Row],[Erorr]])</f>
        <v>34.39847964152932</v>
      </c>
      <c r="Q71" s="83">
        <f>Table13[[#This Row],[Abs Erorr]]/Table13[[#This Row],[Adj Close]]</f>
        <v>1.2952454011095916E-2</v>
      </c>
    </row>
    <row r="72" spans="8:18" x14ac:dyDescent="0.3">
      <c r="H72" s="85">
        <v>45536</v>
      </c>
      <c r="I72" s="76">
        <v>2473.359993</v>
      </c>
      <c r="J72" s="82">
        <f>$D$4*Table13[[#This Row],[Adj Close]]/L60+(1-$D$4)*(J71+K71)</f>
        <v>3165.8521655367372</v>
      </c>
      <c r="K72" s="77">
        <f>$D$5*(Table13[[#This Row],[Level]]-J71)+(1-$D$5)*K71</f>
        <v>51.454325667004156</v>
      </c>
      <c r="L72" s="77">
        <f>$D$6*Table13[[#This Row],[Adj Close]]/Table13[[#This Row],[Level]]+(1-$D$6)*L60</f>
        <v>0.76293173094964939</v>
      </c>
      <c r="M72" s="96">
        <f t="shared" si="0"/>
        <v>2369.7333493993547</v>
      </c>
      <c r="N72" s="77">
        <f>Table13[[#This Row],[Adj Close]]-Table13[[#This Row],[Forcast ]]</f>
        <v>103.62664360064537</v>
      </c>
      <c r="O72" s="77">
        <f>Table13[[#This Row],[Erorr]]^2</f>
        <v>10738.481263935175</v>
      </c>
      <c r="P72" s="77">
        <f>ABS(Table13[[#This Row],[Erorr]])</f>
        <v>103.62664360064537</v>
      </c>
      <c r="Q72" s="83">
        <f>Table13[[#This Row],[Abs Erorr]]/Table13[[#This Row],[Adj Close]]</f>
        <v>4.189711319578434E-2</v>
      </c>
    </row>
    <row r="73" spans="8:18" x14ac:dyDescent="0.3">
      <c r="H73" s="85">
        <v>45566</v>
      </c>
      <c r="I73" s="76">
        <v>2856.6600189000001</v>
      </c>
      <c r="J73" s="82">
        <f>$D$4*Table13[[#This Row],[Adj Close]]/L61+(1-$D$4)*(J72+K72)</f>
        <v>3280.5876147526578</v>
      </c>
      <c r="K73" s="77">
        <f>$D$5*(Table13[[#This Row],[Level]]-J72)+(1-$D$5)*K72</f>
        <v>57.782438021895807</v>
      </c>
      <c r="L73" s="77">
        <f>$D$6*Table13[[#This Row],[Adj Close]]/Table13[[#This Row],[Level]]+(1-$D$6)*L61</f>
        <v>0.82711449601477094</v>
      </c>
      <c r="M73" s="96">
        <f t="shared" si="0"/>
        <v>2600.8770773079355</v>
      </c>
      <c r="N73" s="77">
        <f>Table13[[#This Row],[Adj Close]]-Table13[[#This Row],[Forcast ]]</f>
        <v>255.78294159206462</v>
      </c>
      <c r="O73" s="77">
        <f>Table13[[#This Row],[Erorr]]^2</f>
        <v>65424.913209489539</v>
      </c>
      <c r="P73" s="77">
        <f>ABS(Table13[[#This Row],[Erorr]])</f>
        <v>255.78294159206462</v>
      </c>
      <c r="Q73" s="83">
        <f>Table13[[#This Row],[Abs Erorr]]/Table13[[#This Row],[Adj Close]]</f>
        <v>8.9539161083144109E-2</v>
      </c>
      <c r="R73" s="78" t="s">
        <v>75</v>
      </c>
    </row>
    <row r="74" spans="8:18" ht="16.2" thickBot="1" x14ac:dyDescent="0.35">
      <c r="H74" s="133">
        <v>45597</v>
      </c>
      <c r="I74" s="134"/>
      <c r="J74" s="135"/>
      <c r="K74" s="135"/>
      <c r="L74" s="136"/>
      <c r="M74" s="137">
        <f>($J$73+R74*$K$73)*L62</f>
        <v>2684.5838088337964</v>
      </c>
      <c r="N74" s="138"/>
      <c r="O74" s="138"/>
      <c r="P74" s="138"/>
      <c r="Q74" s="139"/>
      <c r="R74" s="78">
        <v>1</v>
      </c>
    </row>
    <row r="75" spans="8:18" ht="16.2" thickBot="1" x14ac:dyDescent="0.35">
      <c r="H75" s="133">
        <v>45627</v>
      </c>
      <c r="I75" s="134"/>
      <c r="J75" s="135"/>
      <c r="K75" s="135"/>
      <c r="L75" s="136"/>
      <c r="M75" s="137">
        <f t="shared" ref="M75:M85" si="1">($J$73+R75*$K$73)*L63</f>
        <v>2955.9851644184605</v>
      </c>
      <c r="N75" s="138"/>
      <c r="O75" s="138"/>
      <c r="P75" s="138"/>
      <c r="Q75" s="139"/>
      <c r="R75" s="78">
        <v>2</v>
      </c>
    </row>
    <row r="76" spans="8:18" ht="16.2" thickBot="1" x14ac:dyDescent="0.35">
      <c r="H76" s="133">
        <v>45658</v>
      </c>
      <c r="I76" s="134"/>
      <c r="J76" s="135"/>
      <c r="K76" s="135"/>
      <c r="L76" s="136"/>
      <c r="M76" s="137">
        <f t="shared" si="1"/>
        <v>2710.0764274846301</v>
      </c>
      <c r="N76" s="138"/>
      <c r="O76" s="138"/>
      <c r="P76" s="138"/>
      <c r="Q76" s="139"/>
      <c r="R76" s="78">
        <v>3</v>
      </c>
    </row>
    <row r="77" spans="8:18" ht="16.2" thickBot="1" x14ac:dyDescent="0.35">
      <c r="H77" s="133">
        <v>45689</v>
      </c>
      <c r="I77" s="134"/>
      <c r="J77" s="135"/>
      <c r="K77" s="135"/>
      <c r="L77" s="136"/>
      <c r="M77" s="137">
        <f t="shared" si="1"/>
        <v>2517.9213886690045</v>
      </c>
      <c r="N77" s="138"/>
      <c r="O77" s="138"/>
      <c r="P77" s="138"/>
      <c r="Q77" s="139"/>
      <c r="R77" s="78">
        <v>4</v>
      </c>
    </row>
    <row r="78" spans="8:18" ht="16.2" thickBot="1" x14ac:dyDescent="0.35">
      <c r="H78" s="133">
        <v>45717</v>
      </c>
      <c r="I78" s="134"/>
      <c r="J78" s="135"/>
      <c r="K78" s="135"/>
      <c r="L78" s="136"/>
      <c r="M78" s="137">
        <f t="shared" si="1"/>
        <v>2803.4536706259541</v>
      </c>
      <c r="N78" s="138"/>
      <c r="O78" s="138"/>
      <c r="P78" s="138"/>
      <c r="Q78" s="139"/>
      <c r="R78" s="78">
        <v>5</v>
      </c>
    </row>
    <row r="79" spans="8:18" ht="16.2" thickBot="1" x14ac:dyDescent="0.35">
      <c r="H79" s="133">
        <v>45748</v>
      </c>
      <c r="I79" s="134"/>
      <c r="J79" s="135"/>
      <c r="K79" s="135"/>
      <c r="L79" s="136"/>
      <c r="M79" s="137">
        <f t="shared" si="1"/>
        <v>2815.4225327297254</v>
      </c>
      <c r="N79" s="138"/>
      <c r="O79" s="138"/>
      <c r="P79" s="138"/>
      <c r="Q79" s="139"/>
      <c r="R79" s="78">
        <v>6</v>
      </c>
    </row>
    <row r="80" spans="8:18" ht="16.2" thickBot="1" x14ac:dyDescent="0.35">
      <c r="H80" s="133">
        <v>45778</v>
      </c>
      <c r="I80" s="134"/>
      <c r="J80" s="135"/>
      <c r="K80" s="135"/>
      <c r="L80" s="136"/>
      <c r="M80" s="137">
        <f t="shared" si="1"/>
        <v>3025.6263009933705</v>
      </c>
      <c r="N80" s="138"/>
      <c r="O80" s="138"/>
      <c r="P80" s="138"/>
      <c r="Q80" s="139"/>
      <c r="R80" s="78">
        <v>7</v>
      </c>
    </row>
    <row r="81" spans="8:18" ht="16.2" thickBot="1" x14ac:dyDescent="0.35">
      <c r="H81" s="133">
        <v>45809</v>
      </c>
      <c r="I81" s="134"/>
      <c r="J81" s="135"/>
      <c r="K81" s="135"/>
      <c r="L81" s="136"/>
      <c r="M81" s="137">
        <f t="shared" si="1"/>
        <v>2933.0493655575383</v>
      </c>
      <c r="N81" s="138"/>
      <c r="O81" s="138"/>
      <c r="P81" s="138"/>
      <c r="Q81" s="139"/>
      <c r="R81" s="78">
        <v>8</v>
      </c>
    </row>
    <row r="82" spans="8:18" ht="16.2" thickBot="1" x14ac:dyDescent="0.35">
      <c r="H82" s="133">
        <v>45839</v>
      </c>
      <c r="I82" s="134"/>
      <c r="J82" s="135"/>
      <c r="K82" s="135"/>
      <c r="L82" s="136"/>
      <c r="M82" s="137">
        <f t="shared" si="1"/>
        <v>3194.4949709574512</v>
      </c>
      <c r="N82" s="138"/>
      <c r="O82" s="138"/>
      <c r="P82" s="138"/>
      <c r="Q82" s="139"/>
      <c r="R82" s="78">
        <v>9</v>
      </c>
    </row>
    <row r="83" spans="8:18" ht="16.2" thickBot="1" x14ac:dyDescent="0.35">
      <c r="H83" s="133">
        <v>45870</v>
      </c>
      <c r="I83" s="134"/>
      <c r="J83" s="135"/>
      <c r="K83" s="135"/>
      <c r="L83" s="136"/>
      <c r="M83" s="137">
        <f t="shared" si="1"/>
        <v>3340.5575677766233</v>
      </c>
      <c r="N83" s="138"/>
      <c r="O83" s="138"/>
      <c r="P83" s="138"/>
      <c r="Q83" s="139"/>
      <c r="R83" s="78">
        <v>10</v>
      </c>
    </row>
    <row r="84" spans="8:18" ht="16.2" thickBot="1" x14ac:dyDescent="0.35">
      <c r="H84" s="133">
        <v>45901</v>
      </c>
      <c r="I84" s="134"/>
      <c r="J84" s="135"/>
      <c r="K84" s="135"/>
      <c r="L84" s="136"/>
      <c r="M84" s="137">
        <f t="shared" si="1"/>
        <v>2987.7889974991208</v>
      </c>
      <c r="N84" s="138"/>
      <c r="O84" s="138"/>
      <c r="P84" s="138"/>
      <c r="Q84" s="139"/>
      <c r="R84" s="78">
        <v>11</v>
      </c>
    </row>
    <row r="85" spans="8:18" ht="16.2" thickBot="1" x14ac:dyDescent="0.35">
      <c r="H85" s="133">
        <v>45931</v>
      </c>
      <c r="I85" s="134"/>
      <c r="J85" s="135"/>
      <c r="K85" s="135"/>
      <c r="L85" s="136"/>
      <c r="M85" s="137">
        <f t="shared" si="1"/>
        <v>3286.9338768442653</v>
      </c>
      <c r="N85" s="138"/>
      <c r="O85" s="138"/>
      <c r="P85" s="138"/>
      <c r="Q85" s="139"/>
      <c r="R85" s="78">
        <v>12</v>
      </c>
    </row>
  </sheetData>
  <mergeCells count="35">
    <mergeCell ref="A15:D15"/>
    <mergeCell ref="E15:F15"/>
    <mergeCell ref="A1:F1"/>
    <mergeCell ref="A3:D3"/>
    <mergeCell ref="A4:C4"/>
    <mergeCell ref="A5:C5"/>
    <mergeCell ref="A6:C6"/>
    <mergeCell ref="A8:D8"/>
    <mergeCell ref="A9:D9"/>
    <mergeCell ref="A10:D10"/>
    <mergeCell ref="A11:D11"/>
    <mergeCell ref="A12:D12"/>
    <mergeCell ref="A14:F14"/>
    <mergeCell ref="A16:D16"/>
    <mergeCell ref="E16:F16"/>
    <mergeCell ref="A17:D17"/>
    <mergeCell ref="E17:F17"/>
    <mergeCell ref="A18:D18"/>
    <mergeCell ref="E18:F18"/>
    <mergeCell ref="A19:D19"/>
    <mergeCell ref="E19:F19"/>
    <mergeCell ref="A20:D20"/>
    <mergeCell ref="E20:F20"/>
    <mergeCell ref="A21:D21"/>
    <mergeCell ref="E21:F21"/>
    <mergeCell ref="A25:D25"/>
    <mergeCell ref="E25:F25"/>
    <mergeCell ref="A26:D26"/>
    <mergeCell ref="E26:F26"/>
    <mergeCell ref="A22:D22"/>
    <mergeCell ref="E22:F22"/>
    <mergeCell ref="A23:D23"/>
    <mergeCell ref="E23:F23"/>
    <mergeCell ref="A24:D24"/>
    <mergeCell ref="E24:F24"/>
  </mergeCells>
  <pageMargins left="0.7" right="0.7" top="0.75" bottom="0.75" header="0.3" footer="0.3"/>
  <drawing r:id="rId1"/>
  <tableParts count="2">
    <tablePart r:id="rId2"/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35F45A-7EE6-4987-A02D-501EA17760EB}">
  <dimension ref="A1:R34"/>
  <sheetViews>
    <sheetView zoomScale="85" zoomScaleNormal="85" workbookViewId="0">
      <selection activeCell="G33" sqref="G33"/>
    </sheetView>
  </sheetViews>
  <sheetFormatPr defaultRowHeight="13.8" x14ac:dyDescent="0.25"/>
  <cols>
    <col min="1" max="4" width="8.796875" style="140"/>
    <col min="5" max="5" width="9.59765625" style="140" customWidth="1"/>
    <col min="6" max="8" width="8.796875" style="140"/>
    <col min="9" max="9" width="9" style="140" bestFit="1" customWidth="1"/>
    <col min="10" max="10" width="10.69921875" style="140" customWidth="1"/>
    <col min="11" max="11" width="10.296875" style="140" bestFit="1" customWidth="1"/>
    <col min="12" max="12" width="11" style="140" bestFit="1" customWidth="1"/>
    <col min="13" max="13" width="9.69921875" style="140" customWidth="1"/>
    <col min="14" max="14" width="10.296875" style="140" bestFit="1" customWidth="1"/>
    <col min="15" max="15" width="6.8984375" style="140" customWidth="1"/>
    <col min="16" max="16" width="10.8984375" style="140" bestFit="1" customWidth="1"/>
    <col min="17" max="17" width="10.59765625" style="140" customWidth="1"/>
    <col min="18" max="18" width="13.59765625" style="140" customWidth="1"/>
    <col min="19" max="16384" width="8.796875" style="140"/>
  </cols>
  <sheetData>
    <row r="1" spans="1:18" ht="14.4" x14ac:dyDescent="0.3">
      <c r="A1" s="236" t="s">
        <v>136</v>
      </c>
      <c r="B1" s="236"/>
      <c r="C1" s="236"/>
      <c r="D1" s="236"/>
      <c r="E1" s="236"/>
      <c r="F1" s="236"/>
      <c r="I1" s="141" t="s">
        <v>0</v>
      </c>
      <c r="J1" s="141" t="s">
        <v>1</v>
      </c>
      <c r="K1" s="141" t="s">
        <v>67</v>
      </c>
      <c r="L1" s="141" t="s">
        <v>68</v>
      </c>
      <c r="M1" s="141" t="s">
        <v>73</v>
      </c>
      <c r="N1" s="141" t="s">
        <v>107</v>
      </c>
      <c r="O1" s="141" t="s">
        <v>22</v>
      </c>
      <c r="P1" s="141" t="s">
        <v>112</v>
      </c>
      <c r="Q1" s="141" t="s">
        <v>29</v>
      </c>
      <c r="R1" s="141" t="s">
        <v>113</v>
      </c>
    </row>
    <row r="2" spans="1:18" ht="14.4" thickBot="1" x14ac:dyDescent="0.3">
      <c r="I2" s="142" t="s">
        <v>84</v>
      </c>
      <c r="J2" s="143">
        <v>6748.842178240001</v>
      </c>
      <c r="K2" s="144"/>
      <c r="L2" s="145"/>
      <c r="M2" s="146">
        <f>J2/AVERAGE($J$2:$J$5)</f>
        <v>0.79265601636576577</v>
      </c>
      <c r="N2" s="147"/>
      <c r="O2" s="148"/>
      <c r="P2" s="144"/>
      <c r="Q2" s="144"/>
      <c r="R2" s="149"/>
    </row>
    <row r="3" spans="1:18" ht="15" thickBot="1" x14ac:dyDescent="0.35">
      <c r="A3" s="236" t="s">
        <v>58</v>
      </c>
      <c r="B3" s="236"/>
      <c r="C3" s="236"/>
      <c r="D3" s="236"/>
      <c r="I3" s="142" t="s">
        <v>85</v>
      </c>
      <c r="J3" s="143">
        <v>8405.2313690999981</v>
      </c>
      <c r="K3" s="144"/>
      <c r="L3" s="145"/>
      <c r="M3" s="146">
        <f t="shared" ref="M3:M5" si="0">J3/AVERAGE($J$2:$J$5)</f>
        <v>0.98720003190248662</v>
      </c>
      <c r="N3" s="147"/>
      <c r="O3" s="148"/>
      <c r="P3" s="144"/>
      <c r="Q3" s="144"/>
      <c r="R3" s="149"/>
    </row>
    <row r="4" spans="1:18" ht="15" thickBot="1" x14ac:dyDescent="0.35">
      <c r="A4" s="259" t="s">
        <v>59</v>
      </c>
      <c r="B4" s="259"/>
      <c r="C4" s="259"/>
      <c r="D4" s="53">
        <v>0.2</v>
      </c>
      <c r="I4" s="142" t="s">
        <v>86</v>
      </c>
      <c r="J4" s="143">
        <v>9391.104858499999</v>
      </c>
      <c r="K4" s="144"/>
      <c r="L4" s="145"/>
      <c r="M4" s="146">
        <f t="shared" si="0"/>
        <v>1.1029915309640657</v>
      </c>
      <c r="N4" s="147"/>
      <c r="O4" s="148"/>
      <c r="P4" s="144"/>
      <c r="Q4" s="144"/>
      <c r="R4" s="149"/>
    </row>
    <row r="5" spans="1:18" ht="15" thickBot="1" x14ac:dyDescent="0.35">
      <c r="A5" s="259" t="s">
        <v>70</v>
      </c>
      <c r="B5" s="259"/>
      <c r="C5" s="259"/>
      <c r="D5" s="53">
        <v>0.1</v>
      </c>
      <c r="I5" s="142" t="s">
        <v>87</v>
      </c>
      <c r="J5" s="143">
        <v>9511.6736909000028</v>
      </c>
      <c r="K5" s="144"/>
      <c r="L5" s="145"/>
      <c r="M5" s="146">
        <f t="shared" si="0"/>
        <v>1.1171524207676826</v>
      </c>
      <c r="N5" s="147"/>
      <c r="O5" s="148"/>
      <c r="P5" s="144"/>
      <c r="Q5" s="144"/>
      <c r="R5" s="149"/>
    </row>
    <row r="6" spans="1:18" ht="15" thickBot="1" x14ac:dyDescent="0.35">
      <c r="A6" s="259" t="s">
        <v>74</v>
      </c>
      <c r="B6" s="259"/>
      <c r="C6" s="259"/>
      <c r="D6" s="53">
        <v>0.3</v>
      </c>
      <c r="I6" s="142" t="s">
        <v>88</v>
      </c>
      <c r="J6" s="143">
        <v>8626.3550948899992</v>
      </c>
      <c r="K6" s="146">
        <f>J6/M2</f>
        <v>10882.848192385922</v>
      </c>
      <c r="L6" s="150">
        <f>K6-J5/M5</f>
        <v>2368.6351682009226</v>
      </c>
      <c r="M6" s="146">
        <f>$D$6*Table7[[#This Row],[Adj Close]]/Table7[[#This Row],[Level]]+(1-$D$6)*M2</f>
        <v>0.79265601636576566</v>
      </c>
      <c r="N6" s="147"/>
      <c r="O6" s="148"/>
      <c r="P6" s="144"/>
      <c r="Q6" s="144"/>
      <c r="R6" s="149"/>
    </row>
    <row r="7" spans="1:18" x14ac:dyDescent="0.25">
      <c r="I7" s="142" t="s">
        <v>89</v>
      </c>
      <c r="J7" s="143">
        <v>7432.889862140004</v>
      </c>
      <c r="K7" s="146">
        <f>$D$4*Table7[[#This Row],[Adj Close]]/M3+(1-$D$4)*(K6+L6)</f>
        <v>12107.039529218615</v>
      </c>
      <c r="L7" s="150">
        <f>$D$5*(Table7[[#This Row],[Level]]-K6)+(1-$D$5)*L6</f>
        <v>2254.1907850640996</v>
      </c>
      <c r="M7" s="146">
        <f>$D$6*Table7[[#This Row],[Adj Close]]/Table7[[#This Row],[Level]]+(1-$D$6)*M3</f>
        <v>0.87521939609694011</v>
      </c>
      <c r="N7" s="151">
        <f>(K6+L6)*M3</f>
        <v>13081.864796326603</v>
      </c>
      <c r="O7" s="152">
        <f>J7-N7</f>
        <v>-5648.9749341865991</v>
      </c>
      <c r="P7" s="153">
        <f>O7^2</f>
        <v>31910917.807068489</v>
      </c>
      <c r="Q7" s="152">
        <f>ABS(O7)</f>
        <v>5648.9749341865991</v>
      </c>
      <c r="R7" s="154">
        <f>Table7[[#This Row],[Abs Erorr]]/Table7[[#This Row],[Adj Close]]</f>
        <v>0.75999712614606163</v>
      </c>
    </row>
    <row r="8" spans="1:18" ht="14.4" x14ac:dyDescent="0.3">
      <c r="A8" s="236" t="s">
        <v>17</v>
      </c>
      <c r="B8" s="236"/>
      <c r="C8" s="236"/>
      <c r="D8" s="236"/>
      <c r="E8" s="155"/>
      <c r="I8" s="142" t="s">
        <v>90</v>
      </c>
      <c r="J8" s="143">
        <v>9252.1076203000011</v>
      </c>
      <c r="K8" s="146">
        <f>$D$4*Table7[[#This Row],[Adj Close]]/M4+(1-$D$4)*(K7+L7)</f>
        <v>13166.623174403801</v>
      </c>
      <c r="L8" s="150">
        <f>$D$5*(Table7[[#This Row],[Level]]-K7)+(1-$D$5)*L7</f>
        <v>2134.7300710762083</v>
      </c>
      <c r="M8" s="146">
        <f>$D$6*Table7[[#This Row],[Adj Close]]/Table7[[#This Row],[Level]]+(1-$D$6)*M4</f>
        <v>0.98290228341784536</v>
      </c>
      <c r="N8" s="151">
        <f t="shared" ref="N8:N24" si="1">(K7+L7)*M4</f>
        <v>15840.315410878242</v>
      </c>
      <c r="O8" s="152">
        <f t="shared" ref="O8:O24" si="2">J8-N8</f>
        <v>-6588.2077905782407</v>
      </c>
      <c r="P8" s="153">
        <f t="shared" ref="P8:P24" si="3">O8^2</f>
        <v>43404481.891835824</v>
      </c>
      <c r="Q8" s="152">
        <f t="shared" ref="Q8:Q24" si="4">ABS(O8)</f>
        <v>6588.2077905782407</v>
      </c>
      <c r="R8" s="154">
        <f>Table7[[#This Row],[Abs Erorr]]/Table7[[#This Row],[Adj Close]]</f>
        <v>0.71207643284683464</v>
      </c>
    </row>
    <row r="9" spans="1:18" ht="14.4" x14ac:dyDescent="0.3">
      <c r="A9" s="259" t="s">
        <v>76</v>
      </c>
      <c r="B9" s="259"/>
      <c r="C9" s="259"/>
      <c r="D9" s="259"/>
      <c r="E9" s="156">
        <f>AVERAGE(O7:O24)</f>
        <v>-5049.6817023144267</v>
      </c>
      <c r="I9" s="142" t="s">
        <v>91</v>
      </c>
      <c r="J9" s="143">
        <v>10319.695770599999</v>
      </c>
      <c r="K9" s="146">
        <f>$D$4*Table7[[#This Row],[Adj Close]]/M5+(1-$D$4)*(K8+L8)</f>
        <v>14088.582647184334</v>
      </c>
      <c r="L9" s="150">
        <f>$D$5*(Table7[[#This Row],[Level]]-K8)+(1-$D$5)*L8</f>
        <v>2013.4530112466407</v>
      </c>
      <c r="M9" s="146">
        <f>$D$6*Table7[[#This Row],[Adj Close]]/Table7[[#This Row],[Level]]+(1-$D$6)*M5</f>
        <v>1.0017526270211348</v>
      </c>
      <c r="N9" s="151">
        <f t="shared" si="1"/>
        <v>17093.943819209431</v>
      </c>
      <c r="O9" s="152">
        <f t="shared" si="2"/>
        <v>-6774.2480486094319</v>
      </c>
      <c r="P9" s="153">
        <f t="shared" si="3"/>
        <v>45890436.624088697</v>
      </c>
      <c r="Q9" s="152">
        <f t="shared" si="4"/>
        <v>6774.2480486094319</v>
      </c>
      <c r="R9" s="154">
        <f>Table7[[#This Row],[Abs Erorr]]/Table7[[#This Row],[Adj Close]]</f>
        <v>0.65643873610196257</v>
      </c>
    </row>
    <row r="10" spans="1:18" ht="14.4" x14ac:dyDescent="0.3">
      <c r="A10" s="259" t="s">
        <v>77</v>
      </c>
      <c r="B10" s="259"/>
      <c r="C10" s="259"/>
      <c r="D10" s="259"/>
      <c r="E10" s="156">
        <f>AVERAGE(Q7:Q24)</f>
        <v>5083.1919042104819</v>
      </c>
      <c r="I10" s="142" t="s">
        <v>92</v>
      </c>
      <c r="J10" s="143">
        <v>10051.652542</v>
      </c>
      <c r="K10" s="146">
        <f>$D$4*Table7[[#This Row],[Adj Close]]/M6+(1-$D$4)*(K9+L9)</f>
        <v>15417.823883738509</v>
      </c>
      <c r="L10" s="150">
        <f>$D$5*(Table7[[#This Row],[Level]]-K9)+(1-$D$5)*L9</f>
        <v>1945.0318337773942</v>
      </c>
      <c r="M10" s="146">
        <f>$D$6*Table7[[#This Row],[Adj Close]]/Table7[[#This Row],[Level]]+(1-$D$6)*M6</f>
        <v>0.75044425545050675</v>
      </c>
      <c r="N10" s="151">
        <f t="shared" si="1"/>
        <v>12763.375440391404</v>
      </c>
      <c r="O10" s="152">
        <f t="shared" si="2"/>
        <v>-2711.7228983914047</v>
      </c>
      <c r="P10" s="153">
        <f t="shared" si="3"/>
        <v>7353441.0776602803</v>
      </c>
      <c r="Q10" s="152">
        <f t="shared" si="4"/>
        <v>2711.7228983914047</v>
      </c>
      <c r="R10" s="154">
        <f>Table7[[#This Row],[Abs Erorr]]/Table7[[#This Row],[Adj Close]]</f>
        <v>0.26977881368866408</v>
      </c>
    </row>
    <row r="11" spans="1:18" ht="14.4" x14ac:dyDescent="0.3">
      <c r="A11" s="259" t="s">
        <v>78</v>
      </c>
      <c r="B11" s="259"/>
      <c r="C11" s="259"/>
      <c r="D11" s="259"/>
      <c r="E11" s="156">
        <f>SQRT(AVERAGE(P7:P24))</f>
        <v>5933.8842093992607</v>
      </c>
      <c r="I11" s="142" t="s">
        <v>93</v>
      </c>
      <c r="J11" s="143">
        <v>10528.370635800004</v>
      </c>
      <c r="K11" s="146">
        <f>$D$4*Table7[[#This Row],[Adj Close]]/M7+(1-$D$4)*(K10+L10)</f>
        <v>16296.166043905072</v>
      </c>
      <c r="L11" s="150">
        <f>$D$5*(Table7[[#This Row],[Level]]-K10)+(1-$D$5)*L10</f>
        <v>1838.3628664163111</v>
      </c>
      <c r="M11" s="146">
        <f>$D$6*Table7[[#This Row],[Adj Close]]/Table7[[#This Row],[Level]]+(1-$D$6)*M7</f>
        <v>0.80647285857797435</v>
      </c>
      <c r="N11" s="151">
        <f t="shared" si="1"/>
        <v>15196.308095602573</v>
      </c>
      <c r="O11" s="152">
        <f t="shared" si="2"/>
        <v>-4667.9374598025697</v>
      </c>
      <c r="P11" s="153">
        <f t="shared" si="3"/>
        <v>21789640.128628068</v>
      </c>
      <c r="Q11" s="152">
        <f t="shared" si="4"/>
        <v>4667.9374598025697</v>
      </c>
      <c r="R11" s="154">
        <f>Table7[[#This Row],[Abs Erorr]]/Table7[[#This Row],[Adj Close]]</f>
        <v>0.44336750873207403</v>
      </c>
    </row>
    <row r="12" spans="1:18" ht="14.4" x14ac:dyDescent="0.3">
      <c r="A12" s="259" t="s">
        <v>79</v>
      </c>
      <c r="B12" s="259"/>
      <c r="C12" s="259"/>
      <c r="D12" s="259"/>
      <c r="E12" s="157">
        <f>AVERAGE(R7:R24)</f>
        <v>0.77365287752863454</v>
      </c>
      <c r="I12" s="142" t="s">
        <v>94</v>
      </c>
      <c r="J12" s="143">
        <v>11176.3200837</v>
      </c>
      <c r="K12" s="146">
        <f>$D$4*Table7[[#This Row],[Adj Close]]/M8+(1-$D$4)*(K11+L11)</f>
        <v>16781.769861304994</v>
      </c>
      <c r="L12" s="150">
        <f>$D$5*(Table7[[#This Row],[Level]]-K11)+(1-$D$5)*L11</f>
        <v>1703.0869615146723</v>
      </c>
      <c r="M12" s="146">
        <f>$D$6*Table7[[#This Row],[Adj Close]]/Table7[[#This Row],[Level]]+(1-$D$6)*M8</f>
        <v>0.88782554461034735</v>
      </c>
      <c r="N12" s="151">
        <f t="shared" si="1"/>
        <v>17824.46987466182</v>
      </c>
      <c r="O12" s="152">
        <f t="shared" si="2"/>
        <v>-6648.1497909618192</v>
      </c>
      <c r="P12" s="153">
        <f t="shared" si="3"/>
        <v>44197895.643065684</v>
      </c>
      <c r="Q12" s="152">
        <f t="shared" si="4"/>
        <v>6648.1497909618192</v>
      </c>
      <c r="R12" s="154">
        <f>Table7[[#This Row],[Abs Erorr]]/Table7[[#This Row],[Adj Close]]</f>
        <v>0.59484246524558215</v>
      </c>
    </row>
    <row r="13" spans="1:18" x14ac:dyDescent="0.25">
      <c r="I13" s="142" t="s">
        <v>95</v>
      </c>
      <c r="J13" s="143">
        <v>9560.3850553999982</v>
      </c>
      <c r="K13" s="146">
        <f>$D$4*Table7[[#This Row],[Adj Close]]/M9+(1-$D$4)*(K12+L12)</f>
        <v>16696.617174553652</v>
      </c>
      <c r="L13" s="150">
        <f>$D$5*(Table7[[#This Row],[Level]]-K12)+(1-$D$5)*L12</f>
        <v>1524.2629966880709</v>
      </c>
      <c r="M13" s="146">
        <f>$D$6*Table7[[#This Row],[Adj Close]]/Table7[[#This Row],[Level]]+(1-$D$6)*M9</f>
        <v>0.87300507917960246</v>
      </c>
      <c r="N13" s="151">
        <f t="shared" si="1"/>
        <v>18517.253882369147</v>
      </c>
      <c r="O13" s="152">
        <f t="shared" si="2"/>
        <v>-8956.8688269691484</v>
      </c>
      <c r="P13" s="153">
        <f t="shared" si="3"/>
        <v>80225499.183531687</v>
      </c>
      <c r="Q13" s="152">
        <f t="shared" si="4"/>
        <v>8956.8688269691484</v>
      </c>
      <c r="R13" s="154">
        <f>Table7[[#This Row],[Abs Erorr]]/Table7[[#This Row],[Adj Close]]</f>
        <v>0.93687323000761713</v>
      </c>
    </row>
    <row r="14" spans="1:18" x14ac:dyDescent="0.25">
      <c r="A14" s="268" t="s">
        <v>71</v>
      </c>
      <c r="B14" s="268"/>
      <c r="C14" s="268"/>
      <c r="D14" s="268"/>
      <c r="E14" s="268"/>
      <c r="F14" s="268"/>
      <c r="I14" s="142" t="s">
        <v>96</v>
      </c>
      <c r="J14" s="143">
        <v>7747.3061747100019</v>
      </c>
      <c r="K14" s="146">
        <f>$D$4*Table7[[#This Row],[Adj Close]]/M10+(1-$D$4)*(K13+L13)</f>
        <v>16641.429429629308</v>
      </c>
      <c r="L14" s="150">
        <f>$D$5*(Table7[[#This Row],[Level]]-K13)+(1-$D$5)*L13</f>
        <v>1366.3179225268293</v>
      </c>
      <c r="M14" s="146">
        <f>$D$6*Table7[[#This Row],[Adj Close]]/Table7[[#This Row],[Level]]+(1-$D$6)*M10</f>
        <v>0.66497397244466894</v>
      </c>
      <c r="N14" s="151">
        <f t="shared" si="1"/>
        <v>13673.754853760396</v>
      </c>
      <c r="O14" s="152">
        <f t="shared" si="2"/>
        <v>-5926.4486790503943</v>
      </c>
      <c r="P14" s="153">
        <f t="shared" si="3"/>
        <v>35122793.945418164</v>
      </c>
      <c r="Q14" s="152">
        <f t="shared" si="4"/>
        <v>5926.4486790503943</v>
      </c>
      <c r="R14" s="154">
        <f>Table7[[#This Row],[Abs Erorr]]/Table7[[#This Row],[Adj Close]]</f>
        <v>0.7649689511944755</v>
      </c>
    </row>
    <row r="15" spans="1:18" x14ac:dyDescent="0.25">
      <c r="A15" s="263" t="s">
        <v>49</v>
      </c>
      <c r="B15" s="263"/>
      <c r="C15" s="263"/>
      <c r="D15" s="263"/>
      <c r="E15" s="267">
        <v>1498</v>
      </c>
      <c r="F15" s="267"/>
      <c r="I15" s="142" t="s">
        <v>97</v>
      </c>
      <c r="J15" s="143">
        <v>5994.4472962200007</v>
      </c>
      <c r="K15" s="146">
        <f>$D$4*Table7[[#This Row],[Adj Close]]/M11+(1-$D$4)*(K14+L14)</f>
        <v>15892.78164767825</v>
      </c>
      <c r="L15" s="150">
        <f>$D$5*(Table7[[#This Row],[Level]]-K14)+(1-$D$5)*L14</f>
        <v>1154.8213520790405</v>
      </c>
      <c r="M15" s="146">
        <f>$D$6*Table7[[#This Row],[Adj Close]]/Table7[[#This Row],[Level]]+(1-$D$6)*M11</f>
        <v>0.67768515039973942</v>
      </c>
      <c r="N15" s="151">
        <f t="shared" si="1"/>
        <v>14522.759483643309</v>
      </c>
      <c r="O15" s="152">
        <f t="shared" si="2"/>
        <v>-8528.3121874233075</v>
      </c>
      <c r="P15" s="153">
        <f t="shared" si="3"/>
        <v>72732108.766152918</v>
      </c>
      <c r="Q15" s="152">
        <f t="shared" si="4"/>
        <v>8528.3121874233075</v>
      </c>
      <c r="R15" s="154">
        <f>Table7[[#This Row],[Abs Erorr]]/Table7[[#This Row],[Adj Close]]</f>
        <v>1.4227020050374153</v>
      </c>
    </row>
    <row r="16" spans="1:18" x14ac:dyDescent="0.25">
      <c r="A16" s="266" t="s">
        <v>80</v>
      </c>
      <c r="B16" s="266"/>
      <c r="C16" s="266"/>
      <c r="D16" s="266"/>
      <c r="E16" s="266">
        <v>0.96</v>
      </c>
      <c r="F16" s="266"/>
      <c r="I16" s="142" t="s">
        <v>98</v>
      </c>
      <c r="J16" s="143">
        <v>5013.8189353899998</v>
      </c>
      <c r="K16" s="146">
        <f>$D$4*Table7[[#This Row],[Adj Close]]/M12+(1-$D$4)*(K15+L15)</f>
        <v>14767.542791169202</v>
      </c>
      <c r="L16" s="150">
        <f>$D$5*(Table7[[#This Row],[Level]]-K15)+(1-$D$5)*L15</f>
        <v>926.81533122023166</v>
      </c>
      <c r="M16" s="146">
        <f>$D$6*Table7[[#This Row],[Adj Close]]/Table7[[#This Row],[Level]]+(1-$D$6)*M12</f>
        <v>0.72333271936026411</v>
      </c>
      <c r="N16" s="151">
        <f t="shared" si="1"/>
        <v>15135.297417560509</v>
      </c>
      <c r="O16" s="152">
        <f t="shared" si="2"/>
        <v>-10121.478482170509</v>
      </c>
      <c r="P16" s="153">
        <f t="shared" si="3"/>
        <v>102444326.66504063</v>
      </c>
      <c r="Q16" s="152">
        <f t="shared" si="4"/>
        <v>10121.478482170509</v>
      </c>
      <c r="R16" s="154">
        <f>Table7[[#This Row],[Abs Erorr]]/Table7[[#This Row],[Adj Close]]</f>
        <v>2.0187163941498039</v>
      </c>
    </row>
    <row r="17" spans="1:18" x14ac:dyDescent="0.25">
      <c r="A17" s="261" t="s">
        <v>81</v>
      </c>
      <c r="B17" s="261"/>
      <c r="C17" s="261"/>
      <c r="D17" s="261"/>
      <c r="E17" s="261">
        <v>0.3</v>
      </c>
      <c r="F17" s="261"/>
      <c r="I17" s="142" t="s">
        <v>99</v>
      </c>
      <c r="J17" s="143">
        <v>3781.7277984999996</v>
      </c>
      <c r="K17" s="146">
        <f>$D$4*Table7[[#This Row],[Adj Close]]/M13+(1-$D$4)*(K16+L16)</f>
        <v>13421.85666887409</v>
      </c>
      <c r="L17" s="150">
        <f>$D$5*(Table7[[#This Row],[Level]]-K16)+(1-$D$5)*L16</f>
        <v>699.56518586869731</v>
      </c>
      <c r="M17" s="146">
        <f>$D$6*Table7[[#This Row],[Adj Close]]/Table7[[#This Row],[Level]]+(1-$D$6)*M13</f>
        <v>0.69563123051116649</v>
      </c>
      <c r="N17" s="151">
        <f t="shared" si="1"/>
        <v>13701.254355309626</v>
      </c>
      <c r="O17" s="152">
        <f t="shared" si="2"/>
        <v>-9919.5265568096256</v>
      </c>
      <c r="P17" s="153">
        <f t="shared" si="3"/>
        <v>98397007.111251429</v>
      </c>
      <c r="Q17" s="152">
        <f t="shared" si="4"/>
        <v>9919.5265568096256</v>
      </c>
      <c r="R17" s="154">
        <f>Table7[[#This Row],[Abs Erorr]]/Table7[[#This Row],[Adj Close]]</f>
        <v>2.6230144223347192</v>
      </c>
    </row>
    <row r="18" spans="1:18" x14ac:dyDescent="0.25">
      <c r="A18" s="262" t="s">
        <v>82</v>
      </c>
      <c r="B18" s="262"/>
      <c r="C18" s="262"/>
      <c r="D18" s="262"/>
      <c r="E18" s="262">
        <v>0.26</v>
      </c>
      <c r="F18" s="262"/>
      <c r="I18" s="142" t="s">
        <v>100</v>
      </c>
      <c r="J18" s="143">
        <v>4793.4718780899993</v>
      </c>
      <c r="K18" s="146">
        <f>$D$4*Table7[[#This Row],[Adj Close]]/M14+(1-$D$4)*(K17+L17)</f>
        <v>12738.839588454832</v>
      </c>
      <c r="L18" s="150">
        <f>$D$5*(Table7[[#This Row],[Level]]-K17)+(1-$D$5)*L17</f>
        <v>561.30695923990174</v>
      </c>
      <c r="M18" s="146">
        <f>$D$6*Table7[[#This Row],[Adj Close]]/Table7[[#This Row],[Level]]+(1-$D$6)*M14</f>
        <v>0.57836816674679792</v>
      </c>
      <c r="N18" s="151">
        <f t="shared" si="1"/>
        <v>9390.3779873152762</v>
      </c>
      <c r="O18" s="152">
        <f t="shared" si="2"/>
        <v>-4596.9061092252769</v>
      </c>
      <c r="P18" s="153">
        <f t="shared" si="3"/>
        <v>21131545.777032673</v>
      </c>
      <c r="Q18" s="152">
        <f t="shared" si="4"/>
        <v>4596.9061092252769</v>
      </c>
      <c r="R18" s="154">
        <f>Table7[[#This Row],[Abs Erorr]]/Table7[[#This Row],[Adj Close]]</f>
        <v>0.95899302762926697</v>
      </c>
    </row>
    <row r="19" spans="1:18" x14ac:dyDescent="0.25">
      <c r="A19" s="263" t="s">
        <v>50</v>
      </c>
      <c r="B19" s="263"/>
      <c r="C19" s="263"/>
      <c r="D19" s="263"/>
      <c r="E19" s="267">
        <v>2093.9</v>
      </c>
      <c r="F19" s="263"/>
      <c r="I19" s="142" t="s">
        <v>101</v>
      </c>
      <c r="J19" s="143">
        <v>5525.7918624800004</v>
      </c>
      <c r="K19" s="146">
        <f>$D$4*Table7[[#This Row],[Adj Close]]/M15+(1-$D$4)*(K18+L18)</f>
        <v>12270.901639797334</v>
      </c>
      <c r="L19" s="150">
        <f>$D$5*(Table7[[#This Row],[Level]]-K18)+(1-$D$5)*L18</f>
        <v>458.38246845016175</v>
      </c>
      <c r="M19" s="146">
        <f>$D$6*Table7[[#This Row],[Adj Close]]/Table7[[#This Row],[Level]]+(1-$D$6)*M15</f>
        <v>0.60947461356898669</v>
      </c>
      <c r="N19" s="151">
        <f t="shared" si="1"/>
        <v>9013.3118135130808</v>
      </c>
      <c r="O19" s="152">
        <f t="shared" si="2"/>
        <v>-3487.5199510330804</v>
      </c>
      <c r="P19" s="153">
        <f t="shared" si="3"/>
        <v>12162795.408853779</v>
      </c>
      <c r="Q19" s="152">
        <f t="shared" si="4"/>
        <v>3487.5199510330804</v>
      </c>
      <c r="R19" s="154">
        <f>Table7[[#This Row],[Abs Erorr]]/Table7[[#This Row],[Adj Close]]</f>
        <v>0.63113487402832902</v>
      </c>
    </row>
    <row r="20" spans="1:18" x14ac:dyDescent="0.25">
      <c r="A20" s="266" t="s">
        <v>80</v>
      </c>
      <c r="B20" s="266"/>
      <c r="C20" s="266"/>
      <c r="D20" s="266"/>
      <c r="E20" s="266">
        <v>0.88</v>
      </c>
      <c r="F20" s="266"/>
      <c r="I20" s="142" t="s">
        <v>102</v>
      </c>
      <c r="J20" s="143">
        <v>5990.7777786499992</v>
      </c>
      <c r="K20" s="146">
        <f>$D$4*Table7[[#This Row],[Adj Close]]/M16+(1-$D$4)*(K19+L19)</f>
        <v>11839.864944761286</v>
      </c>
      <c r="L20" s="150">
        <f>$D$5*(Table7[[#This Row],[Level]]-K19)+(1-$D$5)*L19</f>
        <v>369.44055210154085</v>
      </c>
      <c r="M20" s="146">
        <f>$D$6*Table7[[#This Row],[Adj Close]]/Table7[[#This Row],[Level]]+(1-$D$6)*M16</f>
        <v>0.65812799091001917</v>
      </c>
      <c r="N20" s="151">
        <f t="shared" si="1"/>
        <v>9207.5076895280545</v>
      </c>
      <c r="O20" s="152">
        <f t="shared" si="2"/>
        <v>-3216.7299108780553</v>
      </c>
      <c r="P20" s="153">
        <f t="shared" si="3"/>
        <v>10347351.319537541</v>
      </c>
      <c r="Q20" s="152">
        <f t="shared" si="4"/>
        <v>3216.7299108780553</v>
      </c>
      <c r="R20" s="154">
        <f>Table7[[#This Row],[Abs Erorr]]/Table7[[#This Row],[Adj Close]]</f>
        <v>0.53694695909801116</v>
      </c>
    </row>
    <row r="21" spans="1:18" x14ac:dyDescent="0.25">
      <c r="A21" s="261" t="s">
        <v>81</v>
      </c>
      <c r="B21" s="261"/>
      <c r="C21" s="261"/>
      <c r="D21" s="261"/>
      <c r="E21" s="261">
        <v>0.36</v>
      </c>
      <c r="F21" s="261"/>
      <c r="I21" s="142" t="s">
        <v>103</v>
      </c>
      <c r="J21" s="143">
        <v>6055.5995637300002</v>
      </c>
      <c r="K21" s="146">
        <f>$D$4*Table7[[#This Row],[Adj Close]]/M17+(1-$D$4)*(K20+L20)</f>
        <v>11508.481687975396</v>
      </c>
      <c r="L21" s="150">
        <f>$D$5*(Table7[[#This Row],[Level]]-K20)+(1-$D$5)*L20</f>
        <v>299.35817121279774</v>
      </c>
      <c r="M21" s="146">
        <f>$D$6*Table7[[#This Row],[Adj Close]]/Table7[[#This Row],[Level]]+(1-$D$6)*M17</f>
        <v>0.64479759927128544</v>
      </c>
      <c r="N21" s="151">
        <f>(K20+L20)*M17</f>
        <v>8493.1742064694372</v>
      </c>
      <c r="O21" s="152">
        <f t="shared" si="2"/>
        <v>-2437.574642739437</v>
      </c>
      <c r="P21" s="153">
        <f t="shared" si="3"/>
        <v>5941770.1389262937</v>
      </c>
      <c r="Q21" s="152">
        <f t="shared" si="4"/>
        <v>2437.574642739437</v>
      </c>
      <c r="R21" s="154">
        <f>Table7[[#This Row],[Abs Erorr]]/Table7[[#This Row],[Adj Close]]</f>
        <v>0.402532336738262</v>
      </c>
    </row>
    <row r="22" spans="1:18" x14ac:dyDescent="0.25">
      <c r="A22" s="262" t="s">
        <v>82</v>
      </c>
      <c r="B22" s="262"/>
      <c r="C22" s="262"/>
      <c r="D22" s="262"/>
      <c r="E22" s="262">
        <v>0.56999999999999995</v>
      </c>
      <c r="F22" s="262"/>
      <c r="I22" s="142" t="s">
        <v>104</v>
      </c>
      <c r="J22" s="143">
        <v>6039.3691942399983</v>
      </c>
      <c r="K22" s="146">
        <f>$D$4*Table7[[#This Row],[Adj Close]]/M18+(1-$D$4)*(K21+L21)</f>
        <v>11534.688761401634</v>
      </c>
      <c r="L22" s="150">
        <f>$D$5*(Table7[[#This Row],[Level]]-K21)+(1-$D$5)*L21</f>
        <v>272.0430614341418</v>
      </c>
      <c r="M22" s="146">
        <f>$D$6*Table7[[#This Row],[Adj Close]]/Table7[[#This Row],[Level]]+(1-$D$6)*M18</f>
        <v>0.56193267520233503</v>
      </c>
      <c r="N22" s="151">
        <f t="shared" si="1"/>
        <v>6829.2786925984446</v>
      </c>
      <c r="O22" s="152">
        <f t="shared" si="2"/>
        <v>-789.9094983584464</v>
      </c>
      <c r="P22" s="153">
        <f t="shared" si="3"/>
        <v>623957.01559689245</v>
      </c>
      <c r="Q22" s="152">
        <f t="shared" si="4"/>
        <v>789.9094983584464</v>
      </c>
      <c r="R22" s="154">
        <f>Table7[[#This Row],[Abs Erorr]]/Table7[[#This Row],[Adj Close]]</f>
        <v>0.13079337807528252</v>
      </c>
    </row>
    <row r="23" spans="1:18" ht="14.4" thickBot="1" x14ac:dyDescent="0.3">
      <c r="A23" s="263" t="s">
        <v>83</v>
      </c>
      <c r="B23" s="263"/>
      <c r="C23" s="263"/>
      <c r="D23" s="263"/>
      <c r="E23" s="264">
        <v>0.22</v>
      </c>
      <c r="F23" s="265"/>
      <c r="I23" s="142" t="s">
        <v>105</v>
      </c>
      <c r="J23" s="143">
        <v>7497.4951322999996</v>
      </c>
      <c r="K23" s="146">
        <f>$D$4*Table7[[#This Row],[Adj Close]]/M19+(1-$D$4)*(K22+L22)</f>
        <v>11905.699625710595</v>
      </c>
      <c r="L23" s="150">
        <f>$D$5*(Table7[[#This Row],[Level]]-K22)+(1-$D$5)*L22</f>
        <v>281.93984172162368</v>
      </c>
      <c r="M23" s="146">
        <f>$D$6*Table7[[#This Row],[Adj Close]]/Table7[[#This Row],[Level]]+(1-$D$6)*M19</f>
        <v>0.61555422571871454</v>
      </c>
      <c r="N23" s="151">
        <f t="shared" si="1"/>
        <v>7195.9033152354923</v>
      </c>
      <c r="O23" s="152">
        <f t="shared" si="2"/>
        <v>301.59181706450727</v>
      </c>
      <c r="P23" s="153">
        <f t="shared" si="3"/>
        <v>90957.624120271212</v>
      </c>
      <c r="Q23" s="152">
        <f t="shared" si="4"/>
        <v>301.59181706450727</v>
      </c>
      <c r="R23" s="154">
        <f>Table7[[#This Row],[Abs Erorr]]/Table7[[#This Row],[Adj Close]]</f>
        <v>4.0225676941785256E-2</v>
      </c>
    </row>
    <row r="24" spans="1:18" ht="15.6" thickTop="1" thickBot="1" x14ac:dyDescent="0.35">
      <c r="A24" s="266" t="s">
        <v>80</v>
      </c>
      <c r="B24" s="266"/>
      <c r="C24" s="266"/>
      <c r="D24" s="266"/>
      <c r="E24" s="249">
        <v>0.92</v>
      </c>
      <c r="F24" s="250"/>
      <c r="H24" s="158" t="s">
        <v>114</v>
      </c>
      <c r="I24" s="142" t="s">
        <v>106</v>
      </c>
      <c r="J24" s="143">
        <v>7845.679985099996</v>
      </c>
      <c r="K24" s="146">
        <f>$D$4*Table7[[#This Row],[Adj Close]]/M20+(1-$D$4)*(K23+L23)</f>
        <v>12134.352965730819</v>
      </c>
      <c r="L24" s="150">
        <f>$D$5*(Table7[[#This Row],[Level]]-K23)+(1-$D$5)*L23</f>
        <v>276.61119155148373</v>
      </c>
      <c r="M24" s="146">
        <f>$D$6*Table7[[#This Row],[Adj Close]]/Table7[[#This Row],[Level]]+(1-$D$6)*M20</f>
        <v>0.65465988625807048</v>
      </c>
      <c r="N24" s="151">
        <f t="shared" si="1"/>
        <v>8021.0266766368213</v>
      </c>
      <c r="O24" s="152">
        <f t="shared" si="2"/>
        <v>-175.34669153682535</v>
      </c>
      <c r="P24" s="153">
        <f t="shared" si="3"/>
        <v>30746.462232910577</v>
      </c>
      <c r="Q24" s="152">
        <f t="shared" si="4"/>
        <v>175.34669153682535</v>
      </c>
      <c r="R24" s="154">
        <f>Table7[[#This Row],[Abs Erorr]]/Table7[[#This Row],[Adj Close]]</f>
        <v>2.2349457519275875E-2</v>
      </c>
    </row>
    <row r="25" spans="1:18" ht="15.6" thickTop="1" thickBot="1" x14ac:dyDescent="0.35">
      <c r="A25" s="261" t="s">
        <v>81</v>
      </c>
      <c r="B25" s="261"/>
      <c r="C25" s="261"/>
      <c r="D25" s="261"/>
      <c r="E25" s="238">
        <v>0.36</v>
      </c>
      <c r="F25" s="239"/>
      <c r="H25" s="159">
        <v>1</v>
      </c>
      <c r="I25" s="112" t="s">
        <v>108</v>
      </c>
      <c r="J25" s="113"/>
      <c r="K25" s="114"/>
      <c r="L25" s="115"/>
      <c r="M25" s="116"/>
      <c r="N25" s="117">
        <f>($K$24+H25*$L$24)*M21</f>
        <v>8002.5598932576004</v>
      </c>
      <c r="O25" s="118"/>
      <c r="P25" s="113"/>
      <c r="Q25" s="118"/>
      <c r="R25" s="119"/>
    </row>
    <row r="26" spans="1:18" ht="15.6" thickTop="1" thickBot="1" x14ac:dyDescent="0.35">
      <c r="A26" s="262" t="s">
        <v>82</v>
      </c>
      <c r="B26" s="262"/>
      <c r="C26" s="262"/>
      <c r="D26" s="262"/>
      <c r="E26" s="241">
        <v>0.56000000000000005</v>
      </c>
      <c r="F26" s="242"/>
      <c r="H26" s="159">
        <v>2</v>
      </c>
      <c r="I26" s="112" t="s">
        <v>109</v>
      </c>
      <c r="J26" s="113"/>
      <c r="K26" s="114"/>
      <c r="L26" s="115"/>
      <c r="M26" s="116"/>
      <c r="N26" s="117">
        <f t="shared" ref="N26:N28" si="5">($K$24+H26*$L$24)*M22</f>
        <v>7129.5631576013693</v>
      </c>
      <c r="O26" s="118"/>
      <c r="P26" s="113"/>
      <c r="Q26" s="118"/>
      <c r="R26" s="119"/>
    </row>
    <row r="27" spans="1:18" ht="15" thickTop="1" thickBot="1" x14ac:dyDescent="0.3">
      <c r="H27" s="159">
        <v>3</v>
      </c>
      <c r="I27" s="112" t="s">
        <v>110</v>
      </c>
      <c r="J27" s="113"/>
      <c r="K27" s="114"/>
      <c r="L27" s="115"/>
      <c r="M27" s="116"/>
      <c r="N27" s="117">
        <f t="shared" si="5"/>
        <v>7980.1598079398354</v>
      </c>
      <c r="O27" s="118"/>
      <c r="P27" s="113"/>
      <c r="Q27" s="118"/>
      <c r="R27" s="119"/>
    </row>
    <row r="28" spans="1:18" ht="15" thickTop="1" thickBot="1" x14ac:dyDescent="0.3">
      <c r="H28" s="159">
        <v>4</v>
      </c>
      <c r="I28" s="112" t="s">
        <v>111</v>
      </c>
      <c r="J28" s="113"/>
      <c r="K28" s="114"/>
      <c r="L28" s="115"/>
      <c r="M28" s="116"/>
      <c r="N28" s="117">
        <f t="shared" si="5"/>
        <v>8668.2191371558329</v>
      </c>
      <c r="O28" s="118"/>
      <c r="P28" s="113"/>
      <c r="Q28" s="118"/>
      <c r="R28" s="119"/>
    </row>
    <row r="29" spans="1:18" ht="14.4" thickTop="1" x14ac:dyDescent="0.25">
      <c r="N29" s="160"/>
    </row>
    <row r="34" spans="13:13" x14ac:dyDescent="0.25">
      <c r="M34" s="161"/>
    </row>
  </sheetData>
  <mergeCells count="35">
    <mergeCell ref="A15:D15"/>
    <mergeCell ref="E15:F15"/>
    <mergeCell ref="A1:F1"/>
    <mergeCell ref="A3:D3"/>
    <mergeCell ref="A4:C4"/>
    <mergeCell ref="A5:C5"/>
    <mergeCell ref="A6:C6"/>
    <mergeCell ref="A8:D8"/>
    <mergeCell ref="A9:D9"/>
    <mergeCell ref="A10:D10"/>
    <mergeCell ref="A11:D11"/>
    <mergeCell ref="A12:D12"/>
    <mergeCell ref="A14:F14"/>
    <mergeCell ref="A16:D16"/>
    <mergeCell ref="E16:F16"/>
    <mergeCell ref="A17:D17"/>
    <mergeCell ref="E17:F17"/>
    <mergeCell ref="A18:D18"/>
    <mergeCell ref="E18:F18"/>
    <mergeCell ref="A19:D19"/>
    <mergeCell ref="E19:F19"/>
    <mergeCell ref="A20:D20"/>
    <mergeCell ref="E20:F20"/>
    <mergeCell ref="A21:D21"/>
    <mergeCell ref="E21:F21"/>
    <mergeCell ref="A25:D25"/>
    <mergeCell ref="E25:F25"/>
    <mergeCell ref="A26:D26"/>
    <mergeCell ref="E26:F26"/>
    <mergeCell ref="A22:D22"/>
    <mergeCell ref="E22:F22"/>
    <mergeCell ref="A23:D23"/>
    <mergeCell ref="E23:F23"/>
    <mergeCell ref="A24:D24"/>
    <mergeCell ref="E24:F24"/>
  </mergeCells>
  <phoneticPr fontId="15" type="noConversion"/>
  <pageMargins left="0.7" right="0.7" top="0.75" bottom="0.75" header="0.3" footer="0.3"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7B2AF7-0799-4CE4-A845-5DC81982C5E7}">
  <dimension ref="A1:L1472"/>
  <sheetViews>
    <sheetView topLeftCell="A1448" workbookViewId="0">
      <selection activeCell="G1469" sqref="G1469"/>
    </sheetView>
  </sheetViews>
  <sheetFormatPr defaultRowHeight="15.6" x14ac:dyDescent="0.3"/>
  <cols>
    <col min="1" max="1" width="24.8984375" bestFit="1" customWidth="1"/>
    <col min="2" max="2" width="17.59765625" customWidth="1"/>
    <col min="4" max="4" width="10.09765625" bestFit="1" customWidth="1"/>
    <col min="5" max="5" width="14.59765625" bestFit="1" customWidth="1"/>
    <col min="6" max="6" width="11.8984375" bestFit="1" customWidth="1"/>
    <col min="7" max="7" width="10" bestFit="1" customWidth="1"/>
    <col min="8" max="8" width="17.8984375" bestFit="1" customWidth="1"/>
    <col min="9" max="9" width="9.59765625" bestFit="1" customWidth="1"/>
    <col min="10" max="10" width="13.296875" bestFit="1" customWidth="1"/>
    <col min="11" max="11" width="12.19921875" bestFit="1" customWidth="1"/>
    <col min="12" max="12" width="16.59765625" bestFit="1" customWidth="1"/>
  </cols>
  <sheetData>
    <row r="1" spans="1:12" x14ac:dyDescent="0.3">
      <c r="A1" s="236" t="s">
        <v>135</v>
      </c>
      <c r="B1" s="236"/>
    </row>
    <row r="2" spans="1:12" x14ac:dyDescent="0.3">
      <c r="A2" s="38"/>
      <c r="B2" s="38"/>
    </row>
    <row r="3" spans="1:12" x14ac:dyDescent="0.3">
      <c r="A3" s="236" t="s">
        <v>58</v>
      </c>
      <c r="B3" s="236"/>
      <c r="D3" s="20" t="s">
        <v>0</v>
      </c>
      <c r="E3" s="87" t="s">
        <v>1</v>
      </c>
      <c r="F3" s="20" t="s">
        <v>67</v>
      </c>
      <c r="G3" s="20" t="s">
        <v>68</v>
      </c>
      <c r="H3" s="20" t="s">
        <v>69</v>
      </c>
      <c r="I3" s="20" t="s">
        <v>65</v>
      </c>
      <c r="J3" s="20" t="s">
        <v>66</v>
      </c>
      <c r="K3" s="20" t="s">
        <v>28</v>
      </c>
      <c r="L3" s="83" t="s">
        <v>30</v>
      </c>
    </row>
    <row r="4" spans="1:12" x14ac:dyDescent="0.3">
      <c r="A4" s="35" t="s">
        <v>59</v>
      </c>
      <c r="B4" s="40">
        <v>0.2</v>
      </c>
      <c r="D4" s="68">
        <v>43467</v>
      </c>
      <c r="E4" s="87">
        <v>99.704498290000004</v>
      </c>
      <c r="F4" s="20">
        <f>E4</f>
        <v>99.704498290000004</v>
      </c>
      <c r="G4" s="131">
        <f>0</f>
        <v>0</v>
      </c>
      <c r="H4" s="131">
        <f>F4+G4</f>
        <v>99.704498290000004</v>
      </c>
      <c r="I4" s="131">
        <f t="shared" ref="I4:I67" si="0">E4-H4</f>
        <v>0</v>
      </c>
      <c r="J4" s="131">
        <f t="shared" ref="J4:J67" si="1">ABS(I4)</f>
        <v>0</v>
      </c>
      <c r="K4" s="131">
        <f t="shared" ref="K4:K67" si="2">I4^2</f>
        <v>0</v>
      </c>
      <c r="L4" s="132">
        <f t="shared" ref="L4:L67" si="3">J4/E4</f>
        <v>0</v>
      </c>
    </row>
    <row r="5" spans="1:12" x14ac:dyDescent="0.3">
      <c r="A5" s="35" t="s">
        <v>70</v>
      </c>
      <c r="B5" s="40">
        <v>0.1</v>
      </c>
      <c r="D5" s="68">
        <v>43468</v>
      </c>
      <c r="E5" s="87">
        <v>99.36231995</v>
      </c>
      <c r="F5" s="20">
        <f t="shared" ref="F5:F68" si="4">alpha*(E5)+(1-alpha)*(E4+G4)</f>
        <v>99.636062622000011</v>
      </c>
      <c r="G5" s="82">
        <f t="shared" ref="G5:G68" si="5">beta*(F5-F4)+(1-beta)*G4</f>
        <v>-6.8435667999992237E-3</v>
      </c>
      <c r="H5" s="82">
        <f t="shared" ref="H5:H63" si="6">F5+G5</f>
        <v>99.629219055200011</v>
      </c>
      <c r="I5" s="82">
        <f t="shared" si="0"/>
        <v>-0.26689910520001092</v>
      </c>
      <c r="J5" s="82">
        <f t="shared" si="1"/>
        <v>0.26689910520001092</v>
      </c>
      <c r="K5" s="82">
        <f t="shared" si="2"/>
        <v>7.1235132356566491E-2</v>
      </c>
      <c r="L5" s="83">
        <f t="shared" si="3"/>
        <v>2.686119902738955E-3</v>
      </c>
    </row>
    <row r="6" spans="1:12" x14ac:dyDescent="0.3">
      <c r="A6" s="38"/>
      <c r="B6" s="38"/>
      <c r="D6" s="68">
        <v>43469</v>
      </c>
      <c r="E6" s="87">
        <v>103.40219879999999</v>
      </c>
      <c r="F6" s="20">
        <f t="shared" si="4"/>
        <v>100.16482086656001</v>
      </c>
      <c r="G6" s="82">
        <f t="shared" si="5"/>
        <v>4.6716614336000224E-2</v>
      </c>
      <c r="H6" s="82">
        <f t="shared" si="6"/>
        <v>100.21153748089601</v>
      </c>
      <c r="I6" s="82">
        <f t="shared" si="0"/>
        <v>3.190661319103981</v>
      </c>
      <c r="J6" s="82">
        <f t="shared" si="1"/>
        <v>3.190661319103981</v>
      </c>
      <c r="K6" s="82">
        <f t="shared" si="2"/>
        <v>10.180319653226356</v>
      </c>
      <c r="L6" s="83">
        <f t="shared" si="3"/>
        <v>3.0856803396176729E-2</v>
      </c>
    </row>
    <row r="7" spans="1:12" x14ac:dyDescent="0.3">
      <c r="A7" s="236" t="s">
        <v>17</v>
      </c>
      <c r="B7" s="236"/>
      <c r="D7" s="68">
        <v>43472</v>
      </c>
      <c r="E7" s="87">
        <v>103.7063675</v>
      </c>
      <c r="F7" s="20">
        <f t="shared" si="4"/>
        <v>103.50040583146881</v>
      </c>
      <c r="G7" s="82">
        <f t="shared" si="5"/>
        <v>0.37560344939328061</v>
      </c>
      <c r="H7" s="82">
        <f t="shared" si="6"/>
        <v>103.87600928086209</v>
      </c>
      <c r="I7" s="82">
        <f t="shared" si="0"/>
        <v>-0.16964178086209358</v>
      </c>
      <c r="J7" s="82">
        <f t="shared" si="1"/>
        <v>0.16964178086209358</v>
      </c>
      <c r="K7" s="82">
        <f t="shared" si="2"/>
        <v>2.8778333814062581E-2</v>
      </c>
      <c r="L7" s="83">
        <f t="shared" si="3"/>
        <v>1.6357894404323205E-3</v>
      </c>
    </row>
    <row r="8" spans="1:12" x14ac:dyDescent="0.3">
      <c r="A8" s="35" t="s">
        <v>53</v>
      </c>
      <c r="B8" s="74">
        <f>AVERAGE(Error_1)</f>
        <v>-1.5870202699180724E-2</v>
      </c>
      <c r="D8" s="68">
        <v>43473</v>
      </c>
      <c r="E8" s="87">
        <v>105.8166275</v>
      </c>
      <c r="F8" s="20">
        <f t="shared" si="4"/>
        <v>104.42890225951463</v>
      </c>
      <c r="G8" s="82">
        <f t="shared" si="5"/>
        <v>0.43089274725853444</v>
      </c>
      <c r="H8" s="82">
        <f t="shared" si="6"/>
        <v>104.85979500677317</v>
      </c>
      <c r="I8" s="82">
        <f t="shared" si="0"/>
        <v>0.95683249322682684</v>
      </c>
      <c r="J8" s="82">
        <f t="shared" si="1"/>
        <v>0.95683249322682684</v>
      </c>
      <c r="K8" s="82">
        <f t="shared" si="2"/>
        <v>0.91552842009466562</v>
      </c>
      <c r="L8" s="83">
        <f t="shared" si="3"/>
        <v>9.0423642846378452E-3</v>
      </c>
    </row>
    <row r="9" spans="1:12" x14ac:dyDescent="0.3">
      <c r="A9" s="35" t="s">
        <v>54</v>
      </c>
      <c r="B9" s="36">
        <f>AVERAGE(Abs_Error)</f>
        <v>1.6717967016363473</v>
      </c>
      <c r="D9" s="68">
        <v>43474</v>
      </c>
      <c r="E9" s="87">
        <v>106.5580597</v>
      </c>
      <c r="F9" s="20">
        <f t="shared" si="4"/>
        <v>106.30962813780684</v>
      </c>
      <c r="G9" s="82">
        <f t="shared" si="5"/>
        <v>0.57587606036190209</v>
      </c>
      <c r="H9" s="82">
        <f t="shared" si="6"/>
        <v>106.88550419816875</v>
      </c>
      <c r="I9" s="82">
        <f t="shared" si="0"/>
        <v>-0.32744449816874521</v>
      </c>
      <c r="J9" s="82">
        <f t="shared" si="1"/>
        <v>0.32744449816874521</v>
      </c>
      <c r="K9" s="82">
        <f t="shared" si="2"/>
        <v>0.10721989938098139</v>
      </c>
      <c r="L9" s="83">
        <f t="shared" si="3"/>
        <v>3.0729209887137726E-3</v>
      </c>
    </row>
    <row r="10" spans="1:12" x14ac:dyDescent="0.3">
      <c r="A10" s="35" t="s">
        <v>55</v>
      </c>
      <c r="B10" s="36">
        <f>SQRT(AVERAGE(K5:K1472))</f>
        <v>2.3161086684826429</v>
      </c>
      <c r="D10" s="68">
        <v>43475</v>
      </c>
      <c r="E10" s="87">
        <v>107.0713654</v>
      </c>
      <c r="F10" s="20">
        <f t="shared" si="4"/>
        <v>107.12142168828953</v>
      </c>
      <c r="G10" s="82">
        <f t="shared" si="5"/>
        <v>0.59946780937398092</v>
      </c>
      <c r="H10" s="82">
        <f t="shared" si="6"/>
        <v>107.72088949766351</v>
      </c>
      <c r="I10" s="82">
        <f t="shared" si="0"/>
        <v>-0.64952409766350172</v>
      </c>
      <c r="J10" s="82">
        <f t="shared" si="1"/>
        <v>0.64952409766350172</v>
      </c>
      <c r="K10" s="82">
        <f t="shared" si="2"/>
        <v>0.42188155344558614</v>
      </c>
      <c r="L10" s="83">
        <f t="shared" si="3"/>
        <v>6.0662726699803691E-3</v>
      </c>
    </row>
    <row r="11" spans="1:12" x14ac:dyDescent="0.3">
      <c r="A11" s="35" t="s">
        <v>56</v>
      </c>
      <c r="B11" s="43">
        <f>AVERAGE(Abs_Pct_Error)</f>
        <v>1.4445245653303995E-2</v>
      </c>
      <c r="D11" s="68">
        <v>43476</v>
      </c>
      <c r="E11" s="87">
        <v>107.3185196</v>
      </c>
      <c r="F11" s="20">
        <f t="shared" si="4"/>
        <v>107.60037048749919</v>
      </c>
      <c r="G11" s="82">
        <f t="shared" si="5"/>
        <v>0.58741590835754898</v>
      </c>
      <c r="H11" s="82">
        <f t="shared" si="6"/>
        <v>108.18778639585673</v>
      </c>
      <c r="I11" s="82">
        <f t="shared" si="0"/>
        <v>-0.86926679585673128</v>
      </c>
      <c r="J11" s="82">
        <f t="shared" si="1"/>
        <v>0.86926679585673128</v>
      </c>
      <c r="K11" s="82">
        <f t="shared" si="2"/>
        <v>0.75562476237902809</v>
      </c>
      <c r="L11" s="83">
        <f t="shared" si="3"/>
        <v>8.0998768814243994E-3</v>
      </c>
    </row>
    <row r="12" spans="1:12" x14ac:dyDescent="0.3">
      <c r="A12" s="38"/>
      <c r="B12" s="38"/>
      <c r="D12" s="68">
        <v>43479</v>
      </c>
      <c r="E12" s="87">
        <v>107.72725680000001</v>
      </c>
      <c r="F12" s="20">
        <f t="shared" si="4"/>
        <v>107.87019976668604</v>
      </c>
      <c r="G12" s="82">
        <f t="shared" si="5"/>
        <v>0.55565724544047912</v>
      </c>
      <c r="H12" s="82">
        <f t="shared" si="6"/>
        <v>108.42585701212653</v>
      </c>
      <c r="I12" s="82">
        <f t="shared" si="0"/>
        <v>-0.69860021212652157</v>
      </c>
      <c r="J12" s="82">
        <f t="shared" si="1"/>
        <v>0.69860021212652157</v>
      </c>
      <c r="K12" s="82">
        <f t="shared" si="2"/>
        <v>0.48804225638322091</v>
      </c>
      <c r="L12" s="83">
        <f t="shared" si="3"/>
        <v>6.4848974426546576E-3</v>
      </c>
    </row>
    <row r="13" spans="1:12" x14ac:dyDescent="0.3">
      <c r="A13" s="236" t="s">
        <v>71</v>
      </c>
      <c r="B13" s="236"/>
      <c r="D13" s="68">
        <v>43480</v>
      </c>
      <c r="E13" s="87">
        <v>108.2595673</v>
      </c>
      <c r="F13" s="20">
        <f t="shared" si="4"/>
        <v>108.2782446963524</v>
      </c>
      <c r="G13" s="82">
        <f t="shared" si="5"/>
        <v>0.54089601386306729</v>
      </c>
      <c r="H13" s="82">
        <f t="shared" si="6"/>
        <v>108.81914071021546</v>
      </c>
      <c r="I13" s="82">
        <f t="shared" si="0"/>
        <v>-0.5595734102154637</v>
      </c>
      <c r="J13" s="82">
        <f t="shared" si="1"/>
        <v>0.5595734102154637</v>
      </c>
      <c r="K13" s="82">
        <f t="shared" si="2"/>
        <v>0.31312240142016362</v>
      </c>
      <c r="L13" s="83">
        <f t="shared" si="3"/>
        <v>5.1688125509020367E-3</v>
      </c>
    </row>
    <row r="14" spans="1:12" x14ac:dyDescent="0.3">
      <c r="A14" s="26" t="s">
        <v>48</v>
      </c>
      <c r="B14" s="55">
        <v>-1.8480152025539907E-2</v>
      </c>
      <c r="D14" s="68">
        <v>43481</v>
      </c>
      <c r="E14" s="87">
        <v>107.4325714</v>
      </c>
      <c r="F14" s="20">
        <f t="shared" si="4"/>
        <v>108.52688493109045</v>
      </c>
      <c r="G14" s="82">
        <f t="shared" si="5"/>
        <v>0.51167043595056538</v>
      </c>
      <c r="H14" s="82">
        <f t="shared" si="6"/>
        <v>109.03855536704101</v>
      </c>
      <c r="I14" s="82">
        <f t="shared" si="0"/>
        <v>-1.6059839670410128</v>
      </c>
      <c r="J14" s="82">
        <f t="shared" si="1"/>
        <v>1.6059839670410128</v>
      </c>
      <c r="K14" s="82">
        <f t="shared" si="2"/>
        <v>2.5791845023927888</v>
      </c>
      <c r="L14" s="83">
        <f t="shared" si="3"/>
        <v>1.4948762243263337E-2</v>
      </c>
    </row>
    <row r="15" spans="1:12" x14ac:dyDescent="0.3">
      <c r="A15" s="54" t="s">
        <v>129</v>
      </c>
      <c r="B15" s="57">
        <v>1.0000000000000009E-2</v>
      </c>
      <c r="D15" s="68">
        <v>43482</v>
      </c>
      <c r="E15" s="87">
        <v>108.66831209999999</v>
      </c>
      <c r="F15" s="20">
        <f t="shared" si="4"/>
        <v>108.08905588876046</v>
      </c>
      <c r="G15" s="82">
        <f t="shared" si="5"/>
        <v>0.41672048812250939</v>
      </c>
      <c r="H15" s="82">
        <f t="shared" si="6"/>
        <v>108.50577637688296</v>
      </c>
      <c r="I15" s="82">
        <f t="shared" si="0"/>
        <v>0.16253572311703124</v>
      </c>
      <c r="J15" s="82">
        <f t="shared" si="1"/>
        <v>0.16253572311703124</v>
      </c>
      <c r="K15" s="82">
        <f t="shared" si="2"/>
        <v>2.6417861289176243E-2</v>
      </c>
      <c r="L15" s="83">
        <f t="shared" si="3"/>
        <v>1.4957048653471377E-3</v>
      </c>
    </row>
    <row r="16" spans="1:12" x14ac:dyDescent="0.3">
      <c r="A16" s="56" t="s">
        <v>81</v>
      </c>
      <c r="B16" s="29">
        <v>4.0165379518329644E-2</v>
      </c>
      <c r="D16" s="68">
        <v>43483</v>
      </c>
      <c r="E16" s="87">
        <v>110.4363632</v>
      </c>
      <c r="F16" s="20">
        <f t="shared" si="4"/>
        <v>109.355298710498</v>
      </c>
      <c r="G16" s="82">
        <f t="shared" si="5"/>
        <v>0.50167272148401332</v>
      </c>
      <c r="H16" s="82">
        <f t="shared" si="6"/>
        <v>109.85697143198202</v>
      </c>
      <c r="I16" s="82">
        <f t="shared" si="0"/>
        <v>0.57939176801798453</v>
      </c>
      <c r="J16" s="82">
        <f t="shared" si="1"/>
        <v>0.57939176801798453</v>
      </c>
      <c r="K16" s="82">
        <f t="shared" si="2"/>
        <v>0.33569482084700603</v>
      </c>
      <c r="L16" s="83">
        <f t="shared" si="3"/>
        <v>5.2463858029144564E-3</v>
      </c>
    </row>
    <row r="17" spans="1:12" x14ac:dyDescent="0.3">
      <c r="A17" s="26" t="s">
        <v>49</v>
      </c>
      <c r="B17" s="55">
        <v>0.15783860629245966</v>
      </c>
      <c r="D17" s="68">
        <v>43487</v>
      </c>
      <c r="E17" s="87">
        <v>110.5314178</v>
      </c>
      <c r="F17" s="20">
        <f t="shared" si="4"/>
        <v>110.85671229718722</v>
      </c>
      <c r="G17" s="82">
        <f t="shared" si="5"/>
        <v>0.60164680800453307</v>
      </c>
      <c r="H17" s="82">
        <f t="shared" si="6"/>
        <v>111.45835910519175</v>
      </c>
      <c r="I17" s="82">
        <f t="shared" si="0"/>
        <v>-0.92694130519174678</v>
      </c>
      <c r="J17" s="82">
        <f t="shared" si="1"/>
        <v>0.92694130519174678</v>
      </c>
      <c r="K17" s="82">
        <f t="shared" si="2"/>
        <v>0.85922018327057903</v>
      </c>
      <c r="L17" s="83">
        <f t="shared" si="3"/>
        <v>8.38622469196036E-3</v>
      </c>
    </row>
    <row r="18" spans="1:12" x14ac:dyDescent="0.3">
      <c r="A18" s="54" t="s">
        <v>129</v>
      </c>
      <c r="B18" s="57">
        <v>0.98999999999999988</v>
      </c>
      <c r="D18" s="68">
        <v>43488</v>
      </c>
      <c r="E18" s="87">
        <v>112.1853943</v>
      </c>
      <c r="F18" s="20">
        <f t="shared" si="4"/>
        <v>111.34353054640363</v>
      </c>
      <c r="G18" s="82">
        <f t="shared" si="5"/>
        <v>0.59016395212572093</v>
      </c>
      <c r="H18" s="82">
        <f t="shared" si="6"/>
        <v>111.93369449852935</v>
      </c>
      <c r="I18" s="82">
        <f t="shared" si="0"/>
        <v>0.25169980147065019</v>
      </c>
      <c r="J18" s="82">
        <f t="shared" si="1"/>
        <v>0.25169980147065019</v>
      </c>
      <c r="K18" s="82">
        <f t="shared" si="2"/>
        <v>6.3352790060364719E-2</v>
      </c>
      <c r="L18" s="83">
        <f t="shared" si="3"/>
        <v>2.2436058012825491E-3</v>
      </c>
    </row>
    <row r="19" spans="1:12" x14ac:dyDescent="0.3">
      <c r="A19" s="56" t="s">
        <v>81</v>
      </c>
      <c r="B19" s="29">
        <v>9.9999999999999985E-3</v>
      </c>
      <c r="D19" s="68">
        <v>43489</v>
      </c>
      <c r="E19" s="87">
        <v>108.6778183</v>
      </c>
      <c r="F19" s="20">
        <f t="shared" si="4"/>
        <v>111.95601026170058</v>
      </c>
      <c r="G19" s="82">
        <f t="shared" si="5"/>
        <v>0.59239552844284449</v>
      </c>
      <c r="H19" s="82">
        <f t="shared" si="6"/>
        <v>112.54840579014343</v>
      </c>
      <c r="I19" s="82">
        <f t="shared" si="0"/>
        <v>-3.8705874901434356</v>
      </c>
      <c r="J19" s="82">
        <f t="shared" si="1"/>
        <v>3.8705874901434356</v>
      </c>
      <c r="K19" s="82">
        <f t="shared" si="2"/>
        <v>14.981447518854861</v>
      </c>
      <c r="L19" s="83">
        <f t="shared" si="3"/>
        <v>3.5615248361527289E-2</v>
      </c>
    </row>
    <row r="20" spans="1:12" x14ac:dyDescent="0.3">
      <c r="A20" s="26" t="s">
        <v>50</v>
      </c>
      <c r="B20" s="55">
        <v>0.19101845494210187</v>
      </c>
      <c r="D20" s="68">
        <v>43490</v>
      </c>
      <c r="E20" s="87">
        <v>110.6454849</v>
      </c>
      <c r="F20" s="20">
        <f t="shared" si="4"/>
        <v>109.54526804275429</v>
      </c>
      <c r="G20" s="82">
        <f t="shared" si="5"/>
        <v>0.29208175370393041</v>
      </c>
      <c r="H20" s="82">
        <f t="shared" si="6"/>
        <v>109.83734979645821</v>
      </c>
      <c r="I20" s="82">
        <f t="shared" si="0"/>
        <v>0.80813510354178675</v>
      </c>
      <c r="J20" s="82">
        <f t="shared" si="1"/>
        <v>0.80813510354178675</v>
      </c>
      <c r="K20" s="82">
        <f t="shared" si="2"/>
        <v>0.65308234557649436</v>
      </c>
      <c r="L20" s="83">
        <f t="shared" si="3"/>
        <v>7.3038235972499839E-3</v>
      </c>
    </row>
    <row r="21" spans="1:12" x14ac:dyDescent="0.3">
      <c r="A21" s="54" t="s">
        <v>129</v>
      </c>
      <c r="B21" s="57">
        <v>0.98999999999999988</v>
      </c>
      <c r="D21" s="68">
        <v>43493</v>
      </c>
      <c r="E21" s="87">
        <v>110.55993650000001</v>
      </c>
      <c r="F21" s="20">
        <f t="shared" si="4"/>
        <v>110.86204062296315</v>
      </c>
      <c r="G21" s="82">
        <f t="shared" si="5"/>
        <v>0.39455083635442362</v>
      </c>
      <c r="H21" s="82">
        <f t="shared" si="6"/>
        <v>111.25659145931758</v>
      </c>
      <c r="I21" s="82">
        <f t="shared" si="0"/>
        <v>-0.69665495931756993</v>
      </c>
      <c r="J21" s="82">
        <f t="shared" si="1"/>
        <v>0.69665495931756993</v>
      </c>
      <c r="K21" s="82">
        <f t="shared" si="2"/>
        <v>0.48532813234176503</v>
      </c>
      <c r="L21" s="83">
        <f t="shared" si="3"/>
        <v>6.3011519486316806E-3</v>
      </c>
    </row>
    <row r="22" spans="1:12" x14ac:dyDescent="0.3">
      <c r="A22" s="56" t="s">
        <v>81</v>
      </c>
      <c r="B22" s="29">
        <v>9.9999999999999985E-3</v>
      </c>
      <c r="D22" s="68">
        <v>43494</v>
      </c>
      <c r="E22" s="87">
        <v>110.8355942</v>
      </c>
      <c r="F22" s="20">
        <f t="shared" si="4"/>
        <v>110.93070870908355</v>
      </c>
      <c r="G22" s="82">
        <f t="shared" si="5"/>
        <v>0.36196256133102095</v>
      </c>
      <c r="H22" s="82">
        <f t="shared" si="6"/>
        <v>111.29267127041457</v>
      </c>
      <c r="I22" s="82">
        <f t="shared" si="0"/>
        <v>-0.45707707041457013</v>
      </c>
      <c r="J22" s="82">
        <f t="shared" si="1"/>
        <v>0.45707707041457013</v>
      </c>
      <c r="K22" s="82">
        <f t="shared" si="2"/>
        <v>0.20891944829876591</v>
      </c>
      <c r="L22" s="83">
        <f t="shared" si="3"/>
        <v>4.1239195198411278E-3</v>
      </c>
    </row>
    <row r="23" spans="1:12" x14ac:dyDescent="0.3">
      <c r="A23" s="26" t="s">
        <v>51</v>
      </c>
      <c r="B23" s="130">
        <v>1.4623047180382924E-3</v>
      </c>
      <c r="D23" s="68">
        <v>43495</v>
      </c>
      <c r="E23" s="87">
        <v>112.61315159999999</v>
      </c>
      <c r="F23" s="20">
        <f t="shared" si="4"/>
        <v>111.48067572906483</v>
      </c>
      <c r="G23" s="82">
        <f t="shared" si="5"/>
        <v>0.380763007196047</v>
      </c>
      <c r="H23" s="82">
        <f t="shared" si="6"/>
        <v>111.86143873626088</v>
      </c>
      <c r="I23" s="82">
        <f t="shared" si="0"/>
        <v>0.75171286373911528</v>
      </c>
      <c r="J23" s="82">
        <f t="shared" si="1"/>
        <v>0.75171286373911528</v>
      </c>
      <c r="K23" s="82">
        <f t="shared" si="2"/>
        <v>0.56507222951086167</v>
      </c>
      <c r="L23" s="83">
        <f t="shared" si="3"/>
        <v>6.6751782812116533E-3</v>
      </c>
    </row>
    <row r="24" spans="1:12" x14ac:dyDescent="0.3">
      <c r="A24" s="54" t="s">
        <v>129</v>
      </c>
      <c r="B24" s="57">
        <v>0.98999999999999988</v>
      </c>
      <c r="D24" s="68">
        <v>43496</v>
      </c>
      <c r="E24" s="87">
        <v>113.1359558</v>
      </c>
      <c r="F24" s="20">
        <f t="shared" si="4"/>
        <v>113.02232284575683</v>
      </c>
      <c r="G24" s="82">
        <f t="shared" si="5"/>
        <v>0.49685141814564276</v>
      </c>
      <c r="H24" s="82">
        <f t="shared" si="6"/>
        <v>113.51917426390247</v>
      </c>
      <c r="I24" s="82">
        <f t="shared" si="0"/>
        <v>-0.38321846390246606</v>
      </c>
      <c r="J24" s="82">
        <f t="shared" si="1"/>
        <v>0.38321846390246606</v>
      </c>
      <c r="K24" s="82">
        <f t="shared" si="2"/>
        <v>0.14685639107576567</v>
      </c>
      <c r="L24" s="83">
        <f t="shared" si="3"/>
        <v>3.3872384883539036E-3</v>
      </c>
    </row>
    <row r="25" spans="1:12" x14ac:dyDescent="0.3">
      <c r="A25" s="56" t="s">
        <v>81</v>
      </c>
      <c r="B25" s="29">
        <v>9.9999999999999985E-3</v>
      </c>
      <c r="D25" s="68">
        <v>43497</v>
      </c>
      <c r="E25" s="87">
        <v>108.6493073</v>
      </c>
      <c r="F25" s="20">
        <f t="shared" si="4"/>
        <v>112.63610723451652</v>
      </c>
      <c r="G25" s="82">
        <f t="shared" si="5"/>
        <v>0.40854471520704677</v>
      </c>
      <c r="H25" s="82">
        <f t="shared" si="6"/>
        <v>113.04465194972356</v>
      </c>
      <c r="I25" s="82">
        <f t="shared" si="0"/>
        <v>-4.3953446497235547</v>
      </c>
      <c r="J25" s="82">
        <f t="shared" si="1"/>
        <v>4.3953446497235547</v>
      </c>
      <c r="K25" s="82">
        <f t="shared" si="2"/>
        <v>19.319054589853476</v>
      </c>
      <c r="L25" s="83">
        <f t="shared" si="3"/>
        <v>4.0454419443165232E-2</v>
      </c>
    </row>
    <row r="26" spans="1:12" x14ac:dyDescent="0.3">
      <c r="D26" s="68">
        <v>43500</v>
      </c>
      <c r="E26" s="87">
        <v>107.1093979</v>
      </c>
      <c r="F26" s="20">
        <f t="shared" si="4"/>
        <v>108.66816119216566</v>
      </c>
      <c r="G26" s="82">
        <f t="shared" si="5"/>
        <v>-2.9104360548743935E-2</v>
      </c>
      <c r="H26" s="82">
        <f t="shared" si="6"/>
        <v>108.63905683161691</v>
      </c>
      <c r="I26" s="82">
        <f t="shared" si="0"/>
        <v>-1.5296589316169076</v>
      </c>
      <c r="J26" s="82">
        <f t="shared" si="1"/>
        <v>1.5296589316169076</v>
      </c>
      <c r="K26" s="82">
        <f t="shared" si="2"/>
        <v>2.3398564470753791</v>
      </c>
      <c r="L26" s="83">
        <f t="shared" si="3"/>
        <v>1.4281276541625556E-2</v>
      </c>
    </row>
    <row r="27" spans="1:12" x14ac:dyDescent="0.3">
      <c r="D27" s="68">
        <v>43501</v>
      </c>
      <c r="E27" s="87">
        <v>109.9515686</v>
      </c>
      <c r="F27" s="20">
        <f t="shared" si="4"/>
        <v>107.65454855156102</v>
      </c>
      <c r="G27" s="82">
        <f t="shared" si="5"/>
        <v>-0.12755518855433298</v>
      </c>
      <c r="H27" s="82">
        <f t="shared" si="6"/>
        <v>107.52699336300668</v>
      </c>
      <c r="I27" s="82">
        <f t="shared" si="0"/>
        <v>2.42457523699332</v>
      </c>
      <c r="J27" s="82">
        <f t="shared" si="1"/>
        <v>2.42457523699332</v>
      </c>
      <c r="K27" s="82">
        <f t="shared" si="2"/>
        <v>5.8785650798412137</v>
      </c>
      <c r="L27" s="83">
        <f t="shared" si="3"/>
        <v>2.2051301931069675E-2</v>
      </c>
    </row>
    <row r="28" spans="1:12" x14ac:dyDescent="0.3">
      <c r="D28" s="68">
        <v>43502</v>
      </c>
      <c r="E28" s="87">
        <v>109.09606170000001</v>
      </c>
      <c r="F28" s="20">
        <f t="shared" si="4"/>
        <v>109.67842306915654</v>
      </c>
      <c r="G28" s="82">
        <f t="shared" si="5"/>
        <v>8.7587782060651931E-2</v>
      </c>
      <c r="H28" s="82">
        <f t="shared" si="6"/>
        <v>109.76601085121719</v>
      </c>
      <c r="I28" s="82">
        <f t="shared" si="0"/>
        <v>-0.66994915121718179</v>
      </c>
      <c r="J28" s="82">
        <f t="shared" si="1"/>
        <v>0.66994915121718179</v>
      </c>
      <c r="K28" s="82">
        <f t="shared" si="2"/>
        <v>0.44883186521662233</v>
      </c>
      <c r="L28" s="83">
        <f t="shared" si="3"/>
        <v>6.1409105038040231E-3</v>
      </c>
    </row>
    <row r="29" spans="1:12" x14ac:dyDescent="0.3">
      <c r="D29" s="68">
        <v>43503</v>
      </c>
      <c r="E29" s="87">
        <v>107.88885500000001</v>
      </c>
      <c r="F29" s="20">
        <f t="shared" si="4"/>
        <v>108.92469058564853</v>
      </c>
      <c r="G29" s="82">
        <f t="shared" si="5"/>
        <v>3.4557555037864618E-3</v>
      </c>
      <c r="H29" s="82">
        <f t="shared" si="6"/>
        <v>108.92814634115233</v>
      </c>
      <c r="I29" s="82">
        <f t="shared" si="0"/>
        <v>-1.039291341152321</v>
      </c>
      <c r="J29" s="82">
        <f t="shared" si="1"/>
        <v>1.039291341152321</v>
      </c>
      <c r="K29" s="82">
        <f t="shared" si="2"/>
        <v>1.0801264917941902</v>
      </c>
      <c r="L29" s="83">
        <f t="shared" si="3"/>
        <v>9.6329814710919021E-3</v>
      </c>
    </row>
    <row r="30" spans="1:12" x14ac:dyDescent="0.3">
      <c r="D30" s="68">
        <v>43504</v>
      </c>
      <c r="E30" s="87">
        <v>107.28050229999999</v>
      </c>
      <c r="F30" s="20">
        <f t="shared" si="4"/>
        <v>107.76994906440305</v>
      </c>
      <c r="G30" s="82">
        <f t="shared" si="5"/>
        <v>-0.11236397217114055</v>
      </c>
      <c r="H30" s="82">
        <f t="shared" si="6"/>
        <v>107.65758509223191</v>
      </c>
      <c r="I30" s="82">
        <f t="shared" si="0"/>
        <v>-0.3770827922319171</v>
      </c>
      <c r="J30" s="82">
        <f t="shared" si="1"/>
        <v>0.3770827922319171</v>
      </c>
      <c r="K30" s="82">
        <f t="shared" si="2"/>
        <v>0.14219143219741914</v>
      </c>
      <c r="L30" s="83">
        <f t="shared" si="3"/>
        <v>3.5149238132521042E-3</v>
      </c>
    </row>
    <row r="31" spans="1:12" x14ac:dyDescent="0.3">
      <c r="D31" s="68">
        <v>43507</v>
      </c>
      <c r="E31" s="87">
        <v>106.84323879999999</v>
      </c>
      <c r="F31" s="20">
        <f t="shared" si="4"/>
        <v>107.10315842226309</v>
      </c>
      <c r="G31" s="82">
        <f t="shared" si="5"/>
        <v>-0.1678066391680223</v>
      </c>
      <c r="H31" s="82">
        <f t="shared" si="6"/>
        <v>106.93535178309507</v>
      </c>
      <c r="I31" s="82">
        <f t="shared" si="0"/>
        <v>-9.2112983095077539E-2</v>
      </c>
      <c r="J31" s="82">
        <f t="shared" si="1"/>
        <v>9.2112983095077539E-2</v>
      </c>
      <c r="K31" s="82">
        <f t="shared" si="2"/>
        <v>8.4848016546740408E-3</v>
      </c>
      <c r="L31" s="83">
        <f t="shared" si="3"/>
        <v>8.6213207433278921E-4</v>
      </c>
    </row>
    <row r="32" spans="1:12" x14ac:dyDescent="0.3">
      <c r="D32" s="68">
        <v>43508</v>
      </c>
      <c r="E32" s="87">
        <v>108.66831209999999</v>
      </c>
      <c r="F32" s="20">
        <f t="shared" si="4"/>
        <v>107.07400814866558</v>
      </c>
      <c r="G32" s="82">
        <f t="shared" si="5"/>
        <v>-0.15394100261097093</v>
      </c>
      <c r="H32" s="82">
        <f t="shared" si="6"/>
        <v>106.92006714605461</v>
      </c>
      <c r="I32" s="82">
        <f t="shared" si="0"/>
        <v>1.7482449539453881</v>
      </c>
      <c r="J32" s="82">
        <f t="shared" si="1"/>
        <v>1.7482449539453881</v>
      </c>
      <c r="K32" s="82">
        <f t="shared" si="2"/>
        <v>3.0563604189955123</v>
      </c>
      <c r="L32" s="83">
        <f t="shared" si="3"/>
        <v>1.6087900144584912E-2</v>
      </c>
    </row>
    <row r="33" spans="4:12" x14ac:dyDescent="0.3">
      <c r="D33" s="68">
        <v>43509</v>
      </c>
      <c r="E33" s="87">
        <v>106.74817659999999</v>
      </c>
      <c r="F33" s="20">
        <f t="shared" si="4"/>
        <v>108.16113219791123</v>
      </c>
      <c r="G33" s="82">
        <f t="shared" si="5"/>
        <v>-2.9834497425309331E-2</v>
      </c>
      <c r="H33" s="82">
        <f t="shared" si="6"/>
        <v>108.13129770048592</v>
      </c>
      <c r="I33" s="82">
        <f t="shared" si="0"/>
        <v>-1.3831211004859227</v>
      </c>
      <c r="J33" s="82">
        <f t="shared" si="1"/>
        <v>1.3831211004859227</v>
      </c>
      <c r="K33" s="82">
        <f t="shared" si="2"/>
        <v>1.9130239786093899</v>
      </c>
      <c r="L33" s="83">
        <f t="shared" si="3"/>
        <v>1.2956859260169535E-2</v>
      </c>
    </row>
    <row r="34" spans="4:12" x14ac:dyDescent="0.3">
      <c r="D34" s="68">
        <v>43510</v>
      </c>
      <c r="E34" s="87">
        <v>105.8831711</v>
      </c>
      <c r="F34" s="20">
        <f t="shared" si="4"/>
        <v>106.55130790205975</v>
      </c>
      <c r="G34" s="82">
        <f t="shared" si="5"/>
        <v>-0.1878334772679266</v>
      </c>
      <c r="H34" s="82">
        <f t="shared" si="6"/>
        <v>106.36347442479182</v>
      </c>
      <c r="I34" s="82">
        <f t="shared" si="0"/>
        <v>-0.48030332479181936</v>
      </c>
      <c r="J34" s="82">
        <f t="shared" si="1"/>
        <v>0.48030332479181936</v>
      </c>
      <c r="K34" s="82">
        <f t="shared" si="2"/>
        <v>0.23069128380607593</v>
      </c>
      <c r="L34" s="83">
        <f t="shared" si="3"/>
        <v>4.5361630162946585E-3</v>
      </c>
    </row>
    <row r="35" spans="4:12" x14ac:dyDescent="0.3">
      <c r="D35" s="68">
        <v>43511</v>
      </c>
      <c r="E35" s="87">
        <v>107.223465</v>
      </c>
      <c r="F35" s="20">
        <f t="shared" si="4"/>
        <v>106.00096309818566</v>
      </c>
      <c r="G35" s="82">
        <f t="shared" si="5"/>
        <v>-0.22408460992854223</v>
      </c>
      <c r="H35" s="82">
        <f t="shared" si="6"/>
        <v>105.77687848825713</v>
      </c>
      <c r="I35" s="82">
        <f t="shared" si="0"/>
        <v>1.4465865117428791</v>
      </c>
      <c r="J35" s="82">
        <f t="shared" si="1"/>
        <v>1.4465865117428791</v>
      </c>
      <c r="K35" s="82">
        <f t="shared" si="2"/>
        <v>2.0926125359564307</v>
      </c>
      <c r="L35" s="83">
        <f t="shared" si="3"/>
        <v>1.3491324046866785E-2</v>
      </c>
    </row>
    <row r="36" spans="4:12" x14ac:dyDescent="0.3">
      <c r="D36" s="68">
        <v>43515</v>
      </c>
      <c r="E36" s="87">
        <v>108.88694</v>
      </c>
      <c r="F36" s="20">
        <f t="shared" si="4"/>
        <v>107.37689231205718</v>
      </c>
      <c r="G36" s="82">
        <f t="shared" si="5"/>
        <v>-6.4083227548536487E-2</v>
      </c>
      <c r="H36" s="82">
        <f t="shared" si="6"/>
        <v>107.31280908450864</v>
      </c>
      <c r="I36" s="82">
        <f t="shared" si="0"/>
        <v>1.5741309154913523</v>
      </c>
      <c r="J36" s="82">
        <f t="shared" si="1"/>
        <v>1.5741309154913523</v>
      </c>
      <c r="K36" s="82">
        <f t="shared" si="2"/>
        <v>2.4778881391056431</v>
      </c>
      <c r="L36" s="83">
        <f t="shared" si="3"/>
        <v>1.4456563068916736E-2</v>
      </c>
    </row>
    <row r="37" spans="4:12" x14ac:dyDescent="0.3">
      <c r="D37" s="68">
        <v>43516</v>
      </c>
      <c r="E37" s="87">
        <v>109.52382660000001</v>
      </c>
      <c r="F37" s="20">
        <f t="shared" si="4"/>
        <v>108.96305073796117</v>
      </c>
      <c r="G37" s="82">
        <f t="shared" si="5"/>
        <v>0.10094093779671603</v>
      </c>
      <c r="H37" s="82">
        <f t="shared" si="6"/>
        <v>109.06399167575789</v>
      </c>
      <c r="I37" s="82">
        <f t="shared" si="0"/>
        <v>0.45983492424211647</v>
      </c>
      <c r="J37" s="82">
        <f t="shared" si="1"/>
        <v>0.45983492424211647</v>
      </c>
      <c r="K37" s="82">
        <f t="shared" si="2"/>
        <v>0.21144815755275301</v>
      </c>
      <c r="L37" s="83">
        <f t="shared" si="3"/>
        <v>4.1984921319587684E-3</v>
      </c>
    </row>
    <row r="38" spans="4:12" x14ac:dyDescent="0.3">
      <c r="D38" s="68">
        <v>43517</v>
      </c>
      <c r="E38" s="87">
        <v>109.41925809999999</v>
      </c>
      <c r="F38" s="20">
        <f t="shared" si="4"/>
        <v>109.58366565023739</v>
      </c>
      <c r="G38" s="82">
        <f t="shared" si="5"/>
        <v>0.15290833524466685</v>
      </c>
      <c r="H38" s="82">
        <f t="shared" si="6"/>
        <v>109.73657398548205</v>
      </c>
      <c r="I38" s="82">
        <f t="shared" si="0"/>
        <v>-0.31731588548205991</v>
      </c>
      <c r="J38" s="82">
        <f t="shared" si="1"/>
        <v>0.31731588548205991</v>
      </c>
      <c r="K38" s="82">
        <f t="shared" si="2"/>
        <v>0.10068937117926376</v>
      </c>
      <c r="L38" s="83">
        <f t="shared" si="3"/>
        <v>2.9000003380763185E-3</v>
      </c>
    </row>
    <row r="39" spans="4:12" x14ac:dyDescent="0.3">
      <c r="D39" s="68">
        <v>43518</v>
      </c>
      <c r="E39" s="87">
        <v>110.1702042</v>
      </c>
      <c r="F39" s="20">
        <f t="shared" si="4"/>
        <v>109.69177398819573</v>
      </c>
      <c r="G39" s="82">
        <f t="shared" si="5"/>
        <v>0.14842833551603438</v>
      </c>
      <c r="H39" s="82">
        <f t="shared" si="6"/>
        <v>109.84020232371176</v>
      </c>
      <c r="I39" s="82">
        <f t="shared" si="0"/>
        <v>0.33000187628823596</v>
      </c>
      <c r="J39" s="82">
        <f t="shared" si="1"/>
        <v>0.33000187628823596</v>
      </c>
      <c r="K39" s="82">
        <f t="shared" si="2"/>
        <v>0.10890123835375619</v>
      </c>
      <c r="L39" s="83">
        <f t="shared" si="3"/>
        <v>2.9953822695032817E-3</v>
      </c>
    </row>
    <row r="40" spans="4:12" x14ac:dyDescent="0.3">
      <c r="D40" s="68">
        <v>43521</v>
      </c>
      <c r="E40" s="87">
        <v>113.50668330000001</v>
      </c>
      <c r="F40" s="20">
        <f t="shared" si="4"/>
        <v>110.95624268841283</v>
      </c>
      <c r="G40" s="82">
        <f t="shared" si="5"/>
        <v>0.26003237198614038</v>
      </c>
      <c r="H40" s="82">
        <f t="shared" si="6"/>
        <v>111.21627506039897</v>
      </c>
      <c r="I40" s="82">
        <f t="shared" si="0"/>
        <v>2.2904082396010352</v>
      </c>
      <c r="J40" s="82">
        <f t="shared" si="1"/>
        <v>2.2904082396010352</v>
      </c>
      <c r="K40" s="82">
        <f t="shared" si="2"/>
        <v>5.2459699040323136</v>
      </c>
      <c r="L40" s="83">
        <f t="shared" si="3"/>
        <v>2.0178620086602733E-2</v>
      </c>
    </row>
    <row r="41" spans="4:12" x14ac:dyDescent="0.3">
      <c r="D41" s="68">
        <v>43522</v>
      </c>
      <c r="E41" s="87">
        <v>116.1112213</v>
      </c>
      <c r="F41" s="20">
        <f t="shared" si="4"/>
        <v>114.23561679758892</v>
      </c>
      <c r="G41" s="82">
        <f t="shared" si="5"/>
        <v>0.56196654570513527</v>
      </c>
      <c r="H41" s="82">
        <f t="shared" si="6"/>
        <v>114.79758334329405</v>
      </c>
      <c r="I41" s="82">
        <f t="shared" si="0"/>
        <v>1.3136379567059464</v>
      </c>
      <c r="J41" s="82">
        <f t="shared" si="1"/>
        <v>1.3136379567059464</v>
      </c>
      <c r="K41" s="82">
        <f t="shared" si="2"/>
        <v>1.725644681298574</v>
      </c>
      <c r="L41" s="83">
        <f t="shared" si="3"/>
        <v>1.1313617598697555E-2</v>
      </c>
    </row>
    <row r="42" spans="4:12" x14ac:dyDescent="0.3">
      <c r="D42" s="68">
        <v>43523</v>
      </c>
      <c r="E42" s="87">
        <v>115.32225800000001</v>
      </c>
      <c r="F42" s="20">
        <f t="shared" si="4"/>
        <v>116.4030018765641</v>
      </c>
      <c r="G42" s="82">
        <f t="shared" si="5"/>
        <v>0.72250839903214048</v>
      </c>
      <c r="H42" s="82">
        <f t="shared" si="6"/>
        <v>117.12551027559624</v>
      </c>
      <c r="I42" s="82">
        <f t="shared" si="0"/>
        <v>-1.8032522755962361</v>
      </c>
      <c r="J42" s="82">
        <f t="shared" si="1"/>
        <v>1.8032522755962361</v>
      </c>
      <c r="K42" s="82">
        <f t="shared" si="2"/>
        <v>3.2517187694430039</v>
      </c>
      <c r="L42" s="83">
        <f t="shared" si="3"/>
        <v>1.5636636906608575E-2</v>
      </c>
    </row>
    <row r="43" spans="4:12" x14ac:dyDescent="0.3">
      <c r="D43" s="68">
        <v>43524</v>
      </c>
      <c r="E43" s="87">
        <v>115.3982925</v>
      </c>
      <c r="F43" s="20">
        <f t="shared" si="4"/>
        <v>115.91547161922571</v>
      </c>
      <c r="G43" s="82">
        <f t="shared" si="5"/>
        <v>0.60150453339508725</v>
      </c>
      <c r="H43" s="82">
        <f t="shared" si="6"/>
        <v>116.5169761526208</v>
      </c>
      <c r="I43" s="82">
        <f t="shared" si="0"/>
        <v>-1.1186836526208026</v>
      </c>
      <c r="J43" s="82">
        <f t="shared" si="1"/>
        <v>1.1186836526208026</v>
      </c>
      <c r="K43" s="82">
        <f t="shared" si="2"/>
        <v>1.2514531146410206</v>
      </c>
      <c r="L43" s="83">
        <f t="shared" si="3"/>
        <v>9.6941092314758691E-3</v>
      </c>
    </row>
    <row r="44" spans="4:12" x14ac:dyDescent="0.3">
      <c r="D44" s="68">
        <v>43525</v>
      </c>
      <c r="E44" s="87">
        <v>117.0807877</v>
      </c>
      <c r="F44" s="20">
        <f t="shared" si="4"/>
        <v>116.21599516671607</v>
      </c>
      <c r="G44" s="82">
        <f t="shared" si="5"/>
        <v>0.57140643480461417</v>
      </c>
      <c r="H44" s="82">
        <f t="shared" si="6"/>
        <v>116.78740160152068</v>
      </c>
      <c r="I44" s="82">
        <f t="shared" si="0"/>
        <v>0.29338609847931707</v>
      </c>
      <c r="J44" s="82">
        <f t="shared" si="1"/>
        <v>0.29338609847931707</v>
      </c>
      <c r="K44" s="82">
        <f t="shared" si="2"/>
        <v>8.6075402780915536E-2</v>
      </c>
      <c r="L44" s="83">
        <f t="shared" si="3"/>
        <v>2.5058432236642449E-3</v>
      </c>
    </row>
    <row r="45" spans="4:12" x14ac:dyDescent="0.3">
      <c r="D45" s="68">
        <v>43528</v>
      </c>
      <c r="E45" s="87">
        <v>116.1967697</v>
      </c>
      <c r="F45" s="20">
        <f t="shared" si="4"/>
        <v>117.3611092478437</v>
      </c>
      <c r="G45" s="82">
        <f t="shared" si="5"/>
        <v>0.62877719943691579</v>
      </c>
      <c r="H45" s="82">
        <f t="shared" si="6"/>
        <v>117.98988644728061</v>
      </c>
      <c r="I45" s="82">
        <f t="shared" si="0"/>
        <v>-1.7931167472806067</v>
      </c>
      <c r="J45" s="82">
        <f t="shared" si="1"/>
        <v>1.7931167472806067</v>
      </c>
      <c r="K45" s="82">
        <f t="shared" si="2"/>
        <v>3.215267669378183</v>
      </c>
      <c r="L45" s="83">
        <f t="shared" si="3"/>
        <v>1.5431726302806217E-2</v>
      </c>
    </row>
    <row r="46" spans="4:12" x14ac:dyDescent="0.3">
      <c r="D46" s="68">
        <v>43529</v>
      </c>
      <c r="E46" s="87">
        <v>116.4629211</v>
      </c>
      <c r="F46" s="20">
        <f t="shared" si="4"/>
        <v>116.75302173954955</v>
      </c>
      <c r="G46" s="82">
        <f t="shared" si="5"/>
        <v>0.50509072866380955</v>
      </c>
      <c r="H46" s="82">
        <f t="shared" si="6"/>
        <v>117.25811246821337</v>
      </c>
      <c r="I46" s="82">
        <f t="shared" si="0"/>
        <v>-0.79519136821336645</v>
      </c>
      <c r="J46" s="82">
        <f t="shared" si="1"/>
        <v>0.79519136821336645</v>
      </c>
      <c r="K46" s="82">
        <f t="shared" si="2"/>
        <v>0.6323293120810457</v>
      </c>
      <c r="L46" s="83">
        <f t="shared" si="3"/>
        <v>6.8278501063062077E-3</v>
      </c>
    </row>
    <row r="47" spans="4:12" x14ac:dyDescent="0.3">
      <c r="D47" s="68">
        <v>43530</v>
      </c>
      <c r="E47" s="87">
        <v>117.0617752</v>
      </c>
      <c r="F47" s="20">
        <f t="shared" si="4"/>
        <v>116.98676450293107</v>
      </c>
      <c r="G47" s="82">
        <f t="shared" si="5"/>
        <v>0.47795593213557996</v>
      </c>
      <c r="H47" s="82">
        <f t="shared" si="6"/>
        <v>117.46472043506665</v>
      </c>
      <c r="I47" s="82">
        <f t="shared" si="0"/>
        <v>-0.40294523506665314</v>
      </c>
      <c r="J47" s="82">
        <f t="shared" si="1"/>
        <v>0.40294523506665314</v>
      </c>
      <c r="K47" s="82">
        <f t="shared" si="2"/>
        <v>0.16236486246292037</v>
      </c>
      <c r="L47" s="83">
        <f t="shared" si="3"/>
        <v>3.4421589317112384E-3</v>
      </c>
    </row>
    <row r="48" spans="4:12" x14ac:dyDescent="0.3">
      <c r="D48" s="68">
        <v>43531</v>
      </c>
      <c r="E48" s="87">
        <v>114.6948776</v>
      </c>
      <c r="F48" s="20">
        <f t="shared" si="4"/>
        <v>116.97076042570848</v>
      </c>
      <c r="G48" s="82">
        <f t="shared" si="5"/>
        <v>0.42855993119976299</v>
      </c>
      <c r="H48" s="82">
        <f t="shared" si="6"/>
        <v>117.39932035690823</v>
      </c>
      <c r="I48" s="82">
        <f t="shared" si="0"/>
        <v>-2.7044427569082359</v>
      </c>
      <c r="J48" s="82">
        <f t="shared" si="1"/>
        <v>2.7044427569082359</v>
      </c>
      <c r="K48" s="82">
        <f t="shared" si="2"/>
        <v>7.3140106253934194</v>
      </c>
      <c r="L48" s="83">
        <f t="shared" si="3"/>
        <v>2.3579455451707428E-2</v>
      </c>
    </row>
    <row r="49" spans="4:12" x14ac:dyDescent="0.3">
      <c r="D49" s="68">
        <v>43532</v>
      </c>
      <c r="E49" s="87">
        <v>112.81276699999999</v>
      </c>
      <c r="F49" s="20">
        <f t="shared" si="4"/>
        <v>114.66130342495981</v>
      </c>
      <c r="G49" s="82">
        <f t="shared" si="5"/>
        <v>0.15475823800492017</v>
      </c>
      <c r="H49" s="82">
        <f t="shared" si="6"/>
        <v>114.81606166296473</v>
      </c>
      <c r="I49" s="82">
        <f t="shared" si="0"/>
        <v>-2.0032946629647341</v>
      </c>
      <c r="J49" s="82">
        <f t="shared" si="1"/>
        <v>2.0032946629647341</v>
      </c>
      <c r="K49" s="82">
        <f t="shared" si="2"/>
        <v>4.0131895066629877</v>
      </c>
      <c r="L49" s="83">
        <f t="shared" si="3"/>
        <v>1.7757694596434587E-2</v>
      </c>
    </row>
    <row r="50" spans="4:12" x14ac:dyDescent="0.3">
      <c r="D50" s="68">
        <v>43535</v>
      </c>
      <c r="E50" s="87">
        <v>113.96294399999999</v>
      </c>
      <c r="F50" s="20">
        <f t="shared" si="4"/>
        <v>113.16660899040394</v>
      </c>
      <c r="G50" s="82">
        <f t="shared" si="5"/>
        <v>-1.0187029251158608E-2</v>
      </c>
      <c r="H50" s="82">
        <f t="shared" si="6"/>
        <v>113.15642196115279</v>
      </c>
      <c r="I50" s="82">
        <f t="shared" si="0"/>
        <v>0.80652203884720564</v>
      </c>
      <c r="J50" s="82">
        <f t="shared" si="1"/>
        <v>0.80652203884720564</v>
      </c>
      <c r="K50" s="82">
        <f t="shared" si="2"/>
        <v>0.65047779914625348</v>
      </c>
      <c r="L50" s="83">
        <f t="shared" si="3"/>
        <v>7.0770551421276522E-3</v>
      </c>
    </row>
    <row r="51" spans="4:12" x14ac:dyDescent="0.3">
      <c r="D51" s="68">
        <v>43536</v>
      </c>
      <c r="E51" s="87">
        <v>113.4401321</v>
      </c>
      <c r="F51" s="20">
        <f t="shared" si="4"/>
        <v>113.85023199659908</v>
      </c>
      <c r="G51" s="82">
        <f t="shared" si="5"/>
        <v>5.9193974293470668E-2</v>
      </c>
      <c r="H51" s="82">
        <f t="shared" si="6"/>
        <v>113.90942597089254</v>
      </c>
      <c r="I51" s="82">
        <f t="shared" si="0"/>
        <v>-0.46929387089254249</v>
      </c>
      <c r="J51" s="82">
        <f t="shared" si="1"/>
        <v>0.46929387089254249</v>
      </c>
      <c r="K51" s="82">
        <f t="shared" si="2"/>
        <v>0.22023673725730633</v>
      </c>
      <c r="L51" s="83">
        <f t="shared" si="3"/>
        <v>4.1369298695707575E-3</v>
      </c>
    </row>
    <row r="52" spans="4:12" x14ac:dyDescent="0.3">
      <c r="D52" s="68">
        <v>43537</v>
      </c>
      <c r="E52" s="87">
        <v>110.27477260000001</v>
      </c>
      <c r="F52" s="20">
        <f t="shared" si="4"/>
        <v>112.85441537943478</v>
      </c>
      <c r="G52" s="82">
        <f t="shared" si="5"/>
        <v>-4.6307084852305842E-2</v>
      </c>
      <c r="H52" s="82">
        <f t="shared" si="6"/>
        <v>112.80810829458248</v>
      </c>
      <c r="I52" s="82">
        <f t="shared" si="0"/>
        <v>-2.5333356945824761</v>
      </c>
      <c r="J52" s="82">
        <f t="shared" si="1"/>
        <v>2.5333356945824761</v>
      </c>
      <c r="K52" s="82">
        <f t="shared" si="2"/>
        <v>6.4177897414456764</v>
      </c>
      <c r="L52" s="83">
        <f t="shared" si="3"/>
        <v>2.2972939638439806E-2</v>
      </c>
    </row>
    <row r="53" spans="4:12" x14ac:dyDescent="0.3">
      <c r="D53" s="68">
        <v>43538</v>
      </c>
      <c r="E53" s="87">
        <v>114.4001999</v>
      </c>
      <c r="F53" s="20">
        <f t="shared" si="4"/>
        <v>111.06281239211818</v>
      </c>
      <c r="G53" s="82">
        <f t="shared" si="5"/>
        <v>-0.22083667509873611</v>
      </c>
      <c r="H53" s="82">
        <f t="shared" si="6"/>
        <v>110.84197571701944</v>
      </c>
      <c r="I53" s="82">
        <f t="shared" si="0"/>
        <v>3.5582241829805668</v>
      </c>
      <c r="J53" s="82">
        <f t="shared" si="1"/>
        <v>3.5582241829805668</v>
      </c>
      <c r="K53" s="82">
        <f t="shared" si="2"/>
        <v>12.660959336347721</v>
      </c>
      <c r="L53" s="83">
        <f t="shared" si="3"/>
        <v>3.1103303893619916E-2</v>
      </c>
    </row>
    <row r="54" spans="4:12" x14ac:dyDescent="0.3">
      <c r="D54" s="68">
        <v>43539</v>
      </c>
      <c r="E54" s="87">
        <v>114.45724490000001</v>
      </c>
      <c r="F54" s="20">
        <f t="shared" si="4"/>
        <v>114.23493955992103</v>
      </c>
      <c r="G54" s="82">
        <f t="shared" si="5"/>
        <v>0.11845970919142312</v>
      </c>
      <c r="H54" s="82">
        <f t="shared" si="6"/>
        <v>114.35339926911246</v>
      </c>
      <c r="I54" s="82">
        <f t="shared" si="0"/>
        <v>0.10384563088754817</v>
      </c>
      <c r="J54" s="82">
        <f t="shared" si="1"/>
        <v>0.10384563088754817</v>
      </c>
      <c r="K54" s="82">
        <f t="shared" si="2"/>
        <v>1.0783915054432899E-2</v>
      </c>
      <c r="L54" s="83">
        <f t="shared" si="3"/>
        <v>9.0728752887837653E-4</v>
      </c>
    </row>
    <row r="55" spans="4:12" x14ac:dyDescent="0.3">
      <c r="D55" s="68">
        <v>43542</v>
      </c>
      <c r="E55" s="87">
        <v>112.2519302</v>
      </c>
      <c r="F55" s="20">
        <f t="shared" si="4"/>
        <v>114.11094972735314</v>
      </c>
      <c r="G55" s="82">
        <f t="shared" si="5"/>
        <v>9.4214755015492146E-2</v>
      </c>
      <c r="H55" s="82">
        <f t="shared" si="6"/>
        <v>114.20516448236863</v>
      </c>
      <c r="I55" s="82">
        <f t="shared" si="0"/>
        <v>-1.9532342823686264</v>
      </c>
      <c r="J55" s="82">
        <f t="shared" si="1"/>
        <v>1.9532342823686264</v>
      </c>
      <c r="K55" s="82">
        <f t="shared" si="2"/>
        <v>3.8151241618200831</v>
      </c>
      <c r="L55" s="83">
        <f t="shared" si="3"/>
        <v>1.740045163489426E-2</v>
      </c>
    </row>
    <row r="56" spans="4:12" x14ac:dyDescent="0.3">
      <c r="D56" s="68">
        <v>43543</v>
      </c>
      <c r="E56" s="87">
        <v>113.2120056</v>
      </c>
      <c r="F56" s="20">
        <f t="shared" si="4"/>
        <v>112.5193170840124</v>
      </c>
      <c r="G56" s="82">
        <f t="shared" si="5"/>
        <v>-7.436998482013156E-2</v>
      </c>
      <c r="H56" s="82">
        <f t="shared" si="6"/>
        <v>112.44494709919226</v>
      </c>
      <c r="I56" s="82">
        <f t="shared" si="0"/>
        <v>0.7670585008077353</v>
      </c>
      <c r="J56" s="82">
        <f t="shared" si="1"/>
        <v>0.7670585008077353</v>
      </c>
      <c r="K56" s="82">
        <f t="shared" si="2"/>
        <v>0.58837874366141041</v>
      </c>
      <c r="L56" s="83">
        <f t="shared" si="3"/>
        <v>6.7754165889252239E-3</v>
      </c>
    </row>
    <row r="57" spans="4:12" x14ac:dyDescent="0.3">
      <c r="D57" s="68">
        <v>43544</v>
      </c>
      <c r="E57" s="87">
        <v>113.9914551</v>
      </c>
      <c r="F57" s="20">
        <f t="shared" si="4"/>
        <v>113.30839951214389</v>
      </c>
      <c r="G57" s="82">
        <f t="shared" si="5"/>
        <v>1.1975256475030935E-2</v>
      </c>
      <c r="H57" s="82">
        <f t="shared" si="6"/>
        <v>113.32037476861892</v>
      </c>
      <c r="I57" s="82">
        <f t="shared" si="0"/>
        <v>0.67108033138107714</v>
      </c>
      <c r="J57" s="82">
        <f t="shared" si="1"/>
        <v>0.67108033138107714</v>
      </c>
      <c r="K57" s="82">
        <f t="shared" si="2"/>
        <v>0.4503488111665363</v>
      </c>
      <c r="L57" s="83">
        <f t="shared" si="3"/>
        <v>5.8871108434607319E-3</v>
      </c>
    </row>
    <row r="58" spans="4:12" x14ac:dyDescent="0.3">
      <c r="D58" s="68">
        <v>43545</v>
      </c>
      <c r="E58" s="87">
        <v>112.93633269999999</v>
      </c>
      <c r="F58" s="20">
        <f t="shared" si="4"/>
        <v>113.79001082518002</v>
      </c>
      <c r="G58" s="82">
        <f t="shared" si="5"/>
        <v>5.893886213114044E-2</v>
      </c>
      <c r="H58" s="82">
        <f t="shared" si="6"/>
        <v>113.84894968731116</v>
      </c>
      <c r="I58" s="82">
        <f t="shared" si="0"/>
        <v>-0.9126169873111678</v>
      </c>
      <c r="J58" s="82">
        <f t="shared" si="1"/>
        <v>0.9126169873111678</v>
      </c>
      <c r="K58" s="82">
        <f t="shared" si="2"/>
        <v>0.83286976552891223</v>
      </c>
      <c r="L58" s="83">
        <f t="shared" si="3"/>
        <v>8.080809474621517E-3</v>
      </c>
    </row>
    <row r="59" spans="4:12" x14ac:dyDescent="0.3">
      <c r="D59" s="68">
        <v>43546</v>
      </c>
      <c r="E59" s="87">
        <v>112.6986847</v>
      </c>
      <c r="F59" s="20">
        <f t="shared" si="4"/>
        <v>112.93595418970492</v>
      </c>
      <c r="G59" s="82">
        <f t="shared" si="5"/>
        <v>-3.2360687629483964E-2</v>
      </c>
      <c r="H59" s="82">
        <f t="shared" si="6"/>
        <v>112.90359350207544</v>
      </c>
      <c r="I59" s="82">
        <f t="shared" si="0"/>
        <v>-0.20490880207543682</v>
      </c>
      <c r="J59" s="82">
        <f t="shared" si="1"/>
        <v>0.20490880207543682</v>
      </c>
      <c r="K59" s="82">
        <f t="shared" si="2"/>
        <v>4.1987617167990543E-2</v>
      </c>
      <c r="L59" s="83">
        <f t="shared" si="3"/>
        <v>1.8182004751954024E-3</v>
      </c>
    </row>
    <row r="60" spans="4:12" x14ac:dyDescent="0.3">
      <c r="D60" s="68">
        <v>43549</v>
      </c>
      <c r="E60" s="87">
        <v>114.3716965</v>
      </c>
      <c r="F60" s="20">
        <f t="shared" si="4"/>
        <v>113.00739850989643</v>
      </c>
      <c r="G60" s="82">
        <f t="shared" si="5"/>
        <v>-2.1980186847383829E-2</v>
      </c>
      <c r="H60" s="82">
        <f t="shared" si="6"/>
        <v>112.98541832304905</v>
      </c>
      <c r="I60" s="82">
        <f t="shared" si="0"/>
        <v>1.3862781769509525</v>
      </c>
      <c r="J60" s="82">
        <f t="shared" si="1"/>
        <v>1.3862781769509525</v>
      </c>
      <c r="K60" s="82">
        <f t="shared" si="2"/>
        <v>1.9217671838904562</v>
      </c>
      <c r="L60" s="83">
        <f t="shared" si="3"/>
        <v>1.2120815021319129E-2</v>
      </c>
    </row>
    <row r="61" spans="4:12" x14ac:dyDescent="0.3">
      <c r="D61" s="68">
        <v>43550</v>
      </c>
      <c r="E61" s="87">
        <v>114.83745570000001</v>
      </c>
      <c r="F61" s="20">
        <f t="shared" si="4"/>
        <v>114.44726419052211</v>
      </c>
      <c r="G61" s="82">
        <f t="shared" si="5"/>
        <v>0.1242043998999218</v>
      </c>
      <c r="H61" s="82">
        <f t="shared" si="6"/>
        <v>114.57146859042203</v>
      </c>
      <c r="I61" s="82">
        <f t="shared" si="0"/>
        <v>0.26598710957797778</v>
      </c>
      <c r="J61" s="82">
        <f t="shared" si="1"/>
        <v>0.26598710957797778</v>
      </c>
      <c r="K61" s="82">
        <f t="shared" si="2"/>
        <v>7.0749142461647152E-2</v>
      </c>
      <c r="L61" s="83">
        <f t="shared" si="3"/>
        <v>2.3162051784988975E-3</v>
      </c>
    </row>
    <row r="62" spans="4:12" x14ac:dyDescent="0.3">
      <c r="D62" s="68">
        <v>43551</v>
      </c>
      <c r="E62" s="87">
        <v>114.73290249999999</v>
      </c>
      <c r="F62" s="20">
        <f t="shared" si="4"/>
        <v>114.91590857991994</v>
      </c>
      <c r="G62" s="82">
        <f t="shared" si="5"/>
        <v>0.15864839884971341</v>
      </c>
      <c r="H62" s="82">
        <f t="shared" si="6"/>
        <v>115.07455697876965</v>
      </c>
      <c r="I62" s="82">
        <f t="shared" si="0"/>
        <v>-0.34165447876965516</v>
      </c>
      <c r="J62" s="82">
        <f t="shared" si="1"/>
        <v>0.34165447876965516</v>
      </c>
      <c r="K62" s="82">
        <f t="shared" si="2"/>
        <v>0.11672778286336474</v>
      </c>
      <c r="L62" s="83">
        <f t="shared" si="3"/>
        <v>2.9778247680054565E-3</v>
      </c>
    </row>
    <row r="63" spans="4:12" x14ac:dyDescent="0.3">
      <c r="D63" s="68">
        <v>43552</v>
      </c>
      <c r="E63" s="87">
        <v>114.8089447</v>
      </c>
      <c r="F63" s="20">
        <f t="shared" si="4"/>
        <v>114.87502965907977</v>
      </c>
      <c r="G63" s="82">
        <f t="shared" si="5"/>
        <v>0.13869566688072493</v>
      </c>
      <c r="H63" s="82">
        <f t="shared" si="6"/>
        <v>115.01372532596049</v>
      </c>
      <c r="I63" s="82">
        <f t="shared" si="0"/>
        <v>-0.2047806259604954</v>
      </c>
      <c r="J63" s="82">
        <f t="shared" si="1"/>
        <v>0.2047806259604954</v>
      </c>
      <c r="K63" s="82">
        <f t="shared" si="2"/>
        <v>4.1935104768772324E-2</v>
      </c>
      <c r="L63" s="83">
        <f t="shared" si="3"/>
        <v>1.7836643869133604E-3</v>
      </c>
    </row>
    <row r="64" spans="4:12" x14ac:dyDescent="0.3">
      <c r="D64" s="68">
        <v>43553</v>
      </c>
      <c r="E64" s="87">
        <v>115.8260574</v>
      </c>
      <c r="F64" s="20">
        <f t="shared" si="4"/>
        <v>115.12332377350458</v>
      </c>
      <c r="G64" s="82">
        <f t="shared" si="5"/>
        <v>0.14965551163513333</v>
      </c>
      <c r="H64" s="82">
        <f>F64+G64</f>
        <v>115.27297928513971</v>
      </c>
      <c r="I64" s="82">
        <f t="shared" si="0"/>
        <v>0.55307811486028413</v>
      </c>
      <c r="J64" s="82">
        <f t="shared" si="1"/>
        <v>0.55307811486028413</v>
      </c>
      <c r="K64" s="82">
        <f t="shared" si="2"/>
        <v>0.30589540113740565</v>
      </c>
      <c r="L64" s="83">
        <f t="shared" si="3"/>
        <v>4.7750750329889425E-3</v>
      </c>
    </row>
    <row r="65" spans="4:12" x14ac:dyDescent="0.3">
      <c r="D65" s="68">
        <v>43556</v>
      </c>
      <c r="E65" s="87">
        <v>116.91919710000001</v>
      </c>
      <c r="F65" s="20">
        <f t="shared" si="4"/>
        <v>116.16440974930811</v>
      </c>
      <c r="G65" s="82">
        <f t="shared" si="5"/>
        <v>0.23879855805197259</v>
      </c>
      <c r="H65" s="82">
        <f t="shared" ref="H65:H128" si="7">F65+G65</f>
        <v>116.40320830736007</v>
      </c>
      <c r="I65" s="82">
        <f t="shared" si="0"/>
        <v>0.51598879263993069</v>
      </c>
      <c r="J65" s="82">
        <f t="shared" si="1"/>
        <v>0.51598879263993069</v>
      </c>
      <c r="K65" s="82">
        <f t="shared" si="2"/>
        <v>0.26624443413001342</v>
      </c>
      <c r="L65" s="83">
        <f t="shared" si="3"/>
        <v>4.4132084844767609E-3</v>
      </c>
    </row>
    <row r="66" spans="4:12" x14ac:dyDescent="0.3">
      <c r="D66" s="68">
        <v>43557</v>
      </c>
      <c r="E66" s="87">
        <v>118.373558</v>
      </c>
      <c r="F66" s="20">
        <f t="shared" si="4"/>
        <v>117.40110812644159</v>
      </c>
      <c r="G66" s="82">
        <f t="shared" si="5"/>
        <v>0.33858853996012322</v>
      </c>
      <c r="H66" s="82">
        <f t="shared" si="7"/>
        <v>117.73969666640171</v>
      </c>
      <c r="I66" s="82">
        <f t="shared" si="0"/>
        <v>0.63386133359828989</v>
      </c>
      <c r="J66" s="82">
        <f t="shared" si="1"/>
        <v>0.63386133359828989</v>
      </c>
      <c r="K66" s="82">
        <f t="shared" si="2"/>
        <v>0.40178019023100253</v>
      </c>
      <c r="L66" s="83">
        <f t="shared" si="3"/>
        <v>5.354754425800818E-3</v>
      </c>
    </row>
    <row r="67" spans="4:12" x14ac:dyDescent="0.3">
      <c r="D67" s="68">
        <v>43558</v>
      </c>
      <c r="E67" s="87">
        <v>119.44769290000001</v>
      </c>
      <c r="F67" s="20">
        <f t="shared" si="4"/>
        <v>118.85925581196811</v>
      </c>
      <c r="G67" s="82">
        <f t="shared" si="5"/>
        <v>0.45054445451676362</v>
      </c>
      <c r="H67" s="82">
        <f t="shared" si="7"/>
        <v>119.30980026648487</v>
      </c>
      <c r="I67" s="82">
        <f t="shared" si="0"/>
        <v>0.13789263351513625</v>
      </c>
      <c r="J67" s="82">
        <f t="shared" si="1"/>
        <v>0.13789263351513625</v>
      </c>
      <c r="K67" s="82">
        <f t="shared" si="2"/>
        <v>1.9014378377739678E-2</v>
      </c>
      <c r="L67" s="83">
        <f t="shared" si="3"/>
        <v>1.154418559013761E-3</v>
      </c>
    </row>
    <row r="68" spans="4:12" x14ac:dyDescent="0.3">
      <c r="D68" s="68">
        <v>43559</v>
      </c>
      <c r="E68" s="87">
        <v>120.91155240000001</v>
      </c>
      <c r="F68" s="20">
        <f t="shared" si="4"/>
        <v>120.10090036361342</v>
      </c>
      <c r="G68" s="82">
        <f t="shared" si="5"/>
        <v>0.52965446422961804</v>
      </c>
      <c r="H68" s="82">
        <f t="shared" si="7"/>
        <v>120.63055482784304</v>
      </c>
      <c r="I68" s="82">
        <f t="shared" ref="I68:I131" si="8">E68-H68</f>
        <v>0.28099757215696286</v>
      </c>
      <c r="J68" s="82">
        <f t="shared" ref="J68:J131" si="9">ABS(I68)</f>
        <v>0.28099757215696286</v>
      </c>
      <c r="K68" s="82">
        <f t="shared" ref="K68:K131" si="10">I68^2</f>
        <v>7.8959635558107547E-2</v>
      </c>
      <c r="L68" s="83">
        <f t="shared" ref="L68:L131" si="11">J68/E68</f>
        <v>2.3239927581722359E-3</v>
      </c>
    </row>
    <row r="69" spans="4:12" x14ac:dyDescent="0.3">
      <c r="D69" s="68">
        <v>43560</v>
      </c>
      <c r="E69" s="87">
        <v>121.47238919999999</v>
      </c>
      <c r="F69" s="20">
        <f t="shared" ref="F69:F132" si="12">alpha*(E69)+(1-alpha)*(E68+G68)</f>
        <v>121.44744333138371</v>
      </c>
      <c r="G69" s="82">
        <f t="shared" ref="G69:G132" si="13">beta*(F69-F68)+(1-beta)*G68</f>
        <v>0.61134331458368529</v>
      </c>
      <c r="H69" s="82">
        <f t="shared" si="7"/>
        <v>122.0587866459674</v>
      </c>
      <c r="I69" s="82">
        <f t="shared" si="8"/>
        <v>-0.58639744596740684</v>
      </c>
      <c r="J69" s="82">
        <f t="shared" si="9"/>
        <v>0.58639744596740684</v>
      </c>
      <c r="K69" s="82">
        <f t="shared" si="10"/>
        <v>0.34386196463709784</v>
      </c>
      <c r="L69" s="83">
        <f t="shared" si="11"/>
        <v>4.8274134544429199E-3</v>
      </c>
    </row>
    <row r="70" spans="4:12" x14ac:dyDescent="0.3">
      <c r="D70" s="68">
        <v>43563</v>
      </c>
      <c r="E70" s="87">
        <v>120.15110780000001</v>
      </c>
      <c r="F70" s="20">
        <f t="shared" si="12"/>
        <v>121.69720757166695</v>
      </c>
      <c r="G70" s="82">
        <f t="shared" si="13"/>
        <v>0.57518540715364086</v>
      </c>
      <c r="H70" s="82">
        <f t="shared" si="7"/>
        <v>122.27239297882059</v>
      </c>
      <c r="I70" s="82">
        <f t="shared" si="8"/>
        <v>-2.1212851788205853</v>
      </c>
      <c r="J70" s="82">
        <f t="shared" si="9"/>
        <v>2.1212851788205853</v>
      </c>
      <c r="K70" s="82">
        <f t="shared" si="10"/>
        <v>4.499850809883883</v>
      </c>
      <c r="L70" s="83">
        <f t="shared" si="11"/>
        <v>1.7655144573045588E-2</v>
      </c>
    </row>
    <row r="71" spans="4:12" x14ac:dyDescent="0.3">
      <c r="D71" s="68">
        <v>43564</v>
      </c>
      <c r="E71" s="87">
        <v>120.15110780000001</v>
      </c>
      <c r="F71" s="20">
        <f t="shared" si="12"/>
        <v>120.61125612572292</v>
      </c>
      <c r="G71" s="82">
        <f t="shared" si="13"/>
        <v>0.40907172184387341</v>
      </c>
      <c r="H71" s="82">
        <f t="shared" si="7"/>
        <v>121.02032784756679</v>
      </c>
      <c r="I71" s="82">
        <f t="shared" si="8"/>
        <v>-0.86922004756678461</v>
      </c>
      <c r="J71" s="82">
        <f t="shared" si="9"/>
        <v>0.86922004756678461</v>
      </c>
      <c r="K71" s="82">
        <f t="shared" si="10"/>
        <v>0.75554349109200336</v>
      </c>
      <c r="L71" s="83">
        <f t="shared" si="11"/>
        <v>7.2343906226288212E-3</v>
      </c>
    </row>
    <row r="72" spans="4:12" x14ac:dyDescent="0.3">
      <c r="D72" s="68">
        <v>43565</v>
      </c>
      <c r="E72" s="87">
        <v>121.47238919999999</v>
      </c>
      <c r="F72" s="20">
        <f t="shared" si="12"/>
        <v>120.74262145747511</v>
      </c>
      <c r="G72" s="82">
        <f t="shared" si="13"/>
        <v>0.38130108283470532</v>
      </c>
      <c r="H72" s="82">
        <f t="shared" si="7"/>
        <v>121.12392254030982</v>
      </c>
      <c r="I72" s="82">
        <f t="shared" si="8"/>
        <v>0.34846665969017465</v>
      </c>
      <c r="J72" s="82">
        <f t="shared" si="9"/>
        <v>0.34846665969017465</v>
      </c>
      <c r="K72" s="82">
        <f t="shared" si="10"/>
        <v>0.12142901291562799</v>
      </c>
      <c r="L72" s="83">
        <f t="shared" si="11"/>
        <v>2.868690259450126E-3</v>
      </c>
    </row>
    <row r="73" spans="4:12" x14ac:dyDescent="0.3">
      <c r="D73" s="68">
        <v>43566</v>
      </c>
      <c r="E73" s="87">
        <v>120.49331669999999</v>
      </c>
      <c r="F73" s="20">
        <f t="shared" si="12"/>
        <v>121.58161556626777</v>
      </c>
      <c r="G73" s="82">
        <f t="shared" si="13"/>
        <v>0.42707038543050097</v>
      </c>
      <c r="H73" s="82">
        <f t="shared" si="7"/>
        <v>122.00868595169827</v>
      </c>
      <c r="I73" s="82">
        <f t="shared" si="8"/>
        <v>-1.5153692516982744</v>
      </c>
      <c r="J73" s="82">
        <f t="shared" si="9"/>
        <v>1.5153692516982744</v>
      </c>
      <c r="K73" s="82">
        <f t="shared" si="10"/>
        <v>2.2963439689925882</v>
      </c>
      <c r="L73" s="83">
        <f t="shared" si="11"/>
        <v>1.2576375961757176E-2</v>
      </c>
    </row>
    <row r="74" spans="4:12" x14ac:dyDescent="0.3">
      <c r="D74" s="68">
        <v>43567</v>
      </c>
      <c r="E74" s="87">
        <v>120.87353520000001</v>
      </c>
      <c r="F74" s="20">
        <f t="shared" si="12"/>
        <v>120.91101670834441</v>
      </c>
      <c r="G74" s="82">
        <f t="shared" si="13"/>
        <v>0.31730346109511426</v>
      </c>
      <c r="H74" s="82">
        <f t="shared" si="7"/>
        <v>121.22832016943951</v>
      </c>
      <c r="I74" s="82">
        <f t="shared" si="8"/>
        <v>-0.35478496943950688</v>
      </c>
      <c r="J74" s="82">
        <f t="shared" si="9"/>
        <v>0.35478496943950688</v>
      </c>
      <c r="K74" s="82">
        <f t="shared" si="10"/>
        <v>0.12587237454019184</v>
      </c>
      <c r="L74" s="83">
        <f t="shared" si="11"/>
        <v>2.9351749235469278E-3</v>
      </c>
    </row>
    <row r="75" spans="4:12" x14ac:dyDescent="0.3">
      <c r="D75" s="68">
        <v>43570</v>
      </c>
      <c r="E75" s="87">
        <v>121.8716354</v>
      </c>
      <c r="F75" s="20">
        <f t="shared" si="12"/>
        <v>121.3269980088761</v>
      </c>
      <c r="G75" s="82">
        <f t="shared" si="13"/>
        <v>0.3271712450387726</v>
      </c>
      <c r="H75" s="82">
        <f t="shared" si="7"/>
        <v>121.65416925391487</v>
      </c>
      <c r="I75" s="82">
        <f t="shared" si="8"/>
        <v>0.21746614608512971</v>
      </c>
      <c r="J75" s="82">
        <f t="shared" si="9"/>
        <v>0.21746614608512971</v>
      </c>
      <c r="K75" s="82">
        <f t="shared" si="10"/>
        <v>4.7291524693118973E-2</v>
      </c>
      <c r="L75" s="83">
        <f t="shared" si="11"/>
        <v>1.7843868704262066E-3</v>
      </c>
    </row>
    <row r="76" spans="4:12" x14ac:dyDescent="0.3">
      <c r="D76" s="68">
        <v>43571</v>
      </c>
      <c r="E76" s="87">
        <v>123.09785460000001</v>
      </c>
      <c r="F76" s="20">
        <f t="shared" si="12"/>
        <v>122.37861623603102</v>
      </c>
      <c r="G76" s="82">
        <f t="shared" si="13"/>
        <v>0.39961594325038718</v>
      </c>
      <c r="H76" s="82">
        <f t="shared" si="7"/>
        <v>122.7782321792814</v>
      </c>
      <c r="I76" s="82">
        <f t="shared" si="8"/>
        <v>0.31962242071860203</v>
      </c>
      <c r="J76" s="82">
        <f t="shared" si="9"/>
        <v>0.31962242071860203</v>
      </c>
      <c r="K76" s="82">
        <f t="shared" si="10"/>
        <v>0.10215849182601903</v>
      </c>
      <c r="L76" s="83">
        <f t="shared" si="11"/>
        <v>2.5964905867547267E-3</v>
      </c>
    </row>
    <row r="77" spans="4:12" x14ac:dyDescent="0.3">
      <c r="D77" s="68">
        <v>43572</v>
      </c>
      <c r="E77" s="87">
        <v>123.38301850000001</v>
      </c>
      <c r="F77" s="20">
        <f t="shared" si="12"/>
        <v>123.47458013460032</v>
      </c>
      <c r="G77" s="82">
        <f t="shared" si="13"/>
        <v>0.46925073878227797</v>
      </c>
      <c r="H77" s="82">
        <f t="shared" si="7"/>
        <v>123.94383087338259</v>
      </c>
      <c r="I77" s="82">
        <f t="shared" si="8"/>
        <v>-0.56081237338258916</v>
      </c>
      <c r="J77" s="82">
        <f t="shared" si="9"/>
        <v>0.56081237338258916</v>
      </c>
      <c r="K77" s="82">
        <f t="shared" si="10"/>
        <v>0.3145105181390126</v>
      </c>
      <c r="L77" s="83">
        <f t="shared" si="11"/>
        <v>4.5452962668650317E-3</v>
      </c>
    </row>
    <row r="78" spans="4:12" x14ac:dyDescent="0.3">
      <c r="D78" s="68">
        <v>43573</v>
      </c>
      <c r="E78" s="87">
        <v>123.8487854</v>
      </c>
      <c r="F78" s="20">
        <f t="shared" si="12"/>
        <v>123.85157247102583</v>
      </c>
      <c r="G78" s="82">
        <f t="shared" si="13"/>
        <v>0.46002489854660178</v>
      </c>
      <c r="H78" s="82">
        <f t="shared" si="7"/>
        <v>124.31159736957244</v>
      </c>
      <c r="I78" s="82">
        <f t="shared" si="8"/>
        <v>-0.46281196957244219</v>
      </c>
      <c r="J78" s="82">
        <f t="shared" si="9"/>
        <v>0.46281196957244219</v>
      </c>
      <c r="K78" s="82">
        <f t="shared" si="10"/>
        <v>0.21419491917952316</v>
      </c>
      <c r="L78" s="83">
        <f t="shared" si="11"/>
        <v>3.7369116546252558E-3</v>
      </c>
    </row>
    <row r="79" spans="4:12" x14ac:dyDescent="0.3">
      <c r="D79" s="68">
        <v>43577</v>
      </c>
      <c r="E79" s="87">
        <v>124.47615810000001</v>
      </c>
      <c r="F79" s="20">
        <f t="shared" si="12"/>
        <v>124.34227985883729</v>
      </c>
      <c r="G79" s="82">
        <f t="shared" si="13"/>
        <v>0.46309314747308705</v>
      </c>
      <c r="H79" s="82">
        <f t="shared" si="7"/>
        <v>124.80537300631038</v>
      </c>
      <c r="I79" s="82">
        <f t="shared" si="8"/>
        <v>-0.32921490631036932</v>
      </c>
      <c r="J79" s="82">
        <f t="shared" si="9"/>
        <v>0.32921490631036932</v>
      </c>
      <c r="K79" s="82">
        <f t="shared" si="10"/>
        <v>0.10838245453694524</v>
      </c>
      <c r="L79" s="83">
        <f t="shared" si="11"/>
        <v>2.644802919173397E-3</v>
      </c>
    </row>
    <row r="80" spans="4:12" x14ac:dyDescent="0.3">
      <c r="D80" s="68">
        <v>43578</v>
      </c>
      <c r="E80" s="87">
        <v>123.4305573</v>
      </c>
      <c r="F80" s="20">
        <f t="shared" si="12"/>
        <v>124.63751245797849</v>
      </c>
      <c r="G80" s="82">
        <f t="shared" si="13"/>
        <v>0.44630709263989843</v>
      </c>
      <c r="H80" s="82">
        <f t="shared" si="7"/>
        <v>125.08381955061839</v>
      </c>
      <c r="I80" s="82">
        <f t="shared" si="8"/>
        <v>-1.6532622506183827</v>
      </c>
      <c r="J80" s="82">
        <f t="shared" si="9"/>
        <v>1.6532622506183827</v>
      </c>
      <c r="K80" s="82">
        <f t="shared" si="10"/>
        <v>2.7332760693197602</v>
      </c>
      <c r="L80" s="83">
        <f t="shared" si="11"/>
        <v>1.3394270323191538E-2</v>
      </c>
    </row>
    <row r="81" spans="4:12" x14ac:dyDescent="0.3">
      <c r="D81" s="68">
        <v>43579</v>
      </c>
      <c r="E81" s="87">
        <v>122.2328339</v>
      </c>
      <c r="F81" s="20">
        <f t="shared" si="12"/>
        <v>123.54805829411193</v>
      </c>
      <c r="G81" s="82">
        <f t="shared" si="13"/>
        <v>0.29273096698925233</v>
      </c>
      <c r="H81" s="82">
        <f t="shared" si="7"/>
        <v>123.84078926110118</v>
      </c>
      <c r="I81" s="82">
        <f t="shared" si="8"/>
        <v>-1.6079553611011761</v>
      </c>
      <c r="J81" s="82">
        <f t="shared" si="9"/>
        <v>1.6079553611011761</v>
      </c>
      <c r="K81" s="82">
        <f t="shared" si="10"/>
        <v>2.5855204432940138</v>
      </c>
      <c r="L81" s="83">
        <f t="shared" si="11"/>
        <v>1.3154856267315718E-2</v>
      </c>
    </row>
    <row r="82" spans="4:12" x14ac:dyDescent="0.3">
      <c r="D82" s="68">
        <v>43580</v>
      </c>
      <c r="E82" s="87">
        <v>121.3298035</v>
      </c>
      <c r="F82" s="20">
        <f t="shared" si="12"/>
        <v>122.28641259359142</v>
      </c>
      <c r="G82" s="82">
        <f t="shared" si="13"/>
        <v>0.13729330023827671</v>
      </c>
      <c r="H82" s="82">
        <f t="shared" si="7"/>
        <v>122.42370589382971</v>
      </c>
      <c r="I82" s="82">
        <f t="shared" si="8"/>
        <v>-1.0939023938297083</v>
      </c>
      <c r="J82" s="82">
        <f t="shared" si="9"/>
        <v>1.0939023938297083</v>
      </c>
      <c r="K82" s="82">
        <f t="shared" si="10"/>
        <v>1.1966224472263662</v>
      </c>
      <c r="L82" s="83">
        <f t="shared" si="11"/>
        <v>9.0159413620884039E-3</v>
      </c>
    </row>
    <row r="83" spans="4:12" x14ac:dyDescent="0.3">
      <c r="D83" s="68">
        <v>43581</v>
      </c>
      <c r="E83" s="87">
        <v>121.6435013</v>
      </c>
      <c r="F83" s="20">
        <f t="shared" si="12"/>
        <v>121.50237770019064</v>
      </c>
      <c r="G83" s="82">
        <f t="shared" si="13"/>
        <v>4.5160480874370398E-2</v>
      </c>
      <c r="H83" s="82">
        <f t="shared" si="7"/>
        <v>121.54753818106501</v>
      </c>
      <c r="I83" s="82">
        <f t="shared" si="8"/>
        <v>9.5963118934989211E-2</v>
      </c>
      <c r="J83" s="82">
        <f t="shared" si="9"/>
        <v>9.5963118934989211E-2</v>
      </c>
      <c r="K83" s="82">
        <f t="shared" si="10"/>
        <v>9.2089201957308853E-3</v>
      </c>
      <c r="L83" s="83">
        <f t="shared" si="11"/>
        <v>7.8888816837261832E-4</v>
      </c>
    </row>
    <row r="84" spans="4:12" x14ac:dyDescent="0.3">
      <c r="D84" s="68">
        <v>43584</v>
      </c>
      <c r="E84" s="87">
        <v>121.3298035</v>
      </c>
      <c r="F84" s="20">
        <f t="shared" si="12"/>
        <v>121.61689012469949</v>
      </c>
      <c r="G84" s="82">
        <f t="shared" si="13"/>
        <v>5.2095675237819314E-2</v>
      </c>
      <c r="H84" s="82">
        <f t="shared" si="7"/>
        <v>121.66898579993732</v>
      </c>
      <c r="I84" s="82">
        <f t="shared" si="8"/>
        <v>-0.33918229993732041</v>
      </c>
      <c r="J84" s="82">
        <f t="shared" si="9"/>
        <v>0.33918229993732041</v>
      </c>
      <c r="K84" s="82">
        <f t="shared" si="10"/>
        <v>0.11504463259077038</v>
      </c>
      <c r="L84" s="83">
        <f t="shared" si="11"/>
        <v>2.7955398439042261E-3</v>
      </c>
    </row>
    <row r="85" spans="4:12" x14ac:dyDescent="0.3">
      <c r="D85" s="68">
        <v>43585</v>
      </c>
      <c r="E85" s="87">
        <v>122.18530269999999</v>
      </c>
      <c r="F85" s="20">
        <f t="shared" si="12"/>
        <v>121.54257988019026</v>
      </c>
      <c r="G85" s="82">
        <f t="shared" si="13"/>
        <v>3.9455083263113908E-2</v>
      </c>
      <c r="H85" s="82">
        <f t="shared" si="7"/>
        <v>121.58203496345337</v>
      </c>
      <c r="I85" s="82">
        <f t="shared" si="8"/>
        <v>0.60326773654662702</v>
      </c>
      <c r="J85" s="82">
        <f t="shared" si="9"/>
        <v>0.60326773654662702</v>
      </c>
      <c r="K85" s="82">
        <f t="shared" si="10"/>
        <v>0.36393196195809058</v>
      </c>
      <c r="L85" s="83">
        <f t="shared" si="11"/>
        <v>4.9373183452990459E-3</v>
      </c>
    </row>
    <row r="86" spans="4:12" x14ac:dyDescent="0.3">
      <c r="D86" s="68">
        <v>43586</v>
      </c>
      <c r="E86" s="87">
        <v>121.130188</v>
      </c>
      <c r="F86" s="20">
        <f t="shared" si="12"/>
        <v>122.00584382661049</v>
      </c>
      <c r="G86" s="82">
        <f t="shared" si="13"/>
        <v>8.1835969578825218E-2</v>
      </c>
      <c r="H86" s="82">
        <f t="shared" si="7"/>
        <v>122.08767979618931</v>
      </c>
      <c r="I86" s="82">
        <f t="shared" si="8"/>
        <v>-0.95749179618930214</v>
      </c>
      <c r="J86" s="82">
        <f t="shared" si="9"/>
        <v>0.95749179618930214</v>
      </c>
      <c r="K86" s="82">
        <f t="shared" si="10"/>
        <v>0.91679053976981606</v>
      </c>
      <c r="L86" s="83">
        <f t="shared" si="11"/>
        <v>7.9046504591349445E-3</v>
      </c>
    </row>
    <row r="87" spans="4:12" x14ac:dyDescent="0.3">
      <c r="D87" s="68">
        <v>43587</v>
      </c>
      <c r="E87" s="87">
        <v>121.4818954</v>
      </c>
      <c r="F87" s="20">
        <f t="shared" si="12"/>
        <v>121.26599825566308</v>
      </c>
      <c r="G87" s="82">
        <f t="shared" si="13"/>
        <v>-3.3218447379823601E-4</v>
      </c>
      <c r="H87" s="82">
        <f t="shared" si="7"/>
        <v>121.26566607118929</v>
      </c>
      <c r="I87" s="82">
        <f t="shared" si="8"/>
        <v>0.21622932881071222</v>
      </c>
      <c r="J87" s="82">
        <f t="shared" si="9"/>
        <v>0.21622932881071222</v>
      </c>
      <c r="K87" s="82">
        <f t="shared" si="10"/>
        <v>4.67551226379311E-2</v>
      </c>
      <c r="L87" s="83">
        <f t="shared" si="11"/>
        <v>1.7799304834579673E-3</v>
      </c>
    </row>
    <row r="88" spans="4:12" x14ac:dyDescent="0.3">
      <c r="D88" s="68">
        <v>43588</v>
      </c>
      <c r="E88" s="87">
        <v>132.66050720000001</v>
      </c>
      <c r="F88" s="20">
        <f t="shared" si="12"/>
        <v>123.71735201242096</v>
      </c>
      <c r="G88" s="82">
        <f t="shared" si="13"/>
        <v>0.24483640964936984</v>
      </c>
      <c r="H88" s="82">
        <f t="shared" si="7"/>
        <v>123.96218842207033</v>
      </c>
      <c r="I88" s="82">
        <f t="shared" si="8"/>
        <v>8.6983187779296856</v>
      </c>
      <c r="J88" s="82">
        <f t="shared" si="9"/>
        <v>8.6983187779296856</v>
      </c>
      <c r="K88" s="82">
        <f t="shared" si="10"/>
        <v>75.660749562484185</v>
      </c>
      <c r="L88" s="83">
        <f t="shared" si="11"/>
        <v>6.5568261131521477E-2</v>
      </c>
    </row>
    <row r="89" spans="4:12" x14ac:dyDescent="0.3">
      <c r="D89" s="68">
        <v>43591</v>
      </c>
      <c r="E89" s="87">
        <v>135.44564819999999</v>
      </c>
      <c r="F89" s="20">
        <f t="shared" si="12"/>
        <v>133.41340452771951</v>
      </c>
      <c r="G89" s="82">
        <f t="shared" si="13"/>
        <v>1.1899580202142876</v>
      </c>
      <c r="H89" s="82">
        <f t="shared" si="7"/>
        <v>134.60336254793378</v>
      </c>
      <c r="I89" s="82">
        <f t="shared" si="8"/>
        <v>0.84228565206620942</v>
      </c>
      <c r="J89" s="82">
        <f t="shared" si="9"/>
        <v>0.84228565206620942</v>
      </c>
      <c r="K89" s="82">
        <f t="shared" si="10"/>
        <v>0.70944511967659962</v>
      </c>
      <c r="L89" s="83">
        <f t="shared" si="11"/>
        <v>6.2186246901228199E-3</v>
      </c>
    </row>
    <row r="90" spans="4:12" x14ac:dyDescent="0.3">
      <c r="D90" s="68">
        <v>43592</v>
      </c>
      <c r="E90" s="87">
        <v>132.58445739999999</v>
      </c>
      <c r="F90" s="20">
        <f t="shared" si="12"/>
        <v>135.82537645617143</v>
      </c>
      <c r="G90" s="82">
        <f t="shared" si="13"/>
        <v>1.3121594110380508</v>
      </c>
      <c r="H90" s="82">
        <f t="shared" si="7"/>
        <v>137.13753586720946</v>
      </c>
      <c r="I90" s="82">
        <f t="shared" si="8"/>
        <v>-4.553078467209474</v>
      </c>
      <c r="J90" s="82">
        <f t="shared" si="9"/>
        <v>4.553078467209474</v>
      </c>
      <c r="K90" s="82">
        <f t="shared" si="10"/>
        <v>20.730523528566572</v>
      </c>
      <c r="L90" s="83">
        <f t="shared" si="11"/>
        <v>3.4340966931539249E-2</v>
      </c>
    </row>
    <row r="91" spans="4:12" x14ac:dyDescent="0.3">
      <c r="D91" s="68">
        <v>43593</v>
      </c>
      <c r="E91" s="87">
        <v>137.15666200000001</v>
      </c>
      <c r="F91" s="20">
        <f t="shared" si="12"/>
        <v>134.54862584883043</v>
      </c>
      <c r="G91" s="82">
        <f t="shared" si="13"/>
        <v>1.0532684092001459</v>
      </c>
      <c r="H91" s="82">
        <f t="shared" si="7"/>
        <v>135.60189425803057</v>
      </c>
      <c r="I91" s="82">
        <f t="shared" si="8"/>
        <v>1.5547677419694423</v>
      </c>
      <c r="J91" s="82">
        <f t="shared" si="9"/>
        <v>1.5547677419694423</v>
      </c>
      <c r="K91" s="82">
        <f t="shared" si="10"/>
        <v>2.4173027314687583</v>
      </c>
      <c r="L91" s="83">
        <f t="shared" si="11"/>
        <v>1.1335707061531157E-2</v>
      </c>
    </row>
    <row r="92" spans="4:12" x14ac:dyDescent="0.3">
      <c r="D92" s="68">
        <v>43594</v>
      </c>
      <c r="E92" s="87">
        <v>135.02742000000001</v>
      </c>
      <c r="F92" s="20">
        <f t="shared" si="12"/>
        <v>137.57342832736012</v>
      </c>
      <c r="G92" s="82">
        <f t="shared" si="13"/>
        <v>1.2504218161331007</v>
      </c>
      <c r="H92" s="82">
        <f t="shared" si="7"/>
        <v>138.82385014349322</v>
      </c>
      <c r="I92" s="82">
        <f t="shared" si="8"/>
        <v>-3.7964301434932111</v>
      </c>
      <c r="J92" s="82">
        <f t="shared" si="9"/>
        <v>3.7964301434932111</v>
      </c>
      <c r="K92" s="82">
        <f t="shared" si="10"/>
        <v>14.412881834423883</v>
      </c>
      <c r="L92" s="83">
        <f t="shared" si="11"/>
        <v>2.8115994095815583E-2</v>
      </c>
    </row>
    <row r="93" spans="4:12" x14ac:dyDescent="0.3">
      <c r="D93" s="68">
        <v>43595</v>
      </c>
      <c r="E93" s="87">
        <v>137.46556090000001</v>
      </c>
      <c r="F93" s="20">
        <f t="shared" si="12"/>
        <v>136.51538563290649</v>
      </c>
      <c r="G93" s="82">
        <f t="shared" si="13"/>
        <v>1.0195753650744273</v>
      </c>
      <c r="H93" s="82">
        <f t="shared" si="7"/>
        <v>137.5349609979809</v>
      </c>
      <c r="I93" s="82">
        <f t="shared" si="8"/>
        <v>-6.9400097980889086E-2</v>
      </c>
      <c r="J93" s="82">
        <f t="shared" si="9"/>
        <v>6.9400097980889086E-2</v>
      </c>
      <c r="K93" s="82">
        <f t="shared" si="10"/>
        <v>4.816373599757005E-3</v>
      </c>
      <c r="L93" s="83">
        <f t="shared" si="11"/>
        <v>5.0485443427808452E-4</v>
      </c>
    </row>
    <row r="94" spans="4:12" x14ac:dyDescent="0.3">
      <c r="D94" s="68">
        <v>43598</v>
      </c>
      <c r="E94" s="87">
        <v>132.60079959999999</v>
      </c>
      <c r="F94" s="20">
        <f t="shared" si="12"/>
        <v>137.30826893205955</v>
      </c>
      <c r="G94" s="82">
        <f t="shared" si="13"/>
        <v>0.99690615848229069</v>
      </c>
      <c r="H94" s="82">
        <f t="shared" si="7"/>
        <v>138.30517509054184</v>
      </c>
      <c r="I94" s="82">
        <f t="shared" si="8"/>
        <v>-5.7043754905418496</v>
      </c>
      <c r="J94" s="82">
        <f t="shared" si="9"/>
        <v>5.7043754905418496</v>
      </c>
      <c r="K94" s="82">
        <f t="shared" si="10"/>
        <v>32.539899737094565</v>
      </c>
      <c r="L94" s="83">
        <f t="shared" si="11"/>
        <v>4.3019163592900762E-2</v>
      </c>
    </row>
    <row r="95" spans="4:12" x14ac:dyDescent="0.3">
      <c r="D95" s="68">
        <v>43599</v>
      </c>
      <c r="E95" s="87">
        <v>135.12471009999999</v>
      </c>
      <c r="F95" s="20">
        <f t="shared" si="12"/>
        <v>133.90310662678581</v>
      </c>
      <c r="G95" s="82">
        <f t="shared" si="13"/>
        <v>0.55669931210668822</v>
      </c>
      <c r="H95" s="82">
        <f t="shared" si="7"/>
        <v>134.45980593889252</v>
      </c>
      <c r="I95" s="82">
        <f t="shared" si="8"/>
        <v>0.66490416110747219</v>
      </c>
      <c r="J95" s="82">
        <f t="shared" si="9"/>
        <v>0.66490416110747219</v>
      </c>
      <c r="K95" s="82">
        <f t="shared" si="10"/>
        <v>0.44209754345803132</v>
      </c>
      <c r="L95" s="83">
        <f t="shared" si="11"/>
        <v>4.9206703985925681E-3</v>
      </c>
    </row>
    <row r="96" spans="4:12" x14ac:dyDescent="0.3">
      <c r="D96" s="68">
        <v>43600</v>
      </c>
      <c r="E96" s="87">
        <v>136.82012940000001</v>
      </c>
      <c r="F96" s="20">
        <f t="shared" si="12"/>
        <v>135.90915340968536</v>
      </c>
      <c r="G96" s="82">
        <f t="shared" si="13"/>
        <v>0.70163405918597399</v>
      </c>
      <c r="H96" s="82">
        <f t="shared" si="7"/>
        <v>136.61078746887134</v>
      </c>
      <c r="I96" s="82">
        <f t="shared" si="8"/>
        <v>0.20934193112867661</v>
      </c>
      <c r="J96" s="82">
        <f t="shared" si="9"/>
        <v>0.20934193112867661</v>
      </c>
      <c r="K96" s="82">
        <f t="shared" si="10"/>
        <v>4.3824044128683577E-2</v>
      </c>
      <c r="L96" s="83">
        <f t="shared" si="11"/>
        <v>1.5300521352136405E-3</v>
      </c>
    </row>
    <row r="97" spans="4:12" x14ac:dyDescent="0.3">
      <c r="D97" s="68">
        <v>43601</v>
      </c>
      <c r="E97" s="87">
        <v>134.91279599999999</v>
      </c>
      <c r="F97" s="20">
        <f t="shared" si="12"/>
        <v>136.99996996734879</v>
      </c>
      <c r="G97" s="82">
        <f t="shared" si="13"/>
        <v>0.7405523090337196</v>
      </c>
      <c r="H97" s="82">
        <f t="shared" si="7"/>
        <v>137.74052227638251</v>
      </c>
      <c r="I97" s="82">
        <f t="shared" si="8"/>
        <v>-2.8277262763825206</v>
      </c>
      <c r="J97" s="82">
        <f t="shared" si="9"/>
        <v>2.8277262763825206</v>
      </c>
      <c r="K97" s="82">
        <f t="shared" si="10"/>
        <v>7.9960358941441552</v>
      </c>
      <c r="L97" s="83">
        <f t="shared" si="11"/>
        <v>2.0959659574341049E-2</v>
      </c>
    </row>
    <row r="98" spans="4:12" x14ac:dyDescent="0.3">
      <c r="D98" s="68">
        <v>43602</v>
      </c>
      <c r="E98" s="87">
        <v>137.36924740000001</v>
      </c>
      <c r="F98" s="20">
        <f t="shared" si="12"/>
        <v>135.99652812722698</v>
      </c>
      <c r="G98" s="82">
        <f t="shared" si="13"/>
        <v>0.56615289411816672</v>
      </c>
      <c r="H98" s="82">
        <f t="shared" si="7"/>
        <v>136.56268102134516</v>
      </c>
      <c r="I98" s="82">
        <f t="shared" si="8"/>
        <v>0.80656637865484981</v>
      </c>
      <c r="J98" s="82">
        <f t="shared" si="9"/>
        <v>0.80656637865484981</v>
      </c>
      <c r="K98" s="82">
        <f t="shared" si="10"/>
        <v>0.65054932317639858</v>
      </c>
      <c r="L98" s="83">
        <f t="shared" si="11"/>
        <v>5.8715206927373014E-3</v>
      </c>
    </row>
    <row r="99" spans="4:12" x14ac:dyDescent="0.3">
      <c r="D99" s="68">
        <v>43605</v>
      </c>
      <c r="E99" s="87">
        <v>135.07653809999999</v>
      </c>
      <c r="F99" s="20">
        <f t="shared" si="12"/>
        <v>137.36362785529457</v>
      </c>
      <c r="G99" s="82">
        <f t="shared" si="13"/>
        <v>0.64624757751310868</v>
      </c>
      <c r="H99" s="82">
        <f t="shared" si="7"/>
        <v>138.00987543280769</v>
      </c>
      <c r="I99" s="82">
        <f t="shared" si="8"/>
        <v>-2.9333373328076959</v>
      </c>
      <c r="J99" s="82">
        <f t="shared" si="9"/>
        <v>2.9333373328076959</v>
      </c>
      <c r="K99" s="82">
        <f t="shared" si="10"/>
        <v>8.6044679080433681</v>
      </c>
      <c r="L99" s="83">
        <f t="shared" si="11"/>
        <v>2.1716112761463319E-2</v>
      </c>
    </row>
    <row r="100" spans="4:12" x14ac:dyDescent="0.3">
      <c r="D100" s="68">
        <v>43606</v>
      </c>
      <c r="E100" s="87">
        <v>138.61192320000001</v>
      </c>
      <c r="F100" s="20">
        <f t="shared" si="12"/>
        <v>136.30061318201049</v>
      </c>
      <c r="G100" s="82">
        <f t="shared" si="13"/>
        <v>0.47532135243339058</v>
      </c>
      <c r="H100" s="82">
        <f t="shared" si="7"/>
        <v>136.77593453444388</v>
      </c>
      <c r="I100" s="82">
        <f t="shared" si="8"/>
        <v>1.8359886655561297</v>
      </c>
      <c r="J100" s="82">
        <f t="shared" si="9"/>
        <v>1.8359886655561297</v>
      </c>
      <c r="K100" s="82">
        <f t="shared" si="10"/>
        <v>3.3708543800505781</v>
      </c>
      <c r="L100" s="83">
        <f t="shared" si="11"/>
        <v>1.3245532008866389E-2</v>
      </c>
    </row>
    <row r="101" spans="4:12" x14ac:dyDescent="0.3">
      <c r="D101" s="68">
        <v>43607</v>
      </c>
      <c r="E101" s="87">
        <v>141.22251890000001</v>
      </c>
      <c r="F101" s="20">
        <f t="shared" si="12"/>
        <v>139.5142994219467</v>
      </c>
      <c r="G101" s="82">
        <f t="shared" si="13"/>
        <v>0.74915784118367235</v>
      </c>
      <c r="H101" s="82">
        <f t="shared" si="7"/>
        <v>140.26345726313036</v>
      </c>
      <c r="I101" s="82">
        <f t="shared" si="8"/>
        <v>0.95906163686964874</v>
      </c>
      <c r="J101" s="82">
        <f t="shared" si="9"/>
        <v>0.95906163686964874</v>
      </c>
      <c r="K101" s="82">
        <f t="shared" si="10"/>
        <v>0.91979922331509001</v>
      </c>
      <c r="L101" s="83">
        <f t="shared" si="11"/>
        <v>6.7911381579927946E-3</v>
      </c>
    </row>
    <row r="102" spans="4:12" x14ac:dyDescent="0.3">
      <c r="D102" s="68">
        <v>43608</v>
      </c>
      <c r="E102" s="87">
        <v>139.7100983</v>
      </c>
      <c r="F102" s="20">
        <f t="shared" si="12"/>
        <v>141.51936105294695</v>
      </c>
      <c r="G102" s="82">
        <f t="shared" si="13"/>
        <v>0.87474822016532972</v>
      </c>
      <c r="H102" s="82">
        <f t="shared" si="7"/>
        <v>142.39410927311226</v>
      </c>
      <c r="I102" s="82">
        <f t="shared" si="8"/>
        <v>-2.6840109731122652</v>
      </c>
      <c r="J102" s="82">
        <f t="shared" si="9"/>
        <v>2.6840109731122652</v>
      </c>
      <c r="K102" s="82">
        <f t="shared" si="10"/>
        <v>7.2039149037870489</v>
      </c>
      <c r="L102" s="83">
        <f t="shared" si="11"/>
        <v>1.9211288273156022E-2</v>
      </c>
    </row>
    <row r="103" spans="4:12" x14ac:dyDescent="0.3">
      <c r="D103" s="68">
        <v>43609</v>
      </c>
      <c r="E103" s="87">
        <v>140.2303009</v>
      </c>
      <c r="F103" s="20">
        <f t="shared" si="12"/>
        <v>140.51393739613226</v>
      </c>
      <c r="G103" s="82">
        <f t="shared" si="13"/>
        <v>0.68673103246732825</v>
      </c>
      <c r="H103" s="82">
        <f t="shared" si="7"/>
        <v>141.20066842859958</v>
      </c>
      <c r="I103" s="82">
        <f t="shared" si="8"/>
        <v>-0.97036752859958142</v>
      </c>
      <c r="J103" s="82">
        <f t="shared" si="9"/>
        <v>0.97036752859958142</v>
      </c>
      <c r="K103" s="82">
        <f t="shared" si="10"/>
        <v>0.94161314056045942</v>
      </c>
      <c r="L103" s="83">
        <f t="shared" si="11"/>
        <v>6.9198134951700824E-3</v>
      </c>
    </row>
    <row r="104" spans="4:12" x14ac:dyDescent="0.3">
      <c r="D104" s="68">
        <v>43613</v>
      </c>
      <c r="E104" s="87">
        <v>141.61747740000001</v>
      </c>
      <c r="F104" s="20">
        <f t="shared" si="12"/>
        <v>141.05712102597386</v>
      </c>
      <c r="G104" s="82">
        <f t="shared" si="13"/>
        <v>0.6723762922047547</v>
      </c>
      <c r="H104" s="82">
        <f t="shared" si="7"/>
        <v>141.7294973181786</v>
      </c>
      <c r="I104" s="82">
        <f t="shared" si="8"/>
        <v>-0.11201991817858925</v>
      </c>
      <c r="J104" s="82">
        <f t="shared" si="9"/>
        <v>0.11201991817858925</v>
      </c>
      <c r="K104" s="82">
        <f t="shared" si="10"/>
        <v>1.2548462068737831E-2</v>
      </c>
      <c r="L104" s="83">
        <f t="shared" si="11"/>
        <v>7.9100348512908369E-4</v>
      </c>
    </row>
    <row r="105" spans="4:12" x14ac:dyDescent="0.3">
      <c r="D105" s="68">
        <v>43614</v>
      </c>
      <c r="E105" s="87">
        <v>138.77566530000001</v>
      </c>
      <c r="F105" s="20">
        <f t="shared" si="12"/>
        <v>141.58701601376382</v>
      </c>
      <c r="G105" s="82">
        <f t="shared" si="13"/>
        <v>0.65812816176327504</v>
      </c>
      <c r="H105" s="82">
        <f t="shared" si="7"/>
        <v>142.24514417552709</v>
      </c>
      <c r="I105" s="82">
        <f t="shared" si="8"/>
        <v>-3.4694788755270736</v>
      </c>
      <c r="J105" s="82">
        <f t="shared" si="9"/>
        <v>3.4694788755270736</v>
      </c>
      <c r="K105" s="82">
        <f t="shared" si="10"/>
        <v>12.037283667728607</v>
      </c>
      <c r="L105" s="83">
        <f t="shared" si="11"/>
        <v>2.5000628662286608E-2</v>
      </c>
    </row>
    <row r="106" spans="4:12" x14ac:dyDescent="0.3">
      <c r="D106" s="68">
        <v>43615</v>
      </c>
      <c r="E106" s="87">
        <v>138.90092469999999</v>
      </c>
      <c r="F106" s="20">
        <f t="shared" si="12"/>
        <v>139.32721970941063</v>
      </c>
      <c r="G106" s="82">
        <f t="shared" si="13"/>
        <v>0.36633571515162877</v>
      </c>
      <c r="H106" s="82">
        <f t="shared" si="7"/>
        <v>139.69355542456225</v>
      </c>
      <c r="I106" s="82">
        <f t="shared" si="8"/>
        <v>-0.79263072456225814</v>
      </c>
      <c r="J106" s="82">
        <f t="shared" si="9"/>
        <v>0.79263072456225814</v>
      </c>
      <c r="K106" s="82">
        <f t="shared" si="10"/>
        <v>0.62826346552009038</v>
      </c>
      <c r="L106" s="83">
        <f t="shared" si="11"/>
        <v>5.7064467085024247E-3</v>
      </c>
    </row>
    <row r="107" spans="4:12" x14ac:dyDescent="0.3">
      <c r="D107" s="68">
        <v>43616</v>
      </c>
      <c r="E107" s="87">
        <v>137.6293335</v>
      </c>
      <c r="F107" s="20">
        <f t="shared" si="12"/>
        <v>138.9396750321213</v>
      </c>
      <c r="G107" s="82">
        <f t="shared" si="13"/>
        <v>0.29094767590753318</v>
      </c>
      <c r="H107" s="82">
        <f t="shared" si="7"/>
        <v>139.23062270802885</v>
      </c>
      <c r="I107" s="82">
        <f t="shared" si="8"/>
        <v>-1.6012892080288452</v>
      </c>
      <c r="J107" s="82">
        <f t="shared" si="9"/>
        <v>1.6012892080288452</v>
      </c>
      <c r="K107" s="82">
        <f t="shared" si="10"/>
        <v>2.5641271277496465</v>
      </c>
      <c r="L107" s="83">
        <f t="shared" si="11"/>
        <v>1.1634795921095158E-2</v>
      </c>
    </row>
    <row r="108" spans="4:12" x14ac:dyDescent="0.3">
      <c r="D108" s="68">
        <v>43619</v>
      </c>
      <c r="E108" s="87">
        <v>139.81607059999999</v>
      </c>
      <c r="F108" s="20">
        <f t="shared" si="12"/>
        <v>138.29943906072603</v>
      </c>
      <c r="G108" s="82">
        <f t="shared" si="13"/>
        <v>0.19782931117725283</v>
      </c>
      <c r="H108" s="82">
        <f t="shared" si="7"/>
        <v>138.49726837190329</v>
      </c>
      <c r="I108" s="82">
        <f t="shared" si="8"/>
        <v>1.3188022280967004</v>
      </c>
      <c r="J108" s="82">
        <f t="shared" si="9"/>
        <v>1.3188022280967004</v>
      </c>
      <c r="K108" s="82">
        <f t="shared" si="10"/>
        <v>1.7392393168328215</v>
      </c>
      <c r="L108" s="83">
        <f t="shared" si="11"/>
        <v>9.4324080374827857E-3</v>
      </c>
    </row>
    <row r="109" spans="4:12" x14ac:dyDescent="0.3">
      <c r="D109" s="68">
        <v>43620</v>
      </c>
      <c r="E109" s="87">
        <v>140.26884459999999</v>
      </c>
      <c r="F109" s="20">
        <f t="shared" si="12"/>
        <v>140.06488884894182</v>
      </c>
      <c r="G109" s="82">
        <f t="shared" si="13"/>
        <v>0.35459135888110654</v>
      </c>
      <c r="H109" s="82">
        <f t="shared" si="7"/>
        <v>140.41948020782291</v>
      </c>
      <c r="I109" s="82">
        <f t="shared" si="8"/>
        <v>-0.15063560782292029</v>
      </c>
      <c r="J109" s="82">
        <f t="shared" si="9"/>
        <v>0.15063560782292029</v>
      </c>
      <c r="K109" s="82">
        <f t="shared" si="10"/>
        <v>2.2691086344180645E-2</v>
      </c>
      <c r="L109" s="83">
        <f t="shared" si="11"/>
        <v>1.0739063849316136E-3</v>
      </c>
    </row>
    <row r="110" spans="4:12" x14ac:dyDescent="0.3">
      <c r="D110" s="68">
        <v>43621</v>
      </c>
      <c r="E110" s="87">
        <v>139.29588319999999</v>
      </c>
      <c r="F110" s="20">
        <f t="shared" si="12"/>
        <v>140.35792540710486</v>
      </c>
      <c r="G110" s="82">
        <f t="shared" si="13"/>
        <v>0.34843587880929972</v>
      </c>
      <c r="H110" s="82">
        <f t="shared" si="7"/>
        <v>140.70636128591417</v>
      </c>
      <c r="I110" s="82">
        <f t="shared" si="8"/>
        <v>-1.4104780859141783</v>
      </c>
      <c r="J110" s="82">
        <f t="shared" si="9"/>
        <v>1.4104780859141783</v>
      </c>
      <c r="K110" s="82">
        <f t="shared" si="10"/>
        <v>1.9894484308441243</v>
      </c>
      <c r="L110" s="83">
        <f t="shared" si="11"/>
        <v>1.0125770076700864E-2</v>
      </c>
    </row>
    <row r="111" spans="4:12" x14ac:dyDescent="0.3">
      <c r="D111" s="68">
        <v>43622</v>
      </c>
      <c r="E111" s="87">
        <v>142.1087799</v>
      </c>
      <c r="F111" s="20">
        <f t="shared" si="12"/>
        <v>140.13721124304743</v>
      </c>
      <c r="G111" s="82">
        <f t="shared" si="13"/>
        <v>0.29152087452262715</v>
      </c>
      <c r="H111" s="82">
        <f t="shared" si="7"/>
        <v>140.42873211757006</v>
      </c>
      <c r="I111" s="82">
        <f t="shared" si="8"/>
        <v>1.6800477824299378</v>
      </c>
      <c r="J111" s="82">
        <f t="shared" si="9"/>
        <v>1.6800477824299378</v>
      </c>
      <c r="K111" s="82">
        <f t="shared" si="10"/>
        <v>2.8225605512477516</v>
      </c>
      <c r="L111" s="83">
        <f t="shared" si="11"/>
        <v>1.1822265898082893E-2</v>
      </c>
    </row>
    <row r="112" spans="4:12" x14ac:dyDescent="0.3">
      <c r="D112" s="68">
        <v>43623</v>
      </c>
      <c r="E112" s="87">
        <v>144.6423035</v>
      </c>
      <c r="F112" s="20">
        <f t="shared" si="12"/>
        <v>142.8487013196181</v>
      </c>
      <c r="G112" s="82">
        <f t="shared" si="13"/>
        <v>0.53351779472743144</v>
      </c>
      <c r="H112" s="82">
        <f t="shared" si="7"/>
        <v>143.38221911434553</v>
      </c>
      <c r="I112" s="82">
        <f t="shared" si="8"/>
        <v>1.2600843856544657</v>
      </c>
      <c r="J112" s="82">
        <f t="shared" si="9"/>
        <v>1.2600843856544657</v>
      </c>
      <c r="K112" s="82">
        <f t="shared" si="10"/>
        <v>1.5878126589701922</v>
      </c>
      <c r="L112" s="83">
        <f t="shared" si="11"/>
        <v>8.7117278635877489E-3</v>
      </c>
    </row>
    <row r="113" spans="4:12" x14ac:dyDescent="0.3">
      <c r="D113" s="68">
        <v>43626</v>
      </c>
      <c r="E113" s="87">
        <v>145.13360599999999</v>
      </c>
      <c r="F113" s="20">
        <f t="shared" si="12"/>
        <v>145.16737823578194</v>
      </c>
      <c r="G113" s="82">
        <f t="shared" si="13"/>
        <v>0.71203370687107215</v>
      </c>
      <c r="H113" s="82">
        <f t="shared" si="7"/>
        <v>145.87941194265301</v>
      </c>
      <c r="I113" s="82">
        <f t="shared" si="8"/>
        <v>-0.74580594265302125</v>
      </c>
      <c r="J113" s="82">
        <f t="shared" si="9"/>
        <v>0.74580594265302125</v>
      </c>
      <c r="K113" s="82">
        <f t="shared" si="10"/>
        <v>0.5562265040965616</v>
      </c>
      <c r="L113" s="83">
        <f t="shared" si="11"/>
        <v>5.1387543051401984E-3</v>
      </c>
    </row>
    <row r="114" spans="4:12" x14ac:dyDescent="0.3">
      <c r="D114" s="68">
        <v>43627</v>
      </c>
      <c r="E114" s="87">
        <v>141.4440918</v>
      </c>
      <c r="F114" s="20">
        <f t="shared" si="12"/>
        <v>144.96533012549685</v>
      </c>
      <c r="G114" s="82">
        <f t="shared" si="13"/>
        <v>0.62062552515545577</v>
      </c>
      <c r="H114" s="82">
        <f t="shared" si="7"/>
        <v>145.58595565065229</v>
      </c>
      <c r="I114" s="82">
        <f t="shared" si="8"/>
        <v>-4.1418638506522996</v>
      </c>
      <c r="J114" s="82">
        <f t="shared" si="9"/>
        <v>4.1418638506522996</v>
      </c>
      <c r="K114" s="82">
        <f t="shared" si="10"/>
        <v>17.155036157340295</v>
      </c>
      <c r="L114" s="83">
        <f t="shared" si="11"/>
        <v>2.9282692532034766E-2</v>
      </c>
    </row>
    <row r="115" spans="4:12" x14ac:dyDescent="0.3">
      <c r="D115" s="68">
        <v>43628</v>
      </c>
      <c r="E115" s="87">
        <v>139.85458370000001</v>
      </c>
      <c r="F115" s="20">
        <f t="shared" si="12"/>
        <v>141.62269060012437</v>
      </c>
      <c r="G115" s="82">
        <f t="shared" si="13"/>
        <v>0.22429902010266251</v>
      </c>
      <c r="H115" s="82">
        <f t="shared" si="7"/>
        <v>141.84698962022702</v>
      </c>
      <c r="I115" s="82">
        <f t="shared" si="8"/>
        <v>-1.9924059202270143</v>
      </c>
      <c r="J115" s="82">
        <f t="shared" si="9"/>
        <v>1.9924059202270143</v>
      </c>
      <c r="K115" s="82">
        <f t="shared" si="10"/>
        <v>3.9696813509556557</v>
      </c>
      <c r="L115" s="83">
        <f t="shared" si="11"/>
        <v>1.4246268284641244E-2</v>
      </c>
    </row>
    <row r="116" spans="4:12" x14ac:dyDescent="0.3">
      <c r="D116" s="68">
        <v>43629</v>
      </c>
      <c r="E116" s="87">
        <v>140.92387389999999</v>
      </c>
      <c r="F116" s="20">
        <f t="shared" si="12"/>
        <v>140.24788095608213</v>
      </c>
      <c r="G116" s="82">
        <f t="shared" si="13"/>
        <v>6.4388153688171829E-2</v>
      </c>
      <c r="H116" s="82">
        <f t="shared" si="7"/>
        <v>140.31226910977031</v>
      </c>
      <c r="I116" s="82">
        <f t="shared" si="8"/>
        <v>0.61160479022967706</v>
      </c>
      <c r="J116" s="82">
        <f t="shared" si="9"/>
        <v>0.61160479022967706</v>
      </c>
      <c r="K116" s="82">
        <f t="shared" si="10"/>
        <v>0.37406041943188728</v>
      </c>
      <c r="L116" s="83">
        <f t="shared" si="11"/>
        <v>4.3399657794226812E-3</v>
      </c>
    </row>
    <row r="117" spans="4:12" x14ac:dyDescent="0.3">
      <c r="D117" s="68">
        <v>43630</v>
      </c>
      <c r="E117" s="87">
        <v>140.96240230000001</v>
      </c>
      <c r="F117" s="20">
        <f t="shared" si="12"/>
        <v>140.98309010295054</v>
      </c>
      <c r="G117" s="82">
        <f t="shared" si="13"/>
        <v>0.13147025300619603</v>
      </c>
      <c r="H117" s="82">
        <f t="shared" si="7"/>
        <v>141.11456035595674</v>
      </c>
      <c r="I117" s="82">
        <f t="shared" si="8"/>
        <v>-0.1521580559567326</v>
      </c>
      <c r="J117" s="82">
        <f t="shared" si="9"/>
        <v>0.1521580559567326</v>
      </c>
      <c r="K117" s="82">
        <f t="shared" si="10"/>
        <v>2.3152073992532166E-2</v>
      </c>
      <c r="L117" s="83">
        <f t="shared" si="11"/>
        <v>1.0794229771489399E-3</v>
      </c>
    </row>
    <row r="118" spans="4:12" x14ac:dyDescent="0.3">
      <c r="D118" s="68">
        <v>43633</v>
      </c>
      <c r="E118" s="87">
        <v>142.368866</v>
      </c>
      <c r="F118" s="20">
        <f t="shared" si="12"/>
        <v>141.34887124240498</v>
      </c>
      <c r="G118" s="82">
        <f t="shared" si="13"/>
        <v>0.15490134165102051</v>
      </c>
      <c r="H118" s="82">
        <f t="shared" si="7"/>
        <v>141.50377258405601</v>
      </c>
      <c r="I118" s="82">
        <f t="shared" si="8"/>
        <v>0.86509341594398848</v>
      </c>
      <c r="J118" s="82">
        <f t="shared" si="9"/>
        <v>0.86509341594398848</v>
      </c>
      <c r="K118" s="82">
        <f t="shared" si="10"/>
        <v>0.74838661830963871</v>
      </c>
      <c r="L118" s="83">
        <f t="shared" si="11"/>
        <v>6.0764227478217643E-3</v>
      </c>
    </row>
    <row r="119" spans="4:12" x14ac:dyDescent="0.3">
      <c r="D119" s="68">
        <v>43634</v>
      </c>
      <c r="E119" s="87">
        <v>147.6574707</v>
      </c>
      <c r="F119" s="20">
        <f t="shared" si="12"/>
        <v>143.55050801332084</v>
      </c>
      <c r="G119" s="82">
        <f t="shared" si="13"/>
        <v>0.35957488457750392</v>
      </c>
      <c r="H119" s="82">
        <f t="shared" si="7"/>
        <v>143.91008289789835</v>
      </c>
      <c r="I119" s="82">
        <f t="shared" si="8"/>
        <v>3.747387802101656</v>
      </c>
      <c r="J119" s="82">
        <f t="shared" si="9"/>
        <v>3.747387802101656</v>
      </c>
      <c r="K119" s="82">
        <f t="shared" si="10"/>
        <v>14.042915339340281</v>
      </c>
      <c r="L119" s="83">
        <f t="shared" si="11"/>
        <v>2.5378924509111587E-2</v>
      </c>
    </row>
    <row r="120" spans="4:12" x14ac:dyDescent="0.3">
      <c r="D120" s="68">
        <v>43635</v>
      </c>
      <c r="E120" s="87">
        <v>145.1721191</v>
      </c>
      <c r="F120" s="20">
        <f t="shared" si="12"/>
        <v>147.44806028766203</v>
      </c>
      <c r="G120" s="82">
        <f t="shared" si="13"/>
        <v>0.71337262355387299</v>
      </c>
      <c r="H120" s="82">
        <f t="shared" si="7"/>
        <v>148.16143291121591</v>
      </c>
      <c r="I120" s="82">
        <f t="shared" si="8"/>
        <v>-2.9893138112159079</v>
      </c>
      <c r="J120" s="82">
        <f t="shared" si="9"/>
        <v>2.9893138112159079</v>
      </c>
      <c r="K120" s="82">
        <f t="shared" si="10"/>
        <v>8.9359970619261766</v>
      </c>
      <c r="L120" s="83">
        <f t="shared" si="11"/>
        <v>2.0591514608647107E-2</v>
      </c>
    </row>
    <row r="121" spans="4:12" x14ac:dyDescent="0.3">
      <c r="D121" s="68">
        <v>43636</v>
      </c>
      <c r="E121" s="87">
        <v>146.7230682</v>
      </c>
      <c r="F121" s="20">
        <f t="shared" si="12"/>
        <v>146.05300701884312</v>
      </c>
      <c r="G121" s="82">
        <f t="shared" si="13"/>
        <v>0.50253003431659438</v>
      </c>
      <c r="H121" s="82">
        <f t="shared" si="7"/>
        <v>146.55553705315972</v>
      </c>
      <c r="I121" s="82">
        <f t="shared" si="8"/>
        <v>0.16753114684027537</v>
      </c>
      <c r="J121" s="82">
        <f t="shared" si="9"/>
        <v>0.16753114684027537</v>
      </c>
      <c r="K121" s="82">
        <f t="shared" si="10"/>
        <v>2.8066685161617907E-2</v>
      </c>
      <c r="L121" s="83">
        <f t="shared" si="11"/>
        <v>1.1418187262272326E-3</v>
      </c>
    </row>
    <row r="122" spans="4:12" x14ac:dyDescent="0.3">
      <c r="D122" s="68">
        <v>43637</v>
      </c>
      <c r="E122" s="87">
        <v>146.90609739999999</v>
      </c>
      <c r="F122" s="20">
        <f t="shared" si="12"/>
        <v>147.1616980674533</v>
      </c>
      <c r="G122" s="82">
        <f t="shared" si="13"/>
        <v>0.56314613574595318</v>
      </c>
      <c r="H122" s="82">
        <f t="shared" si="7"/>
        <v>147.72484420319927</v>
      </c>
      <c r="I122" s="82">
        <f t="shared" si="8"/>
        <v>-0.81874680319927506</v>
      </c>
      <c r="J122" s="82">
        <f t="shared" si="9"/>
        <v>0.81874680319927506</v>
      </c>
      <c r="K122" s="82">
        <f t="shared" si="10"/>
        <v>0.67034632774903247</v>
      </c>
      <c r="L122" s="83">
        <f t="shared" si="11"/>
        <v>5.573266308817452E-3</v>
      </c>
    </row>
    <row r="123" spans="4:12" x14ac:dyDescent="0.3">
      <c r="D123" s="68">
        <v>43640</v>
      </c>
      <c r="E123" s="87">
        <v>145.34553529999999</v>
      </c>
      <c r="F123" s="20">
        <f t="shared" si="12"/>
        <v>147.04450188859678</v>
      </c>
      <c r="G123" s="82">
        <f t="shared" si="13"/>
        <v>0.49511190428570617</v>
      </c>
      <c r="H123" s="82">
        <f t="shared" si="7"/>
        <v>147.53961379288248</v>
      </c>
      <c r="I123" s="82">
        <f t="shared" si="8"/>
        <v>-2.1940784928824826</v>
      </c>
      <c r="J123" s="82">
        <f t="shared" si="9"/>
        <v>2.1940784928824826</v>
      </c>
      <c r="K123" s="82">
        <f t="shared" si="10"/>
        <v>4.8139804329294664</v>
      </c>
      <c r="L123" s="83">
        <f t="shared" si="11"/>
        <v>1.5095602959896922E-2</v>
      </c>
    </row>
    <row r="124" spans="4:12" x14ac:dyDescent="0.3">
      <c r="D124" s="68">
        <v>43641</v>
      </c>
      <c r="E124" s="87">
        <v>143.4092407</v>
      </c>
      <c r="F124" s="20">
        <f t="shared" si="12"/>
        <v>145.35436590342857</v>
      </c>
      <c r="G124" s="82">
        <f t="shared" si="13"/>
        <v>0.27658711534031438</v>
      </c>
      <c r="H124" s="82">
        <f t="shared" si="7"/>
        <v>145.63095301876888</v>
      </c>
      <c r="I124" s="82">
        <f t="shared" si="8"/>
        <v>-2.2217123187688799</v>
      </c>
      <c r="J124" s="82">
        <f t="shared" si="9"/>
        <v>2.2217123187688799</v>
      </c>
      <c r="K124" s="82">
        <f t="shared" si="10"/>
        <v>4.9360056273693926</v>
      </c>
      <c r="L124" s="83">
        <f t="shared" si="11"/>
        <v>1.54921140919818E-2</v>
      </c>
    </row>
    <row r="125" spans="4:12" x14ac:dyDescent="0.3">
      <c r="D125" s="68">
        <v>43642</v>
      </c>
      <c r="E125" s="87">
        <v>148.4185181</v>
      </c>
      <c r="F125" s="20">
        <f t="shared" si="12"/>
        <v>144.63236587227226</v>
      </c>
      <c r="G125" s="82">
        <f t="shared" si="13"/>
        <v>0.17672840069065168</v>
      </c>
      <c r="H125" s="82">
        <f t="shared" si="7"/>
        <v>144.80909427296291</v>
      </c>
      <c r="I125" s="82">
        <f t="shared" si="8"/>
        <v>3.6094238270370909</v>
      </c>
      <c r="J125" s="82">
        <f t="shared" si="9"/>
        <v>3.6094238270370909</v>
      </c>
      <c r="K125" s="82">
        <f t="shared" si="10"/>
        <v>13.027940363183079</v>
      </c>
      <c r="L125" s="83">
        <f t="shared" si="11"/>
        <v>2.4319228309537276E-2</v>
      </c>
    </row>
    <row r="126" spans="4:12" x14ac:dyDescent="0.3">
      <c r="D126" s="68">
        <v>43643</v>
      </c>
      <c r="E126" s="87">
        <v>145.57672120000001</v>
      </c>
      <c r="F126" s="20">
        <f t="shared" si="12"/>
        <v>147.99154144055254</v>
      </c>
      <c r="G126" s="82">
        <f t="shared" si="13"/>
        <v>0.49497311744961436</v>
      </c>
      <c r="H126" s="82">
        <f t="shared" si="7"/>
        <v>148.48651455800214</v>
      </c>
      <c r="I126" s="82">
        <f t="shared" si="8"/>
        <v>-2.9097933580021333</v>
      </c>
      <c r="J126" s="82">
        <f t="shared" si="9"/>
        <v>2.9097933580021333</v>
      </c>
      <c r="K126" s="82">
        <f t="shared" si="10"/>
        <v>8.466897386273331</v>
      </c>
      <c r="L126" s="83">
        <f t="shared" si="11"/>
        <v>1.9988040216983079E-2</v>
      </c>
    </row>
    <row r="127" spans="4:12" x14ac:dyDescent="0.3">
      <c r="D127" s="68">
        <v>43644</v>
      </c>
      <c r="E127" s="87">
        <v>148.55339050000001</v>
      </c>
      <c r="F127" s="20">
        <f t="shared" si="12"/>
        <v>146.56803355395971</v>
      </c>
      <c r="G127" s="82">
        <f t="shared" si="13"/>
        <v>0.30312501704536993</v>
      </c>
      <c r="H127" s="82">
        <f t="shared" si="7"/>
        <v>146.87115857100508</v>
      </c>
      <c r="I127" s="82">
        <f t="shared" si="8"/>
        <v>1.6822319289949235</v>
      </c>
      <c r="J127" s="82">
        <f t="shared" si="9"/>
        <v>1.6822319289949235</v>
      </c>
      <c r="K127" s="82">
        <f t="shared" si="10"/>
        <v>2.8299042629299813</v>
      </c>
      <c r="L127" s="83">
        <f t="shared" si="11"/>
        <v>1.1324089765523886E-2</v>
      </c>
    </row>
    <row r="128" spans="4:12" x14ac:dyDescent="0.3">
      <c r="D128" s="68">
        <v>43647</v>
      </c>
      <c r="E128" s="87">
        <v>149.3529053</v>
      </c>
      <c r="F128" s="20">
        <f t="shared" si="12"/>
        <v>148.95579347363631</v>
      </c>
      <c r="G128" s="82">
        <f t="shared" si="13"/>
        <v>0.5115885073084927</v>
      </c>
      <c r="H128" s="82">
        <f t="shared" si="7"/>
        <v>149.46738198094479</v>
      </c>
      <c r="I128" s="82">
        <f t="shared" si="8"/>
        <v>-0.11447668094479013</v>
      </c>
      <c r="J128" s="82">
        <f t="shared" si="9"/>
        <v>0.11447668094479013</v>
      </c>
      <c r="K128" s="82">
        <f t="shared" si="10"/>
        <v>1.3104910480135276E-2</v>
      </c>
      <c r="L128" s="83">
        <f t="shared" si="11"/>
        <v>7.6648445984257754E-4</v>
      </c>
    </row>
    <row r="129" spans="4:12" x14ac:dyDescent="0.3">
      <c r="D129" s="68">
        <v>43648</v>
      </c>
      <c r="E129" s="87">
        <v>148.85200499999999</v>
      </c>
      <c r="F129" s="20">
        <f t="shared" si="12"/>
        <v>149.66199604584679</v>
      </c>
      <c r="G129" s="82">
        <f t="shared" si="13"/>
        <v>0.53104991379869204</v>
      </c>
      <c r="H129" s="82">
        <f t="shared" ref="H129:H192" si="14">F129+G129</f>
        <v>150.19304595964547</v>
      </c>
      <c r="I129" s="82">
        <f t="shared" si="8"/>
        <v>-1.3410409596454826</v>
      </c>
      <c r="J129" s="82">
        <f t="shared" si="9"/>
        <v>1.3410409596454826</v>
      </c>
      <c r="K129" s="82">
        <f t="shared" si="10"/>
        <v>1.798390855446877</v>
      </c>
      <c r="L129" s="83">
        <f t="shared" si="11"/>
        <v>9.0092233533937468E-3</v>
      </c>
    </row>
    <row r="130" spans="4:12" x14ac:dyDescent="0.3">
      <c r="D130" s="68">
        <v>43649</v>
      </c>
      <c r="E130" s="87">
        <v>151.84791559999999</v>
      </c>
      <c r="F130" s="20">
        <f t="shared" si="12"/>
        <v>149.87602705103893</v>
      </c>
      <c r="G130" s="82">
        <f t="shared" si="13"/>
        <v>0.49934802293803687</v>
      </c>
      <c r="H130" s="82">
        <f t="shared" si="14"/>
        <v>150.37537507397698</v>
      </c>
      <c r="I130" s="82">
        <f t="shared" si="8"/>
        <v>1.4725405260230104</v>
      </c>
      <c r="J130" s="82">
        <f t="shared" si="9"/>
        <v>1.4725405260230104</v>
      </c>
      <c r="K130" s="82">
        <f t="shared" si="10"/>
        <v>2.1683756007801245</v>
      </c>
      <c r="L130" s="83">
        <f t="shared" si="11"/>
        <v>9.6974694726926526E-3</v>
      </c>
    </row>
    <row r="131" spans="4:12" x14ac:dyDescent="0.3">
      <c r="D131" s="68">
        <v>43651</v>
      </c>
      <c r="E131" s="87">
        <v>150.3162537</v>
      </c>
      <c r="F131" s="20">
        <f t="shared" si="12"/>
        <v>151.94106163835045</v>
      </c>
      <c r="G131" s="82">
        <f t="shared" si="13"/>
        <v>0.65591667937538478</v>
      </c>
      <c r="H131" s="82">
        <f t="shared" si="14"/>
        <v>152.59697831772584</v>
      </c>
      <c r="I131" s="82">
        <f t="shared" si="8"/>
        <v>-2.2807246177258378</v>
      </c>
      <c r="J131" s="82">
        <f t="shared" si="9"/>
        <v>2.2807246177258378</v>
      </c>
      <c r="K131" s="82">
        <f t="shared" si="10"/>
        <v>5.201704781900669</v>
      </c>
      <c r="L131" s="83">
        <f t="shared" si="11"/>
        <v>1.5172841004125142E-2</v>
      </c>
    </row>
    <row r="132" spans="4:12" x14ac:dyDescent="0.3">
      <c r="D132" s="68">
        <v>43654</v>
      </c>
      <c r="E132" s="87">
        <v>151.52040099999999</v>
      </c>
      <c r="F132" s="20">
        <f t="shared" si="12"/>
        <v>151.08181650350031</v>
      </c>
      <c r="G132" s="82">
        <f t="shared" si="13"/>
        <v>0.50440049795283215</v>
      </c>
      <c r="H132" s="82">
        <f t="shared" si="14"/>
        <v>151.58621700145315</v>
      </c>
      <c r="I132" s="82">
        <f t="shared" ref="I132:I195" si="15">E132-H132</f>
        <v>-6.5816001453157469E-2</v>
      </c>
      <c r="J132" s="82">
        <f t="shared" ref="J132:J195" si="16">ABS(I132)</f>
        <v>6.5816001453157469E-2</v>
      </c>
      <c r="K132" s="82">
        <f t="shared" ref="K132:K195" si="17">I132^2</f>
        <v>4.3317460472820264E-3</v>
      </c>
      <c r="L132" s="83">
        <f t="shared" ref="L132:L195" si="18">J132/E132</f>
        <v>4.3437056012779078E-4</v>
      </c>
    </row>
    <row r="133" spans="4:12" x14ac:dyDescent="0.3">
      <c r="D133" s="68">
        <v>43655</v>
      </c>
      <c r="E133" s="87">
        <v>152.1369019</v>
      </c>
      <c r="F133" s="20">
        <f t="shared" ref="F133:F196" si="19">alpha*(E133)+(1-alpha)*(E132+G132)</f>
        <v>152.04722157836227</v>
      </c>
      <c r="G133" s="82">
        <f t="shared" ref="G133:G196" si="20">beta*(F133-F132)+(1-beta)*G132</f>
        <v>0.55050095564374524</v>
      </c>
      <c r="H133" s="82">
        <f t="shared" si="14"/>
        <v>152.59772253400601</v>
      </c>
      <c r="I133" s="82">
        <f t="shared" si="15"/>
        <v>-0.46082063400601214</v>
      </c>
      <c r="J133" s="82">
        <f t="shared" si="16"/>
        <v>0.46082063400601214</v>
      </c>
      <c r="K133" s="82">
        <f t="shared" si="17"/>
        <v>0.212355656725703</v>
      </c>
      <c r="L133" s="83">
        <f t="shared" si="18"/>
        <v>3.028986578870331E-3</v>
      </c>
    </row>
    <row r="134" spans="4:12" x14ac:dyDescent="0.3">
      <c r="D134" s="68">
        <v>43656</v>
      </c>
      <c r="E134" s="87">
        <v>151.2795563</v>
      </c>
      <c r="F134" s="20">
        <f t="shared" si="19"/>
        <v>152.40583354451499</v>
      </c>
      <c r="G134" s="82">
        <f t="shared" si="20"/>
        <v>0.53131205669464299</v>
      </c>
      <c r="H134" s="82">
        <f t="shared" si="14"/>
        <v>152.93714560120964</v>
      </c>
      <c r="I134" s="82">
        <f t="shared" si="15"/>
        <v>-1.6575893012096401</v>
      </c>
      <c r="J134" s="82">
        <f t="shared" si="16"/>
        <v>1.6575893012096401</v>
      </c>
      <c r="K134" s="82">
        <f t="shared" si="17"/>
        <v>2.7476022914846632</v>
      </c>
      <c r="L134" s="83">
        <f t="shared" si="18"/>
        <v>1.095712693605805E-2</v>
      </c>
    </row>
    <row r="135" spans="4:12" x14ac:dyDescent="0.3">
      <c r="D135" s="68">
        <v>43657</v>
      </c>
      <c r="E135" s="87">
        <v>151.1543274</v>
      </c>
      <c r="F135" s="20">
        <f t="shared" si="19"/>
        <v>151.67956016535572</v>
      </c>
      <c r="G135" s="82">
        <f t="shared" si="20"/>
        <v>0.40555351310925203</v>
      </c>
      <c r="H135" s="82">
        <f t="shared" si="14"/>
        <v>152.08511367846498</v>
      </c>
      <c r="I135" s="82">
        <f t="shared" si="15"/>
        <v>-0.93078627846497852</v>
      </c>
      <c r="J135" s="82">
        <f t="shared" si="16"/>
        <v>0.93078627846497852</v>
      </c>
      <c r="K135" s="82">
        <f t="shared" si="17"/>
        <v>0.86636309617868457</v>
      </c>
      <c r="L135" s="83">
        <f t="shared" si="18"/>
        <v>6.1578539925081794E-3</v>
      </c>
    </row>
    <row r="136" spans="4:12" x14ac:dyDescent="0.3">
      <c r="D136" s="68">
        <v>43658</v>
      </c>
      <c r="E136" s="87">
        <v>149.9887085</v>
      </c>
      <c r="F136" s="20">
        <f t="shared" si="19"/>
        <v>151.2456464304874</v>
      </c>
      <c r="G136" s="82">
        <f t="shared" si="20"/>
        <v>0.32160678831149414</v>
      </c>
      <c r="H136" s="82">
        <f t="shared" si="14"/>
        <v>151.5672532187989</v>
      </c>
      <c r="I136" s="82">
        <f t="shared" si="15"/>
        <v>-1.578544718798895</v>
      </c>
      <c r="J136" s="82">
        <f t="shared" si="16"/>
        <v>1.578544718798895</v>
      </c>
      <c r="K136" s="82">
        <f t="shared" si="17"/>
        <v>2.4918034292478826</v>
      </c>
      <c r="L136" s="83">
        <f t="shared" si="18"/>
        <v>1.052442370219419E-2</v>
      </c>
    </row>
    <row r="137" spans="4:12" x14ac:dyDescent="0.3">
      <c r="D137" s="68">
        <v>43661</v>
      </c>
      <c r="E137" s="87">
        <v>151.18324279999999</v>
      </c>
      <c r="F137" s="20">
        <f t="shared" si="19"/>
        <v>150.48490079064919</v>
      </c>
      <c r="G137" s="82">
        <f t="shared" si="20"/>
        <v>0.21337154549652415</v>
      </c>
      <c r="H137" s="82">
        <f t="shared" si="14"/>
        <v>150.69827233614572</v>
      </c>
      <c r="I137" s="82">
        <f t="shared" si="15"/>
        <v>0.48497046385426756</v>
      </c>
      <c r="J137" s="82">
        <f t="shared" si="16"/>
        <v>0.48497046385426756</v>
      </c>
      <c r="K137" s="82">
        <f t="shared" si="17"/>
        <v>0.23519635081102344</v>
      </c>
      <c r="L137" s="83">
        <f t="shared" si="18"/>
        <v>3.2078321305479209E-3</v>
      </c>
    </row>
    <row r="138" spans="4:12" x14ac:dyDescent="0.3">
      <c r="D138" s="68">
        <v>43662</v>
      </c>
      <c r="E138" s="87">
        <v>152.01168820000001</v>
      </c>
      <c r="F138" s="20">
        <f t="shared" si="19"/>
        <v>151.51962911639723</v>
      </c>
      <c r="G138" s="82">
        <f t="shared" si="20"/>
        <v>0.29550722352167519</v>
      </c>
      <c r="H138" s="82">
        <f t="shared" si="14"/>
        <v>151.81513633991889</v>
      </c>
      <c r="I138" s="82">
        <f t="shared" si="15"/>
        <v>0.19655186008111514</v>
      </c>
      <c r="J138" s="82">
        <f t="shared" si="16"/>
        <v>0.19655186008111514</v>
      </c>
      <c r="K138" s="82">
        <f t="shared" si="17"/>
        <v>3.8632633701346265E-2</v>
      </c>
      <c r="L138" s="83">
        <f t="shared" si="18"/>
        <v>1.2930049156648674E-3</v>
      </c>
    </row>
    <row r="139" spans="4:12" x14ac:dyDescent="0.3">
      <c r="D139" s="68">
        <v>43663</v>
      </c>
      <c r="E139" s="87">
        <v>151.64562989999999</v>
      </c>
      <c r="F139" s="20">
        <f t="shared" si="19"/>
        <v>152.17488231881737</v>
      </c>
      <c r="G139" s="82">
        <f t="shared" si="20"/>
        <v>0.33148182141152183</v>
      </c>
      <c r="H139" s="82">
        <f t="shared" si="14"/>
        <v>152.5063641402289</v>
      </c>
      <c r="I139" s="82">
        <f t="shared" si="15"/>
        <v>-0.86073424022890777</v>
      </c>
      <c r="J139" s="82">
        <f t="shared" si="16"/>
        <v>0.86073424022890777</v>
      </c>
      <c r="K139" s="82">
        <f t="shared" si="17"/>
        <v>0.74086343230243512</v>
      </c>
      <c r="L139" s="83">
        <f t="shared" si="18"/>
        <v>5.6759580925378706E-3</v>
      </c>
    </row>
    <row r="140" spans="4:12" x14ac:dyDescent="0.3">
      <c r="D140" s="68">
        <v>43664</v>
      </c>
      <c r="E140" s="87">
        <v>153.350708</v>
      </c>
      <c r="F140" s="20">
        <f t="shared" si="19"/>
        <v>152.25183097712923</v>
      </c>
      <c r="G140" s="82">
        <f t="shared" si="20"/>
        <v>0.30602850510155599</v>
      </c>
      <c r="H140" s="82">
        <f t="shared" si="14"/>
        <v>152.55785948223078</v>
      </c>
      <c r="I140" s="82">
        <f t="shared" si="15"/>
        <v>0.79284851776921528</v>
      </c>
      <c r="J140" s="82">
        <f t="shared" si="16"/>
        <v>0.79284851776921528</v>
      </c>
      <c r="K140" s="82">
        <f t="shared" si="17"/>
        <v>0.6286087721288417</v>
      </c>
      <c r="L140" s="83">
        <f t="shared" si="18"/>
        <v>5.1701653556709718E-3</v>
      </c>
    </row>
    <row r="141" spans="4:12" x14ac:dyDescent="0.3">
      <c r="D141" s="68">
        <v>43665</v>
      </c>
      <c r="E141" s="87">
        <v>150.92314150000001</v>
      </c>
      <c r="F141" s="20">
        <f t="shared" si="19"/>
        <v>153.11001750408124</v>
      </c>
      <c r="G141" s="82">
        <f t="shared" si="20"/>
        <v>0.36124430728660151</v>
      </c>
      <c r="H141" s="82">
        <f t="shared" si="14"/>
        <v>153.47126181136784</v>
      </c>
      <c r="I141" s="82">
        <f t="shared" si="15"/>
        <v>-2.5481203113678248</v>
      </c>
      <c r="J141" s="82">
        <f t="shared" si="16"/>
        <v>2.5481203113678248</v>
      </c>
      <c r="K141" s="82">
        <f t="shared" si="17"/>
        <v>6.4929171212052603</v>
      </c>
      <c r="L141" s="83">
        <f t="shared" si="18"/>
        <v>1.688356262692706E-2</v>
      </c>
    </row>
    <row r="142" spans="4:12" x14ac:dyDescent="0.3">
      <c r="D142" s="68">
        <v>43668</v>
      </c>
      <c r="E142" s="87">
        <v>153.4277649</v>
      </c>
      <c r="F142" s="20">
        <f t="shared" si="19"/>
        <v>151.71306162582931</v>
      </c>
      <c r="G142" s="82">
        <f t="shared" si="20"/>
        <v>0.18542428873274838</v>
      </c>
      <c r="H142" s="82">
        <f t="shared" si="14"/>
        <v>151.89848591456206</v>
      </c>
      <c r="I142" s="82">
        <f t="shared" si="15"/>
        <v>1.5292789854379407</v>
      </c>
      <c r="J142" s="82">
        <f t="shared" si="16"/>
        <v>1.5292789854379407</v>
      </c>
      <c r="K142" s="82">
        <f t="shared" si="17"/>
        <v>2.3386942153020973</v>
      </c>
      <c r="L142" s="83">
        <f t="shared" si="18"/>
        <v>9.9674200848502408E-3</v>
      </c>
    </row>
    <row r="143" spans="4:12" x14ac:dyDescent="0.3">
      <c r="D143" s="68">
        <v>43669</v>
      </c>
      <c r="E143" s="87">
        <v>152.99427800000001</v>
      </c>
      <c r="F143" s="20">
        <f t="shared" si="19"/>
        <v>153.48940695098619</v>
      </c>
      <c r="G143" s="82">
        <f t="shared" si="20"/>
        <v>0.34451639237516174</v>
      </c>
      <c r="H143" s="82">
        <f t="shared" si="14"/>
        <v>153.83392334336136</v>
      </c>
      <c r="I143" s="82">
        <f t="shared" si="15"/>
        <v>-0.83964534336135443</v>
      </c>
      <c r="J143" s="82">
        <f t="shared" si="16"/>
        <v>0.83964534336135443</v>
      </c>
      <c r="K143" s="82">
        <f t="shared" si="17"/>
        <v>0.70500430262840674</v>
      </c>
      <c r="L143" s="83">
        <f t="shared" si="18"/>
        <v>5.4880833083270891E-3</v>
      </c>
    </row>
    <row r="144" spans="4:12" x14ac:dyDescent="0.3">
      <c r="D144" s="68">
        <v>43670</v>
      </c>
      <c r="E144" s="87">
        <v>152.03096009999999</v>
      </c>
      <c r="F144" s="20">
        <f t="shared" si="19"/>
        <v>153.07722753390016</v>
      </c>
      <c r="G144" s="82">
        <f t="shared" si="20"/>
        <v>0.26884681142904188</v>
      </c>
      <c r="H144" s="82">
        <f t="shared" si="14"/>
        <v>153.34607434532919</v>
      </c>
      <c r="I144" s="82">
        <f t="shared" si="15"/>
        <v>-1.3151142453291982</v>
      </c>
      <c r="J144" s="82">
        <f t="shared" si="16"/>
        <v>1.3151142453291982</v>
      </c>
      <c r="K144" s="82">
        <f t="shared" si="17"/>
        <v>1.7295254782677865</v>
      </c>
      <c r="L144" s="83">
        <f t="shared" si="18"/>
        <v>8.6503054671506884E-3</v>
      </c>
    </row>
    <row r="145" spans="4:12" x14ac:dyDescent="0.3">
      <c r="D145" s="68">
        <v>43671</v>
      </c>
      <c r="E145" s="87">
        <v>151.8575439</v>
      </c>
      <c r="F145" s="20">
        <f t="shared" si="19"/>
        <v>152.21135430914322</v>
      </c>
      <c r="G145" s="82">
        <f t="shared" si="20"/>
        <v>0.1553748078104438</v>
      </c>
      <c r="H145" s="82">
        <f t="shared" si="14"/>
        <v>152.36672911695365</v>
      </c>
      <c r="I145" s="82">
        <f t="shared" si="15"/>
        <v>-0.50918521695365371</v>
      </c>
      <c r="J145" s="82">
        <f t="shared" si="16"/>
        <v>0.50918521695365371</v>
      </c>
      <c r="K145" s="82">
        <f t="shared" si="17"/>
        <v>0.25926958516413939</v>
      </c>
      <c r="L145" s="83">
        <f t="shared" si="18"/>
        <v>3.3530452546299463E-3</v>
      </c>
    </row>
    <row r="146" spans="4:12" x14ac:dyDescent="0.3">
      <c r="D146" s="68">
        <v>43672</v>
      </c>
      <c r="E146" s="87">
        <v>155.73008730000001</v>
      </c>
      <c r="F146" s="20">
        <f t="shared" si="19"/>
        <v>152.75635242624836</v>
      </c>
      <c r="G146" s="82">
        <f t="shared" si="20"/>
        <v>0.19433713873991318</v>
      </c>
      <c r="H146" s="82">
        <f t="shared" si="14"/>
        <v>152.95068956498827</v>
      </c>
      <c r="I146" s="82">
        <f t="shared" si="15"/>
        <v>2.7793977350117416</v>
      </c>
      <c r="J146" s="82">
        <f t="shared" si="16"/>
        <v>2.7793977350117416</v>
      </c>
      <c r="K146" s="82">
        <f t="shared" si="17"/>
        <v>7.7250517693883989</v>
      </c>
      <c r="L146" s="83">
        <f t="shared" si="18"/>
        <v>1.7847532119194681E-2</v>
      </c>
    </row>
    <row r="147" spans="4:12" x14ac:dyDescent="0.3">
      <c r="D147" s="68">
        <v>43675</v>
      </c>
      <c r="E147" s="87">
        <v>155.17137149999999</v>
      </c>
      <c r="F147" s="20">
        <f t="shared" si="19"/>
        <v>155.77381385099193</v>
      </c>
      <c r="G147" s="82">
        <f t="shared" si="20"/>
        <v>0.47664956734027913</v>
      </c>
      <c r="H147" s="82">
        <f t="shared" si="14"/>
        <v>156.2504634183322</v>
      </c>
      <c r="I147" s="82">
        <f t="shared" si="15"/>
        <v>-1.0790919183322103</v>
      </c>
      <c r="J147" s="82">
        <f t="shared" si="16"/>
        <v>1.0790919183322103</v>
      </c>
      <c r="K147" s="82">
        <f t="shared" si="17"/>
        <v>1.1644393682098897</v>
      </c>
      <c r="L147" s="83">
        <f t="shared" si="18"/>
        <v>6.9541946294662373E-3</v>
      </c>
    </row>
    <row r="148" spans="4:12" x14ac:dyDescent="0.3">
      <c r="D148" s="68">
        <v>43676</v>
      </c>
      <c r="E148" s="87">
        <v>149.83457949999999</v>
      </c>
      <c r="F148" s="20">
        <f t="shared" si="19"/>
        <v>154.48533275387223</v>
      </c>
      <c r="G148" s="82">
        <f t="shared" si="20"/>
        <v>0.30013650089428123</v>
      </c>
      <c r="H148" s="82">
        <f t="shared" si="14"/>
        <v>154.7854692547665</v>
      </c>
      <c r="I148" s="82">
        <f t="shared" si="15"/>
        <v>-4.9508897547665072</v>
      </c>
      <c r="J148" s="82">
        <f t="shared" si="16"/>
        <v>4.9508897547665072</v>
      </c>
      <c r="K148" s="82">
        <f t="shared" si="17"/>
        <v>24.511309363851964</v>
      </c>
      <c r="L148" s="83">
        <f t="shared" si="18"/>
        <v>3.3042370935252016E-2</v>
      </c>
    </row>
    <row r="149" spans="4:12" x14ac:dyDescent="0.3">
      <c r="D149" s="68">
        <v>43677</v>
      </c>
      <c r="E149" s="87">
        <v>153.6108093</v>
      </c>
      <c r="F149" s="20">
        <f t="shared" si="19"/>
        <v>150.82993466071542</v>
      </c>
      <c r="G149" s="82">
        <f t="shared" si="20"/>
        <v>-9.5416958510827432E-2</v>
      </c>
      <c r="H149" s="82">
        <f t="shared" si="14"/>
        <v>150.73451770220458</v>
      </c>
      <c r="I149" s="82">
        <f t="shared" si="15"/>
        <v>2.8762915977954151</v>
      </c>
      <c r="J149" s="82">
        <f t="shared" si="16"/>
        <v>2.8762915977954151</v>
      </c>
      <c r="K149" s="82">
        <f t="shared" si="17"/>
        <v>8.2730533555485017</v>
      </c>
      <c r="L149" s="83">
        <f t="shared" si="18"/>
        <v>1.8724539053616034E-2</v>
      </c>
    </row>
    <row r="150" spans="4:12" x14ac:dyDescent="0.3">
      <c r="D150" s="68">
        <v>43678</v>
      </c>
      <c r="E150" s="87">
        <v>157.43516539999999</v>
      </c>
      <c r="F150" s="20">
        <f t="shared" si="19"/>
        <v>154.29934695319133</v>
      </c>
      <c r="G150" s="82">
        <f t="shared" si="20"/>
        <v>0.26106596658784614</v>
      </c>
      <c r="H150" s="82">
        <f t="shared" si="14"/>
        <v>154.56041291977917</v>
      </c>
      <c r="I150" s="82">
        <f t="shared" si="15"/>
        <v>2.8747524802208204</v>
      </c>
      <c r="J150" s="82">
        <f t="shared" si="16"/>
        <v>2.8747524802208204</v>
      </c>
      <c r="K150" s="82">
        <f t="shared" si="17"/>
        <v>8.2642018225357585</v>
      </c>
      <c r="L150" s="83">
        <f t="shared" si="18"/>
        <v>1.8259913361267512E-2</v>
      </c>
    </row>
    <row r="151" spans="4:12" x14ac:dyDescent="0.3">
      <c r="D151" s="68">
        <v>43679</v>
      </c>
      <c r="E151" s="87">
        <v>150.7015839</v>
      </c>
      <c r="F151" s="20">
        <f t="shared" si="19"/>
        <v>156.29730187327027</v>
      </c>
      <c r="G151" s="82">
        <f t="shared" si="20"/>
        <v>0.43475486193695545</v>
      </c>
      <c r="H151" s="82">
        <f t="shared" si="14"/>
        <v>156.73205673520724</v>
      </c>
      <c r="I151" s="82">
        <f t="shared" si="15"/>
        <v>-6.0304728352072345</v>
      </c>
      <c r="J151" s="82">
        <f t="shared" si="16"/>
        <v>6.0304728352072345</v>
      </c>
      <c r="K151" s="82">
        <f t="shared" si="17"/>
        <v>36.366602616172379</v>
      </c>
      <c r="L151" s="83">
        <f t="shared" si="18"/>
        <v>4.0015988413292548E-2</v>
      </c>
    </row>
    <row r="152" spans="4:12" x14ac:dyDescent="0.3">
      <c r="D152" s="68">
        <v>43682</v>
      </c>
      <c r="E152" s="87">
        <v>143.83311459999999</v>
      </c>
      <c r="F152" s="20">
        <f t="shared" si="19"/>
        <v>149.67569392954957</v>
      </c>
      <c r="G152" s="82">
        <f t="shared" si="20"/>
        <v>-0.27088141862881049</v>
      </c>
      <c r="H152" s="82">
        <f t="shared" si="14"/>
        <v>149.40481251092075</v>
      </c>
      <c r="I152" s="82">
        <f t="shared" si="15"/>
        <v>-5.5716979109207614</v>
      </c>
      <c r="J152" s="82">
        <f t="shared" si="16"/>
        <v>5.5716979109207614</v>
      </c>
      <c r="K152" s="82">
        <f t="shared" si="17"/>
        <v>31.043817610558776</v>
      </c>
      <c r="L152" s="83">
        <f t="shared" si="18"/>
        <v>3.8737240213532594E-2</v>
      </c>
    </row>
    <row r="153" spans="4:12" x14ac:dyDescent="0.3">
      <c r="D153" s="68">
        <v>43683</v>
      </c>
      <c r="E153" s="87">
        <v>147.38775630000001</v>
      </c>
      <c r="F153" s="20">
        <f t="shared" si="19"/>
        <v>144.32733780509696</v>
      </c>
      <c r="G153" s="82">
        <f t="shared" si="20"/>
        <v>-0.77862888921119022</v>
      </c>
      <c r="H153" s="82">
        <f t="shared" si="14"/>
        <v>143.54870891588578</v>
      </c>
      <c r="I153" s="82">
        <f t="shared" si="15"/>
        <v>3.8390473841142239</v>
      </c>
      <c r="J153" s="82">
        <f t="shared" si="16"/>
        <v>3.8390473841142239</v>
      </c>
      <c r="K153" s="82">
        <f t="shared" si="17"/>
        <v>14.738284817474264</v>
      </c>
      <c r="L153" s="83">
        <f t="shared" si="18"/>
        <v>2.6047261187015055E-2</v>
      </c>
    </row>
    <row r="154" spans="4:12" x14ac:dyDescent="0.3">
      <c r="D154" s="68">
        <v>43684</v>
      </c>
      <c r="E154" s="87">
        <v>149.42036440000001</v>
      </c>
      <c r="F154" s="20">
        <f t="shared" si="19"/>
        <v>147.17137480863107</v>
      </c>
      <c r="G154" s="82">
        <f t="shared" si="20"/>
        <v>-0.41636229993666002</v>
      </c>
      <c r="H154" s="82">
        <f t="shared" si="14"/>
        <v>146.75501250869442</v>
      </c>
      <c r="I154" s="82">
        <f t="shared" si="15"/>
        <v>2.6653518913055905</v>
      </c>
      <c r="J154" s="82">
        <f t="shared" si="16"/>
        <v>2.6653518913055905</v>
      </c>
      <c r="K154" s="82">
        <f t="shared" si="17"/>
        <v>7.1041007044862878</v>
      </c>
      <c r="L154" s="83">
        <f t="shared" si="18"/>
        <v>1.7837942652652174E-2</v>
      </c>
    </row>
    <row r="155" spans="4:12" x14ac:dyDescent="0.3">
      <c r="D155" s="68">
        <v>43685</v>
      </c>
      <c r="E155" s="87">
        <v>144.1221161</v>
      </c>
      <c r="F155" s="20">
        <f t="shared" si="19"/>
        <v>148.02762490005068</v>
      </c>
      <c r="G155" s="82">
        <f t="shared" si="20"/>
        <v>-0.28910106080103293</v>
      </c>
      <c r="H155" s="82">
        <f t="shared" si="14"/>
        <v>147.73852383924964</v>
      </c>
      <c r="I155" s="82">
        <f t="shared" si="15"/>
        <v>-3.6164077392496381</v>
      </c>
      <c r="J155" s="82">
        <f t="shared" si="16"/>
        <v>3.6164077392496381</v>
      </c>
      <c r="K155" s="82">
        <f t="shared" si="17"/>
        <v>13.078404936504679</v>
      </c>
      <c r="L155" s="83">
        <f t="shared" si="18"/>
        <v>2.5092663340721223E-2</v>
      </c>
    </row>
    <row r="156" spans="4:12" x14ac:dyDescent="0.3">
      <c r="D156" s="68">
        <v>43686</v>
      </c>
      <c r="E156" s="87">
        <v>140.4133301</v>
      </c>
      <c r="F156" s="20">
        <f t="shared" si="19"/>
        <v>143.14907805135917</v>
      </c>
      <c r="G156" s="82">
        <f t="shared" si="20"/>
        <v>-0.74804563959008097</v>
      </c>
      <c r="H156" s="82">
        <f t="shared" si="14"/>
        <v>142.40103241176908</v>
      </c>
      <c r="I156" s="82">
        <f t="shared" si="15"/>
        <v>-1.987702311769084</v>
      </c>
      <c r="J156" s="82">
        <f t="shared" si="16"/>
        <v>1.987702311769084</v>
      </c>
      <c r="K156" s="82">
        <f t="shared" si="17"/>
        <v>3.9509604802121605</v>
      </c>
      <c r="L156" s="83">
        <f t="shared" si="18"/>
        <v>1.4156079841945748E-2</v>
      </c>
    </row>
    <row r="157" spans="4:12" x14ac:dyDescent="0.3">
      <c r="D157" s="68">
        <v>43689</v>
      </c>
      <c r="E157" s="87">
        <v>141.70417789999999</v>
      </c>
      <c r="F157" s="20">
        <f t="shared" si="19"/>
        <v>140.07306314832792</v>
      </c>
      <c r="G157" s="82">
        <f t="shared" si="20"/>
        <v>-0.98084256593419794</v>
      </c>
      <c r="H157" s="82">
        <f t="shared" si="14"/>
        <v>139.09222058239371</v>
      </c>
      <c r="I157" s="82">
        <f t="shared" si="15"/>
        <v>2.6119573176062829</v>
      </c>
      <c r="J157" s="82">
        <f t="shared" si="16"/>
        <v>2.6119573176062829</v>
      </c>
      <c r="K157" s="82">
        <f t="shared" si="17"/>
        <v>6.8223210289970089</v>
      </c>
      <c r="L157" s="83">
        <f t="shared" si="18"/>
        <v>1.8432465127806816E-2</v>
      </c>
    </row>
    <row r="158" spans="4:12" x14ac:dyDescent="0.3">
      <c r="D158" s="68">
        <v>43690</v>
      </c>
      <c r="E158" s="87">
        <v>141.3188629</v>
      </c>
      <c r="F158" s="20">
        <f t="shared" si="19"/>
        <v>140.84244084725262</v>
      </c>
      <c r="G158" s="82">
        <f t="shared" si="20"/>
        <v>-0.80582053944830812</v>
      </c>
      <c r="H158" s="82">
        <f t="shared" si="14"/>
        <v>140.0366203078043</v>
      </c>
      <c r="I158" s="82">
        <f t="shared" si="15"/>
        <v>1.2822425921957006</v>
      </c>
      <c r="J158" s="82">
        <f t="shared" si="16"/>
        <v>1.2822425921957006</v>
      </c>
      <c r="K158" s="82">
        <f t="shared" si="17"/>
        <v>1.6441460652407498</v>
      </c>
      <c r="L158" s="83">
        <f t="shared" si="18"/>
        <v>9.0734001525545858E-3</v>
      </c>
    </row>
    <row r="159" spans="4:12" x14ac:dyDescent="0.3">
      <c r="D159" s="68">
        <v>43691</v>
      </c>
      <c r="E159" s="87">
        <v>136.69491579999999</v>
      </c>
      <c r="F159" s="20">
        <f t="shared" si="19"/>
        <v>139.74941704844133</v>
      </c>
      <c r="G159" s="82">
        <f t="shared" si="20"/>
        <v>-0.83454086538460615</v>
      </c>
      <c r="H159" s="82">
        <f t="shared" si="14"/>
        <v>138.91487618305672</v>
      </c>
      <c r="I159" s="82">
        <f t="shared" si="15"/>
        <v>-2.2199603830567298</v>
      </c>
      <c r="J159" s="82">
        <f t="shared" si="16"/>
        <v>2.2199603830567298</v>
      </c>
      <c r="K159" s="82">
        <f t="shared" si="17"/>
        <v>4.9282241023413826</v>
      </c>
      <c r="L159" s="83">
        <f t="shared" si="18"/>
        <v>1.6240255682258009E-2</v>
      </c>
    </row>
    <row r="160" spans="4:12" x14ac:dyDescent="0.3">
      <c r="D160" s="68">
        <v>43692</v>
      </c>
      <c r="E160" s="87">
        <v>137.72566219999999</v>
      </c>
      <c r="F160" s="20">
        <f t="shared" si="19"/>
        <v>136.23343238769232</v>
      </c>
      <c r="G160" s="82">
        <f t="shared" si="20"/>
        <v>-1.1026852449210467</v>
      </c>
      <c r="H160" s="82">
        <f t="shared" si="14"/>
        <v>135.13074714277127</v>
      </c>
      <c r="I160" s="82">
        <f t="shared" si="15"/>
        <v>2.5949150572287181</v>
      </c>
      <c r="J160" s="82">
        <f t="shared" si="16"/>
        <v>2.5949150572287181</v>
      </c>
      <c r="K160" s="82">
        <f t="shared" si="17"/>
        <v>6.7335841542323216</v>
      </c>
      <c r="L160" s="83">
        <f t="shared" si="18"/>
        <v>1.8841187733484852E-2</v>
      </c>
    </row>
    <row r="161" spans="4:12" x14ac:dyDescent="0.3">
      <c r="D161" s="68">
        <v>43693</v>
      </c>
      <c r="E161" s="87">
        <v>137.66786189999999</v>
      </c>
      <c r="F161" s="20">
        <f t="shared" si="19"/>
        <v>136.83195394406317</v>
      </c>
      <c r="G161" s="82">
        <f t="shared" si="20"/>
        <v>-0.93256456479185657</v>
      </c>
      <c r="H161" s="82">
        <f t="shared" si="14"/>
        <v>135.89938937927133</v>
      </c>
      <c r="I161" s="82">
        <f t="shared" si="15"/>
        <v>1.7684725207286647</v>
      </c>
      <c r="J161" s="82">
        <f t="shared" si="16"/>
        <v>1.7684725207286647</v>
      </c>
      <c r="K161" s="82">
        <f t="shared" si="17"/>
        <v>3.1274950565723971</v>
      </c>
      <c r="L161" s="83">
        <f t="shared" si="18"/>
        <v>1.2845935836595315E-2</v>
      </c>
    </row>
    <row r="162" spans="4:12" x14ac:dyDescent="0.3">
      <c r="D162" s="68">
        <v>43696</v>
      </c>
      <c r="E162" s="87">
        <v>138.56376650000001</v>
      </c>
      <c r="F162" s="20">
        <f t="shared" si="19"/>
        <v>137.10099116816653</v>
      </c>
      <c r="G162" s="82">
        <f t="shared" si="20"/>
        <v>-0.81240438590233521</v>
      </c>
      <c r="H162" s="82">
        <f t="shared" si="14"/>
        <v>136.28858678226419</v>
      </c>
      <c r="I162" s="82">
        <f t="shared" si="15"/>
        <v>2.2751797177358242</v>
      </c>
      <c r="J162" s="82">
        <f t="shared" si="16"/>
        <v>2.2751797177358242</v>
      </c>
      <c r="K162" s="82">
        <f t="shared" si="17"/>
        <v>5.1764427479964645</v>
      </c>
      <c r="L162" s="83">
        <f t="shared" si="18"/>
        <v>1.6419730606383479E-2</v>
      </c>
    </row>
    <row r="163" spans="4:12" x14ac:dyDescent="0.3">
      <c r="D163" s="68">
        <v>43697</v>
      </c>
      <c r="E163" s="87">
        <v>139.64268490000001</v>
      </c>
      <c r="F163" s="20">
        <f t="shared" si="19"/>
        <v>138.12962667127815</v>
      </c>
      <c r="G163" s="82">
        <f t="shared" si="20"/>
        <v>-0.62830039700094009</v>
      </c>
      <c r="H163" s="82">
        <f t="shared" si="14"/>
        <v>137.5013262742772</v>
      </c>
      <c r="I163" s="82">
        <f t="shared" si="15"/>
        <v>2.1413586257228019</v>
      </c>
      <c r="J163" s="82">
        <f t="shared" si="16"/>
        <v>2.1413586257228019</v>
      </c>
      <c r="K163" s="82">
        <f t="shared" si="17"/>
        <v>4.585416763957447</v>
      </c>
      <c r="L163" s="83">
        <f t="shared" si="18"/>
        <v>1.5334556387656521E-2</v>
      </c>
    </row>
    <row r="164" spans="4:12" x14ac:dyDescent="0.3">
      <c r="D164" s="68">
        <v>43698</v>
      </c>
      <c r="E164" s="87">
        <v>141.7908783</v>
      </c>
      <c r="F164" s="20">
        <f t="shared" si="19"/>
        <v>139.56968326239925</v>
      </c>
      <c r="G164" s="82">
        <f t="shared" si="20"/>
        <v>-0.42146469818873544</v>
      </c>
      <c r="H164" s="82">
        <f t="shared" si="14"/>
        <v>139.14821856421051</v>
      </c>
      <c r="I164" s="82">
        <f t="shared" si="15"/>
        <v>2.6426597357894934</v>
      </c>
      <c r="J164" s="82">
        <f t="shared" si="16"/>
        <v>2.6426597357894934</v>
      </c>
      <c r="K164" s="82">
        <f t="shared" si="17"/>
        <v>6.9836504791629954</v>
      </c>
      <c r="L164" s="83">
        <f t="shared" si="18"/>
        <v>1.8637727387499324E-2</v>
      </c>
    </row>
    <row r="165" spans="4:12" x14ac:dyDescent="0.3">
      <c r="D165" s="68">
        <v>43699</v>
      </c>
      <c r="E165" s="87">
        <v>140.51928710000001</v>
      </c>
      <c r="F165" s="20">
        <f t="shared" si="19"/>
        <v>141.19938830144901</v>
      </c>
      <c r="G165" s="82">
        <f t="shared" si="20"/>
        <v>-0.21634772446488656</v>
      </c>
      <c r="H165" s="82">
        <f t="shared" si="14"/>
        <v>140.98304057698411</v>
      </c>
      <c r="I165" s="82">
        <f t="shared" si="15"/>
        <v>-0.46375347698409541</v>
      </c>
      <c r="J165" s="82">
        <f t="shared" si="16"/>
        <v>0.46375347698409541</v>
      </c>
      <c r="K165" s="82">
        <f t="shared" si="17"/>
        <v>0.21506728741483791</v>
      </c>
      <c r="L165" s="83">
        <f t="shared" si="18"/>
        <v>3.3002834454608854E-3</v>
      </c>
    </row>
    <row r="166" spans="4:12" x14ac:dyDescent="0.3">
      <c r="D166" s="68">
        <v>43700</v>
      </c>
      <c r="E166" s="87">
        <v>138.2555084</v>
      </c>
      <c r="F166" s="20">
        <f t="shared" si="19"/>
        <v>139.89345318042811</v>
      </c>
      <c r="G166" s="82">
        <f t="shared" si="20"/>
        <v>-0.32530646412048736</v>
      </c>
      <c r="H166" s="82">
        <f t="shared" si="14"/>
        <v>139.56814671630761</v>
      </c>
      <c r="I166" s="82">
        <f t="shared" si="15"/>
        <v>-1.3126383163076127</v>
      </c>
      <c r="J166" s="82">
        <f t="shared" si="16"/>
        <v>1.3126383163076127</v>
      </c>
      <c r="K166" s="82">
        <f t="shared" si="17"/>
        <v>1.7230193494388844</v>
      </c>
      <c r="L166" s="83">
        <f t="shared" si="18"/>
        <v>9.4942930773499138E-3</v>
      </c>
    </row>
    <row r="167" spans="4:12" x14ac:dyDescent="0.3">
      <c r="D167" s="68">
        <v>43703</v>
      </c>
      <c r="E167" s="87">
        <v>140.04728700000001</v>
      </c>
      <c r="F167" s="20">
        <f t="shared" si="19"/>
        <v>138.3536189487036</v>
      </c>
      <c r="G167" s="82">
        <f t="shared" si="20"/>
        <v>-0.44675924088088992</v>
      </c>
      <c r="H167" s="82">
        <f t="shared" si="14"/>
        <v>137.90685970782272</v>
      </c>
      <c r="I167" s="82">
        <f t="shared" si="15"/>
        <v>2.1404272921772929</v>
      </c>
      <c r="J167" s="82">
        <f t="shared" si="16"/>
        <v>2.1404272921772929</v>
      </c>
      <c r="K167" s="82">
        <f t="shared" si="17"/>
        <v>4.5814289930974184</v>
      </c>
      <c r="L167" s="83">
        <f t="shared" si="18"/>
        <v>1.5283604117067208E-2</v>
      </c>
    </row>
    <row r="168" spans="4:12" x14ac:dyDescent="0.3">
      <c r="D168" s="68">
        <v>43704</v>
      </c>
      <c r="E168" s="87">
        <v>140.692688</v>
      </c>
      <c r="F168" s="20">
        <f t="shared" si="19"/>
        <v>139.8189598072953</v>
      </c>
      <c r="G168" s="82">
        <f t="shared" si="20"/>
        <v>-0.25554923093363074</v>
      </c>
      <c r="H168" s="82">
        <f t="shared" si="14"/>
        <v>139.56341057636166</v>
      </c>
      <c r="I168" s="82">
        <f t="shared" si="15"/>
        <v>1.1292774236383423</v>
      </c>
      <c r="J168" s="82">
        <f t="shared" si="16"/>
        <v>1.1292774236383423</v>
      </c>
      <c r="K168" s="82">
        <f t="shared" si="17"/>
        <v>1.2752674995392519</v>
      </c>
      <c r="L168" s="83">
        <f t="shared" si="18"/>
        <v>8.026553758347002E-3</v>
      </c>
    </row>
    <row r="169" spans="4:12" x14ac:dyDescent="0.3">
      <c r="D169" s="68">
        <v>43705</v>
      </c>
      <c r="E169" s="87">
        <v>141.66564940000001</v>
      </c>
      <c r="F169" s="20">
        <f t="shared" si="19"/>
        <v>140.68284089525309</v>
      </c>
      <c r="G169" s="82">
        <f t="shared" si="20"/>
        <v>-0.14360619904448835</v>
      </c>
      <c r="H169" s="82">
        <f t="shared" si="14"/>
        <v>140.53923469620861</v>
      </c>
      <c r="I169" s="82">
        <f t="shared" si="15"/>
        <v>1.1264147037913972</v>
      </c>
      <c r="J169" s="82">
        <f t="shared" si="16"/>
        <v>1.1264147037913972</v>
      </c>
      <c r="K169" s="82">
        <f t="shared" si="17"/>
        <v>1.2688100849174611</v>
      </c>
      <c r="L169" s="83">
        <f t="shared" si="18"/>
        <v>7.9512197103682441E-3</v>
      </c>
    </row>
    <row r="170" spans="4:12" x14ac:dyDescent="0.3">
      <c r="D170" s="68">
        <v>43706</v>
      </c>
      <c r="E170" s="87">
        <v>142.320694</v>
      </c>
      <c r="F170" s="20">
        <f t="shared" si="19"/>
        <v>141.68177336076442</v>
      </c>
      <c r="G170" s="82">
        <f t="shared" si="20"/>
        <v>-2.9352332588906432E-2</v>
      </c>
      <c r="H170" s="82">
        <f t="shared" si="14"/>
        <v>141.65242102817552</v>
      </c>
      <c r="I170" s="82">
        <f t="shared" si="15"/>
        <v>0.66827297182447865</v>
      </c>
      <c r="J170" s="82">
        <f t="shared" si="16"/>
        <v>0.66827297182447865</v>
      </c>
      <c r="K170" s="82">
        <f t="shared" si="17"/>
        <v>0.44658876487112042</v>
      </c>
      <c r="L170" s="83">
        <f t="shared" si="18"/>
        <v>4.6955432343836001E-3</v>
      </c>
    </row>
    <row r="171" spans="4:12" x14ac:dyDescent="0.3">
      <c r="D171" s="68">
        <v>43707</v>
      </c>
      <c r="E171" s="87">
        <v>143.0046692</v>
      </c>
      <c r="F171" s="20">
        <f t="shared" si="19"/>
        <v>142.4340071739289</v>
      </c>
      <c r="G171" s="82">
        <f t="shared" si="20"/>
        <v>4.8806281986432221E-2</v>
      </c>
      <c r="H171" s="82">
        <f t="shared" si="14"/>
        <v>142.48281345591533</v>
      </c>
      <c r="I171" s="82">
        <f t="shared" si="15"/>
        <v>0.52185574408466096</v>
      </c>
      <c r="J171" s="82">
        <f t="shared" si="16"/>
        <v>0.52185574408466096</v>
      </c>
      <c r="K171" s="82">
        <f t="shared" si="17"/>
        <v>0.27233341763415514</v>
      </c>
      <c r="L171" s="83">
        <f t="shared" si="18"/>
        <v>3.6492217142561731E-3</v>
      </c>
    </row>
    <row r="172" spans="4:12" x14ac:dyDescent="0.3">
      <c r="D172" s="68">
        <v>43711</v>
      </c>
      <c r="E172" s="87">
        <v>143.42852780000001</v>
      </c>
      <c r="F172" s="20">
        <f t="shared" si="19"/>
        <v>143.12848594558915</v>
      </c>
      <c r="G172" s="82">
        <f t="shared" si="20"/>
        <v>0.11337353095381333</v>
      </c>
      <c r="H172" s="82">
        <f t="shared" si="14"/>
        <v>143.24185947654297</v>
      </c>
      <c r="I172" s="82">
        <f t="shared" si="15"/>
        <v>0.18666832345704165</v>
      </c>
      <c r="J172" s="82">
        <f t="shared" si="16"/>
        <v>0.18666832345704165</v>
      </c>
      <c r="K172" s="82">
        <f t="shared" si="17"/>
        <v>3.4845062982262726E-2</v>
      </c>
      <c r="L172" s="83">
        <f t="shared" si="18"/>
        <v>1.3014727705867287E-3</v>
      </c>
    </row>
    <row r="173" spans="4:12" x14ac:dyDescent="0.3">
      <c r="D173" s="68">
        <v>43712</v>
      </c>
      <c r="E173" s="87">
        <v>145.13360599999999</v>
      </c>
      <c r="F173" s="20">
        <f t="shared" si="19"/>
        <v>143.86024226476309</v>
      </c>
      <c r="G173" s="82">
        <f t="shared" si="20"/>
        <v>0.17521180977582596</v>
      </c>
      <c r="H173" s="82">
        <f t="shared" si="14"/>
        <v>144.0354540745389</v>
      </c>
      <c r="I173" s="82">
        <f t="shared" si="15"/>
        <v>1.0981519254610816</v>
      </c>
      <c r="J173" s="82">
        <f t="shared" si="16"/>
        <v>1.0981519254610816</v>
      </c>
      <c r="K173" s="82">
        <f t="shared" si="17"/>
        <v>1.2059376513938811</v>
      </c>
      <c r="L173" s="83">
        <f t="shared" si="18"/>
        <v>7.5664896348064401E-3</v>
      </c>
    </row>
    <row r="174" spans="4:12" x14ac:dyDescent="0.3">
      <c r="D174" s="68">
        <v>43713</v>
      </c>
      <c r="E174" s="87">
        <v>145.9331512</v>
      </c>
      <c r="F174" s="20">
        <f t="shared" si="19"/>
        <v>145.43368448782064</v>
      </c>
      <c r="G174" s="82">
        <f t="shared" si="20"/>
        <v>0.31503485110399887</v>
      </c>
      <c r="H174" s="82">
        <f t="shared" si="14"/>
        <v>145.74871933892464</v>
      </c>
      <c r="I174" s="82">
        <f t="shared" si="15"/>
        <v>0.18443186107535325</v>
      </c>
      <c r="J174" s="82">
        <f t="shared" si="16"/>
        <v>0.18443186107535325</v>
      </c>
      <c r="K174" s="82">
        <f t="shared" si="17"/>
        <v>3.4015111379718403E-2</v>
      </c>
      <c r="L174" s="83">
        <f t="shared" si="18"/>
        <v>1.2638105842214778E-3</v>
      </c>
    </row>
    <row r="175" spans="4:12" x14ac:dyDescent="0.3">
      <c r="D175" s="68">
        <v>43714</v>
      </c>
      <c r="E175" s="87">
        <v>148.18730160000001</v>
      </c>
      <c r="F175" s="20">
        <f t="shared" si="19"/>
        <v>146.63600916088319</v>
      </c>
      <c r="G175" s="82">
        <f t="shared" si="20"/>
        <v>0.40376383329985388</v>
      </c>
      <c r="H175" s="82">
        <f t="shared" si="14"/>
        <v>147.03977299418304</v>
      </c>
      <c r="I175" s="82">
        <f t="shared" si="15"/>
        <v>1.1475286058169729</v>
      </c>
      <c r="J175" s="82">
        <f t="shared" si="16"/>
        <v>1.1475286058169729</v>
      </c>
      <c r="K175" s="82">
        <f t="shared" si="17"/>
        <v>1.3168219011682456</v>
      </c>
      <c r="L175" s="83">
        <f t="shared" si="18"/>
        <v>7.7437715204132767E-3</v>
      </c>
    </row>
    <row r="176" spans="4:12" x14ac:dyDescent="0.3">
      <c r="D176" s="68">
        <v>43717</v>
      </c>
      <c r="E176" s="87">
        <v>147.8308868</v>
      </c>
      <c r="F176" s="20">
        <f t="shared" si="19"/>
        <v>148.4390297066399</v>
      </c>
      <c r="G176" s="82">
        <f t="shared" si="20"/>
        <v>0.54368950454553944</v>
      </c>
      <c r="H176" s="82">
        <f t="shared" si="14"/>
        <v>148.98271921118544</v>
      </c>
      <c r="I176" s="82">
        <f t="shared" si="15"/>
        <v>-1.1518324111854383</v>
      </c>
      <c r="J176" s="82">
        <f t="shared" si="16"/>
        <v>1.1518324111854383</v>
      </c>
      <c r="K176" s="82">
        <f t="shared" si="17"/>
        <v>1.3267179034572607</v>
      </c>
      <c r="L176" s="83">
        <f t="shared" si="18"/>
        <v>7.7915544993229268E-3</v>
      </c>
    </row>
    <row r="177" spans="4:12" x14ac:dyDescent="0.3">
      <c r="D177" s="68">
        <v>43718</v>
      </c>
      <c r="E177" s="87">
        <v>144.02577210000001</v>
      </c>
      <c r="F177" s="20">
        <f t="shared" si="19"/>
        <v>147.50481546363645</v>
      </c>
      <c r="G177" s="82">
        <f t="shared" si="20"/>
        <v>0.39589912979064024</v>
      </c>
      <c r="H177" s="82">
        <f t="shared" si="14"/>
        <v>147.9007145934271</v>
      </c>
      <c r="I177" s="82">
        <f t="shared" si="15"/>
        <v>-3.8749424934270849</v>
      </c>
      <c r="J177" s="82">
        <f t="shared" si="16"/>
        <v>3.8749424934270849</v>
      </c>
      <c r="K177" s="82">
        <f t="shared" si="17"/>
        <v>15.015179327366914</v>
      </c>
      <c r="L177" s="83">
        <f t="shared" si="18"/>
        <v>2.6904507692808159E-2</v>
      </c>
    </row>
    <row r="178" spans="4:12" x14ac:dyDescent="0.3">
      <c r="D178" s="68">
        <v>43719</v>
      </c>
      <c r="E178" s="87">
        <v>144.08358759999999</v>
      </c>
      <c r="F178" s="20">
        <f t="shared" si="19"/>
        <v>144.35405450383251</v>
      </c>
      <c r="G178" s="82">
        <f t="shared" si="20"/>
        <v>4.1233120831182968E-2</v>
      </c>
      <c r="H178" s="82">
        <f t="shared" si="14"/>
        <v>144.39528762466369</v>
      </c>
      <c r="I178" s="82">
        <f t="shared" si="15"/>
        <v>-0.31170002466370761</v>
      </c>
      <c r="J178" s="82">
        <f t="shared" si="16"/>
        <v>0.31170002466370761</v>
      </c>
      <c r="K178" s="82">
        <f t="shared" si="17"/>
        <v>9.7156905375355929E-2</v>
      </c>
      <c r="L178" s="83">
        <f t="shared" si="18"/>
        <v>2.1633277589466937E-3</v>
      </c>
    </row>
    <row r="179" spans="4:12" x14ac:dyDescent="0.3">
      <c r="D179" s="68">
        <v>43720</v>
      </c>
      <c r="E179" s="87">
        <v>147.3781433</v>
      </c>
      <c r="F179" s="20">
        <f t="shared" si="19"/>
        <v>144.77548523666493</v>
      </c>
      <c r="G179" s="82">
        <f t="shared" si="20"/>
        <v>7.9252882031306635E-2</v>
      </c>
      <c r="H179" s="82">
        <f t="shared" si="14"/>
        <v>144.85473811869625</v>
      </c>
      <c r="I179" s="82">
        <f t="shared" si="15"/>
        <v>2.5234051813037581</v>
      </c>
      <c r="J179" s="82">
        <f t="shared" si="16"/>
        <v>2.5234051813037581</v>
      </c>
      <c r="K179" s="82">
        <f t="shared" si="17"/>
        <v>6.3675737090306521</v>
      </c>
      <c r="L179" s="83">
        <f t="shared" si="18"/>
        <v>1.7121977009624589E-2</v>
      </c>
    </row>
    <row r="180" spans="4:12" x14ac:dyDescent="0.3">
      <c r="D180" s="68">
        <v>43721</v>
      </c>
      <c r="E180" s="87">
        <v>145.78863530000001</v>
      </c>
      <c r="F180" s="20">
        <f t="shared" si="19"/>
        <v>147.12364400562507</v>
      </c>
      <c r="G180" s="82">
        <f t="shared" si="20"/>
        <v>0.30614347072418924</v>
      </c>
      <c r="H180" s="82">
        <f t="shared" si="14"/>
        <v>147.42978747634925</v>
      </c>
      <c r="I180" s="82">
        <f t="shared" si="15"/>
        <v>-1.6411521763492374</v>
      </c>
      <c r="J180" s="82">
        <f t="shared" si="16"/>
        <v>1.6411521763492374</v>
      </c>
      <c r="K180" s="82">
        <f t="shared" si="17"/>
        <v>2.6933804659358382</v>
      </c>
      <c r="L180" s="83">
        <f t="shared" si="18"/>
        <v>1.125706522303414E-2</v>
      </c>
    </row>
    <row r="181" spans="4:12" x14ac:dyDescent="0.3">
      <c r="D181" s="68">
        <v>43724</v>
      </c>
      <c r="E181" s="87">
        <v>142.368866</v>
      </c>
      <c r="F181" s="20">
        <f t="shared" si="19"/>
        <v>145.34959621657936</v>
      </c>
      <c r="G181" s="82">
        <f t="shared" si="20"/>
        <v>9.8124344747199332E-2</v>
      </c>
      <c r="H181" s="82">
        <f t="shared" si="14"/>
        <v>145.44772056132655</v>
      </c>
      <c r="I181" s="82">
        <f t="shared" si="15"/>
        <v>-3.0788545613265512</v>
      </c>
      <c r="J181" s="82">
        <f t="shared" si="16"/>
        <v>3.0788545613265512</v>
      </c>
      <c r="K181" s="82">
        <f t="shared" si="17"/>
        <v>9.4793454098013097</v>
      </c>
      <c r="L181" s="83">
        <f t="shared" si="18"/>
        <v>2.162589790752812E-2</v>
      </c>
    </row>
    <row r="182" spans="4:12" x14ac:dyDescent="0.3">
      <c r="D182" s="68">
        <v>43725</v>
      </c>
      <c r="E182" s="87">
        <v>144.7097321</v>
      </c>
      <c r="F182" s="20">
        <f t="shared" si="19"/>
        <v>142.91553869579775</v>
      </c>
      <c r="G182" s="82">
        <f t="shared" si="20"/>
        <v>-0.15509384180568131</v>
      </c>
      <c r="H182" s="82">
        <f t="shared" si="14"/>
        <v>142.76044485399206</v>
      </c>
      <c r="I182" s="82">
        <f t="shared" si="15"/>
        <v>1.9492872460079411</v>
      </c>
      <c r="J182" s="82">
        <f t="shared" si="16"/>
        <v>1.9492872460079411</v>
      </c>
      <c r="K182" s="82">
        <f t="shared" si="17"/>
        <v>3.7997207674492235</v>
      </c>
      <c r="L182" s="83">
        <f t="shared" si="18"/>
        <v>1.3470325856597597E-2</v>
      </c>
    </row>
    <row r="183" spans="4:12" x14ac:dyDescent="0.3">
      <c r="D183" s="68">
        <v>43726</v>
      </c>
      <c r="E183" s="87">
        <v>145.9331512</v>
      </c>
      <c r="F183" s="20">
        <f t="shared" si="19"/>
        <v>144.83034084655543</v>
      </c>
      <c r="G183" s="82">
        <f t="shared" si="20"/>
        <v>5.1895757450654834E-2</v>
      </c>
      <c r="H183" s="82">
        <f t="shared" si="14"/>
        <v>144.8822366040061</v>
      </c>
      <c r="I183" s="82">
        <f t="shared" si="15"/>
        <v>1.0509145959939019</v>
      </c>
      <c r="J183" s="82">
        <f t="shared" si="16"/>
        <v>1.0509145959939019</v>
      </c>
      <c r="K183" s="82">
        <f t="shared" si="17"/>
        <v>1.1044214880730261</v>
      </c>
      <c r="L183" s="83">
        <f t="shared" si="18"/>
        <v>7.2013424458547701E-3</v>
      </c>
    </row>
    <row r="184" spans="4:12" x14ac:dyDescent="0.3">
      <c r="D184" s="68">
        <v>43727</v>
      </c>
      <c r="E184" s="87">
        <v>145.9524078</v>
      </c>
      <c r="F184" s="20">
        <f t="shared" si="19"/>
        <v>145.97851912596053</v>
      </c>
      <c r="G184" s="82">
        <f t="shared" si="20"/>
        <v>0.1615240096460995</v>
      </c>
      <c r="H184" s="82">
        <f t="shared" si="14"/>
        <v>146.14004313560662</v>
      </c>
      <c r="I184" s="82">
        <f t="shared" si="15"/>
        <v>-0.18763533560661472</v>
      </c>
      <c r="J184" s="82">
        <f t="shared" si="16"/>
        <v>0.18763533560661472</v>
      </c>
      <c r="K184" s="82">
        <f t="shared" si="17"/>
        <v>3.5207019168206934E-2</v>
      </c>
      <c r="L184" s="83">
        <f t="shared" si="18"/>
        <v>1.2855926012795434E-3</v>
      </c>
    </row>
    <row r="185" spans="4:12" x14ac:dyDescent="0.3">
      <c r="D185" s="68">
        <v>43728</v>
      </c>
      <c r="E185" s="87">
        <v>145.3744202</v>
      </c>
      <c r="F185" s="20">
        <f t="shared" si="19"/>
        <v>145.96602948771687</v>
      </c>
      <c r="G185" s="82">
        <f t="shared" si="20"/>
        <v>0.14412264485712309</v>
      </c>
      <c r="H185" s="82">
        <f t="shared" si="14"/>
        <v>146.110152132574</v>
      </c>
      <c r="I185" s="82">
        <f t="shared" si="15"/>
        <v>-0.73573193257399794</v>
      </c>
      <c r="J185" s="82">
        <f t="shared" si="16"/>
        <v>0.73573193257399794</v>
      </c>
      <c r="K185" s="82">
        <f t="shared" si="17"/>
        <v>0.5413014766090698</v>
      </c>
      <c r="L185" s="83">
        <f t="shared" si="18"/>
        <v>5.0609449142552656E-3</v>
      </c>
    </row>
    <row r="186" spans="4:12" x14ac:dyDescent="0.3">
      <c r="D186" s="68">
        <v>43731</v>
      </c>
      <c r="E186" s="87">
        <v>144.9023895</v>
      </c>
      <c r="F186" s="20">
        <f t="shared" si="19"/>
        <v>145.39531217588572</v>
      </c>
      <c r="G186" s="82">
        <f t="shared" si="20"/>
        <v>7.2638649188296184E-2</v>
      </c>
      <c r="H186" s="82">
        <f t="shared" si="14"/>
        <v>145.46795082507401</v>
      </c>
      <c r="I186" s="82">
        <f t="shared" si="15"/>
        <v>-0.56556132507401458</v>
      </c>
      <c r="J186" s="82">
        <f t="shared" si="16"/>
        <v>0.56556132507401458</v>
      </c>
      <c r="K186" s="82">
        <f t="shared" si="17"/>
        <v>0.31985961241947519</v>
      </c>
      <c r="L186" s="83">
        <f t="shared" si="18"/>
        <v>3.903050370843019E-3</v>
      </c>
    </row>
    <row r="187" spans="4:12" x14ac:dyDescent="0.3">
      <c r="D187" s="68">
        <v>43732</v>
      </c>
      <c r="E187" s="87">
        <v>145.13360599999999</v>
      </c>
      <c r="F187" s="20">
        <f t="shared" si="19"/>
        <v>145.00674371935065</v>
      </c>
      <c r="G187" s="82">
        <f t="shared" si="20"/>
        <v>2.6517938615959698E-2</v>
      </c>
      <c r="H187" s="82">
        <f t="shared" si="14"/>
        <v>145.03326165796662</v>
      </c>
      <c r="I187" s="82">
        <f t="shared" si="15"/>
        <v>0.10034434203336673</v>
      </c>
      <c r="J187" s="82">
        <f t="shared" si="16"/>
        <v>0.10034434203336673</v>
      </c>
      <c r="K187" s="82">
        <f t="shared" si="17"/>
        <v>1.0068986978109288E-2</v>
      </c>
      <c r="L187" s="83">
        <f t="shared" si="18"/>
        <v>6.9139288135214349E-4</v>
      </c>
    </row>
    <row r="188" spans="4:12" x14ac:dyDescent="0.3">
      <c r="D188" s="68">
        <v>43733</v>
      </c>
      <c r="E188" s="87">
        <v>142.4266815</v>
      </c>
      <c r="F188" s="20">
        <f t="shared" si="19"/>
        <v>144.61343545089278</v>
      </c>
      <c r="G188" s="82">
        <f t="shared" si="20"/>
        <v>-1.5464682091423487E-2</v>
      </c>
      <c r="H188" s="82">
        <f t="shared" si="14"/>
        <v>144.59797076880136</v>
      </c>
      <c r="I188" s="82">
        <f t="shared" si="15"/>
        <v>-2.1712892688013596</v>
      </c>
      <c r="J188" s="82">
        <f t="shared" si="16"/>
        <v>2.1712892688013596</v>
      </c>
      <c r="K188" s="82">
        <f t="shared" si="17"/>
        <v>4.7144970888119433</v>
      </c>
      <c r="L188" s="83">
        <f t="shared" si="18"/>
        <v>1.5244961449174532E-2</v>
      </c>
    </row>
    <row r="189" spans="4:12" x14ac:dyDescent="0.3">
      <c r="D189" s="68">
        <v>43734</v>
      </c>
      <c r="E189" s="87">
        <v>147.20472720000001</v>
      </c>
      <c r="F189" s="20">
        <f t="shared" si="19"/>
        <v>143.36991889432687</v>
      </c>
      <c r="G189" s="82">
        <f t="shared" si="20"/>
        <v>-0.13826986953887191</v>
      </c>
      <c r="H189" s="82">
        <f t="shared" si="14"/>
        <v>143.231649024788</v>
      </c>
      <c r="I189" s="82">
        <f t="shared" si="15"/>
        <v>3.9730781752120095</v>
      </c>
      <c r="J189" s="82">
        <f t="shared" si="16"/>
        <v>3.9730781752120095</v>
      </c>
      <c r="K189" s="82">
        <f t="shared" si="17"/>
        <v>15.78535018634599</v>
      </c>
      <c r="L189" s="83">
        <f t="shared" si="18"/>
        <v>2.6990153446729864E-2</v>
      </c>
    </row>
    <row r="190" spans="4:12" x14ac:dyDescent="0.3">
      <c r="D190" s="68">
        <v>43735</v>
      </c>
      <c r="E190" s="87">
        <v>150.1717529</v>
      </c>
      <c r="F190" s="20">
        <f t="shared" si="19"/>
        <v>147.68751644436892</v>
      </c>
      <c r="G190" s="82">
        <f t="shared" si="20"/>
        <v>0.30731687241922051</v>
      </c>
      <c r="H190" s="82">
        <f t="shared" si="14"/>
        <v>147.99483331678815</v>
      </c>
      <c r="I190" s="82">
        <f t="shared" si="15"/>
        <v>2.1769195832118555</v>
      </c>
      <c r="J190" s="82">
        <f t="shared" si="16"/>
        <v>2.1769195832118555</v>
      </c>
      <c r="K190" s="82">
        <f t="shared" si="17"/>
        <v>4.7389788717712786</v>
      </c>
      <c r="L190" s="83">
        <f t="shared" si="18"/>
        <v>1.449619879353393E-2</v>
      </c>
    </row>
    <row r="191" spans="4:12" x14ac:dyDescent="0.3">
      <c r="D191" s="68">
        <v>43738</v>
      </c>
      <c r="E191" s="87">
        <v>149.9887085</v>
      </c>
      <c r="F191" s="20">
        <f t="shared" si="19"/>
        <v>150.38099751793538</v>
      </c>
      <c r="G191" s="82">
        <f t="shared" si="20"/>
        <v>0.5459332925339444</v>
      </c>
      <c r="H191" s="82">
        <f t="shared" si="14"/>
        <v>150.92693081046932</v>
      </c>
      <c r="I191" s="82">
        <f t="shared" si="15"/>
        <v>-0.93822231046931392</v>
      </c>
      <c r="J191" s="82">
        <f t="shared" si="16"/>
        <v>0.93822231046931392</v>
      </c>
      <c r="K191" s="82">
        <f t="shared" si="17"/>
        <v>0.88026110386237766</v>
      </c>
      <c r="L191" s="83">
        <f t="shared" si="18"/>
        <v>6.2552862802289812E-3</v>
      </c>
    </row>
    <row r="192" spans="4:12" x14ac:dyDescent="0.3">
      <c r="D192" s="68">
        <v>43739</v>
      </c>
      <c r="E192" s="87">
        <v>149.02539060000001</v>
      </c>
      <c r="F192" s="20">
        <f t="shared" si="19"/>
        <v>150.23279155402716</v>
      </c>
      <c r="G192" s="82">
        <f t="shared" si="20"/>
        <v>0.47651936688972746</v>
      </c>
      <c r="H192" s="82">
        <f t="shared" si="14"/>
        <v>150.70931092091689</v>
      </c>
      <c r="I192" s="82">
        <f t="shared" si="15"/>
        <v>-1.6839203209168829</v>
      </c>
      <c r="J192" s="82">
        <f t="shared" si="16"/>
        <v>1.6839203209168829</v>
      </c>
      <c r="K192" s="82">
        <f t="shared" si="17"/>
        <v>2.8355876471968178</v>
      </c>
      <c r="L192" s="83">
        <f t="shared" si="18"/>
        <v>1.1299553144180002E-2</v>
      </c>
    </row>
    <row r="193" spans="4:12" x14ac:dyDescent="0.3">
      <c r="D193" s="68">
        <v>43740</v>
      </c>
      <c r="E193" s="87">
        <v>142.21473689999999</v>
      </c>
      <c r="F193" s="20">
        <f t="shared" si="19"/>
        <v>148.04447535351179</v>
      </c>
      <c r="G193" s="82">
        <f t="shared" si="20"/>
        <v>0.21003581014921738</v>
      </c>
      <c r="H193" s="82">
        <f t="shared" ref="H193:H256" si="21">F193+G193</f>
        <v>148.25451116366099</v>
      </c>
      <c r="I193" s="82">
        <f t="shared" si="15"/>
        <v>-6.0397742636610019</v>
      </c>
      <c r="J193" s="82">
        <f t="shared" si="16"/>
        <v>6.0397742636610019</v>
      </c>
      <c r="K193" s="82">
        <f t="shared" si="17"/>
        <v>36.478873155981795</v>
      </c>
      <c r="L193" s="83">
        <f t="shared" si="18"/>
        <v>4.2469398005552279E-2</v>
      </c>
    </row>
    <row r="194" spans="4:12" x14ac:dyDescent="0.3">
      <c r="D194" s="68">
        <v>43741</v>
      </c>
      <c r="E194" s="87">
        <v>143.37071230000001</v>
      </c>
      <c r="F194" s="20">
        <f t="shared" si="19"/>
        <v>142.61396062811937</v>
      </c>
      <c r="G194" s="82">
        <f t="shared" si="20"/>
        <v>-0.35401924340494573</v>
      </c>
      <c r="H194" s="82">
        <f t="shared" si="21"/>
        <v>142.25994138471444</v>
      </c>
      <c r="I194" s="82">
        <f t="shared" si="15"/>
        <v>1.1107709152855705</v>
      </c>
      <c r="J194" s="82">
        <f t="shared" si="16"/>
        <v>1.1107709152855705</v>
      </c>
      <c r="K194" s="82">
        <f t="shared" si="17"/>
        <v>1.2338120262443439</v>
      </c>
      <c r="L194" s="83">
        <f t="shared" si="18"/>
        <v>7.7475440936731008E-3</v>
      </c>
    </row>
    <row r="195" spans="4:12" x14ac:dyDescent="0.3">
      <c r="D195" s="68">
        <v>43742</v>
      </c>
      <c r="E195" s="87">
        <v>144.46888730000001</v>
      </c>
      <c r="F195" s="20">
        <f t="shared" si="19"/>
        <v>143.30713190527607</v>
      </c>
      <c r="G195" s="82">
        <f t="shared" si="20"/>
        <v>-0.24930019134878181</v>
      </c>
      <c r="H195" s="82">
        <f t="shared" si="21"/>
        <v>143.05783171392727</v>
      </c>
      <c r="I195" s="82">
        <f t="shared" si="15"/>
        <v>1.4110555860727345</v>
      </c>
      <c r="J195" s="82">
        <f t="shared" si="16"/>
        <v>1.4110555860727345</v>
      </c>
      <c r="K195" s="82">
        <f t="shared" si="17"/>
        <v>1.9910778669870683</v>
      </c>
      <c r="L195" s="83">
        <f t="shared" si="18"/>
        <v>9.7671935628781889E-3</v>
      </c>
    </row>
    <row r="196" spans="4:12" x14ac:dyDescent="0.3">
      <c r="D196" s="68">
        <v>43745</v>
      </c>
      <c r="E196" s="87">
        <v>144.3340302</v>
      </c>
      <c r="F196" s="20">
        <f t="shared" si="19"/>
        <v>144.24247572692099</v>
      </c>
      <c r="G196" s="82">
        <f t="shared" si="20"/>
        <v>-0.13083579004941157</v>
      </c>
      <c r="H196" s="82">
        <f t="shared" si="21"/>
        <v>144.11163993687157</v>
      </c>
      <c r="I196" s="82">
        <f t="shared" ref="I196:I259" si="22">E196-H196</f>
        <v>0.2223902631284318</v>
      </c>
      <c r="J196" s="82">
        <f t="shared" ref="J196:J259" si="23">ABS(I196)</f>
        <v>0.2223902631284318</v>
      </c>
      <c r="K196" s="82">
        <f t="shared" ref="K196:K259" si="24">I196^2</f>
        <v>4.9457429134333132E-2</v>
      </c>
      <c r="L196" s="83">
        <f t="shared" ref="L196:L259" si="25">J196/E196</f>
        <v>1.5408026978826217E-3</v>
      </c>
    </row>
    <row r="197" spans="4:12" x14ac:dyDescent="0.3">
      <c r="D197" s="68">
        <v>43746</v>
      </c>
      <c r="E197" s="87">
        <v>142.71566770000001</v>
      </c>
      <c r="F197" s="20">
        <f t="shared" ref="F197:F260" si="26">alpha*(E197)+(1-alpha)*(E196+G196)</f>
        <v>143.90568906796048</v>
      </c>
      <c r="G197" s="82">
        <f t="shared" ref="G197:G260" si="27">beta*(F197-F196)+(1-beta)*G196</f>
        <v>-0.15143087694052099</v>
      </c>
      <c r="H197" s="82">
        <f t="shared" si="21"/>
        <v>143.75425819101997</v>
      </c>
      <c r="I197" s="82">
        <f t="shared" si="22"/>
        <v>-1.0385904910199599</v>
      </c>
      <c r="J197" s="82">
        <f t="shared" si="23"/>
        <v>1.0385904910199599</v>
      </c>
      <c r="K197" s="82">
        <f t="shared" si="24"/>
        <v>1.0786702080370814</v>
      </c>
      <c r="L197" s="83">
        <f t="shared" si="25"/>
        <v>7.2773403772538976E-3</v>
      </c>
    </row>
    <row r="198" spans="4:12" x14ac:dyDescent="0.3">
      <c r="D198" s="68">
        <v>43747</v>
      </c>
      <c r="E198" s="87">
        <v>148.11987300000001</v>
      </c>
      <c r="F198" s="20">
        <f t="shared" si="26"/>
        <v>143.6753640584476</v>
      </c>
      <c r="G198" s="82">
        <f t="shared" si="27"/>
        <v>-0.15932029019775706</v>
      </c>
      <c r="H198" s="82">
        <f t="shared" si="21"/>
        <v>143.51604376824983</v>
      </c>
      <c r="I198" s="82">
        <f t="shared" si="22"/>
        <v>4.6038292317501828</v>
      </c>
      <c r="J198" s="82">
        <f t="shared" si="23"/>
        <v>4.6038292317501828</v>
      </c>
      <c r="K198" s="82">
        <f t="shared" si="24"/>
        <v>21.195243595117478</v>
      </c>
      <c r="L198" s="83">
        <f t="shared" si="25"/>
        <v>3.1081779497273688E-2</v>
      </c>
    </row>
    <row r="199" spans="4:12" x14ac:dyDescent="0.3">
      <c r="D199" s="68">
        <v>43748</v>
      </c>
      <c r="E199" s="87">
        <v>147.9561157</v>
      </c>
      <c r="F199" s="20">
        <f t="shared" si="26"/>
        <v>147.95966530784182</v>
      </c>
      <c r="G199" s="82">
        <f t="shared" si="27"/>
        <v>0.28504186376144047</v>
      </c>
      <c r="H199" s="82">
        <f t="shared" si="21"/>
        <v>148.24470717160327</v>
      </c>
      <c r="I199" s="82">
        <f t="shared" si="22"/>
        <v>-0.2885914716032687</v>
      </c>
      <c r="J199" s="82">
        <f t="shared" si="23"/>
        <v>0.2885914716032687</v>
      </c>
      <c r="K199" s="82">
        <f t="shared" si="24"/>
        <v>8.3285037482140251E-2</v>
      </c>
      <c r="L199" s="83">
        <f t="shared" si="25"/>
        <v>1.9505207354079566E-3</v>
      </c>
    </row>
    <row r="200" spans="4:12" x14ac:dyDescent="0.3">
      <c r="D200" s="68">
        <v>43749</v>
      </c>
      <c r="E200" s="87">
        <v>148.6111755</v>
      </c>
      <c r="F200" s="20">
        <f t="shared" si="26"/>
        <v>148.31516115100916</v>
      </c>
      <c r="G200" s="82">
        <f t="shared" si="27"/>
        <v>0.29208726170203114</v>
      </c>
      <c r="H200" s="82">
        <f t="shared" si="21"/>
        <v>148.60724841271119</v>
      </c>
      <c r="I200" s="82">
        <f t="shared" si="22"/>
        <v>3.9270872888153008E-3</v>
      </c>
      <c r="J200" s="82">
        <f t="shared" si="23"/>
        <v>3.9270872888153008E-3</v>
      </c>
      <c r="K200" s="82">
        <f t="shared" si="24"/>
        <v>1.542201457397471E-5</v>
      </c>
      <c r="L200" s="83">
        <f t="shared" si="25"/>
        <v>2.6425248811892353E-5</v>
      </c>
    </row>
    <row r="201" spans="4:12" x14ac:dyDescent="0.3">
      <c r="D201" s="68">
        <v>43752</v>
      </c>
      <c r="E201" s="87">
        <v>149.1409912</v>
      </c>
      <c r="F201" s="20">
        <f t="shared" si="26"/>
        <v>148.95080844936163</v>
      </c>
      <c r="G201" s="82">
        <f t="shared" si="27"/>
        <v>0.32644326536707474</v>
      </c>
      <c r="H201" s="82">
        <f t="shared" si="21"/>
        <v>149.27725171472869</v>
      </c>
      <c r="I201" s="82">
        <f t="shared" si="22"/>
        <v>-0.13626051472868994</v>
      </c>
      <c r="J201" s="82">
        <f t="shared" si="23"/>
        <v>0.13626051472868994</v>
      </c>
      <c r="K201" s="82">
        <f t="shared" si="24"/>
        <v>1.8566927874127528E-2</v>
      </c>
      <c r="L201" s="83">
        <f t="shared" si="25"/>
        <v>9.1363557149732786E-4</v>
      </c>
    </row>
    <row r="202" spans="4:12" x14ac:dyDescent="0.3">
      <c r="D202" s="68">
        <v>43753</v>
      </c>
      <c r="E202" s="87">
        <v>152.35848999999999</v>
      </c>
      <c r="F202" s="20">
        <f t="shared" si="26"/>
        <v>150.04564557229367</v>
      </c>
      <c r="G202" s="82">
        <f t="shared" si="27"/>
        <v>0.40328265112357076</v>
      </c>
      <c r="H202" s="82">
        <f t="shared" si="21"/>
        <v>150.44892822341723</v>
      </c>
      <c r="I202" s="82">
        <f t="shared" si="22"/>
        <v>1.9095617765827626</v>
      </c>
      <c r="J202" s="82">
        <f t="shared" si="23"/>
        <v>1.9095617765827626</v>
      </c>
      <c r="K202" s="82">
        <f t="shared" si="24"/>
        <v>3.6464261785859167</v>
      </c>
      <c r="L202" s="83">
        <f t="shared" si="25"/>
        <v>1.2533346691626852E-2</v>
      </c>
    </row>
    <row r="203" spans="4:12" x14ac:dyDescent="0.3">
      <c r="D203" s="68">
        <v>43754</v>
      </c>
      <c r="E203" s="87">
        <v>150.25845340000001</v>
      </c>
      <c r="F203" s="20">
        <f t="shared" si="26"/>
        <v>152.26110880089885</v>
      </c>
      <c r="G203" s="82">
        <f t="shared" si="27"/>
        <v>0.58450070887173244</v>
      </c>
      <c r="H203" s="82">
        <f t="shared" si="21"/>
        <v>152.84560950977058</v>
      </c>
      <c r="I203" s="82">
        <f t="shared" si="22"/>
        <v>-2.5871561097705751</v>
      </c>
      <c r="J203" s="82">
        <f t="shared" si="23"/>
        <v>2.5871561097705751</v>
      </c>
      <c r="K203" s="82">
        <f t="shared" si="24"/>
        <v>6.6933767363232164</v>
      </c>
      <c r="L203" s="83">
        <f t="shared" si="25"/>
        <v>1.7218040324715436E-2</v>
      </c>
    </row>
    <row r="204" spans="4:12" x14ac:dyDescent="0.3">
      <c r="D204" s="68">
        <v>43755</v>
      </c>
      <c r="E204" s="87">
        <v>151.52040099999999</v>
      </c>
      <c r="F204" s="20">
        <f t="shared" si="26"/>
        <v>150.97844348709739</v>
      </c>
      <c r="G204" s="82">
        <f t="shared" si="27"/>
        <v>0.39778410660441327</v>
      </c>
      <c r="H204" s="82">
        <f t="shared" si="21"/>
        <v>151.3762275937018</v>
      </c>
      <c r="I204" s="82">
        <f t="shared" si="22"/>
        <v>0.14417340629819364</v>
      </c>
      <c r="J204" s="82">
        <f t="shared" si="23"/>
        <v>0.14417340629819364</v>
      </c>
      <c r="K204" s="82">
        <f t="shared" si="24"/>
        <v>2.0785971083624021E-2</v>
      </c>
      <c r="L204" s="83">
        <f t="shared" si="25"/>
        <v>9.5151151492922496E-4</v>
      </c>
    </row>
    <row r="205" spans="4:12" x14ac:dyDescent="0.3">
      <c r="D205" s="68">
        <v>43756</v>
      </c>
      <c r="E205" s="87">
        <v>151.77085880000001</v>
      </c>
      <c r="F205" s="20">
        <f t="shared" si="26"/>
        <v>151.88871984528353</v>
      </c>
      <c r="G205" s="82">
        <f t="shared" si="27"/>
        <v>0.44903333176258581</v>
      </c>
      <c r="H205" s="82">
        <f t="shared" si="21"/>
        <v>152.33775317704612</v>
      </c>
      <c r="I205" s="82">
        <f t="shared" si="22"/>
        <v>-0.56689437704611123</v>
      </c>
      <c r="J205" s="82">
        <f t="shared" si="23"/>
        <v>0.56689437704611123</v>
      </c>
      <c r="K205" s="82">
        <f t="shared" si="24"/>
        <v>0.32136923472649853</v>
      </c>
      <c r="L205" s="83">
        <f t="shared" si="25"/>
        <v>3.7351991121902461E-3</v>
      </c>
    </row>
    <row r="206" spans="4:12" x14ac:dyDescent="0.3">
      <c r="D206" s="68">
        <v>43759</v>
      </c>
      <c r="E206" s="87">
        <v>152.3970032</v>
      </c>
      <c r="F206" s="20">
        <f t="shared" si="26"/>
        <v>152.25531434541008</v>
      </c>
      <c r="G206" s="82">
        <f t="shared" si="27"/>
        <v>0.4407894485989825</v>
      </c>
      <c r="H206" s="82">
        <f t="shared" si="21"/>
        <v>152.69610379400908</v>
      </c>
      <c r="I206" s="82">
        <f t="shared" si="22"/>
        <v>-0.29910059400907585</v>
      </c>
      <c r="J206" s="82">
        <f t="shared" si="23"/>
        <v>0.29910059400907585</v>
      </c>
      <c r="K206" s="82">
        <f t="shared" si="24"/>
        <v>8.9461165336582021E-2</v>
      </c>
      <c r="L206" s="83">
        <f t="shared" si="25"/>
        <v>1.9626409163475984E-3</v>
      </c>
    </row>
    <row r="207" spans="4:12" x14ac:dyDescent="0.3">
      <c r="D207" s="68">
        <v>43760</v>
      </c>
      <c r="E207" s="87">
        <v>149.62266539999999</v>
      </c>
      <c r="F207" s="20">
        <f t="shared" si="26"/>
        <v>152.19476719887919</v>
      </c>
      <c r="G207" s="82">
        <f t="shared" si="27"/>
        <v>0.39065578908599491</v>
      </c>
      <c r="H207" s="82">
        <f t="shared" si="21"/>
        <v>152.58542298796519</v>
      </c>
      <c r="I207" s="82">
        <f t="shared" si="22"/>
        <v>-2.9627575879651999</v>
      </c>
      <c r="J207" s="82">
        <f t="shared" si="23"/>
        <v>2.9627575879651999</v>
      </c>
      <c r="K207" s="82">
        <f t="shared" si="24"/>
        <v>8.7779325250453688</v>
      </c>
      <c r="L207" s="83">
        <f t="shared" si="25"/>
        <v>1.9801529267271026E-2</v>
      </c>
    </row>
    <row r="208" spans="4:12" x14ac:dyDescent="0.3">
      <c r="D208" s="68">
        <v>43761</v>
      </c>
      <c r="E208" s="87">
        <v>147.66711430000001</v>
      </c>
      <c r="F208" s="20">
        <f t="shared" si="26"/>
        <v>149.5440798112688</v>
      </c>
      <c r="G208" s="82">
        <f t="shared" si="27"/>
        <v>8.6521471416356466E-2</v>
      </c>
      <c r="H208" s="82">
        <f t="shared" si="21"/>
        <v>149.63060128268515</v>
      </c>
      <c r="I208" s="82">
        <f t="shared" si="22"/>
        <v>-1.96348698268514</v>
      </c>
      <c r="J208" s="82">
        <f t="shared" si="23"/>
        <v>1.96348698268514</v>
      </c>
      <c r="K208" s="82">
        <f t="shared" si="24"/>
        <v>3.8552811311739954</v>
      </c>
      <c r="L208" s="83">
        <f t="shared" si="25"/>
        <v>1.3296711268401484E-2</v>
      </c>
    </row>
    <row r="209" spans="4:12" x14ac:dyDescent="0.3">
      <c r="D209" s="68">
        <v>43762</v>
      </c>
      <c r="E209" s="87">
        <v>146.2221375</v>
      </c>
      <c r="F209" s="20">
        <f t="shared" si="26"/>
        <v>147.44733611713309</v>
      </c>
      <c r="G209" s="82">
        <f t="shared" si="27"/>
        <v>-0.13180504513885027</v>
      </c>
      <c r="H209" s="82">
        <f t="shared" si="21"/>
        <v>147.31553107199423</v>
      </c>
      <c r="I209" s="82">
        <f t="shared" si="22"/>
        <v>-1.0933935719942269</v>
      </c>
      <c r="J209" s="82">
        <f t="shared" si="23"/>
        <v>1.0933935719942269</v>
      </c>
      <c r="K209" s="82">
        <f t="shared" si="24"/>
        <v>1.1955095032782947</v>
      </c>
      <c r="L209" s="83">
        <f t="shared" si="25"/>
        <v>7.4776199465298263E-3</v>
      </c>
    </row>
    <row r="210" spans="4:12" x14ac:dyDescent="0.3">
      <c r="D210" s="68">
        <v>43763</v>
      </c>
      <c r="E210" s="87">
        <v>146.8001251</v>
      </c>
      <c r="F210" s="20">
        <f t="shared" si="26"/>
        <v>146.23229098388893</v>
      </c>
      <c r="G210" s="82">
        <f t="shared" si="27"/>
        <v>-0.2401290539493813</v>
      </c>
      <c r="H210" s="82">
        <f t="shared" si="21"/>
        <v>145.99216192993956</v>
      </c>
      <c r="I210" s="82">
        <f t="shared" si="22"/>
        <v>0.8079631700604466</v>
      </c>
      <c r="J210" s="82">
        <f t="shared" si="23"/>
        <v>0.8079631700604466</v>
      </c>
      <c r="K210" s="82">
        <f t="shared" si="24"/>
        <v>0.65280448417412618</v>
      </c>
      <c r="L210" s="83">
        <f t="shared" si="25"/>
        <v>5.5038316180593405E-3</v>
      </c>
    </row>
    <row r="211" spans="4:12" x14ac:dyDescent="0.3">
      <c r="D211" s="68">
        <v>43766</v>
      </c>
      <c r="E211" s="87">
        <v>149.08319090000001</v>
      </c>
      <c r="F211" s="20">
        <f t="shared" si="26"/>
        <v>147.06463501684053</v>
      </c>
      <c r="G211" s="82">
        <f t="shared" si="27"/>
        <v>-0.13288174525928353</v>
      </c>
      <c r="H211" s="82">
        <f t="shared" si="21"/>
        <v>146.93175327158124</v>
      </c>
      <c r="I211" s="82">
        <f t="shared" si="22"/>
        <v>2.151437628418762</v>
      </c>
      <c r="J211" s="82">
        <f t="shared" si="23"/>
        <v>2.151437628418762</v>
      </c>
      <c r="K211" s="82">
        <f t="shared" si="24"/>
        <v>4.6286838689761467</v>
      </c>
      <c r="L211" s="83">
        <f t="shared" si="25"/>
        <v>1.4431121412352074E-2</v>
      </c>
    </row>
    <row r="212" spans="4:12" x14ac:dyDescent="0.3">
      <c r="D212" s="68">
        <v>43767</v>
      </c>
      <c r="E212" s="87">
        <v>147.92721560000001</v>
      </c>
      <c r="F212" s="20">
        <f t="shared" si="26"/>
        <v>148.7456904437926</v>
      </c>
      <c r="G212" s="82">
        <f t="shared" si="27"/>
        <v>4.8511971961851905E-2</v>
      </c>
      <c r="H212" s="82">
        <f t="shared" si="21"/>
        <v>148.79420241575446</v>
      </c>
      <c r="I212" s="82">
        <f t="shared" si="22"/>
        <v>-0.86698681575444425</v>
      </c>
      <c r="J212" s="82">
        <f t="shared" si="23"/>
        <v>0.86698681575444425</v>
      </c>
      <c r="K212" s="82">
        <f t="shared" si="24"/>
        <v>0.75166613869203069</v>
      </c>
      <c r="L212" s="83">
        <f t="shared" si="25"/>
        <v>5.8609013374442522E-3</v>
      </c>
    </row>
    <row r="213" spans="4:12" x14ac:dyDescent="0.3">
      <c r="D213" s="68">
        <v>43768</v>
      </c>
      <c r="E213" s="87">
        <v>149.33367920000001</v>
      </c>
      <c r="F213" s="20">
        <f t="shared" si="26"/>
        <v>148.2473178975695</v>
      </c>
      <c r="G213" s="82">
        <f t="shared" si="27"/>
        <v>-6.17647985664279E-3</v>
      </c>
      <c r="H213" s="82">
        <f t="shared" si="21"/>
        <v>148.24114141771287</v>
      </c>
      <c r="I213" s="82">
        <f t="shared" si="22"/>
        <v>1.0925377822871383</v>
      </c>
      <c r="J213" s="82">
        <f t="shared" si="23"/>
        <v>1.0925377822871383</v>
      </c>
      <c r="K213" s="82">
        <f t="shared" si="24"/>
        <v>1.1936388057248983</v>
      </c>
      <c r="L213" s="83">
        <f t="shared" si="25"/>
        <v>7.3160842760990399E-3</v>
      </c>
    </row>
    <row r="214" spans="4:12" x14ac:dyDescent="0.3">
      <c r="D214" s="68">
        <v>43769</v>
      </c>
      <c r="E214" s="87">
        <v>148.68824770000001</v>
      </c>
      <c r="F214" s="20">
        <f t="shared" si="26"/>
        <v>149.19965171611472</v>
      </c>
      <c r="G214" s="82">
        <f t="shared" si="27"/>
        <v>8.9674549983542823E-2</v>
      </c>
      <c r="H214" s="82">
        <f t="shared" si="21"/>
        <v>149.28932626609827</v>
      </c>
      <c r="I214" s="82">
        <f t="shared" si="22"/>
        <v>-0.60107856609826626</v>
      </c>
      <c r="J214" s="82">
        <f t="shared" si="23"/>
        <v>0.60107856609826626</v>
      </c>
      <c r="K214" s="82">
        <f t="shared" si="24"/>
        <v>0.36129544262274782</v>
      </c>
      <c r="L214" s="83">
        <f t="shared" si="25"/>
        <v>4.0425425371279442E-3</v>
      </c>
    </row>
    <row r="215" spans="4:12" x14ac:dyDescent="0.3">
      <c r="D215" s="68">
        <v>43770</v>
      </c>
      <c r="E215" s="87">
        <v>150.8171692</v>
      </c>
      <c r="F215" s="20">
        <f t="shared" si="26"/>
        <v>149.18577163998685</v>
      </c>
      <c r="G215" s="82">
        <f t="shared" si="27"/>
        <v>7.9319087372402383E-2</v>
      </c>
      <c r="H215" s="82">
        <f t="shared" si="21"/>
        <v>149.26509072735925</v>
      </c>
      <c r="I215" s="82">
        <f t="shared" si="22"/>
        <v>1.5520784726407442</v>
      </c>
      <c r="J215" s="82">
        <f t="shared" si="23"/>
        <v>1.5520784726407442</v>
      </c>
      <c r="K215" s="82">
        <f t="shared" si="24"/>
        <v>2.4089475852348254</v>
      </c>
      <c r="L215" s="83">
        <f t="shared" si="25"/>
        <v>1.0291125876938581E-2</v>
      </c>
    </row>
    <row r="216" spans="4:12" x14ac:dyDescent="0.3">
      <c r="D216" s="68">
        <v>43773</v>
      </c>
      <c r="E216" s="87">
        <v>153.44703670000001</v>
      </c>
      <c r="F216" s="20">
        <f t="shared" si="26"/>
        <v>151.40659796989792</v>
      </c>
      <c r="G216" s="82">
        <f t="shared" si="27"/>
        <v>0.2934698116262684</v>
      </c>
      <c r="H216" s="82">
        <f t="shared" si="21"/>
        <v>151.70006778152418</v>
      </c>
      <c r="I216" s="82">
        <f t="shared" si="22"/>
        <v>1.7469689184758295</v>
      </c>
      <c r="J216" s="82">
        <f t="shared" si="23"/>
        <v>1.7469689184758295</v>
      </c>
      <c r="K216" s="82">
        <f t="shared" si="24"/>
        <v>3.0519004021206091</v>
      </c>
      <c r="L216" s="83">
        <f t="shared" si="25"/>
        <v>1.1384833203988679E-2</v>
      </c>
    </row>
    <row r="217" spans="4:12" x14ac:dyDescent="0.3">
      <c r="D217" s="68">
        <v>43774</v>
      </c>
      <c r="E217" s="87">
        <v>149.47814940000001</v>
      </c>
      <c r="F217" s="20">
        <f t="shared" si="26"/>
        <v>152.88803508930101</v>
      </c>
      <c r="G217" s="82">
        <f t="shared" si="27"/>
        <v>0.41226654240395122</v>
      </c>
      <c r="H217" s="82">
        <f t="shared" si="21"/>
        <v>153.30030163170497</v>
      </c>
      <c r="I217" s="82">
        <f t="shared" si="22"/>
        <v>-3.8221522317049619</v>
      </c>
      <c r="J217" s="82">
        <f t="shared" si="23"/>
        <v>3.8221522317049619</v>
      </c>
      <c r="K217" s="82">
        <f t="shared" si="24"/>
        <v>14.608847682327221</v>
      </c>
      <c r="L217" s="83">
        <f t="shared" si="25"/>
        <v>2.5569972916088039E-2</v>
      </c>
    </row>
    <row r="218" spans="4:12" x14ac:dyDescent="0.3">
      <c r="D218" s="68">
        <v>43775</v>
      </c>
      <c r="E218" s="87">
        <v>142.8986969</v>
      </c>
      <c r="F218" s="20">
        <f t="shared" si="26"/>
        <v>148.49207213392319</v>
      </c>
      <c r="G218" s="82">
        <f t="shared" si="27"/>
        <v>-6.8556407374226469E-2</v>
      </c>
      <c r="H218" s="82">
        <f t="shared" si="21"/>
        <v>148.42351572654897</v>
      </c>
      <c r="I218" s="82">
        <f t="shared" si="22"/>
        <v>-5.5248188265489659</v>
      </c>
      <c r="J218" s="82">
        <f t="shared" si="23"/>
        <v>5.5248188265489659</v>
      </c>
      <c r="K218" s="82">
        <f t="shared" si="24"/>
        <v>30.523623066189892</v>
      </c>
      <c r="L218" s="83">
        <f t="shared" si="25"/>
        <v>3.8662485707726325E-2</v>
      </c>
    </row>
    <row r="219" spans="4:12" x14ac:dyDescent="0.3">
      <c r="D219" s="68">
        <v>43776</v>
      </c>
      <c r="E219" s="87">
        <v>145.9427795</v>
      </c>
      <c r="F219" s="20">
        <f t="shared" si="26"/>
        <v>143.45266829410065</v>
      </c>
      <c r="G219" s="82">
        <f t="shared" si="27"/>
        <v>-0.56564115061905784</v>
      </c>
      <c r="H219" s="82">
        <f t="shared" si="21"/>
        <v>142.88702714348159</v>
      </c>
      <c r="I219" s="82">
        <f t="shared" si="22"/>
        <v>3.0557523565184113</v>
      </c>
      <c r="J219" s="82">
        <f t="shared" si="23"/>
        <v>3.0557523565184113</v>
      </c>
      <c r="K219" s="82">
        <f t="shared" si="24"/>
        <v>9.3376224643678238</v>
      </c>
      <c r="L219" s="83">
        <f t="shared" si="25"/>
        <v>2.0938016714409712E-2</v>
      </c>
    </row>
    <row r="220" spans="4:12" x14ac:dyDescent="0.3">
      <c r="D220" s="68">
        <v>43777</v>
      </c>
      <c r="E220" s="87">
        <v>145.04690550000001</v>
      </c>
      <c r="F220" s="20">
        <f t="shared" si="26"/>
        <v>145.31109177950478</v>
      </c>
      <c r="G220" s="82">
        <f t="shared" si="27"/>
        <v>-0.32323468701673896</v>
      </c>
      <c r="H220" s="82">
        <f t="shared" si="21"/>
        <v>144.98785709248804</v>
      </c>
      <c r="I220" s="82">
        <f t="shared" si="22"/>
        <v>5.9048407511966161E-2</v>
      </c>
      <c r="J220" s="82">
        <f t="shared" si="23"/>
        <v>5.9048407511966161E-2</v>
      </c>
      <c r="K220" s="82">
        <f t="shared" si="24"/>
        <v>3.4867144296992216E-3</v>
      </c>
      <c r="L220" s="83">
        <f t="shared" si="25"/>
        <v>4.0709870581807179E-4</v>
      </c>
    </row>
    <row r="221" spans="4:12" x14ac:dyDescent="0.3">
      <c r="D221" s="68">
        <v>43780</v>
      </c>
      <c r="E221" s="87">
        <v>143.84275819999999</v>
      </c>
      <c r="F221" s="20">
        <f t="shared" si="26"/>
        <v>144.54748829038664</v>
      </c>
      <c r="G221" s="82">
        <f t="shared" si="27"/>
        <v>-0.36727156722687904</v>
      </c>
      <c r="H221" s="82">
        <f t="shared" si="21"/>
        <v>144.18021672315976</v>
      </c>
      <c r="I221" s="82">
        <f t="shared" si="22"/>
        <v>-0.33745852315976776</v>
      </c>
      <c r="J221" s="82">
        <f t="shared" si="23"/>
        <v>0.33745852315976776</v>
      </c>
      <c r="K221" s="82">
        <f t="shared" si="24"/>
        <v>0.11387825485317152</v>
      </c>
      <c r="L221" s="83">
        <f t="shared" si="25"/>
        <v>2.3460237232837476E-3</v>
      </c>
    </row>
    <row r="222" spans="4:12" x14ac:dyDescent="0.3">
      <c r="D222" s="68">
        <v>43781</v>
      </c>
      <c r="E222" s="87">
        <v>142.74456789999999</v>
      </c>
      <c r="F222" s="20">
        <f t="shared" si="26"/>
        <v>143.3293028862185</v>
      </c>
      <c r="G222" s="82">
        <f t="shared" si="27"/>
        <v>-0.45236295092100504</v>
      </c>
      <c r="H222" s="82">
        <f t="shared" si="21"/>
        <v>142.87693993529749</v>
      </c>
      <c r="I222" s="82">
        <f t="shared" si="22"/>
        <v>-0.13237203529749308</v>
      </c>
      <c r="J222" s="82">
        <f t="shared" si="23"/>
        <v>0.13237203529749308</v>
      </c>
      <c r="K222" s="82">
        <f t="shared" si="24"/>
        <v>1.7522355728800756E-2</v>
      </c>
      <c r="L222" s="83">
        <f t="shared" si="25"/>
        <v>9.2733500997548707E-4</v>
      </c>
    </row>
    <row r="223" spans="4:12" x14ac:dyDescent="0.3">
      <c r="D223" s="68">
        <v>43782</v>
      </c>
      <c r="E223" s="87">
        <v>140.70231630000001</v>
      </c>
      <c r="F223" s="20">
        <f t="shared" si="26"/>
        <v>141.97422721926318</v>
      </c>
      <c r="G223" s="82">
        <f t="shared" si="27"/>
        <v>-0.54263422252443605</v>
      </c>
      <c r="H223" s="82">
        <f t="shared" si="21"/>
        <v>141.43159299673874</v>
      </c>
      <c r="I223" s="82">
        <f t="shared" si="22"/>
        <v>-0.72927669673873652</v>
      </c>
      <c r="J223" s="82">
        <f t="shared" si="23"/>
        <v>0.72927669673873652</v>
      </c>
      <c r="K223" s="82">
        <f t="shared" si="24"/>
        <v>0.53184450040616305</v>
      </c>
      <c r="L223" s="83">
        <f t="shared" si="25"/>
        <v>5.1831179181428761E-3</v>
      </c>
    </row>
    <row r="224" spans="4:12" x14ac:dyDescent="0.3">
      <c r="D224" s="68">
        <v>43783</v>
      </c>
      <c r="E224" s="87">
        <v>140.74086</v>
      </c>
      <c r="F224" s="20">
        <f t="shared" si="26"/>
        <v>140.27591766198046</v>
      </c>
      <c r="G224" s="82">
        <f t="shared" si="27"/>
        <v>-0.65820175600026509</v>
      </c>
      <c r="H224" s="82">
        <f t="shared" si="21"/>
        <v>139.61771590598019</v>
      </c>
      <c r="I224" s="82">
        <f t="shared" si="22"/>
        <v>1.123144094019807</v>
      </c>
      <c r="J224" s="82">
        <f t="shared" si="23"/>
        <v>1.123144094019807</v>
      </c>
      <c r="K224" s="82">
        <f t="shared" si="24"/>
        <v>1.2614526559315731</v>
      </c>
      <c r="L224" s="83">
        <f t="shared" si="25"/>
        <v>7.9802275900531447E-3</v>
      </c>
    </row>
    <row r="225" spans="4:12" x14ac:dyDescent="0.3">
      <c r="D225" s="68">
        <v>43784</v>
      </c>
      <c r="E225" s="87">
        <v>142.53262330000001</v>
      </c>
      <c r="F225" s="20">
        <f t="shared" si="26"/>
        <v>140.57265125519979</v>
      </c>
      <c r="G225" s="82">
        <f t="shared" si="27"/>
        <v>-0.56270822107830565</v>
      </c>
      <c r="H225" s="82">
        <f t="shared" si="21"/>
        <v>140.00994303412148</v>
      </c>
      <c r="I225" s="82">
        <f t="shared" si="22"/>
        <v>2.5226802658785346</v>
      </c>
      <c r="J225" s="82">
        <f t="shared" si="23"/>
        <v>2.5226802658785346</v>
      </c>
      <c r="K225" s="82">
        <f t="shared" si="24"/>
        <v>6.363915723852994</v>
      </c>
      <c r="L225" s="83">
        <f t="shared" si="25"/>
        <v>1.7698967488789175E-2</v>
      </c>
    </row>
    <row r="226" spans="4:12" x14ac:dyDescent="0.3">
      <c r="D226" s="68">
        <v>43787</v>
      </c>
      <c r="E226" s="87">
        <v>144.69046019999999</v>
      </c>
      <c r="F226" s="20">
        <f t="shared" si="26"/>
        <v>142.51402410313739</v>
      </c>
      <c r="G226" s="82">
        <f t="shared" si="27"/>
        <v>-0.3123001141767151</v>
      </c>
      <c r="H226" s="82">
        <f t="shared" si="21"/>
        <v>142.20172398896068</v>
      </c>
      <c r="I226" s="82">
        <f t="shared" si="22"/>
        <v>2.4887362110393099</v>
      </c>
      <c r="J226" s="82">
        <f t="shared" si="23"/>
        <v>2.4887362110393099</v>
      </c>
      <c r="K226" s="82">
        <f t="shared" si="24"/>
        <v>6.1938079281383001</v>
      </c>
      <c r="L226" s="83">
        <f t="shared" si="25"/>
        <v>1.720041672131823E-2</v>
      </c>
    </row>
    <row r="227" spans="4:12" x14ac:dyDescent="0.3">
      <c r="D227" s="68">
        <v>43788</v>
      </c>
      <c r="E227" s="87">
        <v>144.8927612</v>
      </c>
      <c r="F227" s="20">
        <f t="shared" si="26"/>
        <v>144.48108030865865</v>
      </c>
      <c r="G227" s="82">
        <f t="shared" si="27"/>
        <v>-8.4364482206917585E-2</v>
      </c>
      <c r="H227" s="82">
        <f t="shared" si="21"/>
        <v>144.39671582645173</v>
      </c>
      <c r="I227" s="82">
        <f t="shared" si="22"/>
        <v>0.49604537354827016</v>
      </c>
      <c r="J227" s="82">
        <f t="shared" si="23"/>
        <v>0.49604537354827016</v>
      </c>
      <c r="K227" s="82">
        <f t="shared" si="24"/>
        <v>0.24606101261864288</v>
      </c>
      <c r="L227" s="83">
        <f t="shared" si="25"/>
        <v>3.423534546791908E-3</v>
      </c>
    </row>
    <row r="228" spans="4:12" x14ac:dyDescent="0.3">
      <c r="D228" s="68">
        <v>43789</v>
      </c>
      <c r="E228" s="87">
        <v>145.39369199999999</v>
      </c>
      <c r="F228" s="20">
        <f t="shared" si="26"/>
        <v>144.92545577423445</v>
      </c>
      <c r="G228" s="82">
        <f t="shared" si="27"/>
        <v>-3.1490487428645547E-2</v>
      </c>
      <c r="H228" s="82">
        <f t="shared" si="21"/>
        <v>144.89396528680581</v>
      </c>
      <c r="I228" s="82">
        <f t="shared" si="22"/>
        <v>0.49972671319417827</v>
      </c>
      <c r="J228" s="82">
        <f t="shared" si="23"/>
        <v>0.49972671319417827</v>
      </c>
      <c r="K228" s="82">
        <f t="shared" si="24"/>
        <v>0.2497267878798565</v>
      </c>
      <c r="L228" s="83">
        <f t="shared" si="25"/>
        <v>3.4370591070359388E-3</v>
      </c>
    </row>
    <row r="229" spans="4:12" x14ac:dyDescent="0.3">
      <c r="D229" s="68">
        <v>43790</v>
      </c>
      <c r="E229" s="87">
        <v>145.7019501</v>
      </c>
      <c r="F229" s="20">
        <f t="shared" si="26"/>
        <v>145.43015123005708</v>
      </c>
      <c r="G229" s="82">
        <f t="shared" si="27"/>
        <v>2.2128106896481762E-2</v>
      </c>
      <c r="H229" s="82">
        <f t="shared" si="21"/>
        <v>145.45227933695355</v>
      </c>
      <c r="I229" s="82">
        <f t="shared" si="22"/>
        <v>0.24967076304645275</v>
      </c>
      <c r="J229" s="82">
        <f t="shared" si="23"/>
        <v>0.24967076304645275</v>
      </c>
      <c r="K229" s="82">
        <f t="shared" si="24"/>
        <v>6.2335489920197953E-2</v>
      </c>
      <c r="L229" s="83">
        <f t="shared" si="25"/>
        <v>1.7135718696633473E-3</v>
      </c>
    </row>
    <row r="230" spans="4:12" x14ac:dyDescent="0.3">
      <c r="D230" s="68">
        <v>43791</v>
      </c>
      <c r="E230" s="87">
        <v>145.1624908</v>
      </c>
      <c r="F230" s="20">
        <f t="shared" si="26"/>
        <v>145.61176072551717</v>
      </c>
      <c r="G230" s="82">
        <f t="shared" si="27"/>
        <v>3.8076245752843005E-2</v>
      </c>
      <c r="H230" s="82">
        <f t="shared" si="21"/>
        <v>145.64983697127002</v>
      </c>
      <c r="I230" s="82">
        <f t="shared" si="22"/>
        <v>-0.48734617127001911</v>
      </c>
      <c r="J230" s="82">
        <f t="shared" si="23"/>
        <v>0.48734617127001911</v>
      </c>
      <c r="K230" s="82">
        <f t="shared" si="24"/>
        <v>0.2375062906515468</v>
      </c>
      <c r="L230" s="83">
        <f t="shared" si="25"/>
        <v>3.3572458600305247E-3</v>
      </c>
    </row>
    <row r="231" spans="4:12" x14ac:dyDescent="0.3">
      <c r="D231" s="68">
        <v>43794</v>
      </c>
      <c r="E231" s="87">
        <v>145.6923218</v>
      </c>
      <c r="F231" s="20">
        <f t="shared" si="26"/>
        <v>145.29891799660228</v>
      </c>
      <c r="G231" s="82">
        <f t="shared" si="27"/>
        <v>2.9843482860699641E-3</v>
      </c>
      <c r="H231" s="82">
        <f t="shared" si="21"/>
        <v>145.30190234488836</v>
      </c>
      <c r="I231" s="82">
        <f t="shared" si="22"/>
        <v>0.39041945511164045</v>
      </c>
      <c r="J231" s="82">
        <f t="shared" si="23"/>
        <v>0.39041945511164045</v>
      </c>
      <c r="K231" s="82">
        <f t="shared" si="24"/>
        <v>0.15242735092967022</v>
      </c>
      <c r="L231" s="83">
        <f t="shared" si="25"/>
        <v>2.6797531282917644E-3</v>
      </c>
    </row>
    <row r="232" spans="4:12" x14ac:dyDescent="0.3">
      <c r="D232" s="68">
        <v>43795</v>
      </c>
      <c r="E232" s="87">
        <v>147.45520020000001</v>
      </c>
      <c r="F232" s="20">
        <f t="shared" si="26"/>
        <v>146.04728495862886</v>
      </c>
      <c r="G232" s="82">
        <f t="shared" si="27"/>
        <v>7.7522609660120978E-2</v>
      </c>
      <c r="H232" s="82">
        <f t="shared" si="21"/>
        <v>146.12480756828899</v>
      </c>
      <c r="I232" s="82">
        <f t="shared" si="22"/>
        <v>1.3303926317110211</v>
      </c>
      <c r="J232" s="82">
        <f t="shared" si="23"/>
        <v>1.3303926317110211</v>
      </c>
      <c r="K232" s="82">
        <f t="shared" si="24"/>
        <v>1.7699445545109764</v>
      </c>
      <c r="L232" s="83">
        <f t="shared" si="25"/>
        <v>9.0223513982996238E-3</v>
      </c>
    </row>
    <row r="233" spans="4:12" x14ac:dyDescent="0.3">
      <c r="D233" s="68">
        <v>43796</v>
      </c>
      <c r="E233" s="87">
        <v>149.77677919999999</v>
      </c>
      <c r="F233" s="20">
        <f t="shared" si="26"/>
        <v>147.98153408772811</v>
      </c>
      <c r="G233" s="82">
        <f t="shared" si="27"/>
        <v>0.26319526160403317</v>
      </c>
      <c r="H233" s="82">
        <f t="shared" si="21"/>
        <v>148.24472934933215</v>
      </c>
      <c r="I233" s="82">
        <f t="shared" si="22"/>
        <v>1.5320498506678462</v>
      </c>
      <c r="J233" s="82">
        <f t="shared" si="23"/>
        <v>1.5320498506678462</v>
      </c>
      <c r="K233" s="82">
        <f t="shared" si="24"/>
        <v>2.3471767449313696</v>
      </c>
      <c r="L233" s="83">
        <f t="shared" si="25"/>
        <v>1.0228887674384216E-2</v>
      </c>
    </row>
    <row r="234" spans="4:12" x14ac:dyDescent="0.3">
      <c r="D234" s="68">
        <v>43798</v>
      </c>
      <c r="E234" s="87">
        <v>150.32588200000001</v>
      </c>
      <c r="F234" s="20">
        <f t="shared" si="26"/>
        <v>150.09715596928325</v>
      </c>
      <c r="G234" s="82">
        <f t="shared" si="27"/>
        <v>0.44843792359914414</v>
      </c>
      <c r="H234" s="82">
        <f t="shared" si="21"/>
        <v>150.54559389288241</v>
      </c>
      <c r="I234" s="82">
        <f t="shared" si="22"/>
        <v>-0.21971189288240112</v>
      </c>
      <c r="J234" s="82">
        <f t="shared" si="23"/>
        <v>0.21971189288240112</v>
      </c>
      <c r="K234" s="82">
        <f t="shared" si="24"/>
        <v>4.8273315873967701E-2</v>
      </c>
      <c r="L234" s="83">
        <f t="shared" si="25"/>
        <v>1.461570622166056E-3</v>
      </c>
    </row>
    <row r="235" spans="4:12" x14ac:dyDescent="0.3">
      <c r="D235" s="68">
        <v>43801</v>
      </c>
      <c r="E235" s="87">
        <v>146.80976870000001</v>
      </c>
      <c r="F235" s="20">
        <f t="shared" si="26"/>
        <v>149.98140967887934</v>
      </c>
      <c r="G235" s="82">
        <f t="shared" si="27"/>
        <v>0.39201950219883919</v>
      </c>
      <c r="H235" s="82">
        <f t="shared" si="21"/>
        <v>150.37342918107819</v>
      </c>
      <c r="I235" s="82">
        <f t="shared" si="22"/>
        <v>-3.5636604810781876</v>
      </c>
      <c r="J235" s="82">
        <f t="shared" si="23"/>
        <v>3.5636604810781876</v>
      </c>
      <c r="K235" s="82">
        <f t="shared" si="24"/>
        <v>12.699676024398419</v>
      </c>
      <c r="L235" s="83">
        <f t="shared" si="25"/>
        <v>2.4274001060245437E-2</v>
      </c>
    </row>
    <row r="236" spans="4:12" x14ac:dyDescent="0.3">
      <c r="D236" s="68">
        <v>43802</v>
      </c>
      <c r="E236" s="87">
        <v>149.3529053</v>
      </c>
      <c r="F236" s="20">
        <f t="shared" si="26"/>
        <v>147.63201162175909</v>
      </c>
      <c r="G236" s="82">
        <f t="shared" si="27"/>
        <v>0.11787774626692982</v>
      </c>
      <c r="H236" s="82">
        <f t="shared" si="21"/>
        <v>147.74988936802603</v>
      </c>
      <c r="I236" s="82">
        <f t="shared" si="22"/>
        <v>1.603015931973971</v>
      </c>
      <c r="J236" s="82">
        <f t="shared" si="23"/>
        <v>1.603015931973971</v>
      </c>
      <c r="K236" s="82">
        <f t="shared" si="24"/>
        <v>2.5696600781623786</v>
      </c>
      <c r="L236" s="83">
        <f t="shared" si="25"/>
        <v>1.0733074986081111E-2</v>
      </c>
    </row>
    <row r="237" spans="4:12" x14ac:dyDescent="0.3">
      <c r="D237" s="68">
        <v>43803</v>
      </c>
      <c r="E237" s="87">
        <v>148.13916019999999</v>
      </c>
      <c r="F237" s="20">
        <f t="shared" si="26"/>
        <v>149.20445847701356</v>
      </c>
      <c r="G237" s="82">
        <f t="shared" si="27"/>
        <v>0.26333465716568377</v>
      </c>
      <c r="H237" s="82">
        <f t="shared" si="21"/>
        <v>149.46779313417923</v>
      </c>
      <c r="I237" s="82">
        <f t="shared" si="22"/>
        <v>-1.3286329341792396</v>
      </c>
      <c r="J237" s="82">
        <f t="shared" si="23"/>
        <v>1.3286329341792396</v>
      </c>
      <c r="K237" s="82">
        <f t="shared" si="24"/>
        <v>1.7652654737857356</v>
      </c>
      <c r="L237" s="83">
        <f t="shared" si="25"/>
        <v>8.968816431694877E-3</v>
      </c>
    </row>
    <row r="238" spans="4:12" x14ac:dyDescent="0.3">
      <c r="D238" s="68">
        <v>43804</v>
      </c>
      <c r="E238" s="87">
        <v>147.81161499999999</v>
      </c>
      <c r="F238" s="20">
        <f t="shared" si="26"/>
        <v>148.28431888573255</v>
      </c>
      <c r="G238" s="82">
        <f t="shared" si="27"/>
        <v>0.14498723232101399</v>
      </c>
      <c r="H238" s="82">
        <f t="shared" si="21"/>
        <v>148.42930611805355</v>
      </c>
      <c r="I238" s="82">
        <f t="shared" si="22"/>
        <v>-0.61769111805355692</v>
      </c>
      <c r="J238" s="82">
        <f t="shared" si="23"/>
        <v>0.61769111805355692</v>
      </c>
      <c r="K238" s="82">
        <f t="shared" si="24"/>
        <v>0.38154231732225319</v>
      </c>
      <c r="L238" s="83">
        <f t="shared" si="25"/>
        <v>4.1789078487069978E-3</v>
      </c>
    </row>
    <row r="239" spans="4:12" x14ac:dyDescent="0.3">
      <c r="D239" s="68">
        <v>43805</v>
      </c>
      <c r="E239" s="87">
        <v>148.60153199999999</v>
      </c>
      <c r="F239" s="20">
        <f t="shared" si="26"/>
        <v>148.08558818585681</v>
      </c>
      <c r="G239" s="82">
        <f t="shared" si="27"/>
        <v>0.1106154391013387</v>
      </c>
      <c r="H239" s="82">
        <f t="shared" si="21"/>
        <v>148.19620362495814</v>
      </c>
      <c r="I239" s="82">
        <f t="shared" si="22"/>
        <v>0.40532837504184727</v>
      </c>
      <c r="J239" s="82">
        <f t="shared" si="23"/>
        <v>0.40532837504184727</v>
      </c>
      <c r="K239" s="82">
        <f t="shared" si="24"/>
        <v>0.16429109161406438</v>
      </c>
      <c r="L239" s="83">
        <f t="shared" si="25"/>
        <v>2.7276190870081157E-3</v>
      </c>
    </row>
    <row r="240" spans="4:12" x14ac:dyDescent="0.3">
      <c r="D240" s="68">
        <v>43808</v>
      </c>
      <c r="E240" s="87">
        <v>145.89462280000001</v>
      </c>
      <c r="F240" s="20">
        <f t="shared" si="26"/>
        <v>148.14864251128108</v>
      </c>
      <c r="G240" s="82">
        <f t="shared" si="27"/>
        <v>0.10585932773363235</v>
      </c>
      <c r="H240" s="82">
        <f t="shared" si="21"/>
        <v>148.25450183901472</v>
      </c>
      <c r="I240" s="82">
        <f t="shared" si="22"/>
        <v>-2.3598790390147144</v>
      </c>
      <c r="J240" s="82">
        <f t="shared" si="23"/>
        <v>2.3598790390147144</v>
      </c>
      <c r="K240" s="82">
        <f t="shared" si="24"/>
        <v>5.5690290787810124</v>
      </c>
      <c r="L240" s="83">
        <f t="shared" si="25"/>
        <v>1.6175229722138286E-2</v>
      </c>
    </row>
    <row r="241" spans="4:12" x14ac:dyDescent="0.3">
      <c r="D241" s="68">
        <v>43809</v>
      </c>
      <c r="E241" s="87">
        <v>146.9157257</v>
      </c>
      <c r="F241" s="20">
        <f t="shared" si="26"/>
        <v>146.18353084218694</v>
      </c>
      <c r="G241" s="82">
        <f t="shared" si="27"/>
        <v>-0.1012377719491451</v>
      </c>
      <c r="H241" s="82">
        <f t="shared" si="21"/>
        <v>146.0822930702378</v>
      </c>
      <c r="I241" s="82">
        <f t="shared" si="22"/>
        <v>0.83343262976219989</v>
      </c>
      <c r="J241" s="82">
        <f t="shared" si="23"/>
        <v>0.83343262976219989</v>
      </c>
      <c r="K241" s="82">
        <f t="shared" si="24"/>
        <v>0.69460994835233614</v>
      </c>
      <c r="L241" s="83">
        <f t="shared" si="25"/>
        <v>5.6728619471550544E-3</v>
      </c>
    </row>
    <row r="242" spans="4:12" x14ac:dyDescent="0.3">
      <c r="D242" s="68">
        <v>43810</v>
      </c>
      <c r="E242" s="87">
        <v>149.4685211</v>
      </c>
      <c r="F242" s="20">
        <f t="shared" si="26"/>
        <v>147.3452945624407</v>
      </c>
      <c r="G242" s="82">
        <f t="shared" si="27"/>
        <v>2.5062377271145353E-2</v>
      </c>
      <c r="H242" s="82">
        <f t="shared" si="21"/>
        <v>147.37035693971185</v>
      </c>
      <c r="I242" s="82">
        <f t="shared" si="22"/>
        <v>2.0981641602881496</v>
      </c>
      <c r="J242" s="82">
        <f t="shared" si="23"/>
        <v>2.0981641602881496</v>
      </c>
      <c r="K242" s="82">
        <f t="shared" si="24"/>
        <v>4.4022928435176754</v>
      </c>
      <c r="L242" s="83">
        <f t="shared" si="25"/>
        <v>1.4037498630794638E-2</v>
      </c>
    </row>
    <row r="243" spans="4:12" x14ac:dyDescent="0.3">
      <c r="D243" s="68">
        <v>43811</v>
      </c>
      <c r="E243" s="87">
        <v>149.36254880000001</v>
      </c>
      <c r="F243" s="20">
        <f t="shared" si="26"/>
        <v>149.46737654181695</v>
      </c>
      <c r="G243" s="82">
        <f t="shared" si="27"/>
        <v>0.23476433748165557</v>
      </c>
      <c r="H243" s="82">
        <f t="shared" si="21"/>
        <v>149.70214087929861</v>
      </c>
      <c r="I243" s="82">
        <f t="shared" si="22"/>
        <v>-0.33959207929859758</v>
      </c>
      <c r="J243" s="82">
        <f t="shared" si="23"/>
        <v>0.33959207929859758</v>
      </c>
      <c r="K243" s="82">
        <f t="shared" si="24"/>
        <v>0.11532278032234498</v>
      </c>
      <c r="L243" s="83">
        <f t="shared" si="25"/>
        <v>2.2736092951474696E-3</v>
      </c>
    </row>
    <row r="244" spans="4:12" x14ac:dyDescent="0.3">
      <c r="D244" s="68">
        <v>43812</v>
      </c>
      <c r="E244" s="87">
        <v>149.3818359</v>
      </c>
      <c r="F244" s="20">
        <f t="shared" si="26"/>
        <v>149.55421768998536</v>
      </c>
      <c r="G244" s="82">
        <f t="shared" si="27"/>
        <v>0.2199720185503318</v>
      </c>
      <c r="H244" s="82">
        <f t="shared" si="21"/>
        <v>149.77418970853569</v>
      </c>
      <c r="I244" s="82">
        <f t="shared" si="22"/>
        <v>-0.39235380853568813</v>
      </c>
      <c r="J244" s="82">
        <f t="shared" si="23"/>
        <v>0.39235380853568813</v>
      </c>
      <c r="K244" s="82">
        <f t="shared" si="24"/>
        <v>0.15394151107245943</v>
      </c>
      <c r="L244" s="83">
        <f t="shared" si="25"/>
        <v>2.6265161769623703E-3</v>
      </c>
    </row>
    <row r="245" spans="4:12" x14ac:dyDescent="0.3">
      <c r="D245" s="68">
        <v>43815</v>
      </c>
      <c r="E245" s="87">
        <v>153.360321</v>
      </c>
      <c r="F245" s="20">
        <f t="shared" si="26"/>
        <v>150.35351053484027</v>
      </c>
      <c r="G245" s="82">
        <f t="shared" si="27"/>
        <v>0.27790410118078901</v>
      </c>
      <c r="H245" s="82">
        <f t="shared" si="21"/>
        <v>150.63141463602105</v>
      </c>
      <c r="I245" s="82">
        <f t="shared" si="22"/>
        <v>2.7289063639789504</v>
      </c>
      <c r="J245" s="82">
        <f t="shared" si="23"/>
        <v>2.7289063639789504</v>
      </c>
      <c r="K245" s="82">
        <f t="shared" si="24"/>
        <v>7.4469299433648155</v>
      </c>
      <c r="L245" s="83">
        <f t="shared" si="25"/>
        <v>1.7794083542502174E-2</v>
      </c>
    </row>
    <row r="246" spans="4:12" x14ac:dyDescent="0.3">
      <c r="D246" s="68">
        <v>43816</v>
      </c>
      <c r="E246" s="87">
        <v>153.93832399999999</v>
      </c>
      <c r="F246" s="20">
        <f t="shared" si="26"/>
        <v>153.69824488094463</v>
      </c>
      <c r="G246" s="82">
        <f t="shared" si="27"/>
        <v>0.58458712567314619</v>
      </c>
      <c r="H246" s="82">
        <f t="shared" si="21"/>
        <v>154.28283200661778</v>
      </c>
      <c r="I246" s="82">
        <f t="shared" si="22"/>
        <v>-0.34450800661778658</v>
      </c>
      <c r="J246" s="82">
        <f t="shared" si="23"/>
        <v>0.34450800661778658</v>
      </c>
      <c r="K246" s="82">
        <f t="shared" si="24"/>
        <v>0.11868576662376087</v>
      </c>
      <c r="L246" s="83">
        <f t="shared" si="25"/>
        <v>2.23796126699279E-3</v>
      </c>
    </row>
    <row r="247" spans="4:12" x14ac:dyDescent="0.3">
      <c r="D247" s="68">
        <v>43817</v>
      </c>
      <c r="E247" s="87">
        <v>154.76676939999999</v>
      </c>
      <c r="F247" s="20">
        <f t="shared" si="26"/>
        <v>154.57168278053854</v>
      </c>
      <c r="G247" s="82">
        <f t="shared" si="27"/>
        <v>0.61347220306522254</v>
      </c>
      <c r="H247" s="82">
        <f t="shared" si="21"/>
        <v>155.18515498360375</v>
      </c>
      <c r="I247" s="82">
        <f t="shared" si="22"/>
        <v>-0.4183855836037651</v>
      </c>
      <c r="J247" s="82">
        <f t="shared" si="23"/>
        <v>0.4183855836037651</v>
      </c>
      <c r="K247" s="82">
        <f t="shared" si="24"/>
        <v>0.17504649656746313</v>
      </c>
      <c r="L247" s="83">
        <f t="shared" si="25"/>
        <v>2.7033295663259167E-3</v>
      </c>
    </row>
    <row r="248" spans="4:12" x14ac:dyDescent="0.3">
      <c r="D248" s="68">
        <v>43818</v>
      </c>
      <c r="E248" s="87">
        <v>154.28512570000001</v>
      </c>
      <c r="F248" s="20">
        <f t="shared" si="26"/>
        <v>155.16121842245218</v>
      </c>
      <c r="G248" s="82">
        <f t="shared" si="27"/>
        <v>0.61107854695006447</v>
      </c>
      <c r="H248" s="82">
        <f t="shared" si="21"/>
        <v>155.77229696940225</v>
      </c>
      <c r="I248" s="82">
        <f t="shared" si="22"/>
        <v>-1.4871712694022392</v>
      </c>
      <c r="J248" s="82">
        <f t="shared" si="23"/>
        <v>1.4871712694022392</v>
      </c>
      <c r="K248" s="82">
        <f t="shared" si="24"/>
        <v>2.2116783845354675</v>
      </c>
      <c r="L248" s="83">
        <f t="shared" si="25"/>
        <v>9.6391098147333536E-3</v>
      </c>
    </row>
    <row r="249" spans="4:12" x14ac:dyDescent="0.3">
      <c r="D249" s="68">
        <v>43819</v>
      </c>
      <c r="E249" s="87">
        <v>155.4507294</v>
      </c>
      <c r="F249" s="20">
        <f t="shared" si="26"/>
        <v>155.00710927756006</v>
      </c>
      <c r="G249" s="82">
        <f t="shared" si="27"/>
        <v>0.53455977776584618</v>
      </c>
      <c r="H249" s="82">
        <f t="shared" si="21"/>
        <v>155.54166905532591</v>
      </c>
      <c r="I249" s="82">
        <f t="shared" si="22"/>
        <v>-9.0939655325911417E-2</v>
      </c>
      <c r="J249" s="82">
        <f t="shared" si="23"/>
        <v>9.0939655325911417E-2</v>
      </c>
      <c r="K249" s="82">
        <f t="shared" si="24"/>
        <v>8.2700209107955686E-3</v>
      </c>
      <c r="L249" s="83">
        <f t="shared" si="25"/>
        <v>5.8500629541537175E-4</v>
      </c>
    </row>
    <row r="250" spans="4:12" x14ac:dyDescent="0.3">
      <c r="D250" s="68">
        <v>43822</v>
      </c>
      <c r="E250" s="87">
        <v>155.21955869999999</v>
      </c>
      <c r="F250" s="20">
        <f t="shared" si="26"/>
        <v>155.83214308221267</v>
      </c>
      <c r="G250" s="82">
        <f t="shared" si="27"/>
        <v>0.56360718045452207</v>
      </c>
      <c r="H250" s="82">
        <f t="shared" si="21"/>
        <v>156.39575026266718</v>
      </c>
      <c r="I250" s="82">
        <f t="shared" si="22"/>
        <v>-1.1761915626671851</v>
      </c>
      <c r="J250" s="82">
        <f t="shared" si="23"/>
        <v>1.1761915626671851</v>
      </c>
      <c r="K250" s="82">
        <f t="shared" si="24"/>
        <v>1.3834265920894746</v>
      </c>
      <c r="L250" s="83">
        <f t="shared" si="25"/>
        <v>7.5775989348124918E-3</v>
      </c>
    </row>
    <row r="251" spans="4:12" x14ac:dyDescent="0.3">
      <c r="D251" s="68">
        <v>43823</v>
      </c>
      <c r="E251" s="87">
        <v>155.34475710000001</v>
      </c>
      <c r="F251" s="20">
        <f t="shared" si="26"/>
        <v>155.69548412436362</v>
      </c>
      <c r="G251" s="82">
        <f t="shared" si="27"/>
        <v>0.49358056662416483</v>
      </c>
      <c r="H251" s="82">
        <f t="shared" si="21"/>
        <v>156.18906469098778</v>
      </c>
      <c r="I251" s="82">
        <f t="shared" si="22"/>
        <v>-0.84430759098776775</v>
      </c>
      <c r="J251" s="82">
        <f t="shared" si="23"/>
        <v>0.84430759098776775</v>
      </c>
      <c r="K251" s="82">
        <f t="shared" si="24"/>
        <v>0.71285530819956777</v>
      </c>
      <c r="L251" s="83">
        <f t="shared" si="25"/>
        <v>5.4350568808978986E-3</v>
      </c>
    </row>
    <row r="252" spans="4:12" x14ac:dyDescent="0.3">
      <c r="D252" s="68">
        <v>43825</v>
      </c>
      <c r="E252" s="87">
        <v>156.25027470000001</v>
      </c>
      <c r="F252" s="20">
        <f t="shared" si="26"/>
        <v>155.92072507329934</v>
      </c>
      <c r="G252" s="82">
        <f t="shared" si="27"/>
        <v>0.46674660485532038</v>
      </c>
      <c r="H252" s="82">
        <f t="shared" si="21"/>
        <v>156.38747167815467</v>
      </c>
      <c r="I252" s="82">
        <f t="shared" si="22"/>
        <v>-0.13719697815466247</v>
      </c>
      <c r="J252" s="82">
        <f t="shared" si="23"/>
        <v>0.13719697815466247</v>
      </c>
      <c r="K252" s="82">
        <f t="shared" si="24"/>
        <v>1.8823010814770932E-2</v>
      </c>
      <c r="L252" s="83">
        <f t="shared" si="25"/>
        <v>8.7805911649166824E-4</v>
      </c>
    </row>
    <row r="253" spans="4:12" x14ac:dyDescent="0.3">
      <c r="D253" s="68">
        <v>43826</v>
      </c>
      <c r="E253" s="87">
        <v>157.29066470000001</v>
      </c>
      <c r="F253" s="20">
        <f t="shared" si="26"/>
        <v>156.83174998388429</v>
      </c>
      <c r="G253" s="82">
        <f t="shared" si="27"/>
        <v>0.511174435428284</v>
      </c>
      <c r="H253" s="82">
        <f t="shared" si="21"/>
        <v>157.34292441931257</v>
      </c>
      <c r="I253" s="82">
        <f t="shared" si="22"/>
        <v>-5.2259719312559128E-2</v>
      </c>
      <c r="J253" s="82">
        <f t="shared" si="23"/>
        <v>5.2259719312559128E-2</v>
      </c>
      <c r="K253" s="82">
        <f t="shared" si="24"/>
        <v>2.7310782626274654E-3</v>
      </c>
      <c r="L253" s="83">
        <f t="shared" si="25"/>
        <v>3.3224933858747388E-4</v>
      </c>
    </row>
    <row r="254" spans="4:12" x14ac:dyDescent="0.3">
      <c r="D254" s="68">
        <v>43829</v>
      </c>
      <c r="E254" s="87">
        <v>156.308075</v>
      </c>
      <c r="F254" s="20">
        <f t="shared" si="26"/>
        <v>157.50308630834263</v>
      </c>
      <c r="G254" s="82">
        <f t="shared" si="27"/>
        <v>0.52719062433128938</v>
      </c>
      <c r="H254" s="82">
        <f t="shared" si="21"/>
        <v>158.03027693267393</v>
      </c>
      <c r="I254" s="82">
        <f t="shared" si="22"/>
        <v>-1.7222019326739257</v>
      </c>
      <c r="J254" s="82">
        <f t="shared" si="23"/>
        <v>1.7222019326739257</v>
      </c>
      <c r="K254" s="82">
        <f t="shared" si="24"/>
        <v>2.9659794969058049</v>
      </c>
      <c r="L254" s="83">
        <f t="shared" si="25"/>
        <v>1.1017997199913861E-2</v>
      </c>
    </row>
    <row r="255" spans="4:12" x14ac:dyDescent="0.3">
      <c r="D255" s="68">
        <v>43830</v>
      </c>
      <c r="E255" s="87">
        <v>156.82829280000001</v>
      </c>
      <c r="F255" s="20">
        <f t="shared" si="26"/>
        <v>156.83387105946505</v>
      </c>
      <c r="G255" s="82">
        <f t="shared" si="27"/>
        <v>0.40755003701040271</v>
      </c>
      <c r="H255" s="82">
        <f t="shared" si="21"/>
        <v>157.24142109647545</v>
      </c>
      <c r="I255" s="82">
        <f t="shared" si="22"/>
        <v>-0.41312829647543481</v>
      </c>
      <c r="J255" s="82">
        <f t="shared" si="23"/>
        <v>0.41312829647543481</v>
      </c>
      <c r="K255" s="82">
        <f t="shared" si="24"/>
        <v>0.17067498934869477</v>
      </c>
      <c r="L255" s="83">
        <f t="shared" si="25"/>
        <v>2.6342714640290644E-3</v>
      </c>
    </row>
    <row r="256" spans="4:12" x14ac:dyDescent="0.3">
      <c r="D256" s="68">
        <v>43832</v>
      </c>
      <c r="E256" s="87">
        <v>157.33885190000001</v>
      </c>
      <c r="F256" s="20">
        <f t="shared" si="26"/>
        <v>157.25644464960834</v>
      </c>
      <c r="G256" s="82">
        <f t="shared" si="27"/>
        <v>0.40905239232369117</v>
      </c>
      <c r="H256" s="82">
        <f t="shared" si="21"/>
        <v>157.66549704193204</v>
      </c>
      <c r="I256" s="82">
        <f t="shared" si="22"/>
        <v>-0.32664514193203331</v>
      </c>
      <c r="J256" s="82">
        <f t="shared" si="23"/>
        <v>0.32664514193203331</v>
      </c>
      <c r="K256" s="82">
        <f t="shared" si="24"/>
        <v>0.10669704874779819</v>
      </c>
      <c r="L256" s="83">
        <f t="shared" si="25"/>
        <v>2.0760615575079922E-3</v>
      </c>
    </row>
    <row r="257" spans="4:12" x14ac:dyDescent="0.3">
      <c r="D257" s="68">
        <v>43833</v>
      </c>
      <c r="E257" s="87">
        <v>156.70304870000001</v>
      </c>
      <c r="F257" s="20">
        <f t="shared" si="26"/>
        <v>157.53893317385899</v>
      </c>
      <c r="G257" s="82">
        <f t="shared" si="27"/>
        <v>0.39639600551638732</v>
      </c>
      <c r="H257" s="82">
        <f t="shared" ref="H257:H320" si="28">F257+G257</f>
        <v>157.93532917937537</v>
      </c>
      <c r="I257" s="82">
        <f t="shared" si="22"/>
        <v>-1.2322804793753619</v>
      </c>
      <c r="J257" s="82">
        <f t="shared" si="23"/>
        <v>1.2322804793753619</v>
      </c>
      <c r="K257" s="82">
        <f t="shared" si="24"/>
        <v>1.5185151798495717</v>
      </c>
      <c r="L257" s="83">
        <f t="shared" si="25"/>
        <v>7.8637939057235578E-3</v>
      </c>
    </row>
    <row r="258" spans="4:12" x14ac:dyDescent="0.3">
      <c r="D258" s="68">
        <v>43836</v>
      </c>
      <c r="E258" s="87">
        <v>156.97276310000001</v>
      </c>
      <c r="F258" s="20">
        <f t="shared" si="26"/>
        <v>157.07410838441314</v>
      </c>
      <c r="G258" s="82">
        <f t="shared" si="27"/>
        <v>0.31027392602016296</v>
      </c>
      <c r="H258" s="82">
        <f t="shared" si="28"/>
        <v>157.3843823104333</v>
      </c>
      <c r="I258" s="82">
        <f t="shared" si="22"/>
        <v>-0.41161921043328675</v>
      </c>
      <c r="J258" s="82">
        <f t="shared" si="23"/>
        <v>0.41161921043328675</v>
      </c>
      <c r="K258" s="82">
        <f t="shared" si="24"/>
        <v>0.16943037439772241</v>
      </c>
      <c r="L258" s="83">
        <f t="shared" si="25"/>
        <v>2.6222333244593737E-3</v>
      </c>
    </row>
    <row r="259" spans="4:12" x14ac:dyDescent="0.3">
      <c r="D259" s="68">
        <v>43837</v>
      </c>
      <c r="E259" s="87">
        <v>158.46592709999999</v>
      </c>
      <c r="F259" s="20">
        <f t="shared" si="26"/>
        <v>157.51961504081615</v>
      </c>
      <c r="G259" s="82">
        <f t="shared" si="27"/>
        <v>0.32379719905844784</v>
      </c>
      <c r="H259" s="82">
        <f t="shared" si="28"/>
        <v>157.8434122398746</v>
      </c>
      <c r="I259" s="82">
        <f t="shared" si="22"/>
        <v>0.62251486012539203</v>
      </c>
      <c r="J259" s="82">
        <f t="shared" si="23"/>
        <v>0.62251486012539203</v>
      </c>
      <c r="K259" s="82">
        <f t="shared" si="24"/>
        <v>0.3875247510769364</v>
      </c>
      <c r="L259" s="83">
        <f t="shared" si="25"/>
        <v>3.9283830380303381E-3</v>
      </c>
    </row>
    <row r="260" spans="4:12" x14ac:dyDescent="0.3">
      <c r="D260" s="68">
        <v>43838</v>
      </c>
      <c r="E260" s="87">
        <v>162.61782840000001</v>
      </c>
      <c r="F260" s="20">
        <f t="shared" si="26"/>
        <v>159.55534511924674</v>
      </c>
      <c r="G260" s="82">
        <f t="shared" si="27"/>
        <v>0.494990486995662</v>
      </c>
      <c r="H260" s="82">
        <f t="shared" si="28"/>
        <v>160.05033560624241</v>
      </c>
      <c r="I260" s="82">
        <f t="shared" ref="I260:I323" si="29">E260-H260</f>
        <v>2.5674927937575944</v>
      </c>
      <c r="J260" s="82">
        <f t="shared" ref="J260:J323" si="30">ABS(I260)</f>
        <v>2.5674927937575944</v>
      </c>
      <c r="K260" s="82">
        <f t="shared" ref="K260:K323" si="31">I260^2</f>
        <v>6.5920192459971769</v>
      </c>
      <c r="L260" s="83">
        <f t="shared" ref="L260:L323" si="32">J260/E260</f>
        <v>1.5788507441153322E-2</v>
      </c>
    </row>
    <row r="261" spans="4:12" x14ac:dyDescent="0.3">
      <c r="D261" s="68">
        <v>43839</v>
      </c>
      <c r="E261" s="87">
        <v>166.24954220000001</v>
      </c>
      <c r="F261" s="20">
        <f t="shared" ref="F261:F324" si="33">alpha*(E261)+(1-alpha)*(E260+G260)</f>
        <v>163.74016354959656</v>
      </c>
      <c r="G261" s="82">
        <f t="shared" ref="G261:G324" si="34">beta*(F261-F260)+(1-beta)*G260</f>
        <v>0.86397328133107798</v>
      </c>
      <c r="H261" s="82">
        <f t="shared" si="28"/>
        <v>164.60413683092764</v>
      </c>
      <c r="I261" s="82">
        <f t="shared" si="29"/>
        <v>1.645405369072364</v>
      </c>
      <c r="J261" s="82">
        <f t="shared" si="30"/>
        <v>1.645405369072364</v>
      </c>
      <c r="K261" s="82">
        <f t="shared" si="31"/>
        <v>2.7073588285721626</v>
      </c>
      <c r="L261" s="83">
        <f t="shared" si="32"/>
        <v>9.897202406084965E-3</v>
      </c>
    </row>
    <row r="262" spans="4:12" x14ac:dyDescent="0.3">
      <c r="D262" s="68">
        <v>43840</v>
      </c>
      <c r="E262" s="87">
        <v>165.18025209999999</v>
      </c>
      <c r="F262" s="20">
        <f t="shared" si="33"/>
        <v>166.72686280506488</v>
      </c>
      <c r="G262" s="82">
        <f t="shared" si="34"/>
        <v>1.0762458787448026</v>
      </c>
      <c r="H262" s="82">
        <f t="shared" si="28"/>
        <v>167.80310868380968</v>
      </c>
      <c r="I262" s="82">
        <f t="shared" si="29"/>
        <v>-2.6228565838096927</v>
      </c>
      <c r="J262" s="82">
        <f t="shared" si="30"/>
        <v>2.6228565838096927</v>
      </c>
      <c r="K262" s="82">
        <f t="shared" si="31"/>
        <v>6.8793766592338512</v>
      </c>
      <c r="L262" s="83">
        <f t="shared" si="32"/>
        <v>1.5878753970067907E-2</v>
      </c>
    </row>
    <row r="263" spans="4:12" x14ac:dyDescent="0.3">
      <c r="D263" s="68">
        <v>43843</v>
      </c>
      <c r="E263" s="87">
        <v>166.65412900000001</v>
      </c>
      <c r="F263" s="20">
        <f t="shared" si="33"/>
        <v>166.33602418299586</v>
      </c>
      <c r="G263" s="82">
        <f t="shared" si="34"/>
        <v>0.92953742866341971</v>
      </c>
      <c r="H263" s="82">
        <f t="shared" si="28"/>
        <v>167.26556161165928</v>
      </c>
      <c r="I263" s="82">
        <f t="shared" si="29"/>
        <v>-0.61143261165926788</v>
      </c>
      <c r="J263" s="82">
        <f t="shared" si="30"/>
        <v>0.61143261165926788</v>
      </c>
      <c r="K263" s="82">
        <f t="shared" si="31"/>
        <v>0.37384983860047311</v>
      </c>
      <c r="L263" s="83">
        <f t="shared" si="32"/>
        <v>3.6688716644954402E-3</v>
      </c>
    </row>
    <row r="264" spans="4:12" x14ac:dyDescent="0.3">
      <c r="D264" s="68">
        <v>43844</v>
      </c>
      <c r="E264" s="87">
        <v>167.9835205</v>
      </c>
      <c r="F264" s="20">
        <f t="shared" si="33"/>
        <v>167.66363724293078</v>
      </c>
      <c r="G264" s="82">
        <f t="shared" si="34"/>
        <v>0.96934499179056965</v>
      </c>
      <c r="H264" s="82">
        <f t="shared" si="28"/>
        <v>168.63298223472134</v>
      </c>
      <c r="I264" s="82">
        <f t="shared" si="29"/>
        <v>-0.64946173472134205</v>
      </c>
      <c r="J264" s="82">
        <f t="shared" si="30"/>
        <v>0.64946173472134205</v>
      </c>
      <c r="K264" s="82">
        <f t="shared" si="31"/>
        <v>0.42180054486725488</v>
      </c>
      <c r="L264" s="83">
        <f t="shared" si="32"/>
        <v>3.8662229056054464E-3</v>
      </c>
    </row>
    <row r="265" spans="4:12" x14ac:dyDescent="0.3">
      <c r="D265" s="68">
        <v>43845</v>
      </c>
      <c r="E265" s="87">
        <v>169.79454039999999</v>
      </c>
      <c r="F265" s="20">
        <f t="shared" si="33"/>
        <v>169.12120047343245</v>
      </c>
      <c r="G265" s="82">
        <f t="shared" si="34"/>
        <v>1.0181668156616803</v>
      </c>
      <c r="H265" s="82">
        <f t="shared" si="28"/>
        <v>170.13936728909414</v>
      </c>
      <c r="I265" s="82">
        <f t="shared" si="29"/>
        <v>-0.3448268890941506</v>
      </c>
      <c r="J265" s="82">
        <f t="shared" si="30"/>
        <v>0.3448268890941506</v>
      </c>
      <c r="K265" s="82">
        <f t="shared" si="31"/>
        <v>0.11890558344234964</v>
      </c>
      <c r="L265" s="83">
        <f t="shared" si="32"/>
        <v>2.0308479193842832E-3</v>
      </c>
    </row>
    <row r="266" spans="4:12" x14ac:dyDescent="0.3">
      <c r="D266" s="68">
        <v>43846</v>
      </c>
      <c r="E266" s="87">
        <v>169.31289670000001</v>
      </c>
      <c r="F266" s="20">
        <f t="shared" si="33"/>
        <v>170.51274511252933</v>
      </c>
      <c r="G266" s="82">
        <f t="shared" si="34"/>
        <v>1.0555045980052002</v>
      </c>
      <c r="H266" s="82">
        <f t="shared" si="28"/>
        <v>171.56824971053453</v>
      </c>
      <c r="I266" s="82">
        <f t="shared" si="29"/>
        <v>-2.2553530105345203</v>
      </c>
      <c r="J266" s="82">
        <f t="shared" si="30"/>
        <v>2.2553530105345203</v>
      </c>
      <c r="K266" s="82">
        <f t="shared" si="31"/>
        <v>5.0866172021271243</v>
      </c>
      <c r="L266" s="83">
        <f t="shared" si="32"/>
        <v>1.3320621491289625E-2</v>
      </c>
    </row>
    <row r="267" spans="4:12" x14ac:dyDescent="0.3">
      <c r="D267" s="68">
        <v>43847</v>
      </c>
      <c r="E267" s="87">
        <v>166.59632869999999</v>
      </c>
      <c r="F267" s="20">
        <f t="shared" si="33"/>
        <v>169.61398677840415</v>
      </c>
      <c r="G267" s="82">
        <f t="shared" si="34"/>
        <v>0.86007830479216252</v>
      </c>
      <c r="H267" s="82">
        <f t="shared" si="28"/>
        <v>170.47406508319631</v>
      </c>
      <c r="I267" s="82">
        <f t="shared" si="29"/>
        <v>-3.8777363831963214</v>
      </c>
      <c r="J267" s="82">
        <f t="shared" si="30"/>
        <v>3.8777363831963214</v>
      </c>
      <c r="K267" s="82">
        <f t="shared" si="31"/>
        <v>15.036839457564488</v>
      </c>
      <c r="L267" s="83">
        <f t="shared" si="32"/>
        <v>2.3276241520178959E-2</v>
      </c>
    </row>
    <row r="268" spans="4:12" x14ac:dyDescent="0.3">
      <c r="D268" s="68">
        <v>43851</v>
      </c>
      <c r="E268" s="87">
        <v>166.5578003</v>
      </c>
      <c r="F268" s="20">
        <f t="shared" si="33"/>
        <v>167.27668566383372</v>
      </c>
      <c r="G268" s="82">
        <f t="shared" si="34"/>
        <v>0.54034036285590259</v>
      </c>
      <c r="H268" s="82">
        <f t="shared" si="28"/>
        <v>167.81702602668963</v>
      </c>
      <c r="I268" s="82">
        <f t="shared" si="29"/>
        <v>-1.2592257266896354</v>
      </c>
      <c r="J268" s="82">
        <f t="shared" si="30"/>
        <v>1.2592257266896354</v>
      </c>
      <c r="K268" s="82">
        <f t="shared" si="31"/>
        <v>1.5856494307570403</v>
      </c>
      <c r="L268" s="83">
        <f t="shared" si="32"/>
        <v>7.5602927297403521E-3</v>
      </c>
    </row>
    <row r="269" spans="4:12" x14ac:dyDescent="0.3">
      <c r="D269" s="68">
        <v>43852</v>
      </c>
      <c r="E269" s="87">
        <v>168.09912109999999</v>
      </c>
      <c r="F269" s="20">
        <f t="shared" si="33"/>
        <v>167.29833675028473</v>
      </c>
      <c r="G269" s="82">
        <f t="shared" si="34"/>
        <v>0.48847143521541392</v>
      </c>
      <c r="H269" s="82">
        <f t="shared" si="28"/>
        <v>167.78680818550015</v>
      </c>
      <c r="I269" s="82">
        <f t="shared" si="29"/>
        <v>0.31231291449984155</v>
      </c>
      <c r="J269" s="82">
        <f t="shared" si="30"/>
        <v>0.31231291449984155</v>
      </c>
      <c r="K269" s="82">
        <f t="shared" si="31"/>
        <v>9.7539356563385346E-2</v>
      </c>
      <c r="L269" s="83">
        <f t="shared" si="32"/>
        <v>1.8579092648203118E-3</v>
      </c>
    </row>
    <row r="270" spans="4:12" x14ac:dyDescent="0.3">
      <c r="D270" s="68">
        <v>43853</v>
      </c>
      <c r="E270" s="87">
        <v>166.26881409999999</v>
      </c>
      <c r="F270" s="20">
        <f t="shared" si="33"/>
        <v>168.12383684817232</v>
      </c>
      <c r="G270" s="82">
        <f t="shared" si="34"/>
        <v>0.522174301482631</v>
      </c>
      <c r="H270" s="82">
        <f t="shared" si="28"/>
        <v>168.64601114965495</v>
      </c>
      <c r="I270" s="82">
        <f t="shared" si="29"/>
        <v>-2.377197049654967</v>
      </c>
      <c r="J270" s="82">
        <f t="shared" si="30"/>
        <v>2.377197049654967</v>
      </c>
      <c r="K270" s="82">
        <f t="shared" si="31"/>
        <v>5.6510658128882794</v>
      </c>
      <c r="L270" s="83">
        <f t="shared" si="32"/>
        <v>1.4297311630702051E-2</v>
      </c>
    </row>
    <row r="271" spans="4:12" x14ac:dyDescent="0.3">
      <c r="D271" s="68">
        <v>43854</v>
      </c>
      <c r="E271" s="87">
        <v>164.9394226</v>
      </c>
      <c r="F271" s="20">
        <f t="shared" si="33"/>
        <v>166.4206752411861</v>
      </c>
      <c r="G271" s="82">
        <f t="shared" si="34"/>
        <v>0.29964071063574649</v>
      </c>
      <c r="H271" s="82">
        <f t="shared" si="28"/>
        <v>166.72031595182185</v>
      </c>
      <c r="I271" s="82">
        <f t="shared" si="29"/>
        <v>-1.7808933518218453</v>
      </c>
      <c r="J271" s="82">
        <f t="shared" si="30"/>
        <v>1.7808933518218453</v>
      </c>
      <c r="K271" s="82">
        <f t="shared" si="31"/>
        <v>3.1715811305632466</v>
      </c>
      <c r="L271" s="83">
        <f t="shared" si="32"/>
        <v>1.0797257100509853E-2</v>
      </c>
    </row>
    <row r="272" spans="4:12" x14ac:dyDescent="0.3">
      <c r="D272" s="68">
        <v>43857</v>
      </c>
      <c r="E272" s="87">
        <v>159.2076874</v>
      </c>
      <c r="F272" s="20">
        <f t="shared" si="33"/>
        <v>164.0327881285086</v>
      </c>
      <c r="G272" s="82">
        <f t="shared" si="34"/>
        <v>3.0887928304421469E-2</v>
      </c>
      <c r="H272" s="82">
        <f t="shared" si="28"/>
        <v>164.06367605681302</v>
      </c>
      <c r="I272" s="82">
        <f t="shared" si="29"/>
        <v>-4.8559886568130253</v>
      </c>
      <c r="J272" s="82">
        <f t="shared" si="30"/>
        <v>4.8559886568130253</v>
      </c>
      <c r="K272" s="82">
        <f t="shared" si="31"/>
        <v>23.580625835096768</v>
      </c>
      <c r="L272" s="83">
        <f t="shared" si="32"/>
        <v>3.0500968490375958E-2</v>
      </c>
    </row>
    <row r="273" spans="4:12" x14ac:dyDescent="0.3">
      <c r="D273" s="68">
        <v>43858</v>
      </c>
      <c r="E273" s="87">
        <v>159.9976044</v>
      </c>
      <c r="F273" s="20">
        <f t="shared" si="33"/>
        <v>159.39038114264355</v>
      </c>
      <c r="G273" s="82">
        <f t="shared" si="34"/>
        <v>-0.4364415631125258</v>
      </c>
      <c r="H273" s="82">
        <f t="shared" si="28"/>
        <v>158.95393957953101</v>
      </c>
      <c r="I273" s="82">
        <f t="shared" si="29"/>
        <v>1.0436648204689902</v>
      </c>
      <c r="J273" s="82">
        <f t="shared" si="30"/>
        <v>1.0436648204689902</v>
      </c>
      <c r="K273" s="82">
        <f t="shared" si="31"/>
        <v>1.0892362574845695</v>
      </c>
      <c r="L273" s="83">
        <f t="shared" si="32"/>
        <v>6.5230027935905162E-3</v>
      </c>
    </row>
    <row r="274" spans="4:12" x14ac:dyDescent="0.3">
      <c r="D274" s="68">
        <v>43859</v>
      </c>
      <c r="E274" s="87">
        <v>156.558548</v>
      </c>
      <c r="F274" s="20">
        <f t="shared" si="33"/>
        <v>158.96063986950998</v>
      </c>
      <c r="G274" s="82">
        <f t="shared" si="34"/>
        <v>-0.43577153411463049</v>
      </c>
      <c r="H274" s="82">
        <f t="shared" si="28"/>
        <v>158.52486833539535</v>
      </c>
      <c r="I274" s="82">
        <f t="shared" si="29"/>
        <v>-1.966320335395352</v>
      </c>
      <c r="J274" s="82">
        <f t="shared" si="30"/>
        <v>1.966320335395352</v>
      </c>
      <c r="K274" s="82">
        <f t="shared" si="31"/>
        <v>3.8664156613892895</v>
      </c>
      <c r="L274" s="83">
        <f t="shared" si="32"/>
        <v>1.2559648518171949E-2</v>
      </c>
    </row>
    <row r="275" spans="4:12" x14ac:dyDescent="0.3">
      <c r="D275" s="68">
        <v>43860</v>
      </c>
      <c r="E275" s="87">
        <v>156.5392914</v>
      </c>
      <c r="F275" s="20">
        <f t="shared" si="33"/>
        <v>156.20607945270831</v>
      </c>
      <c r="G275" s="82">
        <f t="shared" si="34"/>
        <v>-0.66765042238333416</v>
      </c>
      <c r="H275" s="82">
        <f t="shared" si="28"/>
        <v>155.53842903032498</v>
      </c>
      <c r="I275" s="82">
        <f t="shared" si="29"/>
        <v>1.0008623696750192</v>
      </c>
      <c r="J275" s="82">
        <f t="shared" si="30"/>
        <v>1.0008623696750192</v>
      </c>
      <c r="K275" s="82">
        <f t="shared" si="31"/>
        <v>1.0017254830314948</v>
      </c>
      <c r="L275" s="83">
        <f t="shared" si="32"/>
        <v>6.3936814886784345E-3</v>
      </c>
    </row>
    <row r="276" spans="4:12" x14ac:dyDescent="0.3">
      <c r="D276" s="68">
        <v>43861</v>
      </c>
      <c r="E276" s="87">
        <v>152.35848999999999</v>
      </c>
      <c r="F276" s="20">
        <f t="shared" si="33"/>
        <v>155.16901078209332</v>
      </c>
      <c r="G276" s="82">
        <f t="shared" si="34"/>
        <v>-0.70459224720649938</v>
      </c>
      <c r="H276" s="82">
        <f t="shared" si="28"/>
        <v>154.46441853488682</v>
      </c>
      <c r="I276" s="82">
        <f t="shared" si="29"/>
        <v>-2.1059285348868286</v>
      </c>
      <c r="J276" s="82">
        <f t="shared" si="30"/>
        <v>2.1059285348868286</v>
      </c>
      <c r="K276" s="82">
        <f t="shared" si="31"/>
        <v>4.4349349940505842</v>
      </c>
      <c r="L276" s="83">
        <f t="shared" si="32"/>
        <v>1.3822193531104364E-2</v>
      </c>
    </row>
    <row r="277" spans="4:12" x14ac:dyDescent="0.3">
      <c r="D277" s="68">
        <v>43864</v>
      </c>
      <c r="E277" s="87">
        <v>151.91534419999999</v>
      </c>
      <c r="F277" s="20">
        <f t="shared" si="33"/>
        <v>151.7061870422348</v>
      </c>
      <c r="G277" s="82">
        <f t="shared" si="34"/>
        <v>-0.98041539647170162</v>
      </c>
      <c r="H277" s="82">
        <f t="shared" si="28"/>
        <v>150.7257716457631</v>
      </c>
      <c r="I277" s="82">
        <f t="shared" si="29"/>
        <v>1.1895725542368893</v>
      </c>
      <c r="J277" s="82">
        <f t="shared" si="30"/>
        <v>1.1895725542368893</v>
      </c>
      <c r="K277" s="82">
        <f t="shared" si="31"/>
        <v>1.415082861793677</v>
      </c>
      <c r="L277" s="83">
        <f t="shared" si="32"/>
        <v>7.8304963892968579E-3</v>
      </c>
    </row>
    <row r="278" spans="4:12" x14ac:dyDescent="0.3">
      <c r="D278" s="68">
        <v>43865</v>
      </c>
      <c r="E278" s="87">
        <v>155.3640442</v>
      </c>
      <c r="F278" s="20">
        <f t="shared" si="33"/>
        <v>151.82075188282263</v>
      </c>
      <c r="G278" s="82">
        <f t="shared" si="34"/>
        <v>-0.87091737276574832</v>
      </c>
      <c r="H278" s="82">
        <f t="shared" si="28"/>
        <v>150.94983451005689</v>
      </c>
      <c r="I278" s="82">
        <f t="shared" si="29"/>
        <v>4.4142096899431067</v>
      </c>
      <c r="J278" s="82">
        <f t="shared" si="30"/>
        <v>4.4142096899431067</v>
      </c>
      <c r="K278" s="82">
        <f t="shared" si="31"/>
        <v>19.485247186787618</v>
      </c>
      <c r="L278" s="83">
        <f t="shared" si="32"/>
        <v>2.8412041619235263E-2</v>
      </c>
    </row>
    <row r="279" spans="4:12" x14ac:dyDescent="0.3">
      <c r="D279" s="68">
        <v>43866</v>
      </c>
      <c r="E279" s="87">
        <v>154.4777679</v>
      </c>
      <c r="F279" s="20">
        <f t="shared" si="33"/>
        <v>154.4900550417874</v>
      </c>
      <c r="G279" s="82">
        <f t="shared" si="34"/>
        <v>-0.51689531959269686</v>
      </c>
      <c r="H279" s="82">
        <f t="shared" si="28"/>
        <v>153.97315972219471</v>
      </c>
      <c r="I279" s="82">
        <f t="shared" si="29"/>
        <v>0.5046081778052951</v>
      </c>
      <c r="J279" s="82">
        <f t="shared" si="30"/>
        <v>0.5046081778052951</v>
      </c>
      <c r="K279" s="82">
        <f t="shared" si="31"/>
        <v>0.25462941310798032</v>
      </c>
      <c r="L279" s="83">
        <f t="shared" si="32"/>
        <v>3.26654239419066E-3</v>
      </c>
    </row>
    <row r="280" spans="4:12" x14ac:dyDescent="0.3">
      <c r="D280" s="68">
        <v>43867</v>
      </c>
      <c r="E280" s="87">
        <v>153.4181366</v>
      </c>
      <c r="F280" s="20">
        <f t="shared" si="33"/>
        <v>153.85232538432587</v>
      </c>
      <c r="G280" s="82">
        <f t="shared" si="34"/>
        <v>-0.52897875337958067</v>
      </c>
      <c r="H280" s="82">
        <f t="shared" si="28"/>
        <v>153.32334663094628</v>
      </c>
      <c r="I280" s="82">
        <f t="shared" si="29"/>
        <v>9.4789969053721279E-2</v>
      </c>
      <c r="J280" s="82">
        <f t="shared" si="30"/>
        <v>9.4789969053721279E-2</v>
      </c>
      <c r="K280" s="82">
        <f t="shared" si="31"/>
        <v>8.9851382332054378E-3</v>
      </c>
      <c r="L280" s="83">
        <f t="shared" si="32"/>
        <v>6.1785373720750351E-4</v>
      </c>
    </row>
    <row r="281" spans="4:12" x14ac:dyDescent="0.3">
      <c r="D281" s="68">
        <v>43868</v>
      </c>
      <c r="E281" s="87">
        <v>152.15620419999999</v>
      </c>
      <c r="F281" s="20">
        <f t="shared" si="33"/>
        <v>152.74256711729635</v>
      </c>
      <c r="G281" s="82">
        <f t="shared" si="34"/>
        <v>-0.58705670474457461</v>
      </c>
      <c r="H281" s="82">
        <f t="shared" si="28"/>
        <v>152.15551041255176</v>
      </c>
      <c r="I281" s="82">
        <f t="shared" si="29"/>
        <v>6.9378744822756744E-4</v>
      </c>
      <c r="J281" s="82">
        <f t="shared" si="30"/>
        <v>6.9378744822756744E-4</v>
      </c>
      <c r="K281" s="82">
        <f t="shared" si="31"/>
        <v>4.8134102331811953E-7</v>
      </c>
      <c r="L281" s="83">
        <f t="shared" si="32"/>
        <v>4.5597052836283065E-6</v>
      </c>
    </row>
    <row r="282" spans="4:12" x14ac:dyDescent="0.3">
      <c r="D282" s="68">
        <v>43871</v>
      </c>
      <c r="E282" s="87">
        <v>150.73048399999999</v>
      </c>
      <c r="F282" s="20">
        <f t="shared" si="33"/>
        <v>151.40141479620434</v>
      </c>
      <c r="G282" s="82">
        <f t="shared" si="34"/>
        <v>-0.66246626637931827</v>
      </c>
      <c r="H282" s="82">
        <f t="shared" si="28"/>
        <v>150.73894852982502</v>
      </c>
      <c r="I282" s="82">
        <f t="shared" si="29"/>
        <v>-8.4645298250336509E-3</v>
      </c>
      <c r="J282" s="82">
        <f t="shared" si="30"/>
        <v>8.4645298250336509E-3</v>
      </c>
      <c r="K282" s="82">
        <f t="shared" si="31"/>
        <v>7.1648265158884205E-5</v>
      </c>
      <c r="L282" s="83">
        <f t="shared" si="32"/>
        <v>5.6156721589467272E-5</v>
      </c>
    </row>
    <row r="283" spans="4:12" x14ac:dyDescent="0.3">
      <c r="D283" s="68">
        <v>43872</v>
      </c>
      <c r="E283" s="87">
        <v>151.00982669999999</v>
      </c>
      <c r="F283" s="20">
        <f t="shared" si="33"/>
        <v>150.25637952689655</v>
      </c>
      <c r="G283" s="82">
        <f t="shared" si="34"/>
        <v>-0.71072316667216484</v>
      </c>
      <c r="H283" s="82">
        <f t="shared" si="28"/>
        <v>149.5456563602244</v>
      </c>
      <c r="I283" s="82">
        <f t="shared" si="29"/>
        <v>1.4641703397755919</v>
      </c>
      <c r="J283" s="82">
        <f t="shared" si="30"/>
        <v>1.4641703397755919</v>
      </c>
      <c r="K283" s="82">
        <f t="shared" si="31"/>
        <v>2.143794783878572</v>
      </c>
      <c r="L283" s="83">
        <f t="shared" si="32"/>
        <v>9.6958613341392042E-3</v>
      </c>
    </row>
    <row r="284" spans="4:12" x14ac:dyDescent="0.3">
      <c r="D284" s="68">
        <v>43873</v>
      </c>
      <c r="E284" s="87">
        <v>152.91722110000001</v>
      </c>
      <c r="F284" s="20">
        <f t="shared" si="33"/>
        <v>150.82272704666229</v>
      </c>
      <c r="G284" s="82">
        <f t="shared" si="34"/>
        <v>-0.58301609802837417</v>
      </c>
      <c r="H284" s="82">
        <f t="shared" si="28"/>
        <v>150.23971094863393</v>
      </c>
      <c r="I284" s="82">
        <f t="shared" si="29"/>
        <v>2.6775101513660786</v>
      </c>
      <c r="J284" s="82">
        <f t="shared" si="30"/>
        <v>2.6775101513660786</v>
      </c>
      <c r="K284" s="82">
        <f t="shared" si="31"/>
        <v>7.1690606106684012</v>
      </c>
      <c r="L284" s="83">
        <f t="shared" si="32"/>
        <v>1.7509539684971941E-2</v>
      </c>
    </row>
    <row r="285" spans="4:12" x14ac:dyDescent="0.3">
      <c r="D285" s="68">
        <v>43874</v>
      </c>
      <c r="E285" s="87">
        <v>150.58598330000001</v>
      </c>
      <c r="F285" s="20">
        <f t="shared" si="33"/>
        <v>151.98456066157732</v>
      </c>
      <c r="G285" s="82">
        <f t="shared" si="34"/>
        <v>-0.40853112673403424</v>
      </c>
      <c r="H285" s="82">
        <f t="shared" si="28"/>
        <v>151.57602953484329</v>
      </c>
      <c r="I285" s="82">
        <f t="shared" si="29"/>
        <v>-0.99004623484327681</v>
      </c>
      <c r="J285" s="82">
        <f t="shared" si="30"/>
        <v>0.99004623484327681</v>
      </c>
      <c r="K285" s="82">
        <f t="shared" si="31"/>
        <v>0.98019154712734879</v>
      </c>
      <c r="L285" s="83">
        <f t="shared" si="32"/>
        <v>6.5746240994481505E-3</v>
      </c>
    </row>
    <row r="286" spans="4:12" x14ac:dyDescent="0.3">
      <c r="D286" s="68">
        <v>43875</v>
      </c>
      <c r="E286" s="87">
        <v>150.3836823</v>
      </c>
      <c r="F286" s="20">
        <f t="shared" si="33"/>
        <v>150.2186981986128</v>
      </c>
      <c r="G286" s="82">
        <f t="shared" si="34"/>
        <v>-0.54426426035708286</v>
      </c>
      <c r="H286" s="82">
        <f t="shared" si="28"/>
        <v>149.6744339382557</v>
      </c>
      <c r="I286" s="82">
        <f t="shared" si="29"/>
        <v>0.70924836174430084</v>
      </c>
      <c r="J286" s="82">
        <f t="shared" si="30"/>
        <v>0.70924836174430084</v>
      </c>
      <c r="K286" s="82">
        <f t="shared" si="31"/>
        <v>0.50303323863697458</v>
      </c>
      <c r="L286" s="83">
        <f t="shared" si="32"/>
        <v>4.7162587781925912E-3</v>
      </c>
    </row>
    <row r="287" spans="4:12" x14ac:dyDescent="0.3">
      <c r="D287" s="68">
        <v>43879</v>
      </c>
      <c r="E287" s="87">
        <v>148.4955597</v>
      </c>
      <c r="F287" s="20">
        <f t="shared" si="33"/>
        <v>149.57064637171433</v>
      </c>
      <c r="G287" s="82">
        <f t="shared" si="34"/>
        <v>-0.55464301701122121</v>
      </c>
      <c r="H287" s="82">
        <f t="shared" si="28"/>
        <v>149.01600335470312</v>
      </c>
      <c r="I287" s="82">
        <f t="shared" si="29"/>
        <v>-0.52044365470311504</v>
      </c>
      <c r="J287" s="82">
        <f t="shared" si="30"/>
        <v>0.52044365470311504</v>
      </c>
      <c r="K287" s="82">
        <f t="shared" si="31"/>
        <v>0.27086159772073526</v>
      </c>
      <c r="L287" s="83">
        <f t="shared" si="32"/>
        <v>3.504775871780596E-3</v>
      </c>
    </row>
    <row r="288" spans="4:12" x14ac:dyDescent="0.3">
      <c r="D288" s="68">
        <v>43880</v>
      </c>
      <c r="E288" s="87">
        <v>152.23324579999999</v>
      </c>
      <c r="F288" s="20">
        <f t="shared" si="33"/>
        <v>148.79938250639103</v>
      </c>
      <c r="G288" s="82">
        <f t="shared" si="34"/>
        <v>-0.57630510184242967</v>
      </c>
      <c r="H288" s="82">
        <f t="shared" si="28"/>
        <v>148.2230774045486</v>
      </c>
      <c r="I288" s="82">
        <f t="shared" si="29"/>
        <v>4.0101683954513874</v>
      </c>
      <c r="J288" s="82">
        <f t="shared" si="30"/>
        <v>4.0101683954513874</v>
      </c>
      <c r="K288" s="82">
        <f t="shared" si="31"/>
        <v>16.081450559877155</v>
      </c>
      <c r="L288" s="83">
        <f t="shared" si="32"/>
        <v>2.6342264295670607E-2</v>
      </c>
    </row>
    <row r="289" spans="4:12" x14ac:dyDescent="0.3">
      <c r="D289" s="68">
        <v>43881</v>
      </c>
      <c r="E289" s="87">
        <v>149.2566071</v>
      </c>
      <c r="F289" s="20">
        <f t="shared" si="33"/>
        <v>151.17687397852606</v>
      </c>
      <c r="G289" s="82">
        <f t="shared" si="34"/>
        <v>-0.28092544444468331</v>
      </c>
      <c r="H289" s="82">
        <f t="shared" si="28"/>
        <v>150.89594853408138</v>
      </c>
      <c r="I289" s="82">
        <f t="shared" si="29"/>
        <v>-1.6393414340813877</v>
      </c>
      <c r="J289" s="82">
        <f t="shared" si="30"/>
        <v>1.6393414340813877</v>
      </c>
      <c r="K289" s="82">
        <f t="shared" si="31"/>
        <v>2.6874403374960205</v>
      </c>
      <c r="L289" s="83">
        <f t="shared" si="32"/>
        <v>1.0983375985379663E-2</v>
      </c>
    </row>
    <row r="290" spans="4:12" x14ac:dyDescent="0.3">
      <c r="D290" s="68">
        <v>43882</v>
      </c>
      <c r="E290" s="87">
        <v>147.48408509999999</v>
      </c>
      <c r="F290" s="20">
        <f t="shared" si="33"/>
        <v>148.67736234444428</v>
      </c>
      <c r="G290" s="82">
        <f t="shared" si="34"/>
        <v>-0.50278406340839343</v>
      </c>
      <c r="H290" s="82">
        <f t="shared" si="28"/>
        <v>148.17457828103588</v>
      </c>
      <c r="I290" s="82">
        <f t="shared" si="29"/>
        <v>-0.6904931810358903</v>
      </c>
      <c r="J290" s="82">
        <f t="shared" si="30"/>
        <v>0.6904931810358903</v>
      </c>
      <c r="K290" s="82">
        <f t="shared" si="31"/>
        <v>0.47678083305706276</v>
      </c>
      <c r="L290" s="83">
        <f t="shared" si="32"/>
        <v>4.6818148586520968E-3</v>
      </c>
    </row>
    <row r="291" spans="4:12" x14ac:dyDescent="0.3">
      <c r="D291" s="68">
        <v>43885</v>
      </c>
      <c r="E291" s="87">
        <v>137.65823359999999</v>
      </c>
      <c r="F291" s="20">
        <f t="shared" si="33"/>
        <v>145.11668754927328</v>
      </c>
      <c r="G291" s="82">
        <f t="shared" si="34"/>
        <v>-0.8085731365846538</v>
      </c>
      <c r="H291" s="82">
        <f t="shared" si="28"/>
        <v>144.30811441268864</v>
      </c>
      <c r="I291" s="82">
        <f t="shared" si="29"/>
        <v>-6.6498808126886502</v>
      </c>
      <c r="J291" s="82">
        <f t="shared" si="30"/>
        <v>6.6498808126886502</v>
      </c>
      <c r="K291" s="82">
        <f t="shared" si="31"/>
        <v>44.220914822964666</v>
      </c>
      <c r="L291" s="83">
        <f t="shared" si="32"/>
        <v>4.8307178138080151E-2</v>
      </c>
    </row>
    <row r="292" spans="4:12" x14ac:dyDescent="0.3">
      <c r="D292" s="68">
        <v>43886</v>
      </c>
      <c r="E292" s="87">
        <v>136.98393250000001</v>
      </c>
      <c r="F292" s="20">
        <f t="shared" si="33"/>
        <v>136.87651487073231</v>
      </c>
      <c r="G292" s="82">
        <f t="shared" si="34"/>
        <v>-1.5517330907802855</v>
      </c>
      <c r="H292" s="82">
        <f t="shared" si="28"/>
        <v>135.32478177995202</v>
      </c>
      <c r="I292" s="82">
        <f t="shared" si="29"/>
        <v>1.6591507200479896</v>
      </c>
      <c r="J292" s="82">
        <f t="shared" si="30"/>
        <v>1.6591507200479896</v>
      </c>
      <c r="K292" s="82">
        <f t="shared" si="31"/>
        <v>2.7527811118357621</v>
      </c>
      <c r="L292" s="83">
        <f t="shared" si="32"/>
        <v>1.2112009706306172E-2</v>
      </c>
    </row>
    <row r="293" spans="4:12" x14ac:dyDescent="0.3">
      <c r="D293" s="68">
        <v>43887</v>
      </c>
      <c r="E293" s="87">
        <v>136.35775760000001</v>
      </c>
      <c r="F293" s="20">
        <f t="shared" si="33"/>
        <v>135.61731104737578</v>
      </c>
      <c r="G293" s="82">
        <f t="shared" si="34"/>
        <v>-1.52248016403791</v>
      </c>
      <c r="H293" s="82">
        <f t="shared" si="28"/>
        <v>134.09483088333786</v>
      </c>
      <c r="I293" s="82">
        <f t="shared" si="29"/>
        <v>2.2629267166621503</v>
      </c>
      <c r="J293" s="82">
        <f t="shared" si="30"/>
        <v>2.2629267166621503</v>
      </c>
      <c r="K293" s="82">
        <f t="shared" si="31"/>
        <v>5.1208373249833397</v>
      </c>
      <c r="L293" s="83">
        <f t="shared" si="32"/>
        <v>1.6595511370173413E-2</v>
      </c>
    </row>
    <row r="294" spans="4:12" x14ac:dyDescent="0.3">
      <c r="D294" s="68">
        <v>43888</v>
      </c>
      <c r="E294" s="87">
        <v>134.47929379999999</v>
      </c>
      <c r="F294" s="20">
        <f t="shared" si="33"/>
        <v>134.76408070876968</v>
      </c>
      <c r="G294" s="82">
        <f t="shared" si="34"/>
        <v>-1.4555551814947287</v>
      </c>
      <c r="H294" s="82">
        <f t="shared" si="28"/>
        <v>133.30852552727495</v>
      </c>
      <c r="I294" s="82">
        <f t="shared" si="29"/>
        <v>1.1707682727250415</v>
      </c>
      <c r="J294" s="82">
        <f t="shared" si="30"/>
        <v>1.1707682727250415</v>
      </c>
      <c r="K294" s="82">
        <f t="shared" si="31"/>
        <v>1.3706983484195772</v>
      </c>
      <c r="L294" s="83">
        <f t="shared" si="32"/>
        <v>8.7059370973960413E-3</v>
      </c>
    </row>
    <row r="295" spans="4:12" x14ac:dyDescent="0.3">
      <c r="D295" s="68">
        <v>43889</v>
      </c>
      <c r="E295" s="87">
        <v>134.05543520000001</v>
      </c>
      <c r="F295" s="20">
        <f t="shared" si="33"/>
        <v>133.23007793480423</v>
      </c>
      <c r="G295" s="82">
        <f t="shared" si="34"/>
        <v>-1.4633999407418015</v>
      </c>
      <c r="H295" s="82">
        <f t="shared" si="28"/>
        <v>131.76667799406243</v>
      </c>
      <c r="I295" s="82">
        <f t="shared" si="29"/>
        <v>2.2887572059375714</v>
      </c>
      <c r="J295" s="82">
        <f t="shared" si="30"/>
        <v>2.2887572059375714</v>
      </c>
      <c r="K295" s="82">
        <f t="shared" si="31"/>
        <v>5.2384095477311581</v>
      </c>
      <c r="L295" s="83">
        <f t="shared" si="32"/>
        <v>1.7073214543840975E-2</v>
      </c>
    </row>
    <row r="296" spans="4:12" x14ac:dyDescent="0.3">
      <c r="D296" s="68">
        <v>43892</v>
      </c>
      <c r="E296" s="87">
        <v>132.44668580000001</v>
      </c>
      <c r="F296" s="20">
        <f t="shared" si="33"/>
        <v>132.56296536740658</v>
      </c>
      <c r="G296" s="82">
        <f t="shared" si="34"/>
        <v>-1.3837712034073866</v>
      </c>
      <c r="H296" s="82">
        <f t="shared" si="28"/>
        <v>131.1791941639992</v>
      </c>
      <c r="I296" s="82">
        <f t="shared" si="29"/>
        <v>1.2674916360008126</v>
      </c>
      <c r="J296" s="82">
        <f t="shared" si="30"/>
        <v>1.2674916360008126</v>
      </c>
      <c r="K296" s="82">
        <f t="shared" si="31"/>
        <v>1.6065350473320164</v>
      </c>
      <c r="L296" s="83">
        <f t="shared" si="32"/>
        <v>9.5698252345459024E-3</v>
      </c>
    </row>
    <row r="297" spans="4:12" x14ac:dyDescent="0.3">
      <c r="D297" s="68">
        <v>43893</v>
      </c>
      <c r="E297" s="87">
        <v>133.67973330000001</v>
      </c>
      <c r="F297" s="20">
        <f t="shared" si="33"/>
        <v>131.58627833727411</v>
      </c>
      <c r="G297" s="82">
        <f t="shared" si="34"/>
        <v>-1.3430627860798947</v>
      </c>
      <c r="H297" s="82">
        <f t="shared" si="28"/>
        <v>130.24321555119423</v>
      </c>
      <c r="I297" s="82">
        <f t="shared" si="29"/>
        <v>3.4365177488057839</v>
      </c>
      <c r="J297" s="82">
        <f t="shared" si="30"/>
        <v>3.4365177488057839</v>
      </c>
      <c r="K297" s="82">
        <f t="shared" si="31"/>
        <v>11.809654237857172</v>
      </c>
      <c r="L297" s="83">
        <f t="shared" si="32"/>
        <v>2.5707096086836551E-2</v>
      </c>
    </row>
    <row r="298" spans="4:12" x14ac:dyDescent="0.3">
      <c r="D298" s="68">
        <v>43894</v>
      </c>
      <c r="E298" s="87">
        <v>137.32107540000001</v>
      </c>
      <c r="F298" s="20">
        <f t="shared" si="33"/>
        <v>133.33355149113612</v>
      </c>
      <c r="G298" s="82">
        <f t="shared" si="34"/>
        <v>-1.0340291920857041</v>
      </c>
      <c r="H298" s="82">
        <f t="shared" si="28"/>
        <v>132.29952229905041</v>
      </c>
      <c r="I298" s="82">
        <f t="shared" si="29"/>
        <v>5.0215531009496033</v>
      </c>
      <c r="J298" s="82">
        <f t="shared" si="30"/>
        <v>5.0215531009496033</v>
      </c>
      <c r="K298" s="82">
        <f t="shared" si="31"/>
        <v>25.215995545656575</v>
      </c>
      <c r="L298" s="83">
        <f t="shared" si="32"/>
        <v>3.6567970985680195E-2</v>
      </c>
    </row>
    <row r="299" spans="4:12" x14ac:dyDescent="0.3">
      <c r="D299" s="68">
        <v>43895</v>
      </c>
      <c r="E299" s="87">
        <v>133.16917419999999</v>
      </c>
      <c r="F299" s="20">
        <f t="shared" si="33"/>
        <v>135.66347180633144</v>
      </c>
      <c r="G299" s="82">
        <f t="shared" si="34"/>
        <v>-0.69763424135760133</v>
      </c>
      <c r="H299" s="82">
        <f t="shared" si="28"/>
        <v>134.96583756497384</v>
      </c>
      <c r="I299" s="82">
        <f t="shared" si="29"/>
        <v>-1.7966633649738526</v>
      </c>
      <c r="J299" s="82">
        <f t="shared" si="30"/>
        <v>1.7966633649738526</v>
      </c>
      <c r="K299" s="82">
        <f t="shared" si="31"/>
        <v>3.227999247039167</v>
      </c>
      <c r="L299" s="83">
        <f t="shared" si="32"/>
        <v>1.3491585990279819E-2</v>
      </c>
    </row>
    <row r="300" spans="4:12" x14ac:dyDescent="0.3">
      <c r="D300" s="68">
        <v>43896</v>
      </c>
      <c r="E300" s="87">
        <v>131.2521667</v>
      </c>
      <c r="F300" s="20">
        <f t="shared" si="33"/>
        <v>132.22766530691391</v>
      </c>
      <c r="G300" s="82">
        <f t="shared" si="34"/>
        <v>-0.97145146716359498</v>
      </c>
      <c r="H300" s="82">
        <f t="shared" si="28"/>
        <v>131.2562138397503</v>
      </c>
      <c r="I300" s="82">
        <f t="shared" si="29"/>
        <v>-4.0471397502983564E-3</v>
      </c>
      <c r="J300" s="82">
        <f t="shared" si="30"/>
        <v>4.0471397502983564E-3</v>
      </c>
      <c r="K300" s="82">
        <f t="shared" si="31"/>
        <v>1.6379340158445042E-5</v>
      </c>
      <c r="L300" s="83">
        <f t="shared" si="32"/>
        <v>3.0834841451027687E-5</v>
      </c>
    </row>
    <row r="301" spans="4:12" x14ac:dyDescent="0.3">
      <c r="D301" s="68">
        <v>43899</v>
      </c>
      <c r="E301" s="87">
        <v>122.8038712</v>
      </c>
      <c r="F301" s="20">
        <f t="shared" si="33"/>
        <v>128.78534642626914</v>
      </c>
      <c r="G301" s="82">
        <f t="shared" si="34"/>
        <v>-1.2185382085117118</v>
      </c>
      <c r="H301" s="82">
        <f t="shared" si="28"/>
        <v>127.56680821775743</v>
      </c>
      <c r="I301" s="82">
        <f t="shared" si="29"/>
        <v>-4.7629370177574231</v>
      </c>
      <c r="J301" s="82">
        <f t="shared" si="30"/>
        <v>4.7629370177574231</v>
      </c>
      <c r="K301" s="82">
        <f t="shared" si="31"/>
        <v>22.685569035123976</v>
      </c>
      <c r="L301" s="83">
        <f t="shared" si="32"/>
        <v>3.8784909394268534E-2</v>
      </c>
    </row>
    <row r="302" spans="4:12" x14ac:dyDescent="0.3">
      <c r="D302" s="68">
        <v>43900</v>
      </c>
      <c r="E302" s="87">
        <v>124.7882919</v>
      </c>
      <c r="F302" s="20">
        <f t="shared" si="33"/>
        <v>122.22592477319063</v>
      </c>
      <c r="G302" s="82">
        <f t="shared" si="34"/>
        <v>-1.7526265529683922</v>
      </c>
      <c r="H302" s="82">
        <f t="shared" si="28"/>
        <v>120.47329822022223</v>
      </c>
      <c r="I302" s="82">
        <f t="shared" si="29"/>
        <v>4.3149936797777713</v>
      </c>
      <c r="J302" s="82">
        <f t="shared" si="30"/>
        <v>4.3149936797777713</v>
      </c>
      <c r="K302" s="82">
        <f t="shared" si="31"/>
        <v>18.619170456522109</v>
      </c>
      <c r="L302" s="83">
        <f t="shared" si="32"/>
        <v>3.4578513849966172E-2</v>
      </c>
    </row>
    <row r="303" spans="4:12" x14ac:dyDescent="0.3">
      <c r="D303" s="68">
        <v>43901</v>
      </c>
      <c r="E303" s="87">
        <v>107.85316469999999</v>
      </c>
      <c r="F303" s="20">
        <f t="shared" si="33"/>
        <v>119.99916521762529</v>
      </c>
      <c r="G303" s="82">
        <f t="shared" si="34"/>
        <v>-1.8000398532280868</v>
      </c>
      <c r="H303" s="82">
        <f t="shared" si="28"/>
        <v>118.1991253643972</v>
      </c>
      <c r="I303" s="82">
        <f t="shared" si="29"/>
        <v>-10.345960664397211</v>
      </c>
      <c r="J303" s="82">
        <f t="shared" si="30"/>
        <v>10.345960664397211</v>
      </c>
      <c r="K303" s="82">
        <f t="shared" si="31"/>
        <v>107.03890206925438</v>
      </c>
      <c r="L303" s="83">
        <f t="shared" si="32"/>
        <v>9.5926352213911548E-2</v>
      </c>
    </row>
    <row r="304" spans="4:12" x14ac:dyDescent="0.3">
      <c r="D304" s="68">
        <v>43902</v>
      </c>
      <c r="E304" s="87">
        <v>92.430419920000006</v>
      </c>
      <c r="F304" s="20">
        <f t="shared" si="33"/>
        <v>103.32858386141754</v>
      </c>
      <c r="G304" s="82">
        <f t="shared" si="34"/>
        <v>-3.287094003526053</v>
      </c>
      <c r="H304" s="82">
        <f t="shared" si="28"/>
        <v>100.04148985789149</v>
      </c>
      <c r="I304" s="82">
        <f t="shared" si="29"/>
        <v>-7.6110699378914859</v>
      </c>
      <c r="J304" s="82">
        <f t="shared" si="30"/>
        <v>7.6110699378914859</v>
      </c>
      <c r="K304" s="82">
        <f t="shared" si="31"/>
        <v>57.928385599475504</v>
      </c>
      <c r="L304" s="83">
        <f t="shared" si="32"/>
        <v>8.2343777562397608E-2</v>
      </c>
    </row>
    <row r="305" spans="4:12" x14ac:dyDescent="0.3">
      <c r="D305" s="68">
        <v>43903</v>
      </c>
      <c r="E305" s="87">
        <v>93.730918880000004</v>
      </c>
      <c r="F305" s="20">
        <f t="shared" si="33"/>
        <v>90.060844509179162</v>
      </c>
      <c r="G305" s="82">
        <f t="shared" si="34"/>
        <v>-4.2851585383972859</v>
      </c>
      <c r="H305" s="82">
        <f t="shared" si="28"/>
        <v>85.775685970781879</v>
      </c>
      <c r="I305" s="82">
        <f t="shared" si="29"/>
        <v>7.9552329092181253</v>
      </c>
      <c r="J305" s="82">
        <f t="shared" si="30"/>
        <v>7.9552329092181253</v>
      </c>
      <c r="K305" s="82">
        <f t="shared" si="31"/>
        <v>63.285730639907079</v>
      </c>
      <c r="L305" s="83">
        <f t="shared" si="32"/>
        <v>8.4873092083978141E-2</v>
      </c>
    </row>
    <row r="306" spans="4:12" x14ac:dyDescent="0.3">
      <c r="D306" s="68">
        <v>43906</v>
      </c>
      <c r="E306" s="87">
        <v>90.9565506</v>
      </c>
      <c r="F306" s="20">
        <f t="shared" si="33"/>
        <v>89.747918393282177</v>
      </c>
      <c r="G306" s="82">
        <f t="shared" si="34"/>
        <v>-3.8879352961472557</v>
      </c>
      <c r="H306" s="82">
        <f t="shared" si="28"/>
        <v>85.859983097134915</v>
      </c>
      <c r="I306" s="82">
        <f t="shared" si="29"/>
        <v>5.096567502865085</v>
      </c>
      <c r="J306" s="82">
        <f t="shared" si="30"/>
        <v>5.096567502865085</v>
      </c>
      <c r="K306" s="82">
        <f t="shared" si="31"/>
        <v>25.975000311260448</v>
      </c>
      <c r="L306" s="83">
        <f t="shared" si="32"/>
        <v>5.6032990139196034E-2</v>
      </c>
    </row>
    <row r="307" spans="4:12" x14ac:dyDescent="0.3">
      <c r="D307" s="68">
        <v>43907</v>
      </c>
      <c r="E307" s="87">
        <v>91.707931520000002</v>
      </c>
      <c r="F307" s="20">
        <f t="shared" si="33"/>
        <v>87.996478547082191</v>
      </c>
      <c r="G307" s="82">
        <f t="shared" si="34"/>
        <v>-3.6742857511525289</v>
      </c>
      <c r="H307" s="82">
        <f t="shared" si="28"/>
        <v>84.322192795929666</v>
      </c>
      <c r="I307" s="82">
        <f t="shared" si="29"/>
        <v>7.385738724070336</v>
      </c>
      <c r="J307" s="82">
        <f t="shared" si="30"/>
        <v>7.385738724070336</v>
      </c>
      <c r="K307" s="82">
        <f t="shared" si="31"/>
        <v>54.549136500232116</v>
      </c>
      <c r="L307" s="83">
        <f t="shared" si="32"/>
        <v>8.05354411734783E-2</v>
      </c>
    </row>
    <row r="308" spans="4:12" x14ac:dyDescent="0.3">
      <c r="D308" s="68">
        <v>43908</v>
      </c>
      <c r="E308" s="87">
        <v>86.785377499999996</v>
      </c>
      <c r="F308" s="20">
        <f t="shared" si="33"/>
        <v>87.783992115077979</v>
      </c>
      <c r="G308" s="82">
        <f t="shared" si="34"/>
        <v>-3.3281058192376975</v>
      </c>
      <c r="H308" s="82">
        <f t="shared" si="28"/>
        <v>84.455886295840287</v>
      </c>
      <c r="I308" s="82">
        <f t="shared" si="29"/>
        <v>2.3294912041597087</v>
      </c>
      <c r="J308" s="82">
        <f t="shared" si="30"/>
        <v>2.3294912041597087</v>
      </c>
      <c r="K308" s="82">
        <f t="shared" si="31"/>
        <v>5.4265292702574497</v>
      </c>
      <c r="L308" s="83">
        <f t="shared" si="32"/>
        <v>2.6841978121944665E-2</v>
      </c>
    </row>
    <row r="309" spans="4:12" x14ac:dyDescent="0.3">
      <c r="D309" s="68">
        <v>43909</v>
      </c>
      <c r="E309" s="87">
        <v>90.946914669999998</v>
      </c>
      <c r="F309" s="20">
        <f t="shared" si="33"/>
        <v>84.955200278609851</v>
      </c>
      <c r="G309" s="82">
        <f t="shared" si="34"/>
        <v>-3.2781744209607404</v>
      </c>
      <c r="H309" s="82">
        <f t="shared" si="28"/>
        <v>81.677025857649113</v>
      </c>
      <c r="I309" s="82">
        <f t="shared" si="29"/>
        <v>9.2698888123508851</v>
      </c>
      <c r="J309" s="82">
        <f t="shared" si="30"/>
        <v>9.2698888123508851</v>
      </c>
      <c r="K309" s="82">
        <f t="shared" si="31"/>
        <v>85.930838593348099</v>
      </c>
      <c r="L309" s="83">
        <f t="shared" si="32"/>
        <v>0.10192636931100507</v>
      </c>
    </row>
    <row r="310" spans="4:12" x14ac:dyDescent="0.3">
      <c r="D310" s="68">
        <v>43910</v>
      </c>
      <c r="E310" s="87">
        <v>93.42264557</v>
      </c>
      <c r="F310" s="20">
        <f t="shared" si="33"/>
        <v>88.819521313231405</v>
      </c>
      <c r="G310" s="82">
        <f t="shared" si="34"/>
        <v>-2.563924875402511</v>
      </c>
      <c r="H310" s="82">
        <f t="shared" si="28"/>
        <v>86.255596437828899</v>
      </c>
      <c r="I310" s="82">
        <f t="shared" si="29"/>
        <v>7.1670491321711012</v>
      </c>
      <c r="J310" s="82">
        <f t="shared" si="30"/>
        <v>7.1670491321711012</v>
      </c>
      <c r="K310" s="82">
        <f t="shared" si="31"/>
        <v>51.366593262954531</v>
      </c>
      <c r="L310" s="83">
        <f t="shared" si="32"/>
        <v>7.6716400915888786E-2</v>
      </c>
    </row>
    <row r="311" spans="4:12" x14ac:dyDescent="0.3">
      <c r="D311" s="68">
        <v>43913</v>
      </c>
      <c r="E311" s="87">
        <v>93.181823730000005</v>
      </c>
      <c r="F311" s="20">
        <f t="shared" si="33"/>
        <v>91.323341301677999</v>
      </c>
      <c r="G311" s="82">
        <f t="shared" si="34"/>
        <v>-2.0571503890176004</v>
      </c>
      <c r="H311" s="82">
        <f t="shared" si="28"/>
        <v>89.266190912660392</v>
      </c>
      <c r="I311" s="82">
        <f t="shared" si="29"/>
        <v>3.9156328173396133</v>
      </c>
      <c r="J311" s="82">
        <f t="shared" si="30"/>
        <v>3.9156328173396133</v>
      </c>
      <c r="K311" s="82">
        <f t="shared" si="31"/>
        <v>15.332180360226957</v>
      </c>
      <c r="L311" s="83">
        <f t="shared" si="32"/>
        <v>4.2021422854798346E-2</v>
      </c>
    </row>
    <row r="312" spans="4:12" x14ac:dyDescent="0.3">
      <c r="D312" s="68">
        <v>43914</v>
      </c>
      <c r="E312" s="87">
        <v>101.6782913</v>
      </c>
      <c r="F312" s="20">
        <f t="shared" si="33"/>
        <v>93.235396932785932</v>
      </c>
      <c r="G312" s="82">
        <f t="shared" si="34"/>
        <v>-1.6602297870050471</v>
      </c>
      <c r="H312" s="82">
        <f t="shared" si="28"/>
        <v>91.575167145780881</v>
      </c>
      <c r="I312" s="82">
        <f t="shared" si="29"/>
        <v>10.103124154219117</v>
      </c>
      <c r="J312" s="82">
        <f t="shared" si="30"/>
        <v>10.103124154219117</v>
      </c>
      <c r="K312" s="82">
        <f t="shared" si="31"/>
        <v>102.07311767556574</v>
      </c>
      <c r="L312" s="83">
        <f t="shared" si="32"/>
        <v>9.9363630378189849E-2</v>
      </c>
    </row>
    <row r="313" spans="4:12" x14ac:dyDescent="0.3">
      <c r="D313" s="68">
        <v>43915</v>
      </c>
      <c r="E313" s="87">
        <v>110.2999954</v>
      </c>
      <c r="F313" s="20">
        <f t="shared" si="33"/>
        <v>102.07444829039596</v>
      </c>
      <c r="G313" s="82">
        <f t="shared" si="34"/>
        <v>-0.61030167254353906</v>
      </c>
      <c r="H313" s="82">
        <f t="shared" si="28"/>
        <v>101.46414661785242</v>
      </c>
      <c r="I313" s="82">
        <f t="shared" si="29"/>
        <v>8.8358487821475791</v>
      </c>
      <c r="J313" s="82">
        <f t="shared" si="30"/>
        <v>8.8358487821475791</v>
      </c>
      <c r="K313" s="82">
        <f t="shared" si="31"/>
        <v>78.072223700978853</v>
      </c>
      <c r="L313" s="83">
        <f t="shared" si="32"/>
        <v>8.0107426569734741E-2</v>
      </c>
    </row>
    <row r="314" spans="4:12" x14ac:dyDescent="0.3">
      <c r="D314" s="68">
        <v>43916</v>
      </c>
      <c r="E314" s="87">
        <v>114.8372116</v>
      </c>
      <c r="F314" s="20">
        <f t="shared" si="33"/>
        <v>110.71919730196518</v>
      </c>
      <c r="G314" s="82">
        <f t="shared" si="34"/>
        <v>0.3152033958677366</v>
      </c>
      <c r="H314" s="82">
        <f t="shared" si="28"/>
        <v>111.03440069783292</v>
      </c>
      <c r="I314" s="82">
        <f t="shared" si="29"/>
        <v>3.8028109021670815</v>
      </c>
      <c r="J314" s="82">
        <f t="shared" si="30"/>
        <v>3.8028109021670815</v>
      </c>
      <c r="K314" s="82">
        <f t="shared" si="31"/>
        <v>14.461370757640813</v>
      </c>
      <c r="L314" s="83">
        <f t="shared" si="32"/>
        <v>3.3114796581904131E-2</v>
      </c>
    </row>
    <row r="315" spans="4:12" x14ac:dyDescent="0.3">
      <c r="D315" s="68">
        <v>43917</v>
      </c>
      <c r="E315" s="87">
        <v>110.521553</v>
      </c>
      <c r="F315" s="20">
        <f t="shared" si="33"/>
        <v>114.22624259669421</v>
      </c>
      <c r="G315" s="82">
        <f t="shared" si="34"/>
        <v>0.63438758575386545</v>
      </c>
      <c r="H315" s="82">
        <f t="shared" si="28"/>
        <v>114.86063018244808</v>
      </c>
      <c r="I315" s="82">
        <f t="shared" si="29"/>
        <v>-4.3390771824480794</v>
      </c>
      <c r="J315" s="82">
        <f t="shared" si="30"/>
        <v>4.3390771824480794</v>
      </c>
      <c r="K315" s="82">
        <f t="shared" si="31"/>
        <v>18.827590795241562</v>
      </c>
      <c r="L315" s="83">
        <f t="shared" si="32"/>
        <v>3.9260009153581833E-2</v>
      </c>
    </row>
    <row r="316" spans="4:12" x14ac:dyDescent="0.3">
      <c r="D316" s="68">
        <v>43920</v>
      </c>
      <c r="E316" s="87">
        <v>110.8009033</v>
      </c>
      <c r="F316" s="20">
        <f t="shared" si="33"/>
        <v>111.0849331286031</v>
      </c>
      <c r="G316" s="82">
        <f t="shared" si="34"/>
        <v>0.25681788036936803</v>
      </c>
      <c r="H316" s="82">
        <f t="shared" si="28"/>
        <v>111.34175100897247</v>
      </c>
      <c r="I316" s="82">
        <f t="shared" si="29"/>
        <v>-0.54084770897246415</v>
      </c>
      <c r="J316" s="82">
        <f t="shared" si="30"/>
        <v>0.54084770897246415</v>
      </c>
      <c r="K316" s="82">
        <f t="shared" si="31"/>
        <v>0.29251624430076328</v>
      </c>
      <c r="L316" s="83">
        <f t="shared" si="32"/>
        <v>4.8812572178052287E-3</v>
      </c>
    </row>
    <row r="317" spans="4:12" x14ac:dyDescent="0.3">
      <c r="D317" s="68">
        <v>43921</v>
      </c>
      <c r="E317" s="87">
        <v>107.3811417</v>
      </c>
      <c r="F317" s="20">
        <f t="shared" si="33"/>
        <v>110.32240528429551</v>
      </c>
      <c r="G317" s="82">
        <f t="shared" si="34"/>
        <v>0.15488330790167282</v>
      </c>
      <c r="H317" s="82">
        <f t="shared" si="28"/>
        <v>110.47728859219718</v>
      </c>
      <c r="I317" s="82">
        <f t="shared" si="29"/>
        <v>-3.0961468921971829</v>
      </c>
      <c r="J317" s="82">
        <f t="shared" si="30"/>
        <v>3.0961468921971829</v>
      </c>
      <c r="K317" s="82">
        <f t="shared" si="31"/>
        <v>9.5861255780622745</v>
      </c>
      <c r="L317" s="83">
        <f t="shared" si="32"/>
        <v>2.8833246165766768E-2</v>
      </c>
    </row>
    <row r="318" spans="4:12" x14ac:dyDescent="0.3">
      <c r="D318" s="68">
        <v>43922</v>
      </c>
      <c r="E318" s="87">
        <v>103.8264923</v>
      </c>
      <c r="F318" s="20">
        <f t="shared" si="33"/>
        <v>106.79411846632134</v>
      </c>
      <c r="G318" s="82">
        <f t="shared" si="34"/>
        <v>-0.21343370468591219</v>
      </c>
      <c r="H318" s="82">
        <f t="shared" si="28"/>
        <v>106.58068476163542</v>
      </c>
      <c r="I318" s="82">
        <f t="shared" si="29"/>
        <v>-2.7541924616354265</v>
      </c>
      <c r="J318" s="82">
        <f t="shared" si="30"/>
        <v>2.7541924616354265</v>
      </c>
      <c r="K318" s="82">
        <f t="shared" si="31"/>
        <v>7.5855761157294106</v>
      </c>
      <c r="L318" s="83">
        <f t="shared" si="32"/>
        <v>2.6526875758042214E-2</v>
      </c>
    </row>
    <row r="319" spans="4:12" x14ac:dyDescent="0.3">
      <c r="D319" s="68">
        <v>43923</v>
      </c>
      <c r="E319" s="87">
        <v>101.91912840000001</v>
      </c>
      <c r="F319" s="20">
        <f t="shared" si="33"/>
        <v>103.27427255625128</v>
      </c>
      <c r="G319" s="82">
        <f t="shared" si="34"/>
        <v>-0.5440749252243271</v>
      </c>
      <c r="H319" s="82">
        <f t="shared" si="28"/>
        <v>102.73019763102695</v>
      </c>
      <c r="I319" s="82">
        <f t="shared" si="29"/>
        <v>-0.8110692310269485</v>
      </c>
      <c r="J319" s="82">
        <f t="shared" si="30"/>
        <v>0.8110692310269485</v>
      </c>
      <c r="K319" s="82">
        <f t="shared" si="31"/>
        <v>0.65783329751864561</v>
      </c>
      <c r="L319" s="83">
        <f t="shared" si="32"/>
        <v>7.9579686733952538E-3</v>
      </c>
    </row>
    <row r="320" spans="4:12" x14ac:dyDescent="0.3">
      <c r="D320" s="68">
        <v>43924</v>
      </c>
      <c r="E320" s="87">
        <v>98.114006040000007</v>
      </c>
      <c r="F320" s="20">
        <f t="shared" si="33"/>
        <v>100.72284398782055</v>
      </c>
      <c r="G320" s="82">
        <f t="shared" si="34"/>
        <v>-0.74481028954496664</v>
      </c>
      <c r="H320" s="82">
        <f t="shared" si="28"/>
        <v>99.978033698275581</v>
      </c>
      <c r="I320" s="82">
        <f t="shared" si="29"/>
        <v>-1.8640276582755746</v>
      </c>
      <c r="J320" s="82">
        <f t="shared" si="30"/>
        <v>1.8640276582755746</v>
      </c>
      <c r="K320" s="82">
        <f t="shared" si="31"/>
        <v>3.4745991108163223</v>
      </c>
      <c r="L320" s="83">
        <f t="shared" si="32"/>
        <v>1.8998588820393604E-2</v>
      </c>
    </row>
    <row r="321" spans="4:12" x14ac:dyDescent="0.3">
      <c r="D321" s="68">
        <v>43927</v>
      </c>
      <c r="E321" s="87">
        <v>105.0980606</v>
      </c>
      <c r="F321" s="20">
        <f t="shared" si="33"/>
        <v>98.914968720364044</v>
      </c>
      <c r="G321" s="82">
        <f t="shared" si="34"/>
        <v>-0.85111678733612095</v>
      </c>
      <c r="H321" s="82">
        <f t="shared" ref="H321:H384" si="35">F321+G321</f>
        <v>98.063851933027919</v>
      </c>
      <c r="I321" s="82">
        <f t="shared" si="29"/>
        <v>7.0342086669720771</v>
      </c>
      <c r="J321" s="82">
        <f t="shared" si="30"/>
        <v>7.0342086669720771</v>
      </c>
      <c r="K321" s="82">
        <f t="shared" si="31"/>
        <v>49.480091570505088</v>
      </c>
      <c r="L321" s="83">
        <f t="shared" si="32"/>
        <v>6.6929956907045701E-2</v>
      </c>
    </row>
    <row r="322" spans="4:12" x14ac:dyDescent="0.3">
      <c r="D322" s="68">
        <v>43928</v>
      </c>
      <c r="E322" s="87">
        <v>108.5178528</v>
      </c>
      <c r="F322" s="20">
        <f t="shared" si="33"/>
        <v>105.10112561013111</v>
      </c>
      <c r="G322" s="82">
        <f t="shared" si="34"/>
        <v>-0.14738941962580265</v>
      </c>
      <c r="H322" s="82">
        <f t="shared" si="35"/>
        <v>104.95373619050531</v>
      </c>
      <c r="I322" s="82">
        <f t="shared" si="29"/>
        <v>3.5641166094946897</v>
      </c>
      <c r="J322" s="82">
        <f t="shared" si="30"/>
        <v>3.5641166094946897</v>
      </c>
      <c r="K322" s="82">
        <f t="shared" si="31"/>
        <v>12.702927206075922</v>
      </c>
      <c r="L322" s="83">
        <f t="shared" si="32"/>
        <v>3.284359686017202E-2</v>
      </c>
    </row>
    <row r="323" spans="4:12" x14ac:dyDescent="0.3">
      <c r="D323" s="68">
        <v>43929</v>
      </c>
      <c r="E323" s="87">
        <v>113.5271072</v>
      </c>
      <c r="F323" s="20">
        <f t="shared" si="33"/>
        <v>109.40179214429938</v>
      </c>
      <c r="G323" s="82">
        <f t="shared" si="34"/>
        <v>0.29741617575360479</v>
      </c>
      <c r="H323" s="82">
        <f t="shared" si="35"/>
        <v>109.69920832005299</v>
      </c>
      <c r="I323" s="82">
        <f t="shared" si="29"/>
        <v>3.8278988799470142</v>
      </c>
      <c r="J323" s="82">
        <f t="shared" si="30"/>
        <v>3.8278988799470142</v>
      </c>
      <c r="K323" s="82">
        <f t="shared" si="31"/>
        <v>14.652809835099605</v>
      </c>
      <c r="L323" s="83">
        <f t="shared" si="32"/>
        <v>3.3717928469748006E-2</v>
      </c>
    </row>
    <row r="324" spans="4:12" x14ac:dyDescent="0.3">
      <c r="D324" s="68">
        <v>43930</v>
      </c>
      <c r="E324" s="87">
        <v>119.6730804</v>
      </c>
      <c r="F324" s="20">
        <f t="shared" si="33"/>
        <v>114.99423478060289</v>
      </c>
      <c r="G324" s="82">
        <f t="shared" si="34"/>
        <v>0.82691882180859611</v>
      </c>
      <c r="H324" s="82">
        <f t="shared" si="35"/>
        <v>115.82115360241148</v>
      </c>
      <c r="I324" s="82">
        <f t="shared" ref="I324:I387" si="36">E324-H324</f>
        <v>3.8519267975885185</v>
      </c>
      <c r="J324" s="82">
        <f t="shared" ref="J324:J387" si="37">ABS(I324)</f>
        <v>3.8519267975885185</v>
      </c>
      <c r="K324" s="82">
        <f t="shared" ref="K324:K387" si="38">I324^2</f>
        <v>14.83734005398054</v>
      </c>
      <c r="L324" s="83">
        <f t="shared" ref="L324:L387" si="39">J324/E324</f>
        <v>3.2187078202664185E-2</v>
      </c>
    </row>
    <row r="325" spans="4:12" x14ac:dyDescent="0.3">
      <c r="D325" s="68">
        <v>43934</v>
      </c>
      <c r="E325" s="87">
        <v>117.1299133</v>
      </c>
      <c r="F325" s="20">
        <f t="shared" ref="F325:F388" si="40">alpha*(E325)+(1-alpha)*(E324+G324)</f>
        <v>119.82598203744688</v>
      </c>
      <c r="G325" s="82">
        <f t="shared" ref="G325:G388" si="41">beta*(F325-F324)+(1-beta)*G324</f>
        <v>1.2274016653121349</v>
      </c>
      <c r="H325" s="82">
        <f t="shared" si="35"/>
        <v>121.05338370275901</v>
      </c>
      <c r="I325" s="82">
        <f t="shared" si="36"/>
        <v>-3.9234704027590084</v>
      </c>
      <c r="J325" s="82">
        <f t="shared" si="37"/>
        <v>3.9234704027590084</v>
      </c>
      <c r="K325" s="82">
        <f t="shared" si="38"/>
        <v>15.393620001325935</v>
      </c>
      <c r="L325" s="83">
        <f t="shared" si="39"/>
        <v>3.3496741286830681E-2</v>
      </c>
    </row>
    <row r="326" spans="4:12" x14ac:dyDescent="0.3">
      <c r="D326" s="68">
        <v>43935</v>
      </c>
      <c r="E326" s="87">
        <v>120.0873108</v>
      </c>
      <c r="F326" s="20">
        <f t="shared" si="40"/>
        <v>118.70331413224972</v>
      </c>
      <c r="G326" s="82">
        <f t="shared" si="41"/>
        <v>0.99239470826120524</v>
      </c>
      <c r="H326" s="82">
        <f t="shared" si="35"/>
        <v>119.69570884051092</v>
      </c>
      <c r="I326" s="82">
        <f t="shared" si="36"/>
        <v>0.39160195948907983</v>
      </c>
      <c r="J326" s="82">
        <f t="shared" si="37"/>
        <v>0.39160195948907983</v>
      </c>
      <c r="K326" s="82">
        <f t="shared" si="38"/>
        <v>0.15335209467568692</v>
      </c>
      <c r="L326" s="83">
        <f t="shared" si="39"/>
        <v>3.2609770081476405E-3</v>
      </c>
    </row>
    <row r="327" spans="4:12" x14ac:dyDescent="0.3">
      <c r="D327" s="68">
        <v>43936</v>
      </c>
      <c r="E327" s="87">
        <v>112.94911190000001</v>
      </c>
      <c r="F327" s="20">
        <f t="shared" si="40"/>
        <v>119.45358678660897</v>
      </c>
      <c r="G327" s="82">
        <f t="shared" si="41"/>
        <v>0.96818250287100982</v>
      </c>
      <c r="H327" s="82">
        <f t="shared" si="35"/>
        <v>120.42176928947998</v>
      </c>
      <c r="I327" s="82">
        <f t="shared" si="36"/>
        <v>-7.472657389479977</v>
      </c>
      <c r="J327" s="82">
        <f t="shared" si="37"/>
        <v>7.472657389479977</v>
      </c>
      <c r="K327" s="82">
        <f t="shared" si="38"/>
        <v>55.840608460549703</v>
      </c>
      <c r="L327" s="83">
        <f t="shared" si="39"/>
        <v>6.6159505495677798E-2</v>
      </c>
    </row>
    <row r="328" spans="4:12" x14ac:dyDescent="0.3">
      <c r="D328" s="68">
        <v>43937</v>
      </c>
      <c r="E328" s="87">
        <v>110.9454041</v>
      </c>
      <c r="F328" s="20">
        <f t="shared" si="40"/>
        <v>113.32291634229682</v>
      </c>
      <c r="G328" s="82">
        <f t="shared" si="41"/>
        <v>0.2582972081526943</v>
      </c>
      <c r="H328" s="82">
        <f t="shared" si="35"/>
        <v>113.58121355044952</v>
      </c>
      <c r="I328" s="82">
        <f t="shared" si="36"/>
        <v>-2.6358094504495142</v>
      </c>
      <c r="J328" s="82">
        <f t="shared" si="37"/>
        <v>2.6358094504495142</v>
      </c>
      <c r="K328" s="82">
        <f t="shared" si="38"/>
        <v>6.9474914590789698</v>
      </c>
      <c r="L328" s="83">
        <f t="shared" si="39"/>
        <v>2.3757716435678061E-2</v>
      </c>
    </row>
    <row r="329" spans="4:12" x14ac:dyDescent="0.3">
      <c r="D329" s="68">
        <v>43938</v>
      </c>
      <c r="E329" s="87">
        <v>115.5982437</v>
      </c>
      <c r="F329" s="20">
        <f t="shared" si="40"/>
        <v>112.08260978652217</v>
      </c>
      <c r="G329" s="82">
        <f t="shared" si="41"/>
        <v>0.1084368317599597</v>
      </c>
      <c r="H329" s="82">
        <f t="shared" si="35"/>
        <v>112.19104661828213</v>
      </c>
      <c r="I329" s="82">
        <f t="shared" si="36"/>
        <v>3.4071970817178681</v>
      </c>
      <c r="J329" s="82">
        <f t="shared" si="37"/>
        <v>3.4071970817178681</v>
      </c>
      <c r="K329" s="82">
        <f t="shared" si="38"/>
        <v>11.608991953666756</v>
      </c>
      <c r="L329" s="83">
        <f t="shared" si="39"/>
        <v>2.9474471001135705E-2</v>
      </c>
    </row>
    <row r="330" spans="4:12" x14ac:dyDescent="0.3">
      <c r="D330" s="68">
        <v>43941</v>
      </c>
      <c r="E330" s="87">
        <v>115.0491486</v>
      </c>
      <c r="F330" s="20">
        <f t="shared" si="40"/>
        <v>115.57517414540797</v>
      </c>
      <c r="G330" s="82">
        <f t="shared" si="41"/>
        <v>0.44684958447254386</v>
      </c>
      <c r="H330" s="82">
        <f t="shared" si="35"/>
        <v>116.02202372988052</v>
      </c>
      <c r="I330" s="82">
        <f t="shared" si="36"/>
        <v>-0.97287512988052072</v>
      </c>
      <c r="J330" s="82">
        <f t="shared" si="37"/>
        <v>0.97287512988052072</v>
      </c>
      <c r="K330" s="82">
        <f t="shared" si="38"/>
        <v>0.94648601834004009</v>
      </c>
      <c r="L330" s="83">
        <f t="shared" si="39"/>
        <v>8.4561697476179393E-3</v>
      </c>
    </row>
    <row r="331" spans="4:12" x14ac:dyDescent="0.3">
      <c r="D331" s="68">
        <v>43942</v>
      </c>
      <c r="E331" s="87">
        <v>111.1091843</v>
      </c>
      <c r="F331" s="20">
        <f t="shared" si="40"/>
        <v>114.61863540757804</v>
      </c>
      <c r="G331" s="82">
        <f t="shared" si="41"/>
        <v>0.3065107522422964</v>
      </c>
      <c r="H331" s="82">
        <f t="shared" si="35"/>
        <v>114.92514615982034</v>
      </c>
      <c r="I331" s="82">
        <f t="shared" si="36"/>
        <v>-3.815961859820348</v>
      </c>
      <c r="J331" s="82">
        <f t="shared" si="37"/>
        <v>3.815961859820348</v>
      </c>
      <c r="K331" s="82">
        <f t="shared" si="38"/>
        <v>14.561564915603569</v>
      </c>
      <c r="L331" s="83">
        <f t="shared" si="39"/>
        <v>3.4344252312365757E-2</v>
      </c>
    </row>
    <row r="332" spans="4:12" x14ac:dyDescent="0.3">
      <c r="D332" s="68">
        <v>43943</v>
      </c>
      <c r="E332" s="87">
        <v>108.3251877</v>
      </c>
      <c r="F332" s="20">
        <f t="shared" si="40"/>
        <v>110.79759358179385</v>
      </c>
      <c r="G332" s="82">
        <f t="shared" si="41"/>
        <v>-0.10624450556035248</v>
      </c>
      <c r="H332" s="82">
        <f t="shared" si="35"/>
        <v>110.69134907623349</v>
      </c>
      <c r="I332" s="82">
        <f t="shared" si="36"/>
        <v>-2.3661613762334923</v>
      </c>
      <c r="J332" s="82">
        <f t="shared" si="37"/>
        <v>2.3661613762334923</v>
      </c>
      <c r="K332" s="82">
        <f t="shared" si="38"/>
        <v>5.5987196583791743</v>
      </c>
      <c r="L332" s="83">
        <f t="shared" si="39"/>
        <v>2.1843132021948874E-2</v>
      </c>
    </row>
    <row r="333" spans="4:12" x14ac:dyDescent="0.3">
      <c r="D333" s="68">
        <v>43944</v>
      </c>
      <c r="E333" s="87">
        <v>106.9283829</v>
      </c>
      <c r="F333" s="20">
        <f t="shared" si="40"/>
        <v>107.96083113555173</v>
      </c>
      <c r="G333" s="82">
        <f t="shared" si="41"/>
        <v>-0.37929629962852918</v>
      </c>
      <c r="H333" s="82">
        <f t="shared" si="35"/>
        <v>107.58153483592319</v>
      </c>
      <c r="I333" s="82">
        <f t="shared" si="36"/>
        <v>-0.65315193592319076</v>
      </c>
      <c r="J333" s="82">
        <f t="shared" si="37"/>
        <v>0.65315193592319076</v>
      </c>
      <c r="K333" s="82">
        <f t="shared" si="38"/>
        <v>0.42660745140021189</v>
      </c>
      <c r="L333" s="83">
        <f t="shared" si="39"/>
        <v>6.1083121076844675E-3</v>
      </c>
    </row>
    <row r="334" spans="4:12" x14ac:dyDescent="0.3">
      <c r="D334" s="68">
        <v>43945</v>
      </c>
      <c r="E334" s="87">
        <v>107.95911409999999</v>
      </c>
      <c r="F334" s="20">
        <f t="shared" si="40"/>
        <v>106.83109210029718</v>
      </c>
      <c r="G334" s="82">
        <f t="shared" si="41"/>
        <v>-0.45434057319113075</v>
      </c>
      <c r="H334" s="82">
        <f t="shared" si="35"/>
        <v>106.37675152710605</v>
      </c>
      <c r="I334" s="82">
        <f t="shared" si="36"/>
        <v>1.5823625728939419</v>
      </c>
      <c r="J334" s="82">
        <f t="shared" si="37"/>
        <v>1.5823625728939419</v>
      </c>
      <c r="K334" s="82">
        <f t="shared" si="38"/>
        <v>2.5038713120955354</v>
      </c>
      <c r="L334" s="83">
        <f t="shared" si="39"/>
        <v>1.4657054071676029E-2</v>
      </c>
    </row>
    <row r="335" spans="4:12" x14ac:dyDescent="0.3">
      <c r="D335" s="68">
        <v>43948</v>
      </c>
      <c r="E335" s="87">
        <v>107.98802190000001</v>
      </c>
      <c r="F335" s="20">
        <f t="shared" si="40"/>
        <v>107.6014232014471</v>
      </c>
      <c r="G335" s="82">
        <f t="shared" si="41"/>
        <v>-0.33187340575702562</v>
      </c>
      <c r="H335" s="82">
        <f t="shared" si="35"/>
        <v>107.26954979569008</v>
      </c>
      <c r="I335" s="82">
        <f t="shared" si="36"/>
        <v>0.71847210430992448</v>
      </c>
      <c r="J335" s="82">
        <f t="shared" si="37"/>
        <v>0.71847210430992448</v>
      </c>
      <c r="K335" s="82">
        <f t="shared" si="38"/>
        <v>0.51620216467153102</v>
      </c>
      <c r="L335" s="83">
        <f t="shared" si="39"/>
        <v>6.6532573860390758E-3</v>
      </c>
    </row>
    <row r="336" spans="4:12" x14ac:dyDescent="0.3">
      <c r="D336" s="68">
        <v>43949</v>
      </c>
      <c r="E336" s="87">
        <v>106.6875458</v>
      </c>
      <c r="F336" s="20">
        <f t="shared" si="40"/>
        <v>107.46242795539439</v>
      </c>
      <c r="G336" s="82">
        <f t="shared" si="41"/>
        <v>-0.31258558978659462</v>
      </c>
      <c r="H336" s="82">
        <f t="shared" si="35"/>
        <v>107.1498423656078</v>
      </c>
      <c r="I336" s="82">
        <f t="shared" si="36"/>
        <v>-0.46229656560780086</v>
      </c>
      <c r="J336" s="82">
        <f t="shared" si="37"/>
        <v>0.46229656560780086</v>
      </c>
      <c r="K336" s="82">
        <f t="shared" si="38"/>
        <v>0.21371811457276774</v>
      </c>
      <c r="L336" s="83">
        <f t="shared" si="39"/>
        <v>4.333182117380761E-3</v>
      </c>
    </row>
    <row r="337" spans="4:12" x14ac:dyDescent="0.3">
      <c r="D337" s="68">
        <v>43950</v>
      </c>
      <c r="E337" s="87">
        <v>111.6004715</v>
      </c>
      <c r="F337" s="20">
        <f t="shared" si="40"/>
        <v>107.42006246817073</v>
      </c>
      <c r="G337" s="82">
        <f t="shared" si="41"/>
        <v>-0.28556357953030137</v>
      </c>
      <c r="H337" s="82">
        <f t="shared" si="35"/>
        <v>107.13449888864042</v>
      </c>
      <c r="I337" s="82">
        <f t="shared" si="36"/>
        <v>4.4659726113595752</v>
      </c>
      <c r="J337" s="82">
        <f t="shared" si="37"/>
        <v>4.4659726113595752</v>
      </c>
      <c r="K337" s="82">
        <f t="shared" si="38"/>
        <v>19.944911365413862</v>
      </c>
      <c r="L337" s="83">
        <f t="shared" si="39"/>
        <v>4.0017506658648616E-2</v>
      </c>
    </row>
    <row r="338" spans="4:12" x14ac:dyDescent="0.3">
      <c r="D338" s="68">
        <v>43951</v>
      </c>
      <c r="E338" s="87">
        <v>110.0109863</v>
      </c>
      <c r="F338" s="20">
        <f t="shared" si="40"/>
        <v>111.05412359637576</v>
      </c>
      <c r="G338" s="82">
        <f t="shared" si="41"/>
        <v>0.1063988912432321</v>
      </c>
      <c r="H338" s="82">
        <f t="shared" si="35"/>
        <v>111.16052248761899</v>
      </c>
      <c r="I338" s="82">
        <f t="shared" si="36"/>
        <v>-1.1495361876189918</v>
      </c>
      <c r="J338" s="82">
        <f t="shared" si="37"/>
        <v>1.1495361876189918</v>
      </c>
      <c r="K338" s="82">
        <f t="shared" si="38"/>
        <v>1.3214334466456059</v>
      </c>
      <c r="L338" s="83">
        <f t="shared" si="39"/>
        <v>1.0449285351230341E-2</v>
      </c>
    </row>
    <row r="339" spans="4:12" x14ac:dyDescent="0.3">
      <c r="D339" s="68">
        <v>43952</v>
      </c>
      <c r="E339" s="87">
        <v>108.0361862</v>
      </c>
      <c r="F339" s="20">
        <f t="shared" si="40"/>
        <v>109.70114539299459</v>
      </c>
      <c r="G339" s="82">
        <f t="shared" si="41"/>
        <v>-3.9538818219208099E-2</v>
      </c>
      <c r="H339" s="82">
        <f t="shared" si="35"/>
        <v>109.66160657477538</v>
      </c>
      <c r="I339" s="82">
        <f t="shared" si="36"/>
        <v>-1.6254203747753735</v>
      </c>
      <c r="J339" s="82">
        <f t="shared" si="37"/>
        <v>1.6254203747753735</v>
      </c>
      <c r="K339" s="82">
        <f t="shared" si="38"/>
        <v>2.6419913947349154</v>
      </c>
      <c r="L339" s="83">
        <f t="shared" si="39"/>
        <v>1.5045147667156113E-2</v>
      </c>
    </row>
    <row r="340" spans="4:12" x14ac:dyDescent="0.3">
      <c r="D340" s="68">
        <v>43955</v>
      </c>
      <c r="E340" s="87">
        <v>104.3274078</v>
      </c>
      <c r="F340" s="20">
        <f t="shared" si="40"/>
        <v>107.26279946542465</v>
      </c>
      <c r="G340" s="82">
        <f t="shared" si="41"/>
        <v>-0.27941952915428137</v>
      </c>
      <c r="H340" s="82">
        <f t="shared" si="35"/>
        <v>106.98337993627037</v>
      </c>
      <c r="I340" s="82">
        <f t="shared" si="36"/>
        <v>-2.6559721362703641</v>
      </c>
      <c r="J340" s="82">
        <f t="shared" si="37"/>
        <v>2.6559721362703641</v>
      </c>
      <c r="K340" s="82">
        <f t="shared" si="38"/>
        <v>7.0541879886445615</v>
      </c>
      <c r="L340" s="83">
        <f t="shared" si="39"/>
        <v>2.5458047815795189E-2</v>
      </c>
    </row>
    <row r="341" spans="4:12" x14ac:dyDescent="0.3">
      <c r="D341" s="68">
        <v>43956</v>
      </c>
      <c r="E341" s="87">
        <v>103.7494202</v>
      </c>
      <c r="F341" s="20">
        <f t="shared" si="40"/>
        <v>103.98827465667658</v>
      </c>
      <c r="G341" s="82">
        <f t="shared" si="41"/>
        <v>-0.57893005711366019</v>
      </c>
      <c r="H341" s="82">
        <f t="shared" si="35"/>
        <v>103.40934459956291</v>
      </c>
      <c r="I341" s="82">
        <f t="shared" si="36"/>
        <v>0.34007560043708907</v>
      </c>
      <c r="J341" s="82">
        <f t="shared" si="37"/>
        <v>0.34007560043708907</v>
      </c>
      <c r="K341" s="82">
        <f t="shared" si="38"/>
        <v>0.11565141401264666</v>
      </c>
      <c r="L341" s="83">
        <f t="shared" si="39"/>
        <v>3.2778554307245087E-3</v>
      </c>
    </row>
    <row r="342" spans="4:12" x14ac:dyDescent="0.3">
      <c r="D342" s="68">
        <v>43957</v>
      </c>
      <c r="E342" s="87">
        <v>103.3062973</v>
      </c>
      <c r="F342" s="20">
        <f t="shared" si="40"/>
        <v>103.19765157430908</v>
      </c>
      <c r="G342" s="82">
        <f t="shared" si="41"/>
        <v>-0.60009935963904448</v>
      </c>
      <c r="H342" s="82">
        <f t="shared" si="35"/>
        <v>102.59755221467003</v>
      </c>
      <c r="I342" s="82">
        <f t="shared" si="36"/>
        <v>0.70874508532996572</v>
      </c>
      <c r="J342" s="82">
        <f t="shared" si="37"/>
        <v>0.70874508532996572</v>
      </c>
      <c r="K342" s="82">
        <f t="shared" si="38"/>
        <v>0.50231959597938036</v>
      </c>
      <c r="L342" s="83">
        <f t="shared" si="39"/>
        <v>6.8606184119810254E-3</v>
      </c>
    </row>
    <row r="343" spans="4:12" x14ac:dyDescent="0.3">
      <c r="D343" s="68">
        <v>43958</v>
      </c>
      <c r="E343" s="87">
        <v>109.21144099999999</v>
      </c>
      <c r="F343" s="20">
        <f t="shared" si="40"/>
        <v>104.00724655228876</v>
      </c>
      <c r="G343" s="82">
        <f t="shared" si="41"/>
        <v>-0.4591299258771715</v>
      </c>
      <c r="H343" s="82">
        <f t="shared" si="35"/>
        <v>103.54811662641158</v>
      </c>
      <c r="I343" s="82">
        <f t="shared" si="36"/>
        <v>5.6633243735884093</v>
      </c>
      <c r="J343" s="82">
        <f t="shared" si="37"/>
        <v>5.6633243735884093</v>
      </c>
      <c r="K343" s="82">
        <f t="shared" si="38"/>
        <v>32.073242960480549</v>
      </c>
      <c r="L343" s="83">
        <f t="shared" si="39"/>
        <v>5.1856511751258827E-2</v>
      </c>
    </row>
    <row r="344" spans="4:12" x14ac:dyDescent="0.3">
      <c r="D344" s="68">
        <v>43959</v>
      </c>
      <c r="E344" s="87">
        <v>108.37335210000001</v>
      </c>
      <c r="F344" s="20">
        <f t="shared" si="40"/>
        <v>108.67651927929826</v>
      </c>
      <c r="G344" s="82">
        <f t="shared" si="41"/>
        <v>5.3710339411495556E-2</v>
      </c>
      <c r="H344" s="82">
        <f t="shared" si="35"/>
        <v>108.73022961870976</v>
      </c>
      <c r="I344" s="82">
        <f t="shared" si="36"/>
        <v>-0.35687751870975148</v>
      </c>
      <c r="J344" s="82">
        <f t="shared" si="37"/>
        <v>0.35687751870975148</v>
      </c>
      <c r="K344" s="82">
        <f t="shared" si="38"/>
        <v>0.12736156336042903</v>
      </c>
      <c r="L344" s="83">
        <f t="shared" si="39"/>
        <v>3.2930375576133118E-3</v>
      </c>
    </row>
    <row r="345" spans="4:12" x14ac:dyDescent="0.3">
      <c r="D345" s="68">
        <v>43962</v>
      </c>
      <c r="E345" s="87">
        <v>107.01506809999999</v>
      </c>
      <c r="F345" s="20">
        <f t="shared" si="40"/>
        <v>108.14466357152921</v>
      </c>
      <c r="G345" s="82">
        <f t="shared" si="41"/>
        <v>-4.8462653065594191E-3</v>
      </c>
      <c r="H345" s="82">
        <f t="shared" si="35"/>
        <v>108.13981730622265</v>
      </c>
      <c r="I345" s="82">
        <f t="shared" si="36"/>
        <v>-1.1247492062226598</v>
      </c>
      <c r="J345" s="82">
        <f t="shared" si="37"/>
        <v>1.1247492062226598</v>
      </c>
      <c r="K345" s="82">
        <f t="shared" si="38"/>
        <v>1.2650607768985034</v>
      </c>
      <c r="L345" s="83">
        <f t="shared" si="39"/>
        <v>1.0510194743525655E-2</v>
      </c>
    </row>
    <row r="346" spans="4:12" x14ac:dyDescent="0.3">
      <c r="D346" s="68">
        <v>43963</v>
      </c>
      <c r="E346" s="87">
        <v>104.7801743</v>
      </c>
      <c r="F346" s="20">
        <f t="shared" si="40"/>
        <v>106.56421232775476</v>
      </c>
      <c r="G346" s="82">
        <f t="shared" si="41"/>
        <v>-0.16240676315334826</v>
      </c>
      <c r="H346" s="82">
        <f t="shared" si="35"/>
        <v>106.40180556460142</v>
      </c>
      <c r="I346" s="82">
        <f t="shared" si="36"/>
        <v>-1.6216312646014188</v>
      </c>
      <c r="J346" s="82">
        <f t="shared" si="37"/>
        <v>1.6216312646014188</v>
      </c>
      <c r="K346" s="82">
        <f t="shared" si="38"/>
        <v>2.6296879583327968</v>
      </c>
      <c r="L346" s="83">
        <f t="shared" si="39"/>
        <v>1.5476508561232836E-2</v>
      </c>
    </row>
    <row r="347" spans="4:12" x14ac:dyDescent="0.3">
      <c r="D347" s="68">
        <v>43964</v>
      </c>
      <c r="E347" s="87">
        <v>102.5934372</v>
      </c>
      <c r="F347" s="20">
        <f t="shared" si="40"/>
        <v>104.21290146947734</v>
      </c>
      <c r="G347" s="82">
        <f t="shared" si="41"/>
        <v>-0.38129717266575497</v>
      </c>
      <c r="H347" s="82">
        <f t="shared" si="35"/>
        <v>103.83160429681159</v>
      </c>
      <c r="I347" s="82">
        <f t="shared" si="36"/>
        <v>-1.2381670968115941</v>
      </c>
      <c r="J347" s="82">
        <f t="shared" si="37"/>
        <v>1.2381670968115941</v>
      </c>
      <c r="K347" s="82">
        <f t="shared" si="38"/>
        <v>1.5330577596268513</v>
      </c>
      <c r="L347" s="83">
        <f t="shared" si="39"/>
        <v>1.2068677398904753E-2</v>
      </c>
    </row>
    <row r="348" spans="4:12" x14ac:dyDescent="0.3">
      <c r="D348" s="68">
        <v>43965</v>
      </c>
      <c r="E348" s="87">
        <v>102.5356369</v>
      </c>
      <c r="F348" s="20">
        <f t="shared" si="40"/>
        <v>102.27683940186741</v>
      </c>
      <c r="G348" s="82">
        <f t="shared" si="41"/>
        <v>-0.5367736621601733</v>
      </c>
      <c r="H348" s="82">
        <f t="shared" si="35"/>
        <v>101.74006573970723</v>
      </c>
      <c r="I348" s="82">
        <f t="shared" si="36"/>
        <v>0.79557116029276642</v>
      </c>
      <c r="J348" s="82">
        <f t="shared" si="37"/>
        <v>0.79557116029276642</v>
      </c>
      <c r="K348" s="82">
        <f t="shared" si="38"/>
        <v>0.63293347108957865</v>
      </c>
      <c r="L348" s="83">
        <f t="shared" si="39"/>
        <v>7.7589722397556635E-3</v>
      </c>
    </row>
    <row r="349" spans="4:12" x14ac:dyDescent="0.3">
      <c r="D349" s="68">
        <v>43966</v>
      </c>
      <c r="E349" s="87">
        <v>104.82833100000001</v>
      </c>
      <c r="F349" s="20">
        <f t="shared" si="40"/>
        <v>102.56475679027187</v>
      </c>
      <c r="G349" s="82">
        <f t="shared" si="41"/>
        <v>-0.45430455710370937</v>
      </c>
      <c r="H349" s="82">
        <f t="shared" si="35"/>
        <v>102.11045223316816</v>
      </c>
      <c r="I349" s="82">
        <f t="shared" si="36"/>
        <v>2.7178787668318449</v>
      </c>
      <c r="J349" s="82">
        <f t="shared" si="37"/>
        <v>2.7178787668318449</v>
      </c>
      <c r="K349" s="82">
        <f t="shared" si="38"/>
        <v>7.3868649911953899</v>
      </c>
      <c r="L349" s="83">
        <f t="shared" si="39"/>
        <v>2.5926948763801694E-2</v>
      </c>
    </row>
    <row r="350" spans="4:12" x14ac:dyDescent="0.3">
      <c r="D350" s="68">
        <v>43969</v>
      </c>
      <c r="E350" s="87">
        <v>113.63307949999999</v>
      </c>
      <c r="F350" s="20">
        <f t="shared" si="40"/>
        <v>106.22583705431704</v>
      </c>
      <c r="G350" s="82">
        <f t="shared" si="41"/>
        <v>-4.2766074988821623E-2</v>
      </c>
      <c r="H350" s="82">
        <f t="shared" si="35"/>
        <v>106.18307097932822</v>
      </c>
      <c r="I350" s="82">
        <f t="shared" si="36"/>
        <v>7.4500085206717728</v>
      </c>
      <c r="J350" s="82">
        <f t="shared" si="37"/>
        <v>7.4500085206717728</v>
      </c>
      <c r="K350" s="82">
        <f t="shared" si="38"/>
        <v>55.502626958082018</v>
      </c>
      <c r="L350" s="83">
        <f t="shared" si="39"/>
        <v>6.5561969749062143E-2</v>
      </c>
    </row>
    <row r="351" spans="4:12" x14ac:dyDescent="0.3">
      <c r="D351" s="68">
        <v>43970</v>
      </c>
      <c r="E351" s="87">
        <v>113.2188416</v>
      </c>
      <c r="F351" s="20">
        <f t="shared" si="40"/>
        <v>113.51601906000896</v>
      </c>
      <c r="G351" s="82">
        <f t="shared" si="41"/>
        <v>0.69052873307925244</v>
      </c>
      <c r="H351" s="82">
        <f t="shared" si="35"/>
        <v>114.20654779308821</v>
      </c>
      <c r="I351" s="82">
        <f t="shared" si="36"/>
        <v>-0.98770619308820073</v>
      </c>
      <c r="J351" s="82">
        <f t="shared" si="37"/>
        <v>0.98770619308820073</v>
      </c>
      <c r="K351" s="82">
        <f t="shared" si="38"/>
        <v>0.97556352386478606</v>
      </c>
      <c r="L351" s="83">
        <f t="shared" si="39"/>
        <v>8.7238676807677266E-3</v>
      </c>
    </row>
    <row r="352" spans="4:12" x14ac:dyDescent="0.3">
      <c r="D352" s="68">
        <v>43971</v>
      </c>
      <c r="E352" s="87">
        <v>115.9642944</v>
      </c>
      <c r="F352" s="20">
        <f t="shared" si="40"/>
        <v>114.32035514646341</v>
      </c>
      <c r="G352" s="82">
        <f t="shared" si="41"/>
        <v>0.70190946841677282</v>
      </c>
      <c r="H352" s="82">
        <f t="shared" si="35"/>
        <v>115.02226461488019</v>
      </c>
      <c r="I352" s="82">
        <f t="shared" si="36"/>
        <v>0.94202978511981428</v>
      </c>
      <c r="J352" s="82">
        <f t="shared" si="37"/>
        <v>0.94202978511981428</v>
      </c>
      <c r="K352" s="82">
        <f t="shared" si="38"/>
        <v>0.88742011605288351</v>
      </c>
      <c r="L352" s="83">
        <f t="shared" si="39"/>
        <v>8.123446876419008E-3</v>
      </c>
    </row>
    <row r="353" spans="4:12" x14ac:dyDescent="0.3">
      <c r="D353" s="68">
        <v>43972</v>
      </c>
      <c r="E353" s="87">
        <v>114.29776</v>
      </c>
      <c r="F353" s="20">
        <f t="shared" si="40"/>
        <v>116.19251509473344</v>
      </c>
      <c r="G353" s="82">
        <f t="shared" si="41"/>
        <v>0.81893451640209802</v>
      </c>
      <c r="H353" s="82">
        <f t="shared" si="35"/>
        <v>117.01144961113553</v>
      </c>
      <c r="I353" s="82">
        <f t="shared" si="36"/>
        <v>-2.7136896111355355</v>
      </c>
      <c r="J353" s="82">
        <f t="shared" si="37"/>
        <v>2.7136896111355355</v>
      </c>
      <c r="K353" s="82">
        <f t="shared" si="38"/>
        <v>7.3641113055849337</v>
      </c>
      <c r="L353" s="83">
        <f t="shared" si="39"/>
        <v>2.3742281660948873E-2</v>
      </c>
    </row>
    <row r="354" spans="4:12" x14ac:dyDescent="0.3">
      <c r="D354" s="68">
        <v>43973</v>
      </c>
      <c r="E354" s="87">
        <v>114.8275833</v>
      </c>
      <c r="F354" s="20">
        <f t="shared" si="40"/>
        <v>115.05887227312168</v>
      </c>
      <c r="G354" s="82">
        <f t="shared" si="41"/>
        <v>0.62367678260071235</v>
      </c>
      <c r="H354" s="82">
        <f t="shared" si="35"/>
        <v>115.68254905572239</v>
      </c>
      <c r="I354" s="82">
        <f t="shared" si="36"/>
        <v>-0.85496575572238953</v>
      </c>
      <c r="J354" s="82">
        <f t="shared" si="37"/>
        <v>0.85496575572238953</v>
      </c>
      <c r="K354" s="82">
        <f t="shared" si="38"/>
        <v>0.73096644345795669</v>
      </c>
      <c r="L354" s="83">
        <f t="shared" si="39"/>
        <v>7.4456479109962209E-3</v>
      </c>
    </row>
    <row r="355" spans="4:12" x14ac:dyDescent="0.3">
      <c r="D355" s="68">
        <v>43977</v>
      </c>
      <c r="E355" s="87">
        <v>120.29924010000001</v>
      </c>
      <c r="F355" s="20">
        <f t="shared" si="40"/>
        <v>116.42085608608058</v>
      </c>
      <c r="G355" s="82">
        <f t="shared" si="41"/>
        <v>0.69750748563653087</v>
      </c>
      <c r="H355" s="82">
        <f t="shared" si="35"/>
        <v>117.11836357171711</v>
      </c>
      <c r="I355" s="82">
        <f t="shared" si="36"/>
        <v>3.1808765282828944</v>
      </c>
      <c r="J355" s="82">
        <f t="shared" si="37"/>
        <v>3.1808765282828944</v>
      </c>
      <c r="K355" s="82">
        <f t="shared" si="38"/>
        <v>10.117975488181038</v>
      </c>
      <c r="L355" s="83">
        <f t="shared" si="39"/>
        <v>2.6441368421269804E-2</v>
      </c>
    </row>
    <row r="356" spans="4:12" x14ac:dyDescent="0.3">
      <c r="D356" s="68">
        <v>43978</v>
      </c>
      <c r="E356" s="87">
        <v>124.53783420000001</v>
      </c>
      <c r="F356" s="20">
        <f t="shared" si="40"/>
        <v>121.70496490850924</v>
      </c>
      <c r="G356" s="82">
        <f t="shared" si="41"/>
        <v>1.1561676193157442</v>
      </c>
      <c r="H356" s="82">
        <f t="shared" si="35"/>
        <v>122.86113252782498</v>
      </c>
      <c r="I356" s="82">
        <f t="shared" si="36"/>
        <v>1.6767016721750281</v>
      </c>
      <c r="J356" s="82">
        <f t="shared" si="37"/>
        <v>1.6767016721750281</v>
      </c>
      <c r="K356" s="82">
        <f t="shared" si="38"/>
        <v>2.8113284974745354</v>
      </c>
      <c r="L356" s="83">
        <f t="shared" si="39"/>
        <v>1.3463391931823301E-2</v>
      </c>
    </row>
    <row r="357" spans="4:12" x14ac:dyDescent="0.3">
      <c r="D357" s="68">
        <v>43979</v>
      </c>
      <c r="E357" s="87">
        <v>126.2043762</v>
      </c>
      <c r="F357" s="20">
        <f t="shared" si="40"/>
        <v>125.7960766954526</v>
      </c>
      <c r="G357" s="82">
        <f t="shared" si="41"/>
        <v>1.4496620360785055</v>
      </c>
      <c r="H357" s="82">
        <f t="shared" si="35"/>
        <v>127.24573873153111</v>
      </c>
      <c r="I357" s="82">
        <f t="shared" si="36"/>
        <v>-1.0413625315311066</v>
      </c>
      <c r="J357" s="82">
        <f t="shared" si="37"/>
        <v>1.0413625315311066</v>
      </c>
      <c r="K357" s="82">
        <f t="shared" si="38"/>
        <v>1.0844359220768749</v>
      </c>
      <c r="L357" s="83">
        <f t="shared" si="39"/>
        <v>8.2513979537510405E-3</v>
      </c>
    </row>
    <row r="358" spans="4:12" x14ac:dyDescent="0.3">
      <c r="D358" s="68">
        <v>43980</v>
      </c>
      <c r="E358" s="87">
        <v>128.29476930000001</v>
      </c>
      <c r="F358" s="20">
        <f t="shared" si="40"/>
        <v>127.78218444886281</v>
      </c>
      <c r="G358" s="82">
        <f t="shared" si="41"/>
        <v>1.5033066078116759</v>
      </c>
      <c r="H358" s="82">
        <f t="shared" si="35"/>
        <v>129.28549105667449</v>
      </c>
      <c r="I358" s="82">
        <f t="shared" si="36"/>
        <v>-0.99072175667447482</v>
      </c>
      <c r="J358" s="82">
        <f t="shared" si="37"/>
        <v>0.99072175667447482</v>
      </c>
      <c r="K358" s="82">
        <f t="shared" si="38"/>
        <v>0.98152959914815729</v>
      </c>
      <c r="L358" s="83">
        <f t="shared" si="39"/>
        <v>7.7222303144550315E-3</v>
      </c>
    </row>
    <row r="359" spans="4:12" x14ac:dyDescent="0.3">
      <c r="D359" s="68">
        <v>43983</v>
      </c>
      <c r="E359" s="87">
        <v>131.67604059999999</v>
      </c>
      <c r="F359" s="20">
        <f t="shared" si="40"/>
        <v>130.17366884624937</v>
      </c>
      <c r="G359" s="82">
        <f t="shared" si="41"/>
        <v>1.5921243867691646</v>
      </c>
      <c r="H359" s="82">
        <f t="shared" si="35"/>
        <v>131.76579323301854</v>
      </c>
      <c r="I359" s="82">
        <f t="shared" si="36"/>
        <v>-8.9752633018548522E-2</v>
      </c>
      <c r="J359" s="82">
        <f t="shared" si="37"/>
        <v>8.9752633018548522E-2</v>
      </c>
      <c r="K359" s="82">
        <f t="shared" si="38"/>
        <v>8.0555351337622469E-3</v>
      </c>
      <c r="L359" s="83">
        <f t="shared" si="39"/>
        <v>6.8161703989259024E-4</v>
      </c>
    </row>
    <row r="360" spans="4:12" x14ac:dyDescent="0.3">
      <c r="D360" s="68">
        <v>43984</v>
      </c>
      <c r="E360" s="87">
        <v>130.2792206</v>
      </c>
      <c r="F360" s="20">
        <f t="shared" si="40"/>
        <v>132.67037610941534</v>
      </c>
      <c r="G360" s="82">
        <f t="shared" si="41"/>
        <v>1.6825826744088455</v>
      </c>
      <c r="H360" s="82">
        <f t="shared" si="35"/>
        <v>134.35295878382419</v>
      </c>
      <c r="I360" s="82">
        <f t="shared" si="36"/>
        <v>-4.0737381838241902</v>
      </c>
      <c r="J360" s="82">
        <f t="shared" si="37"/>
        <v>4.0737381838241902</v>
      </c>
      <c r="K360" s="82">
        <f t="shared" si="38"/>
        <v>16.59534279034721</v>
      </c>
      <c r="L360" s="83">
        <f t="shared" si="39"/>
        <v>3.1269285808301725E-2</v>
      </c>
    </row>
    <row r="361" spans="4:12" x14ac:dyDescent="0.3">
      <c r="D361" s="68">
        <v>43985</v>
      </c>
      <c r="E361" s="87">
        <v>136.7912445</v>
      </c>
      <c r="F361" s="20">
        <f t="shared" si="40"/>
        <v>132.92769151952709</v>
      </c>
      <c r="G361" s="82">
        <f t="shared" si="41"/>
        <v>1.5400559479791354</v>
      </c>
      <c r="H361" s="82">
        <f t="shared" si="35"/>
        <v>134.46774746750623</v>
      </c>
      <c r="I361" s="82">
        <f t="shared" si="36"/>
        <v>2.3234970324937763</v>
      </c>
      <c r="J361" s="82">
        <f t="shared" si="37"/>
        <v>2.3234970324937763</v>
      </c>
      <c r="K361" s="82">
        <f t="shared" si="38"/>
        <v>5.3986384600073842</v>
      </c>
      <c r="L361" s="83">
        <f t="shared" si="39"/>
        <v>1.6985714553490856E-2</v>
      </c>
    </row>
    <row r="362" spans="4:12" x14ac:dyDescent="0.3">
      <c r="D362" s="68">
        <v>43986</v>
      </c>
      <c r="E362" s="87">
        <v>139.20918270000001</v>
      </c>
      <c r="F362" s="20">
        <f t="shared" si="40"/>
        <v>138.50687689838333</v>
      </c>
      <c r="G362" s="82">
        <f t="shared" si="41"/>
        <v>1.9439688910668456</v>
      </c>
      <c r="H362" s="82">
        <f t="shared" si="35"/>
        <v>140.45084578945017</v>
      </c>
      <c r="I362" s="82">
        <f t="shared" si="36"/>
        <v>-1.2416630894501566</v>
      </c>
      <c r="J362" s="82">
        <f t="shared" si="37"/>
        <v>1.2416630894501566</v>
      </c>
      <c r="K362" s="82">
        <f t="shared" si="38"/>
        <v>1.5417272277029075</v>
      </c>
      <c r="L362" s="83">
        <f t="shared" si="39"/>
        <v>8.9194050663021131E-3</v>
      </c>
    </row>
    <row r="363" spans="4:12" x14ac:dyDescent="0.3">
      <c r="D363" s="68">
        <v>43987</v>
      </c>
      <c r="E363" s="87">
        <v>143.70787050000001</v>
      </c>
      <c r="F363" s="20">
        <f t="shared" si="40"/>
        <v>141.6640953728535</v>
      </c>
      <c r="G363" s="82">
        <f t="shared" si="41"/>
        <v>2.065293849407178</v>
      </c>
      <c r="H363" s="82">
        <f t="shared" si="35"/>
        <v>143.72938922226066</v>
      </c>
      <c r="I363" s="82">
        <f t="shared" si="36"/>
        <v>-2.1518722260651657E-2</v>
      </c>
      <c r="J363" s="82">
        <f t="shared" si="37"/>
        <v>2.1518722260651657E-2</v>
      </c>
      <c r="K363" s="82">
        <f t="shared" si="38"/>
        <v>4.6305540773106514E-4</v>
      </c>
      <c r="L363" s="83">
        <f t="shared" si="39"/>
        <v>1.4973934403023287E-4</v>
      </c>
    </row>
    <row r="364" spans="4:12" x14ac:dyDescent="0.3">
      <c r="D364" s="68">
        <v>43990</v>
      </c>
      <c r="E364" s="87">
        <v>141.42480470000001</v>
      </c>
      <c r="F364" s="20">
        <f t="shared" si="40"/>
        <v>144.90349241952578</v>
      </c>
      <c r="G364" s="82">
        <f t="shared" si="41"/>
        <v>2.1827041691336886</v>
      </c>
      <c r="H364" s="82">
        <f t="shared" si="35"/>
        <v>147.08619658865948</v>
      </c>
      <c r="I364" s="82">
        <f t="shared" si="36"/>
        <v>-5.6613918886594661</v>
      </c>
      <c r="J364" s="82">
        <f t="shared" si="37"/>
        <v>5.6613918886594661</v>
      </c>
      <c r="K364" s="82">
        <f t="shared" si="38"/>
        <v>32.051358116979195</v>
      </c>
      <c r="L364" s="83">
        <f t="shared" si="39"/>
        <v>4.0031109823123308E-2</v>
      </c>
    </row>
    <row r="365" spans="4:12" x14ac:dyDescent="0.3">
      <c r="D365" s="68">
        <v>43991</v>
      </c>
      <c r="E365" s="87">
        <v>137.6775208</v>
      </c>
      <c r="F365" s="20">
        <f t="shared" si="40"/>
        <v>142.421511255307</v>
      </c>
      <c r="G365" s="82">
        <f t="shared" si="41"/>
        <v>1.7162356357984416</v>
      </c>
      <c r="H365" s="82">
        <f t="shared" si="35"/>
        <v>144.13774689110545</v>
      </c>
      <c r="I365" s="82">
        <f t="shared" si="36"/>
        <v>-6.4602260911054543</v>
      </c>
      <c r="J365" s="82">
        <f t="shared" si="37"/>
        <v>6.4602260911054543</v>
      </c>
      <c r="K365" s="82">
        <f t="shared" si="38"/>
        <v>41.734521148199654</v>
      </c>
      <c r="L365" s="83">
        <f t="shared" si="39"/>
        <v>4.6922882207401387E-2</v>
      </c>
    </row>
    <row r="366" spans="4:12" x14ac:dyDescent="0.3">
      <c r="D366" s="68">
        <v>43992</v>
      </c>
      <c r="E366" s="87">
        <v>135.83755489999999</v>
      </c>
      <c r="F366" s="20">
        <f t="shared" si="40"/>
        <v>138.68251612863875</v>
      </c>
      <c r="G366" s="82">
        <f t="shared" si="41"/>
        <v>1.1707125595517731</v>
      </c>
      <c r="H366" s="82">
        <f t="shared" si="35"/>
        <v>139.85322868819051</v>
      </c>
      <c r="I366" s="82">
        <f t="shared" si="36"/>
        <v>-4.0156737881905258</v>
      </c>
      <c r="J366" s="82">
        <f t="shared" si="37"/>
        <v>4.0156737881905258</v>
      </c>
      <c r="K366" s="82">
        <f t="shared" si="38"/>
        <v>16.125635973160449</v>
      </c>
      <c r="L366" s="83">
        <f t="shared" si="39"/>
        <v>2.9562323844438739E-2</v>
      </c>
    </row>
    <row r="367" spans="4:12" x14ac:dyDescent="0.3">
      <c r="D367" s="68">
        <v>43993</v>
      </c>
      <c r="E367" s="87">
        <v>125.47225950000001</v>
      </c>
      <c r="F367" s="20">
        <f t="shared" si="40"/>
        <v>134.7010658676414</v>
      </c>
      <c r="G367" s="82">
        <f t="shared" si="41"/>
        <v>0.65549627749686101</v>
      </c>
      <c r="H367" s="82">
        <f t="shared" si="35"/>
        <v>135.35656214513827</v>
      </c>
      <c r="I367" s="82">
        <f t="shared" si="36"/>
        <v>-9.8843026451382627</v>
      </c>
      <c r="J367" s="82">
        <f t="shared" si="37"/>
        <v>9.8843026451382627</v>
      </c>
      <c r="K367" s="82">
        <f t="shared" si="38"/>
        <v>97.69943878068726</v>
      </c>
      <c r="L367" s="83">
        <f t="shared" si="39"/>
        <v>7.8776796437130092E-2</v>
      </c>
    </row>
    <row r="368" spans="4:12" x14ac:dyDescent="0.3">
      <c r="D368" s="68">
        <v>43994</v>
      </c>
      <c r="E368" s="87">
        <v>126.4355927</v>
      </c>
      <c r="F368" s="20">
        <f t="shared" si="40"/>
        <v>126.18932316199749</v>
      </c>
      <c r="G368" s="82">
        <f t="shared" si="41"/>
        <v>-0.26122762081721629</v>
      </c>
      <c r="H368" s="82">
        <f t="shared" si="35"/>
        <v>125.92809554118027</v>
      </c>
      <c r="I368" s="82">
        <f t="shared" si="36"/>
        <v>0.50749715881973145</v>
      </c>
      <c r="J368" s="82">
        <f t="shared" si="37"/>
        <v>0.50749715881973145</v>
      </c>
      <c r="K368" s="82">
        <f t="shared" si="38"/>
        <v>0.25755336621009972</v>
      </c>
      <c r="L368" s="83">
        <f t="shared" si="39"/>
        <v>4.0138789084802661E-3</v>
      </c>
    </row>
    <row r="369" spans="4:12" x14ac:dyDescent="0.3">
      <c r="D369" s="68">
        <v>43997</v>
      </c>
      <c r="E369" s="87">
        <v>128.11175539999999</v>
      </c>
      <c r="F369" s="20">
        <f t="shared" si="40"/>
        <v>126.56184314334622</v>
      </c>
      <c r="G369" s="82">
        <f t="shared" si="41"/>
        <v>-0.19785286060062157</v>
      </c>
      <c r="H369" s="82">
        <f t="shared" si="35"/>
        <v>126.3639902827456</v>
      </c>
      <c r="I369" s="82">
        <f t="shared" si="36"/>
        <v>1.7477651172543887</v>
      </c>
      <c r="J369" s="82">
        <f t="shared" si="37"/>
        <v>1.7477651172543887</v>
      </c>
      <c r="K369" s="82">
        <f t="shared" si="38"/>
        <v>3.054682905091247</v>
      </c>
      <c r="L369" s="83">
        <f t="shared" si="39"/>
        <v>1.3642503857646687E-2</v>
      </c>
    </row>
    <row r="370" spans="4:12" x14ac:dyDescent="0.3">
      <c r="D370" s="68">
        <v>43998</v>
      </c>
      <c r="E370" s="87">
        <v>129.79756159999999</v>
      </c>
      <c r="F370" s="20">
        <f t="shared" si="40"/>
        <v>128.29063435151949</v>
      </c>
      <c r="G370" s="82">
        <f t="shared" si="41"/>
        <v>-5.1884537232331218E-3</v>
      </c>
      <c r="H370" s="82">
        <f t="shared" si="35"/>
        <v>128.28544589779625</v>
      </c>
      <c r="I370" s="82">
        <f t="shared" si="36"/>
        <v>1.5121157022037437</v>
      </c>
      <c r="J370" s="82">
        <f t="shared" si="37"/>
        <v>1.5121157022037437</v>
      </c>
      <c r="K370" s="82">
        <f t="shared" si="38"/>
        <v>2.286493896851121</v>
      </c>
      <c r="L370" s="83">
        <f t="shared" si="39"/>
        <v>1.1649800532183062E-2</v>
      </c>
    </row>
    <row r="371" spans="4:12" x14ac:dyDescent="0.3">
      <c r="D371" s="68">
        <v>43999</v>
      </c>
      <c r="E371" s="87">
        <v>130.38519289999999</v>
      </c>
      <c r="F371" s="20">
        <f t="shared" si="40"/>
        <v>129.91093709702142</v>
      </c>
      <c r="G371" s="82">
        <f t="shared" si="41"/>
        <v>0.15736066619928329</v>
      </c>
      <c r="H371" s="82">
        <f t="shared" si="35"/>
        <v>130.0682977632207</v>
      </c>
      <c r="I371" s="82">
        <f t="shared" si="36"/>
        <v>0.31689513677929426</v>
      </c>
      <c r="J371" s="82">
        <f t="shared" si="37"/>
        <v>0.31689513677929426</v>
      </c>
      <c r="K371" s="82">
        <f t="shared" si="38"/>
        <v>0.10042252771436762</v>
      </c>
      <c r="L371" s="83">
        <f t="shared" si="39"/>
        <v>2.430453410628764E-3</v>
      </c>
    </row>
    <row r="372" spans="4:12" x14ac:dyDescent="0.3">
      <c r="D372" s="68">
        <v>44000</v>
      </c>
      <c r="E372" s="87">
        <v>129.8264618</v>
      </c>
      <c r="F372" s="20">
        <f t="shared" si="40"/>
        <v>130.39933521295941</v>
      </c>
      <c r="G372" s="82">
        <f t="shared" si="41"/>
        <v>0.19046441117315469</v>
      </c>
      <c r="H372" s="82">
        <f t="shared" si="35"/>
        <v>130.58979962413258</v>
      </c>
      <c r="I372" s="82">
        <f t="shared" si="36"/>
        <v>-0.76333782413257723</v>
      </c>
      <c r="J372" s="82">
        <f t="shared" si="37"/>
        <v>0.76333782413257723</v>
      </c>
      <c r="K372" s="82">
        <f t="shared" si="38"/>
        <v>0.5826846337514574</v>
      </c>
      <c r="L372" s="83">
        <f t="shared" si="39"/>
        <v>5.8796782531785607E-3</v>
      </c>
    </row>
    <row r="373" spans="4:12" x14ac:dyDescent="0.3">
      <c r="D373" s="68">
        <v>44001</v>
      </c>
      <c r="E373" s="87">
        <v>127.1484451</v>
      </c>
      <c r="F373" s="20">
        <f t="shared" si="40"/>
        <v>129.44322998893855</v>
      </c>
      <c r="G373" s="82">
        <f t="shared" si="41"/>
        <v>7.580744765375326E-2</v>
      </c>
      <c r="H373" s="82">
        <f t="shared" si="35"/>
        <v>129.5190374365923</v>
      </c>
      <c r="I373" s="82">
        <f t="shared" si="36"/>
        <v>-2.3705923365922956</v>
      </c>
      <c r="J373" s="82">
        <f t="shared" si="37"/>
        <v>2.3705923365922956</v>
      </c>
      <c r="K373" s="82">
        <f t="shared" si="38"/>
        <v>5.6197080263101196</v>
      </c>
      <c r="L373" s="83">
        <f t="shared" si="39"/>
        <v>1.8644288844648211E-2</v>
      </c>
    </row>
    <row r="374" spans="4:12" x14ac:dyDescent="0.3">
      <c r="D374" s="68">
        <v>44004</v>
      </c>
      <c r="E374" s="87">
        <v>128.59341430000001</v>
      </c>
      <c r="F374" s="20">
        <f t="shared" si="40"/>
        <v>127.49808489812301</v>
      </c>
      <c r="G374" s="82">
        <f t="shared" si="41"/>
        <v>-0.12628780619317642</v>
      </c>
      <c r="H374" s="82">
        <f t="shared" si="35"/>
        <v>127.37179709192984</v>
      </c>
      <c r="I374" s="82">
        <f t="shared" si="36"/>
        <v>1.221617208070171</v>
      </c>
      <c r="J374" s="82">
        <f t="shared" si="37"/>
        <v>1.221617208070171</v>
      </c>
      <c r="K374" s="82">
        <f t="shared" si="38"/>
        <v>1.4923486030531596</v>
      </c>
      <c r="L374" s="83">
        <f t="shared" si="39"/>
        <v>9.4998426997219172E-3</v>
      </c>
    </row>
    <row r="375" spans="4:12" x14ac:dyDescent="0.3">
      <c r="D375" s="68">
        <v>44005</v>
      </c>
      <c r="E375" s="87">
        <v>131.9072266</v>
      </c>
      <c r="F375" s="20">
        <f t="shared" si="40"/>
        <v>129.15514651504549</v>
      </c>
      <c r="G375" s="82">
        <f t="shared" si="41"/>
        <v>5.2047136118388862E-2</v>
      </c>
      <c r="H375" s="82">
        <f t="shared" si="35"/>
        <v>129.20719365116386</v>
      </c>
      <c r="I375" s="82">
        <f t="shared" si="36"/>
        <v>2.7000329488361388</v>
      </c>
      <c r="J375" s="82">
        <f t="shared" si="37"/>
        <v>2.7000329488361388</v>
      </c>
      <c r="K375" s="82">
        <f t="shared" si="38"/>
        <v>7.2901779248007754</v>
      </c>
      <c r="L375" s="83">
        <f t="shared" si="39"/>
        <v>2.0469181396890492E-2</v>
      </c>
    </row>
    <row r="376" spans="4:12" x14ac:dyDescent="0.3">
      <c r="D376" s="68">
        <v>44006</v>
      </c>
      <c r="E376" s="87">
        <v>127.17733</v>
      </c>
      <c r="F376" s="20">
        <f t="shared" si="40"/>
        <v>131.00288498889469</v>
      </c>
      <c r="G376" s="82">
        <f t="shared" si="41"/>
        <v>0.23161626989147049</v>
      </c>
      <c r="H376" s="82">
        <f t="shared" si="35"/>
        <v>131.23450125878617</v>
      </c>
      <c r="I376" s="82">
        <f t="shared" si="36"/>
        <v>-4.0571712587861697</v>
      </c>
      <c r="J376" s="82">
        <f t="shared" si="37"/>
        <v>4.0571712587861697</v>
      </c>
      <c r="K376" s="82">
        <f t="shared" si="38"/>
        <v>16.460638623120552</v>
      </c>
      <c r="L376" s="83">
        <f t="shared" si="39"/>
        <v>3.1901686084982048E-2</v>
      </c>
    </row>
    <row r="377" spans="4:12" x14ac:dyDescent="0.3">
      <c r="D377" s="68">
        <v>44007</v>
      </c>
      <c r="E377" s="87">
        <v>130.75123600000001</v>
      </c>
      <c r="F377" s="20">
        <f t="shared" si="40"/>
        <v>128.07740421591319</v>
      </c>
      <c r="G377" s="82">
        <f t="shared" si="41"/>
        <v>-8.4093434395826672E-2</v>
      </c>
      <c r="H377" s="82">
        <f t="shared" si="35"/>
        <v>127.99331078151737</v>
      </c>
      <c r="I377" s="82">
        <f t="shared" si="36"/>
        <v>2.7579252184826402</v>
      </c>
      <c r="J377" s="82">
        <f t="shared" si="37"/>
        <v>2.7579252184826402</v>
      </c>
      <c r="K377" s="82">
        <f t="shared" si="38"/>
        <v>7.6061515107425182</v>
      </c>
      <c r="L377" s="83">
        <f t="shared" si="39"/>
        <v>2.1092918911165322E-2</v>
      </c>
    </row>
    <row r="378" spans="4:12" x14ac:dyDescent="0.3">
      <c r="D378" s="68">
        <v>44008</v>
      </c>
      <c r="E378" s="87">
        <v>125.2314224</v>
      </c>
      <c r="F378" s="20">
        <f t="shared" si="40"/>
        <v>129.57999853248333</v>
      </c>
      <c r="G378" s="82">
        <f t="shared" si="41"/>
        <v>7.4575340700769932E-2</v>
      </c>
      <c r="H378" s="82">
        <f t="shared" si="35"/>
        <v>129.65457387318409</v>
      </c>
      <c r="I378" s="82">
        <f t="shared" si="36"/>
        <v>-4.4231514731840917</v>
      </c>
      <c r="J378" s="82">
        <f t="shared" si="37"/>
        <v>4.4231514731840917</v>
      </c>
      <c r="K378" s="82">
        <f t="shared" si="38"/>
        <v>19.564268954730601</v>
      </c>
      <c r="L378" s="83">
        <f t="shared" si="39"/>
        <v>3.5319821402779915E-2</v>
      </c>
    </row>
    <row r="379" spans="4:12" x14ac:dyDescent="0.3">
      <c r="D379" s="68">
        <v>44011</v>
      </c>
      <c r="E379" s="87">
        <v>125.5204315</v>
      </c>
      <c r="F379" s="20">
        <f t="shared" si="40"/>
        <v>125.34888449256063</v>
      </c>
      <c r="G379" s="82">
        <f t="shared" si="41"/>
        <v>-0.35599359736157721</v>
      </c>
      <c r="H379" s="82">
        <f t="shared" si="35"/>
        <v>124.99289089519905</v>
      </c>
      <c r="I379" s="82">
        <f t="shared" si="36"/>
        <v>0.52754060480094722</v>
      </c>
      <c r="J379" s="82">
        <f t="shared" si="37"/>
        <v>0.52754060480094722</v>
      </c>
      <c r="K379" s="82">
        <f t="shared" si="38"/>
        <v>0.27829908971374917</v>
      </c>
      <c r="L379" s="83">
        <f t="shared" si="39"/>
        <v>4.2028265717119302E-3</v>
      </c>
    </row>
    <row r="380" spans="4:12" x14ac:dyDescent="0.3">
      <c r="D380" s="68">
        <v>44012</v>
      </c>
      <c r="E380" s="87">
        <v>126.8498077</v>
      </c>
      <c r="F380" s="20">
        <f t="shared" si="40"/>
        <v>125.50151186211075</v>
      </c>
      <c r="G380" s="82">
        <f t="shared" si="41"/>
        <v>-0.30513150067040778</v>
      </c>
      <c r="H380" s="82">
        <f t="shared" si="35"/>
        <v>125.19638036144033</v>
      </c>
      <c r="I380" s="82">
        <f t="shared" si="36"/>
        <v>1.6534273385596663</v>
      </c>
      <c r="J380" s="82">
        <f t="shared" si="37"/>
        <v>1.6534273385596663</v>
      </c>
      <c r="K380" s="82">
        <f t="shared" si="38"/>
        <v>2.7338219638965011</v>
      </c>
      <c r="L380" s="83">
        <f t="shared" si="39"/>
        <v>1.3034527750093438E-2</v>
      </c>
    </row>
    <row r="381" spans="4:12" x14ac:dyDescent="0.3">
      <c r="D381" s="68">
        <v>44013</v>
      </c>
      <c r="E381" s="87">
        <v>128.20809940000001</v>
      </c>
      <c r="F381" s="20">
        <f t="shared" si="40"/>
        <v>126.87736083946368</v>
      </c>
      <c r="G381" s="82">
        <f t="shared" si="41"/>
        <v>-0.13703345286807397</v>
      </c>
      <c r="H381" s="82">
        <f t="shared" si="35"/>
        <v>126.74032738659561</v>
      </c>
      <c r="I381" s="82">
        <f t="shared" si="36"/>
        <v>1.4677720134043994</v>
      </c>
      <c r="J381" s="82">
        <f t="shared" si="37"/>
        <v>1.4677720134043994</v>
      </c>
      <c r="K381" s="82">
        <f t="shared" si="38"/>
        <v>2.1543546833332043</v>
      </c>
      <c r="L381" s="83">
        <f t="shared" si="39"/>
        <v>1.1448356385231614E-2</v>
      </c>
    </row>
    <row r="382" spans="4:12" x14ac:dyDescent="0.3">
      <c r="D382" s="68">
        <v>44014</v>
      </c>
      <c r="E382" s="87">
        <v>132.0998993</v>
      </c>
      <c r="F382" s="20">
        <f t="shared" si="40"/>
        <v>128.87683261770556</v>
      </c>
      <c r="G382" s="82">
        <f t="shared" si="41"/>
        <v>7.6617070242921748E-2</v>
      </c>
      <c r="H382" s="82">
        <f t="shared" si="35"/>
        <v>128.95344968794848</v>
      </c>
      <c r="I382" s="82">
        <f t="shared" si="36"/>
        <v>3.1464496120515264</v>
      </c>
      <c r="J382" s="82">
        <f t="shared" si="37"/>
        <v>3.1464496120515264</v>
      </c>
      <c r="K382" s="82">
        <f t="shared" si="38"/>
        <v>9.9001451611792017</v>
      </c>
      <c r="L382" s="83">
        <f t="shared" si="39"/>
        <v>2.3818713176350818E-2</v>
      </c>
    </row>
    <row r="383" spans="4:12" x14ac:dyDescent="0.3">
      <c r="D383" s="68">
        <v>44018</v>
      </c>
      <c r="E383" s="87">
        <v>135.04763790000001</v>
      </c>
      <c r="F383" s="20">
        <f t="shared" si="40"/>
        <v>132.75074067619434</v>
      </c>
      <c r="G383" s="82">
        <f t="shared" si="41"/>
        <v>0.45634616906750758</v>
      </c>
      <c r="H383" s="82">
        <f t="shared" si="35"/>
        <v>133.20708684526184</v>
      </c>
      <c r="I383" s="82">
        <f t="shared" si="36"/>
        <v>1.8405510547381709</v>
      </c>
      <c r="J383" s="82">
        <f t="shared" si="37"/>
        <v>1.8405510547381709</v>
      </c>
      <c r="K383" s="82">
        <f t="shared" si="38"/>
        <v>3.3876281850977934</v>
      </c>
      <c r="L383" s="83">
        <f t="shared" si="39"/>
        <v>1.3628902240415793E-2</v>
      </c>
    </row>
    <row r="384" spans="4:12" x14ac:dyDescent="0.3">
      <c r="D384" s="68">
        <v>44019</v>
      </c>
      <c r="E384" s="87">
        <v>130.26956179999999</v>
      </c>
      <c r="F384" s="20">
        <f t="shared" si="40"/>
        <v>134.45709961525401</v>
      </c>
      <c r="G384" s="82">
        <f t="shared" si="41"/>
        <v>0.58134744606672373</v>
      </c>
      <c r="H384" s="82">
        <f t="shared" si="35"/>
        <v>135.03844706132074</v>
      </c>
      <c r="I384" s="82">
        <f t="shared" si="36"/>
        <v>-4.7688852613207473</v>
      </c>
      <c r="J384" s="82">
        <f t="shared" si="37"/>
        <v>4.7688852613207473</v>
      </c>
      <c r="K384" s="82">
        <f t="shared" si="38"/>
        <v>22.742266635642252</v>
      </c>
      <c r="L384" s="83">
        <f t="shared" si="39"/>
        <v>3.6607824540335163E-2</v>
      </c>
    </row>
    <row r="385" spans="4:12" x14ac:dyDescent="0.3">
      <c r="D385" s="68">
        <v>44020</v>
      </c>
      <c r="E385" s="87">
        <v>130.03839110000001</v>
      </c>
      <c r="F385" s="20">
        <f t="shared" si="40"/>
        <v>130.6884056168534</v>
      </c>
      <c r="G385" s="82">
        <f t="shared" si="41"/>
        <v>0.14634330161999065</v>
      </c>
      <c r="H385" s="82">
        <f t="shared" ref="H385:H448" si="42">F385+G385</f>
        <v>130.83474891847339</v>
      </c>
      <c r="I385" s="82">
        <f t="shared" si="36"/>
        <v>-0.79635781847338194</v>
      </c>
      <c r="J385" s="82">
        <f t="shared" si="37"/>
        <v>0.79635781847338194</v>
      </c>
      <c r="K385" s="82">
        <f t="shared" si="38"/>
        <v>0.6341857750436839</v>
      </c>
      <c r="L385" s="83">
        <f t="shared" si="39"/>
        <v>6.1240208505884989E-3</v>
      </c>
    </row>
    <row r="386" spans="4:12" x14ac:dyDescent="0.3">
      <c r="D386" s="68">
        <v>44021</v>
      </c>
      <c r="E386" s="87">
        <v>128.6319427</v>
      </c>
      <c r="F386" s="20">
        <f t="shared" si="40"/>
        <v>129.874176061296</v>
      </c>
      <c r="G386" s="82">
        <f t="shared" si="41"/>
        <v>5.0286015902251222E-2</v>
      </c>
      <c r="H386" s="82">
        <f t="shared" si="42"/>
        <v>129.92446207719826</v>
      </c>
      <c r="I386" s="82">
        <f t="shared" si="36"/>
        <v>-1.2925193771982606</v>
      </c>
      <c r="J386" s="82">
        <f t="shared" si="37"/>
        <v>1.2925193771982606</v>
      </c>
      <c r="K386" s="82">
        <f t="shared" si="38"/>
        <v>1.6706063404329794</v>
      </c>
      <c r="L386" s="83">
        <f t="shared" si="39"/>
        <v>1.0048199149201379E-2</v>
      </c>
    </row>
    <row r="387" spans="4:12" x14ac:dyDescent="0.3">
      <c r="D387" s="68">
        <v>44022</v>
      </c>
      <c r="E387" s="87">
        <v>128.7957001</v>
      </c>
      <c r="F387" s="20">
        <f t="shared" si="40"/>
        <v>128.70492299272183</v>
      </c>
      <c r="G387" s="82">
        <f t="shared" si="41"/>
        <v>-7.1667892545390355E-2</v>
      </c>
      <c r="H387" s="82">
        <f t="shared" si="42"/>
        <v>128.63325510017646</v>
      </c>
      <c r="I387" s="82">
        <f t="shared" si="36"/>
        <v>0.1624449998235491</v>
      </c>
      <c r="J387" s="82">
        <f t="shared" si="37"/>
        <v>0.1624449998235491</v>
      </c>
      <c r="K387" s="82">
        <f t="shared" si="38"/>
        <v>2.6388377967672867E-2</v>
      </c>
      <c r="L387" s="83">
        <f t="shared" si="39"/>
        <v>1.2612610490678104E-3</v>
      </c>
    </row>
    <row r="388" spans="4:12" x14ac:dyDescent="0.3">
      <c r="D388" s="68">
        <v>44025</v>
      </c>
      <c r="E388" s="87">
        <v>130.18287659999999</v>
      </c>
      <c r="F388" s="20">
        <f t="shared" si="40"/>
        <v>129.01580108596369</v>
      </c>
      <c r="G388" s="82">
        <f t="shared" si="41"/>
        <v>-3.3413293966665918E-2</v>
      </c>
      <c r="H388" s="82">
        <f t="shared" si="42"/>
        <v>128.98238779199701</v>
      </c>
      <c r="I388" s="82">
        <f t="shared" ref="I388:I451" si="43">E388-H388</f>
        <v>1.200488808002973</v>
      </c>
      <c r="J388" s="82">
        <f t="shared" ref="J388:J451" si="44">ABS(I388)</f>
        <v>1.200488808002973</v>
      </c>
      <c r="K388" s="82">
        <f t="shared" ref="K388:K451" si="45">I388^2</f>
        <v>1.4411733781403988</v>
      </c>
      <c r="L388" s="83">
        <f t="shared" ref="L388:L451" si="46">J388/E388</f>
        <v>9.2215569309594837E-3</v>
      </c>
    </row>
    <row r="389" spans="4:12" x14ac:dyDescent="0.3">
      <c r="D389" s="68">
        <v>44026</v>
      </c>
      <c r="E389" s="87">
        <v>129.53746029999999</v>
      </c>
      <c r="F389" s="20">
        <f t="shared" ref="F389:F452" si="47">alpha*(E389)+(1-alpha)*(E388+G388)</f>
        <v>130.02706270482665</v>
      </c>
      <c r="G389" s="82">
        <f t="shared" ref="G389:G452" si="48">beta*(F389-F388)+(1-beta)*G388</f>
        <v>7.1054197316296697E-2</v>
      </c>
      <c r="H389" s="82">
        <f t="shared" si="42"/>
        <v>130.09811690214295</v>
      </c>
      <c r="I389" s="82">
        <f t="shared" si="43"/>
        <v>-0.56065660214295576</v>
      </c>
      <c r="J389" s="82">
        <f t="shared" si="44"/>
        <v>0.56065660214295576</v>
      </c>
      <c r="K389" s="82">
        <f t="shared" si="45"/>
        <v>0.31433582552648459</v>
      </c>
      <c r="L389" s="83">
        <f t="shared" si="46"/>
        <v>4.3281426148429423E-3</v>
      </c>
    </row>
    <row r="390" spans="4:12" x14ac:dyDescent="0.3">
      <c r="D390" s="68">
        <v>44027</v>
      </c>
      <c r="E390" s="87">
        <v>133.28477480000001</v>
      </c>
      <c r="F390" s="20">
        <f t="shared" si="47"/>
        <v>130.34376655785303</v>
      </c>
      <c r="G390" s="82">
        <f t="shared" si="48"/>
        <v>9.5619162887305265E-2</v>
      </c>
      <c r="H390" s="82">
        <f t="shared" si="42"/>
        <v>130.43938572074035</v>
      </c>
      <c r="I390" s="82">
        <f t="shared" si="43"/>
        <v>2.845389079259661</v>
      </c>
      <c r="J390" s="82">
        <f t="shared" si="44"/>
        <v>2.845389079259661</v>
      </c>
      <c r="K390" s="82">
        <f t="shared" si="45"/>
        <v>8.0962390123701411</v>
      </c>
      <c r="L390" s="83">
        <f t="shared" si="46"/>
        <v>2.134819287146112E-2</v>
      </c>
    </row>
    <row r="391" spans="4:12" x14ac:dyDescent="0.3">
      <c r="D391" s="68">
        <v>44028</v>
      </c>
      <c r="E391" s="87">
        <v>131.4351959</v>
      </c>
      <c r="F391" s="20">
        <f t="shared" si="47"/>
        <v>132.99135435030988</v>
      </c>
      <c r="G391" s="82">
        <f t="shared" si="48"/>
        <v>0.35081602584425936</v>
      </c>
      <c r="H391" s="82">
        <f t="shared" si="42"/>
        <v>133.34217037615414</v>
      </c>
      <c r="I391" s="82">
        <f t="shared" si="43"/>
        <v>-1.9069744761541472</v>
      </c>
      <c r="J391" s="82">
        <f t="shared" si="44"/>
        <v>1.9069744761541472</v>
      </c>
      <c r="K391" s="82">
        <f t="shared" si="45"/>
        <v>3.6365516527033841</v>
      </c>
      <c r="L391" s="83">
        <f t="shared" si="46"/>
        <v>1.4508857107079848E-2</v>
      </c>
    </row>
    <row r="392" spans="4:12" x14ac:dyDescent="0.3">
      <c r="D392" s="68">
        <v>44029</v>
      </c>
      <c r="E392" s="87">
        <v>131.27145390000001</v>
      </c>
      <c r="F392" s="20">
        <f t="shared" si="47"/>
        <v>131.68310032067541</v>
      </c>
      <c r="G392" s="82">
        <f t="shared" si="48"/>
        <v>0.18490902029638653</v>
      </c>
      <c r="H392" s="82">
        <f t="shared" si="42"/>
        <v>131.86800934097178</v>
      </c>
      <c r="I392" s="82">
        <f t="shared" si="43"/>
        <v>-0.59655544097176971</v>
      </c>
      <c r="J392" s="82">
        <f t="shared" si="44"/>
        <v>0.59655544097176971</v>
      </c>
      <c r="K392" s="82">
        <f t="shared" si="45"/>
        <v>0.35587839415302264</v>
      </c>
      <c r="L392" s="83">
        <f t="shared" si="46"/>
        <v>4.5444414855511069E-3</v>
      </c>
    </row>
    <row r="393" spans="4:12" x14ac:dyDescent="0.3">
      <c r="D393" s="68">
        <v>44032</v>
      </c>
      <c r="E393" s="87">
        <v>133.67973330000001</v>
      </c>
      <c r="F393" s="20">
        <f t="shared" si="47"/>
        <v>131.90103699623711</v>
      </c>
      <c r="G393" s="82">
        <f t="shared" si="48"/>
        <v>0.18821178582291814</v>
      </c>
      <c r="H393" s="82">
        <f t="shared" si="42"/>
        <v>132.08924878206003</v>
      </c>
      <c r="I393" s="82">
        <f t="shared" si="43"/>
        <v>1.5904845179399842</v>
      </c>
      <c r="J393" s="82">
        <f t="shared" si="44"/>
        <v>1.5904845179399842</v>
      </c>
      <c r="K393" s="82">
        <f t="shared" si="45"/>
        <v>2.5296410018067839</v>
      </c>
      <c r="L393" s="83">
        <f t="shared" si="46"/>
        <v>1.1897723601607336E-2</v>
      </c>
    </row>
    <row r="394" spans="4:12" x14ac:dyDescent="0.3">
      <c r="D394" s="68">
        <v>44033</v>
      </c>
      <c r="E394" s="87">
        <v>136.7912445</v>
      </c>
      <c r="F394" s="20">
        <f t="shared" si="47"/>
        <v>134.45260496865833</v>
      </c>
      <c r="G394" s="82">
        <f t="shared" si="48"/>
        <v>0.4245474044827488</v>
      </c>
      <c r="H394" s="82">
        <f t="shared" si="42"/>
        <v>134.87715237314109</v>
      </c>
      <c r="I394" s="82">
        <f t="shared" si="43"/>
        <v>1.9140921268589182</v>
      </c>
      <c r="J394" s="82">
        <f t="shared" si="44"/>
        <v>1.9140921268589182</v>
      </c>
      <c r="K394" s="82">
        <f t="shared" si="45"/>
        <v>3.6637486701032969</v>
      </c>
      <c r="L394" s="83">
        <f t="shared" si="46"/>
        <v>1.399279708182579E-2</v>
      </c>
    </row>
    <row r="395" spans="4:12" x14ac:dyDescent="0.3">
      <c r="D395" s="68">
        <v>44034</v>
      </c>
      <c r="E395" s="87">
        <v>137.4944611</v>
      </c>
      <c r="F395" s="20">
        <f t="shared" si="47"/>
        <v>137.27152574358621</v>
      </c>
      <c r="G395" s="82">
        <f t="shared" si="48"/>
        <v>0.6639847415272615</v>
      </c>
      <c r="H395" s="82">
        <f t="shared" si="42"/>
        <v>137.93551048511347</v>
      </c>
      <c r="I395" s="82">
        <f t="shared" si="43"/>
        <v>-0.44104938511347314</v>
      </c>
      <c r="J395" s="82">
        <f t="shared" si="44"/>
        <v>0.44104938511347314</v>
      </c>
      <c r="K395" s="82">
        <f t="shared" si="45"/>
        <v>0.19452456010897273</v>
      </c>
      <c r="L395" s="83">
        <f t="shared" si="46"/>
        <v>3.207761109683517E-3</v>
      </c>
    </row>
    <row r="396" spans="4:12" x14ac:dyDescent="0.3">
      <c r="D396" s="68">
        <v>44035</v>
      </c>
      <c r="E396" s="87">
        <v>134.7490234</v>
      </c>
      <c r="F396" s="20">
        <f t="shared" si="47"/>
        <v>137.47656135322183</v>
      </c>
      <c r="G396" s="82">
        <f t="shared" si="48"/>
        <v>0.61808982833809689</v>
      </c>
      <c r="H396" s="82">
        <f t="shared" si="42"/>
        <v>138.09465118155993</v>
      </c>
      <c r="I396" s="82">
        <f t="shared" si="43"/>
        <v>-3.3456277815599265</v>
      </c>
      <c r="J396" s="82">
        <f t="shared" si="44"/>
        <v>3.3456277815599265</v>
      </c>
      <c r="K396" s="82">
        <f t="shared" si="45"/>
        <v>11.193225252745595</v>
      </c>
      <c r="L396" s="83">
        <f t="shared" si="46"/>
        <v>2.4828586487254101E-2</v>
      </c>
    </row>
    <row r="397" spans="4:12" x14ac:dyDescent="0.3">
      <c r="D397" s="68">
        <v>44036</v>
      </c>
      <c r="E397" s="87">
        <v>134.14212040000001</v>
      </c>
      <c r="F397" s="20">
        <f t="shared" si="47"/>
        <v>135.12211466267047</v>
      </c>
      <c r="G397" s="82">
        <f t="shared" si="48"/>
        <v>0.32083617644915163</v>
      </c>
      <c r="H397" s="82">
        <f t="shared" si="42"/>
        <v>135.44295083911962</v>
      </c>
      <c r="I397" s="82">
        <f t="shared" si="43"/>
        <v>-1.3008304391196077</v>
      </c>
      <c r="J397" s="82">
        <f t="shared" si="44"/>
        <v>1.3008304391196077</v>
      </c>
      <c r="K397" s="82">
        <f t="shared" si="45"/>
        <v>1.6921598313401114</v>
      </c>
      <c r="L397" s="83">
        <f t="shared" si="46"/>
        <v>9.6974047766700405E-3</v>
      </c>
    </row>
    <row r="398" spans="4:12" x14ac:dyDescent="0.3">
      <c r="D398" s="68">
        <v>44039</v>
      </c>
      <c r="E398" s="87">
        <v>135.7990265</v>
      </c>
      <c r="F398" s="20">
        <f t="shared" si="47"/>
        <v>134.73017056115935</v>
      </c>
      <c r="G398" s="82">
        <f t="shared" si="48"/>
        <v>0.24955814865312503</v>
      </c>
      <c r="H398" s="82">
        <f t="shared" si="42"/>
        <v>134.97972870981249</v>
      </c>
      <c r="I398" s="82">
        <f t="shared" si="43"/>
        <v>0.81929779018750537</v>
      </c>
      <c r="J398" s="82">
        <f t="shared" si="44"/>
        <v>0.81929779018750537</v>
      </c>
      <c r="K398" s="82">
        <f t="shared" si="45"/>
        <v>0.67124886900612957</v>
      </c>
      <c r="L398" s="83">
        <f t="shared" si="46"/>
        <v>6.0331639430972316E-3</v>
      </c>
    </row>
    <row r="399" spans="4:12" x14ac:dyDescent="0.3">
      <c r="D399" s="68">
        <v>44040</v>
      </c>
      <c r="E399" s="87">
        <v>134.47929379999999</v>
      </c>
      <c r="F399" s="20">
        <f t="shared" si="47"/>
        <v>135.73472647892251</v>
      </c>
      <c r="G399" s="82">
        <f t="shared" si="48"/>
        <v>0.32505792556412816</v>
      </c>
      <c r="H399" s="82">
        <f t="shared" si="42"/>
        <v>136.05978440448663</v>
      </c>
      <c r="I399" s="82">
        <f t="shared" si="43"/>
        <v>-1.5804906044866414</v>
      </c>
      <c r="J399" s="82">
        <f t="shared" si="44"/>
        <v>1.5804906044866414</v>
      </c>
      <c r="K399" s="82">
        <f t="shared" si="45"/>
        <v>2.4979505508705491</v>
      </c>
      <c r="L399" s="83">
        <f t="shared" si="46"/>
        <v>1.1752668829724635E-2</v>
      </c>
    </row>
    <row r="400" spans="4:12" x14ac:dyDescent="0.3">
      <c r="D400" s="68">
        <v>44041</v>
      </c>
      <c r="E400" s="87">
        <v>138.16879270000001</v>
      </c>
      <c r="F400" s="20">
        <f t="shared" si="47"/>
        <v>135.4772399204513</v>
      </c>
      <c r="G400" s="82">
        <f t="shared" si="48"/>
        <v>0.26680347716059394</v>
      </c>
      <c r="H400" s="82">
        <f t="shared" si="42"/>
        <v>135.7440433976119</v>
      </c>
      <c r="I400" s="82">
        <f t="shared" si="43"/>
        <v>2.4247493023881077</v>
      </c>
      <c r="J400" s="82">
        <f t="shared" si="44"/>
        <v>2.4247493023881077</v>
      </c>
      <c r="K400" s="82">
        <f t="shared" si="45"/>
        <v>5.8794091794316152</v>
      </c>
      <c r="L400" s="83">
        <f t="shared" si="46"/>
        <v>1.7549182091015747E-2</v>
      </c>
    </row>
    <row r="401" spans="4:12" x14ac:dyDescent="0.3">
      <c r="D401" s="68">
        <v>44042</v>
      </c>
      <c r="E401" s="87">
        <v>134.6237946</v>
      </c>
      <c r="F401" s="20">
        <f t="shared" si="47"/>
        <v>137.6732358617285</v>
      </c>
      <c r="G401" s="82">
        <f t="shared" si="48"/>
        <v>0.45972272357225491</v>
      </c>
      <c r="H401" s="82">
        <f t="shared" si="42"/>
        <v>138.13295858530074</v>
      </c>
      <c r="I401" s="82">
        <f t="shared" si="43"/>
        <v>-3.509163985300745</v>
      </c>
      <c r="J401" s="82">
        <f t="shared" si="44"/>
        <v>3.509163985300745</v>
      </c>
      <c r="K401" s="82">
        <f t="shared" si="45"/>
        <v>12.314231875731808</v>
      </c>
      <c r="L401" s="83">
        <f t="shared" si="46"/>
        <v>2.6066446839708567E-2</v>
      </c>
    </row>
    <row r="402" spans="4:12" x14ac:dyDescent="0.3">
      <c r="D402" s="68">
        <v>44043</v>
      </c>
      <c r="E402" s="87">
        <v>132.34072879999999</v>
      </c>
      <c r="F402" s="20">
        <f t="shared" si="47"/>
        <v>134.53495961885778</v>
      </c>
      <c r="G402" s="82">
        <f t="shared" si="48"/>
        <v>9.9922826927957731E-2</v>
      </c>
      <c r="H402" s="82">
        <f t="shared" si="42"/>
        <v>134.63488244578573</v>
      </c>
      <c r="I402" s="82">
        <f t="shared" si="43"/>
        <v>-2.294153645785741</v>
      </c>
      <c r="J402" s="82">
        <f t="shared" si="44"/>
        <v>2.294153645785741</v>
      </c>
      <c r="K402" s="82">
        <f t="shared" si="45"/>
        <v>5.2631409504720068</v>
      </c>
      <c r="L402" s="83">
        <f t="shared" si="46"/>
        <v>1.7335204865410573E-2</v>
      </c>
    </row>
    <row r="403" spans="4:12" x14ac:dyDescent="0.3">
      <c r="D403" s="68">
        <v>44046</v>
      </c>
      <c r="E403" s="87">
        <v>135.11506650000001</v>
      </c>
      <c r="F403" s="20">
        <f t="shared" si="47"/>
        <v>132.97553460154236</v>
      </c>
      <c r="G403" s="82">
        <f t="shared" si="48"/>
        <v>-6.6011957496379989E-2</v>
      </c>
      <c r="H403" s="82">
        <f t="shared" si="42"/>
        <v>132.90952264404598</v>
      </c>
      <c r="I403" s="82">
        <f t="shared" si="43"/>
        <v>2.2055438559540335</v>
      </c>
      <c r="J403" s="82">
        <f t="shared" si="44"/>
        <v>2.2055438559540335</v>
      </c>
      <c r="K403" s="82">
        <f t="shared" si="45"/>
        <v>4.8644237005365865</v>
      </c>
      <c r="L403" s="83">
        <f t="shared" si="46"/>
        <v>1.632344869514632E-2</v>
      </c>
    </row>
    <row r="404" spans="4:12" x14ac:dyDescent="0.3">
      <c r="D404" s="68">
        <v>44047</v>
      </c>
      <c r="E404" s="87">
        <v>134.94168089999999</v>
      </c>
      <c r="F404" s="20">
        <f t="shared" si="47"/>
        <v>135.02757981400291</v>
      </c>
      <c r="G404" s="82">
        <f t="shared" si="48"/>
        <v>0.14579375949931217</v>
      </c>
      <c r="H404" s="82">
        <f t="shared" si="42"/>
        <v>135.1733735735022</v>
      </c>
      <c r="I404" s="82">
        <f t="shared" si="43"/>
        <v>-0.23169267350220935</v>
      </c>
      <c r="J404" s="82">
        <f t="shared" si="44"/>
        <v>0.23169267350220935</v>
      </c>
      <c r="K404" s="82">
        <f t="shared" si="45"/>
        <v>5.368149495460138E-2</v>
      </c>
      <c r="L404" s="83">
        <f t="shared" si="46"/>
        <v>1.716983751476371E-3</v>
      </c>
    </row>
    <row r="405" spans="4:12" x14ac:dyDescent="0.3">
      <c r="D405" s="68">
        <v>44048</v>
      </c>
      <c r="E405" s="87">
        <v>137.08024599999999</v>
      </c>
      <c r="F405" s="20">
        <f t="shared" si="47"/>
        <v>135.48602892759945</v>
      </c>
      <c r="G405" s="82">
        <f t="shared" si="48"/>
        <v>0.17705929490903533</v>
      </c>
      <c r="H405" s="82">
        <f t="shared" si="42"/>
        <v>135.66308822250849</v>
      </c>
      <c r="I405" s="82">
        <f t="shared" si="43"/>
        <v>1.4171577774914965</v>
      </c>
      <c r="J405" s="82">
        <f t="shared" si="44"/>
        <v>1.4171577774914965</v>
      </c>
      <c r="K405" s="82">
        <f t="shared" si="45"/>
        <v>2.008336166304638</v>
      </c>
      <c r="L405" s="83">
        <f t="shared" si="46"/>
        <v>1.0338161907671924E-2</v>
      </c>
    </row>
    <row r="406" spans="4:12" x14ac:dyDescent="0.3">
      <c r="D406" s="68">
        <v>44049</v>
      </c>
      <c r="E406" s="87">
        <v>141.03948969999999</v>
      </c>
      <c r="F406" s="20">
        <f t="shared" si="47"/>
        <v>138.01374217592723</v>
      </c>
      <c r="G406" s="82">
        <f t="shared" si="48"/>
        <v>0.41212469025091036</v>
      </c>
      <c r="H406" s="82">
        <f t="shared" si="42"/>
        <v>138.42586686617815</v>
      </c>
      <c r="I406" s="82">
        <f t="shared" si="43"/>
        <v>2.6136228338218359</v>
      </c>
      <c r="J406" s="82">
        <f t="shared" si="44"/>
        <v>2.6136228338218359</v>
      </c>
      <c r="K406" s="82">
        <f t="shared" si="45"/>
        <v>6.8310243174748839</v>
      </c>
      <c r="L406" s="83">
        <f t="shared" si="46"/>
        <v>1.853114216012252E-2</v>
      </c>
    </row>
    <row r="407" spans="4:12" x14ac:dyDescent="0.3">
      <c r="D407" s="68">
        <v>44050</v>
      </c>
      <c r="E407" s="87">
        <v>141.46336360000001</v>
      </c>
      <c r="F407" s="20">
        <f t="shared" si="47"/>
        <v>141.45396423220075</v>
      </c>
      <c r="G407" s="82">
        <f t="shared" si="48"/>
        <v>0.71493442685317055</v>
      </c>
      <c r="H407" s="82">
        <f t="shared" si="42"/>
        <v>142.16889865905392</v>
      </c>
      <c r="I407" s="82">
        <f t="shared" si="43"/>
        <v>-0.70553505905391489</v>
      </c>
      <c r="J407" s="82">
        <f t="shared" si="44"/>
        <v>0.70553505905391489</v>
      </c>
      <c r="K407" s="82">
        <f t="shared" si="45"/>
        <v>0.49777971955421119</v>
      </c>
      <c r="L407" s="83">
        <f t="shared" si="46"/>
        <v>4.9874048029062614E-3</v>
      </c>
    </row>
    <row r="408" spans="4:12" x14ac:dyDescent="0.3">
      <c r="D408" s="68">
        <v>44053</v>
      </c>
      <c r="E408" s="87">
        <v>145.46112059999999</v>
      </c>
      <c r="F408" s="20">
        <f t="shared" si="47"/>
        <v>142.83486254148255</v>
      </c>
      <c r="G408" s="82">
        <f t="shared" si="48"/>
        <v>0.78153081509603395</v>
      </c>
      <c r="H408" s="82">
        <f t="shared" si="42"/>
        <v>143.61639335657858</v>
      </c>
      <c r="I408" s="82">
        <f t="shared" si="43"/>
        <v>1.8447272434214028</v>
      </c>
      <c r="J408" s="82">
        <f t="shared" si="44"/>
        <v>1.8447272434214028</v>
      </c>
      <c r="K408" s="82">
        <f t="shared" si="45"/>
        <v>3.4030186026211275</v>
      </c>
      <c r="L408" s="83">
        <f t="shared" si="46"/>
        <v>1.2681926523130353E-2</v>
      </c>
    </row>
    <row r="409" spans="4:12" x14ac:dyDescent="0.3">
      <c r="D409" s="68">
        <v>44054</v>
      </c>
      <c r="E409" s="87">
        <v>147.38775630000001</v>
      </c>
      <c r="F409" s="20">
        <f t="shared" si="47"/>
        <v>146.47167239207684</v>
      </c>
      <c r="G409" s="82">
        <f t="shared" si="48"/>
        <v>1.0670587186458595</v>
      </c>
      <c r="H409" s="82">
        <f t="shared" si="42"/>
        <v>147.53873111072269</v>
      </c>
      <c r="I409" s="82">
        <f t="shared" si="43"/>
        <v>-0.15097481072268693</v>
      </c>
      <c r="J409" s="82">
        <f t="shared" si="44"/>
        <v>0.15097481072268693</v>
      </c>
      <c r="K409" s="82">
        <f t="shared" si="45"/>
        <v>2.2793393472751142E-2</v>
      </c>
      <c r="L409" s="83">
        <f t="shared" si="46"/>
        <v>1.024337533270984E-3</v>
      </c>
    </row>
    <row r="410" spans="4:12" x14ac:dyDescent="0.3">
      <c r="D410" s="68">
        <v>44055</v>
      </c>
      <c r="E410" s="87">
        <v>150.33549500000001</v>
      </c>
      <c r="F410" s="20">
        <f t="shared" si="47"/>
        <v>148.83095101491671</v>
      </c>
      <c r="G410" s="82">
        <f t="shared" si="48"/>
        <v>1.1962807090652603</v>
      </c>
      <c r="H410" s="82">
        <f t="shared" si="42"/>
        <v>150.02723172398197</v>
      </c>
      <c r="I410" s="82">
        <f t="shared" si="43"/>
        <v>0.30826327601803882</v>
      </c>
      <c r="J410" s="82">
        <f t="shared" si="44"/>
        <v>0.30826327601803882</v>
      </c>
      <c r="K410" s="82">
        <f t="shared" si="45"/>
        <v>9.502624734137359E-2</v>
      </c>
      <c r="L410" s="83">
        <f t="shared" si="46"/>
        <v>2.0505022850261598E-3</v>
      </c>
    </row>
    <row r="411" spans="4:12" x14ac:dyDescent="0.3">
      <c r="D411" s="68">
        <v>44056</v>
      </c>
      <c r="E411" s="87">
        <v>152.46446230000001</v>
      </c>
      <c r="F411" s="20">
        <f t="shared" si="47"/>
        <v>151.71831302725224</v>
      </c>
      <c r="G411" s="82">
        <f t="shared" si="48"/>
        <v>1.3653888393922873</v>
      </c>
      <c r="H411" s="82">
        <f t="shared" si="42"/>
        <v>153.08370186664453</v>
      </c>
      <c r="I411" s="82">
        <f t="shared" si="43"/>
        <v>-0.61923956664452362</v>
      </c>
      <c r="J411" s="82">
        <f t="shared" si="44"/>
        <v>0.61923956664452362</v>
      </c>
      <c r="K411" s="82">
        <f t="shared" si="45"/>
        <v>0.38345764089809742</v>
      </c>
      <c r="L411" s="83">
        <f t="shared" si="46"/>
        <v>4.061533798125779E-3</v>
      </c>
    </row>
    <row r="412" spans="4:12" x14ac:dyDescent="0.3">
      <c r="D412" s="68">
        <v>44057</v>
      </c>
      <c r="E412" s="87">
        <v>151.48188780000001</v>
      </c>
      <c r="F412" s="20">
        <f t="shared" si="47"/>
        <v>153.36025847151384</v>
      </c>
      <c r="G412" s="82">
        <f t="shared" si="48"/>
        <v>1.3930444998792195</v>
      </c>
      <c r="H412" s="82">
        <f t="shared" si="42"/>
        <v>154.75330297139305</v>
      </c>
      <c r="I412" s="82">
        <f t="shared" si="43"/>
        <v>-3.2714151713930448</v>
      </c>
      <c r="J412" s="82">
        <f t="shared" si="44"/>
        <v>3.2714151713930448</v>
      </c>
      <c r="K412" s="82">
        <f t="shared" si="45"/>
        <v>10.702157223620585</v>
      </c>
      <c r="L412" s="83">
        <f t="shared" si="46"/>
        <v>2.1596081346122786E-2</v>
      </c>
    </row>
    <row r="413" spans="4:12" x14ac:dyDescent="0.3">
      <c r="D413" s="68">
        <v>44060</v>
      </c>
      <c r="E413" s="87">
        <v>153.43740840000001</v>
      </c>
      <c r="F413" s="20">
        <f t="shared" si="47"/>
        <v>152.98742751990341</v>
      </c>
      <c r="G413" s="82">
        <f t="shared" si="48"/>
        <v>1.2164569547302537</v>
      </c>
      <c r="H413" s="82">
        <f t="shared" si="42"/>
        <v>154.20388447463367</v>
      </c>
      <c r="I413" s="82">
        <f t="shared" si="43"/>
        <v>-0.7664760746336583</v>
      </c>
      <c r="J413" s="82">
        <f t="shared" si="44"/>
        <v>0.7664760746336583</v>
      </c>
      <c r="K413" s="82">
        <f t="shared" si="45"/>
        <v>0.58748557298582138</v>
      </c>
      <c r="L413" s="83">
        <f t="shared" si="46"/>
        <v>4.9953664013635563E-3</v>
      </c>
    </row>
    <row r="414" spans="4:12" x14ac:dyDescent="0.3">
      <c r="D414" s="68">
        <v>44061</v>
      </c>
      <c r="E414" s="87">
        <v>154.51631159999999</v>
      </c>
      <c r="F414" s="20">
        <f t="shared" si="47"/>
        <v>154.62635460378422</v>
      </c>
      <c r="G414" s="82">
        <f t="shared" si="48"/>
        <v>1.25870396764531</v>
      </c>
      <c r="H414" s="82">
        <f t="shared" si="42"/>
        <v>155.88505857142954</v>
      </c>
      <c r="I414" s="82">
        <f t="shared" si="43"/>
        <v>-1.3687469714295446</v>
      </c>
      <c r="J414" s="82">
        <f t="shared" si="44"/>
        <v>1.3687469714295446</v>
      </c>
      <c r="K414" s="82">
        <f t="shared" si="45"/>
        <v>1.8734682717975506</v>
      </c>
      <c r="L414" s="83">
        <f t="shared" si="46"/>
        <v>8.8582684718287348E-3</v>
      </c>
    </row>
    <row r="415" spans="4:12" x14ac:dyDescent="0.3">
      <c r="D415" s="68">
        <v>44062</v>
      </c>
      <c r="E415" s="87">
        <v>149.23733519999999</v>
      </c>
      <c r="F415" s="20">
        <f t="shared" si="47"/>
        <v>154.46747949411625</v>
      </c>
      <c r="G415" s="82">
        <f t="shared" si="48"/>
        <v>1.1169460599139815</v>
      </c>
      <c r="H415" s="82">
        <f t="shared" si="42"/>
        <v>155.58442555403022</v>
      </c>
      <c r="I415" s="82">
        <f t="shared" si="43"/>
        <v>-6.3470903540302288</v>
      </c>
      <c r="J415" s="82">
        <f t="shared" si="44"/>
        <v>6.3470903540302288</v>
      </c>
      <c r="K415" s="82">
        <f t="shared" si="45"/>
        <v>40.285555962223576</v>
      </c>
      <c r="L415" s="83">
        <f t="shared" si="46"/>
        <v>4.2530177488925236E-2</v>
      </c>
    </row>
    <row r="416" spans="4:12" x14ac:dyDescent="0.3">
      <c r="D416" s="68">
        <v>44063</v>
      </c>
      <c r="E416" s="87">
        <v>149.41073610000001</v>
      </c>
      <c r="F416" s="20">
        <f t="shared" si="47"/>
        <v>150.16557222793116</v>
      </c>
      <c r="G416" s="82">
        <f t="shared" si="48"/>
        <v>0.57506072730407509</v>
      </c>
      <c r="H416" s="82">
        <f t="shared" si="42"/>
        <v>150.74063295523524</v>
      </c>
      <c r="I416" s="82">
        <f t="shared" si="43"/>
        <v>-1.3298968552352335</v>
      </c>
      <c r="J416" s="82">
        <f t="shared" si="44"/>
        <v>1.3298968552352335</v>
      </c>
      <c r="K416" s="82">
        <f t="shared" si="45"/>
        <v>1.7686256455645635</v>
      </c>
      <c r="L416" s="83">
        <f t="shared" si="46"/>
        <v>8.9009457415773572E-3</v>
      </c>
    </row>
    <row r="417" spans="4:12" x14ac:dyDescent="0.3">
      <c r="D417" s="68">
        <v>44064</v>
      </c>
      <c r="E417" s="87">
        <v>147.01206970000001</v>
      </c>
      <c r="F417" s="20">
        <f t="shared" si="47"/>
        <v>149.39105140184327</v>
      </c>
      <c r="G417" s="82">
        <f t="shared" si="48"/>
        <v>0.44010257196487818</v>
      </c>
      <c r="H417" s="82">
        <f t="shared" si="42"/>
        <v>149.83115397380814</v>
      </c>
      <c r="I417" s="82">
        <f t="shared" si="43"/>
        <v>-2.8190842738081301</v>
      </c>
      <c r="J417" s="82">
        <f t="shared" si="44"/>
        <v>2.8190842738081301</v>
      </c>
      <c r="K417" s="82">
        <f t="shared" si="45"/>
        <v>7.9472361428323124</v>
      </c>
      <c r="L417" s="83">
        <f t="shared" si="46"/>
        <v>1.9175869570171283E-2</v>
      </c>
    </row>
    <row r="418" spans="4:12" x14ac:dyDescent="0.3">
      <c r="D418" s="68">
        <v>44067</v>
      </c>
      <c r="E418" s="87">
        <v>146.75196840000001</v>
      </c>
      <c r="F418" s="20">
        <f t="shared" si="47"/>
        <v>147.31213149757193</v>
      </c>
      <c r="G418" s="82">
        <f t="shared" si="48"/>
        <v>0.18820032434125586</v>
      </c>
      <c r="H418" s="82">
        <f t="shared" si="42"/>
        <v>147.50033182191319</v>
      </c>
      <c r="I418" s="82">
        <f t="shared" si="43"/>
        <v>-0.74836342191318295</v>
      </c>
      <c r="J418" s="82">
        <f t="shared" si="44"/>
        <v>0.74836342191318295</v>
      </c>
      <c r="K418" s="82">
        <f t="shared" si="45"/>
        <v>0.56004781125760872</v>
      </c>
      <c r="L418" s="83">
        <f t="shared" si="46"/>
        <v>5.0995119866016252E-3</v>
      </c>
    </row>
    <row r="419" spans="4:12" x14ac:dyDescent="0.3">
      <c r="D419" s="68">
        <v>44068</v>
      </c>
      <c r="E419" s="87">
        <v>146.76161189999999</v>
      </c>
      <c r="F419" s="20">
        <f t="shared" si="47"/>
        <v>146.90445735947301</v>
      </c>
      <c r="G419" s="82">
        <f t="shared" si="48"/>
        <v>0.12861287809723909</v>
      </c>
      <c r="H419" s="82">
        <f t="shared" si="42"/>
        <v>147.03307023757026</v>
      </c>
      <c r="I419" s="82">
        <f t="shared" si="43"/>
        <v>-0.27145833757026594</v>
      </c>
      <c r="J419" s="82">
        <f t="shared" si="44"/>
        <v>0.27145833757026594</v>
      </c>
      <c r="K419" s="82">
        <f t="shared" si="45"/>
        <v>7.3689629036412463E-2</v>
      </c>
      <c r="L419" s="83">
        <f t="shared" si="46"/>
        <v>1.849654920356363E-3</v>
      </c>
    </row>
    <row r="420" spans="4:12" x14ac:dyDescent="0.3">
      <c r="D420" s="68">
        <v>44069</v>
      </c>
      <c r="E420" s="87">
        <v>146.90609739999999</v>
      </c>
      <c r="F420" s="20">
        <f t="shared" si="47"/>
        <v>146.8933993024778</v>
      </c>
      <c r="G420" s="82">
        <f t="shared" si="48"/>
        <v>0.11464578458799413</v>
      </c>
      <c r="H420" s="82">
        <f t="shared" si="42"/>
        <v>147.0080450870658</v>
      </c>
      <c r="I420" s="82">
        <f t="shared" si="43"/>
        <v>-0.10194768706580248</v>
      </c>
      <c r="J420" s="82">
        <f t="shared" si="44"/>
        <v>0.10194768706580248</v>
      </c>
      <c r="K420" s="82">
        <f t="shared" si="45"/>
        <v>1.039333089806679E-2</v>
      </c>
      <c r="L420" s="83">
        <f t="shared" si="46"/>
        <v>6.9396498082864794E-4</v>
      </c>
    </row>
    <row r="421" spans="4:12" x14ac:dyDescent="0.3">
      <c r="D421" s="68">
        <v>44070</v>
      </c>
      <c r="E421" s="87">
        <v>145.4322205</v>
      </c>
      <c r="F421" s="20">
        <f t="shared" si="47"/>
        <v>146.70303864767038</v>
      </c>
      <c r="G421" s="82">
        <f t="shared" si="48"/>
        <v>8.4145140648452632E-2</v>
      </c>
      <c r="H421" s="82">
        <f t="shared" si="42"/>
        <v>146.78718378831883</v>
      </c>
      <c r="I421" s="82">
        <f t="shared" si="43"/>
        <v>-1.3549632883188281</v>
      </c>
      <c r="J421" s="82">
        <f t="shared" si="44"/>
        <v>1.3549632883188281</v>
      </c>
      <c r="K421" s="82">
        <f t="shared" si="45"/>
        <v>1.8359255126917715</v>
      </c>
      <c r="L421" s="83">
        <f t="shared" si="46"/>
        <v>9.316802587902644E-3</v>
      </c>
    </row>
    <row r="422" spans="4:12" x14ac:dyDescent="0.3">
      <c r="D422" s="68">
        <v>44071</v>
      </c>
      <c r="E422" s="87">
        <v>145.547821</v>
      </c>
      <c r="F422" s="20">
        <f t="shared" si="47"/>
        <v>145.52265671251877</v>
      </c>
      <c r="G422" s="82">
        <f t="shared" si="48"/>
        <v>-4.2307566931554172E-2</v>
      </c>
      <c r="H422" s="82">
        <f t="shared" si="42"/>
        <v>145.48034914558721</v>
      </c>
      <c r="I422" s="82">
        <f t="shared" si="43"/>
        <v>6.7471854412787025E-2</v>
      </c>
      <c r="J422" s="82">
        <f t="shared" si="44"/>
        <v>6.7471854412787025E-2</v>
      </c>
      <c r="K422" s="82">
        <f t="shared" si="45"/>
        <v>4.5524511379003282E-3</v>
      </c>
      <c r="L422" s="83">
        <f t="shared" si="46"/>
        <v>4.6357172473772054E-4</v>
      </c>
    </row>
    <row r="423" spans="4:12" x14ac:dyDescent="0.3">
      <c r="D423" s="68">
        <v>44074</v>
      </c>
      <c r="E423" s="87">
        <v>147.27215580000001</v>
      </c>
      <c r="F423" s="20">
        <f t="shared" si="47"/>
        <v>145.85884190645476</v>
      </c>
      <c r="G423" s="82">
        <f t="shared" si="48"/>
        <v>-4.4582908447998101E-3</v>
      </c>
      <c r="H423" s="82">
        <f t="shared" si="42"/>
        <v>145.85438361560995</v>
      </c>
      <c r="I423" s="82">
        <f t="shared" si="43"/>
        <v>1.4177721843900599</v>
      </c>
      <c r="J423" s="82">
        <f t="shared" si="44"/>
        <v>1.4177721843900599</v>
      </c>
      <c r="K423" s="82">
        <f t="shared" si="45"/>
        <v>2.010077966830162</v>
      </c>
      <c r="L423" s="83">
        <f t="shared" si="46"/>
        <v>9.6268855214928541E-3</v>
      </c>
    </row>
    <row r="424" spans="4:12" x14ac:dyDescent="0.3">
      <c r="D424" s="68">
        <v>44075</v>
      </c>
      <c r="E424" s="87">
        <v>146.02948000000001</v>
      </c>
      <c r="F424" s="20">
        <f t="shared" si="47"/>
        <v>147.02005400732418</v>
      </c>
      <c r="G424" s="82">
        <f t="shared" si="48"/>
        <v>0.11210874832662221</v>
      </c>
      <c r="H424" s="82">
        <f t="shared" si="42"/>
        <v>147.1321627556508</v>
      </c>
      <c r="I424" s="82">
        <f t="shared" si="43"/>
        <v>-1.1026827556507897</v>
      </c>
      <c r="J424" s="82">
        <f t="shared" si="44"/>
        <v>1.1026827556507897</v>
      </c>
      <c r="K424" s="82">
        <f t="shared" si="45"/>
        <v>1.215909259609619</v>
      </c>
      <c r="L424" s="83">
        <f t="shared" si="46"/>
        <v>7.5510969131081587E-3</v>
      </c>
    </row>
    <row r="425" spans="4:12" x14ac:dyDescent="0.3">
      <c r="D425" s="68">
        <v>44076</v>
      </c>
      <c r="E425" s="87">
        <v>152.1272888</v>
      </c>
      <c r="F425" s="20">
        <f t="shared" si="47"/>
        <v>147.33872875866132</v>
      </c>
      <c r="G425" s="82">
        <f t="shared" si="48"/>
        <v>0.13276534862767414</v>
      </c>
      <c r="H425" s="82">
        <f t="shared" si="42"/>
        <v>147.471494107289</v>
      </c>
      <c r="I425" s="82">
        <f t="shared" si="43"/>
        <v>4.6557946927109981</v>
      </c>
      <c r="J425" s="82">
        <f t="shared" si="44"/>
        <v>4.6557946927109981</v>
      </c>
      <c r="K425" s="82">
        <f t="shared" si="45"/>
        <v>21.676424220675898</v>
      </c>
      <c r="L425" s="83">
        <f t="shared" si="46"/>
        <v>3.0604599144811669E-2</v>
      </c>
    </row>
    <row r="426" spans="4:12" x14ac:dyDescent="0.3">
      <c r="D426" s="68">
        <v>44077</v>
      </c>
      <c r="E426" s="87">
        <v>150.8268127</v>
      </c>
      <c r="F426" s="20">
        <f t="shared" si="47"/>
        <v>151.97340585890214</v>
      </c>
      <c r="G426" s="82">
        <f t="shared" si="48"/>
        <v>0.58295652378898899</v>
      </c>
      <c r="H426" s="82">
        <f t="shared" si="42"/>
        <v>152.55636238269113</v>
      </c>
      <c r="I426" s="82">
        <f t="shared" si="43"/>
        <v>-1.729549682691129</v>
      </c>
      <c r="J426" s="82">
        <f t="shared" si="44"/>
        <v>1.729549682691129</v>
      </c>
      <c r="K426" s="82">
        <f t="shared" si="45"/>
        <v>2.9913421048969848</v>
      </c>
      <c r="L426" s="83">
        <f t="shared" si="46"/>
        <v>1.1467123462532262E-2</v>
      </c>
    </row>
    <row r="427" spans="4:12" x14ac:dyDescent="0.3">
      <c r="D427" s="68">
        <v>44078</v>
      </c>
      <c r="E427" s="87">
        <v>150.66304020000001</v>
      </c>
      <c r="F427" s="20">
        <f t="shared" si="47"/>
        <v>151.26042341903121</v>
      </c>
      <c r="G427" s="82">
        <f t="shared" si="48"/>
        <v>0.45336262742299738</v>
      </c>
      <c r="H427" s="82">
        <f t="shared" si="42"/>
        <v>151.7137860464542</v>
      </c>
      <c r="I427" s="82">
        <f t="shared" si="43"/>
        <v>-1.0507458464541912</v>
      </c>
      <c r="J427" s="82">
        <f t="shared" si="44"/>
        <v>1.0507458464541912</v>
      </c>
      <c r="K427" s="82">
        <f t="shared" si="45"/>
        <v>1.1040668338407349</v>
      </c>
      <c r="L427" s="83">
        <f t="shared" si="46"/>
        <v>6.9741447209571913E-3</v>
      </c>
    </row>
    <row r="428" spans="4:12" x14ac:dyDescent="0.3">
      <c r="D428" s="68">
        <v>44082</v>
      </c>
      <c r="E428" s="87">
        <v>146.9157257</v>
      </c>
      <c r="F428" s="20">
        <f t="shared" si="47"/>
        <v>150.27626740193841</v>
      </c>
      <c r="G428" s="82">
        <f t="shared" si="48"/>
        <v>0.3096107629714176</v>
      </c>
      <c r="H428" s="82">
        <f t="shared" si="42"/>
        <v>150.58587816490984</v>
      </c>
      <c r="I428" s="82">
        <f t="shared" si="43"/>
        <v>-3.6701524649098474</v>
      </c>
      <c r="J428" s="82">
        <f t="shared" si="44"/>
        <v>3.6701524649098474</v>
      </c>
      <c r="K428" s="82">
        <f t="shared" si="45"/>
        <v>13.470019115683828</v>
      </c>
      <c r="L428" s="83">
        <f t="shared" si="46"/>
        <v>2.4981345240088531E-2</v>
      </c>
    </row>
    <row r="429" spans="4:12" x14ac:dyDescent="0.3">
      <c r="D429" s="68">
        <v>44083</v>
      </c>
      <c r="E429" s="87">
        <v>151.7997589</v>
      </c>
      <c r="F429" s="20">
        <f t="shared" si="47"/>
        <v>148.14022095037717</v>
      </c>
      <c r="G429" s="82">
        <f t="shared" si="48"/>
        <v>6.5045041518151658E-2</v>
      </c>
      <c r="H429" s="82">
        <f t="shared" si="42"/>
        <v>148.20526599189532</v>
      </c>
      <c r="I429" s="82">
        <f t="shared" si="43"/>
        <v>3.5944929081046837</v>
      </c>
      <c r="J429" s="82">
        <f t="shared" si="44"/>
        <v>3.5944929081046837</v>
      </c>
      <c r="K429" s="82">
        <f t="shared" si="45"/>
        <v>12.920379266414866</v>
      </c>
      <c r="L429" s="83">
        <f t="shared" si="46"/>
        <v>2.367917402604441E-2</v>
      </c>
    </row>
    <row r="430" spans="4:12" x14ac:dyDescent="0.3">
      <c r="D430" s="68">
        <v>44084</v>
      </c>
      <c r="E430" s="87">
        <v>153.59153749999999</v>
      </c>
      <c r="F430" s="20">
        <f t="shared" si="47"/>
        <v>152.21015065321453</v>
      </c>
      <c r="G430" s="82">
        <f t="shared" si="48"/>
        <v>0.46553350765007218</v>
      </c>
      <c r="H430" s="82">
        <f t="shared" si="42"/>
        <v>152.67568416086459</v>
      </c>
      <c r="I430" s="82">
        <f t="shared" si="43"/>
        <v>0.91585333913539557</v>
      </c>
      <c r="J430" s="82">
        <f t="shared" si="44"/>
        <v>0.91585333913539557</v>
      </c>
      <c r="K430" s="82">
        <f t="shared" si="45"/>
        <v>0.83878733880545386</v>
      </c>
      <c r="L430" s="83">
        <f t="shared" si="46"/>
        <v>5.9629153665799826E-3</v>
      </c>
    </row>
    <row r="431" spans="4:12" x14ac:dyDescent="0.3">
      <c r="D431" s="68">
        <v>44085</v>
      </c>
      <c r="E431" s="87">
        <v>155.3929291</v>
      </c>
      <c r="F431" s="20">
        <f t="shared" si="47"/>
        <v>154.32424262612005</v>
      </c>
      <c r="G431" s="82">
        <f t="shared" si="48"/>
        <v>0.6303893541756177</v>
      </c>
      <c r="H431" s="82">
        <f t="shared" si="42"/>
        <v>154.95463198029566</v>
      </c>
      <c r="I431" s="82">
        <f t="shared" si="43"/>
        <v>0.4382971197043446</v>
      </c>
      <c r="J431" s="82">
        <f t="shared" si="44"/>
        <v>0.4382971197043446</v>
      </c>
      <c r="K431" s="82">
        <f t="shared" si="45"/>
        <v>0.19210436514112458</v>
      </c>
      <c r="L431" s="83">
        <f t="shared" si="46"/>
        <v>2.8205731254495325E-3</v>
      </c>
    </row>
    <row r="432" spans="4:12" x14ac:dyDescent="0.3">
      <c r="D432" s="68">
        <v>44088</v>
      </c>
      <c r="E432" s="87">
        <v>158.0613251</v>
      </c>
      <c r="F432" s="20">
        <f t="shared" si="47"/>
        <v>156.4309197833405</v>
      </c>
      <c r="G432" s="82">
        <f t="shared" si="48"/>
        <v>0.77801813448010049</v>
      </c>
      <c r="H432" s="82">
        <f t="shared" si="42"/>
        <v>157.20893791782061</v>
      </c>
      <c r="I432" s="82">
        <f t="shared" si="43"/>
        <v>0.85238718217939891</v>
      </c>
      <c r="J432" s="82">
        <f t="shared" si="44"/>
        <v>0.85238718217939891</v>
      </c>
      <c r="K432" s="82">
        <f t="shared" si="45"/>
        <v>0.72656390834373574</v>
      </c>
      <c r="L432" s="83">
        <f t="shared" si="46"/>
        <v>5.3927624714023032E-3</v>
      </c>
    </row>
    <row r="433" spans="4:12" x14ac:dyDescent="0.3">
      <c r="D433" s="68">
        <v>44089</v>
      </c>
      <c r="E433" s="87">
        <v>159.05354310000001</v>
      </c>
      <c r="F433" s="20">
        <f t="shared" si="47"/>
        <v>158.88218320758409</v>
      </c>
      <c r="G433" s="82">
        <f t="shared" si="48"/>
        <v>0.94534266345644968</v>
      </c>
      <c r="H433" s="82">
        <f t="shared" si="42"/>
        <v>159.82752587104054</v>
      </c>
      <c r="I433" s="82">
        <f t="shared" si="43"/>
        <v>-0.77398277104052227</v>
      </c>
      <c r="J433" s="82">
        <f t="shared" si="44"/>
        <v>0.77398277104052227</v>
      </c>
      <c r="K433" s="82">
        <f t="shared" si="45"/>
        <v>0.59904932986756554</v>
      </c>
      <c r="L433" s="83">
        <f t="shared" si="46"/>
        <v>4.8661774893873598E-3</v>
      </c>
    </row>
    <row r="434" spans="4:12" x14ac:dyDescent="0.3">
      <c r="D434" s="68">
        <v>44090</v>
      </c>
      <c r="E434" s="87">
        <v>160.1228333</v>
      </c>
      <c r="F434" s="20">
        <f t="shared" si="47"/>
        <v>160.02367527076518</v>
      </c>
      <c r="G434" s="82">
        <f t="shared" si="48"/>
        <v>0.96495760342891368</v>
      </c>
      <c r="H434" s="82">
        <f t="shared" si="42"/>
        <v>160.98863287419408</v>
      </c>
      <c r="I434" s="82">
        <f t="shared" si="43"/>
        <v>-0.86579957419408515</v>
      </c>
      <c r="J434" s="82">
        <f t="shared" si="44"/>
        <v>0.86579957419408515</v>
      </c>
      <c r="K434" s="82">
        <f t="shared" si="45"/>
        <v>0.74960890267465918</v>
      </c>
      <c r="L434" s="83">
        <f t="shared" si="46"/>
        <v>5.4070962669762173E-3</v>
      </c>
    </row>
    <row r="435" spans="4:12" x14ac:dyDescent="0.3">
      <c r="D435" s="68">
        <v>44091</v>
      </c>
      <c r="E435" s="87">
        <v>159.6700745</v>
      </c>
      <c r="F435" s="20">
        <f t="shared" si="47"/>
        <v>160.80424762274311</v>
      </c>
      <c r="G435" s="82">
        <f t="shared" si="48"/>
        <v>0.94651907828381476</v>
      </c>
      <c r="H435" s="82">
        <f t="shared" si="42"/>
        <v>161.75076670102692</v>
      </c>
      <c r="I435" s="82">
        <f t="shared" si="43"/>
        <v>-2.0806922010269204</v>
      </c>
      <c r="J435" s="82">
        <f t="shared" si="44"/>
        <v>2.0806922010269204</v>
      </c>
      <c r="K435" s="82">
        <f t="shared" si="45"/>
        <v>4.3292800354142509</v>
      </c>
      <c r="L435" s="83">
        <f t="shared" si="46"/>
        <v>1.3031197032646968E-2</v>
      </c>
    </row>
    <row r="436" spans="4:12" x14ac:dyDescent="0.3">
      <c r="D436" s="68">
        <v>44092</v>
      </c>
      <c r="E436" s="87">
        <v>159.8723755</v>
      </c>
      <c r="F436" s="20">
        <f t="shared" si="47"/>
        <v>160.46774996262707</v>
      </c>
      <c r="G436" s="82">
        <f t="shared" si="48"/>
        <v>0.81821740444382951</v>
      </c>
      <c r="H436" s="82">
        <f t="shared" si="42"/>
        <v>161.2859673670709</v>
      </c>
      <c r="I436" s="82">
        <f t="shared" si="43"/>
        <v>-1.4135918670708918</v>
      </c>
      <c r="J436" s="82">
        <f t="shared" si="44"/>
        <v>1.4135918670708918</v>
      </c>
      <c r="K436" s="82">
        <f t="shared" si="45"/>
        <v>1.9982419666489699</v>
      </c>
      <c r="L436" s="83">
        <f t="shared" si="46"/>
        <v>8.8420020197353712E-3</v>
      </c>
    </row>
    <row r="437" spans="4:12" x14ac:dyDescent="0.3">
      <c r="D437" s="68">
        <v>44095</v>
      </c>
      <c r="E437" s="87">
        <v>154.80532840000001</v>
      </c>
      <c r="F437" s="20">
        <f t="shared" si="47"/>
        <v>159.51354000355508</v>
      </c>
      <c r="G437" s="82">
        <f t="shared" si="48"/>
        <v>0.64097466809224768</v>
      </c>
      <c r="H437" s="82">
        <f t="shared" si="42"/>
        <v>160.15451467164732</v>
      </c>
      <c r="I437" s="82">
        <f t="shared" si="43"/>
        <v>-5.3491862716473122</v>
      </c>
      <c r="J437" s="82">
        <f t="shared" si="44"/>
        <v>5.3491862716473122</v>
      </c>
      <c r="K437" s="82">
        <f t="shared" si="45"/>
        <v>28.613793768780074</v>
      </c>
      <c r="L437" s="83">
        <f t="shared" si="46"/>
        <v>3.455427747180382E-2</v>
      </c>
    </row>
    <row r="438" spans="4:12" x14ac:dyDescent="0.3">
      <c r="D438" s="68">
        <v>44096</v>
      </c>
      <c r="E438" s="87">
        <v>154.6704407</v>
      </c>
      <c r="F438" s="20">
        <f t="shared" si="47"/>
        <v>155.2911305944738</v>
      </c>
      <c r="G438" s="82">
        <f t="shared" si="48"/>
        <v>0.15463626037489486</v>
      </c>
      <c r="H438" s="82">
        <f t="shared" si="42"/>
        <v>155.4457668548487</v>
      </c>
      <c r="I438" s="82">
        <f t="shared" si="43"/>
        <v>-0.77532615484869893</v>
      </c>
      <c r="J438" s="82">
        <f t="shared" si="44"/>
        <v>0.77532615484869893</v>
      </c>
      <c r="K438" s="82">
        <f t="shared" si="45"/>
        <v>0.60113064639246871</v>
      </c>
      <c r="L438" s="83">
        <f t="shared" si="46"/>
        <v>5.0127623050646606E-3</v>
      </c>
    </row>
    <row r="439" spans="4:12" x14ac:dyDescent="0.3">
      <c r="D439" s="68">
        <v>44097</v>
      </c>
      <c r="E439" s="87">
        <v>158.38885500000001</v>
      </c>
      <c r="F439" s="20">
        <f t="shared" si="47"/>
        <v>155.53783256829993</v>
      </c>
      <c r="G439" s="82">
        <f t="shared" si="48"/>
        <v>0.16384283172001879</v>
      </c>
      <c r="H439" s="82">
        <f t="shared" si="42"/>
        <v>155.70167540001995</v>
      </c>
      <c r="I439" s="82">
        <f t="shared" si="43"/>
        <v>2.6871795999800554</v>
      </c>
      <c r="J439" s="82">
        <f t="shared" si="44"/>
        <v>2.6871795999800554</v>
      </c>
      <c r="K439" s="82">
        <f t="shared" si="45"/>
        <v>7.2209342025489702</v>
      </c>
      <c r="L439" s="83">
        <f t="shared" si="46"/>
        <v>1.6965711381524005E-2</v>
      </c>
    </row>
    <row r="440" spans="4:12" x14ac:dyDescent="0.3">
      <c r="D440" s="68">
        <v>44098</v>
      </c>
      <c r="E440" s="87">
        <v>156.78010560000001</v>
      </c>
      <c r="F440" s="20">
        <f t="shared" si="47"/>
        <v>158.19817938537602</v>
      </c>
      <c r="G440" s="82">
        <f t="shared" si="48"/>
        <v>0.41349323025562579</v>
      </c>
      <c r="H440" s="82">
        <f t="shared" si="42"/>
        <v>158.61167261563165</v>
      </c>
      <c r="I440" s="82">
        <f t="shared" si="43"/>
        <v>-1.8315670156316344</v>
      </c>
      <c r="J440" s="82">
        <f t="shared" si="44"/>
        <v>1.8315670156316344</v>
      </c>
      <c r="K440" s="82">
        <f t="shared" si="45"/>
        <v>3.3546377327497714</v>
      </c>
      <c r="L440" s="83">
        <f t="shared" si="46"/>
        <v>1.1682394323069228E-2</v>
      </c>
    </row>
    <row r="441" spans="4:12" x14ac:dyDescent="0.3">
      <c r="D441" s="68">
        <v>44099</v>
      </c>
      <c r="E441" s="87">
        <v>157.5122375</v>
      </c>
      <c r="F441" s="20">
        <f t="shared" si="47"/>
        <v>157.2573265642045</v>
      </c>
      <c r="G441" s="82">
        <f t="shared" si="48"/>
        <v>0.27805862511291146</v>
      </c>
      <c r="H441" s="82">
        <f t="shared" si="42"/>
        <v>157.53538518931742</v>
      </c>
      <c r="I441" s="82">
        <f t="shared" si="43"/>
        <v>-2.3147689317426057E-2</v>
      </c>
      <c r="J441" s="82">
        <f t="shared" si="44"/>
        <v>2.3147689317426057E-2</v>
      </c>
      <c r="K441" s="82">
        <f t="shared" si="45"/>
        <v>5.3581552073608037E-4</v>
      </c>
      <c r="L441" s="83">
        <f t="shared" si="46"/>
        <v>1.4695803757740447E-4</v>
      </c>
    </row>
    <row r="442" spans="4:12" x14ac:dyDescent="0.3">
      <c r="D442" s="68">
        <v>44102</v>
      </c>
      <c r="E442" s="87">
        <v>159.1498871</v>
      </c>
      <c r="F442" s="20">
        <f t="shared" si="47"/>
        <v>158.06221432009033</v>
      </c>
      <c r="G442" s="82">
        <f t="shared" si="48"/>
        <v>0.33074153819020324</v>
      </c>
      <c r="H442" s="82">
        <f t="shared" si="42"/>
        <v>158.39295585828054</v>
      </c>
      <c r="I442" s="82">
        <f t="shared" si="43"/>
        <v>0.75693124171945669</v>
      </c>
      <c r="J442" s="82">
        <f t="shared" si="44"/>
        <v>0.75693124171945669</v>
      </c>
      <c r="K442" s="82">
        <f t="shared" si="45"/>
        <v>0.5729449046909586</v>
      </c>
      <c r="L442" s="83">
        <f t="shared" si="46"/>
        <v>4.7560903467298576E-3</v>
      </c>
    </row>
    <row r="443" spans="4:12" x14ac:dyDescent="0.3">
      <c r="D443" s="68">
        <v>44103</v>
      </c>
      <c r="E443" s="87">
        <v>159.4003448</v>
      </c>
      <c r="F443" s="20">
        <f t="shared" si="47"/>
        <v>159.46457187055216</v>
      </c>
      <c r="G443" s="82">
        <f t="shared" si="48"/>
        <v>0.43790313941736592</v>
      </c>
      <c r="H443" s="82">
        <f t="shared" si="42"/>
        <v>159.90247500996952</v>
      </c>
      <c r="I443" s="82">
        <f t="shared" si="43"/>
        <v>-0.50213020996952196</v>
      </c>
      <c r="J443" s="82">
        <f t="shared" si="44"/>
        <v>0.50213020996952196</v>
      </c>
      <c r="K443" s="82">
        <f t="shared" si="45"/>
        <v>0.25213474776403622</v>
      </c>
      <c r="L443" s="83">
        <f t="shared" si="46"/>
        <v>3.1501199737023525E-3</v>
      </c>
    </row>
    <row r="444" spans="4:12" x14ac:dyDescent="0.3">
      <c r="D444" s="68">
        <v>44104</v>
      </c>
      <c r="E444" s="87">
        <v>157.14617920000001</v>
      </c>
      <c r="F444" s="20">
        <f t="shared" si="47"/>
        <v>159.29983419153388</v>
      </c>
      <c r="G444" s="82">
        <f t="shared" si="48"/>
        <v>0.37763905757380056</v>
      </c>
      <c r="H444" s="82">
        <f t="shared" si="42"/>
        <v>159.67747324910766</v>
      </c>
      <c r="I444" s="82">
        <f t="shared" si="43"/>
        <v>-2.5312940491076574</v>
      </c>
      <c r="J444" s="82">
        <f t="shared" si="44"/>
        <v>2.5312940491076574</v>
      </c>
      <c r="K444" s="82">
        <f t="shared" si="45"/>
        <v>6.4074495630478392</v>
      </c>
      <c r="L444" s="83">
        <f t="shared" si="46"/>
        <v>1.6107894331214241E-2</v>
      </c>
    </row>
    <row r="445" spans="4:12" x14ac:dyDescent="0.3">
      <c r="D445" s="68">
        <v>44105</v>
      </c>
      <c r="E445" s="87">
        <v>158.0420685</v>
      </c>
      <c r="F445" s="20">
        <f t="shared" si="47"/>
        <v>157.62746830605903</v>
      </c>
      <c r="G445" s="82">
        <f t="shared" si="48"/>
        <v>0.17263856326893587</v>
      </c>
      <c r="H445" s="82">
        <f t="shared" si="42"/>
        <v>157.80010686932798</v>
      </c>
      <c r="I445" s="82">
        <f t="shared" si="43"/>
        <v>0.24196163067202292</v>
      </c>
      <c r="J445" s="82">
        <f t="shared" si="44"/>
        <v>0.24196163067202292</v>
      </c>
      <c r="K445" s="82">
        <f t="shared" si="45"/>
        <v>5.8545430717464424E-2</v>
      </c>
      <c r="L445" s="83">
        <f t="shared" si="46"/>
        <v>1.5309950886401042E-3</v>
      </c>
    </row>
    <row r="446" spans="4:12" x14ac:dyDescent="0.3">
      <c r="D446" s="68">
        <v>44106</v>
      </c>
      <c r="E446" s="87">
        <v>157.0691071</v>
      </c>
      <c r="F446" s="20">
        <f t="shared" si="47"/>
        <v>157.98558707061517</v>
      </c>
      <c r="G446" s="82">
        <f t="shared" si="48"/>
        <v>0.19118658339765615</v>
      </c>
      <c r="H446" s="82">
        <f t="shared" si="42"/>
        <v>158.17677365401283</v>
      </c>
      <c r="I446" s="82">
        <f t="shared" si="43"/>
        <v>-1.1076665540128374</v>
      </c>
      <c r="J446" s="82">
        <f t="shared" si="44"/>
        <v>1.1076665540128374</v>
      </c>
      <c r="K446" s="82">
        <f t="shared" si="45"/>
        <v>1.2269251948786741</v>
      </c>
      <c r="L446" s="83">
        <f t="shared" si="46"/>
        <v>7.0520968410906406E-3</v>
      </c>
    </row>
    <row r="447" spans="4:12" x14ac:dyDescent="0.3">
      <c r="D447" s="68">
        <v>44109</v>
      </c>
      <c r="E447" s="87">
        <v>156.36589050000001</v>
      </c>
      <c r="F447" s="20">
        <f t="shared" si="47"/>
        <v>157.08141304671813</v>
      </c>
      <c r="G447" s="82">
        <f t="shared" si="48"/>
        <v>8.1650522668186343E-2</v>
      </c>
      <c r="H447" s="82">
        <f t="shared" si="42"/>
        <v>157.16306356938631</v>
      </c>
      <c r="I447" s="82">
        <f t="shared" si="43"/>
        <v>-0.79717306938630372</v>
      </c>
      <c r="J447" s="82">
        <f t="shared" si="44"/>
        <v>0.79717306938630372</v>
      </c>
      <c r="K447" s="82">
        <f t="shared" si="45"/>
        <v>0.63548490255478063</v>
      </c>
      <c r="L447" s="83">
        <f t="shared" si="46"/>
        <v>5.0981263678238301E-3</v>
      </c>
    </row>
    <row r="448" spans="4:12" x14ac:dyDescent="0.3">
      <c r="D448" s="68">
        <v>44110</v>
      </c>
      <c r="E448" s="87">
        <v>155.20989990000001</v>
      </c>
      <c r="F448" s="20">
        <f t="shared" si="47"/>
        <v>156.20001279813457</v>
      </c>
      <c r="G448" s="82">
        <f t="shared" si="48"/>
        <v>-1.4654554456988308E-2</v>
      </c>
      <c r="H448" s="82">
        <f t="shared" si="42"/>
        <v>156.18535824367757</v>
      </c>
      <c r="I448" s="82">
        <f t="shared" si="43"/>
        <v>-0.97545834367755901</v>
      </c>
      <c r="J448" s="82">
        <f t="shared" si="44"/>
        <v>0.97545834367755901</v>
      </c>
      <c r="K448" s="82">
        <f t="shared" si="45"/>
        <v>0.95151898025016679</v>
      </c>
      <c r="L448" s="83">
        <f t="shared" si="46"/>
        <v>6.2847688472580411E-3</v>
      </c>
    </row>
    <row r="449" spans="4:12" x14ac:dyDescent="0.3">
      <c r="D449" s="68">
        <v>44111</v>
      </c>
      <c r="E449" s="87">
        <v>158.09022519999999</v>
      </c>
      <c r="F449" s="20">
        <f t="shared" si="47"/>
        <v>155.77424131643443</v>
      </c>
      <c r="G449" s="82">
        <f t="shared" si="48"/>
        <v>-5.5766247181303338E-2</v>
      </c>
      <c r="H449" s="82">
        <f t="shared" ref="H449:H512" si="49">F449+G449</f>
        <v>155.71847506925312</v>
      </c>
      <c r="I449" s="82">
        <f t="shared" si="43"/>
        <v>2.3717501307468751</v>
      </c>
      <c r="J449" s="82">
        <f t="shared" si="44"/>
        <v>2.3717501307468751</v>
      </c>
      <c r="K449" s="82">
        <f t="shared" si="45"/>
        <v>5.6251986826978193</v>
      </c>
      <c r="L449" s="83">
        <f t="shared" si="46"/>
        <v>1.5002509660204312E-2</v>
      </c>
    </row>
    <row r="450" spans="4:12" x14ac:dyDescent="0.3">
      <c r="D450" s="68">
        <v>44112</v>
      </c>
      <c r="E450" s="87">
        <v>157.68562320000001</v>
      </c>
      <c r="F450" s="20">
        <f t="shared" si="47"/>
        <v>157.96469180225495</v>
      </c>
      <c r="G450" s="82">
        <f t="shared" si="48"/>
        <v>0.16885542611887899</v>
      </c>
      <c r="H450" s="82">
        <f t="shared" si="49"/>
        <v>158.13354722837383</v>
      </c>
      <c r="I450" s="82">
        <f t="shared" si="43"/>
        <v>-0.44792402837381928</v>
      </c>
      <c r="J450" s="82">
        <f t="shared" si="44"/>
        <v>0.44792402837381928</v>
      </c>
      <c r="K450" s="82">
        <f t="shared" si="45"/>
        <v>0.20063593519463005</v>
      </c>
      <c r="L450" s="83">
        <f t="shared" si="46"/>
        <v>2.8406142505819723E-3</v>
      </c>
    </row>
    <row r="451" spans="4:12" x14ac:dyDescent="0.3">
      <c r="D451" s="68">
        <v>44113</v>
      </c>
      <c r="E451" s="87">
        <v>160.89347839999999</v>
      </c>
      <c r="F451" s="20">
        <f t="shared" si="47"/>
        <v>158.46227858089512</v>
      </c>
      <c r="G451" s="82">
        <f t="shared" si="48"/>
        <v>0.20172856137100803</v>
      </c>
      <c r="H451" s="82">
        <f t="shared" si="49"/>
        <v>158.66400714226612</v>
      </c>
      <c r="I451" s="82">
        <f t="shared" si="43"/>
        <v>2.2294712577338771</v>
      </c>
      <c r="J451" s="82">
        <f t="shared" si="44"/>
        <v>2.2294712577338771</v>
      </c>
      <c r="K451" s="82">
        <f t="shared" si="45"/>
        <v>4.9705420890614755</v>
      </c>
      <c r="L451" s="83">
        <f t="shared" si="46"/>
        <v>1.385681557701892E-2</v>
      </c>
    </row>
    <row r="452" spans="4:12" x14ac:dyDescent="0.3">
      <c r="D452" s="68">
        <v>44116</v>
      </c>
      <c r="E452" s="87">
        <v>162.74307250000001</v>
      </c>
      <c r="F452" s="20">
        <f t="shared" si="47"/>
        <v>161.42478006909681</v>
      </c>
      <c r="G452" s="82">
        <f t="shared" si="48"/>
        <v>0.47780585405407683</v>
      </c>
      <c r="H452" s="82">
        <f t="shared" si="49"/>
        <v>161.90258592315089</v>
      </c>
      <c r="I452" s="82">
        <f t="shared" ref="I452:I515" si="50">E452-H452</f>
        <v>0.84048657684911632</v>
      </c>
      <c r="J452" s="82">
        <f t="shared" ref="J452:J515" si="51">ABS(I452)</f>
        <v>0.84048657684911632</v>
      </c>
      <c r="K452" s="82">
        <f t="shared" ref="K452:K515" si="52">I452^2</f>
        <v>0.70641768586354547</v>
      </c>
      <c r="L452" s="83">
        <f t="shared" ref="L452:L515" si="53">J452/E452</f>
        <v>5.1644998704882894E-3</v>
      </c>
    </row>
    <row r="453" spans="4:12" x14ac:dyDescent="0.3">
      <c r="D453" s="68">
        <v>44117</v>
      </c>
      <c r="E453" s="87">
        <v>161.91462709999999</v>
      </c>
      <c r="F453" s="20">
        <f t="shared" ref="F453:F516" si="54">alpha*(E453)+(1-alpha)*(E452+G452)</f>
        <v>162.95962810324326</v>
      </c>
      <c r="G453" s="82">
        <f t="shared" ref="G453:G516" si="55">beta*(F453-F452)+(1-beta)*G452</f>
        <v>0.58351007206331407</v>
      </c>
      <c r="H453" s="82">
        <f t="shared" si="49"/>
        <v>163.54313817530658</v>
      </c>
      <c r="I453" s="82">
        <f t="shared" si="50"/>
        <v>-1.6285110753065908</v>
      </c>
      <c r="J453" s="82">
        <f t="shared" si="51"/>
        <v>1.6285110753065908</v>
      </c>
      <c r="K453" s="82">
        <f t="shared" si="52"/>
        <v>2.6520483223962286</v>
      </c>
      <c r="L453" s="83">
        <f t="shared" si="53"/>
        <v>1.0057837914179347E-2</v>
      </c>
    </row>
    <row r="454" spans="4:12" x14ac:dyDescent="0.3">
      <c r="D454" s="68">
        <v>44118</v>
      </c>
      <c r="E454" s="87">
        <v>160.62374879999999</v>
      </c>
      <c r="F454" s="20">
        <f t="shared" si="54"/>
        <v>162.12325949765068</v>
      </c>
      <c r="G454" s="82">
        <f t="shared" si="55"/>
        <v>0.44152220429772449</v>
      </c>
      <c r="H454" s="82">
        <f t="shared" si="49"/>
        <v>162.56478170194839</v>
      </c>
      <c r="I454" s="82">
        <f t="shared" si="50"/>
        <v>-1.9410329019484038</v>
      </c>
      <c r="J454" s="82">
        <f t="shared" si="51"/>
        <v>1.9410329019484038</v>
      </c>
      <c r="K454" s="82">
        <f t="shared" si="52"/>
        <v>3.7676087264462419</v>
      </c>
      <c r="L454" s="83">
        <f t="shared" si="53"/>
        <v>1.2084345661520285E-2</v>
      </c>
    </row>
    <row r="455" spans="4:12" x14ac:dyDescent="0.3">
      <c r="D455" s="68">
        <v>44119</v>
      </c>
      <c r="E455" s="87">
        <v>156.78010560000001</v>
      </c>
      <c r="F455" s="20">
        <f t="shared" si="54"/>
        <v>160.20823792343816</v>
      </c>
      <c r="G455" s="82">
        <f t="shared" si="55"/>
        <v>0.20586782644670032</v>
      </c>
      <c r="H455" s="82">
        <f t="shared" si="49"/>
        <v>160.41410574988487</v>
      </c>
      <c r="I455" s="82">
        <f t="shared" si="50"/>
        <v>-3.6340001498848551</v>
      </c>
      <c r="J455" s="82">
        <f t="shared" si="51"/>
        <v>3.6340001498848551</v>
      </c>
      <c r="K455" s="82">
        <f t="shared" si="52"/>
        <v>13.205957089363149</v>
      </c>
      <c r="L455" s="83">
        <f t="shared" si="53"/>
        <v>2.317896225402756E-2</v>
      </c>
    </row>
    <row r="456" spans="4:12" x14ac:dyDescent="0.3">
      <c r="D456" s="68">
        <v>44120</v>
      </c>
      <c r="E456" s="87">
        <v>160.15173340000001</v>
      </c>
      <c r="F456" s="20">
        <f t="shared" si="54"/>
        <v>157.61912542115738</v>
      </c>
      <c r="G456" s="82">
        <f t="shared" si="55"/>
        <v>-7.3630206426048145E-2</v>
      </c>
      <c r="H456" s="82">
        <f t="shared" si="49"/>
        <v>157.54549521473132</v>
      </c>
      <c r="I456" s="82">
        <f t="shared" si="50"/>
        <v>2.606238185268694</v>
      </c>
      <c r="J456" s="82">
        <f t="shared" si="51"/>
        <v>2.606238185268694</v>
      </c>
      <c r="K456" s="82">
        <f t="shared" si="52"/>
        <v>6.7924774783526551</v>
      </c>
      <c r="L456" s="83">
        <f t="shared" si="53"/>
        <v>1.6273555895640987E-2</v>
      </c>
    </row>
    <row r="457" spans="4:12" x14ac:dyDescent="0.3">
      <c r="D457" s="68">
        <v>44123</v>
      </c>
      <c r="E457" s="87">
        <v>159.33290099999999</v>
      </c>
      <c r="F457" s="20">
        <f t="shared" si="54"/>
        <v>159.92906275485916</v>
      </c>
      <c r="G457" s="82">
        <f t="shared" si="55"/>
        <v>0.16472654758673494</v>
      </c>
      <c r="H457" s="82">
        <f t="shared" si="49"/>
        <v>160.09378930244588</v>
      </c>
      <c r="I457" s="82">
        <f t="shared" si="50"/>
        <v>-0.7608883024458919</v>
      </c>
      <c r="J457" s="82">
        <f t="shared" si="51"/>
        <v>0.7608883024458919</v>
      </c>
      <c r="K457" s="82">
        <f t="shared" si="52"/>
        <v>0.57895100879899108</v>
      </c>
      <c r="L457" s="83">
        <f t="shared" si="53"/>
        <v>4.7754625546288891E-3</v>
      </c>
    </row>
    <row r="458" spans="4:12" x14ac:dyDescent="0.3">
      <c r="D458" s="68">
        <v>44124</v>
      </c>
      <c r="E458" s="87">
        <v>161.0476074</v>
      </c>
      <c r="F458" s="20">
        <f t="shared" si="54"/>
        <v>159.80762351806939</v>
      </c>
      <c r="G458" s="82">
        <f t="shared" si="55"/>
        <v>0.13610996914908458</v>
      </c>
      <c r="H458" s="82">
        <f t="shared" si="49"/>
        <v>159.94373348721848</v>
      </c>
      <c r="I458" s="82">
        <f t="shared" si="50"/>
        <v>1.1038739127815234</v>
      </c>
      <c r="J458" s="82">
        <f t="shared" si="51"/>
        <v>1.1038739127815234</v>
      </c>
      <c r="K458" s="82">
        <f t="shared" si="52"/>
        <v>1.2185376153195902</v>
      </c>
      <c r="L458" s="83">
        <f t="shared" si="53"/>
        <v>6.85433289325305E-3</v>
      </c>
    </row>
    <row r="459" spans="4:12" x14ac:dyDescent="0.3">
      <c r="D459" s="68">
        <v>44125</v>
      </c>
      <c r="E459" s="87">
        <v>157.0113068</v>
      </c>
      <c r="F459" s="20">
        <f t="shared" si="54"/>
        <v>160.34923525531929</v>
      </c>
      <c r="G459" s="82">
        <f t="shared" si="55"/>
        <v>0.17666014595916557</v>
      </c>
      <c r="H459" s="82">
        <f t="shared" si="49"/>
        <v>160.52589540127846</v>
      </c>
      <c r="I459" s="82">
        <f t="shared" si="50"/>
        <v>-3.5145886012784615</v>
      </c>
      <c r="J459" s="82">
        <f t="shared" si="51"/>
        <v>3.5145886012784615</v>
      </c>
      <c r="K459" s="82">
        <f t="shared" si="52"/>
        <v>12.352333036236493</v>
      </c>
      <c r="L459" s="83">
        <f t="shared" si="53"/>
        <v>2.2384302588827707E-2</v>
      </c>
    </row>
    <row r="460" spans="4:12" x14ac:dyDescent="0.3">
      <c r="D460" s="68">
        <v>44126</v>
      </c>
      <c r="E460" s="87">
        <v>160.80679319999999</v>
      </c>
      <c r="F460" s="20">
        <f t="shared" si="54"/>
        <v>157.91173219676733</v>
      </c>
      <c r="G460" s="82">
        <f t="shared" si="55"/>
        <v>-8.475617449194639E-2</v>
      </c>
      <c r="H460" s="82">
        <f t="shared" si="49"/>
        <v>157.82697602227537</v>
      </c>
      <c r="I460" s="82">
        <f t="shared" si="50"/>
        <v>2.9798171777246125</v>
      </c>
      <c r="J460" s="82">
        <f t="shared" si="51"/>
        <v>2.9798171777246125</v>
      </c>
      <c r="K460" s="82">
        <f t="shared" si="52"/>
        <v>8.8793104126626758</v>
      </c>
      <c r="L460" s="83">
        <f t="shared" si="53"/>
        <v>1.8530418512969965E-2</v>
      </c>
    </row>
    <row r="461" spans="4:12" x14ac:dyDescent="0.3">
      <c r="D461" s="68">
        <v>44127</v>
      </c>
      <c r="E461" s="87">
        <v>161.51963810000001</v>
      </c>
      <c r="F461" s="20">
        <f t="shared" si="54"/>
        <v>160.88155724040644</v>
      </c>
      <c r="G461" s="82">
        <f t="shared" si="55"/>
        <v>0.22070194732115872</v>
      </c>
      <c r="H461" s="82">
        <f t="shared" si="49"/>
        <v>161.10225918772758</v>
      </c>
      <c r="I461" s="82">
        <f t="shared" si="50"/>
        <v>0.41737891227242585</v>
      </c>
      <c r="J461" s="82">
        <f t="shared" si="51"/>
        <v>0.41737891227242585</v>
      </c>
      <c r="K461" s="82">
        <f t="shared" si="52"/>
        <v>0.17420515640971335</v>
      </c>
      <c r="L461" s="83">
        <f t="shared" si="53"/>
        <v>2.584075330914364E-3</v>
      </c>
    </row>
    <row r="462" spans="4:12" x14ac:dyDescent="0.3">
      <c r="D462" s="68">
        <v>44130</v>
      </c>
      <c r="E462" s="87">
        <v>156.00946039999999</v>
      </c>
      <c r="F462" s="20">
        <f t="shared" si="54"/>
        <v>160.59416411785693</v>
      </c>
      <c r="G462" s="82">
        <f t="shared" si="55"/>
        <v>0.16989244033409259</v>
      </c>
      <c r="H462" s="82">
        <f t="shared" si="49"/>
        <v>160.76405655819102</v>
      </c>
      <c r="I462" s="82">
        <f t="shared" si="50"/>
        <v>-4.7545961581910205</v>
      </c>
      <c r="J462" s="82">
        <f t="shared" si="51"/>
        <v>4.7545961581910205</v>
      </c>
      <c r="K462" s="82">
        <f t="shared" si="52"/>
        <v>22.606184627484812</v>
      </c>
      <c r="L462" s="83">
        <f t="shared" si="53"/>
        <v>3.0476332307031173E-2</v>
      </c>
    </row>
    <row r="463" spans="4:12" x14ac:dyDescent="0.3">
      <c r="D463" s="68">
        <v>44131</v>
      </c>
      <c r="E463" s="87">
        <v>154.5452118</v>
      </c>
      <c r="F463" s="20">
        <f t="shared" si="54"/>
        <v>155.85252463226726</v>
      </c>
      <c r="G463" s="82">
        <f t="shared" si="55"/>
        <v>-0.32126075225828393</v>
      </c>
      <c r="H463" s="82">
        <f t="shared" si="49"/>
        <v>155.53126388000896</v>
      </c>
      <c r="I463" s="82">
        <f t="shared" si="50"/>
        <v>-0.98605208000896027</v>
      </c>
      <c r="J463" s="82">
        <f t="shared" si="51"/>
        <v>0.98605208000896027</v>
      </c>
      <c r="K463" s="82">
        <f t="shared" si="52"/>
        <v>0.972298704489997</v>
      </c>
      <c r="L463" s="83">
        <f t="shared" si="53"/>
        <v>6.3803470099418518E-3</v>
      </c>
    </row>
    <row r="464" spans="4:12" x14ac:dyDescent="0.3">
      <c r="D464" s="68">
        <v>44132</v>
      </c>
      <c r="E464" s="87">
        <v>144.5941315</v>
      </c>
      <c r="F464" s="20">
        <f t="shared" si="54"/>
        <v>152.29798713819338</v>
      </c>
      <c r="G464" s="82">
        <f t="shared" si="55"/>
        <v>-0.64458842643984393</v>
      </c>
      <c r="H464" s="82">
        <f t="shared" si="49"/>
        <v>151.65339871175354</v>
      </c>
      <c r="I464" s="82">
        <f t="shared" si="50"/>
        <v>-7.0592672117535358</v>
      </c>
      <c r="J464" s="82">
        <f t="shared" si="51"/>
        <v>7.0592672117535358</v>
      </c>
      <c r="K464" s="82">
        <f t="shared" si="52"/>
        <v>49.833253566938538</v>
      </c>
      <c r="L464" s="83">
        <f t="shared" si="53"/>
        <v>4.882125670330912E-2</v>
      </c>
    </row>
    <row r="465" spans="4:12" x14ac:dyDescent="0.3">
      <c r="D465" s="68">
        <v>44133</v>
      </c>
      <c r="E465" s="87">
        <v>146.41481020000001</v>
      </c>
      <c r="F465" s="20">
        <f t="shared" si="54"/>
        <v>144.44259649884813</v>
      </c>
      <c r="G465" s="82">
        <f t="shared" si="55"/>
        <v>-1.3656686477303841</v>
      </c>
      <c r="H465" s="82">
        <f t="shared" si="49"/>
        <v>143.07692785111774</v>
      </c>
      <c r="I465" s="82">
        <f t="shared" si="50"/>
        <v>3.3378823488822604</v>
      </c>
      <c r="J465" s="82">
        <f t="shared" si="51"/>
        <v>3.3378823488822604</v>
      </c>
      <c r="K465" s="82">
        <f t="shared" si="52"/>
        <v>11.141458574979756</v>
      </c>
      <c r="L465" s="83">
        <f t="shared" si="53"/>
        <v>2.2797436572999499E-2</v>
      </c>
    </row>
    <row r="466" spans="4:12" x14ac:dyDescent="0.3">
      <c r="D466" s="68">
        <v>44134</v>
      </c>
      <c r="E466" s="87">
        <v>143.15879820000001</v>
      </c>
      <c r="F466" s="20">
        <f t="shared" si="54"/>
        <v>144.67107288181572</v>
      </c>
      <c r="G466" s="82">
        <f t="shared" si="55"/>
        <v>-1.206254144660587</v>
      </c>
      <c r="H466" s="82">
        <f t="shared" si="49"/>
        <v>143.46481873715513</v>
      </c>
      <c r="I466" s="82">
        <f t="shared" si="50"/>
        <v>-0.30602053715512056</v>
      </c>
      <c r="J466" s="82">
        <f t="shared" si="51"/>
        <v>0.30602053715512056</v>
      </c>
      <c r="K466" s="82">
        <f t="shared" si="52"/>
        <v>9.3648569160708531E-2</v>
      </c>
      <c r="L466" s="83">
        <f t="shared" si="53"/>
        <v>2.1376299675804388E-3</v>
      </c>
    </row>
    <row r="467" spans="4:12" x14ac:dyDescent="0.3">
      <c r="D467" s="68">
        <v>44137</v>
      </c>
      <c r="E467" s="87">
        <v>145.46112059999999</v>
      </c>
      <c r="F467" s="20">
        <f t="shared" si="54"/>
        <v>142.65425936427152</v>
      </c>
      <c r="G467" s="82">
        <f t="shared" si="55"/>
        <v>-1.2873100819489478</v>
      </c>
      <c r="H467" s="82">
        <f t="shared" si="49"/>
        <v>141.36694928232257</v>
      </c>
      <c r="I467" s="82">
        <f t="shared" si="50"/>
        <v>4.0941713176774215</v>
      </c>
      <c r="J467" s="82">
        <f t="shared" si="51"/>
        <v>4.0941713176774215</v>
      </c>
      <c r="K467" s="82">
        <f t="shared" si="52"/>
        <v>16.762238778492474</v>
      </c>
      <c r="L467" s="83">
        <f t="shared" si="53"/>
        <v>2.8146155486701387E-2</v>
      </c>
    </row>
    <row r="468" spans="4:12" x14ac:dyDescent="0.3">
      <c r="D468" s="68">
        <v>44138</v>
      </c>
      <c r="E468" s="87">
        <v>151.89610289999999</v>
      </c>
      <c r="F468" s="20">
        <f t="shared" si="54"/>
        <v>145.71826899444082</v>
      </c>
      <c r="G468" s="82">
        <f t="shared" si="55"/>
        <v>-0.85217811073712357</v>
      </c>
      <c r="H468" s="82">
        <f t="shared" si="49"/>
        <v>144.86609088370369</v>
      </c>
      <c r="I468" s="82">
        <f t="shared" si="50"/>
        <v>7.0300120162962969</v>
      </c>
      <c r="J468" s="82">
        <f t="shared" si="51"/>
        <v>7.0300120162962969</v>
      </c>
      <c r="K468" s="82">
        <f t="shared" si="52"/>
        <v>49.421068949270328</v>
      </c>
      <c r="L468" s="83">
        <f t="shared" si="53"/>
        <v>4.6281714159081944E-2</v>
      </c>
    </row>
    <row r="469" spans="4:12" x14ac:dyDescent="0.3">
      <c r="D469" s="68">
        <v>44139</v>
      </c>
      <c r="E469" s="87">
        <v>151.35662840000001</v>
      </c>
      <c r="F469" s="20">
        <f t="shared" si="54"/>
        <v>151.10646551141031</v>
      </c>
      <c r="G469" s="82">
        <f t="shared" si="55"/>
        <v>-0.22814064796646261</v>
      </c>
      <c r="H469" s="82">
        <f t="shared" si="49"/>
        <v>150.87832486344385</v>
      </c>
      <c r="I469" s="82">
        <f t="shared" si="50"/>
        <v>0.47830353655615454</v>
      </c>
      <c r="J469" s="82">
        <f t="shared" si="51"/>
        <v>0.47830353655615454</v>
      </c>
      <c r="K469" s="82">
        <f t="shared" si="52"/>
        <v>0.22877427308212467</v>
      </c>
      <c r="L469" s="83">
        <f t="shared" si="53"/>
        <v>3.1601096140441943E-3</v>
      </c>
    </row>
    <row r="470" spans="4:12" x14ac:dyDescent="0.3">
      <c r="D470" s="68">
        <v>44140</v>
      </c>
      <c r="E470" s="87">
        <v>157.08837890000001</v>
      </c>
      <c r="F470" s="20">
        <f t="shared" si="54"/>
        <v>152.32046598162685</v>
      </c>
      <c r="G470" s="82">
        <f t="shared" si="55"/>
        <v>-8.392653614816166E-2</v>
      </c>
      <c r="H470" s="82">
        <f t="shared" si="49"/>
        <v>152.23653944547868</v>
      </c>
      <c r="I470" s="82">
        <f t="shared" si="50"/>
        <v>4.8518394545213255</v>
      </c>
      <c r="J470" s="82">
        <f t="shared" si="51"/>
        <v>4.8518394545213255</v>
      </c>
      <c r="K470" s="82">
        <f t="shared" si="52"/>
        <v>23.540346092449795</v>
      </c>
      <c r="L470" s="83">
        <f t="shared" si="53"/>
        <v>3.0886049550552241E-2</v>
      </c>
    </row>
    <row r="471" spans="4:12" x14ac:dyDescent="0.3">
      <c r="D471" s="68">
        <v>44141</v>
      </c>
      <c r="E471" s="87">
        <v>159.3425293</v>
      </c>
      <c r="F471" s="20">
        <f t="shared" si="54"/>
        <v>157.47206775108148</v>
      </c>
      <c r="G471" s="82">
        <f t="shared" si="55"/>
        <v>0.43962629441211742</v>
      </c>
      <c r="H471" s="82">
        <f t="shared" si="49"/>
        <v>157.91169404549359</v>
      </c>
      <c r="I471" s="82">
        <f t="shared" si="50"/>
        <v>1.4308352545064054</v>
      </c>
      <c r="J471" s="82">
        <f t="shared" si="51"/>
        <v>1.4308352545064054</v>
      </c>
      <c r="K471" s="82">
        <f t="shared" si="52"/>
        <v>2.0472895255384098</v>
      </c>
      <c r="L471" s="83">
        <f t="shared" si="53"/>
        <v>8.9796193194129591E-3</v>
      </c>
    </row>
    <row r="472" spans="4:12" x14ac:dyDescent="0.3">
      <c r="D472" s="68">
        <v>44144</v>
      </c>
      <c r="E472" s="87">
        <v>168.93719479999999</v>
      </c>
      <c r="F472" s="20">
        <f t="shared" si="54"/>
        <v>161.61316343552969</v>
      </c>
      <c r="G472" s="82">
        <f t="shared" si="55"/>
        <v>0.80977323341572605</v>
      </c>
      <c r="H472" s="82">
        <f t="shared" si="49"/>
        <v>162.42293666894543</v>
      </c>
      <c r="I472" s="82">
        <f t="shared" si="50"/>
        <v>6.5142581310545609</v>
      </c>
      <c r="J472" s="82">
        <f t="shared" si="51"/>
        <v>6.5142581310545609</v>
      </c>
      <c r="K472" s="82">
        <f t="shared" si="52"/>
        <v>42.435558998010457</v>
      </c>
      <c r="L472" s="83">
        <f t="shared" si="53"/>
        <v>3.8560236179880983E-2</v>
      </c>
    </row>
    <row r="473" spans="4:12" x14ac:dyDescent="0.3">
      <c r="D473" s="68">
        <v>44145</v>
      </c>
      <c r="E473" s="87">
        <v>160.76823429999999</v>
      </c>
      <c r="F473" s="20">
        <f t="shared" si="54"/>
        <v>167.95122128673259</v>
      </c>
      <c r="G473" s="82">
        <f t="shared" si="55"/>
        <v>1.362601695194444</v>
      </c>
      <c r="H473" s="82">
        <f t="shared" si="49"/>
        <v>169.31382298192705</v>
      </c>
      <c r="I473" s="82">
        <f t="shared" si="50"/>
        <v>-8.5455886819270575</v>
      </c>
      <c r="J473" s="82">
        <f t="shared" si="51"/>
        <v>8.5455886819270575</v>
      </c>
      <c r="K473" s="82">
        <f t="shared" si="52"/>
        <v>73.027085920679824</v>
      </c>
      <c r="L473" s="83">
        <f t="shared" si="53"/>
        <v>5.3154708821275258E-2</v>
      </c>
    </row>
    <row r="474" spans="4:12" x14ac:dyDescent="0.3">
      <c r="D474" s="68">
        <v>44146</v>
      </c>
      <c r="E474" s="87">
        <v>159.4003448</v>
      </c>
      <c r="F474" s="20">
        <f t="shared" si="54"/>
        <v>161.58473775615556</v>
      </c>
      <c r="G474" s="82">
        <f t="shared" si="55"/>
        <v>0.58969317261729681</v>
      </c>
      <c r="H474" s="82">
        <f t="shared" si="49"/>
        <v>162.17443092877286</v>
      </c>
      <c r="I474" s="82">
        <f t="shared" si="50"/>
        <v>-2.7740861287728649</v>
      </c>
      <c r="J474" s="82">
        <f t="shared" si="51"/>
        <v>2.7740861287728649</v>
      </c>
      <c r="K474" s="82">
        <f t="shared" si="52"/>
        <v>7.69555384985002</v>
      </c>
      <c r="L474" s="83">
        <f t="shared" si="53"/>
        <v>1.7403263037188015E-2</v>
      </c>
    </row>
    <row r="475" spans="4:12" x14ac:dyDescent="0.3">
      <c r="D475" s="68">
        <v>44147</v>
      </c>
      <c r="E475" s="87">
        <v>154.87275700000001</v>
      </c>
      <c r="F475" s="20">
        <f t="shared" si="54"/>
        <v>158.96658177809385</v>
      </c>
      <c r="G475" s="82">
        <f t="shared" si="55"/>
        <v>0.26890825754939629</v>
      </c>
      <c r="H475" s="82">
        <f t="shared" si="49"/>
        <v>159.23549003564324</v>
      </c>
      <c r="I475" s="82">
        <f t="shared" si="50"/>
        <v>-4.362733035643231</v>
      </c>
      <c r="J475" s="82">
        <f t="shared" si="51"/>
        <v>4.362733035643231</v>
      </c>
      <c r="K475" s="82">
        <f t="shared" si="52"/>
        <v>19.0334395402928</v>
      </c>
      <c r="L475" s="83">
        <f t="shared" si="53"/>
        <v>2.8169789962757819E-2</v>
      </c>
    </row>
    <row r="476" spans="4:12" x14ac:dyDescent="0.3">
      <c r="D476" s="68">
        <v>44148</v>
      </c>
      <c r="E476" s="87">
        <v>154.77641299999999</v>
      </c>
      <c r="F476" s="20">
        <f t="shared" si="54"/>
        <v>155.06861480603951</v>
      </c>
      <c r="G476" s="82">
        <f t="shared" si="55"/>
        <v>-0.14777926541097819</v>
      </c>
      <c r="H476" s="82">
        <f t="shared" si="49"/>
        <v>154.92083554062853</v>
      </c>
      <c r="I476" s="82">
        <f t="shared" si="50"/>
        <v>-0.14442254062853976</v>
      </c>
      <c r="J476" s="82">
        <f t="shared" si="51"/>
        <v>0.14442254062853976</v>
      </c>
      <c r="K476" s="82">
        <f t="shared" si="52"/>
        <v>2.0857870241602218E-2</v>
      </c>
      <c r="L476" s="83">
        <f t="shared" si="53"/>
        <v>9.3310432661687138E-4</v>
      </c>
    </row>
    <row r="477" spans="4:12" x14ac:dyDescent="0.3">
      <c r="D477" s="68">
        <v>44151</v>
      </c>
      <c r="E477" s="87">
        <v>156.866806</v>
      </c>
      <c r="F477" s="20">
        <f t="shared" si="54"/>
        <v>155.07626818767122</v>
      </c>
      <c r="G477" s="82">
        <f t="shared" si="55"/>
        <v>-0.13223600070670916</v>
      </c>
      <c r="H477" s="82">
        <f t="shared" si="49"/>
        <v>154.94403218696451</v>
      </c>
      <c r="I477" s="82">
        <f t="shared" si="50"/>
        <v>1.9227738130354908</v>
      </c>
      <c r="J477" s="82">
        <f t="shared" si="51"/>
        <v>1.9227738130354908</v>
      </c>
      <c r="K477" s="82">
        <f t="shared" si="52"/>
        <v>3.6970591360950404</v>
      </c>
      <c r="L477" s="83">
        <f t="shared" si="53"/>
        <v>1.225736573635273E-2</v>
      </c>
    </row>
    <row r="478" spans="4:12" x14ac:dyDescent="0.3">
      <c r="D478" s="68">
        <v>44152</v>
      </c>
      <c r="E478" s="87">
        <v>159.36180110000001</v>
      </c>
      <c r="F478" s="20">
        <f t="shared" si="54"/>
        <v>157.26001621943465</v>
      </c>
      <c r="G478" s="82">
        <f t="shared" si="55"/>
        <v>9.9362402540304651E-2</v>
      </c>
      <c r="H478" s="82">
        <f t="shared" si="49"/>
        <v>157.35937862197494</v>
      </c>
      <c r="I478" s="82">
        <f t="shared" si="50"/>
        <v>2.0024224780250677</v>
      </c>
      <c r="J478" s="82">
        <f t="shared" si="51"/>
        <v>2.0024224780250677</v>
      </c>
      <c r="K478" s="82">
        <f t="shared" si="52"/>
        <v>4.0096957805000528</v>
      </c>
      <c r="L478" s="83">
        <f t="shared" si="53"/>
        <v>1.2565260082424279E-2</v>
      </c>
    </row>
    <row r="479" spans="4:12" x14ac:dyDescent="0.3">
      <c r="D479" s="68">
        <v>44153</v>
      </c>
      <c r="E479" s="87">
        <v>161.12469479999999</v>
      </c>
      <c r="F479" s="20">
        <f t="shared" si="54"/>
        <v>159.79386976203224</v>
      </c>
      <c r="G479" s="82">
        <f t="shared" si="55"/>
        <v>0.34281151654603398</v>
      </c>
      <c r="H479" s="82">
        <f t="shared" si="49"/>
        <v>160.13668127857827</v>
      </c>
      <c r="I479" s="82">
        <f t="shared" si="50"/>
        <v>0.9880135214217205</v>
      </c>
      <c r="J479" s="82">
        <f t="shared" si="51"/>
        <v>0.9880135214217205</v>
      </c>
      <c r="K479" s="82">
        <f t="shared" si="52"/>
        <v>0.97617071851214854</v>
      </c>
      <c r="L479" s="83">
        <f t="shared" si="53"/>
        <v>6.1319807162279914E-3</v>
      </c>
    </row>
    <row r="480" spans="4:12" x14ac:dyDescent="0.3">
      <c r="D480" s="68">
        <v>44154</v>
      </c>
      <c r="E480" s="87">
        <v>162.4058838</v>
      </c>
      <c r="F480" s="20">
        <f t="shared" si="54"/>
        <v>161.65518181323682</v>
      </c>
      <c r="G480" s="82">
        <f t="shared" si="55"/>
        <v>0.49466157001188843</v>
      </c>
      <c r="H480" s="82">
        <f t="shared" si="49"/>
        <v>162.14984338324871</v>
      </c>
      <c r="I480" s="82">
        <f t="shared" si="50"/>
        <v>0.25604041675128997</v>
      </c>
      <c r="J480" s="82">
        <f t="shared" si="51"/>
        <v>0.25604041675128997</v>
      </c>
      <c r="K480" s="82">
        <f t="shared" si="52"/>
        <v>6.5556695010174248E-2</v>
      </c>
      <c r="L480" s="83">
        <f t="shared" si="53"/>
        <v>1.576546432680969E-3</v>
      </c>
    </row>
    <row r="481" spans="4:12" x14ac:dyDescent="0.3">
      <c r="D481" s="68">
        <v>44155</v>
      </c>
      <c r="E481" s="87">
        <v>160.86460880000001</v>
      </c>
      <c r="F481" s="20">
        <f t="shared" si="54"/>
        <v>162.49335805600953</v>
      </c>
      <c r="G481" s="82">
        <f t="shared" si="55"/>
        <v>0.52901303728797</v>
      </c>
      <c r="H481" s="82">
        <f t="shared" si="49"/>
        <v>163.02237109329749</v>
      </c>
      <c r="I481" s="82">
        <f t="shared" si="50"/>
        <v>-2.1577622932974805</v>
      </c>
      <c r="J481" s="82">
        <f t="shared" si="51"/>
        <v>2.1577622932974805</v>
      </c>
      <c r="K481" s="82">
        <f t="shared" si="52"/>
        <v>4.6559381143764025</v>
      </c>
      <c r="L481" s="83">
        <f t="shared" si="53"/>
        <v>1.3413530231377284E-2</v>
      </c>
    </row>
    <row r="482" spans="4:12" x14ac:dyDescent="0.3">
      <c r="D482" s="68">
        <v>44158</v>
      </c>
      <c r="E482" s="87">
        <v>160.89347839999999</v>
      </c>
      <c r="F482" s="20">
        <f t="shared" si="54"/>
        <v>161.2935931498304</v>
      </c>
      <c r="G482" s="82">
        <f t="shared" si="55"/>
        <v>0.35613524294126037</v>
      </c>
      <c r="H482" s="82">
        <f t="shared" si="49"/>
        <v>161.64972839277166</v>
      </c>
      <c r="I482" s="82">
        <f t="shared" si="50"/>
        <v>-0.75624999277167149</v>
      </c>
      <c r="J482" s="82">
        <f t="shared" si="51"/>
        <v>0.75624999277167149</v>
      </c>
      <c r="K482" s="82">
        <f t="shared" si="52"/>
        <v>0.57191405156715314</v>
      </c>
      <c r="L482" s="83">
        <f t="shared" si="53"/>
        <v>4.7003147690768774E-3</v>
      </c>
    </row>
    <row r="483" spans="4:12" x14ac:dyDescent="0.3">
      <c r="D483" s="68">
        <v>44159</v>
      </c>
      <c r="E483" s="87">
        <v>160.34439090000001</v>
      </c>
      <c r="F483" s="20">
        <f t="shared" si="54"/>
        <v>161.06856909435302</v>
      </c>
      <c r="G483" s="82">
        <f t="shared" si="55"/>
        <v>0.29801931309939667</v>
      </c>
      <c r="H483" s="82">
        <f t="shared" si="49"/>
        <v>161.36658840745241</v>
      </c>
      <c r="I483" s="82">
        <f t="shared" si="50"/>
        <v>-1.0221975074524039</v>
      </c>
      <c r="J483" s="82">
        <f t="shared" si="51"/>
        <v>1.0221975074524039</v>
      </c>
      <c r="K483" s="82">
        <f t="shared" si="52"/>
        <v>1.0448877442419073</v>
      </c>
      <c r="L483" s="83">
        <f t="shared" si="53"/>
        <v>6.3750125696002994E-3</v>
      </c>
    </row>
    <row r="484" spans="4:12" x14ac:dyDescent="0.3">
      <c r="D484" s="68">
        <v>44160</v>
      </c>
      <c r="E484" s="87">
        <v>157.54112240000001</v>
      </c>
      <c r="F484" s="20">
        <f t="shared" si="54"/>
        <v>160.02215265047951</v>
      </c>
      <c r="G484" s="82">
        <f t="shared" si="55"/>
        <v>0.1635757374021059</v>
      </c>
      <c r="H484" s="82">
        <f t="shared" si="49"/>
        <v>160.18572838788162</v>
      </c>
      <c r="I484" s="82">
        <f t="shared" si="50"/>
        <v>-2.6446059878816186</v>
      </c>
      <c r="J484" s="82">
        <f t="shared" si="51"/>
        <v>2.6446059878816186</v>
      </c>
      <c r="K484" s="82">
        <f t="shared" si="52"/>
        <v>6.9939408311393114</v>
      </c>
      <c r="L484" s="83">
        <f t="shared" si="53"/>
        <v>1.6786766195348742E-2</v>
      </c>
    </row>
    <row r="485" spans="4:12" x14ac:dyDescent="0.3">
      <c r="D485" s="68">
        <v>44162</v>
      </c>
      <c r="E485" s="87">
        <v>156.72230529999999</v>
      </c>
      <c r="F485" s="20">
        <f t="shared" si="54"/>
        <v>157.50821956992172</v>
      </c>
      <c r="G485" s="82">
        <f t="shared" si="55"/>
        <v>-0.10417514439388381</v>
      </c>
      <c r="H485" s="82">
        <f t="shared" si="49"/>
        <v>157.40404442552784</v>
      </c>
      <c r="I485" s="82">
        <f t="shared" si="50"/>
        <v>-0.68173912552785509</v>
      </c>
      <c r="J485" s="82">
        <f t="shared" si="51"/>
        <v>0.68173912552785509</v>
      </c>
      <c r="K485" s="82">
        <f t="shared" si="52"/>
        <v>0.46476823527548455</v>
      </c>
      <c r="L485" s="83">
        <f t="shared" si="53"/>
        <v>4.3499814798082549E-3</v>
      </c>
    </row>
    <row r="486" spans="4:12" x14ac:dyDescent="0.3">
      <c r="D486" s="68">
        <v>44165</v>
      </c>
      <c r="E486" s="87">
        <v>154.22731020000001</v>
      </c>
      <c r="F486" s="20">
        <f t="shared" si="54"/>
        <v>156.13996616448489</v>
      </c>
      <c r="G486" s="82">
        <f t="shared" si="55"/>
        <v>-0.23058297049817864</v>
      </c>
      <c r="H486" s="82">
        <f t="shared" si="49"/>
        <v>155.90938319398671</v>
      </c>
      <c r="I486" s="82">
        <f t="shared" si="50"/>
        <v>-1.6820729939867078</v>
      </c>
      <c r="J486" s="82">
        <f t="shared" si="51"/>
        <v>1.6820729939867078</v>
      </c>
      <c r="K486" s="82">
        <f t="shared" si="52"/>
        <v>2.8293695570994073</v>
      </c>
      <c r="L486" s="83">
        <f t="shared" si="53"/>
        <v>1.0906453544481954E-2</v>
      </c>
    </row>
    <row r="487" spans="4:12" x14ac:dyDescent="0.3">
      <c r="D487" s="68">
        <v>44166</v>
      </c>
      <c r="E487" s="87">
        <v>158.92829900000001</v>
      </c>
      <c r="F487" s="20">
        <f t="shared" si="54"/>
        <v>154.98304158360148</v>
      </c>
      <c r="G487" s="82">
        <f t="shared" si="55"/>
        <v>-0.32321713153670206</v>
      </c>
      <c r="H487" s="82">
        <f t="shared" si="49"/>
        <v>154.65982445206478</v>
      </c>
      <c r="I487" s="82">
        <f t="shared" si="50"/>
        <v>4.2684745479352273</v>
      </c>
      <c r="J487" s="82">
        <f t="shared" si="51"/>
        <v>4.2684745479352273</v>
      </c>
      <c r="K487" s="82">
        <f t="shared" si="52"/>
        <v>18.219874966370842</v>
      </c>
      <c r="L487" s="83">
        <f t="shared" si="53"/>
        <v>2.6857863418869331E-2</v>
      </c>
    </row>
    <row r="488" spans="4:12" x14ac:dyDescent="0.3">
      <c r="D488" s="68">
        <v>44167</v>
      </c>
      <c r="E488" s="87">
        <v>156.818634</v>
      </c>
      <c r="F488" s="20">
        <f t="shared" si="54"/>
        <v>158.24779229477065</v>
      </c>
      <c r="G488" s="82">
        <f t="shared" si="55"/>
        <v>3.5579652733885248E-2</v>
      </c>
      <c r="H488" s="82">
        <f t="shared" si="49"/>
        <v>158.28337194750452</v>
      </c>
      <c r="I488" s="82">
        <f t="shared" si="50"/>
        <v>-1.464737947504517</v>
      </c>
      <c r="J488" s="82">
        <f t="shared" si="51"/>
        <v>1.464737947504517</v>
      </c>
      <c r="K488" s="82">
        <f t="shared" si="52"/>
        <v>2.1454572548597453</v>
      </c>
      <c r="L488" s="83">
        <f t="shared" si="53"/>
        <v>9.3403309934743921E-3</v>
      </c>
    </row>
    <row r="489" spans="4:12" x14ac:dyDescent="0.3">
      <c r="D489" s="68">
        <v>44168</v>
      </c>
      <c r="E489" s="87">
        <v>160.86460880000001</v>
      </c>
      <c r="F489" s="20">
        <f t="shared" si="54"/>
        <v>157.65629268218711</v>
      </c>
      <c r="G489" s="82">
        <f t="shared" si="55"/>
        <v>-2.7128273797856581E-2</v>
      </c>
      <c r="H489" s="82">
        <f t="shared" si="49"/>
        <v>157.62916440838927</v>
      </c>
      <c r="I489" s="82">
        <f t="shared" si="50"/>
        <v>3.2354443916107414</v>
      </c>
      <c r="J489" s="82">
        <f t="shared" si="51"/>
        <v>3.2354443916107414</v>
      </c>
      <c r="K489" s="82">
        <f t="shared" si="52"/>
        <v>10.4681004112054</v>
      </c>
      <c r="L489" s="83">
        <f t="shared" si="53"/>
        <v>2.0112841573706925E-2</v>
      </c>
    </row>
    <row r="490" spans="4:12" x14ac:dyDescent="0.3">
      <c r="D490" s="68">
        <v>44169</v>
      </c>
      <c r="E490" s="87">
        <v>161.2210236</v>
      </c>
      <c r="F490" s="20">
        <f t="shared" si="54"/>
        <v>160.91418914096175</v>
      </c>
      <c r="G490" s="82">
        <f t="shared" si="55"/>
        <v>0.30137419945939292</v>
      </c>
      <c r="H490" s="82">
        <f t="shared" si="49"/>
        <v>161.21556334042114</v>
      </c>
      <c r="I490" s="82">
        <f t="shared" si="50"/>
        <v>5.4602595788537656E-3</v>
      </c>
      <c r="J490" s="82">
        <f t="shared" si="51"/>
        <v>5.4602595788537656E-3</v>
      </c>
      <c r="K490" s="82">
        <f t="shared" si="52"/>
        <v>2.9814434668464301E-5</v>
      </c>
      <c r="L490" s="83">
        <f t="shared" si="53"/>
        <v>3.3868160968888462E-5</v>
      </c>
    </row>
    <row r="491" spans="4:12" x14ac:dyDescent="0.3">
      <c r="D491" s="68">
        <v>44172</v>
      </c>
      <c r="E491" s="87">
        <v>163.4559174</v>
      </c>
      <c r="F491" s="20">
        <f t="shared" si="54"/>
        <v>161.90910171956753</v>
      </c>
      <c r="G491" s="82">
        <f t="shared" si="55"/>
        <v>0.37072803737403143</v>
      </c>
      <c r="H491" s="82">
        <f t="shared" si="49"/>
        <v>162.27982975694155</v>
      </c>
      <c r="I491" s="82">
        <f t="shared" si="50"/>
        <v>1.1760876430584517</v>
      </c>
      <c r="J491" s="82">
        <f t="shared" si="51"/>
        <v>1.1760876430584517</v>
      </c>
      <c r="K491" s="82">
        <f t="shared" si="52"/>
        <v>1.383182144154784</v>
      </c>
      <c r="L491" s="83">
        <f t="shared" si="53"/>
        <v>7.1951365344602178E-3</v>
      </c>
    </row>
    <row r="492" spans="4:12" x14ac:dyDescent="0.3">
      <c r="D492" s="68">
        <v>44173</v>
      </c>
      <c r="E492" s="87">
        <v>163.86050420000001</v>
      </c>
      <c r="F492" s="20">
        <f t="shared" si="54"/>
        <v>163.83341718989922</v>
      </c>
      <c r="G492" s="82">
        <f t="shared" si="55"/>
        <v>0.52608678066979753</v>
      </c>
      <c r="H492" s="82">
        <f t="shared" si="49"/>
        <v>164.35950397056902</v>
      </c>
      <c r="I492" s="82">
        <f t="shared" si="50"/>
        <v>-0.49899977056901434</v>
      </c>
      <c r="J492" s="82">
        <f t="shared" si="51"/>
        <v>0.49899977056901434</v>
      </c>
      <c r="K492" s="82">
        <f t="shared" si="52"/>
        <v>0.24900077102792895</v>
      </c>
      <c r="L492" s="83">
        <f t="shared" si="53"/>
        <v>3.0452717877638164E-3</v>
      </c>
    </row>
    <row r="493" spans="4:12" x14ac:dyDescent="0.3">
      <c r="D493" s="68">
        <v>44174</v>
      </c>
      <c r="E493" s="87">
        <v>165.10317989999999</v>
      </c>
      <c r="F493" s="20">
        <f t="shared" si="54"/>
        <v>164.52990876453586</v>
      </c>
      <c r="G493" s="82">
        <f t="shared" si="55"/>
        <v>0.54312726006648171</v>
      </c>
      <c r="H493" s="82">
        <f t="shared" si="49"/>
        <v>165.07303602460235</v>
      </c>
      <c r="I493" s="82">
        <f t="shared" si="50"/>
        <v>3.0143875397641295E-2</v>
      </c>
      <c r="J493" s="82">
        <f t="shared" si="51"/>
        <v>3.0143875397641295E-2</v>
      </c>
      <c r="K493" s="82">
        <f t="shared" si="52"/>
        <v>9.0865322398852417E-4</v>
      </c>
      <c r="L493" s="83">
        <f t="shared" si="53"/>
        <v>1.8257598318759759E-4</v>
      </c>
    </row>
    <row r="494" spans="4:12" x14ac:dyDescent="0.3">
      <c r="D494" s="68">
        <v>44175</v>
      </c>
      <c r="E494" s="87">
        <v>168.41700739999999</v>
      </c>
      <c r="F494" s="20">
        <f t="shared" si="54"/>
        <v>166.20044720805316</v>
      </c>
      <c r="G494" s="82">
        <f t="shared" si="55"/>
        <v>0.65586837841156376</v>
      </c>
      <c r="H494" s="82">
        <f t="shared" si="49"/>
        <v>166.85631558646472</v>
      </c>
      <c r="I494" s="82">
        <f t="shared" si="50"/>
        <v>1.5606918135352714</v>
      </c>
      <c r="J494" s="82">
        <f t="shared" si="51"/>
        <v>1.5606918135352714</v>
      </c>
      <c r="K494" s="82">
        <f t="shared" si="52"/>
        <v>2.4357589368360144</v>
      </c>
      <c r="L494" s="83">
        <f t="shared" si="53"/>
        <v>9.2668302188064627E-3</v>
      </c>
    </row>
    <row r="495" spans="4:12" x14ac:dyDescent="0.3">
      <c r="D495" s="68">
        <v>44176</v>
      </c>
      <c r="E495" s="87">
        <v>166.13394170000001</v>
      </c>
      <c r="F495" s="20">
        <f t="shared" si="54"/>
        <v>168.48508896272926</v>
      </c>
      <c r="G495" s="82">
        <f t="shared" si="55"/>
        <v>0.8187457160380176</v>
      </c>
      <c r="H495" s="82">
        <f t="shared" si="49"/>
        <v>169.30383467876729</v>
      </c>
      <c r="I495" s="82">
        <f t="shared" si="50"/>
        <v>-3.1698929787672796</v>
      </c>
      <c r="J495" s="82">
        <f t="shared" si="51"/>
        <v>3.1698929787672796</v>
      </c>
      <c r="K495" s="82">
        <f t="shared" si="52"/>
        <v>10.048221496838098</v>
      </c>
      <c r="L495" s="83">
        <f t="shared" si="53"/>
        <v>1.9080345330585023E-2</v>
      </c>
    </row>
    <row r="496" spans="4:12" x14ac:dyDescent="0.3">
      <c r="D496" s="68">
        <v>44179</v>
      </c>
      <c r="E496" s="87">
        <v>168.0027771</v>
      </c>
      <c r="F496" s="20">
        <f t="shared" si="54"/>
        <v>167.16270535283044</v>
      </c>
      <c r="G496" s="82">
        <f t="shared" si="55"/>
        <v>0.60463278344433369</v>
      </c>
      <c r="H496" s="82">
        <f t="shared" si="49"/>
        <v>167.76733813627479</v>
      </c>
      <c r="I496" s="82">
        <f t="shared" si="50"/>
        <v>0.23543896372521544</v>
      </c>
      <c r="J496" s="82">
        <f t="shared" si="51"/>
        <v>0.23543896372521544</v>
      </c>
      <c r="K496" s="82">
        <f t="shared" si="52"/>
        <v>5.5431505640003313E-2</v>
      </c>
      <c r="L496" s="83">
        <f t="shared" si="53"/>
        <v>1.4013992374963869E-3</v>
      </c>
    </row>
    <row r="497" spans="4:12" x14ac:dyDescent="0.3">
      <c r="D497" s="68">
        <v>44180</v>
      </c>
      <c r="E497" s="87">
        <v>170.56521609999999</v>
      </c>
      <c r="F497" s="20">
        <f t="shared" si="54"/>
        <v>168.99897112675549</v>
      </c>
      <c r="G497" s="82">
        <f t="shared" si="55"/>
        <v>0.72779608249240535</v>
      </c>
      <c r="H497" s="82">
        <f t="shared" si="49"/>
        <v>169.7267672092479</v>
      </c>
      <c r="I497" s="82">
        <f t="shared" si="50"/>
        <v>0.83844889075209039</v>
      </c>
      <c r="J497" s="82">
        <f t="shared" si="51"/>
        <v>0.83844889075209039</v>
      </c>
      <c r="K497" s="82">
        <f t="shared" si="52"/>
        <v>0.70299654240341081</v>
      </c>
      <c r="L497" s="83">
        <f t="shared" si="53"/>
        <v>4.9157085478701568E-3</v>
      </c>
    </row>
    <row r="498" spans="4:12" x14ac:dyDescent="0.3">
      <c r="D498" s="68">
        <v>44181</v>
      </c>
      <c r="E498" s="87">
        <v>170.52665709999999</v>
      </c>
      <c r="F498" s="20">
        <f t="shared" si="54"/>
        <v>171.13974116599391</v>
      </c>
      <c r="G498" s="82">
        <f t="shared" si="55"/>
        <v>0.86909347816700666</v>
      </c>
      <c r="H498" s="82">
        <f t="shared" si="49"/>
        <v>172.00883464416091</v>
      </c>
      <c r="I498" s="82">
        <f t="shared" si="50"/>
        <v>-1.4821775441609191</v>
      </c>
      <c r="J498" s="82">
        <f t="shared" si="51"/>
        <v>1.4821775441609191</v>
      </c>
      <c r="K498" s="82">
        <f t="shared" si="52"/>
        <v>2.1968502724148933</v>
      </c>
      <c r="L498" s="83">
        <f t="shared" si="53"/>
        <v>8.6917644980968739E-3</v>
      </c>
    </row>
    <row r="499" spans="4:12" x14ac:dyDescent="0.3">
      <c r="D499" s="68">
        <v>44182</v>
      </c>
      <c r="E499" s="87">
        <v>174.40882869999999</v>
      </c>
      <c r="F499" s="20">
        <f t="shared" si="54"/>
        <v>171.99836620253359</v>
      </c>
      <c r="G499" s="82">
        <f t="shared" si="55"/>
        <v>0.86804663400427384</v>
      </c>
      <c r="H499" s="82">
        <f t="shared" si="49"/>
        <v>172.86641283653788</v>
      </c>
      <c r="I499" s="82">
        <f t="shared" si="50"/>
        <v>1.5424158634621108</v>
      </c>
      <c r="J499" s="82">
        <f t="shared" si="51"/>
        <v>1.5424158634621108</v>
      </c>
      <c r="K499" s="82">
        <f t="shared" si="52"/>
        <v>2.3790466958595688</v>
      </c>
      <c r="L499" s="83">
        <f t="shared" si="53"/>
        <v>8.8436799613809403E-3</v>
      </c>
    </row>
    <row r="500" spans="4:12" x14ac:dyDescent="0.3">
      <c r="D500" s="68">
        <v>44183</v>
      </c>
      <c r="E500" s="87">
        <v>171.9138489</v>
      </c>
      <c r="F500" s="20">
        <f t="shared" si="54"/>
        <v>174.60427004720344</v>
      </c>
      <c r="G500" s="82">
        <f t="shared" si="55"/>
        <v>1.0418323550708319</v>
      </c>
      <c r="H500" s="82">
        <f t="shared" si="49"/>
        <v>175.64610240227427</v>
      </c>
      <c r="I500" s="82">
        <f t="shared" si="50"/>
        <v>-3.7322535022742613</v>
      </c>
      <c r="J500" s="82">
        <f t="shared" si="51"/>
        <v>3.7322535022742613</v>
      </c>
      <c r="K500" s="82">
        <f t="shared" si="52"/>
        <v>13.92971620523849</v>
      </c>
      <c r="L500" s="83">
        <f t="shared" si="53"/>
        <v>2.1710022352214704E-2</v>
      </c>
    </row>
    <row r="501" spans="4:12" x14ac:dyDescent="0.3">
      <c r="D501" s="68">
        <v>44186</v>
      </c>
      <c r="E501" s="87">
        <v>171.09503169999999</v>
      </c>
      <c r="F501" s="20">
        <f t="shared" si="54"/>
        <v>172.58355134405667</v>
      </c>
      <c r="G501" s="82">
        <f t="shared" si="55"/>
        <v>0.73557724924907175</v>
      </c>
      <c r="H501" s="82">
        <f t="shared" si="49"/>
        <v>173.31912859330575</v>
      </c>
      <c r="I501" s="82">
        <f t="shared" si="50"/>
        <v>-2.2240968933057559</v>
      </c>
      <c r="J501" s="82">
        <f t="shared" si="51"/>
        <v>2.2240968933057559</v>
      </c>
      <c r="K501" s="82">
        <f t="shared" si="52"/>
        <v>4.9466069908123149</v>
      </c>
      <c r="L501" s="83">
        <f t="shared" si="53"/>
        <v>1.2999190398500367E-2</v>
      </c>
    </row>
    <row r="502" spans="4:12" x14ac:dyDescent="0.3">
      <c r="D502" s="68">
        <v>44187</v>
      </c>
      <c r="E502" s="87">
        <v>172.07762149999999</v>
      </c>
      <c r="F502" s="20">
        <f t="shared" si="54"/>
        <v>171.88001145939927</v>
      </c>
      <c r="G502" s="82">
        <f t="shared" si="55"/>
        <v>0.5916655358584243</v>
      </c>
      <c r="H502" s="82">
        <f t="shared" si="49"/>
        <v>172.4716769952577</v>
      </c>
      <c r="I502" s="82">
        <f t="shared" si="50"/>
        <v>-0.39405549525770311</v>
      </c>
      <c r="J502" s="82">
        <f t="shared" si="51"/>
        <v>0.39405549525770311</v>
      </c>
      <c r="K502" s="82">
        <f t="shared" si="52"/>
        <v>0.15527973334279369</v>
      </c>
      <c r="L502" s="83">
        <f t="shared" si="53"/>
        <v>2.2899868781467506E-3</v>
      </c>
    </row>
    <row r="503" spans="4:12" x14ac:dyDescent="0.3">
      <c r="D503" s="68">
        <v>44188</v>
      </c>
      <c r="E503" s="87">
        <v>172.70376590000001</v>
      </c>
      <c r="F503" s="20">
        <f t="shared" si="54"/>
        <v>172.67618280868675</v>
      </c>
      <c r="G503" s="82">
        <f t="shared" si="55"/>
        <v>0.61211611720132952</v>
      </c>
      <c r="H503" s="82">
        <f t="shared" si="49"/>
        <v>173.28829892588809</v>
      </c>
      <c r="I503" s="82">
        <f t="shared" si="50"/>
        <v>-0.58453302588807787</v>
      </c>
      <c r="J503" s="82">
        <f t="shared" si="51"/>
        <v>0.58453302588807787</v>
      </c>
      <c r="K503" s="82">
        <f t="shared" si="52"/>
        <v>0.34167885835387229</v>
      </c>
      <c r="L503" s="83">
        <f t="shared" si="53"/>
        <v>3.3845991883381266E-3</v>
      </c>
    </row>
    <row r="504" spans="4:12" x14ac:dyDescent="0.3">
      <c r="D504" s="68">
        <v>44189</v>
      </c>
      <c r="E504" s="87">
        <v>173.80195620000001</v>
      </c>
      <c r="F504" s="20">
        <f t="shared" si="54"/>
        <v>173.41309685376109</v>
      </c>
      <c r="G504" s="82">
        <f t="shared" si="55"/>
        <v>0.6245959099886309</v>
      </c>
      <c r="H504" s="82">
        <f t="shared" si="49"/>
        <v>174.03769276374973</v>
      </c>
      <c r="I504" s="82">
        <f t="shared" si="50"/>
        <v>-0.23573656374972529</v>
      </c>
      <c r="J504" s="82">
        <f t="shared" si="51"/>
        <v>0.23573656374972529</v>
      </c>
      <c r="K504" s="82">
        <f t="shared" si="52"/>
        <v>5.5571727488528296E-2</v>
      </c>
      <c r="L504" s="83">
        <f t="shared" si="53"/>
        <v>1.3563516136633983E-3</v>
      </c>
    </row>
    <row r="505" spans="4:12" x14ac:dyDescent="0.3">
      <c r="D505" s="68">
        <v>44193</v>
      </c>
      <c r="E505" s="87">
        <v>175.87310790000001</v>
      </c>
      <c r="F505" s="20">
        <f t="shared" si="54"/>
        <v>174.71586326799093</v>
      </c>
      <c r="G505" s="82">
        <f t="shared" si="55"/>
        <v>0.69241296041275147</v>
      </c>
      <c r="H505" s="82">
        <f t="shared" si="49"/>
        <v>175.40827622840368</v>
      </c>
      <c r="I505" s="82">
        <f t="shared" si="50"/>
        <v>0.46483167159632899</v>
      </c>
      <c r="J505" s="82">
        <f t="shared" si="51"/>
        <v>0.46483167159632899</v>
      </c>
      <c r="K505" s="82">
        <f t="shared" si="52"/>
        <v>0.21606848291903744</v>
      </c>
      <c r="L505" s="83">
        <f t="shared" si="53"/>
        <v>2.6429945836894428E-3</v>
      </c>
    </row>
    <row r="506" spans="4:12" x14ac:dyDescent="0.3">
      <c r="D506" s="68">
        <v>44194</v>
      </c>
      <c r="E506" s="87">
        <v>176.61483759999999</v>
      </c>
      <c r="F506" s="20">
        <f t="shared" si="54"/>
        <v>176.57538420833021</v>
      </c>
      <c r="G506" s="82">
        <f t="shared" si="55"/>
        <v>0.80912375840540429</v>
      </c>
      <c r="H506" s="82">
        <f t="shared" si="49"/>
        <v>177.38450796673561</v>
      </c>
      <c r="I506" s="82">
        <f t="shared" si="50"/>
        <v>-0.76967036673562461</v>
      </c>
      <c r="J506" s="82">
        <f t="shared" si="51"/>
        <v>0.76967036673562461</v>
      </c>
      <c r="K506" s="82">
        <f t="shared" si="52"/>
        <v>0.59239247343095092</v>
      </c>
      <c r="L506" s="83">
        <f t="shared" si="53"/>
        <v>4.3579032044792632E-3</v>
      </c>
    </row>
    <row r="507" spans="4:12" x14ac:dyDescent="0.3">
      <c r="D507" s="68">
        <v>44195</v>
      </c>
      <c r="E507" s="87">
        <v>176.76896669999999</v>
      </c>
      <c r="F507" s="20">
        <f t="shared" si="54"/>
        <v>177.29296242672433</v>
      </c>
      <c r="G507" s="82">
        <f t="shared" si="55"/>
        <v>0.79996920440427621</v>
      </c>
      <c r="H507" s="82">
        <f t="shared" si="49"/>
        <v>178.09293163112861</v>
      </c>
      <c r="I507" s="82">
        <f t="shared" si="50"/>
        <v>-1.3239649311286144</v>
      </c>
      <c r="J507" s="82">
        <f t="shared" si="51"/>
        <v>1.3239649311286144</v>
      </c>
      <c r="K507" s="82">
        <f t="shared" si="52"/>
        <v>1.7528831388583965</v>
      </c>
      <c r="L507" s="83">
        <f t="shared" si="53"/>
        <v>7.4898040976590398E-3</v>
      </c>
    </row>
    <row r="508" spans="4:12" x14ac:dyDescent="0.3">
      <c r="D508" s="68">
        <v>44196</v>
      </c>
      <c r="E508" s="87">
        <v>176.27769470000001</v>
      </c>
      <c r="F508" s="20">
        <f t="shared" si="54"/>
        <v>177.31068766352342</v>
      </c>
      <c r="G508" s="82">
        <f t="shared" si="55"/>
        <v>0.72174480764375804</v>
      </c>
      <c r="H508" s="82">
        <f t="shared" si="49"/>
        <v>178.03243247116717</v>
      </c>
      <c r="I508" s="82">
        <f t="shared" si="50"/>
        <v>-1.7547377711671572</v>
      </c>
      <c r="J508" s="82">
        <f t="shared" si="51"/>
        <v>1.7547377711671572</v>
      </c>
      <c r="K508" s="82">
        <f t="shared" si="52"/>
        <v>3.0791046455606828</v>
      </c>
      <c r="L508" s="83">
        <f t="shared" si="53"/>
        <v>9.9543948209299855E-3</v>
      </c>
    </row>
    <row r="509" spans="4:12" x14ac:dyDescent="0.3">
      <c r="D509" s="68">
        <v>44200</v>
      </c>
      <c r="E509" s="87">
        <v>174.20655819999999</v>
      </c>
      <c r="F509" s="20">
        <f t="shared" si="54"/>
        <v>176.44086324611499</v>
      </c>
      <c r="G509" s="82">
        <f t="shared" si="55"/>
        <v>0.56258788513853841</v>
      </c>
      <c r="H509" s="82">
        <f t="shared" si="49"/>
        <v>177.00345113125351</v>
      </c>
      <c r="I509" s="82">
        <f t="shared" si="50"/>
        <v>-2.7968929312535238</v>
      </c>
      <c r="J509" s="82">
        <f t="shared" si="51"/>
        <v>2.7968929312535238</v>
      </c>
      <c r="K509" s="82">
        <f t="shared" si="52"/>
        <v>7.8226100688959281</v>
      </c>
      <c r="L509" s="83">
        <f t="shared" si="53"/>
        <v>1.6055038111955099E-2</v>
      </c>
    </row>
    <row r="510" spans="4:12" x14ac:dyDescent="0.3">
      <c r="D510" s="68">
        <v>44201</v>
      </c>
      <c r="E510" s="87">
        <v>172.1643066</v>
      </c>
      <c r="F510" s="20">
        <f t="shared" si="54"/>
        <v>174.24817818811081</v>
      </c>
      <c r="G510" s="82">
        <f t="shared" si="55"/>
        <v>0.28706059082426727</v>
      </c>
      <c r="H510" s="82">
        <f t="shared" si="49"/>
        <v>174.53523877893508</v>
      </c>
      <c r="I510" s="82">
        <f t="shared" si="50"/>
        <v>-2.3709321789350781</v>
      </c>
      <c r="J510" s="82">
        <f t="shared" si="51"/>
        <v>2.3709321789350781</v>
      </c>
      <c r="K510" s="82">
        <f t="shared" si="52"/>
        <v>5.6213193971098372</v>
      </c>
      <c r="L510" s="83">
        <f t="shared" si="53"/>
        <v>1.3771334057317768E-2</v>
      </c>
    </row>
    <row r="511" spans="4:12" x14ac:dyDescent="0.3">
      <c r="D511" s="68">
        <v>44202</v>
      </c>
      <c r="E511" s="87">
        <v>173.10836789999999</v>
      </c>
      <c r="F511" s="20">
        <f t="shared" si="54"/>
        <v>172.58276733265942</v>
      </c>
      <c r="G511" s="82">
        <f t="shared" si="55"/>
        <v>9.1813446196700704E-2</v>
      </c>
      <c r="H511" s="82">
        <f t="shared" si="49"/>
        <v>172.67458077885613</v>
      </c>
      <c r="I511" s="82">
        <f t="shared" si="50"/>
        <v>0.43378712114386531</v>
      </c>
      <c r="J511" s="82">
        <f t="shared" si="51"/>
        <v>0.43378712114386531</v>
      </c>
      <c r="K511" s="82">
        <f t="shared" si="52"/>
        <v>0.18817126647028248</v>
      </c>
      <c r="L511" s="83">
        <f t="shared" si="53"/>
        <v>2.5058703193045662E-3</v>
      </c>
    </row>
    <row r="512" spans="4:12" x14ac:dyDescent="0.3">
      <c r="D512" s="68">
        <v>44203</v>
      </c>
      <c r="E512" s="87">
        <v>171.68266299999999</v>
      </c>
      <c r="F512" s="20">
        <f t="shared" si="54"/>
        <v>172.89667767695735</v>
      </c>
      <c r="G512" s="82">
        <f t="shared" si="55"/>
        <v>0.1140231360068244</v>
      </c>
      <c r="H512" s="82">
        <f t="shared" si="49"/>
        <v>173.01070081296419</v>
      </c>
      <c r="I512" s="82">
        <f t="shared" si="50"/>
        <v>-1.3280378129641974</v>
      </c>
      <c r="J512" s="82">
        <f t="shared" si="51"/>
        <v>1.3280378129641974</v>
      </c>
      <c r="K512" s="82">
        <f t="shared" si="52"/>
        <v>1.7636844326627286</v>
      </c>
      <c r="L512" s="83">
        <f t="shared" si="53"/>
        <v>7.7354217936624007E-3</v>
      </c>
    </row>
    <row r="513" spans="4:12" x14ac:dyDescent="0.3">
      <c r="D513" s="68">
        <v>44204</v>
      </c>
      <c r="E513" s="87">
        <v>174.4281158</v>
      </c>
      <c r="F513" s="20">
        <f t="shared" si="54"/>
        <v>172.32297206880546</v>
      </c>
      <c r="G513" s="82">
        <f t="shared" si="55"/>
        <v>4.5250261590952245E-2</v>
      </c>
      <c r="H513" s="82">
        <f t="shared" ref="H513:H576" si="56">F513+G513</f>
        <v>172.36822233039641</v>
      </c>
      <c r="I513" s="82">
        <f t="shared" si="50"/>
        <v>2.059893469603594</v>
      </c>
      <c r="J513" s="82">
        <f t="shared" si="51"/>
        <v>2.059893469603594</v>
      </c>
      <c r="K513" s="82">
        <f t="shared" si="52"/>
        <v>4.243161106115533</v>
      </c>
      <c r="L513" s="83">
        <f t="shared" si="53"/>
        <v>1.1809411918233849E-2</v>
      </c>
    </row>
    <row r="514" spans="4:12" x14ac:dyDescent="0.3">
      <c r="D514" s="68">
        <v>44207</v>
      </c>
      <c r="E514" s="87">
        <v>171.32623290000001</v>
      </c>
      <c r="F514" s="20">
        <f t="shared" si="54"/>
        <v>173.84393942927275</v>
      </c>
      <c r="G514" s="82">
        <f t="shared" si="55"/>
        <v>0.1928219714785866</v>
      </c>
      <c r="H514" s="82">
        <f t="shared" si="56"/>
        <v>174.03676140075135</v>
      </c>
      <c r="I514" s="82">
        <f t="shared" si="50"/>
        <v>-2.7105285007513373</v>
      </c>
      <c r="J514" s="82">
        <f t="shared" si="51"/>
        <v>2.7105285007513373</v>
      </c>
      <c r="K514" s="82">
        <f t="shared" si="52"/>
        <v>7.3469647533852926</v>
      </c>
      <c r="L514" s="83">
        <f t="shared" si="53"/>
        <v>1.5820860908868657E-2</v>
      </c>
    </row>
    <row r="515" spans="4:12" x14ac:dyDescent="0.3">
      <c r="D515" s="68">
        <v>44208</v>
      </c>
      <c r="E515" s="87">
        <v>169.47663879999999</v>
      </c>
      <c r="F515" s="20">
        <f t="shared" si="54"/>
        <v>171.1105716571829</v>
      </c>
      <c r="G515" s="82">
        <f t="shared" si="55"/>
        <v>-9.9797002878256963E-2</v>
      </c>
      <c r="H515" s="82">
        <f t="shared" si="56"/>
        <v>171.01077465430464</v>
      </c>
      <c r="I515" s="82">
        <f t="shared" si="50"/>
        <v>-1.534135854304651</v>
      </c>
      <c r="J515" s="82">
        <f t="shared" si="51"/>
        <v>1.534135854304651</v>
      </c>
      <c r="K515" s="82">
        <f t="shared" si="52"/>
        <v>2.3535728194630616</v>
      </c>
      <c r="L515" s="83">
        <f t="shared" si="53"/>
        <v>9.0521966046015964E-3</v>
      </c>
    </row>
    <row r="516" spans="4:12" x14ac:dyDescent="0.3">
      <c r="D516" s="68">
        <v>44209</v>
      </c>
      <c r="E516" s="87">
        <v>170.9986877</v>
      </c>
      <c r="F516" s="20">
        <f t="shared" si="54"/>
        <v>169.7012109776974</v>
      </c>
      <c r="G516" s="82">
        <f t="shared" si="55"/>
        <v>-0.23075337053898148</v>
      </c>
      <c r="H516" s="82">
        <f t="shared" si="56"/>
        <v>169.47045760715841</v>
      </c>
      <c r="I516" s="82">
        <f t="shared" ref="I516:I579" si="57">E516-H516</f>
        <v>1.5282300928415964</v>
      </c>
      <c r="J516" s="82">
        <f t="shared" ref="J516:J579" si="58">ABS(I516)</f>
        <v>1.5282300928415964</v>
      </c>
      <c r="K516" s="82">
        <f t="shared" ref="K516:K579" si="59">I516^2</f>
        <v>2.3354872166666345</v>
      </c>
      <c r="L516" s="83">
        <f t="shared" ref="L516:L579" si="60">J516/E516</f>
        <v>8.937086672400214E-3</v>
      </c>
    </row>
    <row r="517" spans="4:12" x14ac:dyDescent="0.3">
      <c r="D517" s="68">
        <v>44210</v>
      </c>
      <c r="E517" s="87">
        <v>169.32252500000001</v>
      </c>
      <c r="F517" s="20">
        <f t="shared" ref="F517:F580" si="61">alpha*(E517)+(1-alpha)*(E516+G516)</f>
        <v>170.47885246356881</v>
      </c>
      <c r="G517" s="82">
        <f t="shared" ref="G517:G580" si="62">beta*(F517-F516)+(1-beta)*G516</f>
        <v>-0.12991388489794201</v>
      </c>
      <c r="H517" s="82">
        <f t="shared" si="56"/>
        <v>170.34893857867087</v>
      </c>
      <c r="I517" s="82">
        <f t="shared" si="57"/>
        <v>-1.026413578670855</v>
      </c>
      <c r="J517" s="82">
        <f t="shared" si="58"/>
        <v>1.026413578670855</v>
      </c>
      <c r="K517" s="82">
        <f t="shared" si="59"/>
        <v>1.0535248344799115</v>
      </c>
      <c r="L517" s="83">
        <f t="shared" si="60"/>
        <v>6.0618844342821779E-3</v>
      </c>
    </row>
    <row r="518" spans="4:12" x14ac:dyDescent="0.3">
      <c r="D518" s="68">
        <v>44211</v>
      </c>
      <c r="E518" s="87">
        <v>163.6389313</v>
      </c>
      <c r="F518" s="20">
        <f t="shared" si="61"/>
        <v>168.08187515208164</v>
      </c>
      <c r="G518" s="82">
        <f t="shared" si="62"/>
        <v>-0.35662022755686551</v>
      </c>
      <c r="H518" s="82">
        <f t="shared" si="56"/>
        <v>167.72525492452476</v>
      </c>
      <c r="I518" s="82">
        <f t="shared" si="57"/>
        <v>-4.0863236245247663</v>
      </c>
      <c r="J518" s="82">
        <f t="shared" si="58"/>
        <v>4.0863236245247663</v>
      </c>
      <c r="K518" s="82">
        <f t="shared" si="59"/>
        <v>16.698040764349223</v>
      </c>
      <c r="L518" s="83">
        <f t="shared" si="60"/>
        <v>2.4971585869338699E-2</v>
      </c>
    </row>
    <row r="519" spans="4:12" x14ac:dyDescent="0.3">
      <c r="D519" s="68">
        <v>44215</v>
      </c>
      <c r="E519" s="87">
        <v>167.90644839999999</v>
      </c>
      <c r="F519" s="20">
        <f t="shared" si="61"/>
        <v>164.20713853795451</v>
      </c>
      <c r="G519" s="82">
        <f t="shared" si="62"/>
        <v>-0.70843186621389198</v>
      </c>
      <c r="H519" s="82">
        <f t="shared" si="56"/>
        <v>163.49870667174062</v>
      </c>
      <c r="I519" s="82">
        <f t="shared" si="57"/>
        <v>4.4077417282593672</v>
      </c>
      <c r="J519" s="82">
        <f t="shared" si="58"/>
        <v>4.4077417282593672</v>
      </c>
      <c r="K519" s="82">
        <f t="shared" si="59"/>
        <v>19.428187143038873</v>
      </c>
      <c r="L519" s="83">
        <f t="shared" si="60"/>
        <v>2.6251175998666217E-2</v>
      </c>
    </row>
    <row r="520" spans="4:12" x14ac:dyDescent="0.3">
      <c r="D520" s="68">
        <v>44216</v>
      </c>
      <c r="E520" s="87">
        <v>167.1261749</v>
      </c>
      <c r="F520" s="20">
        <f t="shared" si="61"/>
        <v>167.18364820702888</v>
      </c>
      <c r="G520" s="82">
        <f t="shared" si="62"/>
        <v>-0.33993771268506529</v>
      </c>
      <c r="H520" s="82">
        <f t="shared" si="56"/>
        <v>166.84371049434381</v>
      </c>
      <c r="I520" s="82">
        <f t="shared" si="57"/>
        <v>0.28246440565618514</v>
      </c>
      <c r="J520" s="82">
        <f t="shared" si="58"/>
        <v>0.28246440565618514</v>
      </c>
      <c r="K520" s="82">
        <f t="shared" si="59"/>
        <v>7.978614046270191E-2</v>
      </c>
      <c r="L520" s="83">
        <f t="shared" si="60"/>
        <v>1.6901266712123209E-3</v>
      </c>
    </row>
    <row r="521" spans="4:12" x14ac:dyDescent="0.3">
      <c r="D521" s="68">
        <v>44217</v>
      </c>
      <c r="E521" s="87">
        <v>167.79084779999999</v>
      </c>
      <c r="F521" s="20">
        <f t="shared" si="61"/>
        <v>166.98715930985196</v>
      </c>
      <c r="G521" s="82">
        <f t="shared" si="62"/>
        <v>-0.32559283113425075</v>
      </c>
      <c r="H521" s="82">
        <f t="shared" si="56"/>
        <v>166.6615664787177</v>
      </c>
      <c r="I521" s="82">
        <f t="shared" si="57"/>
        <v>1.1292813212822921</v>
      </c>
      <c r="J521" s="82">
        <f t="shared" si="58"/>
        <v>1.1292813212822921</v>
      </c>
      <c r="K521" s="82">
        <f t="shared" si="59"/>
        <v>1.2752763025970795</v>
      </c>
      <c r="L521" s="83">
        <f t="shared" si="60"/>
        <v>6.7302915271537957E-3</v>
      </c>
    </row>
    <row r="522" spans="4:12" x14ac:dyDescent="0.3">
      <c r="D522" s="68">
        <v>44218</v>
      </c>
      <c r="E522" s="87">
        <v>163.47517400000001</v>
      </c>
      <c r="F522" s="20">
        <f t="shared" si="61"/>
        <v>166.66723877509259</v>
      </c>
      <c r="G522" s="82">
        <f t="shared" si="62"/>
        <v>-0.32502560149676329</v>
      </c>
      <c r="H522" s="82">
        <f t="shared" si="56"/>
        <v>166.34221317359581</v>
      </c>
      <c r="I522" s="82">
        <f t="shared" si="57"/>
        <v>-2.8670391735957992</v>
      </c>
      <c r="J522" s="82">
        <f t="shared" si="58"/>
        <v>2.8670391735957992</v>
      </c>
      <c r="K522" s="82">
        <f t="shared" si="59"/>
        <v>8.219913622932884</v>
      </c>
      <c r="L522" s="83">
        <f t="shared" si="60"/>
        <v>1.7538070787407749E-2</v>
      </c>
    </row>
    <row r="523" spans="4:12" x14ac:dyDescent="0.3">
      <c r="D523" s="68">
        <v>44221</v>
      </c>
      <c r="E523" s="87">
        <v>158.5622864</v>
      </c>
      <c r="F523" s="20">
        <f t="shared" si="61"/>
        <v>162.23257599880259</v>
      </c>
      <c r="G523" s="82">
        <f t="shared" si="62"/>
        <v>-0.73598931897608666</v>
      </c>
      <c r="H523" s="82">
        <f t="shared" si="56"/>
        <v>161.49658667982649</v>
      </c>
      <c r="I523" s="82">
        <f t="shared" si="57"/>
        <v>-2.9343002798264877</v>
      </c>
      <c r="J523" s="82">
        <f t="shared" si="58"/>
        <v>2.9343002798264877</v>
      </c>
      <c r="K523" s="82">
        <f t="shared" si="59"/>
        <v>8.6101181321898039</v>
      </c>
      <c r="L523" s="83">
        <f t="shared" si="60"/>
        <v>1.8505663272439337E-2</v>
      </c>
    </row>
    <row r="524" spans="4:12" x14ac:dyDescent="0.3">
      <c r="D524" s="68">
        <v>44222</v>
      </c>
      <c r="E524" s="87">
        <v>162.71415709999999</v>
      </c>
      <c r="F524" s="20">
        <f t="shared" si="61"/>
        <v>158.80386908481913</v>
      </c>
      <c r="G524" s="82">
        <f t="shared" si="62"/>
        <v>-1.0052610784768241</v>
      </c>
      <c r="H524" s="82">
        <f t="shared" si="56"/>
        <v>157.79860800634231</v>
      </c>
      <c r="I524" s="82">
        <f t="shared" si="57"/>
        <v>4.9155490936576882</v>
      </c>
      <c r="J524" s="82">
        <f t="shared" si="58"/>
        <v>4.9155490936576882</v>
      </c>
      <c r="K524" s="82">
        <f t="shared" si="59"/>
        <v>24.162622892158922</v>
      </c>
      <c r="L524" s="83">
        <f t="shared" si="60"/>
        <v>3.0209719801066334E-2</v>
      </c>
    </row>
    <row r="525" spans="4:12" x14ac:dyDescent="0.3">
      <c r="D525" s="68">
        <v>44223</v>
      </c>
      <c r="E525" s="87">
        <v>157.04985049999999</v>
      </c>
      <c r="F525" s="20">
        <f t="shared" si="61"/>
        <v>160.77708691721855</v>
      </c>
      <c r="G525" s="82">
        <f t="shared" si="62"/>
        <v>-0.70741318738919901</v>
      </c>
      <c r="H525" s="82">
        <f t="shared" si="56"/>
        <v>160.06967372982936</v>
      </c>
      <c r="I525" s="82">
        <f t="shared" si="57"/>
        <v>-3.0198232298293703</v>
      </c>
      <c r="J525" s="82">
        <f t="shared" si="58"/>
        <v>3.0198232298293703</v>
      </c>
      <c r="K525" s="82">
        <f t="shared" si="59"/>
        <v>9.11933233941709</v>
      </c>
      <c r="L525" s="83">
        <f t="shared" si="60"/>
        <v>1.9228437468836498E-2</v>
      </c>
    </row>
    <row r="526" spans="4:12" x14ac:dyDescent="0.3">
      <c r="D526" s="68">
        <v>44224</v>
      </c>
      <c r="E526" s="87">
        <v>155.08468629999999</v>
      </c>
      <c r="F526" s="20">
        <f t="shared" si="61"/>
        <v>156.09088711008863</v>
      </c>
      <c r="G526" s="82">
        <f t="shared" si="62"/>
        <v>-1.1052918493632715</v>
      </c>
      <c r="H526" s="82">
        <f t="shared" si="56"/>
        <v>154.98559526072535</v>
      </c>
      <c r="I526" s="82">
        <f t="shared" si="57"/>
        <v>9.9091039274640025E-2</v>
      </c>
      <c r="J526" s="82">
        <f t="shared" si="58"/>
        <v>9.9091039274640025E-2</v>
      </c>
      <c r="K526" s="82">
        <f t="shared" si="59"/>
        <v>9.8190340645282516E-3</v>
      </c>
      <c r="L526" s="83">
        <f t="shared" si="60"/>
        <v>6.3894792992620598E-4</v>
      </c>
    </row>
    <row r="527" spans="4:12" x14ac:dyDescent="0.3">
      <c r="D527" s="68">
        <v>44225</v>
      </c>
      <c r="E527" s="87">
        <v>153.97685240000001</v>
      </c>
      <c r="F527" s="20">
        <f t="shared" si="61"/>
        <v>153.97888604050937</v>
      </c>
      <c r="G527" s="82">
        <f t="shared" si="62"/>
        <v>-1.2059627713848708</v>
      </c>
      <c r="H527" s="82">
        <f t="shared" si="56"/>
        <v>152.7729232691245</v>
      </c>
      <c r="I527" s="82">
        <f t="shared" si="57"/>
        <v>1.2039291308755082</v>
      </c>
      <c r="J527" s="82">
        <f t="shared" si="58"/>
        <v>1.2039291308755082</v>
      </c>
      <c r="K527" s="82">
        <f t="shared" si="59"/>
        <v>1.4494453521706567</v>
      </c>
      <c r="L527" s="83">
        <f t="shared" si="60"/>
        <v>7.8188968803437377E-3</v>
      </c>
    </row>
    <row r="528" spans="4:12" x14ac:dyDescent="0.3">
      <c r="D528" s="68">
        <v>44228</v>
      </c>
      <c r="E528" s="87">
        <v>158.1094971</v>
      </c>
      <c r="F528" s="20">
        <f t="shared" si="61"/>
        <v>153.83861112289213</v>
      </c>
      <c r="G528" s="82">
        <f t="shared" si="62"/>
        <v>-1.0993939860081072</v>
      </c>
      <c r="H528" s="82">
        <f t="shared" si="56"/>
        <v>152.73921713688404</v>
      </c>
      <c r="I528" s="82">
        <f t="shared" si="57"/>
        <v>5.3702799631159621</v>
      </c>
      <c r="J528" s="82">
        <f t="shared" si="58"/>
        <v>5.3702799631159621</v>
      </c>
      <c r="K528" s="82">
        <f t="shared" si="59"/>
        <v>28.839906882244779</v>
      </c>
      <c r="L528" s="83">
        <f t="shared" si="60"/>
        <v>3.3965574880801784E-2</v>
      </c>
    </row>
    <row r="529" spans="4:12" x14ac:dyDescent="0.3">
      <c r="D529" s="68">
        <v>44229</v>
      </c>
      <c r="E529" s="87">
        <v>162.0687561</v>
      </c>
      <c r="F529" s="20">
        <f t="shared" si="61"/>
        <v>158.02183371119352</v>
      </c>
      <c r="G529" s="82">
        <f t="shared" si="62"/>
        <v>-0.57113232857715746</v>
      </c>
      <c r="H529" s="82">
        <f t="shared" si="56"/>
        <v>157.45070138261636</v>
      </c>
      <c r="I529" s="82">
        <f t="shared" si="57"/>
        <v>4.618054717383643</v>
      </c>
      <c r="J529" s="82">
        <f t="shared" si="58"/>
        <v>4.618054717383643</v>
      </c>
      <c r="K529" s="82">
        <f t="shared" si="59"/>
        <v>21.32642937274932</v>
      </c>
      <c r="L529" s="83">
        <f t="shared" si="60"/>
        <v>2.8494416990121164E-2</v>
      </c>
    </row>
    <row r="530" spans="4:12" x14ac:dyDescent="0.3">
      <c r="D530" s="68">
        <v>44230</v>
      </c>
      <c r="E530" s="87">
        <v>160.87422179999999</v>
      </c>
      <c r="F530" s="20">
        <f t="shared" si="61"/>
        <v>161.37294337713828</v>
      </c>
      <c r="G530" s="82">
        <f t="shared" si="62"/>
        <v>-0.17890812912496551</v>
      </c>
      <c r="H530" s="82">
        <f t="shared" si="56"/>
        <v>161.19403524801331</v>
      </c>
      <c r="I530" s="82">
        <f t="shared" si="57"/>
        <v>-0.31981344801332057</v>
      </c>
      <c r="J530" s="82">
        <f t="shared" si="58"/>
        <v>0.31981344801332057</v>
      </c>
      <c r="K530" s="82">
        <f t="shared" si="59"/>
        <v>0.1022806415301689</v>
      </c>
      <c r="L530" s="83">
        <f t="shared" si="60"/>
        <v>1.987971997222246E-3</v>
      </c>
    </row>
    <row r="531" spans="4:12" x14ac:dyDescent="0.3">
      <c r="D531" s="68">
        <v>44231</v>
      </c>
      <c r="E531" s="87">
        <v>158.80308529999999</v>
      </c>
      <c r="F531" s="20">
        <f t="shared" si="61"/>
        <v>160.31686799670001</v>
      </c>
      <c r="G531" s="82">
        <f t="shared" si="62"/>
        <v>-0.26662485425629623</v>
      </c>
      <c r="H531" s="82">
        <f t="shared" si="56"/>
        <v>160.05024314244372</v>
      </c>
      <c r="I531" s="82">
        <f t="shared" si="57"/>
        <v>-1.2471578424437268</v>
      </c>
      <c r="J531" s="82">
        <f t="shared" si="58"/>
        <v>1.2471578424437268</v>
      </c>
      <c r="K531" s="82">
        <f t="shared" si="59"/>
        <v>1.5554026839688917</v>
      </c>
      <c r="L531" s="83">
        <f t="shared" si="60"/>
        <v>7.8534862221831588E-3</v>
      </c>
    </row>
    <row r="532" spans="4:12" x14ac:dyDescent="0.3">
      <c r="D532" s="68">
        <v>44232</v>
      </c>
      <c r="E532" s="87">
        <v>162.36737059999999</v>
      </c>
      <c r="F532" s="20">
        <f t="shared" si="61"/>
        <v>159.30264247659497</v>
      </c>
      <c r="G532" s="82">
        <f t="shared" si="62"/>
        <v>-0.34138492084117089</v>
      </c>
      <c r="H532" s="82">
        <f t="shared" si="56"/>
        <v>158.9612575557538</v>
      </c>
      <c r="I532" s="82">
        <f t="shared" si="57"/>
        <v>3.4061130442461831</v>
      </c>
      <c r="J532" s="82">
        <f t="shared" si="58"/>
        <v>3.4061130442461831</v>
      </c>
      <c r="K532" s="82">
        <f t="shared" si="59"/>
        <v>11.601606070184001</v>
      </c>
      <c r="L532" s="83">
        <f t="shared" si="60"/>
        <v>2.0977817351229455E-2</v>
      </c>
    </row>
    <row r="533" spans="4:12" x14ac:dyDescent="0.3">
      <c r="D533" s="68">
        <v>44235</v>
      </c>
      <c r="E533" s="87">
        <v>163.3692169</v>
      </c>
      <c r="F533" s="20">
        <f t="shared" si="61"/>
        <v>162.29463192332705</v>
      </c>
      <c r="G533" s="82">
        <f t="shared" si="62"/>
        <v>-8.0474840838460904E-3</v>
      </c>
      <c r="H533" s="82">
        <f t="shared" si="56"/>
        <v>162.2865844392432</v>
      </c>
      <c r="I533" s="82">
        <f t="shared" si="57"/>
        <v>1.0826324607567983</v>
      </c>
      <c r="J533" s="82">
        <f t="shared" si="58"/>
        <v>1.0826324607567983</v>
      </c>
      <c r="K533" s="82">
        <f t="shared" si="59"/>
        <v>1.1720930450843203</v>
      </c>
      <c r="L533" s="83">
        <f t="shared" si="60"/>
        <v>6.6269061044681929E-3</v>
      </c>
    </row>
    <row r="534" spans="4:12" x14ac:dyDescent="0.3">
      <c r="D534" s="68">
        <v>44236</v>
      </c>
      <c r="E534" s="87">
        <v>166.61560059999999</v>
      </c>
      <c r="F534" s="20">
        <f t="shared" si="61"/>
        <v>164.01205565273293</v>
      </c>
      <c r="G534" s="82">
        <f t="shared" si="62"/>
        <v>0.16449963726512651</v>
      </c>
      <c r="H534" s="82">
        <f t="shared" si="56"/>
        <v>164.17655528999805</v>
      </c>
      <c r="I534" s="82">
        <f t="shared" si="57"/>
        <v>2.4390453100019442</v>
      </c>
      <c r="J534" s="82">
        <f t="shared" si="58"/>
        <v>2.4390453100019442</v>
      </c>
      <c r="K534" s="82">
        <f t="shared" si="59"/>
        <v>5.9489420242424806</v>
      </c>
      <c r="L534" s="83">
        <f t="shared" si="60"/>
        <v>1.4638757122494473E-2</v>
      </c>
    </row>
    <row r="535" spans="4:12" x14ac:dyDescent="0.3">
      <c r="D535" s="68">
        <v>44237</v>
      </c>
      <c r="E535" s="87">
        <v>163.52334590000001</v>
      </c>
      <c r="F535" s="20">
        <f t="shared" si="61"/>
        <v>166.12874936981208</v>
      </c>
      <c r="G535" s="82">
        <f t="shared" si="62"/>
        <v>0.35971904524652976</v>
      </c>
      <c r="H535" s="82">
        <f t="shared" si="56"/>
        <v>166.48846841505861</v>
      </c>
      <c r="I535" s="82">
        <f t="shared" si="57"/>
        <v>-2.9651225150585958</v>
      </c>
      <c r="J535" s="82">
        <f t="shared" si="58"/>
        <v>2.9651225150585958</v>
      </c>
      <c r="K535" s="82">
        <f t="shared" si="59"/>
        <v>8.7919515293074131</v>
      </c>
      <c r="L535" s="83">
        <f t="shared" si="60"/>
        <v>1.8132716761262133E-2</v>
      </c>
    </row>
    <row r="536" spans="4:12" x14ac:dyDescent="0.3">
      <c r="D536" s="68">
        <v>44238</v>
      </c>
      <c r="E536" s="87">
        <v>171.65376280000001</v>
      </c>
      <c r="F536" s="20">
        <f t="shared" si="61"/>
        <v>165.43720451619723</v>
      </c>
      <c r="G536" s="82">
        <f t="shared" si="62"/>
        <v>0.254592655360391</v>
      </c>
      <c r="H536" s="82">
        <f t="shared" si="56"/>
        <v>165.69179717155762</v>
      </c>
      <c r="I536" s="82">
        <f t="shared" si="57"/>
        <v>5.9619656284423854</v>
      </c>
      <c r="J536" s="82">
        <f t="shared" si="58"/>
        <v>5.9619656284423854</v>
      </c>
      <c r="K536" s="82">
        <f t="shared" si="59"/>
        <v>35.545034154728405</v>
      </c>
      <c r="L536" s="83">
        <f t="shared" si="60"/>
        <v>3.4732507643242788E-2</v>
      </c>
    </row>
    <row r="537" spans="4:12" x14ac:dyDescent="0.3">
      <c r="D537" s="68">
        <v>44239</v>
      </c>
      <c r="E537" s="87">
        <v>170.58447269999999</v>
      </c>
      <c r="F537" s="20">
        <f t="shared" si="61"/>
        <v>171.64357890428835</v>
      </c>
      <c r="G537" s="82">
        <f t="shared" si="62"/>
        <v>0.84977082863346398</v>
      </c>
      <c r="H537" s="82">
        <f t="shared" si="56"/>
        <v>172.49334973292181</v>
      </c>
      <c r="I537" s="82">
        <f t="shared" si="57"/>
        <v>-1.9088770329218221</v>
      </c>
      <c r="J537" s="82">
        <f t="shared" si="58"/>
        <v>1.9088770329218221</v>
      </c>
      <c r="K537" s="82">
        <f t="shared" si="59"/>
        <v>3.6438115268164188</v>
      </c>
      <c r="L537" s="83">
        <f t="shared" si="60"/>
        <v>1.11902156316354E-2</v>
      </c>
    </row>
    <row r="538" spans="4:12" x14ac:dyDescent="0.3">
      <c r="D538" s="68">
        <v>44243</v>
      </c>
      <c r="E538" s="87">
        <v>172.60742189999999</v>
      </c>
      <c r="F538" s="20">
        <f t="shared" si="61"/>
        <v>171.66887920290677</v>
      </c>
      <c r="G538" s="82">
        <f t="shared" si="62"/>
        <v>0.76732377563195941</v>
      </c>
      <c r="H538" s="82">
        <f t="shared" si="56"/>
        <v>172.43620297853872</v>
      </c>
      <c r="I538" s="82">
        <f t="shared" si="57"/>
        <v>0.17121892146127493</v>
      </c>
      <c r="J538" s="82">
        <f t="shared" si="58"/>
        <v>0.17121892146127493</v>
      </c>
      <c r="K538" s="82">
        <f t="shared" si="59"/>
        <v>2.9315919066362234E-2</v>
      </c>
      <c r="L538" s="83">
        <f t="shared" si="60"/>
        <v>9.9195573154710879E-4</v>
      </c>
    </row>
    <row r="539" spans="4:12" x14ac:dyDescent="0.3">
      <c r="D539" s="68">
        <v>44244</v>
      </c>
      <c r="E539" s="87">
        <v>170.02575680000001</v>
      </c>
      <c r="F539" s="20">
        <f t="shared" si="61"/>
        <v>172.70494790050557</v>
      </c>
      <c r="G539" s="82">
        <f t="shared" si="62"/>
        <v>0.79419826782864422</v>
      </c>
      <c r="H539" s="82">
        <f t="shared" si="56"/>
        <v>173.49914616833422</v>
      </c>
      <c r="I539" s="82">
        <f t="shared" si="57"/>
        <v>-3.4733893683342103</v>
      </c>
      <c r="J539" s="82">
        <f t="shared" si="58"/>
        <v>3.4733893683342103</v>
      </c>
      <c r="K539" s="82">
        <f t="shared" si="59"/>
        <v>12.064433704057125</v>
      </c>
      <c r="L539" s="83">
        <f t="shared" si="60"/>
        <v>2.0428607016405941E-2</v>
      </c>
    </row>
    <row r="540" spans="4:12" x14ac:dyDescent="0.3">
      <c r="D540" s="68">
        <v>44245</v>
      </c>
      <c r="E540" s="87">
        <v>168.56149289999999</v>
      </c>
      <c r="F540" s="20">
        <f t="shared" si="61"/>
        <v>170.36826263426295</v>
      </c>
      <c r="G540" s="82">
        <f t="shared" si="62"/>
        <v>0.48110991442151729</v>
      </c>
      <c r="H540" s="82">
        <f t="shared" si="56"/>
        <v>170.84937254868447</v>
      </c>
      <c r="I540" s="82">
        <f t="shared" si="57"/>
        <v>-2.2878796486844806</v>
      </c>
      <c r="J540" s="82">
        <f t="shared" si="58"/>
        <v>2.2878796486844806</v>
      </c>
      <c r="K540" s="82">
        <f t="shared" si="59"/>
        <v>5.2343932868646226</v>
      </c>
      <c r="L540" s="83">
        <f t="shared" si="60"/>
        <v>1.3572967403900352E-2</v>
      </c>
    </row>
    <row r="541" spans="4:12" x14ac:dyDescent="0.3">
      <c r="D541" s="68">
        <v>44246</v>
      </c>
      <c r="E541" s="87">
        <v>171.48999019999999</v>
      </c>
      <c r="F541" s="20">
        <f t="shared" si="61"/>
        <v>169.53208029153723</v>
      </c>
      <c r="G541" s="82">
        <f t="shared" si="62"/>
        <v>0.34938068870679351</v>
      </c>
      <c r="H541" s="82">
        <f t="shared" si="56"/>
        <v>169.88146098024401</v>
      </c>
      <c r="I541" s="82">
        <f t="shared" si="57"/>
        <v>1.6085292197559795</v>
      </c>
      <c r="J541" s="82">
        <f t="shared" si="58"/>
        <v>1.6085292197559795</v>
      </c>
      <c r="K541" s="82">
        <f t="shared" si="59"/>
        <v>2.5873662508087802</v>
      </c>
      <c r="L541" s="83">
        <f t="shared" si="60"/>
        <v>9.3797265827587611E-3</v>
      </c>
    </row>
    <row r="542" spans="4:12" x14ac:dyDescent="0.3">
      <c r="D542" s="68">
        <v>44249</v>
      </c>
      <c r="E542" s="87">
        <v>170.9312592</v>
      </c>
      <c r="F542" s="20">
        <f t="shared" si="61"/>
        <v>171.65774855096544</v>
      </c>
      <c r="G542" s="82">
        <f t="shared" si="62"/>
        <v>0.52700944577893516</v>
      </c>
      <c r="H542" s="82">
        <f t="shared" si="56"/>
        <v>172.18475799674437</v>
      </c>
      <c r="I542" s="82">
        <f t="shared" si="57"/>
        <v>-1.2534987967443669</v>
      </c>
      <c r="J542" s="82">
        <f t="shared" si="58"/>
        <v>1.2534987967443669</v>
      </c>
      <c r="K542" s="82">
        <f t="shared" si="59"/>
        <v>1.5712592334395756</v>
      </c>
      <c r="L542" s="83">
        <f t="shared" si="60"/>
        <v>7.3333502754911366E-3</v>
      </c>
    </row>
    <row r="543" spans="4:12" x14ac:dyDescent="0.3">
      <c r="D543" s="68">
        <v>44250</v>
      </c>
      <c r="E543" s="87">
        <v>170.57484439999999</v>
      </c>
      <c r="F543" s="20">
        <f t="shared" si="61"/>
        <v>171.28158379662315</v>
      </c>
      <c r="G543" s="82">
        <f t="shared" si="62"/>
        <v>0.43669202576681326</v>
      </c>
      <c r="H543" s="82">
        <f t="shared" si="56"/>
        <v>171.71827582238996</v>
      </c>
      <c r="I543" s="82">
        <f t="shared" si="57"/>
        <v>-1.1434314223899662</v>
      </c>
      <c r="J543" s="82">
        <f t="shared" si="58"/>
        <v>1.1434314223899662</v>
      </c>
      <c r="K543" s="82">
        <f t="shared" si="59"/>
        <v>1.3074354177087413</v>
      </c>
      <c r="L543" s="83">
        <f t="shared" si="60"/>
        <v>6.703400061198979E-3</v>
      </c>
    </row>
    <row r="544" spans="4:12" x14ac:dyDescent="0.3">
      <c r="D544" s="68">
        <v>44251</v>
      </c>
      <c r="E544" s="87">
        <v>169.75602720000001</v>
      </c>
      <c r="F544" s="20">
        <f t="shared" si="61"/>
        <v>170.76043458061343</v>
      </c>
      <c r="G544" s="82">
        <f t="shared" si="62"/>
        <v>0.34090790158916012</v>
      </c>
      <c r="H544" s="82">
        <f t="shared" si="56"/>
        <v>171.1013424822026</v>
      </c>
      <c r="I544" s="82">
        <f t="shared" si="57"/>
        <v>-1.3453152822025913</v>
      </c>
      <c r="J544" s="82">
        <f t="shared" si="58"/>
        <v>1.3453152822025913</v>
      </c>
      <c r="K544" s="82">
        <f t="shared" si="59"/>
        <v>1.809873208527838</v>
      </c>
      <c r="L544" s="83">
        <f t="shared" si="60"/>
        <v>7.924992734529495E-3</v>
      </c>
    </row>
    <row r="545" spans="4:12" x14ac:dyDescent="0.3">
      <c r="D545" s="68">
        <v>44252</v>
      </c>
      <c r="E545" s="87">
        <v>171.00834660000001</v>
      </c>
      <c r="F545" s="20">
        <f t="shared" si="61"/>
        <v>170.27921740127135</v>
      </c>
      <c r="G545" s="82">
        <f t="shared" si="62"/>
        <v>0.25869539349603593</v>
      </c>
      <c r="H545" s="82">
        <f t="shared" si="56"/>
        <v>170.53791279476738</v>
      </c>
      <c r="I545" s="82">
        <f t="shared" si="57"/>
        <v>0.47043380523263068</v>
      </c>
      <c r="J545" s="82">
        <f t="shared" si="58"/>
        <v>0.47043380523263068</v>
      </c>
      <c r="K545" s="82">
        <f t="shared" si="59"/>
        <v>0.2213079651056527</v>
      </c>
      <c r="L545" s="83">
        <f t="shared" si="60"/>
        <v>2.7509406095423336E-3</v>
      </c>
    </row>
    <row r="546" spans="4:12" x14ac:dyDescent="0.3">
      <c r="D546" s="68">
        <v>44253</v>
      </c>
      <c r="E546" s="87">
        <v>169.19729609999999</v>
      </c>
      <c r="F546" s="20">
        <f t="shared" si="61"/>
        <v>170.85309281479684</v>
      </c>
      <c r="G546" s="82">
        <f t="shared" si="62"/>
        <v>0.29021339549898084</v>
      </c>
      <c r="H546" s="82">
        <f t="shared" si="56"/>
        <v>171.14330621029583</v>
      </c>
      <c r="I546" s="82">
        <f t="shared" si="57"/>
        <v>-1.9460101102958447</v>
      </c>
      <c r="J546" s="82">
        <f t="shared" si="58"/>
        <v>1.9460101102958447</v>
      </c>
      <c r="K546" s="82">
        <f t="shared" si="59"/>
        <v>3.7869553493736459</v>
      </c>
      <c r="L546" s="83">
        <f t="shared" si="60"/>
        <v>1.1501425585109247E-2</v>
      </c>
    </row>
    <row r="547" spans="4:12" x14ac:dyDescent="0.3">
      <c r="D547" s="68">
        <v>44256</v>
      </c>
      <c r="E547" s="87">
        <v>171.056488</v>
      </c>
      <c r="F547" s="20">
        <f t="shared" si="61"/>
        <v>169.8013051963992</v>
      </c>
      <c r="G547" s="82">
        <f t="shared" si="62"/>
        <v>0.1560132941093188</v>
      </c>
      <c r="H547" s="82">
        <f t="shared" si="56"/>
        <v>169.95731849050853</v>
      </c>
      <c r="I547" s="82">
        <f t="shared" si="57"/>
        <v>1.0991695094914746</v>
      </c>
      <c r="J547" s="82">
        <f t="shared" si="58"/>
        <v>1.0991695094914746</v>
      </c>
      <c r="K547" s="82">
        <f t="shared" si="59"/>
        <v>1.208173610595729</v>
      </c>
      <c r="L547" s="83">
        <f t="shared" si="60"/>
        <v>6.4257691850394746E-3</v>
      </c>
    </row>
    <row r="548" spans="4:12" x14ac:dyDescent="0.3">
      <c r="D548" s="68">
        <v>44257</v>
      </c>
      <c r="E548" s="87">
        <v>169.83306880000001</v>
      </c>
      <c r="F548" s="20">
        <f t="shared" si="61"/>
        <v>170.93661479528748</v>
      </c>
      <c r="G548" s="82">
        <f t="shared" si="62"/>
        <v>0.25394292458721535</v>
      </c>
      <c r="H548" s="82">
        <f t="shared" si="56"/>
        <v>171.1905577198747</v>
      </c>
      <c r="I548" s="82">
        <f t="shared" si="57"/>
        <v>-1.3574889198746973</v>
      </c>
      <c r="J548" s="82">
        <f t="shared" si="58"/>
        <v>1.3574889198746973</v>
      </c>
      <c r="K548" s="82">
        <f t="shared" si="59"/>
        <v>1.8427761675825725</v>
      </c>
      <c r="L548" s="83">
        <f t="shared" si="60"/>
        <v>7.9930777290099665E-3</v>
      </c>
    </row>
    <row r="549" spans="4:12" x14ac:dyDescent="0.3">
      <c r="D549" s="68">
        <v>44258</v>
      </c>
      <c r="E549" s="87">
        <v>168.07983400000001</v>
      </c>
      <c r="F549" s="20">
        <f t="shared" si="61"/>
        <v>169.68557617966979</v>
      </c>
      <c r="G549" s="82">
        <f t="shared" si="62"/>
        <v>0.10344477056672505</v>
      </c>
      <c r="H549" s="82">
        <f t="shared" si="56"/>
        <v>169.78902095023653</v>
      </c>
      <c r="I549" s="82">
        <f t="shared" si="57"/>
        <v>-1.7091869502365284</v>
      </c>
      <c r="J549" s="82">
        <f t="shared" si="58"/>
        <v>1.7091869502365284</v>
      </c>
      <c r="K549" s="82">
        <f t="shared" si="59"/>
        <v>2.921320030858845</v>
      </c>
      <c r="L549" s="83">
        <f t="shared" si="60"/>
        <v>1.0168899561362778E-2</v>
      </c>
    </row>
    <row r="550" spans="4:12" x14ac:dyDescent="0.3">
      <c r="D550" s="68">
        <v>44259</v>
      </c>
      <c r="E550" s="87">
        <v>160.98019410000001</v>
      </c>
      <c r="F550" s="20">
        <f t="shared" si="61"/>
        <v>166.74266183645341</v>
      </c>
      <c r="G550" s="82">
        <f t="shared" si="62"/>
        <v>-0.20119114081158612</v>
      </c>
      <c r="H550" s="82">
        <f t="shared" si="56"/>
        <v>166.54147069564183</v>
      </c>
      <c r="I550" s="82">
        <f t="shared" si="57"/>
        <v>-5.5612765956418286</v>
      </c>
      <c r="J550" s="82">
        <f t="shared" si="58"/>
        <v>5.5612765956418286</v>
      </c>
      <c r="K550" s="82">
        <f t="shared" si="59"/>
        <v>30.927797373233567</v>
      </c>
      <c r="L550" s="83">
        <f t="shared" si="60"/>
        <v>3.4546340478302531E-2</v>
      </c>
    </row>
    <row r="551" spans="4:12" x14ac:dyDescent="0.3">
      <c r="D551" s="68">
        <v>44260</v>
      </c>
      <c r="E551" s="87">
        <v>157.48335270000001</v>
      </c>
      <c r="F551" s="20">
        <f t="shared" si="61"/>
        <v>160.11987290735075</v>
      </c>
      <c r="G551" s="82">
        <f t="shared" si="62"/>
        <v>-0.84335091964069298</v>
      </c>
      <c r="H551" s="82">
        <f t="shared" si="56"/>
        <v>159.27652198771005</v>
      </c>
      <c r="I551" s="82">
        <f t="shared" si="57"/>
        <v>-1.7931692877100431</v>
      </c>
      <c r="J551" s="82">
        <f t="shared" si="58"/>
        <v>1.7931692877100431</v>
      </c>
      <c r="K551" s="82">
        <f t="shared" si="59"/>
        <v>3.2154560943865436</v>
      </c>
      <c r="L551" s="83">
        <f t="shared" si="60"/>
        <v>1.1386405337241992E-2</v>
      </c>
    </row>
    <row r="552" spans="4:12" x14ac:dyDescent="0.3">
      <c r="D552" s="68">
        <v>44263</v>
      </c>
      <c r="E552" s="87">
        <v>159.89163210000001</v>
      </c>
      <c r="F552" s="20">
        <f t="shared" si="61"/>
        <v>157.29032784428745</v>
      </c>
      <c r="G552" s="82">
        <f t="shared" si="62"/>
        <v>-1.0419703339829545</v>
      </c>
      <c r="H552" s="82">
        <f t="shared" si="56"/>
        <v>156.24835751030449</v>
      </c>
      <c r="I552" s="82">
        <f t="shared" si="57"/>
        <v>3.6432745896955225</v>
      </c>
      <c r="J552" s="82">
        <f t="shared" si="58"/>
        <v>3.6432745896955225</v>
      </c>
      <c r="K552" s="82">
        <f t="shared" si="59"/>
        <v>13.273449735921078</v>
      </c>
      <c r="L552" s="83">
        <f t="shared" si="60"/>
        <v>2.2785899060789701E-2</v>
      </c>
    </row>
    <row r="553" spans="4:12" x14ac:dyDescent="0.3">
      <c r="D553" s="68">
        <v>44264</v>
      </c>
      <c r="E553" s="87">
        <v>157.4158936</v>
      </c>
      <c r="F553" s="20">
        <f t="shared" si="61"/>
        <v>158.56290813281365</v>
      </c>
      <c r="G553" s="82">
        <f t="shared" si="62"/>
        <v>-0.81051527173203897</v>
      </c>
      <c r="H553" s="82">
        <f t="shared" si="56"/>
        <v>157.7523928610816</v>
      </c>
      <c r="I553" s="82">
        <f t="shared" si="57"/>
        <v>-0.33649926108159889</v>
      </c>
      <c r="J553" s="82">
        <f t="shared" si="58"/>
        <v>0.33649926108159889</v>
      </c>
      <c r="K553" s="82">
        <f t="shared" si="59"/>
        <v>0.11323175270846206</v>
      </c>
      <c r="L553" s="83">
        <f t="shared" si="60"/>
        <v>2.1376447662690072E-3</v>
      </c>
    </row>
    <row r="554" spans="4:12" x14ac:dyDescent="0.3">
      <c r="D554" s="68">
        <v>44265</v>
      </c>
      <c r="E554" s="87">
        <v>166.8082733</v>
      </c>
      <c r="F554" s="20">
        <f t="shared" si="61"/>
        <v>158.64595732261438</v>
      </c>
      <c r="G554" s="82">
        <f t="shared" si="62"/>
        <v>-0.72115882557876188</v>
      </c>
      <c r="H554" s="82">
        <f t="shared" si="56"/>
        <v>157.92479849703562</v>
      </c>
      <c r="I554" s="82">
        <f t="shared" si="57"/>
        <v>8.883474802964372</v>
      </c>
      <c r="J554" s="82">
        <f t="shared" si="58"/>
        <v>8.883474802964372</v>
      </c>
      <c r="K554" s="82">
        <f t="shared" si="59"/>
        <v>78.916124574902881</v>
      </c>
      <c r="L554" s="83">
        <f t="shared" si="60"/>
        <v>5.3255600739824771E-2</v>
      </c>
    </row>
    <row r="555" spans="4:12" x14ac:dyDescent="0.3">
      <c r="D555" s="68">
        <v>44266</v>
      </c>
      <c r="E555" s="87">
        <v>173.36846919999999</v>
      </c>
      <c r="F555" s="20">
        <f t="shared" si="61"/>
        <v>167.543385419537</v>
      </c>
      <c r="G555" s="82">
        <f t="shared" si="62"/>
        <v>0.24069986667137677</v>
      </c>
      <c r="H555" s="82">
        <f t="shared" si="56"/>
        <v>167.78408528620838</v>
      </c>
      <c r="I555" s="82">
        <f t="shared" si="57"/>
        <v>5.584383913791612</v>
      </c>
      <c r="J555" s="82">
        <f t="shared" si="58"/>
        <v>5.584383913791612</v>
      </c>
      <c r="K555" s="82">
        <f t="shared" si="59"/>
        <v>31.185343696614524</v>
      </c>
      <c r="L555" s="83">
        <f t="shared" si="60"/>
        <v>3.2211070095735796E-2</v>
      </c>
    </row>
    <row r="556" spans="4:12" x14ac:dyDescent="0.3">
      <c r="D556" s="68">
        <v>44267</v>
      </c>
      <c r="E556" s="87">
        <v>173.50332639999999</v>
      </c>
      <c r="F556" s="20">
        <f t="shared" si="61"/>
        <v>173.58800053333712</v>
      </c>
      <c r="G556" s="82">
        <f t="shared" si="62"/>
        <v>0.82109139138425113</v>
      </c>
      <c r="H556" s="82">
        <f t="shared" si="56"/>
        <v>174.40909192472137</v>
      </c>
      <c r="I556" s="82">
        <f t="shared" si="57"/>
        <v>-0.9057655247213745</v>
      </c>
      <c r="J556" s="82">
        <f t="shared" si="58"/>
        <v>0.9057655247213745</v>
      </c>
      <c r="K556" s="82">
        <f t="shared" si="59"/>
        <v>0.82041118577378691</v>
      </c>
      <c r="L556" s="83">
        <f t="shared" si="60"/>
        <v>5.2204504865410728E-3</v>
      </c>
    </row>
    <row r="557" spans="4:12" x14ac:dyDescent="0.3">
      <c r="D557" s="68">
        <v>44270</v>
      </c>
      <c r="E557" s="87">
        <v>168.35922239999999</v>
      </c>
      <c r="F557" s="20">
        <f t="shared" si="61"/>
        <v>173.13137871310741</v>
      </c>
      <c r="G557" s="82">
        <f t="shared" si="62"/>
        <v>0.69332007022285469</v>
      </c>
      <c r="H557" s="82">
        <f t="shared" si="56"/>
        <v>173.82469878333026</v>
      </c>
      <c r="I557" s="82">
        <f t="shared" si="57"/>
        <v>-5.4654763833302695</v>
      </c>
      <c r="J557" s="82">
        <f t="shared" si="58"/>
        <v>5.4654763833302695</v>
      </c>
      <c r="K557" s="82">
        <f t="shared" si="59"/>
        <v>29.871432096740925</v>
      </c>
      <c r="L557" s="83">
        <f t="shared" si="60"/>
        <v>3.2463183812675232E-2</v>
      </c>
    </row>
    <row r="558" spans="4:12" x14ac:dyDescent="0.3">
      <c r="D558" s="68">
        <v>44271</v>
      </c>
      <c r="E558" s="87">
        <v>165.3440094</v>
      </c>
      <c r="F558" s="20">
        <f t="shared" si="61"/>
        <v>168.31083585617827</v>
      </c>
      <c r="G558" s="82">
        <f t="shared" si="62"/>
        <v>0.14193377750765546</v>
      </c>
      <c r="H558" s="82">
        <f t="shared" si="56"/>
        <v>168.45276963368593</v>
      </c>
      <c r="I558" s="82">
        <f t="shared" si="57"/>
        <v>-3.1087602336859277</v>
      </c>
      <c r="J558" s="82">
        <f t="shared" si="58"/>
        <v>3.1087602336859277</v>
      </c>
      <c r="K558" s="82">
        <f t="shared" si="59"/>
        <v>9.6643901905469836</v>
      </c>
      <c r="L558" s="83">
        <f t="shared" si="60"/>
        <v>1.8801771197922382E-2</v>
      </c>
    </row>
    <row r="559" spans="4:12" x14ac:dyDescent="0.3">
      <c r="D559" s="68">
        <v>44272</v>
      </c>
      <c r="E559" s="87">
        <v>165.7774963</v>
      </c>
      <c r="F559" s="20">
        <f t="shared" si="61"/>
        <v>165.54425380200612</v>
      </c>
      <c r="G559" s="82">
        <f t="shared" si="62"/>
        <v>-0.14891780566032484</v>
      </c>
      <c r="H559" s="82">
        <f t="shared" si="56"/>
        <v>165.39533599634581</v>
      </c>
      <c r="I559" s="82">
        <f t="shared" si="57"/>
        <v>0.38216030365418874</v>
      </c>
      <c r="J559" s="82">
        <f t="shared" si="58"/>
        <v>0.38216030365418874</v>
      </c>
      <c r="K559" s="82">
        <f t="shared" si="59"/>
        <v>0.14604649768906175</v>
      </c>
      <c r="L559" s="83">
        <f t="shared" si="60"/>
        <v>2.3052604375361696E-3</v>
      </c>
    </row>
    <row r="560" spans="4:12" x14ac:dyDescent="0.3">
      <c r="D560" s="68">
        <v>44273</v>
      </c>
      <c r="E560" s="87">
        <v>164.25546259999999</v>
      </c>
      <c r="F560" s="20">
        <f t="shared" si="61"/>
        <v>165.35395531547175</v>
      </c>
      <c r="G560" s="82">
        <f t="shared" si="62"/>
        <v>-0.15305587374772975</v>
      </c>
      <c r="H560" s="82">
        <f t="shared" si="56"/>
        <v>165.20089944172403</v>
      </c>
      <c r="I560" s="82">
        <f t="shared" si="57"/>
        <v>-0.94543684172404596</v>
      </c>
      <c r="J560" s="82">
        <f t="shared" si="58"/>
        <v>0.94543684172404596</v>
      </c>
      <c r="K560" s="82">
        <f t="shared" si="59"/>
        <v>0.89385082168913876</v>
      </c>
      <c r="L560" s="83">
        <f t="shared" si="60"/>
        <v>5.7558928437369729E-3</v>
      </c>
    </row>
    <row r="561" spans="4:12" x14ac:dyDescent="0.3">
      <c r="D561" s="68">
        <v>44274</v>
      </c>
      <c r="E561" s="87">
        <v>161.99166869999999</v>
      </c>
      <c r="F561" s="20">
        <f t="shared" si="61"/>
        <v>163.68025912100182</v>
      </c>
      <c r="G561" s="82">
        <f t="shared" si="62"/>
        <v>-0.30511990581994941</v>
      </c>
      <c r="H561" s="82">
        <f t="shared" si="56"/>
        <v>163.37513921518189</v>
      </c>
      <c r="I561" s="82">
        <f t="shared" si="57"/>
        <v>-1.383470515181898</v>
      </c>
      <c r="J561" s="82">
        <f t="shared" si="58"/>
        <v>1.383470515181898</v>
      </c>
      <c r="K561" s="82">
        <f t="shared" si="59"/>
        <v>1.9139906663776662</v>
      </c>
      <c r="L561" s="83">
        <f t="shared" si="60"/>
        <v>8.5403806645390646E-3</v>
      </c>
    </row>
    <row r="562" spans="4:12" x14ac:dyDescent="0.3">
      <c r="D562" s="68">
        <v>44277</v>
      </c>
      <c r="E562" s="87">
        <v>160.48890689999999</v>
      </c>
      <c r="F562" s="20">
        <f t="shared" si="61"/>
        <v>161.44702041534407</v>
      </c>
      <c r="G562" s="82">
        <f t="shared" si="62"/>
        <v>-0.49793178580372993</v>
      </c>
      <c r="H562" s="82">
        <f t="shared" si="56"/>
        <v>160.94908862954034</v>
      </c>
      <c r="I562" s="82">
        <f t="shared" si="57"/>
        <v>-0.46018172954035208</v>
      </c>
      <c r="J562" s="82">
        <f t="shared" si="58"/>
        <v>0.46018172954035208</v>
      </c>
      <c r="K562" s="82">
        <f t="shared" si="59"/>
        <v>0.21176722420274974</v>
      </c>
      <c r="L562" s="83">
        <f t="shared" si="60"/>
        <v>2.8673740660909949E-3</v>
      </c>
    </row>
    <row r="563" spans="4:12" x14ac:dyDescent="0.3">
      <c r="D563" s="68">
        <v>44278</v>
      </c>
      <c r="E563" s="87">
        <v>160.76823429999999</v>
      </c>
      <c r="F563" s="20">
        <f t="shared" si="61"/>
        <v>160.14642695135703</v>
      </c>
      <c r="G563" s="82">
        <f t="shared" si="62"/>
        <v>-0.57819795362206117</v>
      </c>
      <c r="H563" s="82">
        <f t="shared" si="56"/>
        <v>159.56822899773496</v>
      </c>
      <c r="I563" s="82">
        <f t="shared" si="57"/>
        <v>1.2000053022650263</v>
      </c>
      <c r="J563" s="82">
        <f t="shared" si="58"/>
        <v>1.2000053022650263</v>
      </c>
      <c r="K563" s="82">
        <f t="shared" si="59"/>
        <v>1.4400127254641772</v>
      </c>
      <c r="L563" s="83">
        <f t="shared" si="60"/>
        <v>7.4641940772066217E-3</v>
      </c>
    </row>
    <row r="564" spans="4:12" x14ac:dyDescent="0.3">
      <c r="D564" s="68">
        <v>44279</v>
      </c>
      <c r="E564" s="87">
        <v>158.3021698</v>
      </c>
      <c r="F564" s="20">
        <f t="shared" si="61"/>
        <v>159.81246303710236</v>
      </c>
      <c r="G564" s="82">
        <f t="shared" si="62"/>
        <v>-0.5537745496853218</v>
      </c>
      <c r="H564" s="82">
        <f t="shared" si="56"/>
        <v>159.25868848741703</v>
      </c>
      <c r="I564" s="82">
        <f t="shared" si="57"/>
        <v>-0.95651868741703083</v>
      </c>
      <c r="J564" s="82">
        <f t="shared" si="58"/>
        <v>0.95651868741703083</v>
      </c>
      <c r="K564" s="82">
        <f t="shared" si="59"/>
        <v>0.91492799937799951</v>
      </c>
      <c r="L564" s="83">
        <f t="shared" si="60"/>
        <v>6.0423599286447104E-3</v>
      </c>
    </row>
    <row r="565" spans="4:12" x14ac:dyDescent="0.3">
      <c r="D565" s="68">
        <v>44280</v>
      </c>
      <c r="E565" s="87">
        <v>149.99836730000001</v>
      </c>
      <c r="F565" s="20">
        <f t="shared" si="61"/>
        <v>156.19838966025173</v>
      </c>
      <c r="G565" s="82">
        <f t="shared" si="62"/>
        <v>-0.85980443240185234</v>
      </c>
      <c r="H565" s="82">
        <f t="shared" si="56"/>
        <v>155.33858522784988</v>
      </c>
      <c r="I565" s="82">
        <f t="shared" si="57"/>
        <v>-5.3402179278498636</v>
      </c>
      <c r="J565" s="82">
        <f t="shared" si="58"/>
        <v>5.3402179278498636</v>
      </c>
      <c r="K565" s="82">
        <f t="shared" si="59"/>
        <v>28.517927516929092</v>
      </c>
      <c r="L565" s="83">
        <f t="shared" si="60"/>
        <v>3.5601840366497529E-2</v>
      </c>
    </row>
    <row r="566" spans="4:12" x14ac:dyDescent="0.3">
      <c r="D566" s="68">
        <v>44281</v>
      </c>
      <c r="E566" s="87">
        <v>150.34516909999999</v>
      </c>
      <c r="F566" s="20">
        <f t="shared" si="61"/>
        <v>149.37988411407855</v>
      </c>
      <c r="G566" s="82">
        <f t="shared" si="62"/>
        <v>-1.4556745437789858</v>
      </c>
      <c r="H566" s="82">
        <f t="shared" si="56"/>
        <v>147.92420957029955</v>
      </c>
      <c r="I566" s="82">
        <f t="shared" si="57"/>
        <v>2.4209595297004398</v>
      </c>
      <c r="J566" s="82">
        <f t="shared" si="58"/>
        <v>2.4209595297004398</v>
      </c>
      <c r="K566" s="82">
        <f t="shared" si="59"/>
        <v>5.8610450444473745</v>
      </c>
      <c r="L566" s="83">
        <f t="shared" si="60"/>
        <v>1.6102675890371791E-2</v>
      </c>
    </row>
    <row r="567" spans="4:12" x14ac:dyDescent="0.3">
      <c r="D567" s="68">
        <v>44284</v>
      </c>
      <c r="E567" s="87">
        <v>150.5667114</v>
      </c>
      <c r="F567" s="20">
        <f t="shared" si="61"/>
        <v>149.22493792497681</v>
      </c>
      <c r="G567" s="82">
        <f t="shared" si="62"/>
        <v>-1.3256017083112608</v>
      </c>
      <c r="H567" s="82">
        <f t="shared" si="56"/>
        <v>147.89933621666555</v>
      </c>
      <c r="I567" s="82">
        <f t="shared" si="57"/>
        <v>2.6673751833344568</v>
      </c>
      <c r="J567" s="82">
        <f t="shared" si="58"/>
        <v>2.6673751833344568</v>
      </c>
      <c r="K567" s="82">
        <f t="shared" si="59"/>
        <v>7.1148903686685268</v>
      </c>
      <c r="L567" s="83">
        <f t="shared" si="60"/>
        <v>1.7715570450683674E-2</v>
      </c>
    </row>
    <row r="568" spans="4:12" x14ac:dyDescent="0.3">
      <c r="D568" s="68">
        <v>44285</v>
      </c>
      <c r="E568" s="87">
        <v>149.62266539999999</v>
      </c>
      <c r="F568" s="20">
        <f t="shared" si="61"/>
        <v>149.31742083335098</v>
      </c>
      <c r="G568" s="82">
        <f t="shared" si="62"/>
        <v>-1.1837932466427181</v>
      </c>
      <c r="H568" s="82">
        <f t="shared" si="56"/>
        <v>148.13362758670826</v>
      </c>
      <c r="I568" s="82">
        <f t="shared" si="57"/>
        <v>1.4890378132917306</v>
      </c>
      <c r="J568" s="82">
        <f t="shared" si="58"/>
        <v>1.4890378132917306</v>
      </c>
      <c r="K568" s="82">
        <f t="shared" si="59"/>
        <v>2.2172336094126188</v>
      </c>
      <c r="L568" s="83">
        <f t="shared" si="60"/>
        <v>9.9519535313112445E-3</v>
      </c>
    </row>
    <row r="569" spans="4:12" x14ac:dyDescent="0.3">
      <c r="D569" s="68">
        <v>44286</v>
      </c>
      <c r="E569" s="87">
        <v>151.25065609999999</v>
      </c>
      <c r="F569" s="20">
        <f t="shared" si="61"/>
        <v>149.00122894268583</v>
      </c>
      <c r="G569" s="82">
        <f t="shared" si="62"/>
        <v>-1.0970331110449616</v>
      </c>
      <c r="H569" s="82">
        <f t="shared" si="56"/>
        <v>147.90419583164086</v>
      </c>
      <c r="I569" s="82">
        <f t="shared" si="57"/>
        <v>3.3464602683591238</v>
      </c>
      <c r="J569" s="82">
        <f t="shared" si="58"/>
        <v>3.3464602683591238</v>
      </c>
      <c r="K569" s="82">
        <f t="shared" si="59"/>
        <v>11.198796327706219</v>
      </c>
      <c r="L569" s="83">
        <f t="shared" si="60"/>
        <v>2.2125261170084433E-2</v>
      </c>
    </row>
    <row r="570" spans="4:12" x14ac:dyDescent="0.3">
      <c r="D570" s="68">
        <v>44287</v>
      </c>
      <c r="E570" s="87">
        <v>155.3062439</v>
      </c>
      <c r="F570" s="20">
        <f t="shared" si="61"/>
        <v>151.18414717116403</v>
      </c>
      <c r="G570" s="82">
        <f t="shared" si="62"/>
        <v>-0.76903797709264532</v>
      </c>
      <c r="H570" s="82">
        <f t="shared" si="56"/>
        <v>150.41510919407139</v>
      </c>
      <c r="I570" s="82">
        <f t="shared" si="57"/>
        <v>4.8911347059286072</v>
      </c>
      <c r="J570" s="82">
        <f t="shared" si="58"/>
        <v>4.8911347059286072</v>
      </c>
      <c r="K570" s="82">
        <f t="shared" si="59"/>
        <v>23.923198711539325</v>
      </c>
      <c r="L570" s="83">
        <f t="shared" si="60"/>
        <v>3.149348399075285E-2</v>
      </c>
    </row>
    <row r="571" spans="4:12" x14ac:dyDescent="0.3">
      <c r="D571" s="68">
        <v>44291</v>
      </c>
      <c r="E571" s="87">
        <v>158.25398250000001</v>
      </c>
      <c r="F571" s="20">
        <f t="shared" si="61"/>
        <v>155.2805612383259</v>
      </c>
      <c r="G571" s="82">
        <f t="shared" si="62"/>
        <v>-0.28249277266719347</v>
      </c>
      <c r="H571" s="82">
        <f t="shared" si="56"/>
        <v>154.99806846565872</v>
      </c>
      <c r="I571" s="82">
        <f t="shared" si="57"/>
        <v>3.2559140343412878</v>
      </c>
      <c r="J571" s="82">
        <f t="shared" si="58"/>
        <v>3.2559140343412878</v>
      </c>
      <c r="K571" s="82">
        <f t="shared" si="59"/>
        <v>10.600976199020561</v>
      </c>
      <c r="L571" s="83">
        <f t="shared" si="60"/>
        <v>2.0573978505351597E-2</v>
      </c>
    </row>
    <row r="572" spans="4:12" x14ac:dyDescent="0.3">
      <c r="D572" s="68">
        <v>44292</v>
      </c>
      <c r="E572" s="87">
        <v>156.91499329999999</v>
      </c>
      <c r="F572" s="20">
        <f t="shared" si="61"/>
        <v>157.76019044186626</v>
      </c>
      <c r="G572" s="82">
        <f t="shared" si="62"/>
        <v>-6.2805750464385857E-3</v>
      </c>
      <c r="H572" s="82">
        <f t="shared" si="56"/>
        <v>157.75390986681981</v>
      </c>
      <c r="I572" s="82">
        <f t="shared" si="57"/>
        <v>-0.83891656681981885</v>
      </c>
      <c r="J572" s="82">
        <f t="shared" si="58"/>
        <v>0.83891656681981885</v>
      </c>
      <c r="K572" s="82">
        <f t="shared" si="59"/>
        <v>0.70378100608475158</v>
      </c>
      <c r="L572" s="83">
        <f t="shared" si="60"/>
        <v>5.3463123515286089E-3</v>
      </c>
    </row>
    <row r="573" spans="4:12" x14ac:dyDescent="0.3">
      <c r="D573" s="68">
        <v>44293</v>
      </c>
      <c r="E573" s="87">
        <v>155.61447140000001</v>
      </c>
      <c r="F573" s="20">
        <f t="shared" si="61"/>
        <v>156.64986445996286</v>
      </c>
      <c r="G573" s="82">
        <f t="shared" si="62"/>
        <v>-0.11668511573213482</v>
      </c>
      <c r="H573" s="82">
        <f t="shared" si="56"/>
        <v>156.53317934423072</v>
      </c>
      <c r="I573" s="82">
        <f t="shared" si="57"/>
        <v>-0.91870794423070379</v>
      </c>
      <c r="J573" s="82">
        <f t="shared" si="58"/>
        <v>0.91870794423070379</v>
      </c>
      <c r="K573" s="82">
        <f t="shared" si="59"/>
        <v>0.84402428679260599</v>
      </c>
      <c r="L573" s="83">
        <f t="shared" si="60"/>
        <v>5.9037436297888152E-3</v>
      </c>
    </row>
    <row r="574" spans="4:12" x14ac:dyDescent="0.3">
      <c r="D574" s="68">
        <v>44294</v>
      </c>
      <c r="E574" s="87">
        <v>158.6874847</v>
      </c>
      <c r="F574" s="20">
        <f t="shared" si="61"/>
        <v>156.13572596741432</v>
      </c>
      <c r="G574" s="82">
        <f t="shared" si="62"/>
        <v>-0.15643045341377532</v>
      </c>
      <c r="H574" s="82">
        <f t="shared" si="56"/>
        <v>155.97929551400054</v>
      </c>
      <c r="I574" s="82">
        <f t="shared" si="57"/>
        <v>2.7081891859994585</v>
      </c>
      <c r="J574" s="82">
        <f t="shared" si="58"/>
        <v>2.7081891859994585</v>
      </c>
      <c r="K574" s="82">
        <f t="shared" si="59"/>
        <v>7.334288667164409</v>
      </c>
      <c r="L574" s="83">
        <f t="shared" si="60"/>
        <v>1.7066180052694845E-2</v>
      </c>
    </row>
    <row r="575" spans="4:12" x14ac:dyDescent="0.3">
      <c r="D575" s="68">
        <v>44295</v>
      </c>
      <c r="E575" s="87">
        <v>160.7104645</v>
      </c>
      <c r="F575" s="20">
        <f t="shared" si="61"/>
        <v>158.96693629726897</v>
      </c>
      <c r="G575" s="82">
        <f t="shared" si="62"/>
        <v>0.14233362491306781</v>
      </c>
      <c r="H575" s="82">
        <f t="shared" si="56"/>
        <v>159.10926992218205</v>
      </c>
      <c r="I575" s="82">
        <f t="shared" si="57"/>
        <v>1.6011945778179495</v>
      </c>
      <c r="J575" s="82">
        <f t="shared" si="58"/>
        <v>1.6011945778179495</v>
      </c>
      <c r="K575" s="82">
        <f t="shared" si="59"/>
        <v>2.5638240760336015</v>
      </c>
      <c r="L575" s="83">
        <f t="shared" si="60"/>
        <v>9.9632253742751743E-3</v>
      </c>
    </row>
    <row r="576" spans="4:12" x14ac:dyDescent="0.3">
      <c r="D576" s="68">
        <v>44298</v>
      </c>
      <c r="E576" s="87">
        <v>162.5311279</v>
      </c>
      <c r="F576" s="20">
        <f t="shared" si="61"/>
        <v>161.18846407993047</v>
      </c>
      <c r="G576" s="82">
        <f t="shared" si="62"/>
        <v>0.35025304068791069</v>
      </c>
      <c r="H576" s="82">
        <f t="shared" si="56"/>
        <v>161.53871712061837</v>
      </c>
      <c r="I576" s="82">
        <f t="shared" si="57"/>
        <v>0.99241077938162903</v>
      </c>
      <c r="J576" s="82">
        <f t="shared" si="58"/>
        <v>0.99241077938162903</v>
      </c>
      <c r="K576" s="82">
        <f t="shared" si="59"/>
        <v>0.98487915503285239</v>
      </c>
      <c r="L576" s="83">
        <f t="shared" si="60"/>
        <v>6.1059736199715929E-3</v>
      </c>
    </row>
    <row r="577" spans="4:12" x14ac:dyDescent="0.3">
      <c r="D577" s="68">
        <v>44299</v>
      </c>
      <c r="E577" s="87">
        <v>162.08799740000001</v>
      </c>
      <c r="F577" s="20">
        <f t="shared" si="61"/>
        <v>162.72270423255034</v>
      </c>
      <c r="G577" s="82">
        <f t="shared" si="62"/>
        <v>0.46865175188110691</v>
      </c>
      <c r="H577" s="82">
        <f t="shared" ref="H577:H640" si="63">F577+G577</f>
        <v>163.19135598443145</v>
      </c>
      <c r="I577" s="82">
        <f t="shared" si="57"/>
        <v>-1.1033585844314473</v>
      </c>
      <c r="J577" s="82">
        <f t="shared" si="58"/>
        <v>1.1033585844314473</v>
      </c>
      <c r="K577" s="82">
        <f t="shared" si="59"/>
        <v>1.2174001658385671</v>
      </c>
      <c r="L577" s="83">
        <f t="shared" si="60"/>
        <v>6.8071578533269441E-3</v>
      </c>
    </row>
    <row r="578" spans="4:12" x14ac:dyDescent="0.3">
      <c r="D578" s="68">
        <v>44300</v>
      </c>
      <c r="E578" s="87">
        <v>159.91088869999999</v>
      </c>
      <c r="F578" s="20">
        <f t="shared" si="61"/>
        <v>162.0274970615049</v>
      </c>
      <c r="G578" s="82">
        <f t="shared" si="62"/>
        <v>0.35226585958845236</v>
      </c>
      <c r="H578" s="82">
        <f t="shared" si="63"/>
        <v>162.37976292109335</v>
      </c>
      <c r="I578" s="82">
        <f t="shared" si="57"/>
        <v>-2.4688742210933583</v>
      </c>
      <c r="J578" s="82">
        <f t="shared" si="58"/>
        <v>2.4688742210933583</v>
      </c>
      <c r="K578" s="82">
        <f t="shared" si="59"/>
        <v>6.0953399195793363</v>
      </c>
      <c r="L578" s="83">
        <f t="shared" si="60"/>
        <v>1.5439062600202775E-2</v>
      </c>
    </row>
    <row r="579" spans="4:12" x14ac:dyDescent="0.3">
      <c r="D579" s="68">
        <v>44301</v>
      </c>
      <c r="E579" s="87">
        <v>160.53704830000001</v>
      </c>
      <c r="F579" s="20">
        <f t="shared" si="61"/>
        <v>160.31793330767076</v>
      </c>
      <c r="G579" s="82">
        <f t="shared" si="62"/>
        <v>0.1460828982461925</v>
      </c>
      <c r="H579" s="82">
        <f t="shared" si="63"/>
        <v>160.46401620591695</v>
      </c>
      <c r="I579" s="82">
        <f t="shared" si="57"/>
        <v>7.3032094083060883E-2</v>
      </c>
      <c r="J579" s="82">
        <f t="shared" si="58"/>
        <v>7.3032094083060883E-2</v>
      </c>
      <c r="K579" s="82">
        <f t="shared" si="59"/>
        <v>5.3336867661570569E-3</v>
      </c>
      <c r="L579" s="83">
        <f t="shared" si="60"/>
        <v>4.5492361331188672E-4</v>
      </c>
    </row>
    <row r="580" spans="4:12" x14ac:dyDescent="0.3">
      <c r="D580" s="68">
        <v>44302</v>
      </c>
      <c r="E580" s="87">
        <v>160.7778778</v>
      </c>
      <c r="F580" s="20">
        <f t="shared" si="61"/>
        <v>160.70208051859697</v>
      </c>
      <c r="G580" s="82">
        <f t="shared" si="62"/>
        <v>0.1698893295141948</v>
      </c>
      <c r="H580" s="82">
        <f t="shared" si="63"/>
        <v>160.87196984811118</v>
      </c>
      <c r="I580" s="82">
        <f t="shared" ref="I580:I643" si="64">E580-H580</f>
        <v>-9.4092048111178883E-2</v>
      </c>
      <c r="J580" s="82">
        <f t="shared" ref="J580:J643" si="65">ABS(I580)</f>
        <v>9.4092048111178883E-2</v>
      </c>
      <c r="K580" s="82">
        <f t="shared" ref="K580:K643" si="66">I580^2</f>
        <v>8.8533135177564018E-3</v>
      </c>
      <c r="L580" s="83">
        <f t="shared" ref="L580:L643" si="67">J580/E580</f>
        <v>5.8523006646613973E-4</v>
      </c>
    </row>
    <row r="581" spans="4:12" x14ac:dyDescent="0.3">
      <c r="D581" s="68">
        <v>44305</v>
      </c>
      <c r="E581" s="87">
        <v>160.82604979999999</v>
      </c>
      <c r="F581" s="20">
        <f t="shared" ref="F581:F644" si="68">alpha*(E581)+(1-alpha)*(E580+G580)</f>
        <v>160.92342366361137</v>
      </c>
      <c r="G581" s="82">
        <f t="shared" ref="G581:G644" si="69">beta*(F581-F580)+(1-beta)*G580</f>
        <v>0.17503471106421548</v>
      </c>
      <c r="H581" s="82">
        <f t="shared" si="63"/>
        <v>161.0984583746756</v>
      </c>
      <c r="I581" s="82">
        <f t="shared" si="64"/>
        <v>-0.27240857467560886</v>
      </c>
      <c r="J581" s="82">
        <f t="shared" si="65"/>
        <v>0.27240857467560886</v>
      </c>
      <c r="K581" s="82">
        <f t="shared" si="66"/>
        <v>7.4206431556796765E-2</v>
      </c>
      <c r="L581" s="83">
        <f t="shared" si="67"/>
        <v>1.6938087767147836E-3</v>
      </c>
    </row>
    <row r="582" spans="4:12" x14ac:dyDescent="0.3">
      <c r="D582" s="68">
        <v>44306</v>
      </c>
      <c r="E582" s="87">
        <v>156.9342499</v>
      </c>
      <c r="F582" s="20">
        <f t="shared" si="68"/>
        <v>160.18771758885137</v>
      </c>
      <c r="G582" s="82">
        <f t="shared" si="69"/>
        <v>8.396063248179364E-2</v>
      </c>
      <c r="H582" s="82">
        <f t="shared" si="63"/>
        <v>160.27167822133316</v>
      </c>
      <c r="I582" s="82">
        <f t="shared" si="64"/>
        <v>-3.3374283213331637</v>
      </c>
      <c r="J582" s="82">
        <f t="shared" si="65"/>
        <v>3.3374283213331637</v>
      </c>
      <c r="K582" s="82">
        <f t="shared" si="66"/>
        <v>11.138427800036698</v>
      </c>
      <c r="L582" s="83">
        <f t="shared" si="67"/>
        <v>2.1266411401334031E-2</v>
      </c>
    </row>
    <row r="583" spans="4:12" x14ac:dyDescent="0.3">
      <c r="D583" s="68">
        <v>44307</v>
      </c>
      <c r="E583" s="87">
        <v>158.33105470000001</v>
      </c>
      <c r="F583" s="20">
        <f t="shared" si="68"/>
        <v>157.28077936598544</v>
      </c>
      <c r="G583" s="82">
        <f t="shared" si="69"/>
        <v>-0.21512925305297897</v>
      </c>
      <c r="H583" s="82">
        <f t="shared" si="63"/>
        <v>157.06565011293245</v>
      </c>
      <c r="I583" s="82">
        <f t="shared" si="64"/>
        <v>1.2654045870675645</v>
      </c>
      <c r="J583" s="82">
        <f t="shared" si="65"/>
        <v>1.2654045870675645</v>
      </c>
      <c r="K583" s="82">
        <f t="shared" si="66"/>
        <v>1.6012487689716335</v>
      </c>
      <c r="L583" s="83">
        <f t="shared" si="67"/>
        <v>7.9921439888416563E-3</v>
      </c>
    </row>
    <row r="584" spans="4:12" x14ac:dyDescent="0.3">
      <c r="D584" s="68">
        <v>44308</v>
      </c>
      <c r="E584" s="87">
        <v>156.1057892</v>
      </c>
      <c r="F584" s="20">
        <f t="shared" si="68"/>
        <v>157.71389819755763</v>
      </c>
      <c r="G584" s="82">
        <f t="shared" si="69"/>
        <v>-0.15030444459046233</v>
      </c>
      <c r="H584" s="82">
        <f t="shared" si="63"/>
        <v>157.56359375296717</v>
      </c>
      <c r="I584" s="82">
        <f t="shared" si="64"/>
        <v>-1.4578045529671613</v>
      </c>
      <c r="J584" s="82">
        <f t="shared" si="65"/>
        <v>1.4578045529671613</v>
      </c>
      <c r="K584" s="82">
        <f t="shared" si="66"/>
        <v>2.125194114651785</v>
      </c>
      <c r="L584" s="83">
        <f t="shared" si="67"/>
        <v>9.3385681622572478E-3</v>
      </c>
    </row>
    <row r="585" spans="4:12" x14ac:dyDescent="0.3">
      <c r="D585" s="68">
        <v>44309</v>
      </c>
      <c r="E585" s="87">
        <v>155.4411011</v>
      </c>
      <c r="F585" s="20">
        <f t="shared" si="68"/>
        <v>155.85260802432765</v>
      </c>
      <c r="G585" s="82">
        <f t="shared" si="69"/>
        <v>-0.32140301745441358</v>
      </c>
      <c r="H585" s="82">
        <f t="shared" si="63"/>
        <v>155.53120500687325</v>
      </c>
      <c r="I585" s="82">
        <f t="shared" si="64"/>
        <v>-9.0103906873252981E-2</v>
      </c>
      <c r="J585" s="82">
        <f t="shared" si="65"/>
        <v>9.0103906873252981E-2</v>
      </c>
      <c r="K585" s="82">
        <f t="shared" si="66"/>
        <v>8.1187140338238456E-3</v>
      </c>
      <c r="L585" s="83">
        <f t="shared" si="67"/>
        <v>5.7966590712250801E-4</v>
      </c>
    </row>
    <row r="586" spans="4:12" x14ac:dyDescent="0.3">
      <c r="D586" s="68">
        <v>44312</v>
      </c>
      <c r="E586" s="87">
        <v>154.1984406</v>
      </c>
      <c r="F586" s="20">
        <f t="shared" si="68"/>
        <v>154.93544658603648</v>
      </c>
      <c r="G586" s="82">
        <f t="shared" si="69"/>
        <v>-0.38097885953808963</v>
      </c>
      <c r="H586" s="82">
        <f t="shared" si="63"/>
        <v>154.55446772649839</v>
      </c>
      <c r="I586" s="82">
        <f t="shared" si="64"/>
        <v>-0.35602712649838963</v>
      </c>
      <c r="J586" s="82">
        <f t="shared" si="65"/>
        <v>0.35602712649838963</v>
      </c>
      <c r="K586" s="82">
        <f t="shared" si="66"/>
        <v>0.12675531480270033</v>
      </c>
      <c r="L586" s="83">
        <f t="shared" si="67"/>
        <v>2.3088892800280994E-3</v>
      </c>
    </row>
    <row r="587" spans="4:12" x14ac:dyDescent="0.3">
      <c r="D587" s="68">
        <v>44313</v>
      </c>
      <c r="E587" s="87">
        <v>153.53372189999999</v>
      </c>
      <c r="F587" s="20">
        <f t="shared" si="68"/>
        <v>153.76071377236954</v>
      </c>
      <c r="G587" s="82">
        <f t="shared" si="69"/>
        <v>-0.46035425495097421</v>
      </c>
      <c r="H587" s="82">
        <f t="shared" si="63"/>
        <v>153.30035951741857</v>
      </c>
      <c r="I587" s="82">
        <f t="shared" si="64"/>
        <v>0.23336238258141861</v>
      </c>
      <c r="J587" s="82">
        <f t="shared" si="65"/>
        <v>0.23336238258141861</v>
      </c>
      <c r="K587" s="82">
        <f t="shared" si="66"/>
        <v>5.4458001604076392E-2</v>
      </c>
      <c r="L587" s="83">
        <f t="shared" si="67"/>
        <v>1.5199421970204881E-3</v>
      </c>
    </row>
    <row r="588" spans="4:12" x14ac:dyDescent="0.3">
      <c r="D588" s="68">
        <v>44314</v>
      </c>
      <c r="E588" s="87">
        <v>151.75160220000001</v>
      </c>
      <c r="F588" s="20">
        <f t="shared" si="68"/>
        <v>152.80901455603924</v>
      </c>
      <c r="G588" s="82">
        <f t="shared" si="69"/>
        <v>-0.50948875108890657</v>
      </c>
      <c r="H588" s="82">
        <f t="shared" si="63"/>
        <v>152.29952580495035</v>
      </c>
      <c r="I588" s="82">
        <f t="shared" si="64"/>
        <v>-0.54792360495034131</v>
      </c>
      <c r="J588" s="82">
        <f t="shared" si="65"/>
        <v>0.54792360495034131</v>
      </c>
      <c r="K588" s="82">
        <f t="shared" si="66"/>
        <v>0.30022027686177771</v>
      </c>
      <c r="L588" s="83">
        <f t="shared" si="67"/>
        <v>3.6106610869795566E-3</v>
      </c>
    </row>
    <row r="589" spans="4:12" x14ac:dyDescent="0.3">
      <c r="D589" s="68">
        <v>44315</v>
      </c>
      <c r="E589" s="87">
        <v>152.74380489999999</v>
      </c>
      <c r="F589" s="20">
        <f t="shared" si="68"/>
        <v>151.54245173912889</v>
      </c>
      <c r="G589" s="82">
        <f t="shared" si="69"/>
        <v>-0.58519615767105104</v>
      </c>
      <c r="H589" s="82">
        <f t="shared" si="63"/>
        <v>150.95725558145784</v>
      </c>
      <c r="I589" s="82">
        <f t="shared" si="64"/>
        <v>1.7865493185421428</v>
      </c>
      <c r="J589" s="82">
        <f t="shared" si="65"/>
        <v>1.7865493185421428</v>
      </c>
      <c r="K589" s="82">
        <f t="shared" si="66"/>
        <v>3.1917584675833948</v>
      </c>
      <c r="L589" s="83">
        <f t="shared" si="67"/>
        <v>1.1696378257120024E-2</v>
      </c>
    </row>
    <row r="590" spans="4:12" x14ac:dyDescent="0.3">
      <c r="D590" s="68">
        <v>44316</v>
      </c>
      <c r="E590" s="87">
        <v>149.11209109999999</v>
      </c>
      <c r="F590" s="20">
        <f t="shared" si="68"/>
        <v>151.54930521386316</v>
      </c>
      <c r="G590" s="82">
        <f t="shared" si="69"/>
        <v>-0.52599119443051889</v>
      </c>
      <c r="H590" s="82">
        <f t="shared" si="63"/>
        <v>151.02331401943263</v>
      </c>
      <c r="I590" s="82">
        <f t="shared" si="64"/>
        <v>-1.911222919432646</v>
      </c>
      <c r="J590" s="82">
        <f t="shared" si="65"/>
        <v>1.911222919432646</v>
      </c>
      <c r="K590" s="82">
        <f t="shared" si="66"/>
        <v>3.6527730477646463</v>
      </c>
      <c r="L590" s="83">
        <f t="shared" si="67"/>
        <v>1.2817357099169849E-2</v>
      </c>
    </row>
    <row r="591" spans="4:12" x14ac:dyDescent="0.3">
      <c r="D591" s="68">
        <v>44319</v>
      </c>
      <c r="E591" s="87">
        <v>152.10800169999999</v>
      </c>
      <c r="F591" s="20">
        <f t="shared" si="68"/>
        <v>149.29048026445557</v>
      </c>
      <c r="G591" s="82">
        <f t="shared" si="69"/>
        <v>-0.69927456992822667</v>
      </c>
      <c r="H591" s="82">
        <f t="shared" si="63"/>
        <v>148.59120569452733</v>
      </c>
      <c r="I591" s="82">
        <f t="shared" si="64"/>
        <v>3.5167960054726564</v>
      </c>
      <c r="J591" s="82">
        <f t="shared" si="65"/>
        <v>3.5167960054726564</v>
      </c>
      <c r="K591" s="82">
        <f t="shared" si="66"/>
        <v>12.367854144108431</v>
      </c>
      <c r="L591" s="83">
        <f t="shared" si="67"/>
        <v>2.3120387922844276E-2</v>
      </c>
    </row>
    <row r="592" spans="4:12" x14ac:dyDescent="0.3">
      <c r="D592" s="68">
        <v>44320</v>
      </c>
      <c r="E592" s="87">
        <v>147.81161499999999</v>
      </c>
      <c r="F592" s="20">
        <f t="shared" si="68"/>
        <v>150.68930470405741</v>
      </c>
      <c r="G592" s="82">
        <f t="shared" si="69"/>
        <v>-0.48946466897522012</v>
      </c>
      <c r="H592" s="82">
        <f t="shared" si="63"/>
        <v>150.19984003508219</v>
      </c>
      <c r="I592" s="82">
        <f t="shared" si="64"/>
        <v>-2.3882250350822005</v>
      </c>
      <c r="J592" s="82">
        <f t="shared" si="65"/>
        <v>2.3882250350822005</v>
      </c>
      <c r="K592" s="82">
        <f t="shared" si="66"/>
        <v>5.7036188181933776</v>
      </c>
      <c r="L592" s="83">
        <f t="shared" si="67"/>
        <v>1.6157221711448053E-2</v>
      </c>
    </row>
    <row r="593" spans="4:12" x14ac:dyDescent="0.3">
      <c r="D593" s="68">
        <v>44321</v>
      </c>
      <c r="E593" s="87">
        <v>151.11579900000001</v>
      </c>
      <c r="F593" s="20">
        <f t="shared" si="68"/>
        <v>148.08088006481984</v>
      </c>
      <c r="G593" s="82">
        <f t="shared" si="69"/>
        <v>-0.70136066600145508</v>
      </c>
      <c r="H593" s="82">
        <f t="shared" si="63"/>
        <v>147.37951939881839</v>
      </c>
      <c r="I593" s="82">
        <f t="shared" si="64"/>
        <v>3.7362796011816215</v>
      </c>
      <c r="J593" s="82">
        <f t="shared" si="65"/>
        <v>3.7362796011816215</v>
      </c>
      <c r="K593" s="82">
        <f t="shared" si="66"/>
        <v>13.959785258205896</v>
      </c>
      <c r="L593" s="83">
        <f t="shared" si="67"/>
        <v>2.4724612687132875E-2</v>
      </c>
    </row>
    <row r="594" spans="4:12" x14ac:dyDescent="0.3">
      <c r="D594" s="68">
        <v>44322</v>
      </c>
      <c r="E594" s="87">
        <v>152.06948850000001</v>
      </c>
      <c r="F594" s="20">
        <f t="shared" si="68"/>
        <v>150.74544836719886</v>
      </c>
      <c r="G594" s="82">
        <f t="shared" si="69"/>
        <v>-0.3647677691634072</v>
      </c>
      <c r="H594" s="82">
        <f t="shared" si="63"/>
        <v>150.38068059803547</v>
      </c>
      <c r="I594" s="82">
        <f t="shared" si="64"/>
        <v>1.6888079019645375</v>
      </c>
      <c r="J594" s="82">
        <f t="shared" si="65"/>
        <v>1.6888079019645375</v>
      </c>
      <c r="K594" s="82">
        <f t="shared" si="66"/>
        <v>2.8520721297378628</v>
      </c>
      <c r="L594" s="83">
        <f t="shared" si="67"/>
        <v>1.1105501298273502E-2</v>
      </c>
    </row>
    <row r="595" spans="4:12" x14ac:dyDescent="0.3">
      <c r="D595" s="68">
        <v>44323</v>
      </c>
      <c r="E595" s="87">
        <v>163.61004639999999</v>
      </c>
      <c r="F595" s="20">
        <f t="shared" si="68"/>
        <v>154.0857858646693</v>
      </c>
      <c r="G595" s="82">
        <f t="shared" si="69"/>
        <v>5.7427574999778797E-3</v>
      </c>
      <c r="H595" s="82">
        <f t="shared" si="63"/>
        <v>154.09152862216928</v>
      </c>
      <c r="I595" s="82">
        <f t="shared" si="64"/>
        <v>9.5185177778307093</v>
      </c>
      <c r="J595" s="82">
        <f t="shared" si="65"/>
        <v>9.5185177778307093</v>
      </c>
      <c r="K595" s="82">
        <f t="shared" si="66"/>
        <v>90.602180686879265</v>
      </c>
      <c r="L595" s="83">
        <f t="shared" si="67"/>
        <v>5.817807639122282E-2</v>
      </c>
    </row>
    <row r="596" spans="4:12" x14ac:dyDescent="0.3">
      <c r="D596" s="68">
        <v>44326</v>
      </c>
      <c r="E596" s="87">
        <v>166.71192930000001</v>
      </c>
      <c r="F596" s="20">
        <f t="shared" si="68"/>
        <v>164.23501718599999</v>
      </c>
      <c r="G596" s="82">
        <f t="shared" si="69"/>
        <v>1.0200916138830491</v>
      </c>
      <c r="H596" s="82">
        <f t="shared" si="63"/>
        <v>165.25510879988303</v>
      </c>
      <c r="I596" s="82">
        <f t="shared" si="64"/>
        <v>1.4568205001169758</v>
      </c>
      <c r="J596" s="82">
        <f t="shared" si="65"/>
        <v>1.4568205001169758</v>
      </c>
      <c r="K596" s="82">
        <f t="shared" si="66"/>
        <v>2.1223259695610754</v>
      </c>
      <c r="L596" s="83">
        <f t="shared" si="67"/>
        <v>8.7385498220430933E-3</v>
      </c>
    </row>
    <row r="597" spans="4:12" x14ac:dyDescent="0.3">
      <c r="D597" s="68">
        <v>44327</v>
      </c>
      <c r="E597" s="87">
        <v>167.62709050000001</v>
      </c>
      <c r="F597" s="20">
        <f t="shared" si="68"/>
        <v>167.71103483110645</v>
      </c>
      <c r="G597" s="82">
        <f t="shared" si="69"/>
        <v>1.2656842170053895</v>
      </c>
      <c r="H597" s="82">
        <f t="shared" si="63"/>
        <v>168.97671904811185</v>
      </c>
      <c r="I597" s="82">
        <f t="shared" si="64"/>
        <v>-1.3496285481118377</v>
      </c>
      <c r="J597" s="82">
        <f t="shared" si="65"/>
        <v>1.3496285481118377</v>
      </c>
      <c r="K597" s="82">
        <f t="shared" si="66"/>
        <v>1.8214972178784672</v>
      </c>
      <c r="L597" s="83">
        <f t="shared" si="67"/>
        <v>8.0513748946315911E-3</v>
      </c>
    </row>
    <row r="598" spans="4:12" x14ac:dyDescent="0.3">
      <c r="D598" s="68">
        <v>44328</v>
      </c>
      <c r="E598" s="87">
        <v>167.37663269999999</v>
      </c>
      <c r="F598" s="20">
        <f t="shared" si="68"/>
        <v>168.58954631360433</v>
      </c>
      <c r="G598" s="82">
        <f t="shared" si="69"/>
        <v>1.2269669435546391</v>
      </c>
      <c r="H598" s="82">
        <f t="shared" si="63"/>
        <v>169.81651325715896</v>
      </c>
      <c r="I598" s="82">
        <f t="shared" si="64"/>
        <v>-2.4398805571589719</v>
      </c>
      <c r="J598" s="82">
        <f t="shared" si="65"/>
        <v>2.4398805571589719</v>
      </c>
      <c r="K598" s="82">
        <f t="shared" si="66"/>
        <v>5.9530171332023754</v>
      </c>
      <c r="L598" s="83">
        <f t="shared" si="67"/>
        <v>1.4577187495055707E-2</v>
      </c>
    </row>
    <row r="599" spans="4:12" x14ac:dyDescent="0.3">
      <c r="D599" s="68">
        <v>44329</v>
      </c>
      <c r="E599" s="87">
        <v>168.9971008</v>
      </c>
      <c r="F599" s="20">
        <f t="shared" si="68"/>
        <v>168.68229987484372</v>
      </c>
      <c r="G599" s="82">
        <f t="shared" si="69"/>
        <v>1.1135456053231143</v>
      </c>
      <c r="H599" s="82">
        <f t="shared" si="63"/>
        <v>169.79584548016683</v>
      </c>
      <c r="I599" s="82">
        <f t="shared" si="64"/>
        <v>-0.79874468016683409</v>
      </c>
      <c r="J599" s="82">
        <f t="shared" si="65"/>
        <v>0.79874468016683409</v>
      </c>
      <c r="K599" s="82">
        <f t="shared" si="66"/>
        <v>0.63799306409481804</v>
      </c>
      <c r="L599" s="83">
        <f t="shared" si="67"/>
        <v>4.726380963849257E-3</v>
      </c>
    </row>
    <row r="600" spans="4:12" x14ac:dyDescent="0.3">
      <c r="D600" s="68">
        <v>44330</v>
      </c>
      <c r="E600" s="87">
        <v>171.53730770000001</v>
      </c>
      <c r="F600" s="20">
        <f t="shared" si="68"/>
        <v>170.39597866425851</v>
      </c>
      <c r="G600" s="82">
        <f t="shared" si="69"/>
        <v>1.1735589237322814</v>
      </c>
      <c r="H600" s="82">
        <f t="shared" si="63"/>
        <v>171.56953758799079</v>
      </c>
      <c r="I600" s="82">
        <f t="shared" si="64"/>
        <v>-3.2229887990780526E-2</v>
      </c>
      <c r="J600" s="82">
        <f t="shared" si="65"/>
        <v>3.2229887990780526E-2</v>
      </c>
      <c r="K600" s="82">
        <f t="shared" si="66"/>
        <v>1.0387656798982587E-3</v>
      </c>
      <c r="L600" s="83">
        <f t="shared" si="67"/>
        <v>1.878885032237248E-4</v>
      </c>
    </row>
    <row r="601" spans="4:12" x14ac:dyDescent="0.3">
      <c r="D601" s="68">
        <v>44333</v>
      </c>
      <c r="E601" s="87">
        <v>176.68586730000001</v>
      </c>
      <c r="F601" s="20">
        <f t="shared" si="68"/>
        <v>173.50586675898586</v>
      </c>
      <c r="G601" s="82">
        <f t="shared" si="69"/>
        <v>1.3671918408317887</v>
      </c>
      <c r="H601" s="82">
        <f t="shared" si="63"/>
        <v>174.87305859981765</v>
      </c>
      <c r="I601" s="82">
        <f t="shared" si="64"/>
        <v>1.8128087001823587</v>
      </c>
      <c r="J601" s="82">
        <f t="shared" si="65"/>
        <v>1.8128087001823587</v>
      </c>
      <c r="K601" s="82">
        <f t="shared" si="66"/>
        <v>3.2862753834568532</v>
      </c>
      <c r="L601" s="83">
        <f t="shared" si="67"/>
        <v>1.0260066228751271E-2</v>
      </c>
    </row>
    <row r="602" spans="4:12" x14ac:dyDescent="0.3">
      <c r="D602" s="68">
        <v>44334</v>
      </c>
      <c r="E602" s="87">
        <v>174.31111150000001</v>
      </c>
      <c r="F602" s="20">
        <f t="shared" si="68"/>
        <v>177.30466961266546</v>
      </c>
      <c r="G602" s="82">
        <f t="shared" si="69"/>
        <v>1.6103529421165703</v>
      </c>
      <c r="H602" s="82">
        <f t="shared" si="63"/>
        <v>178.91502255478204</v>
      </c>
      <c r="I602" s="82">
        <f t="shared" si="64"/>
        <v>-4.6039110547820314</v>
      </c>
      <c r="J602" s="82">
        <f t="shared" si="65"/>
        <v>4.6039110547820314</v>
      </c>
      <c r="K602" s="82">
        <f t="shared" si="66"/>
        <v>21.195997000344196</v>
      </c>
      <c r="L602" s="83">
        <f t="shared" si="67"/>
        <v>2.6412034294107701E-2</v>
      </c>
    </row>
    <row r="603" spans="4:12" x14ac:dyDescent="0.3">
      <c r="D603" s="68">
        <v>44335</v>
      </c>
      <c r="E603" s="87">
        <v>174.9048004</v>
      </c>
      <c r="F603" s="20">
        <f t="shared" si="68"/>
        <v>175.7181316336933</v>
      </c>
      <c r="G603" s="82">
        <f t="shared" si="69"/>
        <v>1.2906638500076972</v>
      </c>
      <c r="H603" s="82">
        <f t="shared" si="63"/>
        <v>177.00879548370099</v>
      </c>
      <c r="I603" s="82">
        <f t="shared" si="64"/>
        <v>-2.103995083700994</v>
      </c>
      <c r="J603" s="82">
        <f t="shared" si="65"/>
        <v>2.103995083700994</v>
      </c>
      <c r="K603" s="82">
        <f t="shared" si="66"/>
        <v>4.4267953122379522</v>
      </c>
      <c r="L603" s="83">
        <f t="shared" si="67"/>
        <v>1.2029373001136875E-2</v>
      </c>
    </row>
    <row r="604" spans="4:12" x14ac:dyDescent="0.3">
      <c r="D604" s="68">
        <v>44336</v>
      </c>
      <c r="E604" s="87">
        <v>177.74671939999999</v>
      </c>
      <c r="F604" s="20">
        <f t="shared" si="68"/>
        <v>176.50571528000617</v>
      </c>
      <c r="G604" s="82">
        <f t="shared" si="69"/>
        <v>1.2403558296382144</v>
      </c>
      <c r="H604" s="82">
        <f t="shared" si="63"/>
        <v>177.74607110964439</v>
      </c>
      <c r="I604" s="82">
        <f t="shared" si="64"/>
        <v>6.4829035559910153E-4</v>
      </c>
      <c r="J604" s="82">
        <f t="shared" si="65"/>
        <v>6.4829035559910153E-4</v>
      </c>
      <c r="K604" s="82">
        <f t="shared" si="66"/>
        <v>4.202803851628095E-7</v>
      </c>
      <c r="L604" s="83">
        <f t="shared" si="67"/>
        <v>3.6472704407004744E-6</v>
      </c>
    </row>
    <row r="605" spans="4:12" x14ac:dyDescent="0.3">
      <c r="D605" s="68">
        <v>44337</v>
      </c>
      <c r="E605" s="87">
        <v>178.52532959999999</v>
      </c>
      <c r="F605" s="20">
        <f t="shared" si="68"/>
        <v>178.89472610371058</v>
      </c>
      <c r="G605" s="82">
        <f t="shared" si="69"/>
        <v>1.3552213290448343</v>
      </c>
      <c r="H605" s="82">
        <f t="shared" si="63"/>
        <v>180.24994743275542</v>
      </c>
      <c r="I605" s="82">
        <f t="shared" si="64"/>
        <v>-1.7246178327554276</v>
      </c>
      <c r="J605" s="82">
        <f t="shared" si="65"/>
        <v>1.7246178327554276</v>
      </c>
      <c r="K605" s="82">
        <f t="shared" si="66"/>
        <v>2.974306669058028</v>
      </c>
      <c r="L605" s="83">
        <f t="shared" si="67"/>
        <v>9.6603537247043278E-3</v>
      </c>
    </row>
    <row r="606" spans="4:12" x14ac:dyDescent="0.3">
      <c r="D606" s="68">
        <v>44340</v>
      </c>
      <c r="E606" s="87">
        <v>181.68843079999999</v>
      </c>
      <c r="F606" s="20">
        <f t="shared" si="68"/>
        <v>180.24212690323589</v>
      </c>
      <c r="G606" s="82">
        <f t="shared" si="69"/>
        <v>1.3544392760928812</v>
      </c>
      <c r="H606" s="82">
        <f t="shared" si="63"/>
        <v>181.59656617932876</v>
      </c>
      <c r="I606" s="82">
        <f t="shared" si="64"/>
        <v>9.1864620671231023E-2</v>
      </c>
      <c r="J606" s="82">
        <f t="shared" si="65"/>
        <v>9.1864620671231023E-2</v>
      </c>
      <c r="K606" s="82">
        <f t="shared" si="66"/>
        <v>8.4391085310691668E-3</v>
      </c>
      <c r="L606" s="83">
        <f t="shared" si="67"/>
        <v>5.0561623691028671E-4</v>
      </c>
    </row>
    <row r="607" spans="4:12" x14ac:dyDescent="0.3">
      <c r="D607" s="68">
        <v>44341</v>
      </c>
      <c r="E607" s="87">
        <v>179.08009340000001</v>
      </c>
      <c r="F607" s="20">
        <f t="shared" si="68"/>
        <v>182.2503147408743</v>
      </c>
      <c r="G607" s="82">
        <f t="shared" si="69"/>
        <v>1.4198141322474349</v>
      </c>
      <c r="H607" s="82">
        <f t="shared" si="63"/>
        <v>183.67012887312174</v>
      </c>
      <c r="I607" s="82">
        <f t="shared" si="64"/>
        <v>-4.5900354731217305</v>
      </c>
      <c r="J607" s="82">
        <f t="shared" si="65"/>
        <v>4.5900354731217305</v>
      </c>
      <c r="K607" s="82">
        <f t="shared" si="66"/>
        <v>21.06842564451583</v>
      </c>
      <c r="L607" s="83">
        <f t="shared" si="67"/>
        <v>2.5631187621000705E-2</v>
      </c>
    </row>
    <row r="608" spans="4:12" x14ac:dyDescent="0.3">
      <c r="D608" s="68">
        <v>44342</v>
      </c>
      <c r="E608" s="87">
        <v>176.74426270000001</v>
      </c>
      <c r="F608" s="20">
        <f t="shared" si="68"/>
        <v>179.74877856579795</v>
      </c>
      <c r="G608" s="82">
        <f t="shared" si="69"/>
        <v>1.0276791015150561</v>
      </c>
      <c r="H608" s="82">
        <f t="shared" si="63"/>
        <v>180.776457667313</v>
      </c>
      <c r="I608" s="82">
        <f t="shared" si="64"/>
        <v>-4.0321949673129893</v>
      </c>
      <c r="J608" s="82">
        <f t="shared" si="65"/>
        <v>4.0321949673129893</v>
      </c>
      <c r="K608" s="82">
        <f t="shared" si="66"/>
        <v>16.258596254424198</v>
      </c>
      <c r="L608" s="83">
        <f t="shared" si="67"/>
        <v>2.2813724789228981E-2</v>
      </c>
    </row>
    <row r="609" spans="4:12" x14ac:dyDescent="0.3">
      <c r="D609" s="68">
        <v>44343</v>
      </c>
      <c r="E609" s="87">
        <v>177.38659670000001</v>
      </c>
      <c r="F609" s="20">
        <f t="shared" si="68"/>
        <v>177.69487278121207</v>
      </c>
      <c r="G609" s="82">
        <f t="shared" si="69"/>
        <v>0.71952061290496272</v>
      </c>
      <c r="H609" s="82">
        <f t="shared" si="63"/>
        <v>178.41439339411704</v>
      </c>
      <c r="I609" s="82">
        <f t="shared" si="64"/>
        <v>-1.0277966941170291</v>
      </c>
      <c r="J609" s="82">
        <f t="shared" si="65"/>
        <v>1.0277966941170291</v>
      </c>
      <c r="K609" s="82">
        <f t="shared" si="66"/>
        <v>1.0563660444378939</v>
      </c>
      <c r="L609" s="83">
        <f t="shared" si="67"/>
        <v>5.7941057173291439E-3</v>
      </c>
    </row>
    <row r="610" spans="4:12" x14ac:dyDescent="0.3">
      <c r="D610" s="68">
        <v>44344</v>
      </c>
      <c r="E610" s="87">
        <v>178.4669189</v>
      </c>
      <c r="F610" s="20">
        <f t="shared" si="68"/>
        <v>178.178277630324</v>
      </c>
      <c r="G610" s="82">
        <f t="shared" si="69"/>
        <v>0.69590903652565994</v>
      </c>
      <c r="H610" s="82">
        <f t="shared" si="63"/>
        <v>178.87418666684965</v>
      </c>
      <c r="I610" s="82">
        <f t="shared" si="64"/>
        <v>-0.40726776684965671</v>
      </c>
      <c r="J610" s="82">
        <f t="shared" si="65"/>
        <v>0.40726776684965671</v>
      </c>
      <c r="K610" s="82">
        <f t="shared" si="66"/>
        <v>0.16586703391470634</v>
      </c>
      <c r="L610" s="83">
        <f t="shared" si="67"/>
        <v>2.2820350648730604E-3</v>
      </c>
    </row>
    <row r="611" spans="4:12" x14ac:dyDescent="0.3">
      <c r="D611" s="68">
        <v>44348</v>
      </c>
      <c r="E611" s="87">
        <v>177.79539489999999</v>
      </c>
      <c r="F611" s="20">
        <f t="shared" si="68"/>
        <v>178.88934132922054</v>
      </c>
      <c r="G611" s="82">
        <f t="shared" si="69"/>
        <v>0.69742450276274781</v>
      </c>
      <c r="H611" s="82">
        <f t="shared" si="63"/>
        <v>179.58676583198329</v>
      </c>
      <c r="I611" s="82">
        <f t="shared" si="64"/>
        <v>-1.7913709319832947</v>
      </c>
      <c r="J611" s="82">
        <f t="shared" si="65"/>
        <v>1.7913709319832947</v>
      </c>
      <c r="K611" s="82">
        <f t="shared" si="66"/>
        <v>3.2090098159546976</v>
      </c>
      <c r="L611" s="83">
        <f t="shared" si="67"/>
        <v>1.0075463051170932E-2</v>
      </c>
    </row>
    <row r="612" spans="4:12" x14ac:dyDescent="0.3">
      <c r="D612" s="68">
        <v>44349</v>
      </c>
      <c r="E612" s="87">
        <v>177.3087463</v>
      </c>
      <c r="F612" s="20">
        <f t="shared" si="68"/>
        <v>178.2560047822102</v>
      </c>
      <c r="G612" s="82">
        <f t="shared" si="69"/>
        <v>0.56434839778543855</v>
      </c>
      <c r="H612" s="82">
        <f t="shared" si="63"/>
        <v>178.82035317999564</v>
      </c>
      <c r="I612" s="82">
        <f t="shared" si="64"/>
        <v>-1.5116068799956395</v>
      </c>
      <c r="J612" s="82">
        <f t="shared" si="65"/>
        <v>1.5116068799956395</v>
      </c>
      <c r="K612" s="82">
        <f t="shared" si="66"/>
        <v>2.2849553596501515</v>
      </c>
      <c r="L612" s="83">
        <f t="shared" si="67"/>
        <v>8.5252809663323385E-3</v>
      </c>
    </row>
    <row r="613" spans="4:12" x14ac:dyDescent="0.3">
      <c r="D613" s="68">
        <v>44350</v>
      </c>
      <c r="E613" s="87">
        <v>177.12384030000001</v>
      </c>
      <c r="F613" s="20">
        <f t="shared" si="68"/>
        <v>177.72324381822835</v>
      </c>
      <c r="G613" s="82">
        <f t="shared" si="69"/>
        <v>0.45463746160871044</v>
      </c>
      <c r="H613" s="82">
        <f t="shared" si="63"/>
        <v>178.17788127983707</v>
      </c>
      <c r="I613" s="82">
        <f t="shared" si="64"/>
        <v>-1.0540409798370547</v>
      </c>
      <c r="J613" s="82">
        <f t="shared" si="65"/>
        <v>1.0540409798370547</v>
      </c>
      <c r="K613" s="82">
        <f t="shared" si="66"/>
        <v>1.1110023871758583</v>
      </c>
      <c r="L613" s="83">
        <f t="shared" si="67"/>
        <v>5.9508701824203536E-3</v>
      </c>
    </row>
    <row r="614" spans="4:12" x14ac:dyDescent="0.3">
      <c r="D614" s="68">
        <v>44351</v>
      </c>
      <c r="E614" s="87">
        <v>176.30628970000001</v>
      </c>
      <c r="F614" s="20">
        <f t="shared" si="68"/>
        <v>177.32404014928699</v>
      </c>
      <c r="G614" s="82">
        <f t="shared" si="69"/>
        <v>0.36925334855370262</v>
      </c>
      <c r="H614" s="82">
        <f t="shared" si="63"/>
        <v>177.6932934978407</v>
      </c>
      <c r="I614" s="82">
        <f t="shared" si="64"/>
        <v>-1.3870037978406913</v>
      </c>
      <c r="J614" s="82">
        <f t="shared" si="65"/>
        <v>1.3870037978406913</v>
      </c>
      <c r="K614" s="82">
        <f t="shared" si="66"/>
        <v>1.9237795352245013</v>
      </c>
      <c r="L614" s="83">
        <f t="shared" si="67"/>
        <v>7.8670125734073074E-3</v>
      </c>
    </row>
    <row r="615" spans="4:12" x14ac:dyDescent="0.3">
      <c r="D615" s="68">
        <v>44354</v>
      </c>
      <c r="E615" s="87">
        <v>176.58853149999999</v>
      </c>
      <c r="F615" s="20">
        <f t="shared" si="68"/>
        <v>176.65814073884297</v>
      </c>
      <c r="G615" s="82">
        <f t="shared" si="69"/>
        <v>0.26573807265393112</v>
      </c>
      <c r="H615" s="82">
        <f t="shared" si="63"/>
        <v>176.92387881149691</v>
      </c>
      <c r="I615" s="82">
        <f t="shared" si="64"/>
        <v>-0.33534731149691765</v>
      </c>
      <c r="J615" s="82">
        <f t="shared" si="65"/>
        <v>0.33534731149691765</v>
      </c>
      <c r="K615" s="82">
        <f t="shared" si="66"/>
        <v>0.11245781932821072</v>
      </c>
      <c r="L615" s="83">
        <f t="shared" si="67"/>
        <v>1.8990322228084086E-3</v>
      </c>
    </row>
    <row r="616" spans="4:12" x14ac:dyDescent="0.3">
      <c r="D616" s="68">
        <v>44355</v>
      </c>
      <c r="E616" s="87">
        <v>175.5957947</v>
      </c>
      <c r="F616" s="20">
        <f t="shared" si="68"/>
        <v>176.60257459812314</v>
      </c>
      <c r="G616" s="82">
        <f t="shared" si="69"/>
        <v>0.23360765131655473</v>
      </c>
      <c r="H616" s="82">
        <f t="shared" si="63"/>
        <v>176.8361822494397</v>
      </c>
      <c r="I616" s="82">
        <f t="shared" si="64"/>
        <v>-1.2403875494397028</v>
      </c>
      <c r="J616" s="82">
        <f t="shared" si="65"/>
        <v>1.2403875494397028</v>
      </c>
      <c r="K616" s="82">
        <f t="shared" si="66"/>
        <v>1.5385612728050311</v>
      </c>
      <c r="L616" s="83">
        <f t="shared" si="67"/>
        <v>7.0638795852649358E-3</v>
      </c>
    </row>
    <row r="617" spans="4:12" x14ac:dyDescent="0.3">
      <c r="D617" s="68">
        <v>44356</v>
      </c>
      <c r="E617" s="87">
        <v>174.1456451</v>
      </c>
      <c r="F617" s="20">
        <f t="shared" si="68"/>
        <v>175.49265090105325</v>
      </c>
      <c r="G617" s="82">
        <f t="shared" si="69"/>
        <v>9.9254516477910421E-2</v>
      </c>
      <c r="H617" s="82">
        <f t="shared" si="63"/>
        <v>175.59190541753117</v>
      </c>
      <c r="I617" s="82">
        <f t="shared" si="64"/>
        <v>-1.4462603175311699</v>
      </c>
      <c r="J617" s="82">
        <f t="shared" si="65"/>
        <v>1.4462603175311699</v>
      </c>
      <c r="K617" s="82">
        <f t="shared" si="66"/>
        <v>2.0916689060653604</v>
      </c>
      <c r="L617" s="83">
        <f t="shared" si="67"/>
        <v>8.3048893740677865E-3</v>
      </c>
    </row>
    <row r="618" spans="4:12" x14ac:dyDescent="0.3">
      <c r="D618" s="68">
        <v>44357</v>
      </c>
      <c r="E618" s="87">
        <v>174.21377559999999</v>
      </c>
      <c r="F618" s="20">
        <f t="shared" si="68"/>
        <v>174.23867481318231</v>
      </c>
      <c r="G618" s="82">
        <f t="shared" si="69"/>
        <v>-3.6068543956974508E-2</v>
      </c>
      <c r="H618" s="82">
        <f t="shared" si="63"/>
        <v>174.20260626922533</v>
      </c>
      <c r="I618" s="82">
        <f t="shared" si="64"/>
        <v>1.1169330774663422E-2</v>
      </c>
      <c r="J618" s="82">
        <f t="shared" si="65"/>
        <v>1.1169330774663422E-2</v>
      </c>
      <c r="K618" s="82">
        <f t="shared" si="66"/>
        <v>1.2475394995384339E-4</v>
      </c>
      <c r="L618" s="83">
        <f t="shared" si="67"/>
        <v>6.4112787500275167E-5</v>
      </c>
    </row>
    <row r="619" spans="4:12" x14ac:dyDescent="0.3">
      <c r="D619" s="68">
        <v>44358</v>
      </c>
      <c r="E619" s="87">
        <v>174.45710750000001</v>
      </c>
      <c r="F619" s="20">
        <f t="shared" si="68"/>
        <v>174.23358714483442</v>
      </c>
      <c r="G619" s="82">
        <f t="shared" si="69"/>
        <v>-3.2970456396066813E-2</v>
      </c>
      <c r="H619" s="82">
        <f t="shared" si="63"/>
        <v>174.20061668843834</v>
      </c>
      <c r="I619" s="82">
        <f t="shared" si="64"/>
        <v>0.25649081156166176</v>
      </c>
      <c r="J619" s="82">
        <f t="shared" si="65"/>
        <v>0.25649081156166176</v>
      </c>
      <c r="K619" s="82">
        <f t="shared" si="66"/>
        <v>6.5787536415559886E-2</v>
      </c>
      <c r="L619" s="83">
        <f t="shared" si="67"/>
        <v>1.4702227684341364E-3</v>
      </c>
    </row>
    <row r="620" spans="4:12" x14ac:dyDescent="0.3">
      <c r="D620" s="68">
        <v>44361</v>
      </c>
      <c r="E620" s="87">
        <v>173.89259340000001</v>
      </c>
      <c r="F620" s="20">
        <f t="shared" si="68"/>
        <v>174.31782831488317</v>
      </c>
      <c r="G620" s="82">
        <f t="shared" si="69"/>
        <v>-2.1249293751584533E-2</v>
      </c>
      <c r="H620" s="82">
        <f t="shared" si="63"/>
        <v>174.29657902113158</v>
      </c>
      <c r="I620" s="82">
        <f t="shared" si="64"/>
        <v>-0.403985621131568</v>
      </c>
      <c r="J620" s="82">
        <f t="shared" si="65"/>
        <v>0.403985621131568</v>
      </c>
      <c r="K620" s="82">
        <f t="shared" si="66"/>
        <v>0.16320438208105881</v>
      </c>
      <c r="L620" s="83">
        <f t="shared" si="67"/>
        <v>2.3231905007149545E-3</v>
      </c>
    </row>
    <row r="621" spans="4:12" x14ac:dyDescent="0.3">
      <c r="D621" s="68">
        <v>44362</v>
      </c>
      <c r="E621" s="87">
        <v>173.2113037</v>
      </c>
      <c r="F621" s="20">
        <f t="shared" si="68"/>
        <v>173.73933602499875</v>
      </c>
      <c r="G621" s="82">
        <f t="shared" si="69"/>
        <v>-7.6973593364868378E-2</v>
      </c>
      <c r="H621" s="82">
        <f t="shared" si="63"/>
        <v>173.66236243163388</v>
      </c>
      <c r="I621" s="82">
        <f t="shared" si="64"/>
        <v>-0.45105873163387855</v>
      </c>
      <c r="J621" s="82">
        <f t="shared" si="65"/>
        <v>0.45105873163387855</v>
      </c>
      <c r="K621" s="82">
        <f t="shared" si="66"/>
        <v>0.20345397938316326</v>
      </c>
      <c r="L621" s="83">
        <f t="shared" si="67"/>
        <v>2.6040952408920557E-3</v>
      </c>
    </row>
    <row r="622" spans="4:12" x14ac:dyDescent="0.3">
      <c r="D622" s="68">
        <v>44363</v>
      </c>
      <c r="E622" s="87">
        <v>171.6638336</v>
      </c>
      <c r="F622" s="20">
        <f t="shared" si="68"/>
        <v>172.8402308053081</v>
      </c>
      <c r="G622" s="82">
        <f t="shared" si="69"/>
        <v>-0.15918675599744692</v>
      </c>
      <c r="H622" s="82">
        <f t="shared" si="63"/>
        <v>172.68104404931066</v>
      </c>
      <c r="I622" s="82">
        <f t="shared" si="64"/>
        <v>-1.0172104493106531</v>
      </c>
      <c r="J622" s="82">
        <f t="shared" si="65"/>
        <v>1.0172104493106531</v>
      </c>
      <c r="K622" s="82">
        <f t="shared" si="66"/>
        <v>1.0347170981867808</v>
      </c>
      <c r="L622" s="83">
        <f t="shared" si="67"/>
        <v>5.9255955548615513E-3</v>
      </c>
    </row>
    <row r="623" spans="4:12" x14ac:dyDescent="0.3">
      <c r="D623" s="68">
        <v>44364</v>
      </c>
      <c r="E623" s="87">
        <v>169.50320429999999</v>
      </c>
      <c r="F623" s="20">
        <f t="shared" si="68"/>
        <v>171.10435833520208</v>
      </c>
      <c r="G623" s="82">
        <f t="shared" si="69"/>
        <v>-0.31685532740830391</v>
      </c>
      <c r="H623" s="82">
        <f t="shared" si="63"/>
        <v>170.78750300779379</v>
      </c>
      <c r="I623" s="82">
        <f t="shared" si="64"/>
        <v>-1.2842987077937948</v>
      </c>
      <c r="J623" s="82">
        <f t="shared" si="65"/>
        <v>1.2842987077937948</v>
      </c>
      <c r="K623" s="82">
        <f t="shared" si="66"/>
        <v>1.6494231708408111</v>
      </c>
      <c r="L623" s="83">
        <f t="shared" si="67"/>
        <v>7.5768402909997075E-3</v>
      </c>
    </row>
    <row r="624" spans="4:12" x14ac:dyDescent="0.3">
      <c r="D624" s="68">
        <v>44365</v>
      </c>
      <c r="E624" s="87">
        <v>166.651535</v>
      </c>
      <c r="F624" s="20">
        <f t="shared" si="68"/>
        <v>168.67938617807337</v>
      </c>
      <c r="G624" s="82">
        <f t="shared" si="69"/>
        <v>-0.52766701038034425</v>
      </c>
      <c r="H624" s="82">
        <f t="shared" si="63"/>
        <v>168.15171916769302</v>
      </c>
      <c r="I624" s="82">
        <f t="shared" si="64"/>
        <v>-1.5001841676930212</v>
      </c>
      <c r="J624" s="82">
        <f t="shared" si="65"/>
        <v>1.5001841676930212</v>
      </c>
      <c r="K624" s="82">
        <f t="shared" si="66"/>
        <v>2.2505525369968029</v>
      </c>
      <c r="L624" s="83">
        <f t="shared" si="67"/>
        <v>9.0019222906828986E-3</v>
      </c>
    </row>
    <row r="625" spans="4:12" x14ac:dyDescent="0.3">
      <c r="D625" s="68">
        <v>44368</v>
      </c>
      <c r="E625" s="87">
        <v>169.20149230000001</v>
      </c>
      <c r="F625" s="20">
        <f t="shared" si="68"/>
        <v>166.73939285169573</v>
      </c>
      <c r="G625" s="82">
        <f t="shared" si="69"/>
        <v>-0.66889964198007446</v>
      </c>
      <c r="H625" s="82">
        <f t="shared" si="63"/>
        <v>166.07049320971566</v>
      </c>
      <c r="I625" s="82">
        <f t="shared" si="64"/>
        <v>3.1309990902843481</v>
      </c>
      <c r="J625" s="82">
        <f t="shared" si="65"/>
        <v>3.1309990902843481</v>
      </c>
      <c r="K625" s="82">
        <f t="shared" si="66"/>
        <v>9.8031553033614145</v>
      </c>
      <c r="L625" s="83">
        <f t="shared" si="67"/>
        <v>1.8504559550414485E-2</v>
      </c>
    </row>
    <row r="626" spans="4:12" x14ac:dyDescent="0.3">
      <c r="D626" s="68">
        <v>44369</v>
      </c>
      <c r="E626" s="87">
        <v>169.57131960000001</v>
      </c>
      <c r="F626" s="20">
        <f t="shared" si="68"/>
        <v>168.74033804641596</v>
      </c>
      <c r="G626" s="82">
        <f t="shared" si="69"/>
        <v>-0.40191515831004399</v>
      </c>
      <c r="H626" s="82">
        <f t="shared" si="63"/>
        <v>168.33842288810592</v>
      </c>
      <c r="I626" s="82">
        <f t="shared" si="64"/>
        <v>1.2328967118940852</v>
      </c>
      <c r="J626" s="82">
        <f t="shared" si="65"/>
        <v>1.2328967118940852</v>
      </c>
      <c r="K626" s="82">
        <f t="shared" si="66"/>
        <v>1.5200343021992471</v>
      </c>
      <c r="L626" s="83">
        <f t="shared" si="67"/>
        <v>7.2706676742408573E-3</v>
      </c>
    </row>
    <row r="627" spans="4:12" x14ac:dyDescent="0.3">
      <c r="D627" s="68">
        <v>44370</v>
      </c>
      <c r="E627" s="87">
        <v>169.45452879999999</v>
      </c>
      <c r="F627" s="20">
        <f t="shared" si="68"/>
        <v>169.22642931335199</v>
      </c>
      <c r="G627" s="82">
        <f t="shared" si="69"/>
        <v>-0.3131145157854367</v>
      </c>
      <c r="H627" s="82">
        <f t="shared" si="63"/>
        <v>168.91331479756656</v>
      </c>
      <c r="I627" s="82">
        <f t="shared" si="64"/>
        <v>0.54121400243343487</v>
      </c>
      <c r="J627" s="82">
        <f t="shared" si="65"/>
        <v>0.54121400243343487</v>
      </c>
      <c r="K627" s="82">
        <f t="shared" si="66"/>
        <v>0.29291259643001805</v>
      </c>
      <c r="L627" s="83">
        <f t="shared" si="67"/>
        <v>3.1938597703234407E-3</v>
      </c>
    </row>
    <row r="628" spans="4:12" x14ac:dyDescent="0.3">
      <c r="D628" s="68">
        <v>44371</v>
      </c>
      <c r="E628" s="87">
        <v>170.60296629999999</v>
      </c>
      <c r="F628" s="20">
        <f t="shared" si="68"/>
        <v>169.43372468737164</v>
      </c>
      <c r="G628" s="82">
        <f t="shared" si="69"/>
        <v>-0.26107352680492796</v>
      </c>
      <c r="H628" s="82">
        <f t="shared" si="63"/>
        <v>169.17265116056672</v>
      </c>
      <c r="I628" s="82">
        <f t="shared" si="64"/>
        <v>1.4303151394332758</v>
      </c>
      <c r="J628" s="82">
        <f t="shared" si="65"/>
        <v>1.4303151394332758</v>
      </c>
      <c r="K628" s="82">
        <f t="shared" si="66"/>
        <v>2.0458013980920313</v>
      </c>
      <c r="L628" s="83">
        <f t="shared" si="67"/>
        <v>8.3838820065889781E-3</v>
      </c>
    </row>
    <row r="629" spans="4:12" x14ac:dyDescent="0.3">
      <c r="D629" s="68">
        <v>44372</v>
      </c>
      <c r="E629" s="87">
        <v>180.0728149</v>
      </c>
      <c r="F629" s="20">
        <f t="shared" si="68"/>
        <v>172.28807719855607</v>
      </c>
      <c r="G629" s="82">
        <f t="shared" si="69"/>
        <v>5.0469076994007878E-2</v>
      </c>
      <c r="H629" s="82">
        <f t="shared" si="63"/>
        <v>172.33854627555007</v>
      </c>
      <c r="I629" s="82">
        <f t="shared" si="64"/>
        <v>7.7342686244499248</v>
      </c>
      <c r="J629" s="82">
        <f t="shared" si="65"/>
        <v>7.7342686244499248</v>
      </c>
      <c r="K629" s="82">
        <f t="shared" si="66"/>
        <v>59.818911155150531</v>
      </c>
      <c r="L629" s="83">
        <f t="shared" si="67"/>
        <v>4.2950784263271514E-2</v>
      </c>
    </row>
    <row r="630" spans="4:12" x14ac:dyDescent="0.3">
      <c r="D630" s="68">
        <v>44375</v>
      </c>
      <c r="E630" s="87">
        <v>180.0241547</v>
      </c>
      <c r="F630" s="20">
        <f t="shared" si="68"/>
        <v>180.10345812159522</v>
      </c>
      <c r="G630" s="82">
        <f t="shared" si="69"/>
        <v>0.82696026159852287</v>
      </c>
      <c r="H630" s="82">
        <f t="shared" si="63"/>
        <v>180.93041838319374</v>
      </c>
      <c r="I630" s="82">
        <f t="shared" si="64"/>
        <v>-0.90626368319374251</v>
      </c>
      <c r="J630" s="82">
        <f t="shared" si="65"/>
        <v>0.90626368319374251</v>
      </c>
      <c r="K630" s="82">
        <f t="shared" si="66"/>
        <v>0.82131386347588808</v>
      </c>
      <c r="L630" s="83">
        <f t="shared" si="67"/>
        <v>5.0341226970568439E-3</v>
      </c>
    </row>
    <row r="631" spans="4:12" x14ac:dyDescent="0.3">
      <c r="D631" s="68">
        <v>44376</v>
      </c>
      <c r="E631" s="87">
        <v>184.3843689</v>
      </c>
      <c r="F631" s="20">
        <f t="shared" si="68"/>
        <v>181.55776574927881</v>
      </c>
      <c r="G631" s="82">
        <f t="shared" si="69"/>
        <v>0.88969499820702969</v>
      </c>
      <c r="H631" s="82">
        <f t="shared" si="63"/>
        <v>182.44746074748585</v>
      </c>
      <c r="I631" s="82">
        <f t="shared" si="64"/>
        <v>1.9369081525141496</v>
      </c>
      <c r="J631" s="82">
        <f t="shared" si="65"/>
        <v>1.9369081525141496</v>
      </c>
      <c r="K631" s="82">
        <f t="shared" si="66"/>
        <v>3.7516131912757764</v>
      </c>
      <c r="L631" s="83">
        <f t="shared" si="67"/>
        <v>1.0504730764702852E-2</v>
      </c>
    </row>
    <row r="632" spans="4:12" x14ac:dyDescent="0.3">
      <c r="D632" s="68">
        <v>44377</v>
      </c>
      <c r="E632" s="87">
        <v>181.78576659999999</v>
      </c>
      <c r="F632" s="20">
        <f t="shared" si="68"/>
        <v>184.57640443856565</v>
      </c>
      <c r="G632" s="82">
        <f t="shared" si="69"/>
        <v>1.10258936731501</v>
      </c>
      <c r="H632" s="82">
        <f t="shared" si="63"/>
        <v>185.67899380588065</v>
      </c>
      <c r="I632" s="82">
        <f t="shared" si="64"/>
        <v>-3.8932272058806632</v>
      </c>
      <c r="J632" s="82">
        <f t="shared" si="65"/>
        <v>3.8932272058806632</v>
      </c>
      <c r="K632" s="82">
        <f t="shared" si="66"/>
        <v>15.157218076609356</v>
      </c>
      <c r="L632" s="83">
        <f t="shared" si="67"/>
        <v>2.1416567857302549E-2</v>
      </c>
    </row>
    <row r="633" spans="4:12" x14ac:dyDescent="0.3">
      <c r="D633" s="68">
        <v>44378</v>
      </c>
      <c r="E633" s="87">
        <v>181.75656129999999</v>
      </c>
      <c r="F633" s="20">
        <f t="shared" si="68"/>
        <v>182.661997033852</v>
      </c>
      <c r="G633" s="82">
        <f t="shared" si="69"/>
        <v>0.80088969011214473</v>
      </c>
      <c r="H633" s="82">
        <f t="shared" si="63"/>
        <v>183.46288672396415</v>
      </c>
      <c r="I633" s="82">
        <f t="shared" si="64"/>
        <v>-1.7063254239641594</v>
      </c>
      <c r="J633" s="82">
        <f t="shared" si="65"/>
        <v>1.7063254239641594</v>
      </c>
      <c r="K633" s="82">
        <f t="shared" si="66"/>
        <v>2.9115464524664683</v>
      </c>
      <c r="L633" s="83">
        <f t="shared" si="67"/>
        <v>9.3879715359918587E-3</v>
      </c>
    </row>
    <row r="634" spans="4:12" x14ac:dyDescent="0.3">
      <c r="D634" s="68">
        <v>44379</v>
      </c>
      <c r="E634" s="87">
        <v>182.67141720000001</v>
      </c>
      <c r="F634" s="20">
        <f t="shared" si="68"/>
        <v>182.58024423208971</v>
      </c>
      <c r="G634" s="82">
        <f t="shared" si="69"/>
        <v>0.71262544092470115</v>
      </c>
      <c r="H634" s="82">
        <f t="shared" si="63"/>
        <v>183.29286967301442</v>
      </c>
      <c r="I634" s="82">
        <f t="shared" si="64"/>
        <v>-0.62145247301441486</v>
      </c>
      <c r="J634" s="82">
        <f t="shared" si="65"/>
        <v>0.62145247301441486</v>
      </c>
      <c r="K634" s="82">
        <f t="shared" si="66"/>
        <v>0.38620317621573202</v>
      </c>
      <c r="L634" s="83">
        <f t="shared" si="67"/>
        <v>3.4020236035833132E-3</v>
      </c>
    </row>
    <row r="635" spans="4:12" x14ac:dyDescent="0.3">
      <c r="D635" s="68">
        <v>44383</v>
      </c>
      <c r="E635" s="87">
        <v>180.21879580000001</v>
      </c>
      <c r="F635" s="20">
        <f t="shared" si="68"/>
        <v>182.75099327273978</v>
      </c>
      <c r="G635" s="82">
        <f t="shared" si="69"/>
        <v>0.65843780089723758</v>
      </c>
      <c r="H635" s="82">
        <f t="shared" si="63"/>
        <v>183.40943107363702</v>
      </c>
      <c r="I635" s="82">
        <f t="shared" si="64"/>
        <v>-3.1906352736370138</v>
      </c>
      <c r="J635" s="82">
        <f t="shared" si="65"/>
        <v>3.1906352736370138</v>
      </c>
      <c r="K635" s="82">
        <f t="shared" si="66"/>
        <v>10.180153449376743</v>
      </c>
      <c r="L635" s="83">
        <f t="shared" si="67"/>
        <v>1.7704231456400696E-2</v>
      </c>
    </row>
    <row r="636" spans="4:12" x14ac:dyDescent="0.3">
      <c r="D636" s="68">
        <v>44384</v>
      </c>
      <c r="E636" s="87">
        <v>183.27484129999999</v>
      </c>
      <c r="F636" s="20">
        <f t="shared" si="68"/>
        <v>181.35675514071781</v>
      </c>
      <c r="G636" s="82">
        <f t="shared" si="69"/>
        <v>0.45317020760531707</v>
      </c>
      <c r="H636" s="82">
        <f t="shared" si="63"/>
        <v>181.80992534832313</v>
      </c>
      <c r="I636" s="82">
        <f t="shared" si="64"/>
        <v>1.4649159516768577</v>
      </c>
      <c r="J636" s="82">
        <f t="shared" si="65"/>
        <v>1.4649159516768577</v>
      </c>
      <c r="K636" s="82">
        <f t="shared" si="66"/>
        <v>2.1459787454773136</v>
      </c>
      <c r="L636" s="83">
        <f t="shared" si="67"/>
        <v>7.9930007920670215E-3</v>
      </c>
    </row>
    <row r="637" spans="4:12" x14ac:dyDescent="0.3">
      <c r="D637" s="68">
        <v>44385</v>
      </c>
      <c r="E637" s="87">
        <v>182.50596619999999</v>
      </c>
      <c r="F637" s="20">
        <f t="shared" si="68"/>
        <v>183.48360244608426</v>
      </c>
      <c r="G637" s="82">
        <f t="shared" si="69"/>
        <v>0.62053791738143071</v>
      </c>
      <c r="H637" s="82">
        <f t="shared" si="63"/>
        <v>184.10414036346569</v>
      </c>
      <c r="I637" s="82">
        <f t="shared" si="64"/>
        <v>-1.5981741634656998</v>
      </c>
      <c r="J637" s="82">
        <f t="shared" si="65"/>
        <v>1.5981741634656998</v>
      </c>
      <c r="K637" s="82">
        <f t="shared" si="66"/>
        <v>2.5541606567692896</v>
      </c>
      <c r="L637" s="83">
        <f t="shared" si="67"/>
        <v>8.7568324298742846E-3</v>
      </c>
    </row>
    <row r="638" spans="4:12" x14ac:dyDescent="0.3">
      <c r="D638" s="68">
        <v>44386</v>
      </c>
      <c r="E638" s="87">
        <v>184.22863770000001</v>
      </c>
      <c r="F638" s="20">
        <f t="shared" si="68"/>
        <v>183.34693083390516</v>
      </c>
      <c r="G638" s="82">
        <f t="shared" si="69"/>
        <v>0.54481696442537764</v>
      </c>
      <c r="H638" s="82">
        <f t="shared" si="63"/>
        <v>183.89174779833053</v>
      </c>
      <c r="I638" s="82">
        <f t="shared" si="64"/>
        <v>0.33688990166947974</v>
      </c>
      <c r="J638" s="82">
        <f t="shared" si="65"/>
        <v>0.33688990166947974</v>
      </c>
      <c r="K638" s="82">
        <f t="shared" si="66"/>
        <v>0.11349480584687173</v>
      </c>
      <c r="L638" s="83">
        <f t="shared" si="67"/>
        <v>1.8286511037338021E-3</v>
      </c>
    </row>
    <row r="639" spans="4:12" x14ac:dyDescent="0.3">
      <c r="D639" s="68">
        <v>44389</v>
      </c>
      <c r="E639" s="87">
        <v>185.65931699999999</v>
      </c>
      <c r="F639" s="20">
        <f t="shared" si="68"/>
        <v>184.95062713154033</v>
      </c>
      <c r="G639" s="82">
        <f t="shared" si="69"/>
        <v>0.65070489774635665</v>
      </c>
      <c r="H639" s="82">
        <f t="shared" si="63"/>
        <v>185.60133202928668</v>
      </c>
      <c r="I639" s="82">
        <f t="shared" si="64"/>
        <v>5.7984970713306438E-2</v>
      </c>
      <c r="J639" s="82">
        <f t="shared" si="65"/>
        <v>5.7984970713306438E-2</v>
      </c>
      <c r="K639" s="82">
        <f t="shared" si="66"/>
        <v>3.3622568286230054E-3</v>
      </c>
      <c r="L639" s="83">
        <f t="shared" si="67"/>
        <v>3.1231920730003784E-4</v>
      </c>
    </row>
    <row r="640" spans="4:12" x14ac:dyDescent="0.3">
      <c r="D640" s="68">
        <v>44390</v>
      </c>
      <c r="E640" s="87">
        <v>184.42329409999999</v>
      </c>
      <c r="F640" s="20">
        <f t="shared" si="68"/>
        <v>185.93267633819707</v>
      </c>
      <c r="G640" s="82">
        <f t="shared" si="69"/>
        <v>0.68383932863739494</v>
      </c>
      <c r="H640" s="82">
        <f t="shared" si="63"/>
        <v>186.61651566683446</v>
      </c>
      <c r="I640" s="82">
        <f t="shared" si="64"/>
        <v>-2.1932215668344668</v>
      </c>
      <c r="J640" s="82">
        <f t="shared" si="65"/>
        <v>2.1932215668344668</v>
      </c>
      <c r="K640" s="82">
        <f t="shared" si="66"/>
        <v>4.8102208412278333</v>
      </c>
      <c r="L640" s="83">
        <f t="shared" si="67"/>
        <v>1.189232400135546E-2</v>
      </c>
    </row>
    <row r="641" spans="4:12" x14ac:dyDescent="0.3">
      <c r="D641" s="68">
        <v>44391</v>
      </c>
      <c r="E641" s="87">
        <v>185.83451840000001</v>
      </c>
      <c r="F641" s="20">
        <f t="shared" si="68"/>
        <v>185.25261042290992</v>
      </c>
      <c r="G641" s="82">
        <f t="shared" si="69"/>
        <v>0.54744880424494102</v>
      </c>
      <c r="H641" s="82">
        <f t="shared" ref="H641:H704" si="70">F641+G641</f>
        <v>185.80005922715486</v>
      </c>
      <c r="I641" s="82">
        <f t="shared" si="64"/>
        <v>3.4459172845146213E-2</v>
      </c>
      <c r="J641" s="82">
        <f t="shared" si="65"/>
        <v>3.4459172845146213E-2</v>
      </c>
      <c r="K641" s="82">
        <f t="shared" si="66"/>
        <v>1.1874345931716622E-3</v>
      </c>
      <c r="L641" s="83">
        <f t="shared" si="67"/>
        <v>1.8542934403055559E-4</v>
      </c>
    </row>
    <row r="642" spans="4:12" x14ac:dyDescent="0.3">
      <c r="D642" s="68">
        <v>44392</v>
      </c>
      <c r="E642" s="87">
        <v>181.5813751</v>
      </c>
      <c r="F642" s="20">
        <f t="shared" si="68"/>
        <v>185.42184878339597</v>
      </c>
      <c r="G642" s="82">
        <f t="shared" si="69"/>
        <v>0.50962775986905173</v>
      </c>
      <c r="H642" s="82">
        <f t="shared" si="70"/>
        <v>185.93147654326503</v>
      </c>
      <c r="I642" s="82">
        <f t="shared" si="64"/>
        <v>-4.3501014432650322</v>
      </c>
      <c r="J642" s="82">
        <f t="shared" si="65"/>
        <v>4.3501014432650322</v>
      </c>
      <c r="K642" s="82">
        <f t="shared" si="66"/>
        <v>18.923382566696517</v>
      </c>
      <c r="L642" s="83">
        <f t="shared" si="67"/>
        <v>2.3956760107524001E-2</v>
      </c>
    </row>
    <row r="643" spans="4:12" x14ac:dyDescent="0.3">
      <c r="D643" s="68">
        <v>44393</v>
      </c>
      <c r="E643" s="87">
        <v>178.49612429999999</v>
      </c>
      <c r="F643" s="20">
        <f t="shared" si="68"/>
        <v>181.37202714789527</v>
      </c>
      <c r="G643" s="82">
        <f t="shared" si="69"/>
        <v>5.3682820332075942E-2</v>
      </c>
      <c r="H643" s="82">
        <f t="shared" si="70"/>
        <v>181.42570996822735</v>
      </c>
      <c r="I643" s="82">
        <f t="shared" si="64"/>
        <v>-2.9295856682273609</v>
      </c>
      <c r="J643" s="82">
        <f t="shared" si="65"/>
        <v>2.9295856682273609</v>
      </c>
      <c r="K643" s="82">
        <f t="shared" si="66"/>
        <v>8.5824721874831518</v>
      </c>
      <c r="L643" s="83">
        <f t="shared" si="67"/>
        <v>1.6412601000252425E-2</v>
      </c>
    </row>
    <row r="644" spans="4:12" x14ac:dyDescent="0.3">
      <c r="D644" s="68">
        <v>44396</v>
      </c>
      <c r="E644" s="87">
        <v>175.80020139999999</v>
      </c>
      <c r="F644" s="20">
        <f t="shared" si="68"/>
        <v>177.99988597626566</v>
      </c>
      <c r="G644" s="82">
        <f t="shared" si="69"/>
        <v>-0.28889957886409245</v>
      </c>
      <c r="H644" s="82">
        <f t="shared" si="70"/>
        <v>177.71098639740157</v>
      </c>
      <c r="I644" s="82">
        <f t="shared" ref="I644:I707" si="71">E644-H644</f>
        <v>-1.9107849974015778</v>
      </c>
      <c r="J644" s="82">
        <f t="shared" ref="J644:J707" si="72">ABS(I644)</f>
        <v>1.9107849974015778</v>
      </c>
      <c r="K644" s="82">
        <f t="shared" ref="K644:K707" si="73">I644^2</f>
        <v>3.6510993062949479</v>
      </c>
      <c r="L644" s="83">
        <f t="shared" ref="L644:L707" si="74">J644/E644</f>
        <v>1.0869071719968905E-2</v>
      </c>
    </row>
    <row r="645" spans="4:12" x14ac:dyDescent="0.3">
      <c r="D645" s="68">
        <v>44397</v>
      </c>
      <c r="E645" s="87">
        <v>176.4425507</v>
      </c>
      <c r="F645" s="20">
        <f t="shared" ref="F645:F708" si="75">alpha*(E645)+(1-alpha)*(E644+G644)</f>
        <v>175.69755159690874</v>
      </c>
      <c r="G645" s="82">
        <f t="shared" ref="G645:G708" si="76">beta*(F645-F644)+(1-beta)*G644</f>
        <v>-0.49024305891337533</v>
      </c>
      <c r="H645" s="82">
        <f t="shared" si="70"/>
        <v>175.20730853799537</v>
      </c>
      <c r="I645" s="82">
        <f t="shared" si="71"/>
        <v>1.2352421620046243</v>
      </c>
      <c r="J645" s="82">
        <f t="shared" si="72"/>
        <v>1.2352421620046243</v>
      </c>
      <c r="K645" s="82">
        <f t="shared" si="73"/>
        <v>1.5258231987938586</v>
      </c>
      <c r="L645" s="83">
        <f t="shared" si="74"/>
        <v>7.0008178702022378E-3</v>
      </c>
    </row>
    <row r="646" spans="4:12" x14ac:dyDescent="0.3">
      <c r="D646" s="68">
        <v>44398</v>
      </c>
      <c r="E646" s="87">
        <v>178.12628169999999</v>
      </c>
      <c r="F646" s="20">
        <f t="shared" si="75"/>
        <v>176.3871024528693</v>
      </c>
      <c r="G646" s="82">
        <f t="shared" si="76"/>
        <v>-0.3722636674259816</v>
      </c>
      <c r="H646" s="82">
        <f t="shared" si="70"/>
        <v>176.01483878544332</v>
      </c>
      <c r="I646" s="82">
        <f t="shared" si="71"/>
        <v>2.111442914556676</v>
      </c>
      <c r="J646" s="82">
        <f t="shared" si="72"/>
        <v>2.111442914556676</v>
      </c>
      <c r="K646" s="82">
        <f t="shared" si="73"/>
        <v>4.4581911814315909</v>
      </c>
      <c r="L646" s="83">
        <f t="shared" si="74"/>
        <v>1.1853629315143763E-2</v>
      </c>
    </row>
    <row r="647" spans="4:12" x14ac:dyDescent="0.3">
      <c r="D647" s="68">
        <v>44399</v>
      </c>
      <c r="E647" s="87">
        <v>178.11654659999999</v>
      </c>
      <c r="F647" s="20">
        <f t="shared" si="75"/>
        <v>177.82652374605922</v>
      </c>
      <c r="G647" s="82">
        <f t="shared" si="76"/>
        <v>-0.19109517136439111</v>
      </c>
      <c r="H647" s="82">
        <f t="shared" si="70"/>
        <v>177.63542857469483</v>
      </c>
      <c r="I647" s="82">
        <f t="shared" si="71"/>
        <v>0.48111802530516456</v>
      </c>
      <c r="J647" s="82">
        <f t="shared" si="72"/>
        <v>0.48111802530516456</v>
      </c>
      <c r="K647" s="82">
        <f t="shared" si="73"/>
        <v>0.23147455427354097</v>
      </c>
      <c r="L647" s="83">
        <f t="shared" si="74"/>
        <v>2.7011416653255761E-3</v>
      </c>
    </row>
    <row r="648" spans="4:12" x14ac:dyDescent="0.3">
      <c r="D648" s="68">
        <v>44400</v>
      </c>
      <c r="E648" s="87">
        <v>182.00959779999999</v>
      </c>
      <c r="F648" s="20">
        <f t="shared" si="75"/>
        <v>178.74228070290849</v>
      </c>
      <c r="G648" s="82">
        <f t="shared" si="76"/>
        <v>-8.0409958543025531E-2</v>
      </c>
      <c r="H648" s="82">
        <f t="shared" si="70"/>
        <v>178.66187074436547</v>
      </c>
      <c r="I648" s="82">
        <f t="shared" si="71"/>
        <v>3.3477270556345218</v>
      </c>
      <c r="J648" s="82">
        <f t="shared" si="72"/>
        <v>3.3477270556345218</v>
      </c>
      <c r="K648" s="82">
        <f t="shared" si="73"/>
        <v>11.207276439027384</v>
      </c>
      <c r="L648" s="83">
        <f t="shared" si="74"/>
        <v>1.8393134736296429E-2</v>
      </c>
    </row>
    <row r="649" spans="4:12" x14ac:dyDescent="0.3">
      <c r="D649" s="68">
        <v>44403</v>
      </c>
      <c r="E649" s="87">
        <v>179.5667114</v>
      </c>
      <c r="F649" s="20">
        <f t="shared" si="75"/>
        <v>181.4566925531656</v>
      </c>
      <c r="G649" s="82">
        <f t="shared" si="76"/>
        <v>0.19907222233698776</v>
      </c>
      <c r="H649" s="82">
        <f t="shared" si="70"/>
        <v>181.65576477550258</v>
      </c>
      <c r="I649" s="82">
        <f t="shared" si="71"/>
        <v>-2.0890533755025729</v>
      </c>
      <c r="J649" s="82">
        <f t="shared" si="72"/>
        <v>2.0890533755025729</v>
      </c>
      <c r="K649" s="82">
        <f t="shared" si="73"/>
        <v>4.3641440056986935</v>
      </c>
      <c r="L649" s="83">
        <f t="shared" si="74"/>
        <v>1.1633856627518395E-2</v>
      </c>
    </row>
    <row r="650" spans="4:12" x14ac:dyDescent="0.3">
      <c r="D650" s="68">
        <v>44404</v>
      </c>
      <c r="E650" s="87">
        <v>178.61293029999999</v>
      </c>
      <c r="F650" s="20">
        <f t="shared" si="75"/>
        <v>179.53521295786959</v>
      </c>
      <c r="G650" s="82">
        <f t="shared" si="76"/>
        <v>-1.2982959426311641E-2</v>
      </c>
      <c r="H650" s="82">
        <f t="shared" si="70"/>
        <v>179.52222999844327</v>
      </c>
      <c r="I650" s="82">
        <f t="shared" si="71"/>
        <v>-0.90929969844327729</v>
      </c>
      <c r="J650" s="82">
        <f t="shared" si="72"/>
        <v>0.90929969844327729</v>
      </c>
      <c r="K650" s="82">
        <f t="shared" si="73"/>
        <v>0.826825941589035</v>
      </c>
      <c r="L650" s="83">
        <f t="shared" si="74"/>
        <v>5.0908951379724232E-3</v>
      </c>
    </row>
    <row r="651" spans="4:12" x14ac:dyDescent="0.3">
      <c r="D651" s="68">
        <v>44405</v>
      </c>
      <c r="E651" s="87">
        <v>178.22361760000001</v>
      </c>
      <c r="F651" s="20">
        <f t="shared" si="75"/>
        <v>178.52468139245894</v>
      </c>
      <c r="G651" s="82">
        <f t="shared" si="76"/>
        <v>-0.11273782002474497</v>
      </c>
      <c r="H651" s="82">
        <f t="shared" si="70"/>
        <v>178.41194357243421</v>
      </c>
      <c r="I651" s="82">
        <f t="shared" si="71"/>
        <v>-0.18832597243419968</v>
      </c>
      <c r="J651" s="82">
        <f t="shared" si="72"/>
        <v>0.18832597243419968</v>
      </c>
      <c r="K651" s="82">
        <f t="shared" si="73"/>
        <v>3.5466671893286943E-2</v>
      </c>
      <c r="L651" s="83">
        <f t="shared" si="74"/>
        <v>1.0566835920527273E-3</v>
      </c>
    </row>
    <row r="652" spans="4:12" x14ac:dyDescent="0.3">
      <c r="D652" s="68">
        <v>44406</v>
      </c>
      <c r="E652" s="87">
        <v>178.4571991</v>
      </c>
      <c r="F652" s="20">
        <f t="shared" si="75"/>
        <v>178.18014364398022</v>
      </c>
      <c r="G652" s="82">
        <f t="shared" si="76"/>
        <v>-0.13591781287014335</v>
      </c>
      <c r="H652" s="82">
        <f t="shared" si="70"/>
        <v>178.04422583111008</v>
      </c>
      <c r="I652" s="82">
        <f t="shared" si="71"/>
        <v>0.41297326888991392</v>
      </c>
      <c r="J652" s="82">
        <f t="shared" si="72"/>
        <v>0.41297326888991392</v>
      </c>
      <c r="K652" s="82">
        <f t="shared" si="73"/>
        <v>0.17054692081762116</v>
      </c>
      <c r="L652" s="83">
        <f t="shared" si="74"/>
        <v>2.3141306205220718E-3</v>
      </c>
    </row>
    <row r="653" spans="4:12" x14ac:dyDescent="0.3">
      <c r="D653" s="68">
        <v>44407</v>
      </c>
      <c r="E653" s="87">
        <v>177.1822205</v>
      </c>
      <c r="F653" s="20">
        <f t="shared" si="75"/>
        <v>178.09346912970392</v>
      </c>
      <c r="G653" s="82">
        <f t="shared" si="76"/>
        <v>-0.13099348301075867</v>
      </c>
      <c r="H653" s="82">
        <f t="shared" si="70"/>
        <v>177.96247564669315</v>
      </c>
      <c r="I653" s="82">
        <f t="shared" si="71"/>
        <v>-0.78025514669315044</v>
      </c>
      <c r="J653" s="82">
        <f t="shared" si="72"/>
        <v>0.78025514669315044</v>
      </c>
      <c r="K653" s="82">
        <f t="shared" si="73"/>
        <v>0.6087980939411497</v>
      </c>
      <c r="L653" s="83">
        <f t="shared" si="74"/>
        <v>4.4036875962571564E-3</v>
      </c>
    </row>
    <row r="654" spans="4:12" x14ac:dyDescent="0.3">
      <c r="D654" s="68">
        <v>44410</v>
      </c>
      <c r="E654" s="87">
        <v>183.1288605</v>
      </c>
      <c r="F654" s="20">
        <f t="shared" si="75"/>
        <v>178.26675371359138</v>
      </c>
      <c r="G654" s="82">
        <f t="shared" si="76"/>
        <v>-0.10056567632093627</v>
      </c>
      <c r="H654" s="82">
        <f t="shared" si="70"/>
        <v>178.16618803727044</v>
      </c>
      <c r="I654" s="82">
        <f t="shared" si="71"/>
        <v>4.9626724627295573</v>
      </c>
      <c r="J654" s="82">
        <f t="shared" si="72"/>
        <v>4.9626724627295573</v>
      </c>
      <c r="K654" s="82">
        <f t="shared" si="73"/>
        <v>24.628117972334248</v>
      </c>
      <c r="L654" s="83">
        <f t="shared" si="74"/>
        <v>2.7099346597690196E-2</v>
      </c>
    </row>
    <row r="655" spans="4:12" x14ac:dyDescent="0.3">
      <c r="D655" s="68">
        <v>44411</v>
      </c>
      <c r="E655" s="87">
        <v>187.8491516</v>
      </c>
      <c r="F655" s="20">
        <f t="shared" si="75"/>
        <v>183.99246617894326</v>
      </c>
      <c r="G655" s="82">
        <f t="shared" si="76"/>
        <v>0.482062137846345</v>
      </c>
      <c r="H655" s="82">
        <f t="shared" si="70"/>
        <v>184.47452831678962</v>
      </c>
      <c r="I655" s="82">
        <f t="shared" si="71"/>
        <v>3.3746232832103829</v>
      </c>
      <c r="J655" s="82">
        <f t="shared" si="72"/>
        <v>3.3746232832103829</v>
      </c>
      <c r="K655" s="82">
        <f t="shared" si="73"/>
        <v>11.388082303585623</v>
      </c>
      <c r="L655" s="83">
        <f t="shared" si="74"/>
        <v>1.7964538324858653E-2</v>
      </c>
    </row>
    <row r="656" spans="4:12" x14ac:dyDescent="0.3">
      <c r="D656" s="68">
        <v>44412</v>
      </c>
      <c r="E656" s="87">
        <v>193.36753849999999</v>
      </c>
      <c r="F656" s="20">
        <f t="shared" si="75"/>
        <v>189.3384786902771</v>
      </c>
      <c r="G656" s="82">
        <f t="shared" si="76"/>
        <v>0.96845717519509456</v>
      </c>
      <c r="H656" s="82">
        <f t="shared" si="70"/>
        <v>190.30693586547218</v>
      </c>
      <c r="I656" s="82">
        <f t="shared" si="71"/>
        <v>3.060602634527811</v>
      </c>
      <c r="J656" s="82">
        <f t="shared" si="72"/>
        <v>3.060602634527811</v>
      </c>
      <c r="K656" s="82">
        <f t="shared" si="73"/>
        <v>9.3672884864785768</v>
      </c>
      <c r="L656" s="83">
        <f t="shared" si="74"/>
        <v>1.5827902957599116E-2</v>
      </c>
    </row>
    <row r="657" spans="4:12" x14ac:dyDescent="0.3">
      <c r="D657" s="68">
        <v>44413</v>
      </c>
      <c r="E657" s="87">
        <v>183.4597626</v>
      </c>
      <c r="F657" s="20">
        <f t="shared" si="75"/>
        <v>192.16074906015606</v>
      </c>
      <c r="G657" s="82">
        <f t="shared" si="76"/>
        <v>1.1538384946634817</v>
      </c>
      <c r="H657" s="82">
        <f t="shared" si="70"/>
        <v>193.31458755481955</v>
      </c>
      <c r="I657" s="82">
        <f t="shared" si="71"/>
        <v>-9.8548249548195486</v>
      </c>
      <c r="J657" s="82">
        <f t="shared" si="72"/>
        <v>9.8548249548195486</v>
      </c>
      <c r="K657" s="82">
        <f t="shared" si="73"/>
        <v>97.117574890134122</v>
      </c>
      <c r="L657" s="83">
        <f t="shared" si="74"/>
        <v>5.3716546970063221E-2</v>
      </c>
    </row>
    <row r="658" spans="4:12" x14ac:dyDescent="0.3">
      <c r="D658" s="68">
        <v>44414</v>
      </c>
      <c r="E658" s="87">
        <v>179.08009340000001</v>
      </c>
      <c r="F658" s="20">
        <f t="shared" si="75"/>
        <v>183.50689955573083</v>
      </c>
      <c r="G658" s="82">
        <f t="shared" si="76"/>
        <v>0.17306969475460954</v>
      </c>
      <c r="H658" s="82">
        <f t="shared" si="70"/>
        <v>183.67996925048544</v>
      </c>
      <c r="I658" s="82">
        <f t="shared" si="71"/>
        <v>-4.5998758504854322</v>
      </c>
      <c r="J658" s="82">
        <f t="shared" si="72"/>
        <v>4.5998758504854322</v>
      </c>
      <c r="K658" s="82">
        <f t="shared" si="73"/>
        <v>21.158857839879079</v>
      </c>
      <c r="L658" s="83">
        <f t="shared" si="74"/>
        <v>2.5686137209069784E-2</v>
      </c>
    </row>
    <row r="659" spans="4:12" x14ac:dyDescent="0.3">
      <c r="D659" s="68">
        <v>44417</v>
      </c>
      <c r="E659" s="87">
        <v>179.09954830000001</v>
      </c>
      <c r="F659" s="20">
        <f t="shared" si="75"/>
        <v>179.22244013580371</v>
      </c>
      <c r="G659" s="82">
        <f t="shared" si="76"/>
        <v>-0.27268321671356316</v>
      </c>
      <c r="H659" s="82">
        <f t="shared" si="70"/>
        <v>178.94975691909013</v>
      </c>
      <c r="I659" s="82">
        <f t="shared" si="71"/>
        <v>0.14979138090987476</v>
      </c>
      <c r="J659" s="82">
        <f t="shared" si="72"/>
        <v>0.14979138090987476</v>
      </c>
      <c r="K659" s="82">
        <f t="shared" si="73"/>
        <v>2.2437457794887192E-2</v>
      </c>
      <c r="L659" s="83">
        <f t="shared" si="74"/>
        <v>8.3635822832432434E-4</v>
      </c>
    </row>
    <row r="660" spans="4:12" x14ac:dyDescent="0.3">
      <c r="D660" s="68">
        <v>44418</v>
      </c>
      <c r="E660" s="87">
        <v>176.64694209999999</v>
      </c>
      <c r="F660" s="20">
        <f t="shared" si="75"/>
        <v>178.39088048662916</v>
      </c>
      <c r="G660" s="82">
        <f t="shared" si="76"/>
        <v>-0.32857085995966195</v>
      </c>
      <c r="H660" s="82">
        <f t="shared" si="70"/>
        <v>178.0623096266695</v>
      </c>
      <c r="I660" s="82">
        <f t="shared" si="71"/>
        <v>-1.4153675266695132</v>
      </c>
      <c r="J660" s="82">
        <f t="shared" si="72"/>
        <v>1.4153675266695132</v>
      </c>
      <c r="K660" s="82">
        <f t="shared" si="73"/>
        <v>2.0032652355505749</v>
      </c>
      <c r="L660" s="83">
        <f t="shared" si="74"/>
        <v>8.0124088752596256E-3</v>
      </c>
    </row>
    <row r="661" spans="4:12" x14ac:dyDescent="0.3">
      <c r="D661" s="68">
        <v>44419</v>
      </c>
      <c r="E661" s="87">
        <v>175.91699220000001</v>
      </c>
      <c r="F661" s="20">
        <f t="shared" si="75"/>
        <v>176.23809543203225</v>
      </c>
      <c r="G661" s="82">
        <f t="shared" si="76"/>
        <v>-0.51099227942338621</v>
      </c>
      <c r="H661" s="82">
        <f t="shared" si="70"/>
        <v>175.72710315260886</v>
      </c>
      <c r="I661" s="82">
        <f t="shared" si="71"/>
        <v>0.18988904739114787</v>
      </c>
      <c r="J661" s="82">
        <f t="shared" si="72"/>
        <v>0.18988904739114787</v>
      </c>
      <c r="K661" s="82">
        <f t="shared" si="73"/>
        <v>3.6057850319117603E-2</v>
      </c>
      <c r="L661" s="83">
        <f t="shared" si="74"/>
        <v>1.0794241364430733E-3</v>
      </c>
    </row>
    <row r="662" spans="4:12" x14ac:dyDescent="0.3">
      <c r="D662" s="68">
        <v>44420</v>
      </c>
      <c r="E662" s="87">
        <v>179.595932</v>
      </c>
      <c r="F662" s="20">
        <f t="shared" si="75"/>
        <v>176.24398633646129</v>
      </c>
      <c r="G662" s="82">
        <f t="shared" si="76"/>
        <v>-0.45930396103814386</v>
      </c>
      <c r="H662" s="82">
        <f t="shared" si="70"/>
        <v>175.78468237542316</v>
      </c>
      <c r="I662" s="82">
        <f t="shared" si="71"/>
        <v>3.8112496245768455</v>
      </c>
      <c r="J662" s="82">
        <f t="shared" si="72"/>
        <v>3.8112496245768455</v>
      </c>
      <c r="K662" s="82">
        <f t="shared" si="73"/>
        <v>14.525623700837146</v>
      </c>
      <c r="L662" s="83">
        <f t="shared" si="74"/>
        <v>2.1221246952168413E-2</v>
      </c>
    </row>
    <row r="663" spans="4:12" x14ac:dyDescent="0.3">
      <c r="D663" s="68">
        <v>44421</v>
      </c>
      <c r="E663" s="87">
        <v>183.35270689999999</v>
      </c>
      <c r="F663" s="20">
        <f t="shared" si="75"/>
        <v>179.9798438111695</v>
      </c>
      <c r="G663" s="82">
        <f t="shared" si="76"/>
        <v>-3.978781746350829E-2</v>
      </c>
      <c r="H663" s="82">
        <f t="shared" si="70"/>
        <v>179.94005599370598</v>
      </c>
      <c r="I663" s="82">
        <f t="shared" si="71"/>
        <v>3.4126509062940045</v>
      </c>
      <c r="J663" s="82">
        <f t="shared" si="72"/>
        <v>3.4126509062940045</v>
      </c>
      <c r="K663" s="82">
        <f t="shared" si="73"/>
        <v>11.64618620822929</v>
      </c>
      <c r="L663" s="83">
        <f t="shared" si="74"/>
        <v>1.8612492632329961E-2</v>
      </c>
    </row>
    <row r="664" spans="4:12" x14ac:dyDescent="0.3">
      <c r="D664" s="68">
        <v>44424</v>
      </c>
      <c r="E664" s="87">
        <v>180.37454220000001</v>
      </c>
      <c r="F664" s="20">
        <f t="shared" si="75"/>
        <v>182.72524370602918</v>
      </c>
      <c r="G664" s="82">
        <f t="shared" si="76"/>
        <v>0.2387309537688099</v>
      </c>
      <c r="H664" s="82">
        <f t="shared" si="70"/>
        <v>182.963974659798</v>
      </c>
      <c r="I664" s="82">
        <f t="shared" si="71"/>
        <v>-2.5894324597979903</v>
      </c>
      <c r="J664" s="82">
        <f t="shared" si="72"/>
        <v>2.5894324597979903</v>
      </c>
      <c r="K664" s="82">
        <f t="shared" si="73"/>
        <v>6.7051604638554707</v>
      </c>
      <c r="L664" s="83">
        <f t="shared" si="74"/>
        <v>1.4355864348788296E-2</v>
      </c>
    </row>
    <row r="665" spans="4:12" x14ac:dyDescent="0.3">
      <c r="D665" s="68">
        <v>44425</v>
      </c>
      <c r="E665" s="87">
        <v>176.77346800000001</v>
      </c>
      <c r="F665" s="20">
        <f t="shared" si="75"/>
        <v>179.84531212301505</v>
      </c>
      <c r="G665" s="82">
        <f t="shared" si="76"/>
        <v>-7.3135299909483781E-2</v>
      </c>
      <c r="H665" s="82">
        <f t="shared" si="70"/>
        <v>179.77217682310555</v>
      </c>
      <c r="I665" s="82">
        <f t="shared" si="71"/>
        <v>-2.9987088231055452</v>
      </c>
      <c r="J665" s="82">
        <f t="shared" si="72"/>
        <v>2.9987088231055452</v>
      </c>
      <c r="K665" s="82">
        <f t="shared" si="73"/>
        <v>8.9922546057710449</v>
      </c>
      <c r="L665" s="83">
        <f t="shared" si="74"/>
        <v>1.6963568441761549E-2</v>
      </c>
    </row>
    <row r="666" spans="4:12" x14ac:dyDescent="0.3">
      <c r="D666" s="68">
        <v>44426</v>
      </c>
      <c r="E666" s="87">
        <v>174.16511539999999</v>
      </c>
      <c r="F666" s="20">
        <f t="shared" si="75"/>
        <v>176.19328924007243</v>
      </c>
      <c r="G666" s="82">
        <f t="shared" si="76"/>
        <v>-0.43102405821279716</v>
      </c>
      <c r="H666" s="82">
        <f t="shared" si="70"/>
        <v>175.76226518185965</v>
      </c>
      <c r="I666" s="82">
        <f t="shared" si="71"/>
        <v>-1.5971497818596561</v>
      </c>
      <c r="J666" s="82">
        <f t="shared" si="72"/>
        <v>1.5971497818596561</v>
      </c>
      <c r="K666" s="82">
        <f t="shared" si="73"/>
        <v>2.5508874256943468</v>
      </c>
      <c r="L666" s="83">
        <f t="shared" si="74"/>
        <v>9.1703196601198144E-3</v>
      </c>
    </row>
    <row r="667" spans="4:12" x14ac:dyDescent="0.3">
      <c r="D667" s="68">
        <v>44427</v>
      </c>
      <c r="E667" s="87">
        <v>172.5787048</v>
      </c>
      <c r="F667" s="20">
        <f t="shared" si="75"/>
        <v>173.50301403342979</v>
      </c>
      <c r="G667" s="82">
        <f t="shared" si="76"/>
        <v>-0.65694917305578127</v>
      </c>
      <c r="H667" s="82">
        <f t="shared" si="70"/>
        <v>172.84606486037401</v>
      </c>
      <c r="I667" s="82">
        <f t="shared" si="71"/>
        <v>-0.26736006037401694</v>
      </c>
      <c r="J667" s="82">
        <f t="shared" si="72"/>
        <v>0.26736006037401694</v>
      </c>
      <c r="K667" s="82">
        <f t="shared" si="73"/>
        <v>7.1481401883197987E-2</v>
      </c>
      <c r="L667" s="83">
        <f t="shared" si="74"/>
        <v>1.549206552939763E-3</v>
      </c>
    </row>
    <row r="668" spans="4:12" x14ac:dyDescent="0.3">
      <c r="D668" s="68">
        <v>44428</v>
      </c>
      <c r="E668" s="87">
        <v>172.42297360000001</v>
      </c>
      <c r="F668" s="20">
        <f t="shared" si="75"/>
        <v>172.0219992215554</v>
      </c>
      <c r="G668" s="82">
        <f t="shared" si="76"/>
        <v>-0.73935573693764201</v>
      </c>
      <c r="H668" s="82">
        <f t="shared" si="70"/>
        <v>171.28264348461775</v>
      </c>
      <c r="I668" s="82">
        <f t="shared" si="71"/>
        <v>1.1403301153822554</v>
      </c>
      <c r="J668" s="82">
        <f t="shared" si="72"/>
        <v>1.1403301153822554</v>
      </c>
      <c r="K668" s="82">
        <f t="shared" si="73"/>
        <v>1.3003527720477079</v>
      </c>
      <c r="L668" s="83">
        <f t="shared" si="74"/>
        <v>6.6135625176473312E-3</v>
      </c>
    </row>
    <row r="669" spans="4:12" x14ac:dyDescent="0.3">
      <c r="D669" s="68">
        <v>44431</v>
      </c>
      <c r="E669" s="87">
        <v>175.93644710000001</v>
      </c>
      <c r="F669" s="20">
        <f t="shared" si="75"/>
        <v>172.53418371044989</v>
      </c>
      <c r="G669" s="82">
        <f t="shared" si="76"/>
        <v>-0.61420171435442883</v>
      </c>
      <c r="H669" s="82">
        <f t="shared" si="70"/>
        <v>171.91998199609546</v>
      </c>
      <c r="I669" s="82">
        <f t="shared" si="71"/>
        <v>4.0164651039045509</v>
      </c>
      <c r="J669" s="82">
        <f t="shared" si="72"/>
        <v>4.0164651039045509</v>
      </c>
      <c r="K669" s="82">
        <f t="shared" si="73"/>
        <v>16.131991930882997</v>
      </c>
      <c r="L669" s="83">
        <f t="shared" si="74"/>
        <v>2.2829067939638702E-2</v>
      </c>
    </row>
    <row r="670" spans="4:12" x14ac:dyDescent="0.3">
      <c r="D670" s="68">
        <v>44432</v>
      </c>
      <c r="E670" s="87">
        <v>174.51548769999999</v>
      </c>
      <c r="F670" s="20">
        <f t="shared" si="75"/>
        <v>175.16089384851648</v>
      </c>
      <c r="G670" s="82">
        <f t="shared" si="76"/>
        <v>-0.29011052911232743</v>
      </c>
      <c r="H670" s="82">
        <f t="shared" si="70"/>
        <v>174.87078331940415</v>
      </c>
      <c r="I670" s="82">
        <f t="shared" si="71"/>
        <v>-0.35529561940415988</v>
      </c>
      <c r="J670" s="82">
        <f t="shared" si="72"/>
        <v>0.35529561940415988</v>
      </c>
      <c r="K670" s="82">
        <f t="shared" si="73"/>
        <v>0.12623497716778562</v>
      </c>
      <c r="L670" s="83">
        <f t="shared" si="74"/>
        <v>2.0358973526460248E-3</v>
      </c>
    </row>
    <row r="671" spans="4:12" x14ac:dyDescent="0.3">
      <c r="D671" s="68">
        <v>44433</v>
      </c>
      <c r="E671" s="87">
        <v>175.80992130000001</v>
      </c>
      <c r="F671" s="20">
        <f t="shared" si="75"/>
        <v>174.54228599671015</v>
      </c>
      <c r="G671" s="82">
        <f t="shared" si="76"/>
        <v>-0.32296026138172784</v>
      </c>
      <c r="H671" s="82">
        <f t="shared" si="70"/>
        <v>174.21932573532843</v>
      </c>
      <c r="I671" s="82">
        <f t="shared" si="71"/>
        <v>1.5905955646715881</v>
      </c>
      <c r="J671" s="82">
        <f t="shared" si="72"/>
        <v>1.5905955646715881</v>
      </c>
      <c r="K671" s="82">
        <f t="shared" si="73"/>
        <v>2.5299942503529285</v>
      </c>
      <c r="L671" s="83">
        <f t="shared" si="74"/>
        <v>9.0472457578626309E-3</v>
      </c>
    </row>
    <row r="672" spans="4:12" x14ac:dyDescent="0.3">
      <c r="D672" s="68">
        <v>44434</v>
      </c>
      <c r="E672" s="87">
        <v>174.03860470000001</v>
      </c>
      <c r="F672" s="20">
        <f t="shared" si="75"/>
        <v>175.19728977089463</v>
      </c>
      <c r="G672" s="82">
        <f t="shared" si="76"/>
        <v>-0.22516385782510717</v>
      </c>
      <c r="H672" s="82">
        <f t="shared" si="70"/>
        <v>174.97212591306953</v>
      </c>
      <c r="I672" s="82">
        <f t="shared" si="71"/>
        <v>-0.9335212130695254</v>
      </c>
      <c r="J672" s="82">
        <f t="shared" si="72"/>
        <v>0.9335212130695254</v>
      </c>
      <c r="K672" s="82">
        <f t="shared" si="73"/>
        <v>0.87146185525079822</v>
      </c>
      <c r="L672" s="83">
        <f t="shared" si="74"/>
        <v>5.3638743810816439E-3</v>
      </c>
    </row>
    <row r="673" spans="4:12" x14ac:dyDescent="0.3">
      <c r="D673" s="68">
        <v>44435</v>
      </c>
      <c r="E673" s="87">
        <v>174.86586</v>
      </c>
      <c r="F673" s="20">
        <f t="shared" si="75"/>
        <v>174.02392467373994</v>
      </c>
      <c r="G673" s="82">
        <f t="shared" si="76"/>
        <v>-0.31998398175806508</v>
      </c>
      <c r="H673" s="82">
        <f t="shared" si="70"/>
        <v>173.70394069198187</v>
      </c>
      <c r="I673" s="82">
        <f t="shared" si="71"/>
        <v>1.1619193080181276</v>
      </c>
      <c r="J673" s="82">
        <f t="shared" si="72"/>
        <v>1.1619193080181276</v>
      </c>
      <c r="K673" s="82">
        <f t="shared" si="73"/>
        <v>1.3500564783453244</v>
      </c>
      <c r="L673" s="83">
        <f t="shared" si="74"/>
        <v>6.6446321083951298E-3</v>
      </c>
    </row>
    <row r="674" spans="4:12" x14ac:dyDescent="0.3">
      <c r="D674" s="68">
        <v>44438</v>
      </c>
      <c r="E674" s="87">
        <v>173.55195620000001</v>
      </c>
      <c r="F674" s="20">
        <f t="shared" si="75"/>
        <v>174.34709205459356</v>
      </c>
      <c r="G674" s="82">
        <f t="shared" si="76"/>
        <v>-0.25566884549689672</v>
      </c>
      <c r="H674" s="82">
        <f t="shared" si="70"/>
        <v>174.09142320909666</v>
      </c>
      <c r="I674" s="82">
        <f t="shared" si="71"/>
        <v>-0.53946700909665424</v>
      </c>
      <c r="J674" s="82">
        <f t="shared" si="72"/>
        <v>0.53946700909665424</v>
      </c>
      <c r="K674" s="82">
        <f t="shared" si="73"/>
        <v>0.29102465390368965</v>
      </c>
      <c r="L674" s="83">
        <f t="shared" si="74"/>
        <v>3.1083891009270814E-3</v>
      </c>
    </row>
    <row r="675" spans="4:12" x14ac:dyDescent="0.3">
      <c r="D675" s="68">
        <v>44439</v>
      </c>
      <c r="E675" s="87">
        <v>172.75389100000001</v>
      </c>
      <c r="F675" s="20">
        <f t="shared" si="75"/>
        <v>173.18780808360248</v>
      </c>
      <c r="G675" s="82">
        <f t="shared" si="76"/>
        <v>-0.34603035804631543</v>
      </c>
      <c r="H675" s="82">
        <f t="shared" si="70"/>
        <v>172.84177772555617</v>
      </c>
      <c r="I675" s="82">
        <f t="shared" si="71"/>
        <v>-8.7886725556160172E-2</v>
      </c>
      <c r="J675" s="82">
        <f t="shared" si="72"/>
        <v>8.7886725556160172E-2</v>
      </c>
      <c r="K675" s="82">
        <f t="shared" si="73"/>
        <v>7.7240765289838175E-3</v>
      </c>
      <c r="L675" s="83">
        <f t="shared" si="74"/>
        <v>5.0873948509883439E-4</v>
      </c>
    </row>
    <row r="676" spans="4:12" x14ac:dyDescent="0.3">
      <c r="D676" s="68">
        <v>44440</v>
      </c>
      <c r="E676" s="87">
        <v>173.7466125</v>
      </c>
      <c r="F676" s="20">
        <f t="shared" si="75"/>
        <v>172.67561101356299</v>
      </c>
      <c r="G676" s="82">
        <f t="shared" si="76"/>
        <v>-0.36264702924563302</v>
      </c>
      <c r="H676" s="82">
        <f t="shared" si="70"/>
        <v>172.31296398431735</v>
      </c>
      <c r="I676" s="82">
        <f t="shared" si="71"/>
        <v>1.4336485156826484</v>
      </c>
      <c r="J676" s="82">
        <f t="shared" si="72"/>
        <v>1.4336485156826484</v>
      </c>
      <c r="K676" s="82">
        <f t="shared" si="73"/>
        <v>2.0553480665190609</v>
      </c>
      <c r="L676" s="83">
        <f t="shared" si="74"/>
        <v>8.2513753508871909E-3</v>
      </c>
    </row>
    <row r="677" spans="4:12" x14ac:dyDescent="0.3">
      <c r="D677" s="68">
        <v>44441</v>
      </c>
      <c r="E677" s="87">
        <v>174.33056640000001</v>
      </c>
      <c r="F677" s="20">
        <f t="shared" si="75"/>
        <v>173.5732856566035</v>
      </c>
      <c r="G677" s="82">
        <f t="shared" si="76"/>
        <v>-0.23661486201701801</v>
      </c>
      <c r="H677" s="82">
        <f t="shared" si="70"/>
        <v>173.3366707945865</v>
      </c>
      <c r="I677" s="82">
        <f t="shared" si="71"/>
        <v>0.99389560541351329</v>
      </c>
      <c r="J677" s="82">
        <f t="shared" si="72"/>
        <v>0.99389560541351329</v>
      </c>
      <c r="K677" s="82">
        <f t="shared" si="73"/>
        <v>0.98782847446029409</v>
      </c>
      <c r="L677" s="83">
        <f t="shared" si="74"/>
        <v>5.7012125064346327E-3</v>
      </c>
    </row>
    <row r="678" spans="4:12" x14ac:dyDescent="0.3">
      <c r="D678" s="68">
        <v>44442</v>
      </c>
      <c r="E678" s="87">
        <v>172.481369</v>
      </c>
      <c r="F678" s="20">
        <f t="shared" si="75"/>
        <v>173.77143503038641</v>
      </c>
      <c r="G678" s="82">
        <f t="shared" si="76"/>
        <v>-0.19313843843702508</v>
      </c>
      <c r="H678" s="82">
        <f t="shared" si="70"/>
        <v>173.5782965919494</v>
      </c>
      <c r="I678" s="82">
        <f t="shared" si="71"/>
        <v>-1.0969275919493953</v>
      </c>
      <c r="J678" s="82">
        <f t="shared" si="72"/>
        <v>1.0969275919493953</v>
      </c>
      <c r="K678" s="82">
        <f t="shared" si="73"/>
        <v>1.2032501419798991</v>
      </c>
      <c r="L678" s="83">
        <f t="shared" si="74"/>
        <v>6.3596874161486695E-3</v>
      </c>
    </row>
    <row r="679" spans="4:12" x14ac:dyDescent="0.3">
      <c r="D679" s="68">
        <v>44446</v>
      </c>
      <c r="E679" s="87">
        <v>172.5202942</v>
      </c>
      <c r="F679" s="20">
        <f t="shared" si="75"/>
        <v>172.33464328925038</v>
      </c>
      <c r="G679" s="82">
        <f t="shared" si="76"/>
        <v>-0.31750376870692598</v>
      </c>
      <c r="H679" s="82">
        <f t="shared" si="70"/>
        <v>172.01713952054345</v>
      </c>
      <c r="I679" s="82">
        <f t="shared" si="71"/>
        <v>0.50315467945654291</v>
      </c>
      <c r="J679" s="82">
        <f t="shared" si="72"/>
        <v>0.50315467945654291</v>
      </c>
      <c r="K679" s="82">
        <f t="shared" si="73"/>
        <v>0.25316463145901646</v>
      </c>
      <c r="L679" s="83">
        <f t="shared" si="74"/>
        <v>2.9164956029650853E-3</v>
      </c>
    </row>
    <row r="680" spans="4:12" x14ac:dyDescent="0.3">
      <c r="D680" s="68">
        <v>44447</v>
      </c>
      <c r="E680" s="87">
        <v>171.1966553</v>
      </c>
      <c r="F680" s="20">
        <f t="shared" si="75"/>
        <v>172.00156340503446</v>
      </c>
      <c r="G680" s="82">
        <f t="shared" si="76"/>
        <v>-0.31906138025782538</v>
      </c>
      <c r="H680" s="82">
        <f t="shared" si="70"/>
        <v>171.68250202477662</v>
      </c>
      <c r="I680" s="82">
        <f t="shared" si="71"/>
        <v>-0.48584672477662139</v>
      </c>
      <c r="J680" s="82">
        <f t="shared" si="72"/>
        <v>0.48584672477662139</v>
      </c>
      <c r="K680" s="82">
        <f t="shared" si="73"/>
        <v>0.23604703997617008</v>
      </c>
      <c r="L680" s="83">
        <f t="shared" si="74"/>
        <v>2.8379451918919669E-3</v>
      </c>
    </row>
    <row r="681" spans="4:12" x14ac:dyDescent="0.3">
      <c r="D681" s="68">
        <v>44448</v>
      </c>
      <c r="E681" s="87">
        <v>171.49838260000001</v>
      </c>
      <c r="F681" s="20">
        <f t="shared" si="75"/>
        <v>171.00175165579373</v>
      </c>
      <c r="G681" s="82">
        <f t="shared" si="76"/>
        <v>-0.38713641715611635</v>
      </c>
      <c r="H681" s="82">
        <f t="shared" si="70"/>
        <v>170.61461523863761</v>
      </c>
      <c r="I681" s="82">
        <f t="shared" si="71"/>
        <v>0.88376736136240197</v>
      </c>
      <c r="J681" s="82">
        <f t="shared" si="72"/>
        <v>0.88376736136240197</v>
      </c>
      <c r="K681" s="82">
        <f t="shared" si="73"/>
        <v>0.78104474900946241</v>
      </c>
      <c r="L681" s="83">
        <f t="shared" si="74"/>
        <v>5.1532110563613084E-3</v>
      </c>
    </row>
    <row r="682" spans="4:12" x14ac:dyDescent="0.3">
      <c r="D682" s="68">
        <v>44449</v>
      </c>
      <c r="E682" s="87">
        <v>171.51785280000001</v>
      </c>
      <c r="F682" s="20">
        <f t="shared" si="75"/>
        <v>171.19256750627511</v>
      </c>
      <c r="G682" s="82">
        <f t="shared" si="76"/>
        <v>-0.32934119039236615</v>
      </c>
      <c r="H682" s="82">
        <f t="shared" si="70"/>
        <v>170.86322631588274</v>
      </c>
      <c r="I682" s="82">
        <f t="shared" si="71"/>
        <v>0.65462648411727287</v>
      </c>
      <c r="J682" s="82">
        <f t="shared" si="72"/>
        <v>0.65462648411727287</v>
      </c>
      <c r="K682" s="82">
        <f t="shared" si="73"/>
        <v>0.42853583370774212</v>
      </c>
      <c r="L682" s="83">
        <f t="shared" si="74"/>
        <v>3.8166667401125067E-3</v>
      </c>
    </row>
    <row r="683" spans="4:12" x14ac:dyDescent="0.3">
      <c r="D683" s="68">
        <v>44452</v>
      </c>
      <c r="E683" s="87">
        <v>171.4205322</v>
      </c>
      <c r="F683" s="20">
        <f t="shared" si="75"/>
        <v>171.23491572768614</v>
      </c>
      <c r="G683" s="82">
        <f t="shared" si="76"/>
        <v>-0.29217224921202634</v>
      </c>
      <c r="H683" s="82">
        <f t="shared" si="70"/>
        <v>170.94274347847411</v>
      </c>
      <c r="I683" s="82">
        <f t="shared" si="71"/>
        <v>0.47778872152588292</v>
      </c>
      <c r="J683" s="82">
        <f t="shared" si="72"/>
        <v>0.47778872152588292</v>
      </c>
      <c r="K683" s="82">
        <f t="shared" si="73"/>
        <v>0.2282820624173377</v>
      </c>
      <c r="L683" s="83">
        <f t="shared" si="74"/>
        <v>2.7872315841864065E-3</v>
      </c>
    </row>
    <row r="684" spans="4:12" x14ac:dyDescent="0.3">
      <c r="D684" s="68">
        <v>44453</v>
      </c>
      <c r="E684" s="87">
        <v>168.51048280000001</v>
      </c>
      <c r="F684" s="20">
        <f t="shared" si="75"/>
        <v>170.60478452063037</v>
      </c>
      <c r="G684" s="82">
        <f t="shared" si="76"/>
        <v>-0.32596814499640059</v>
      </c>
      <c r="H684" s="82">
        <f t="shared" si="70"/>
        <v>170.27881637563397</v>
      </c>
      <c r="I684" s="82">
        <f t="shared" si="71"/>
        <v>-1.7683335756339602</v>
      </c>
      <c r="J684" s="82">
        <f t="shared" si="72"/>
        <v>1.7683335756339602</v>
      </c>
      <c r="K684" s="82">
        <f t="shared" si="73"/>
        <v>3.127003634714387</v>
      </c>
      <c r="L684" s="83">
        <f t="shared" si="74"/>
        <v>1.049390842783794E-2</v>
      </c>
    </row>
    <row r="685" spans="4:12" x14ac:dyDescent="0.3">
      <c r="D685" s="68">
        <v>44454</v>
      </c>
      <c r="E685" s="87">
        <v>164.237854</v>
      </c>
      <c r="F685" s="20">
        <f t="shared" si="75"/>
        <v>167.39518252400288</v>
      </c>
      <c r="G685" s="82">
        <f t="shared" si="76"/>
        <v>-0.61433153015951036</v>
      </c>
      <c r="H685" s="82">
        <f t="shared" si="70"/>
        <v>166.78085099384336</v>
      </c>
      <c r="I685" s="82">
        <f t="shared" si="71"/>
        <v>-2.5429969938433601</v>
      </c>
      <c r="J685" s="82">
        <f t="shared" si="72"/>
        <v>2.5429969938433601</v>
      </c>
      <c r="K685" s="82">
        <f t="shared" si="73"/>
        <v>6.466833710696366</v>
      </c>
      <c r="L685" s="83">
        <f t="shared" si="74"/>
        <v>1.5483622879311125E-2</v>
      </c>
    </row>
    <row r="686" spans="4:12" x14ac:dyDescent="0.3">
      <c r="D686" s="68">
        <v>44455</v>
      </c>
      <c r="E686" s="87">
        <v>163.91667179999999</v>
      </c>
      <c r="F686" s="20">
        <f t="shared" si="75"/>
        <v>163.68215233587239</v>
      </c>
      <c r="G686" s="82">
        <f t="shared" si="76"/>
        <v>-0.92420139595660822</v>
      </c>
      <c r="H686" s="82">
        <f t="shared" si="70"/>
        <v>162.75795093991579</v>
      </c>
      <c r="I686" s="82">
        <f t="shared" si="71"/>
        <v>1.1587208600842018</v>
      </c>
      <c r="J686" s="82">
        <f t="shared" si="72"/>
        <v>1.1587208600842018</v>
      </c>
      <c r="K686" s="82">
        <f t="shared" si="73"/>
        <v>1.3426340315942724</v>
      </c>
      <c r="L686" s="83">
        <f t="shared" si="74"/>
        <v>7.0689628294673679E-3</v>
      </c>
    </row>
    <row r="687" spans="4:12" x14ac:dyDescent="0.3">
      <c r="D687" s="68">
        <v>44456</v>
      </c>
      <c r="E687" s="87">
        <v>161.532196</v>
      </c>
      <c r="F687" s="20">
        <f t="shared" si="75"/>
        <v>162.70041552323471</v>
      </c>
      <c r="G687" s="82">
        <f t="shared" si="76"/>
        <v>-0.92995493762471526</v>
      </c>
      <c r="H687" s="82">
        <f t="shared" si="70"/>
        <v>161.77046058560998</v>
      </c>
      <c r="I687" s="82">
        <f t="shared" si="71"/>
        <v>-0.23826458560998276</v>
      </c>
      <c r="J687" s="82">
        <f t="shared" si="72"/>
        <v>0.23826458560998276</v>
      </c>
      <c r="K687" s="82">
        <f t="shared" si="73"/>
        <v>5.6770012755896805E-2</v>
      </c>
      <c r="L687" s="83">
        <f t="shared" si="74"/>
        <v>1.475028455689309E-3</v>
      </c>
    </row>
    <row r="688" spans="4:12" x14ac:dyDescent="0.3">
      <c r="D688" s="68">
        <v>44459</v>
      </c>
      <c r="E688" s="87">
        <v>160.2961426</v>
      </c>
      <c r="F688" s="20">
        <f t="shared" si="75"/>
        <v>160.54102136990022</v>
      </c>
      <c r="G688" s="82">
        <f t="shared" si="76"/>
        <v>-1.0528988591956927</v>
      </c>
      <c r="H688" s="82">
        <f t="shared" si="70"/>
        <v>159.48812251070453</v>
      </c>
      <c r="I688" s="82">
        <f t="shared" si="71"/>
        <v>0.80802008929546787</v>
      </c>
      <c r="J688" s="82">
        <f t="shared" si="72"/>
        <v>0.80802008929546787</v>
      </c>
      <c r="K688" s="82">
        <f t="shared" si="73"/>
        <v>0.65289646470505591</v>
      </c>
      <c r="L688" s="83">
        <f t="shared" si="74"/>
        <v>5.0407955936393684E-3</v>
      </c>
    </row>
    <row r="689" spans="4:12" x14ac:dyDescent="0.3">
      <c r="D689" s="68">
        <v>44460</v>
      </c>
      <c r="E689" s="87">
        <v>161.22073359999999</v>
      </c>
      <c r="F689" s="20">
        <f t="shared" si="75"/>
        <v>159.63874171264345</v>
      </c>
      <c r="G689" s="82">
        <f t="shared" si="76"/>
        <v>-1.0378369390018005</v>
      </c>
      <c r="H689" s="82">
        <f t="shared" si="70"/>
        <v>158.60090477364164</v>
      </c>
      <c r="I689" s="82">
        <f t="shared" si="71"/>
        <v>2.6198288263583436</v>
      </c>
      <c r="J689" s="82">
        <f t="shared" si="72"/>
        <v>2.6198288263583436</v>
      </c>
      <c r="K689" s="82">
        <f t="shared" si="73"/>
        <v>6.8635030794181358</v>
      </c>
      <c r="L689" s="83">
        <f t="shared" si="74"/>
        <v>1.6249949791559214E-2</v>
      </c>
    </row>
    <row r="690" spans="4:12" x14ac:dyDescent="0.3">
      <c r="D690" s="68">
        <v>44461</v>
      </c>
      <c r="E690" s="87">
        <v>162.2037354</v>
      </c>
      <c r="F690" s="20">
        <f t="shared" si="75"/>
        <v>160.58706440879854</v>
      </c>
      <c r="G690" s="82">
        <f t="shared" si="76"/>
        <v>-0.83922097548611163</v>
      </c>
      <c r="H690" s="82">
        <f t="shared" si="70"/>
        <v>159.74784343331243</v>
      </c>
      <c r="I690" s="82">
        <f t="shared" si="71"/>
        <v>2.4558919666875738</v>
      </c>
      <c r="J690" s="82">
        <f t="shared" si="72"/>
        <v>2.4558919666875738</v>
      </c>
      <c r="K690" s="82">
        <f t="shared" si="73"/>
        <v>6.0314053520405588</v>
      </c>
      <c r="L690" s="83">
        <f t="shared" si="74"/>
        <v>1.5140785510464723E-2</v>
      </c>
    </row>
    <row r="691" spans="4:12" x14ac:dyDescent="0.3">
      <c r="D691" s="68">
        <v>44462</v>
      </c>
      <c r="E691" s="87">
        <v>165.55175779999999</v>
      </c>
      <c r="F691" s="20">
        <f t="shared" si="75"/>
        <v>162.20196309961111</v>
      </c>
      <c r="G691" s="82">
        <f t="shared" si="76"/>
        <v>-0.59380900885624388</v>
      </c>
      <c r="H691" s="82">
        <f t="shared" si="70"/>
        <v>161.60815409075485</v>
      </c>
      <c r="I691" s="82">
        <f t="shared" si="71"/>
        <v>3.9436037092451386</v>
      </c>
      <c r="J691" s="82">
        <f t="shared" si="72"/>
        <v>3.9436037092451386</v>
      </c>
      <c r="K691" s="82">
        <f t="shared" si="73"/>
        <v>15.552010215572016</v>
      </c>
      <c r="L691" s="83">
        <f t="shared" si="74"/>
        <v>2.3820971529697275E-2</v>
      </c>
    </row>
    <row r="692" spans="4:12" x14ac:dyDescent="0.3">
      <c r="D692" s="68">
        <v>44463</v>
      </c>
      <c r="E692" s="87">
        <v>160.43240359999999</v>
      </c>
      <c r="F692" s="20">
        <f t="shared" si="75"/>
        <v>164.05283975291499</v>
      </c>
      <c r="G692" s="82">
        <f t="shared" si="76"/>
        <v>-0.3493404426402309</v>
      </c>
      <c r="H692" s="82">
        <f t="shared" si="70"/>
        <v>163.70349931027476</v>
      </c>
      <c r="I692" s="82">
        <f t="shared" si="71"/>
        <v>-3.2710957102747784</v>
      </c>
      <c r="J692" s="82">
        <f t="shared" si="72"/>
        <v>3.2710957102747784</v>
      </c>
      <c r="K692" s="82">
        <f t="shared" si="73"/>
        <v>10.700067145778057</v>
      </c>
      <c r="L692" s="83">
        <f t="shared" si="74"/>
        <v>2.0389245793701858E-2</v>
      </c>
    </row>
    <row r="693" spans="4:12" x14ac:dyDescent="0.3">
      <c r="D693" s="68">
        <v>44466</v>
      </c>
      <c r="E693" s="87">
        <v>158.3204193</v>
      </c>
      <c r="F693" s="20">
        <f t="shared" si="75"/>
        <v>159.73053438588781</v>
      </c>
      <c r="G693" s="82">
        <f t="shared" si="76"/>
        <v>-0.74663693507892614</v>
      </c>
      <c r="H693" s="82">
        <f t="shared" si="70"/>
        <v>158.98389745080888</v>
      </c>
      <c r="I693" s="82">
        <f t="shared" si="71"/>
        <v>-0.66347815080888495</v>
      </c>
      <c r="J693" s="82">
        <f t="shared" si="72"/>
        <v>0.66347815080888495</v>
      </c>
      <c r="K693" s="82">
        <f t="shared" si="73"/>
        <v>0.44020325660077747</v>
      </c>
      <c r="L693" s="83">
        <f t="shared" si="74"/>
        <v>4.1907301265521908E-3</v>
      </c>
    </row>
    <row r="694" spans="4:12" x14ac:dyDescent="0.3">
      <c r="D694" s="68">
        <v>44467</v>
      </c>
      <c r="E694" s="87">
        <v>152.12075809999999</v>
      </c>
      <c r="F694" s="20">
        <f t="shared" si="75"/>
        <v>156.48317751193687</v>
      </c>
      <c r="G694" s="82">
        <f t="shared" si="76"/>
        <v>-0.99670892896612706</v>
      </c>
      <c r="H694" s="82">
        <f t="shared" si="70"/>
        <v>155.48646858297076</v>
      </c>
      <c r="I694" s="82">
        <f t="shared" si="71"/>
        <v>-3.3657104829707691</v>
      </c>
      <c r="J694" s="82">
        <f t="shared" si="72"/>
        <v>3.3657104829707691</v>
      </c>
      <c r="K694" s="82">
        <f t="shared" si="73"/>
        <v>11.328007055179327</v>
      </c>
      <c r="L694" s="83">
        <f t="shared" si="74"/>
        <v>2.2125254468941338E-2</v>
      </c>
    </row>
    <row r="695" spans="4:12" x14ac:dyDescent="0.3">
      <c r="D695" s="68">
        <v>44468</v>
      </c>
      <c r="E695" s="87">
        <v>152.89936829999999</v>
      </c>
      <c r="F695" s="20">
        <f t="shared" si="75"/>
        <v>151.4791129968271</v>
      </c>
      <c r="G695" s="82">
        <f t="shared" si="76"/>
        <v>-1.3974444875804919</v>
      </c>
      <c r="H695" s="82">
        <f t="shared" si="70"/>
        <v>150.08166850924661</v>
      </c>
      <c r="I695" s="82">
        <f t="shared" si="71"/>
        <v>2.8176997907533803</v>
      </c>
      <c r="J695" s="82">
        <f t="shared" si="72"/>
        <v>2.8176997907533803</v>
      </c>
      <c r="K695" s="82">
        <f t="shared" si="73"/>
        <v>7.9394321108116435</v>
      </c>
      <c r="L695" s="83">
        <f t="shared" si="74"/>
        <v>1.8428459332970184E-2</v>
      </c>
    </row>
    <row r="696" spans="4:12" x14ac:dyDescent="0.3">
      <c r="D696" s="68">
        <v>44469</v>
      </c>
      <c r="E696" s="87">
        <v>153.89208980000001</v>
      </c>
      <c r="F696" s="20">
        <f t="shared" si="75"/>
        <v>151.97995700993562</v>
      </c>
      <c r="G696" s="82">
        <f t="shared" si="76"/>
        <v>-1.2076156375115907</v>
      </c>
      <c r="H696" s="82">
        <f t="shared" si="70"/>
        <v>150.77234137242402</v>
      </c>
      <c r="I696" s="82">
        <f t="shared" si="71"/>
        <v>3.1197484275759848</v>
      </c>
      <c r="J696" s="82">
        <f t="shared" si="72"/>
        <v>3.1197484275759848</v>
      </c>
      <c r="K696" s="82">
        <f t="shared" si="73"/>
        <v>9.7328302513628291</v>
      </c>
      <c r="L696" s="83">
        <f t="shared" si="74"/>
        <v>2.0272311797379886E-2</v>
      </c>
    </row>
    <row r="697" spans="4:12" x14ac:dyDescent="0.3">
      <c r="D697" s="68">
        <v>44470</v>
      </c>
      <c r="E697" s="87">
        <v>154.36897279999999</v>
      </c>
      <c r="F697" s="20">
        <f t="shared" si="75"/>
        <v>153.02137388999074</v>
      </c>
      <c r="G697" s="82">
        <f t="shared" si="76"/>
        <v>-0.98271238575491937</v>
      </c>
      <c r="H697" s="82">
        <f t="shared" si="70"/>
        <v>152.03866150423582</v>
      </c>
      <c r="I697" s="82">
        <f t="shared" si="71"/>
        <v>2.3303112957641758</v>
      </c>
      <c r="J697" s="82">
        <f t="shared" si="72"/>
        <v>2.3303112957641758</v>
      </c>
      <c r="K697" s="82">
        <f t="shared" si="73"/>
        <v>5.4303507351661118</v>
      </c>
      <c r="L697" s="83">
        <f t="shared" si="74"/>
        <v>1.5095723275838083E-2</v>
      </c>
    </row>
    <row r="698" spans="4:12" x14ac:dyDescent="0.3">
      <c r="D698" s="68">
        <v>44473</v>
      </c>
      <c r="E698" s="87">
        <v>150.8165741</v>
      </c>
      <c r="F698" s="20">
        <f t="shared" si="75"/>
        <v>152.87232315139607</v>
      </c>
      <c r="G698" s="82">
        <f t="shared" si="76"/>
        <v>-0.89934622103889417</v>
      </c>
      <c r="H698" s="82">
        <f t="shared" si="70"/>
        <v>151.97297693035719</v>
      </c>
      <c r="I698" s="82">
        <f t="shared" si="71"/>
        <v>-1.1564028303571945</v>
      </c>
      <c r="J698" s="82">
        <f t="shared" si="72"/>
        <v>1.1564028303571945</v>
      </c>
      <c r="K698" s="82">
        <f t="shared" si="73"/>
        <v>1.3372675060581303</v>
      </c>
      <c r="L698" s="83">
        <f t="shared" si="74"/>
        <v>7.6676110517563765E-3</v>
      </c>
    </row>
    <row r="699" spans="4:12" x14ac:dyDescent="0.3">
      <c r="D699" s="68">
        <v>44474</v>
      </c>
      <c r="E699" s="87">
        <v>148.714325</v>
      </c>
      <c r="F699" s="20">
        <f t="shared" si="75"/>
        <v>149.67664730316889</v>
      </c>
      <c r="G699" s="82">
        <f t="shared" si="76"/>
        <v>-1.128979183757723</v>
      </c>
      <c r="H699" s="82">
        <f t="shared" si="70"/>
        <v>148.54766811941116</v>
      </c>
      <c r="I699" s="82">
        <f t="shared" si="71"/>
        <v>0.16665688058884598</v>
      </c>
      <c r="J699" s="82">
        <f t="shared" si="72"/>
        <v>0.16665688058884598</v>
      </c>
      <c r="K699" s="82">
        <f t="shared" si="73"/>
        <v>2.7774515847604868E-2</v>
      </c>
      <c r="L699" s="83">
        <f t="shared" si="74"/>
        <v>1.120651158446545E-3</v>
      </c>
    </row>
    <row r="700" spans="4:12" x14ac:dyDescent="0.3">
      <c r="D700" s="68">
        <v>44475</v>
      </c>
      <c r="E700" s="87">
        <v>148.0622559</v>
      </c>
      <c r="F700" s="20">
        <f t="shared" si="75"/>
        <v>147.68072783299382</v>
      </c>
      <c r="G700" s="82">
        <f t="shared" si="76"/>
        <v>-1.2156732123994574</v>
      </c>
      <c r="H700" s="82">
        <f t="shared" si="70"/>
        <v>146.46505462059437</v>
      </c>
      <c r="I700" s="82">
        <f t="shared" si="71"/>
        <v>1.5972012794056241</v>
      </c>
      <c r="J700" s="82">
        <f t="shared" si="72"/>
        <v>1.5972012794056241</v>
      </c>
      <c r="K700" s="82">
        <f t="shared" si="73"/>
        <v>2.5510519269349623</v>
      </c>
      <c r="L700" s="83">
        <f t="shared" si="74"/>
        <v>1.0787362854206142E-2</v>
      </c>
    </row>
    <row r="701" spans="4:12" x14ac:dyDescent="0.3">
      <c r="D701" s="68">
        <v>44476</v>
      </c>
      <c r="E701" s="87">
        <v>149.84332280000001</v>
      </c>
      <c r="F701" s="20">
        <f t="shared" si="75"/>
        <v>147.44593071008043</v>
      </c>
      <c r="G701" s="82">
        <f t="shared" si="76"/>
        <v>-1.1175856034508509</v>
      </c>
      <c r="H701" s="82">
        <f t="shared" si="70"/>
        <v>146.32834510662957</v>
      </c>
      <c r="I701" s="82">
        <f t="shared" si="71"/>
        <v>3.5149776933704402</v>
      </c>
      <c r="J701" s="82">
        <f t="shared" si="72"/>
        <v>3.5149776933704402</v>
      </c>
      <c r="K701" s="82">
        <f t="shared" si="73"/>
        <v>12.355068184891781</v>
      </c>
      <c r="L701" s="83">
        <f t="shared" si="74"/>
        <v>2.34576865200859E-2</v>
      </c>
    </row>
    <row r="702" spans="4:12" x14ac:dyDescent="0.3">
      <c r="D702" s="68">
        <v>44477</v>
      </c>
      <c r="E702" s="87">
        <v>147.5756226</v>
      </c>
      <c r="F702" s="20">
        <f t="shared" si="75"/>
        <v>148.49571427723933</v>
      </c>
      <c r="G702" s="82">
        <f t="shared" si="76"/>
        <v>-0.90084868638987614</v>
      </c>
      <c r="H702" s="82">
        <f t="shared" si="70"/>
        <v>147.59486559084945</v>
      </c>
      <c r="I702" s="82">
        <f t="shared" si="71"/>
        <v>-1.9242990849448915E-2</v>
      </c>
      <c r="J702" s="82">
        <f t="shared" si="72"/>
        <v>1.9242990849448915E-2</v>
      </c>
      <c r="K702" s="82">
        <f t="shared" si="73"/>
        <v>3.702926968319747E-4</v>
      </c>
      <c r="L702" s="83">
        <f t="shared" si="74"/>
        <v>1.3039410242982039E-4</v>
      </c>
    </row>
    <row r="703" spans="4:12" x14ac:dyDescent="0.3">
      <c r="D703" s="68">
        <v>44480</v>
      </c>
      <c r="E703" s="87">
        <v>146.54396059999999</v>
      </c>
      <c r="F703" s="20">
        <f t="shared" si="75"/>
        <v>146.64861125088811</v>
      </c>
      <c r="G703" s="82">
        <f t="shared" si="76"/>
        <v>-0.99547412038601069</v>
      </c>
      <c r="H703" s="82">
        <f t="shared" si="70"/>
        <v>145.6531371305021</v>
      </c>
      <c r="I703" s="82">
        <f t="shared" si="71"/>
        <v>0.89082346949788871</v>
      </c>
      <c r="J703" s="82">
        <f t="shared" si="72"/>
        <v>0.89082346949788871</v>
      </c>
      <c r="K703" s="82">
        <f t="shared" si="73"/>
        <v>0.79356645380825586</v>
      </c>
      <c r="L703" s="83">
        <f t="shared" si="74"/>
        <v>6.0788821719473078E-3</v>
      </c>
    </row>
    <row r="704" spans="4:12" x14ac:dyDescent="0.3">
      <c r="D704" s="68">
        <v>44481</v>
      </c>
      <c r="E704" s="87">
        <v>145.83348079999999</v>
      </c>
      <c r="F704" s="20">
        <f t="shared" si="75"/>
        <v>145.60548534369121</v>
      </c>
      <c r="G704" s="82">
        <f t="shared" si="76"/>
        <v>-1.0002392990670992</v>
      </c>
      <c r="H704" s="82">
        <f t="shared" si="70"/>
        <v>144.60524604462412</v>
      </c>
      <c r="I704" s="82">
        <f t="shared" si="71"/>
        <v>1.2282347553758655</v>
      </c>
      <c r="J704" s="82">
        <f t="shared" si="72"/>
        <v>1.2282347553758655</v>
      </c>
      <c r="K704" s="82">
        <f t="shared" si="73"/>
        <v>1.508560614313212</v>
      </c>
      <c r="L704" s="83">
        <f t="shared" si="74"/>
        <v>8.4221726632192247E-3</v>
      </c>
    </row>
    <row r="705" spans="4:12" x14ac:dyDescent="0.3">
      <c r="D705" s="68">
        <v>44482</v>
      </c>
      <c r="E705" s="87">
        <v>149.01605219999999</v>
      </c>
      <c r="F705" s="20">
        <f t="shared" si="75"/>
        <v>145.66980364074632</v>
      </c>
      <c r="G705" s="82">
        <f t="shared" si="76"/>
        <v>-0.89378353945487832</v>
      </c>
      <c r="H705" s="82">
        <f t="shared" ref="H705:H768" si="77">F705+G705</f>
        <v>144.77602010129144</v>
      </c>
      <c r="I705" s="82">
        <f t="shared" si="71"/>
        <v>4.2400320987085536</v>
      </c>
      <c r="J705" s="82">
        <f t="shared" si="72"/>
        <v>4.2400320987085536</v>
      </c>
      <c r="K705" s="82">
        <f t="shared" si="73"/>
        <v>17.977872198078863</v>
      </c>
      <c r="L705" s="83">
        <f t="shared" si="74"/>
        <v>2.8453525886042455E-2</v>
      </c>
    </row>
    <row r="706" spans="4:12" x14ac:dyDescent="0.3">
      <c r="D706" s="68">
        <v>44483</v>
      </c>
      <c r="E706" s="87">
        <v>150.85549929999999</v>
      </c>
      <c r="F706" s="20">
        <f t="shared" si="75"/>
        <v>148.6689147884361</v>
      </c>
      <c r="G706" s="82">
        <f t="shared" si="76"/>
        <v>-0.50449407074041308</v>
      </c>
      <c r="H706" s="82">
        <f t="shared" si="77"/>
        <v>148.16442071769569</v>
      </c>
      <c r="I706" s="82">
        <f t="shared" si="71"/>
        <v>2.6910785823043</v>
      </c>
      <c r="J706" s="82">
        <f t="shared" si="72"/>
        <v>2.6910785823043</v>
      </c>
      <c r="K706" s="82">
        <f t="shared" si="73"/>
        <v>7.2419039361369206</v>
      </c>
      <c r="L706" s="83">
        <f t="shared" si="74"/>
        <v>1.7838783437073548E-2</v>
      </c>
    </row>
    <row r="707" spans="4:12" x14ac:dyDescent="0.3">
      <c r="D707" s="68">
        <v>44484</v>
      </c>
      <c r="E707" s="87">
        <v>155.32276920000001</v>
      </c>
      <c r="F707" s="20">
        <f t="shared" si="75"/>
        <v>151.34535802340767</v>
      </c>
      <c r="G707" s="82">
        <f t="shared" si="76"/>
        <v>-0.18640034016921458</v>
      </c>
      <c r="H707" s="82">
        <f t="shared" si="77"/>
        <v>151.15895768323844</v>
      </c>
      <c r="I707" s="82">
        <f t="shared" si="71"/>
        <v>4.1638115167615695</v>
      </c>
      <c r="J707" s="82">
        <f t="shared" si="72"/>
        <v>4.1638115167615695</v>
      </c>
      <c r="K707" s="82">
        <f t="shared" si="73"/>
        <v>17.337326347116282</v>
      </c>
      <c r="L707" s="83">
        <f t="shared" si="74"/>
        <v>2.6807476702917096E-2</v>
      </c>
    </row>
    <row r="708" spans="4:12" x14ac:dyDescent="0.3">
      <c r="D708" s="68">
        <v>44487</v>
      </c>
      <c r="E708" s="87">
        <v>153.1037445</v>
      </c>
      <c r="F708" s="20">
        <f t="shared" si="75"/>
        <v>154.72984398786463</v>
      </c>
      <c r="G708" s="82">
        <f t="shared" si="76"/>
        <v>0.17068829029340257</v>
      </c>
      <c r="H708" s="82">
        <f t="shared" si="77"/>
        <v>154.90053227815804</v>
      </c>
      <c r="I708" s="82">
        <f t="shared" ref="I708:I771" si="78">E708-H708</f>
        <v>-1.7967877781580341</v>
      </c>
      <c r="J708" s="82">
        <f t="shared" ref="J708:J771" si="79">ABS(I708)</f>
        <v>1.7967877781580341</v>
      </c>
      <c r="K708" s="82">
        <f t="shared" ref="K708:K771" si="80">I708^2</f>
        <v>3.2284463197380848</v>
      </c>
      <c r="L708" s="83">
        <f t="shared" ref="L708:L771" si="81">J708/E708</f>
        <v>1.1735753322205873E-2</v>
      </c>
    </row>
    <row r="709" spans="4:12" x14ac:dyDescent="0.3">
      <c r="D709" s="68">
        <v>44488</v>
      </c>
      <c r="E709" s="87">
        <v>152.63658140000001</v>
      </c>
      <c r="F709" s="20">
        <f t="shared" ref="F709:F772" si="82">alpha*(E709)+(1-alpha)*(E708+G708)</f>
        <v>153.14686251223475</v>
      </c>
      <c r="G709" s="82">
        <f t="shared" ref="G709:G772" si="83">beta*(F709-F708)+(1-beta)*G708</f>
        <v>-4.6786862989255662E-3</v>
      </c>
      <c r="H709" s="82">
        <f t="shared" si="77"/>
        <v>153.14218382593583</v>
      </c>
      <c r="I709" s="82">
        <f t="shared" si="78"/>
        <v>-0.50560242593581961</v>
      </c>
      <c r="J709" s="82">
        <f t="shared" si="79"/>
        <v>0.50560242593581961</v>
      </c>
      <c r="K709" s="82">
        <f t="shared" si="80"/>
        <v>0.25563381311218597</v>
      </c>
      <c r="L709" s="83">
        <f t="shared" si="81"/>
        <v>3.3124590533827273E-3</v>
      </c>
    </row>
    <row r="710" spans="4:12" x14ac:dyDescent="0.3">
      <c r="D710" s="68">
        <v>44489</v>
      </c>
      <c r="E710" s="87">
        <v>152.53924559999999</v>
      </c>
      <c r="F710" s="20">
        <f t="shared" si="82"/>
        <v>152.61337129096088</v>
      </c>
      <c r="G710" s="82">
        <f t="shared" si="83"/>
        <v>-5.7559939796419303E-2</v>
      </c>
      <c r="H710" s="82">
        <f t="shared" si="77"/>
        <v>152.55581135116446</v>
      </c>
      <c r="I710" s="82">
        <f t="shared" si="78"/>
        <v>-1.6565751164478115E-2</v>
      </c>
      <c r="J710" s="82">
        <f t="shared" si="79"/>
        <v>1.6565751164478115E-2</v>
      </c>
      <c r="K710" s="82">
        <f t="shared" si="80"/>
        <v>2.7442411164340801E-4</v>
      </c>
      <c r="L710" s="83">
        <f t="shared" si="81"/>
        <v>1.0859992849261945E-4</v>
      </c>
    </row>
    <row r="711" spans="4:12" x14ac:dyDescent="0.3">
      <c r="D711" s="68">
        <v>44490</v>
      </c>
      <c r="E711" s="87">
        <v>156.38362119999999</v>
      </c>
      <c r="F711" s="20">
        <f t="shared" si="82"/>
        <v>153.26207276816285</v>
      </c>
      <c r="G711" s="82">
        <f t="shared" si="83"/>
        <v>1.3066201903419394E-2</v>
      </c>
      <c r="H711" s="82">
        <f t="shared" si="77"/>
        <v>153.27513897006628</v>
      </c>
      <c r="I711" s="82">
        <f t="shared" si="78"/>
        <v>3.1084822299337134</v>
      </c>
      <c r="J711" s="82">
        <f t="shared" si="79"/>
        <v>3.1084822299337134</v>
      </c>
      <c r="K711" s="82">
        <f t="shared" si="80"/>
        <v>9.6626617738136709</v>
      </c>
      <c r="L711" s="83">
        <f t="shared" si="81"/>
        <v>1.9877287698551602E-2</v>
      </c>
    </row>
    <row r="712" spans="4:12" x14ac:dyDescent="0.3">
      <c r="D712" s="68">
        <v>44491</v>
      </c>
      <c r="E712" s="87">
        <v>157.29850769999999</v>
      </c>
      <c r="F712" s="20">
        <f t="shared" si="82"/>
        <v>156.57705146152273</v>
      </c>
      <c r="G712" s="82">
        <f t="shared" si="83"/>
        <v>0.34325745104906508</v>
      </c>
      <c r="H712" s="82">
        <f t="shared" si="77"/>
        <v>156.92030891257178</v>
      </c>
      <c r="I712" s="82">
        <f t="shared" si="78"/>
        <v>0.37819878742820379</v>
      </c>
      <c r="J712" s="82">
        <f t="shared" si="79"/>
        <v>0.37819878742820379</v>
      </c>
      <c r="K712" s="82">
        <f t="shared" si="80"/>
        <v>0.14303432281216366</v>
      </c>
      <c r="L712" s="83">
        <f t="shared" si="81"/>
        <v>2.4043380509973129E-3</v>
      </c>
    </row>
    <row r="713" spans="4:12" x14ac:dyDescent="0.3">
      <c r="D713" s="68">
        <v>44494</v>
      </c>
      <c r="E713" s="87">
        <v>157.26930239999999</v>
      </c>
      <c r="F713" s="20">
        <f t="shared" si="82"/>
        <v>157.56727260083923</v>
      </c>
      <c r="G713" s="82">
        <f t="shared" si="83"/>
        <v>0.40795381987580892</v>
      </c>
      <c r="H713" s="82">
        <f t="shared" si="77"/>
        <v>157.97522642071505</v>
      </c>
      <c r="I713" s="82">
        <f t="shared" si="78"/>
        <v>-0.70592402071505944</v>
      </c>
      <c r="J713" s="82">
        <f t="shared" si="79"/>
        <v>0.70592402071505944</v>
      </c>
      <c r="K713" s="82">
        <f t="shared" si="80"/>
        <v>0.49832872302251568</v>
      </c>
      <c r="L713" s="83">
        <f t="shared" si="81"/>
        <v>4.4886319831164935E-3</v>
      </c>
    </row>
    <row r="714" spans="4:12" x14ac:dyDescent="0.3">
      <c r="D714" s="68">
        <v>44495</v>
      </c>
      <c r="E714" s="87">
        <v>157.95057679999999</v>
      </c>
      <c r="F714" s="20">
        <f t="shared" si="82"/>
        <v>157.73192033590064</v>
      </c>
      <c r="G714" s="82">
        <f t="shared" si="83"/>
        <v>0.38362321139436883</v>
      </c>
      <c r="H714" s="82">
        <f t="shared" si="77"/>
        <v>158.115543547295</v>
      </c>
      <c r="I714" s="82">
        <f t="shared" si="78"/>
        <v>-0.16496674729501137</v>
      </c>
      <c r="J714" s="82">
        <f t="shared" si="79"/>
        <v>0.16496674729501137</v>
      </c>
      <c r="K714" s="82">
        <f t="shared" si="80"/>
        <v>2.7214027713096143E-2</v>
      </c>
      <c r="L714" s="83">
        <f t="shared" si="81"/>
        <v>1.0444200371860332E-3</v>
      </c>
    </row>
    <row r="715" spans="4:12" x14ac:dyDescent="0.3">
      <c r="D715" s="68">
        <v>44496</v>
      </c>
      <c r="E715" s="87">
        <v>157.64887999999999</v>
      </c>
      <c r="F715" s="20">
        <f t="shared" si="82"/>
        <v>158.1971360091155</v>
      </c>
      <c r="G715" s="82">
        <f t="shared" si="83"/>
        <v>0.39178245757641766</v>
      </c>
      <c r="H715" s="82">
        <f t="shared" si="77"/>
        <v>158.58891846669192</v>
      </c>
      <c r="I715" s="82">
        <f t="shared" si="78"/>
        <v>-0.94003846669193081</v>
      </c>
      <c r="J715" s="82">
        <f t="shared" si="79"/>
        <v>0.94003846669193081</v>
      </c>
      <c r="K715" s="82">
        <f t="shared" si="80"/>
        <v>0.88367231886051634</v>
      </c>
      <c r="L715" s="83">
        <f t="shared" si="81"/>
        <v>5.9628616878973761E-3</v>
      </c>
    </row>
    <row r="716" spans="4:12" x14ac:dyDescent="0.3">
      <c r="D716" s="68">
        <v>44497</v>
      </c>
      <c r="E716" s="87">
        <v>161.24021909999999</v>
      </c>
      <c r="F716" s="20">
        <f t="shared" si="82"/>
        <v>158.68057378606113</v>
      </c>
      <c r="G716" s="82">
        <f t="shared" si="83"/>
        <v>0.40094798951333943</v>
      </c>
      <c r="H716" s="82">
        <f t="shared" si="77"/>
        <v>159.08152177557446</v>
      </c>
      <c r="I716" s="82">
        <f t="shared" si="78"/>
        <v>2.1586973244255319</v>
      </c>
      <c r="J716" s="82">
        <f t="shared" si="79"/>
        <v>2.1586973244255319</v>
      </c>
      <c r="K716" s="82">
        <f t="shared" si="80"/>
        <v>4.6599741384819495</v>
      </c>
      <c r="L716" s="83">
        <f t="shared" si="81"/>
        <v>1.3388082306479154E-2</v>
      </c>
    </row>
    <row r="717" spans="4:12" x14ac:dyDescent="0.3">
      <c r="D717" s="68">
        <v>44498</v>
      </c>
      <c r="E717" s="87">
        <v>159.33261110000001</v>
      </c>
      <c r="F717" s="20">
        <f t="shared" si="82"/>
        <v>161.17945589161067</v>
      </c>
      <c r="G717" s="82">
        <f t="shared" si="83"/>
        <v>0.61074140111695963</v>
      </c>
      <c r="H717" s="82">
        <f t="shared" si="77"/>
        <v>161.79019729272764</v>
      </c>
      <c r="I717" s="82">
        <f t="shared" si="78"/>
        <v>-2.4575861927276321</v>
      </c>
      <c r="J717" s="82">
        <f t="shared" si="79"/>
        <v>2.4575861927276321</v>
      </c>
      <c r="K717" s="82">
        <f t="shared" si="80"/>
        <v>6.0397298946854985</v>
      </c>
      <c r="L717" s="83">
        <f t="shared" si="81"/>
        <v>1.5424251041647756E-2</v>
      </c>
    </row>
    <row r="718" spans="4:12" x14ac:dyDescent="0.3">
      <c r="D718" s="68">
        <v>44501</v>
      </c>
      <c r="E718" s="87">
        <v>161.18179319999999</v>
      </c>
      <c r="F718" s="20">
        <f t="shared" si="82"/>
        <v>160.19104064089359</v>
      </c>
      <c r="G718" s="82">
        <f t="shared" si="83"/>
        <v>0.4508257359335554</v>
      </c>
      <c r="H718" s="82">
        <f t="shared" si="77"/>
        <v>160.64186637682715</v>
      </c>
      <c r="I718" s="82">
        <f t="shared" si="78"/>
        <v>0.53992682317283425</v>
      </c>
      <c r="J718" s="82">
        <f t="shared" si="79"/>
        <v>0.53992682317283425</v>
      </c>
      <c r="K718" s="82">
        <f t="shared" si="80"/>
        <v>0.29152097438150903</v>
      </c>
      <c r="L718" s="83">
        <f t="shared" si="81"/>
        <v>3.349800324549524E-3</v>
      </c>
    </row>
    <row r="719" spans="4:12" x14ac:dyDescent="0.3">
      <c r="D719" s="68">
        <v>44502</v>
      </c>
      <c r="E719" s="87">
        <v>160.95796200000001</v>
      </c>
      <c r="F719" s="20">
        <f t="shared" si="82"/>
        <v>161.49768754874685</v>
      </c>
      <c r="G719" s="82">
        <f t="shared" si="83"/>
        <v>0.53640785312552619</v>
      </c>
      <c r="H719" s="82">
        <f t="shared" si="77"/>
        <v>162.03409540187238</v>
      </c>
      <c r="I719" s="82">
        <f t="shared" si="78"/>
        <v>-1.0761334018723687</v>
      </c>
      <c r="J719" s="82">
        <f t="shared" si="79"/>
        <v>1.0761334018723687</v>
      </c>
      <c r="K719" s="82">
        <f t="shared" si="80"/>
        <v>1.158063098625397</v>
      </c>
      <c r="L719" s="83">
        <f t="shared" si="81"/>
        <v>6.6858040975467164E-3</v>
      </c>
    </row>
    <row r="720" spans="4:12" x14ac:dyDescent="0.3">
      <c r="D720" s="68">
        <v>44503</v>
      </c>
      <c r="E720" s="87">
        <v>165.53228759999999</v>
      </c>
      <c r="F720" s="20">
        <f t="shared" si="82"/>
        <v>162.30195340250043</v>
      </c>
      <c r="G720" s="82">
        <f t="shared" si="83"/>
        <v>0.56319365318833126</v>
      </c>
      <c r="H720" s="82">
        <f t="shared" si="77"/>
        <v>162.86514705568877</v>
      </c>
      <c r="I720" s="82">
        <f t="shared" si="78"/>
        <v>2.6671405443112235</v>
      </c>
      <c r="J720" s="82">
        <f t="shared" si="79"/>
        <v>2.6671405443112235</v>
      </c>
      <c r="K720" s="82">
        <f t="shared" si="80"/>
        <v>7.1136386831087695</v>
      </c>
      <c r="L720" s="83">
        <f t="shared" si="81"/>
        <v>1.6112509426295295E-2</v>
      </c>
    </row>
    <row r="721" spans="4:12" x14ac:dyDescent="0.3">
      <c r="D721" s="68">
        <v>44504</v>
      </c>
      <c r="E721" s="87">
        <v>165.21110530000001</v>
      </c>
      <c r="F721" s="20">
        <f t="shared" si="82"/>
        <v>165.91860606255068</v>
      </c>
      <c r="G721" s="82">
        <f t="shared" si="83"/>
        <v>0.86853955387452308</v>
      </c>
      <c r="H721" s="82">
        <f t="shared" si="77"/>
        <v>166.78714561642519</v>
      </c>
      <c r="I721" s="82">
        <f t="shared" si="78"/>
        <v>-1.5760403164251784</v>
      </c>
      <c r="J721" s="82">
        <f t="shared" si="79"/>
        <v>1.5760403164251784</v>
      </c>
      <c r="K721" s="82">
        <f t="shared" si="80"/>
        <v>2.4839030789975762</v>
      </c>
      <c r="L721" s="83">
        <f t="shared" si="81"/>
        <v>9.5395543390579696E-3</v>
      </c>
    </row>
    <row r="722" spans="4:12" x14ac:dyDescent="0.3">
      <c r="D722" s="68">
        <v>44505</v>
      </c>
      <c r="E722" s="87">
        <v>167.71240230000001</v>
      </c>
      <c r="F722" s="20">
        <f t="shared" si="82"/>
        <v>166.40619634309962</v>
      </c>
      <c r="G722" s="82">
        <f t="shared" si="83"/>
        <v>0.83044462654196505</v>
      </c>
      <c r="H722" s="82">
        <f t="shared" si="77"/>
        <v>167.2366409696416</v>
      </c>
      <c r="I722" s="82">
        <f t="shared" si="78"/>
        <v>0.4757613303584094</v>
      </c>
      <c r="J722" s="82">
        <f t="shared" si="79"/>
        <v>0.4757613303584094</v>
      </c>
      <c r="K722" s="82">
        <f t="shared" si="80"/>
        <v>0.22634884346440357</v>
      </c>
      <c r="L722" s="83">
        <f t="shared" si="81"/>
        <v>2.8367689200908272E-3</v>
      </c>
    </row>
    <row r="723" spans="4:12" x14ac:dyDescent="0.3">
      <c r="D723" s="68">
        <v>44508</v>
      </c>
      <c r="E723" s="87">
        <v>165.7853394</v>
      </c>
      <c r="F723" s="20">
        <f t="shared" si="82"/>
        <v>167.9913454212336</v>
      </c>
      <c r="G723" s="82">
        <f t="shared" si="83"/>
        <v>0.90591507170116659</v>
      </c>
      <c r="H723" s="82">
        <f t="shared" si="77"/>
        <v>168.89726049293478</v>
      </c>
      <c r="I723" s="82">
        <f t="shared" si="78"/>
        <v>-3.1119210929347787</v>
      </c>
      <c r="J723" s="82">
        <f t="shared" si="79"/>
        <v>3.1119210929347787</v>
      </c>
      <c r="K723" s="82">
        <f t="shared" si="80"/>
        <v>9.6840528886523884</v>
      </c>
      <c r="L723" s="83">
        <f t="shared" si="81"/>
        <v>1.8770785789607513E-2</v>
      </c>
    </row>
    <row r="724" spans="4:12" x14ac:dyDescent="0.3">
      <c r="D724" s="68">
        <v>44509</v>
      </c>
      <c r="E724" s="87">
        <v>167.08949279999999</v>
      </c>
      <c r="F724" s="20">
        <f t="shared" si="82"/>
        <v>166.77090213736093</v>
      </c>
      <c r="G724" s="82">
        <f t="shared" si="83"/>
        <v>0.69327923614378306</v>
      </c>
      <c r="H724" s="82">
        <f t="shared" si="77"/>
        <v>167.46418137350472</v>
      </c>
      <c r="I724" s="82">
        <f t="shared" si="78"/>
        <v>-0.37468857350472717</v>
      </c>
      <c r="J724" s="82">
        <f t="shared" si="79"/>
        <v>0.37468857350472717</v>
      </c>
      <c r="K724" s="82">
        <f t="shared" si="80"/>
        <v>0.14039152711500733</v>
      </c>
      <c r="L724" s="83">
        <f t="shared" si="81"/>
        <v>2.2424424613773633E-3</v>
      </c>
    </row>
    <row r="725" spans="4:12" x14ac:dyDescent="0.3">
      <c r="D725" s="68">
        <v>44510</v>
      </c>
      <c r="E725" s="87">
        <v>157.72673030000001</v>
      </c>
      <c r="F725" s="20">
        <f t="shared" si="82"/>
        <v>165.77156368891502</v>
      </c>
      <c r="G725" s="82">
        <f t="shared" si="83"/>
        <v>0.52401746768481361</v>
      </c>
      <c r="H725" s="82">
        <f t="shared" si="77"/>
        <v>166.29558115659984</v>
      </c>
      <c r="I725" s="82">
        <f t="shared" si="78"/>
        <v>-8.5688508565998234</v>
      </c>
      <c r="J725" s="82">
        <f t="shared" si="79"/>
        <v>8.5688508565998234</v>
      </c>
      <c r="K725" s="82">
        <f t="shared" si="80"/>
        <v>73.425205002651524</v>
      </c>
      <c r="L725" s="83">
        <f t="shared" si="81"/>
        <v>5.432719514505667E-2</v>
      </c>
    </row>
    <row r="726" spans="4:12" x14ac:dyDescent="0.3">
      <c r="D726" s="68">
        <v>44511</v>
      </c>
      <c r="E726" s="87">
        <v>157.22062679999999</v>
      </c>
      <c r="F726" s="20">
        <f t="shared" si="82"/>
        <v>158.04472357414787</v>
      </c>
      <c r="G726" s="82">
        <f t="shared" si="83"/>
        <v>-0.30106829056038348</v>
      </c>
      <c r="H726" s="82">
        <f t="shared" si="77"/>
        <v>157.74365528358749</v>
      </c>
      <c r="I726" s="82">
        <f t="shared" si="78"/>
        <v>-0.52302848358749543</v>
      </c>
      <c r="J726" s="82">
        <f t="shared" si="79"/>
        <v>0.52302848358749543</v>
      </c>
      <c r="K726" s="82">
        <f t="shared" si="80"/>
        <v>0.27355879464383498</v>
      </c>
      <c r="L726" s="83">
        <f t="shared" si="81"/>
        <v>3.326716692542123E-3</v>
      </c>
    </row>
    <row r="727" spans="4:12" x14ac:dyDescent="0.3">
      <c r="D727" s="68">
        <v>44512</v>
      </c>
      <c r="E727" s="87">
        <v>156.7437439</v>
      </c>
      <c r="F727" s="20">
        <f t="shared" si="82"/>
        <v>156.88439558755169</v>
      </c>
      <c r="G727" s="82">
        <f t="shared" si="83"/>
        <v>-0.38699426016396238</v>
      </c>
      <c r="H727" s="82">
        <f t="shared" si="77"/>
        <v>156.49740132738773</v>
      </c>
      <c r="I727" s="82">
        <f t="shared" si="78"/>
        <v>0.24634257261226367</v>
      </c>
      <c r="J727" s="82">
        <f t="shared" si="79"/>
        <v>0.24634257261226367</v>
      </c>
      <c r="K727" s="82">
        <f t="shared" si="80"/>
        <v>6.0684663081228399E-2</v>
      </c>
      <c r="L727" s="83">
        <f t="shared" si="81"/>
        <v>1.5716261873228337E-3</v>
      </c>
    </row>
    <row r="728" spans="4:12" x14ac:dyDescent="0.3">
      <c r="D728" s="68">
        <v>44515</v>
      </c>
      <c r="E728" s="87">
        <v>156.49069209999999</v>
      </c>
      <c r="F728" s="20">
        <f t="shared" si="82"/>
        <v>156.38353813186882</v>
      </c>
      <c r="G728" s="82">
        <f t="shared" si="83"/>
        <v>-0.39838057971585372</v>
      </c>
      <c r="H728" s="82">
        <f t="shared" si="77"/>
        <v>155.98515755215297</v>
      </c>
      <c r="I728" s="82">
        <f t="shared" si="78"/>
        <v>0.50553454784702012</v>
      </c>
      <c r="J728" s="82">
        <f t="shared" si="79"/>
        <v>0.50553454784702012</v>
      </c>
      <c r="K728" s="82">
        <f t="shared" si="80"/>
        <v>0.25556517906689108</v>
      </c>
      <c r="L728" s="83">
        <f t="shared" si="81"/>
        <v>3.2304448338945019E-3</v>
      </c>
    </row>
    <row r="729" spans="4:12" x14ac:dyDescent="0.3">
      <c r="D729" s="68">
        <v>44516</v>
      </c>
      <c r="E729" s="87">
        <v>157.4931641</v>
      </c>
      <c r="F729" s="20">
        <f t="shared" si="82"/>
        <v>156.37248203622732</v>
      </c>
      <c r="G729" s="82">
        <f t="shared" si="83"/>
        <v>-0.35964813130841766</v>
      </c>
      <c r="H729" s="82">
        <f t="shared" si="77"/>
        <v>156.01283390491892</v>
      </c>
      <c r="I729" s="82">
        <f t="shared" si="78"/>
        <v>1.4803301950810805</v>
      </c>
      <c r="J729" s="82">
        <f t="shared" si="79"/>
        <v>1.4803301950810805</v>
      </c>
      <c r="K729" s="82">
        <f t="shared" si="80"/>
        <v>2.1913774864687898</v>
      </c>
      <c r="L729" s="83">
        <f t="shared" si="81"/>
        <v>9.3993298283165331E-3</v>
      </c>
    </row>
    <row r="730" spans="4:12" x14ac:dyDescent="0.3">
      <c r="D730" s="68">
        <v>44517</v>
      </c>
      <c r="E730" s="87">
        <v>157.1038513</v>
      </c>
      <c r="F730" s="20">
        <f t="shared" si="82"/>
        <v>157.12758303495329</v>
      </c>
      <c r="G730" s="82">
        <f t="shared" si="83"/>
        <v>-0.2481732183049794</v>
      </c>
      <c r="H730" s="82">
        <f t="shared" si="77"/>
        <v>156.87940981664832</v>
      </c>
      <c r="I730" s="82">
        <f t="shared" si="78"/>
        <v>0.22444148335168279</v>
      </c>
      <c r="J730" s="82">
        <f t="shared" si="79"/>
        <v>0.22444148335168279</v>
      </c>
      <c r="K730" s="82">
        <f t="shared" si="80"/>
        <v>5.0373979449103705E-2</v>
      </c>
      <c r="L730" s="83">
        <f t="shared" si="81"/>
        <v>1.4286185952443471E-3</v>
      </c>
    </row>
    <row r="731" spans="4:12" x14ac:dyDescent="0.3">
      <c r="D731" s="68">
        <v>44518</v>
      </c>
      <c r="E731" s="87">
        <v>157.0941162</v>
      </c>
      <c r="F731" s="20">
        <f t="shared" si="82"/>
        <v>156.90336570535604</v>
      </c>
      <c r="G731" s="82">
        <f t="shared" si="83"/>
        <v>-0.2457776294342067</v>
      </c>
      <c r="H731" s="82">
        <f t="shared" si="77"/>
        <v>156.65758807592184</v>
      </c>
      <c r="I731" s="82">
        <f t="shared" si="78"/>
        <v>0.43652812407816555</v>
      </c>
      <c r="J731" s="82">
        <f t="shared" si="79"/>
        <v>0.43652812407816555</v>
      </c>
      <c r="K731" s="82">
        <f t="shared" si="80"/>
        <v>0.19055680311120229</v>
      </c>
      <c r="L731" s="83">
        <f t="shared" si="81"/>
        <v>2.7787681336353294E-3</v>
      </c>
    </row>
    <row r="732" spans="4:12" x14ac:dyDescent="0.3">
      <c r="D732" s="68">
        <v>44519</v>
      </c>
      <c r="E732" s="87">
        <v>155.1281281</v>
      </c>
      <c r="F732" s="20">
        <f t="shared" si="82"/>
        <v>156.50429647645265</v>
      </c>
      <c r="G732" s="82">
        <f t="shared" si="83"/>
        <v>-0.26110678938112464</v>
      </c>
      <c r="H732" s="82">
        <f t="shared" si="77"/>
        <v>156.24318968707152</v>
      </c>
      <c r="I732" s="82">
        <f t="shared" si="78"/>
        <v>-1.1150615870715228</v>
      </c>
      <c r="J732" s="82">
        <f t="shared" si="79"/>
        <v>1.1150615870715228</v>
      </c>
      <c r="K732" s="82">
        <f t="shared" si="80"/>
        <v>1.2433623429624632</v>
      </c>
      <c r="L732" s="83">
        <f t="shared" si="81"/>
        <v>7.1880038825242734E-3</v>
      </c>
    </row>
    <row r="733" spans="4:12" x14ac:dyDescent="0.3">
      <c r="D733" s="68">
        <v>44522</v>
      </c>
      <c r="E733" s="87">
        <v>152.29594420000001</v>
      </c>
      <c r="F733" s="20">
        <f t="shared" si="82"/>
        <v>154.35280588849511</v>
      </c>
      <c r="G733" s="82">
        <f t="shared" si="83"/>
        <v>-0.45014516923876613</v>
      </c>
      <c r="H733" s="82">
        <f t="shared" si="77"/>
        <v>153.90266071925635</v>
      </c>
      <c r="I733" s="82">
        <f t="shared" si="78"/>
        <v>-1.606716519256338</v>
      </c>
      <c r="J733" s="82">
        <f t="shared" si="79"/>
        <v>1.606716519256338</v>
      </c>
      <c r="K733" s="82">
        <f t="shared" si="80"/>
        <v>2.5815379732512023</v>
      </c>
      <c r="L733" s="83">
        <f t="shared" si="81"/>
        <v>1.0549962625047621E-2</v>
      </c>
    </row>
    <row r="734" spans="4:12" x14ac:dyDescent="0.3">
      <c r="D734" s="68">
        <v>44523</v>
      </c>
      <c r="E734" s="87">
        <v>149.29827879999999</v>
      </c>
      <c r="F734" s="20">
        <f t="shared" si="82"/>
        <v>151.336294984609</v>
      </c>
      <c r="G734" s="82">
        <f t="shared" si="83"/>
        <v>-0.70678174270350103</v>
      </c>
      <c r="H734" s="82">
        <f t="shared" si="77"/>
        <v>150.6295132419055</v>
      </c>
      <c r="I734" s="82">
        <f t="shared" si="78"/>
        <v>-1.331234441905508</v>
      </c>
      <c r="J734" s="82">
        <f t="shared" si="79"/>
        <v>1.331234441905508</v>
      </c>
      <c r="K734" s="82">
        <f t="shared" si="80"/>
        <v>1.7721851393154693</v>
      </c>
      <c r="L734" s="83">
        <f t="shared" si="81"/>
        <v>8.9166094385376669E-3</v>
      </c>
    </row>
    <row r="735" spans="4:12" x14ac:dyDescent="0.3">
      <c r="D735" s="68">
        <v>44524</v>
      </c>
      <c r="E735" s="87">
        <v>147.00138849999999</v>
      </c>
      <c r="F735" s="20">
        <f t="shared" si="82"/>
        <v>148.2734753458372</v>
      </c>
      <c r="G735" s="82">
        <f t="shared" si="83"/>
        <v>-0.94238553231033095</v>
      </c>
      <c r="H735" s="82">
        <f t="shared" si="77"/>
        <v>147.33108981352686</v>
      </c>
      <c r="I735" s="82">
        <f t="shared" si="78"/>
        <v>-0.32970131352686849</v>
      </c>
      <c r="J735" s="82">
        <f t="shared" si="79"/>
        <v>0.32970131352686849</v>
      </c>
      <c r="K735" s="82">
        <f t="shared" si="80"/>
        <v>0.10870295614134244</v>
      </c>
      <c r="L735" s="83">
        <f t="shared" si="81"/>
        <v>2.2428448934471699E-3</v>
      </c>
    </row>
    <row r="736" spans="4:12" x14ac:dyDescent="0.3">
      <c r="D736" s="68">
        <v>44526</v>
      </c>
      <c r="E736" s="87">
        <v>139.82844539999999</v>
      </c>
      <c r="F736" s="20">
        <f t="shared" si="82"/>
        <v>144.81289145415172</v>
      </c>
      <c r="G736" s="82">
        <f t="shared" si="83"/>
        <v>-1.1942053682478453</v>
      </c>
      <c r="H736" s="82">
        <f t="shared" si="77"/>
        <v>143.61868608590387</v>
      </c>
      <c r="I736" s="82">
        <f t="shared" si="78"/>
        <v>-3.790240685903882</v>
      </c>
      <c r="J736" s="82">
        <f t="shared" si="79"/>
        <v>3.790240685903882</v>
      </c>
      <c r="K736" s="82">
        <f t="shared" si="80"/>
        <v>14.36592445708113</v>
      </c>
      <c r="L736" s="83">
        <f t="shared" si="81"/>
        <v>2.7106363623376751E-2</v>
      </c>
    </row>
    <row r="737" spans="4:12" x14ac:dyDescent="0.3">
      <c r="D737" s="68">
        <v>44529</v>
      </c>
      <c r="E737" s="87">
        <v>140.19828799999999</v>
      </c>
      <c r="F737" s="20">
        <f t="shared" si="82"/>
        <v>138.94704962540172</v>
      </c>
      <c r="G737" s="82">
        <f t="shared" si="83"/>
        <v>-1.6613690142980615</v>
      </c>
      <c r="H737" s="82">
        <f t="shared" si="77"/>
        <v>137.28568061110366</v>
      </c>
      <c r="I737" s="82">
        <f t="shared" si="78"/>
        <v>2.9126073888963333</v>
      </c>
      <c r="J737" s="82">
        <f t="shared" si="79"/>
        <v>2.9126073888963333</v>
      </c>
      <c r="K737" s="82">
        <f t="shared" si="80"/>
        <v>8.4832818018535168</v>
      </c>
      <c r="L737" s="83">
        <f t="shared" si="81"/>
        <v>2.0774914090936215E-2</v>
      </c>
    </row>
    <row r="738" spans="4:12" x14ac:dyDescent="0.3">
      <c r="D738" s="68">
        <v>44530</v>
      </c>
      <c r="E738" s="87">
        <v>140.73359679999999</v>
      </c>
      <c r="F738" s="20">
        <f t="shared" si="82"/>
        <v>138.97625454856154</v>
      </c>
      <c r="G738" s="82">
        <f t="shared" si="83"/>
        <v>-1.4923116205522728</v>
      </c>
      <c r="H738" s="82">
        <f t="shared" si="77"/>
        <v>137.48394292800927</v>
      </c>
      <c r="I738" s="82">
        <f t="shared" si="78"/>
        <v>3.2496538719907164</v>
      </c>
      <c r="J738" s="82">
        <f t="shared" si="79"/>
        <v>3.2496538719907164</v>
      </c>
      <c r="K738" s="82">
        <f t="shared" si="80"/>
        <v>10.560250287744255</v>
      </c>
      <c r="L738" s="83">
        <f t="shared" si="81"/>
        <v>2.3090818012765496E-2</v>
      </c>
    </row>
    <row r="739" spans="4:12" x14ac:dyDescent="0.3">
      <c r="D739" s="68">
        <v>44531</v>
      </c>
      <c r="E739" s="87">
        <v>141.12289430000001</v>
      </c>
      <c r="F739" s="20">
        <f t="shared" si="82"/>
        <v>139.61760700355819</v>
      </c>
      <c r="G739" s="82">
        <f t="shared" si="83"/>
        <v>-1.2789452129973806</v>
      </c>
      <c r="H739" s="82">
        <f t="shared" si="77"/>
        <v>138.33866179056082</v>
      </c>
      <c r="I739" s="82">
        <f t="shared" si="78"/>
        <v>2.7842325094391924</v>
      </c>
      <c r="J739" s="82">
        <f t="shared" si="79"/>
        <v>2.7842325094391924</v>
      </c>
      <c r="K739" s="82">
        <f t="shared" si="80"/>
        <v>7.7519506666180629</v>
      </c>
      <c r="L739" s="83">
        <f t="shared" si="81"/>
        <v>1.9729134122777072E-2</v>
      </c>
    </row>
    <row r="740" spans="4:12" x14ac:dyDescent="0.3">
      <c r="D740" s="68">
        <v>44532</v>
      </c>
      <c r="E740" s="87">
        <v>141.2980804</v>
      </c>
      <c r="F740" s="20">
        <f t="shared" si="82"/>
        <v>140.13477534960214</v>
      </c>
      <c r="G740" s="82">
        <f t="shared" si="83"/>
        <v>-1.099333857093248</v>
      </c>
      <c r="H740" s="82">
        <f t="shared" si="77"/>
        <v>139.03544149250888</v>
      </c>
      <c r="I740" s="82">
        <f t="shared" si="78"/>
        <v>2.2626389074911231</v>
      </c>
      <c r="J740" s="82">
        <f t="shared" si="79"/>
        <v>2.2626389074911231</v>
      </c>
      <c r="K740" s="82">
        <f t="shared" si="80"/>
        <v>5.1195348256926225</v>
      </c>
      <c r="L740" s="83">
        <f t="shared" si="81"/>
        <v>1.6013231751527201E-2</v>
      </c>
    </row>
    <row r="741" spans="4:12" x14ac:dyDescent="0.3">
      <c r="D741" s="68">
        <v>44533</v>
      </c>
      <c r="E741" s="87">
        <v>137.93060299999999</v>
      </c>
      <c r="F741" s="20">
        <f t="shared" si="82"/>
        <v>139.74511783432541</v>
      </c>
      <c r="G741" s="82">
        <f t="shared" si="83"/>
        <v>-1.0283662229115957</v>
      </c>
      <c r="H741" s="82">
        <f t="shared" si="77"/>
        <v>138.71675161141383</v>
      </c>
      <c r="I741" s="82">
        <f t="shared" si="78"/>
        <v>-0.78614861141383585</v>
      </c>
      <c r="J741" s="82">
        <f t="shared" si="79"/>
        <v>0.78614861141383585</v>
      </c>
      <c r="K741" s="82">
        <f t="shared" si="80"/>
        <v>0.61802963922790233</v>
      </c>
      <c r="L741" s="83">
        <f t="shared" si="81"/>
        <v>5.6995952625091906E-3</v>
      </c>
    </row>
    <row r="742" spans="4:12" x14ac:dyDescent="0.3">
      <c r="D742" s="68">
        <v>44536</v>
      </c>
      <c r="E742" s="87">
        <v>140.20802309999999</v>
      </c>
      <c r="F742" s="20">
        <f t="shared" si="82"/>
        <v>137.56339404167073</v>
      </c>
      <c r="G742" s="82">
        <f t="shared" si="83"/>
        <v>-1.1437019798859041</v>
      </c>
      <c r="H742" s="82">
        <f t="shared" si="77"/>
        <v>136.41969206178481</v>
      </c>
      <c r="I742" s="82">
        <f t="shared" si="78"/>
        <v>3.7883310382151762</v>
      </c>
      <c r="J742" s="82">
        <f t="shared" si="79"/>
        <v>3.7883310382151762</v>
      </c>
      <c r="K742" s="82">
        <f t="shared" si="80"/>
        <v>14.351452055104476</v>
      </c>
      <c r="L742" s="83">
        <f t="shared" si="81"/>
        <v>2.7019359908621209E-2</v>
      </c>
    </row>
    <row r="743" spans="4:12" x14ac:dyDescent="0.3">
      <c r="D743" s="68">
        <v>44537</v>
      </c>
      <c r="E743" s="87">
        <v>145.13272090000001</v>
      </c>
      <c r="F743" s="20">
        <f t="shared" si="82"/>
        <v>140.27800107609127</v>
      </c>
      <c r="G743" s="82">
        <f t="shared" si="83"/>
        <v>-0.75787107845525992</v>
      </c>
      <c r="H743" s="82">
        <f t="shared" si="77"/>
        <v>139.52012999763602</v>
      </c>
      <c r="I743" s="82">
        <f t="shared" si="78"/>
        <v>5.6125909023639906</v>
      </c>
      <c r="J743" s="82">
        <f t="shared" si="79"/>
        <v>5.6125909023639906</v>
      </c>
      <c r="K743" s="82">
        <f t="shared" si="80"/>
        <v>31.501176637299036</v>
      </c>
      <c r="L743" s="83">
        <f t="shared" si="81"/>
        <v>3.8672126227352985E-2</v>
      </c>
    </row>
    <row r="744" spans="4:12" x14ac:dyDescent="0.3">
      <c r="D744" s="68">
        <v>44538</v>
      </c>
      <c r="E744" s="87">
        <v>145.21058650000001</v>
      </c>
      <c r="F744" s="20">
        <f t="shared" si="82"/>
        <v>144.54199715723581</v>
      </c>
      <c r="G744" s="82">
        <f t="shared" si="83"/>
        <v>-0.25568436249527982</v>
      </c>
      <c r="H744" s="82">
        <f t="shared" si="77"/>
        <v>144.28631279474052</v>
      </c>
      <c r="I744" s="82">
        <f t="shared" si="78"/>
        <v>0.92427370525948049</v>
      </c>
      <c r="J744" s="82">
        <f t="shared" si="79"/>
        <v>0.92427370525948049</v>
      </c>
      <c r="K744" s="82">
        <f t="shared" si="80"/>
        <v>0.85428188223408907</v>
      </c>
      <c r="L744" s="83">
        <f t="shared" si="81"/>
        <v>6.3650573111587875E-3</v>
      </c>
    </row>
    <row r="745" spans="4:12" x14ac:dyDescent="0.3">
      <c r="D745" s="68">
        <v>44539</v>
      </c>
      <c r="E745" s="87">
        <v>141.83337399999999</v>
      </c>
      <c r="F745" s="20">
        <f t="shared" si="82"/>
        <v>144.33059651000377</v>
      </c>
      <c r="G745" s="82">
        <f t="shared" si="83"/>
        <v>-0.25125599096895579</v>
      </c>
      <c r="H745" s="82">
        <f t="shared" si="77"/>
        <v>144.07934051903482</v>
      </c>
      <c r="I745" s="82">
        <f t="shared" si="78"/>
        <v>-2.2459665190348232</v>
      </c>
      <c r="J745" s="82">
        <f t="shared" si="79"/>
        <v>2.2459665190348232</v>
      </c>
      <c r="K745" s="82">
        <f t="shared" si="80"/>
        <v>5.0443656046254013</v>
      </c>
      <c r="L745" s="83">
        <f t="shared" si="81"/>
        <v>1.5835247062759877E-2</v>
      </c>
    </row>
    <row r="746" spans="4:12" x14ac:dyDescent="0.3">
      <c r="D746" s="68">
        <v>44540</v>
      </c>
      <c r="E746" s="87">
        <v>140.8503876</v>
      </c>
      <c r="F746" s="20">
        <f t="shared" si="82"/>
        <v>141.43577192722483</v>
      </c>
      <c r="G746" s="82">
        <f t="shared" si="83"/>
        <v>-0.51561285014995406</v>
      </c>
      <c r="H746" s="82">
        <f t="shared" si="77"/>
        <v>140.92015907707489</v>
      </c>
      <c r="I746" s="82">
        <f t="shared" si="78"/>
        <v>-6.9771477074880295E-2</v>
      </c>
      <c r="J746" s="82">
        <f t="shared" si="79"/>
        <v>6.9771477074880295E-2</v>
      </c>
      <c r="K746" s="82">
        <f t="shared" si="80"/>
        <v>4.8680590132105465E-3</v>
      </c>
      <c r="L746" s="83">
        <f t="shared" si="81"/>
        <v>4.9535878646655778E-4</v>
      </c>
    </row>
    <row r="747" spans="4:12" x14ac:dyDescent="0.3">
      <c r="D747" s="68">
        <v>44543</v>
      </c>
      <c r="E747" s="87">
        <v>138.67027279999999</v>
      </c>
      <c r="F747" s="20">
        <f t="shared" si="82"/>
        <v>140.00187435988005</v>
      </c>
      <c r="G747" s="82">
        <f t="shared" si="83"/>
        <v>-0.60744132186943722</v>
      </c>
      <c r="H747" s="82">
        <f t="shared" si="77"/>
        <v>139.39443303801062</v>
      </c>
      <c r="I747" s="82">
        <f t="shared" si="78"/>
        <v>-0.72416023801062579</v>
      </c>
      <c r="J747" s="82">
        <f t="shared" si="79"/>
        <v>0.72416023801062579</v>
      </c>
      <c r="K747" s="82">
        <f t="shared" si="80"/>
        <v>0.52440805031560622</v>
      </c>
      <c r="L747" s="83">
        <f t="shared" si="81"/>
        <v>5.2221736020888962E-3</v>
      </c>
    </row>
    <row r="748" spans="4:12" x14ac:dyDescent="0.3">
      <c r="D748" s="68">
        <v>44544</v>
      </c>
      <c r="E748" s="87">
        <v>136.25657649999999</v>
      </c>
      <c r="F748" s="20">
        <f t="shared" si="82"/>
        <v>137.70158048250445</v>
      </c>
      <c r="G748" s="82">
        <f t="shared" si="83"/>
        <v>-0.77672657742005291</v>
      </c>
      <c r="H748" s="82">
        <f t="shared" si="77"/>
        <v>136.9248539050844</v>
      </c>
      <c r="I748" s="82">
        <f t="shared" si="78"/>
        <v>-0.66827740508441025</v>
      </c>
      <c r="J748" s="82">
        <f t="shared" si="79"/>
        <v>0.66827740508441025</v>
      </c>
      <c r="K748" s="82">
        <f t="shared" si="80"/>
        <v>0.44659469014635295</v>
      </c>
      <c r="L748" s="83">
        <f t="shared" si="81"/>
        <v>4.9045515618426705E-3</v>
      </c>
    </row>
    <row r="749" spans="4:12" x14ac:dyDescent="0.3">
      <c r="D749" s="68">
        <v>44545</v>
      </c>
      <c r="E749" s="87">
        <v>139.2736969</v>
      </c>
      <c r="F749" s="20">
        <f t="shared" si="82"/>
        <v>136.23861931806397</v>
      </c>
      <c r="G749" s="82">
        <f t="shared" si="83"/>
        <v>-0.84535003612209625</v>
      </c>
      <c r="H749" s="82">
        <f t="shared" si="77"/>
        <v>135.39326928194188</v>
      </c>
      <c r="I749" s="82">
        <f t="shared" si="78"/>
        <v>3.8804276180581212</v>
      </c>
      <c r="J749" s="82">
        <f t="shared" si="79"/>
        <v>3.8804276180581212</v>
      </c>
      <c r="K749" s="82">
        <f t="shared" si="80"/>
        <v>15.057718498988224</v>
      </c>
      <c r="L749" s="83">
        <f t="shared" si="81"/>
        <v>2.7861884220997661E-2</v>
      </c>
    </row>
    <row r="750" spans="4:12" x14ac:dyDescent="0.3">
      <c r="D750" s="68">
        <v>44546</v>
      </c>
      <c r="E750" s="87">
        <v>137.7846222</v>
      </c>
      <c r="F750" s="20">
        <f t="shared" si="82"/>
        <v>138.29960193110236</v>
      </c>
      <c r="G750" s="82">
        <f t="shared" si="83"/>
        <v>-0.55471677120604757</v>
      </c>
      <c r="H750" s="82">
        <f t="shared" si="77"/>
        <v>137.74488515989631</v>
      </c>
      <c r="I750" s="82">
        <f t="shared" si="78"/>
        <v>3.9737040103688059E-2</v>
      </c>
      <c r="J750" s="82">
        <f t="shared" si="79"/>
        <v>3.9737040103688059E-2</v>
      </c>
      <c r="K750" s="82">
        <f t="shared" si="80"/>
        <v>1.5790323562021131E-3</v>
      </c>
      <c r="L750" s="83">
        <f t="shared" si="81"/>
        <v>2.8839967384755116E-4</v>
      </c>
    </row>
    <row r="751" spans="4:12" x14ac:dyDescent="0.3">
      <c r="D751" s="68">
        <v>44547</v>
      </c>
      <c r="E751" s="87">
        <v>137.15199279999999</v>
      </c>
      <c r="F751" s="20">
        <f t="shared" si="82"/>
        <v>137.21432290303517</v>
      </c>
      <c r="G751" s="82">
        <f t="shared" si="83"/>
        <v>-0.60777299689216191</v>
      </c>
      <c r="H751" s="82">
        <f t="shared" si="77"/>
        <v>136.60654990614302</v>
      </c>
      <c r="I751" s="82">
        <f t="shared" si="78"/>
        <v>0.54544289385697198</v>
      </c>
      <c r="J751" s="82">
        <f t="shared" si="79"/>
        <v>0.54544289385697198</v>
      </c>
      <c r="K751" s="82">
        <f t="shared" si="80"/>
        <v>0.29750795045906797</v>
      </c>
      <c r="L751" s="83">
        <f t="shared" si="81"/>
        <v>3.9769228483056505E-3</v>
      </c>
    </row>
    <row r="752" spans="4:12" x14ac:dyDescent="0.3">
      <c r="D752" s="68">
        <v>44550</v>
      </c>
      <c r="E752" s="87">
        <v>135.50717159999999</v>
      </c>
      <c r="F752" s="20">
        <f t="shared" si="82"/>
        <v>136.33681016248627</v>
      </c>
      <c r="G752" s="82">
        <f t="shared" si="83"/>
        <v>-0.63474697125783519</v>
      </c>
      <c r="H752" s="82">
        <f t="shared" si="77"/>
        <v>135.70206319122843</v>
      </c>
      <c r="I752" s="82">
        <f t="shared" si="78"/>
        <v>-0.19489159122844057</v>
      </c>
      <c r="J752" s="82">
        <f t="shared" si="79"/>
        <v>0.19489159122844057</v>
      </c>
      <c r="K752" s="82">
        <f t="shared" si="80"/>
        <v>3.7982732331553574E-2</v>
      </c>
      <c r="L752" s="83">
        <f t="shared" si="81"/>
        <v>1.4382382048659082E-3</v>
      </c>
    </row>
    <row r="753" spans="4:12" x14ac:dyDescent="0.3">
      <c r="D753" s="68">
        <v>44551</v>
      </c>
      <c r="E753" s="87">
        <v>136.188446</v>
      </c>
      <c r="F753" s="20">
        <f t="shared" si="82"/>
        <v>135.13562890299372</v>
      </c>
      <c r="G753" s="82">
        <f t="shared" si="83"/>
        <v>-0.69139040008130748</v>
      </c>
      <c r="H753" s="82">
        <f t="shared" si="77"/>
        <v>134.44423850291241</v>
      </c>
      <c r="I753" s="82">
        <f t="shared" si="78"/>
        <v>1.7442074970875865</v>
      </c>
      <c r="J753" s="82">
        <f t="shared" si="79"/>
        <v>1.7442074970875865</v>
      </c>
      <c r="K753" s="82">
        <f t="shared" si="80"/>
        <v>3.0422597928965431</v>
      </c>
      <c r="L753" s="83">
        <f t="shared" si="81"/>
        <v>1.2807308904072424E-2</v>
      </c>
    </row>
    <row r="754" spans="4:12" x14ac:dyDescent="0.3">
      <c r="D754" s="68">
        <v>44552</v>
      </c>
      <c r="E754" s="87">
        <v>137.72621150000001</v>
      </c>
      <c r="F754" s="20">
        <f t="shared" si="82"/>
        <v>135.94288677993498</v>
      </c>
      <c r="G754" s="82">
        <f t="shared" si="83"/>
        <v>-0.5415255723790503</v>
      </c>
      <c r="H754" s="82">
        <f t="shared" si="77"/>
        <v>135.40136120755594</v>
      </c>
      <c r="I754" s="82">
        <f t="shared" si="78"/>
        <v>2.3248502924440686</v>
      </c>
      <c r="J754" s="82">
        <f t="shared" si="79"/>
        <v>2.3248502924440686</v>
      </c>
      <c r="K754" s="82">
        <f t="shared" si="80"/>
        <v>5.4049288822772716</v>
      </c>
      <c r="L754" s="83">
        <f t="shared" si="81"/>
        <v>1.688023120017404E-2</v>
      </c>
    </row>
    <row r="755" spans="4:12" x14ac:dyDescent="0.3">
      <c r="D755" s="68">
        <v>44553</v>
      </c>
      <c r="E755" s="87">
        <v>138.46591190000001</v>
      </c>
      <c r="F755" s="20">
        <f t="shared" si="82"/>
        <v>137.44093112209677</v>
      </c>
      <c r="G755" s="82">
        <f t="shared" si="83"/>
        <v>-0.33756858092496622</v>
      </c>
      <c r="H755" s="82">
        <f t="shared" si="77"/>
        <v>137.1033625411718</v>
      </c>
      <c r="I755" s="82">
        <f t="shared" si="78"/>
        <v>1.362549358828204</v>
      </c>
      <c r="J755" s="82">
        <f t="shared" si="79"/>
        <v>1.362549358828204</v>
      </c>
      <c r="K755" s="82">
        <f t="shared" si="80"/>
        <v>1.8565407552431499</v>
      </c>
      <c r="L755" s="83">
        <f t="shared" si="81"/>
        <v>9.8403234422941317E-3</v>
      </c>
    </row>
    <row r="756" spans="4:12" x14ac:dyDescent="0.3">
      <c r="D756" s="68">
        <v>44557</v>
      </c>
      <c r="E756" s="87">
        <v>140.01338200000001</v>
      </c>
      <c r="F756" s="20">
        <f t="shared" si="82"/>
        <v>138.50535105526004</v>
      </c>
      <c r="G756" s="82">
        <f t="shared" si="83"/>
        <v>-0.19736972951614312</v>
      </c>
      <c r="H756" s="82">
        <f t="shared" si="77"/>
        <v>138.3079813257439</v>
      </c>
      <c r="I756" s="82">
        <f t="shared" si="78"/>
        <v>1.7054006742561114</v>
      </c>
      <c r="J756" s="82">
        <f t="shared" si="79"/>
        <v>1.7054006742561114</v>
      </c>
      <c r="K756" s="82">
        <f t="shared" si="80"/>
        <v>2.9083914597531995</v>
      </c>
      <c r="L756" s="83">
        <f t="shared" si="81"/>
        <v>1.2180269127818878E-2</v>
      </c>
    </row>
    <row r="757" spans="4:12" x14ac:dyDescent="0.3">
      <c r="D757" s="68">
        <v>44558</v>
      </c>
      <c r="E757" s="87">
        <v>139.88685609999999</v>
      </c>
      <c r="F757" s="20">
        <f t="shared" si="82"/>
        <v>139.8301810363871</v>
      </c>
      <c r="G757" s="82">
        <f t="shared" si="83"/>
        <v>-4.514975845182212E-2</v>
      </c>
      <c r="H757" s="82">
        <f t="shared" si="77"/>
        <v>139.78503127793527</v>
      </c>
      <c r="I757" s="82">
        <f t="shared" si="78"/>
        <v>0.10182482206471377</v>
      </c>
      <c r="J757" s="82">
        <f t="shared" si="79"/>
        <v>0.10182482206471377</v>
      </c>
      <c r="K757" s="82">
        <f t="shared" si="80"/>
        <v>1.0368294388510621E-2</v>
      </c>
      <c r="L757" s="83">
        <f t="shared" si="81"/>
        <v>7.2790843188242748E-4</v>
      </c>
    </row>
    <row r="758" spans="4:12" x14ac:dyDescent="0.3">
      <c r="D758" s="68">
        <v>44559</v>
      </c>
      <c r="E758" s="87">
        <v>140.34426880000001</v>
      </c>
      <c r="F758" s="20">
        <f t="shared" si="82"/>
        <v>139.94221883323854</v>
      </c>
      <c r="G758" s="82">
        <f t="shared" si="83"/>
        <v>-2.9431002921496006E-2</v>
      </c>
      <c r="H758" s="82">
        <f t="shared" si="77"/>
        <v>139.91278783031706</v>
      </c>
      <c r="I758" s="82">
        <f t="shared" si="78"/>
        <v>0.43148096968295135</v>
      </c>
      <c r="J758" s="82">
        <f t="shared" si="79"/>
        <v>0.43148096968295135</v>
      </c>
      <c r="K758" s="82">
        <f t="shared" si="80"/>
        <v>0.18617582719853998</v>
      </c>
      <c r="L758" s="83">
        <f t="shared" si="81"/>
        <v>3.0744466686975346E-3</v>
      </c>
    </row>
    <row r="759" spans="4:12" x14ac:dyDescent="0.3">
      <c r="D759" s="68">
        <v>44560</v>
      </c>
      <c r="E759" s="87">
        <v>139.19584660000001</v>
      </c>
      <c r="F759" s="20">
        <f t="shared" si="82"/>
        <v>140.09103955766284</v>
      </c>
      <c r="G759" s="82">
        <f t="shared" si="83"/>
        <v>-1.1605830186916688E-2</v>
      </c>
      <c r="H759" s="82">
        <f t="shared" si="77"/>
        <v>140.07943372747593</v>
      </c>
      <c r="I759" s="82">
        <f t="shared" si="78"/>
        <v>-0.88358712747591994</v>
      </c>
      <c r="J759" s="82">
        <f t="shared" si="79"/>
        <v>0.88358712747591994</v>
      </c>
      <c r="K759" s="82">
        <f t="shared" si="80"/>
        <v>0.78072621184114754</v>
      </c>
      <c r="L759" s="83">
        <f t="shared" si="81"/>
        <v>6.3477980777331602E-3</v>
      </c>
    </row>
    <row r="760" spans="4:12" x14ac:dyDescent="0.3">
      <c r="D760" s="68">
        <v>44561</v>
      </c>
      <c r="E760" s="87">
        <v>140.1496277</v>
      </c>
      <c r="F760" s="20">
        <f t="shared" si="82"/>
        <v>139.37731815585047</v>
      </c>
      <c r="G760" s="82">
        <f t="shared" si="83"/>
        <v>-8.1817387349461451E-2</v>
      </c>
      <c r="H760" s="82">
        <f t="shared" si="77"/>
        <v>139.295500768501</v>
      </c>
      <c r="I760" s="82">
        <f t="shared" si="78"/>
        <v>0.8541269314989961</v>
      </c>
      <c r="J760" s="82">
        <f t="shared" si="79"/>
        <v>0.8541269314989961</v>
      </c>
      <c r="K760" s="82">
        <f t="shared" si="80"/>
        <v>0.72953281511189083</v>
      </c>
      <c r="L760" s="83">
        <f t="shared" si="81"/>
        <v>6.0943931533468934E-3</v>
      </c>
    </row>
    <row r="761" spans="4:12" x14ac:dyDescent="0.3">
      <c r="D761" s="68">
        <v>44564</v>
      </c>
      <c r="E761" s="87">
        <v>143.21540830000001</v>
      </c>
      <c r="F761" s="20">
        <f t="shared" si="82"/>
        <v>140.69732991012043</v>
      </c>
      <c r="G761" s="82">
        <f t="shared" si="83"/>
        <v>5.8365526812480292E-2</v>
      </c>
      <c r="H761" s="82">
        <f t="shared" si="77"/>
        <v>140.75569543693291</v>
      </c>
      <c r="I761" s="82">
        <f t="shared" si="78"/>
        <v>2.4597128630670966</v>
      </c>
      <c r="J761" s="82">
        <f t="shared" si="79"/>
        <v>2.4597128630670966</v>
      </c>
      <c r="K761" s="82">
        <f t="shared" si="80"/>
        <v>6.050187368737733</v>
      </c>
      <c r="L761" s="83">
        <f t="shared" si="81"/>
        <v>1.7174917784786265E-2</v>
      </c>
    </row>
    <row r="762" spans="4:12" x14ac:dyDescent="0.3">
      <c r="D762" s="68">
        <v>44565</v>
      </c>
      <c r="E762" s="87">
        <v>142.14480589999999</v>
      </c>
      <c r="F762" s="20">
        <f t="shared" si="82"/>
        <v>143.04798024144998</v>
      </c>
      <c r="G762" s="82">
        <f t="shared" si="83"/>
        <v>0.28759400726418693</v>
      </c>
      <c r="H762" s="82">
        <f t="shared" si="77"/>
        <v>143.33557424871415</v>
      </c>
      <c r="I762" s="82">
        <f t="shared" si="78"/>
        <v>-1.1907683487141583</v>
      </c>
      <c r="J762" s="82">
        <f t="shared" si="79"/>
        <v>1.1907683487141583</v>
      </c>
      <c r="K762" s="82">
        <f t="shared" si="80"/>
        <v>1.4179292602994433</v>
      </c>
      <c r="L762" s="83">
        <f t="shared" si="81"/>
        <v>8.377149915360772E-3</v>
      </c>
    </row>
    <row r="763" spans="4:12" x14ac:dyDescent="0.3">
      <c r="D763" s="68">
        <v>44566</v>
      </c>
      <c r="E763" s="87">
        <v>141.40512079999999</v>
      </c>
      <c r="F763" s="20">
        <f t="shared" si="82"/>
        <v>142.22694408581134</v>
      </c>
      <c r="G763" s="82">
        <f t="shared" si="83"/>
        <v>0.17673099097390449</v>
      </c>
      <c r="H763" s="82">
        <f t="shared" si="77"/>
        <v>142.40367507678525</v>
      </c>
      <c r="I763" s="82">
        <f t="shared" si="78"/>
        <v>-0.99855427678525643</v>
      </c>
      <c r="J763" s="82">
        <f t="shared" si="79"/>
        <v>0.99855427678525643</v>
      </c>
      <c r="K763" s="82">
        <f t="shared" si="80"/>
        <v>0.99711064368612656</v>
      </c>
      <c r="L763" s="83">
        <f t="shared" si="81"/>
        <v>7.0616556963137679E-3</v>
      </c>
    </row>
    <row r="764" spans="4:12" x14ac:dyDescent="0.3">
      <c r="D764" s="68">
        <v>44567</v>
      </c>
      <c r="E764" s="87">
        <v>139.10824579999999</v>
      </c>
      <c r="F764" s="20">
        <f t="shared" si="82"/>
        <v>141.08713059277912</v>
      </c>
      <c r="G764" s="82">
        <f t="shared" si="83"/>
        <v>4.5076542573291883E-2</v>
      </c>
      <c r="H764" s="82">
        <f t="shared" si="77"/>
        <v>141.13220713535242</v>
      </c>
      <c r="I764" s="82">
        <f t="shared" si="78"/>
        <v>-2.0239613353524248</v>
      </c>
      <c r="J764" s="82">
        <f t="shared" si="79"/>
        <v>2.0239613353524248</v>
      </c>
      <c r="K764" s="82">
        <f t="shared" si="80"/>
        <v>4.0964194870015707</v>
      </c>
      <c r="L764" s="83">
        <f t="shared" si="81"/>
        <v>1.4549542507079943E-2</v>
      </c>
    </row>
    <row r="765" spans="4:12" x14ac:dyDescent="0.3">
      <c r="D765" s="68">
        <v>44568</v>
      </c>
      <c r="E765" s="87">
        <v>137.06439209999999</v>
      </c>
      <c r="F765" s="20">
        <f t="shared" si="82"/>
        <v>138.73553629405865</v>
      </c>
      <c r="G765" s="82">
        <f t="shared" si="83"/>
        <v>-0.19459054155608441</v>
      </c>
      <c r="H765" s="82">
        <f t="shared" si="77"/>
        <v>138.54094575250255</v>
      </c>
      <c r="I765" s="82">
        <f t="shared" si="78"/>
        <v>-1.4765536525025595</v>
      </c>
      <c r="J765" s="82">
        <f t="shared" si="79"/>
        <v>1.4765536525025595</v>
      </c>
      <c r="K765" s="82">
        <f t="shared" si="80"/>
        <v>2.1802106887186494</v>
      </c>
      <c r="L765" s="83">
        <f t="shared" si="81"/>
        <v>1.0772700552491341E-2</v>
      </c>
    </row>
    <row r="766" spans="4:12" x14ac:dyDescent="0.3">
      <c r="D766" s="68">
        <v>44571</v>
      </c>
      <c r="E766" s="87">
        <v>137.61914060000001</v>
      </c>
      <c r="F766" s="20">
        <f t="shared" si="82"/>
        <v>137.01966936675512</v>
      </c>
      <c r="G766" s="82">
        <f t="shared" si="83"/>
        <v>-0.34671818013082828</v>
      </c>
      <c r="H766" s="82">
        <f t="shared" si="77"/>
        <v>136.67295118662429</v>
      </c>
      <c r="I766" s="82">
        <f t="shared" si="78"/>
        <v>0.94618941337571982</v>
      </c>
      <c r="J766" s="82">
        <f t="shared" si="79"/>
        <v>0.94618941337571982</v>
      </c>
      <c r="K766" s="82">
        <f t="shared" si="80"/>
        <v>0.89527440598428876</v>
      </c>
      <c r="L766" s="83">
        <f t="shared" si="81"/>
        <v>6.8754201577663375E-3</v>
      </c>
    </row>
    <row r="767" spans="4:12" x14ac:dyDescent="0.3">
      <c r="D767" s="68">
        <v>44572</v>
      </c>
      <c r="E767" s="87">
        <v>141.7749786</v>
      </c>
      <c r="F767" s="20">
        <f t="shared" si="82"/>
        <v>138.17293365589535</v>
      </c>
      <c r="G767" s="82">
        <f t="shared" si="83"/>
        <v>-0.19671993320372297</v>
      </c>
      <c r="H767" s="82">
        <f t="shared" si="77"/>
        <v>137.97621372269163</v>
      </c>
      <c r="I767" s="82">
        <f t="shared" si="78"/>
        <v>3.798764877308372</v>
      </c>
      <c r="J767" s="82">
        <f t="shared" si="79"/>
        <v>3.798764877308372</v>
      </c>
      <c r="K767" s="82">
        <f t="shared" si="80"/>
        <v>14.43061459307169</v>
      </c>
      <c r="L767" s="83">
        <f t="shared" si="81"/>
        <v>2.679432516809685E-2</v>
      </c>
    </row>
    <row r="768" spans="4:12" x14ac:dyDescent="0.3">
      <c r="D768" s="68">
        <v>44573</v>
      </c>
      <c r="E768" s="87">
        <v>141.6873932</v>
      </c>
      <c r="F768" s="20">
        <f t="shared" si="82"/>
        <v>141.60008557343701</v>
      </c>
      <c r="G768" s="82">
        <f t="shared" si="83"/>
        <v>0.16566725187081574</v>
      </c>
      <c r="H768" s="82">
        <f t="shared" si="77"/>
        <v>141.76575282530783</v>
      </c>
      <c r="I768" s="82">
        <f t="shared" si="78"/>
        <v>-7.8359625307825809E-2</v>
      </c>
      <c r="J768" s="82">
        <f t="shared" si="79"/>
        <v>7.8359625307825809E-2</v>
      </c>
      <c r="K768" s="82">
        <f t="shared" si="80"/>
        <v>6.1402308783828552E-3</v>
      </c>
      <c r="L768" s="83">
        <f t="shared" si="81"/>
        <v>5.5304585353770064E-4</v>
      </c>
    </row>
    <row r="769" spans="4:12" x14ac:dyDescent="0.3">
      <c r="D769" s="68">
        <v>44574</v>
      </c>
      <c r="E769" s="87">
        <v>141.7360535</v>
      </c>
      <c r="F769" s="20">
        <f t="shared" si="82"/>
        <v>141.82965906149667</v>
      </c>
      <c r="G769" s="82">
        <f t="shared" si="83"/>
        <v>0.17205787548969986</v>
      </c>
      <c r="H769" s="82">
        <f t="shared" ref="H769:H832" si="84">F769+G769</f>
        <v>142.00171693698638</v>
      </c>
      <c r="I769" s="82">
        <f t="shared" si="78"/>
        <v>-0.26566343698638661</v>
      </c>
      <c r="J769" s="82">
        <f t="shared" si="79"/>
        <v>0.26566343698638661</v>
      </c>
      <c r="K769" s="82">
        <f t="shared" si="80"/>
        <v>7.0577061751419812E-2</v>
      </c>
      <c r="L769" s="83">
        <f t="shared" si="81"/>
        <v>1.8743532815127142E-3</v>
      </c>
    </row>
    <row r="770" spans="4:12" x14ac:dyDescent="0.3">
      <c r="D770" s="68">
        <v>44575</v>
      </c>
      <c r="E770" s="87">
        <v>141.2688751</v>
      </c>
      <c r="F770" s="20">
        <f t="shared" si="82"/>
        <v>141.78026412039176</v>
      </c>
      <c r="G770" s="82">
        <f t="shared" si="83"/>
        <v>0.14991259383023917</v>
      </c>
      <c r="H770" s="82">
        <f t="shared" si="84"/>
        <v>141.930176714222</v>
      </c>
      <c r="I770" s="82">
        <f t="shared" si="78"/>
        <v>-0.66130161422199762</v>
      </c>
      <c r="J770" s="82">
        <f t="shared" si="79"/>
        <v>0.66130161422199762</v>
      </c>
      <c r="K770" s="82">
        <f t="shared" si="80"/>
        <v>0.43731982497261979</v>
      </c>
      <c r="L770" s="83">
        <f t="shared" si="81"/>
        <v>4.6811558013319073E-3</v>
      </c>
    </row>
    <row r="771" spans="4:12" x14ac:dyDescent="0.3">
      <c r="D771" s="68">
        <v>44579</v>
      </c>
      <c r="E771" s="87">
        <v>140.32481379999999</v>
      </c>
      <c r="F771" s="20">
        <f t="shared" si="82"/>
        <v>141.1999929150642</v>
      </c>
      <c r="G771" s="82">
        <f t="shared" si="83"/>
        <v>7.689421391445897E-2</v>
      </c>
      <c r="H771" s="82">
        <f t="shared" si="84"/>
        <v>141.27688712897867</v>
      </c>
      <c r="I771" s="82">
        <f t="shared" si="78"/>
        <v>-0.95207332897868469</v>
      </c>
      <c r="J771" s="82">
        <f t="shared" si="79"/>
        <v>0.95207332897868469</v>
      </c>
      <c r="K771" s="82">
        <f t="shared" si="80"/>
        <v>0.90644362375255472</v>
      </c>
      <c r="L771" s="83">
        <f t="shared" si="81"/>
        <v>6.7847824144319996E-3</v>
      </c>
    </row>
    <row r="772" spans="4:12" x14ac:dyDescent="0.3">
      <c r="D772" s="68">
        <v>44580</v>
      </c>
      <c r="E772" s="87">
        <v>140.25669859999999</v>
      </c>
      <c r="F772" s="20">
        <f t="shared" si="82"/>
        <v>140.37270613113157</v>
      </c>
      <c r="G772" s="82">
        <f t="shared" si="83"/>
        <v>-1.3523885870250454E-2</v>
      </c>
      <c r="H772" s="82">
        <f t="shared" si="84"/>
        <v>140.35918224526131</v>
      </c>
      <c r="I772" s="82">
        <f t="shared" ref="I772:I835" si="85">E772-H772</f>
        <v>-0.10248364526131581</v>
      </c>
      <c r="J772" s="82">
        <f t="shared" ref="J772:J835" si="86">ABS(I772)</f>
        <v>0.10248364526131581</v>
      </c>
      <c r="K772" s="82">
        <f t="shared" ref="K772:K835" si="87">I772^2</f>
        <v>1.050289754604722E-2</v>
      </c>
      <c r="L772" s="83">
        <f t="shared" ref="L772:L835" si="88">J772/E772</f>
        <v>7.3068627940252849E-4</v>
      </c>
    </row>
    <row r="773" spans="4:12" x14ac:dyDescent="0.3">
      <c r="D773" s="68">
        <v>44581</v>
      </c>
      <c r="E773" s="87">
        <v>140.06205750000001</v>
      </c>
      <c r="F773" s="20">
        <f t="shared" ref="F773:F836" si="89">alpha*(E773)+(1-alpha)*(E772+G772)</f>
        <v>140.20695127130381</v>
      </c>
      <c r="G773" s="82">
        <f t="shared" ref="G773:G836" si="90">beta*(F773-F772)+(1-beta)*G772</f>
        <v>-2.8746983266001128E-2</v>
      </c>
      <c r="H773" s="82">
        <f t="shared" si="84"/>
        <v>140.17820428803782</v>
      </c>
      <c r="I773" s="82">
        <f t="shared" si="85"/>
        <v>-0.11614678803780976</v>
      </c>
      <c r="J773" s="82">
        <f t="shared" si="86"/>
        <v>0.11614678803780976</v>
      </c>
      <c r="K773" s="82">
        <f t="shared" si="87"/>
        <v>1.3490076371499907E-2</v>
      </c>
      <c r="L773" s="83">
        <f t="shared" si="88"/>
        <v>8.2925233365081579E-4</v>
      </c>
    </row>
    <row r="774" spans="4:12" x14ac:dyDescent="0.3">
      <c r="D774" s="68">
        <v>44582</v>
      </c>
      <c r="E774" s="87">
        <v>137.6678162</v>
      </c>
      <c r="F774" s="20">
        <f t="shared" si="89"/>
        <v>139.56021165338723</v>
      </c>
      <c r="G774" s="82">
        <f t="shared" si="90"/>
        <v>-9.0546246731059044E-2</v>
      </c>
      <c r="H774" s="82">
        <f t="shared" si="84"/>
        <v>139.46966540665616</v>
      </c>
      <c r="I774" s="82">
        <f t="shared" si="85"/>
        <v>-1.8018492066561578</v>
      </c>
      <c r="J774" s="82">
        <f t="shared" si="86"/>
        <v>1.8018492066561578</v>
      </c>
      <c r="K774" s="82">
        <f t="shared" si="87"/>
        <v>3.246660563527425</v>
      </c>
      <c r="L774" s="83">
        <f t="shared" si="88"/>
        <v>1.3088383736969293E-2</v>
      </c>
    </row>
    <row r="775" spans="4:12" x14ac:dyDescent="0.3">
      <c r="D775" s="68">
        <v>44585</v>
      </c>
      <c r="E775" s="87">
        <v>136.00353999999999</v>
      </c>
      <c r="F775" s="20">
        <f t="shared" si="89"/>
        <v>137.26252396261515</v>
      </c>
      <c r="G775" s="82">
        <f t="shared" si="90"/>
        <v>-0.31126039113516107</v>
      </c>
      <c r="H775" s="82">
        <f t="shared" si="84"/>
        <v>136.95126357147998</v>
      </c>
      <c r="I775" s="82">
        <f t="shared" si="85"/>
        <v>-0.94772357147999742</v>
      </c>
      <c r="J775" s="82">
        <f t="shared" si="86"/>
        <v>0.94772357147999742</v>
      </c>
      <c r="K775" s="82">
        <f t="shared" si="87"/>
        <v>0.89817996793880173</v>
      </c>
      <c r="L775" s="83">
        <f t="shared" si="88"/>
        <v>6.9683742899633166E-3</v>
      </c>
    </row>
    <row r="776" spans="4:12" x14ac:dyDescent="0.3">
      <c r="D776" s="68">
        <v>44586</v>
      </c>
      <c r="E776" s="87">
        <v>132.08129880000001</v>
      </c>
      <c r="F776" s="20">
        <f t="shared" si="89"/>
        <v>134.97008344709187</v>
      </c>
      <c r="G776" s="82">
        <f t="shared" si="90"/>
        <v>-0.50937840357397324</v>
      </c>
      <c r="H776" s="82">
        <f t="shared" si="84"/>
        <v>134.46070504351789</v>
      </c>
      <c r="I776" s="82">
        <f t="shared" si="85"/>
        <v>-2.3794062435178773</v>
      </c>
      <c r="J776" s="82">
        <f t="shared" si="86"/>
        <v>2.3794062435178773</v>
      </c>
      <c r="K776" s="82">
        <f t="shared" si="87"/>
        <v>5.6615740716918559</v>
      </c>
      <c r="L776" s="83">
        <f t="shared" si="88"/>
        <v>1.8014709615483255E-2</v>
      </c>
    </row>
    <row r="777" spans="4:12" x14ac:dyDescent="0.3">
      <c r="D777" s="68">
        <v>44587</v>
      </c>
      <c r="E777" s="87">
        <v>132.80151369999999</v>
      </c>
      <c r="F777" s="20">
        <f t="shared" si="89"/>
        <v>131.81783905714082</v>
      </c>
      <c r="G777" s="82">
        <f t="shared" si="90"/>
        <v>-0.77366500221168111</v>
      </c>
      <c r="H777" s="82">
        <f t="shared" si="84"/>
        <v>131.04417405492913</v>
      </c>
      <c r="I777" s="82">
        <f t="shared" si="85"/>
        <v>1.7573396450708572</v>
      </c>
      <c r="J777" s="82">
        <f t="shared" si="86"/>
        <v>1.7573396450708572</v>
      </c>
      <c r="K777" s="82">
        <f t="shared" si="87"/>
        <v>3.0882426281377664</v>
      </c>
      <c r="L777" s="83">
        <f t="shared" si="88"/>
        <v>1.3232828422729472E-2</v>
      </c>
    </row>
    <row r="778" spans="4:12" x14ac:dyDescent="0.3">
      <c r="D778" s="68">
        <v>44588</v>
      </c>
      <c r="E778" s="87">
        <v>131.31240840000001</v>
      </c>
      <c r="F778" s="20">
        <f t="shared" si="89"/>
        <v>131.88476063823066</v>
      </c>
      <c r="G778" s="82">
        <f t="shared" si="90"/>
        <v>-0.68960634388152864</v>
      </c>
      <c r="H778" s="82">
        <f t="shared" si="84"/>
        <v>131.19515429434912</v>
      </c>
      <c r="I778" s="82">
        <f t="shared" si="85"/>
        <v>0.11725410565088623</v>
      </c>
      <c r="J778" s="82">
        <f t="shared" si="86"/>
        <v>0.11725410565088623</v>
      </c>
      <c r="K778" s="82">
        <f t="shared" si="87"/>
        <v>1.3748525291989191E-2</v>
      </c>
      <c r="L778" s="83">
        <f t="shared" si="88"/>
        <v>8.9294002813283422E-4</v>
      </c>
    </row>
    <row r="779" spans="4:12" x14ac:dyDescent="0.3">
      <c r="D779" s="68">
        <v>44589</v>
      </c>
      <c r="E779" s="87">
        <v>128.92793270000001</v>
      </c>
      <c r="F779" s="20">
        <f t="shared" si="89"/>
        <v>130.28382818489479</v>
      </c>
      <c r="G779" s="82">
        <f t="shared" si="90"/>
        <v>-0.78073895482696309</v>
      </c>
      <c r="H779" s="82">
        <f t="shared" si="84"/>
        <v>129.50308923006781</v>
      </c>
      <c r="I779" s="82">
        <f t="shared" si="85"/>
        <v>-0.57515653006780099</v>
      </c>
      <c r="J779" s="82">
        <f t="shared" si="86"/>
        <v>0.57515653006780099</v>
      </c>
      <c r="K779" s="82">
        <f t="shared" si="87"/>
        <v>0.33080503407963324</v>
      </c>
      <c r="L779" s="83">
        <f t="shared" si="88"/>
        <v>4.4610699793513472E-3</v>
      </c>
    </row>
    <row r="780" spans="4:12" x14ac:dyDescent="0.3">
      <c r="D780" s="68">
        <v>44592</v>
      </c>
      <c r="E780" s="87">
        <v>132.87936400000001</v>
      </c>
      <c r="F780" s="20">
        <f t="shared" si="89"/>
        <v>129.09362779613843</v>
      </c>
      <c r="G780" s="82">
        <f t="shared" si="90"/>
        <v>-0.8216850982199021</v>
      </c>
      <c r="H780" s="82">
        <f t="shared" si="84"/>
        <v>128.27194269791852</v>
      </c>
      <c r="I780" s="82">
        <f t="shared" si="85"/>
        <v>4.6074213020814909</v>
      </c>
      <c r="J780" s="82">
        <f t="shared" si="86"/>
        <v>4.6074213020814909</v>
      </c>
      <c r="K780" s="82">
        <f t="shared" si="87"/>
        <v>21.2283310548743</v>
      </c>
      <c r="L780" s="83">
        <f t="shared" si="88"/>
        <v>3.4673715792931478E-2</v>
      </c>
    </row>
    <row r="781" spans="4:12" x14ac:dyDescent="0.3">
      <c r="D781" s="68">
        <v>44593</v>
      </c>
      <c r="E781" s="87">
        <v>134.21272279999999</v>
      </c>
      <c r="F781" s="20">
        <f t="shared" si="89"/>
        <v>132.48868768142407</v>
      </c>
      <c r="G781" s="82">
        <f t="shared" si="90"/>
        <v>-0.40001059986934856</v>
      </c>
      <c r="H781" s="82">
        <f t="shared" si="84"/>
        <v>132.08867708155472</v>
      </c>
      <c r="I781" s="82">
        <f t="shared" si="85"/>
        <v>2.1240457184452737</v>
      </c>
      <c r="J781" s="82">
        <f t="shared" si="86"/>
        <v>2.1240457184452737</v>
      </c>
      <c r="K781" s="82">
        <f t="shared" si="87"/>
        <v>4.5115702140456992</v>
      </c>
      <c r="L781" s="83">
        <f t="shared" si="88"/>
        <v>1.5825963993074385E-2</v>
      </c>
    </row>
    <row r="782" spans="4:12" x14ac:dyDescent="0.3">
      <c r="D782" s="68">
        <v>44594</v>
      </c>
      <c r="E782" s="87">
        <v>136.5388336</v>
      </c>
      <c r="F782" s="20">
        <f t="shared" si="89"/>
        <v>134.35793648010451</v>
      </c>
      <c r="G782" s="82">
        <f t="shared" si="90"/>
        <v>-0.17308466001436917</v>
      </c>
      <c r="H782" s="82">
        <f t="shared" si="84"/>
        <v>134.18485182009013</v>
      </c>
      <c r="I782" s="82">
        <f t="shared" si="85"/>
        <v>2.3539817799098728</v>
      </c>
      <c r="J782" s="82">
        <f t="shared" si="86"/>
        <v>2.3539817799098728</v>
      </c>
      <c r="K782" s="82">
        <f t="shared" si="87"/>
        <v>5.5412302201476527</v>
      </c>
      <c r="L782" s="83">
        <f t="shared" si="88"/>
        <v>1.724038295805299E-2</v>
      </c>
    </row>
    <row r="783" spans="4:12" x14ac:dyDescent="0.3">
      <c r="D783" s="68">
        <v>44595</v>
      </c>
      <c r="E783" s="87">
        <v>134.2808685</v>
      </c>
      <c r="F783" s="20">
        <f t="shared" si="89"/>
        <v>135.94877285198851</v>
      </c>
      <c r="G783" s="82">
        <f t="shared" si="90"/>
        <v>3.3074431754672451E-3</v>
      </c>
      <c r="H783" s="82">
        <f t="shared" si="84"/>
        <v>135.95208029516397</v>
      </c>
      <c r="I783" s="82">
        <f t="shared" si="85"/>
        <v>-1.6712117951639698</v>
      </c>
      <c r="J783" s="82">
        <f t="shared" si="86"/>
        <v>1.6712117951639698</v>
      </c>
      <c r="K783" s="82">
        <f t="shared" si="87"/>
        <v>2.7929488642951785</v>
      </c>
      <c r="L783" s="83">
        <f t="shared" si="88"/>
        <v>1.2445643328289686E-2</v>
      </c>
    </row>
    <row r="784" spans="4:12" x14ac:dyDescent="0.3">
      <c r="D784" s="68">
        <v>44596</v>
      </c>
      <c r="E784" s="87">
        <v>134.991333</v>
      </c>
      <c r="F784" s="20">
        <f t="shared" si="89"/>
        <v>134.42560735454038</v>
      </c>
      <c r="G784" s="82">
        <f t="shared" si="90"/>
        <v>-0.14933985088689281</v>
      </c>
      <c r="H784" s="82">
        <f t="shared" si="84"/>
        <v>134.27626750365349</v>
      </c>
      <c r="I784" s="82">
        <f t="shared" si="85"/>
        <v>0.71506549634651151</v>
      </c>
      <c r="J784" s="82">
        <f t="shared" si="86"/>
        <v>0.71506549634651151</v>
      </c>
      <c r="K784" s="82">
        <f t="shared" si="87"/>
        <v>0.51131866406528281</v>
      </c>
      <c r="L784" s="83">
        <f t="shared" si="88"/>
        <v>5.2971215296208057E-3</v>
      </c>
    </row>
    <row r="785" spans="4:12" x14ac:dyDescent="0.3">
      <c r="D785" s="68">
        <v>44599</v>
      </c>
      <c r="E785" s="87">
        <v>133.8429108</v>
      </c>
      <c r="F785" s="20">
        <f t="shared" si="89"/>
        <v>134.64217667929049</v>
      </c>
      <c r="G785" s="82">
        <f t="shared" si="90"/>
        <v>-0.11274893332319241</v>
      </c>
      <c r="H785" s="82">
        <f t="shared" si="84"/>
        <v>134.5294277459673</v>
      </c>
      <c r="I785" s="82">
        <f t="shared" si="85"/>
        <v>-0.6865169459672984</v>
      </c>
      <c r="J785" s="82">
        <f t="shared" si="86"/>
        <v>0.6865169459672984</v>
      </c>
      <c r="K785" s="82">
        <f t="shared" si="87"/>
        <v>0.47130551710026652</v>
      </c>
      <c r="L785" s="83">
        <f t="shared" si="88"/>
        <v>5.1292738768447229E-3</v>
      </c>
    </row>
    <row r="786" spans="4:12" x14ac:dyDescent="0.3">
      <c r="D786" s="68">
        <v>44600</v>
      </c>
      <c r="E786" s="87">
        <v>133.51197809999999</v>
      </c>
      <c r="F786" s="20">
        <f t="shared" si="89"/>
        <v>133.68652511334145</v>
      </c>
      <c r="G786" s="82">
        <f t="shared" si="90"/>
        <v>-0.19703919658577718</v>
      </c>
      <c r="H786" s="82">
        <f t="shared" si="84"/>
        <v>133.48948591675565</v>
      </c>
      <c r="I786" s="82">
        <f t="shared" si="85"/>
        <v>2.2492183244338548E-2</v>
      </c>
      <c r="J786" s="82">
        <f t="shared" si="86"/>
        <v>2.2492183244338548E-2</v>
      </c>
      <c r="K786" s="82">
        <f t="shared" si="87"/>
        <v>5.0589830709690375E-4</v>
      </c>
      <c r="L786" s="83">
        <f t="shared" si="88"/>
        <v>1.6846565802127494E-4</v>
      </c>
    </row>
    <row r="787" spans="4:12" x14ac:dyDescent="0.3">
      <c r="D787" s="68">
        <v>44601</v>
      </c>
      <c r="E787" s="87">
        <v>136.5388336</v>
      </c>
      <c r="F787" s="20">
        <f t="shared" si="89"/>
        <v>133.95971784273138</v>
      </c>
      <c r="G787" s="82">
        <f t="shared" si="90"/>
        <v>-0.15001600398820614</v>
      </c>
      <c r="H787" s="82">
        <f t="shared" si="84"/>
        <v>133.80970183874317</v>
      </c>
      <c r="I787" s="82">
        <f t="shared" si="85"/>
        <v>2.7291317612568378</v>
      </c>
      <c r="J787" s="82">
        <f t="shared" si="86"/>
        <v>2.7291317612568378</v>
      </c>
      <c r="K787" s="82">
        <f t="shared" si="87"/>
        <v>7.4481601703008495</v>
      </c>
      <c r="L787" s="83">
        <f t="shared" si="88"/>
        <v>1.9987952799216221E-2</v>
      </c>
    </row>
    <row r="788" spans="4:12" x14ac:dyDescent="0.3">
      <c r="D788" s="68">
        <v>44602</v>
      </c>
      <c r="E788" s="87">
        <v>134.1640778</v>
      </c>
      <c r="F788" s="20">
        <f t="shared" si="89"/>
        <v>135.94386963680944</v>
      </c>
      <c r="G788" s="82">
        <f t="shared" si="90"/>
        <v>6.3400775818420407E-2</v>
      </c>
      <c r="H788" s="82">
        <f t="shared" si="84"/>
        <v>136.00727041262786</v>
      </c>
      <c r="I788" s="82">
        <f t="shared" si="85"/>
        <v>-1.8431926126278597</v>
      </c>
      <c r="J788" s="82">
        <f t="shared" si="86"/>
        <v>1.8431926126278597</v>
      </c>
      <c r="K788" s="82">
        <f t="shared" si="87"/>
        <v>3.3973590072459152</v>
      </c>
      <c r="L788" s="83">
        <f t="shared" si="88"/>
        <v>1.3738346678576131E-2</v>
      </c>
    </row>
    <row r="789" spans="4:12" x14ac:dyDescent="0.3">
      <c r="D789" s="68">
        <v>44603</v>
      </c>
      <c r="E789" s="87">
        <v>128.3245239</v>
      </c>
      <c r="F789" s="20">
        <f t="shared" si="89"/>
        <v>133.04688764065475</v>
      </c>
      <c r="G789" s="82">
        <f t="shared" si="90"/>
        <v>-0.23263750137889097</v>
      </c>
      <c r="H789" s="82">
        <f t="shared" si="84"/>
        <v>132.81425013927586</v>
      </c>
      <c r="I789" s="82">
        <f t="shared" si="85"/>
        <v>-4.4897262392758535</v>
      </c>
      <c r="J789" s="82">
        <f t="shared" si="86"/>
        <v>4.4897262392758535</v>
      </c>
      <c r="K789" s="82">
        <f t="shared" si="87"/>
        <v>20.157641703642099</v>
      </c>
      <c r="L789" s="83">
        <f t="shared" si="88"/>
        <v>3.4987281486230815E-2</v>
      </c>
    </row>
    <row r="790" spans="4:12" x14ac:dyDescent="0.3">
      <c r="D790" s="68">
        <v>44606</v>
      </c>
      <c r="E790" s="87">
        <v>126.728363</v>
      </c>
      <c r="F790" s="20">
        <f t="shared" si="89"/>
        <v>127.8191817188969</v>
      </c>
      <c r="G790" s="82">
        <f t="shared" si="90"/>
        <v>-0.73214434341678647</v>
      </c>
      <c r="H790" s="82">
        <f t="shared" si="84"/>
        <v>127.08703737548011</v>
      </c>
      <c r="I790" s="82">
        <f t="shared" si="85"/>
        <v>-0.35867437548010628</v>
      </c>
      <c r="J790" s="82">
        <f t="shared" si="86"/>
        <v>0.35867437548010628</v>
      </c>
      <c r="K790" s="82">
        <f t="shared" si="87"/>
        <v>0.12864730762604426</v>
      </c>
      <c r="L790" s="83">
        <f t="shared" si="88"/>
        <v>2.8302612531979623E-3</v>
      </c>
    </row>
    <row r="791" spans="4:12" x14ac:dyDescent="0.3">
      <c r="D791" s="68">
        <v>44607</v>
      </c>
      <c r="E791" s="87">
        <v>130.74790949999999</v>
      </c>
      <c r="F791" s="20">
        <f t="shared" si="89"/>
        <v>126.94655682526657</v>
      </c>
      <c r="G791" s="82">
        <f t="shared" si="90"/>
        <v>-0.74619239843814089</v>
      </c>
      <c r="H791" s="82">
        <f t="shared" si="84"/>
        <v>126.20036442682843</v>
      </c>
      <c r="I791" s="82">
        <f t="shared" si="85"/>
        <v>4.5475450731715625</v>
      </c>
      <c r="J791" s="82">
        <f t="shared" si="86"/>
        <v>4.5475450731715625</v>
      </c>
      <c r="K791" s="82">
        <f t="shared" si="87"/>
        <v>20.680166192526951</v>
      </c>
      <c r="L791" s="83">
        <f t="shared" si="88"/>
        <v>3.4781015547874307E-2</v>
      </c>
    </row>
    <row r="792" spans="4:12" x14ac:dyDescent="0.3">
      <c r="D792" s="68">
        <v>44608</v>
      </c>
      <c r="E792" s="87">
        <v>130.7187347</v>
      </c>
      <c r="F792" s="20">
        <f t="shared" si="89"/>
        <v>130.14512062124948</v>
      </c>
      <c r="G792" s="82">
        <f t="shared" si="90"/>
        <v>-0.35171677899603621</v>
      </c>
      <c r="H792" s="82">
        <f t="shared" si="84"/>
        <v>129.79340384225344</v>
      </c>
      <c r="I792" s="82">
        <f t="shared" si="85"/>
        <v>0.92533085774655888</v>
      </c>
      <c r="J792" s="82">
        <f t="shared" si="86"/>
        <v>0.92533085774655888</v>
      </c>
      <c r="K792" s="82">
        <f t="shared" si="87"/>
        <v>0.85623719629798234</v>
      </c>
      <c r="L792" s="83">
        <f t="shared" si="88"/>
        <v>7.078792950912482E-3</v>
      </c>
    </row>
    <row r="793" spans="4:12" x14ac:dyDescent="0.3">
      <c r="D793" s="68">
        <v>44609</v>
      </c>
      <c r="E793" s="87">
        <v>126.8646164</v>
      </c>
      <c r="F793" s="20">
        <f t="shared" si="89"/>
        <v>129.66653761680317</v>
      </c>
      <c r="G793" s="82">
        <f t="shared" si="90"/>
        <v>-0.36440340154106327</v>
      </c>
      <c r="H793" s="82">
        <f t="shared" si="84"/>
        <v>129.3021342152621</v>
      </c>
      <c r="I793" s="82">
        <f t="shared" si="85"/>
        <v>-2.4375178152620975</v>
      </c>
      <c r="J793" s="82">
        <f t="shared" si="86"/>
        <v>2.4375178152620975</v>
      </c>
      <c r="K793" s="82">
        <f t="shared" si="87"/>
        <v>5.941493099720109</v>
      </c>
      <c r="L793" s="83">
        <f t="shared" si="88"/>
        <v>1.9213535534421067E-2</v>
      </c>
    </row>
    <row r="794" spans="4:12" x14ac:dyDescent="0.3">
      <c r="D794" s="68">
        <v>44610</v>
      </c>
      <c r="E794" s="87">
        <v>126.3682556</v>
      </c>
      <c r="F794" s="20">
        <f t="shared" si="89"/>
        <v>126.47382151876715</v>
      </c>
      <c r="G794" s="82">
        <f t="shared" si="90"/>
        <v>-0.64723467119055855</v>
      </c>
      <c r="H794" s="82">
        <f t="shared" si="84"/>
        <v>125.82658684757659</v>
      </c>
      <c r="I794" s="82">
        <f t="shared" si="85"/>
        <v>0.54166875242340495</v>
      </c>
      <c r="J794" s="82">
        <f t="shared" si="86"/>
        <v>0.54166875242340495</v>
      </c>
      <c r="K794" s="82">
        <f t="shared" si="87"/>
        <v>0.29340503735192797</v>
      </c>
      <c r="L794" s="83">
        <f t="shared" si="88"/>
        <v>4.2864305584622234E-3</v>
      </c>
    </row>
    <row r="795" spans="4:12" x14ac:dyDescent="0.3">
      <c r="D795" s="68">
        <v>44614</v>
      </c>
      <c r="E795" s="87">
        <v>122.45574190000001</v>
      </c>
      <c r="F795" s="20">
        <f t="shared" si="89"/>
        <v>125.06796512304756</v>
      </c>
      <c r="G795" s="82">
        <f t="shared" si="90"/>
        <v>-0.72309684364346227</v>
      </c>
      <c r="H795" s="82">
        <f t="shared" si="84"/>
        <v>124.3448682794041</v>
      </c>
      <c r="I795" s="82">
        <f t="shared" si="85"/>
        <v>-1.8891263794040896</v>
      </c>
      <c r="J795" s="82">
        <f t="shared" si="86"/>
        <v>1.8891263794040896</v>
      </c>
      <c r="K795" s="82">
        <f t="shared" si="87"/>
        <v>3.5687984773604042</v>
      </c>
      <c r="L795" s="83">
        <f t="shared" si="88"/>
        <v>1.5427013467010725E-2</v>
      </c>
    </row>
    <row r="796" spans="4:12" x14ac:dyDescent="0.3">
      <c r="D796" s="68">
        <v>44615</v>
      </c>
      <c r="E796" s="87">
        <v>118.92280580000001</v>
      </c>
      <c r="F796" s="20">
        <f t="shared" si="89"/>
        <v>121.17067720508524</v>
      </c>
      <c r="G796" s="82">
        <f t="shared" si="90"/>
        <v>-1.0405159510753477</v>
      </c>
      <c r="H796" s="82">
        <f t="shared" si="84"/>
        <v>120.13016125400989</v>
      </c>
      <c r="I796" s="82">
        <f t="shared" si="85"/>
        <v>-1.2073554540098854</v>
      </c>
      <c r="J796" s="82">
        <f t="shared" si="86"/>
        <v>1.2073554540098854</v>
      </c>
      <c r="K796" s="82">
        <f t="shared" si="87"/>
        <v>1.4577071923274165</v>
      </c>
      <c r="L796" s="83">
        <f t="shared" si="88"/>
        <v>1.0152429938798882E-2</v>
      </c>
    </row>
    <row r="797" spans="4:12" x14ac:dyDescent="0.3">
      <c r="D797" s="68">
        <v>44616</v>
      </c>
      <c r="E797" s="87">
        <v>117.4823761</v>
      </c>
      <c r="F797" s="20">
        <f t="shared" si="89"/>
        <v>117.80230709913974</v>
      </c>
      <c r="G797" s="82">
        <f t="shared" si="90"/>
        <v>-1.2733013665623631</v>
      </c>
      <c r="H797" s="82">
        <f t="shared" si="84"/>
        <v>116.52900573257737</v>
      </c>
      <c r="I797" s="82">
        <f t="shared" si="85"/>
        <v>0.95337036742262171</v>
      </c>
      <c r="J797" s="82">
        <f t="shared" si="86"/>
        <v>0.95337036742262171</v>
      </c>
      <c r="K797" s="82">
        <f t="shared" si="87"/>
        <v>0.90891505747954471</v>
      </c>
      <c r="L797" s="83">
        <f t="shared" si="88"/>
        <v>8.1150075362037364E-3</v>
      </c>
    </row>
    <row r="798" spans="4:12" x14ac:dyDescent="0.3">
      <c r="D798" s="68">
        <v>44617</v>
      </c>
      <c r="E798" s="87">
        <v>118.0371323</v>
      </c>
      <c r="F798" s="20">
        <f t="shared" si="89"/>
        <v>116.5746862467501</v>
      </c>
      <c r="G798" s="82">
        <f t="shared" si="90"/>
        <v>-1.2687333151450904</v>
      </c>
      <c r="H798" s="82">
        <f t="shared" si="84"/>
        <v>115.30595293160502</v>
      </c>
      <c r="I798" s="82">
        <f t="shared" si="85"/>
        <v>2.7311793683949759</v>
      </c>
      <c r="J798" s="82">
        <f t="shared" si="86"/>
        <v>2.7311793683949759</v>
      </c>
      <c r="K798" s="82">
        <f t="shared" si="87"/>
        <v>7.4593407423463791</v>
      </c>
      <c r="L798" s="83">
        <f t="shared" si="88"/>
        <v>2.3138306693638439E-2</v>
      </c>
    </row>
    <row r="799" spans="4:12" x14ac:dyDescent="0.3">
      <c r="D799" s="68">
        <v>44620</v>
      </c>
      <c r="E799" s="87">
        <v>114.6891098</v>
      </c>
      <c r="F799" s="20">
        <f t="shared" si="89"/>
        <v>116.35254114788393</v>
      </c>
      <c r="G799" s="82">
        <f t="shared" si="90"/>
        <v>-1.1640744935171992</v>
      </c>
      <c r="H799" s="82">
        <f t="shared" si="84"/>
        <v>115.18846665436672</v>
      </c>
      <c r="I799" s="82">
        <f t="shared" si="85"/>
        <v>-0.49935685436672372</v>
      </c>
      <c r="J799" s="82">
        <f t="shared" si="86"/>
        <v>0.49935685436672372</v>
      </c>
      <c r="K799" s="82">
        <f t="shared" si="87"/>
        <v>0.24935726800302932</v>
      </c>
      <c r="L799" s="83">
        <f t="shared" si="88"/>
        <v>4.3540041006292973E-3</v>
      </c>
    </row>
    <row r="800" spans="4:12" x14ac:dyDescent="0.3">
      <c r="D800" s="68">
        <v>44621</v>
      </c>
      <c r="E800" s="87">
        <v>110.4554291</v>
      </c>
      <c r="F800" s="20">
        <f t="shared" si="89"/>
        <v>112.91111406518624</v>
      </c>
      <c r="G800" s="82">
        <f t="shared" si="90"/>
        <v>-1.3918097524352477</v>
      </c>
      <c r="H800" s="82">
        <f t="shared" si="84"/>
        <v>111.51930431275099</v>
      </c>
      <c r="I800" s="82">
        <f t="shared" si="85"/>
        <v>-1.0638752127509861</v>
      </c>
      <c r="J800" s="82">
        <f t="shared" si="86"/>
        <v>1.0638752127509861</v>
      </c>
      <c r="K800" s="82">
        <f t="shared" si="87"/>
        <v>1.1318304683059559</v>
      </c>
      <c r="L800" s="83">
        <f t="shared" si="88"/>
        <v>9.6317149950847104E-3</v>
      </c>
    </row>
    <row r="801" spans="4:12" x14ac:dyDescent="0.3">
      <c r="D801" s="68">
        <v>44622</v>
      </c>
      <c r="E801" s="87">
        <v>111.38002779999999</v>
      </c>
      <c r="F801" s="20">
        <f t="shared" si="89"/>
        <v>109.5269010380518</v>
      </c>
      <c r="G801" s="82">
        <f t="shared" si="90"/>
        <v>-1.5910500799051666</v>
      </c>
      <c r="H801" s="82">
        <f t="shared" si="84"/>
        <v>107.93585095814663</v>
      </c>
      <c r="I801" s="82">
        <f t="shared" si="85"/>
        <v>3.4441768418533627</v>
      </c>
      <c r="J801" s="82">
        <f t="shared" si="86"/>
        <v>3.4441768418533627</v>
      </c>
      <c r="K801" s="82">
        <f t="shared" si="87"/>
        <v>11.862354117959004</v>
      </c>
      <c r="L801" s="83">
        <f t="shared" si="88"/>
        <v>3.0922750782913368E-2</v>
      </c>
    </row>
    <row r="802" spans="4:12" x14ac:dyDescent="0.3">
      <c r="D802" s="68">
        <v>44623</v>
      </c>
      <c r="E802" s="87">
        <v>107.2728577</v>
      </c>
      <c r="F802" s="20">
        <f t="shared" si="89"/>
        <v>109.28575371607586</v>
      </c>
      <c r="G802" s="82">
        <f t="shared" si="90"/>
        <v>-1.4560598041122446</v>
      </c>
      <c r="H802" s="82">
        <f t="shared" si="84"/>
        <v>107.82969391196362</v>
      </c>
      <c r="I802" s="82">
        <f t="shared" si="85"/>
        <v>-0.55683621196361344</v>
      </c>
      <c r="J802" s="82">
        <f t="shared" si="86"/>
        <v>0.55683621196361344</v>
      </c>
      <c r="K802" s="82">
        <f t="shared" si="87"/>
        <v>0.31006656695398621</v>
      </c>
      <c r="L802" s="83">
        <f t="shared" si="88"/>
        <v>5.1908397324593077E-3</v>
      </c>
    </row>
    <row r="803" spans="4:12" x14ac:dyDescent="0.3">
      <c r="D803" s="68">
        <v>44624</v>
      </c>
      <c r="E803" s="87">
        <v>99.360244750000007</v>
      </c>
      <c r="F803" s="20">
        <f t="shared" si="89"/>
        <v>104.52548726671021</v>
      </c>
      <c r="G803" s="82">
        <f t="shared" si="90"/>
        <v>-1.7864804686375846</v>
      </c>
      <c r="H803" s="82">
        <f t="shared" si="84"/>
        <v>102.73900679807264</v>
      </c>
      <c r="I803" s="82">
        <f t="shared" si="85"/>
        <v>-3.3787620480726304</v>
      </c>
      <c r="J803" s="82">
        <f t="shared" si="86"/>
        <v>3.3787620480726304</v>
      </c>
      <c r="K803" s="82">
        <f t="shared" si="87"/>
        <v>11.416032977495956</v>
      </c>
      <c r="L803" s="83">
        <f t="shared" si="88"/>
        <v>3.4005170343268804E-2</v>
      </c>
    </row>
    <row r="804" spans="4:12" x14ac:dyDescent="0.3">
      <c r="D804" s="68">
        <v>44627</v>
      </c>
      <c r="E804" s="87">
        <v>92.109458919999994</v>
      </c>
      <c r="F804" s="20">
        <f t="shared" si="89"/>
        <v>96.480903209089945</v>
      </c>
      <c r="G804" s="82">
        <f t="shared" si="90"/>
        <v>-2.4122908275358532</v>
      </c>
      <c r="H804" s="82">
        <f t="shared" si="84"/>
        <v>94.06861238155409</v>
      </c>
      <c r="I804" s="82">
        <f t="shared" si="85"/>
        <v>-1.9591534615540951</v>
      </c>
      <c r="J804" s="82">
        <f t="shared" si="86"/>
        <v>1.9591534615540951</v>
      </c>
      <c r="K804" s="82">
        <f t="shared" si="87"/>
        <v>3.838282285919393</v>
      </c>
      <c r="L804" s="83">
        <f t="shared" si="88"/>
        <v>2.1269840085106594E-2</v>
      </c>
    </row>
    <row r="805" spans="4:12" x14ac:dyDescent="0.3">
      <c r="D805" s="68">
        <v>44628</v>
      </c>
      <c r="E805" s="87">
        <v>98.192337039999998</v>
      </c>
      <c r="F805" s="20">
        <f t="shared" si="89"/>
        <v>91.396201881971308</v>
      </c>
      <c r="G805" s="82">
        <f t="shared" si="90"/>
        <v>-2.6795318774941315</v>
      </c>
      <c r="H805" s="82">
        <f t="shared" si="84"/>
        <v>88.71667000447718</v>
      </c>
      <c r="I805" s="82">
        <f t="shared" si="85"/>
        <v>9.4756670355228181</v>
      </c>
      <c r="J805" s="82">
        <f t="shared" si="86"/>
        <v>9.4756670355228181</v>
      </c>
      <c r="K805" s="82">
        <f t="shared" si="87"/>
        <v>89.788265768093794</v>
      </c>
      <c r="L805" s="83">
        <f t="shared" si="88"/>
        <v>9.6501084719704505E-2</v>
      </c>
    </row>
    <row r="806" spans="4:12" x14ac:dyDescent="0.3">
      <c r="D806" s="68">
        <v>44629</v>
      </c>
      <c r="E806" s="87">
        <v>112.78152470000001</v>
      </c>
      <c r="F806" s="20">
        <f t="shared" si="89"/>
        <v>98.966549070004703</v>
      </c>
      <c r="G806" s="82">
        <f t="shared" si="90"/>
        <v>-1.6545439709413787</v>
      </c>
      <c r="H806" s="82">
        <f t="shared" si="84"/>
        <v>97.312005099063327</v>
      </c>
      <c r="I806" s="82">
        <f t="shared" si="85"/>
        <v>15.469519600936678</v>
      </c>
      <c r="J806" s="82">
        <f t="shared" si="86"/>
        <v>15.469519600936678</v>
      </c>
      <c r="K806" s="82">
        <f t="shared" si="87"/>
        <v>239.30603668376409</v>
      </c>
      <c r="L806" s="83">
        <f t="shared" si="88"/>
        <v>0.13716359698173752</v>
      </c>
    </row>
    <row r="807" spans="4:12" x14ac:dyDescent="0.3">
      <c r="D807" s="68">
        <v>44630</v>
      </c>
      <c r="E807" s="87">
        <v>107.7886963</v>
      </c>
      <c r="F807" s="20">
        <f t="shared" si="89"/>
        <v>110.45932384324692</v>
      </c>
      <c r="G807" s="82">
        <f t="shared" si="90"/>
        <v>-0.33981209652301914</v>
      </c>
      <c r="H807" s="82">
        <f t="shared" si="84"/>
        <v>110.1195117467239</v>
      </c>
      <c r="I807" s="82">
        <f t="shared" si="85"/>
        <v>-2.3308154467239035</v>
      </c>
      <c r="J807" s="82">
        <f t="shared" si="86"/>
        <v>2.3308154467239035</v>
      </c>
      <c r="K807" s="82">
        <f t="shared" si="87"/>
        <v>5.43270064668675</v>
      </c>
      <c r="L807" s="83">
        <f t="shared" si="88"/>
        <v>2.1623932070174816E-2</v>
      </c>
    </row>
    <row r="808" spans="4:12" x14ac:dyDescent="0.3">
      <c r="D808" s="68">
        <v>44631</v>
      </c>
      <c r="E808" s="87">
        <v>107.9638824</v>
      </c>
      <c r="F808" s="20">
        <f t="shared" si="89"/>
        <v>107.55188384278159</v>
      </c>
      <c r="G808" s="82">
        <f t="shared" si="90"/>
        <v>-0.59657488691725002</v>
      </c>
      <c r="H808" s="82">
        <f t="shared" si="84"/>
        <v>106.95530895586434</v>
      </c>
      <c r="I808" s="82">
        <f t="shared" si="85"/>
        <v>1.0085734441356635</v>
      </c>
      <c r="J808" s="82">
        <f t="shared" si="86"/>
        <v>1.0085734441356635</v>
      </c>
      <c r="K808" s="82">
        <f t="shared" si="87"/>
        <v>1.0172203922156744</v>
      </c>
      <c r="L808" s="83">
        <f t="shared" si="88"/>
        <v>9.3417670957677921E-3</v>
      </c>
    </row>
    <row r="809" spans="4:12" x14ac:dyDescent="0.3">
      <c r="D809" s="68">
        <v>44634</v>
      </c>
      <c r="E809" s="87">
        <v>109.3069763</v>
      </c>
      <c r="F809" s="20">
        <f t="shared" si="89"/>
        <v>107.7552412704662</v>
      </c>
      <c r="G809" s="82">
        <f t="shared" si="90"/>
        <v>-0.51658165545706425</v>
      </c>
      <c r="H809" s="82">
        <f t="shared" si="84"/>
        <v>107.23865961500914</v>
      </c>
      <c r="I809" s="82">
        <f t="shared" si="85"/>
        <v>2.0683166849908616</v>
      </c>
      <c r="J809" s="82">
        <f t="shared" si="86"/>
        <v>2.0683166849908616</v>
      </c>
      <c r="K809" s="82">
        <f t="shared" si="87"/>
        <v>4.2779339094115869</v>
      </c>
      <c r="L809" s="83">
        <f t="shared" si="88"/>
        <v>1.8922092212250333E-2</v>
      </c>
    </row>
    <row r="810" spans="4:12" x14ac:dyDescent="0.3">
      <c r="D810" s="68">
        <v>44635</v>
      </c>
      <c r="E810" s="87">
        <v>108.7522125</v>
      </c>
      <c r="F810" s="20">
        <f t="shared" si="89"/>
        <v>108.78275821563436</v>
      </c>
      <c r="G810" s="82">
        <f t="shared" si="90"/>
        <v>-0.36217179539454192</v>
      </c>
      <c r="H810" s="82">
        <f t="shared" si="84"/>
        <v>108.42058642023981</v>
      </c>
      <c r="I810" s="82">
        <f t="shared" si="85"/>
        <v>0.33162607976018421</v>
      </c>
      <c r="J810" s="82">
        <f t="shared" si="86"/>
        <v>0.33162607976018421</v>
      </c>
      <c r="K810" s="82">
        <f t="shared" si="87"/>
        <v>0.10997585677710806</v>
      </c>
      <c r="L810" s="83">
        <f t="shared" si="88"/>
        <v>3.0493731772140657E-3</v>
      </c>
    </row>
    <row r="811" spans="4:12" x14ac:dyDescent="0.3">
      <c r="D811" s="68">
        <v>44636</v>
      </c>
      <c r="E811" s="87">
        <v>115.3022766</v>
      </c>
      <c r="F811" s="20">
        <f t="shared" si="89"/>
        <v>109.77248788368438</v>
      </c>
      <c r="G811" s="82">
        <f t="shared" si="90"/>
        <v>-0.22698164905008594</v>
      </c>
      <c r="H811" s="82">
        <f t="shared" si="84"/>
        <v>109.54550623463429</v>
      </c>
      <c r="I811" s="82">
        <f t="shared" si="85"/>
        <v>5.7567703653657105</v>
      </c>
      <c r="J811" s="82">
        <f t="shared" si="86"/>
        <v>5.7567703653657105</v>
      </c>
      <c r="K811" s="82">
        <f t="shared" si="87"/>
        <v>33.140405039552853</v>
      </c>
      <c r="L811" s="83">
        <f t="shared" si="88"/>
        <v>4.9927638335683221E-2</v>
      </c>
    </row>
    <row r="812" spans="4:12" x14ac:dyDescent="0.3">
      <c r="D812" s="68">
        <v>44637</v>
      </c>
      <c r="E812" s="87">
        <v>115.98355100000001</v>
      </c>
      <c r="F812" s="20">
        <f t="shared" si="89"/>
        <v>115.25694616075994</v>
      </c>
      <c r="G812" s="82">
        <f t="shared" si="90"/>
        <v>0.34416234356247877</v>
      </c>
      <c r="H812" s="82">
        <f t="shared" si="84"/>
        <v>115.60110850432241</v>
      </c>
      <c r="I812" s="82">
        <f t="shared" si="85"/>
        <v>0.38244249567759425</v>
      </c>
      <c r="J812" s="82">
        <f t="shared" si="86"/>
        <v>0.38244249567759425</v>
      </c>
      <c r="K812" s="82">
        <f t="shared" si="87"/>
        <v>0.14626226250010671</v>
      </c>
      <c r="L812" s="83">
        <f t="shared" si="88"/>
        <v>3.2973856411552208E-3</v>
      </c>
    </row>
    <row r="813" spans="4:12" x14ac:dyDescent="0.3">
      <c r="D813" s="68">
        <v>44638</v>
      </c>
      <c r="E813" s="87">
        <v>117.36558530000001</v>
      </c>
      <c r="F813" s="20">
        <f t="shared" si="89"/>
        <v>116.53528773485</v>
      </c>
      <c r="G813" s="82">
        <f t="shared" si="90"/>
        <v>0.4375802666152373</v>
      </c>
      <c r="H813" s="82">
        <f t="shared" si="84"/>
        <v>116.97286800146524</v>
      </c>
      <c r="I813" s="82">
        <f t="shared" si="85"/>
        <v>0.39271729853476245</v>
      </c>
      <c r="J813" s="82">
        <f t="shared" si="86"/>
        <v>0.39271729853476245</v>
      </c>
      <c r="K813" s="82">
        <f t="shared" si="87"/>
        <v>0.15422687656844172</v>
      </c>
      <c r="L813" s="83">
        <f t="shared" si="88"/>
        <v>3.3461026716727193E-3</v>
      </c>
    </row>
    <row r="814" spans="4:12" x14ac:dyDescent="0.3">
      <c r="D814" s="68">
        <v>44641</v>
      </c>
      <c r="E814" s="87">
        <v>114.6501846</v>
      </c>
      <c r="F814" s="20">
        <f t="shared" si="89"/>
        <v>117.17256937329221</v>
      </c>
      <c r="G814" s="82">
        <f t="shared" si="90"/>
        <v>0.45755040379793394</v>
      </c>
      <c r="H814" s="82">
        <f t="shared" si="84"/>
        <v>117.63011977709014</v>
      </c>
      <c r="I814" s="82">
        <f t="shared" si="85"/>
        <v>-2.979935177090141</v>
      </c>
      <c r="J814" s="82">
        <f t="shared" si="86"/>
        <v>2.979935177090141</v>
      </c>
      <c r="K814" s="82">
        <f t="shared" si="87"/>
        <v>8.8800136596592498</v>
      </c>
      <c r="L814" s="83">
        <f t="shared" si="88"/>
        <v>2.5991542774106802E-2</v>
      </c>
    </row>
    <row r="815" spans="4:12" x14ac:dyDescent="0.3">
      <c r="D815" s="68">
        <v>44642</v>
      </c>
      <c r="E815" s="87">
        <v>116.58698269999999</v>
      </c>
      <c r="F815" s="20">
        <f t="shared" si="89"/>
        <v>115.40358454303836</v>
      </c>
      <c r="G815" s="82">
        <f t="shared" si="90"/>
        <v>0.2348968803927563</v>
      </c>
      <c r="H815" s="82">
        <f t="shared" si="84"/>
        <v>115.63848142343112</v>
      </c>
      <c r="I815" s="82">
        <f t="shared" si="85"/>
        <v>0.94850127656887651</v>
      </c>
      <c r="J815" s="82">
        <f t="shared" si="86"/>
        <v>0.94850127656887651</v>
      </c>
      <c r="K815" s="82">
        <f t="shared" si="87"/>
        <v>0.89965467165278834</v>
      </c>
      <c r="L815" s="83">
        <f t="shared" si="88"/>
        <v>8.1355675788397988E-3</v>
      </c>
    </row>
    <row r="816" spans="4:12" x14ac:dyDescent="0.3">
      <c r="D816" s="68">
        <v>44643</v>
      </c>
      <c r="E816" s="87">
        <v>112.2851639</v>
      </c>
      <c r="F816" s="20">
        <f t="shared" si="89"/>
        <v>115.91453644431421</v>
      </c>
      <c r="G816" s="82">
        <f t="shared" si="90"/>
        <v>0.26250238248106522</v>
      </c>
      <c r="H816" s="82">
        <f t="shared" si="84"/>
        <v>116.17703882679527</v>
      </c>
      <c r="I816" s="82">
        <f t="shared" si="85"/>
        <v>-3.8918749267952677</v>
      </c>
      <c r="J816" s="82">
        <f t="shared" si="86"/>
        <v>3.8918749267952677</v>
      </c>
      <c r="K816" s="82">
        <f t="shared" si="87"/>
        <v>15.14669044581767</v>
      </c>
      <c r="L816" s="83">
        <f t="shared" si="88"/>
        <v>3.466063361907127E-2</v>
      </c>
    </row>
    <row r="817" spans="4:12" x14ac:dyDescent="0.3">
      <c r="D817" s="68">
        <v>44644</v>
      </c>
      <c r="E817" s="87">
        <v>112.8983078</v>
      </c>
      <c r="F817" s="20">
        <f t="shared" si="89"/>
        <v>112.61779458598485</v>
      </c>
      <c r="G817" s="82">
        <f t="shared" si="90"/>
        <v>-9.3422041599976802E-2</v>
      </c>
      <c r="H817" s="82">
        <f t="shared" si="84"/>
        <v>112.52437254438487</v>
      </c>
      <c r="I817" s="82">
        <f t="shared" si="85"/>
        <v>0.3739352556151232</v>
      </c>
      <c r="J817" s="82">
        <f t="shared" si="86"/>
        <v>0.3739352556151232</v>
      </c>
      <c r="K817" s="82">
        <f t="shared" si="87"/>
        <v>0.13982757539194751</v>
      </c>
      <c r="L817" s="83">
        <f t="shared" si="88"/>
        <v>3.3121422535185526E-3</v>
      </c>
    </row>
    <row r="818" spans="4:12" x14ac:dyDescent="0.3">
      <c r="D818" s="68">
        <v>44645</v>
      </c>
      <c r="E818" s="87">
        <v>113.9202423</v>
      </c>
      <c r="F818" s="20">
        <f t="shared" si="89"/>
        <v>113.02795706672003</v>
      </c>
      <c r="G818" s="82">
        <f t="shared" si="90"/>
        <v>-4.3063589366461014E-2</v>
      </c>
      <c r="H818" s="82">
        <f t="shared" si="84"/>
        <v>112.98489347735358</v>
      </c>
      <c r="I818" s="82">
        <f t="shared" si="85"/>
        <v>0.93534882264641794</v>
      </c>
      <c r="J818" s="82">
        <f t="shared" si="86"/>
        <v>0.93534882264641794</v>
      </c>
      <c r="K818" s="82">
        <f t="shared" si="87"/>
        <v>0.87487742002604019</v>
      </c>
      <c r="L818" s="83">
        <f t="shared" si="88"/>
        <v>8.2105585781958781E-3</v>
      </c>
    </row>
    <row r="819" spans="4:12" x14ac:dyDescent="0.3">
      <c r="D819" s="68">
        <v>44648</v>
      </c>
      <c r="E819" s="87">
        <v>115.0394821</v>
      </c>
      <c r="F819" s="20">
        <f t="shared" si="89"/>
        <v>114.10963938850685</v>
      </c>
      <c r="G819" s="82">
        <f t="shared" si="90"/>
        <v>6.941100174886658E-2</v>
      </c>
      <c r="H819" s="82">
        <f t="shared" si="84"/>
        <v>114.17905039025571</v>
      </c>
      <c r="I819" s="82">
        <f t="shared" si="85"/>
        <v>0.86043170974429017</v>
      </c>
      <c r="J819" s="82">
        <f t="shared" si="86"/>
        <v>0.86043170974429017</v>
      </c>
      <c r="K819" s="82">
        <f t="shared" si="87"/>
        <v>0.74034272713348237</v>
      </c>
      <c r="L819" s="83">
        <f t="shared" si="88"/>
        <v>7.4794470040846104E-3</v>
      </c>
    </row>
    <row r="820" spans="4:12" x14ac:dyDescent="0.3">
      <c r="D820" s="68">
        <v>44649</v>
      </c>
      <c r="E820" s="87">
        <v>118.2317886</v>
      </c>
      <c r="F820" s="20">
        <f t="shared" si="89"/>
        <v>115.7334722013991</v>
      </c>
      <c r="G820" s="82">
        <f t="shared" si="90"/>
        <v>0.22485318286320455</v>
      </c>
      <c r="H820" s="82">
        <f t="shared" si="84"/>
        <v>115.9583253842623</v>
      </c>
      <c r="I820" s="82">
        <f t="shared" si="85"/>
        <v>2.2734632157377064</v>
      </c>
      <c r="J820" s="82">
        <f t="shared" si="86"/>
        <v>2.2734632157377064</v>
      </c>
      <c r="K820" s="82">
        <f t="shared" si="87"/>
        <v>5.1686349933124331</v>
      </c>
      <c r="L820" s="83">
        <f t="shared" si="88"/>
        <v>1.9228865964544043E-2</v>
      </c>
    </row>
    <row r="821" spans="4:12" x14ac:dyDescent="0.3">
      <c r="D821" s="68">
        <v>44650</v>
      </c>
      <c r="E821" s="87">
        <v>117.2195969</v>
      </c>
      <c r="F821" s="20">
        <f t="shared" si="89"/>
        <v>118.20923280629056</v>
      </c>
      <c r="G821" s="82">
        <f t="shared" si="90"/>
        <v>0.44994392506603037</v>
      </c>
      <c r="H821" s="82">
        <f t="shared" si="84"/>
        <v>118.6591767313566</v>
      </c>
      <c r="I821" s="82">
        <f t="shared" si="85"/>
        <v>-1.4395798313565962</v>
      </c>
      <c r="J821" s="82">
        <f t="shared" si="86"/>
        <v>1.4395798313565962</v>
      </c>
      <c r="K821" s="82">
        <f t="shared" si="87"/>
        <v>2.0723900908486859</v>
      </c>
      <c r="L821" s="83">
        <f t="shared" si="88"/>
        <v>1.228105086033269E-2</v>
      </c>
    </row>
    <row r="822" spans="4:12" x14ac:dyDescent="0.3">
      <c r="D822" s="68">
        <v>44651</v>
      </c>
      <c r="E822" s="87">
        <v>113.6963806</v>
      </c>
      <c r="F822" s="20">
        <f t="shared" si="89"/>
        <v>116.87490878005283</v>
      </c>
      <c r="G822" s="82">
        <f t="shared" si="90"/>
        <v>0.27151712993565497</v>
      </c>
      <c r="H822" s="82">
        <f t="shared" si="84"/>
        <v>117.14642590998849</v>
      </c>
      <c r="I822" s="82">
        <f t="shared" si="85"/>
        <v>-3.4500453099884965</v>
      </c>
      <c r="J822" s="82">
        <f t="shared" si="86"/>
        <v>3.4500453099884965</v>
      </c>
      <c r="K822" s="82">
        <f t="shared" si="87"/>
        <v>11.90281264097362</v>
      </c>
      <c r="L822" s="83">
        <f t="shared" si="88"/>
        <v>3.0344372369479778E-2</v>
      </c>
    </row>
    <row r="823" spans="4:12" x14ac:dyDescent="0.3">
      <c r="D823" s="68">
        <v>44652</v>
      </c>
      <c r="E823" s="87">
        <v>113.20001980000001</v>
      </c>
      <c r="F823" s="20">
        <f t="shared" si="89"/>
        <v>113.81432214394853</v>
      </c>
      <c r="G823" s="82">
        <f t="shared" si="90"/>
        <v>-6.1693246668340973E-2</v>
      </c>
      <c r="H823" s="82">
        <f t="shared" si="84"/>
        <v>113.75262889728019</v>
      </c>
      <c r="I823" s="82">
        <f t="shared" si="85"/>
        <v>-0.55260909728018248</v>
      </c>
      <c r="J823" s="82">
        <f t="shared" si="86"/>
        <v>0.55260909728018248</v>
      </c>
      <c r="K823" s="82">
        <f t="shared" si="87"/>
        <v>0.30537681439681819</v>
      </c>
      <c r="L823" s="83">
        <f t="shared" si="88"/>
        <v>4.8817049524949151E-3</v>
      </c>
    </row>
    <row r="824" spans="4:12" x14ac:dyDescent="0.3">
      <c r="D824" s="68">
        <v>44655</v>
      </c>
      <c r="E824" s="87">
        <v>113.968895</v>
      </c>
      <c r="F824" s="20">
        <f t="shared" si="89"/>
        <v>113.30444024266534</v>
      </c>
      <c r="G824" s="82">
        <f t="shared" si="90"/>
        <v>-0.10651211212982627</v>
      </c>
      <c r="H824" s="82">
        <f t="shared" si="84"/>
        <v>113.19792813053552</v>
      </c>
      <c r="I824" s="82">
        <f t="shared" si="85"/>
        <v>0.77096686946448756</v>
      </c>
      <c r="J824" s="82">
        <f t="shared" si="86"/>
        <v>0.77096686946448756</v>
      </c>
      <c r="K824" s="82">
        <f t="shared" si="87"/>
        <v>0.59438991381187223</v>
      </c>
      <c r="L824" s="83">
        <f t="shared" si="88"/>
        <v>6.7647130338895321E-3</v>
      </c>
    </row>
    <row r="825" spans="4:12" x14ac:dyDescent="0.3">
      <c r="D825" s="68">
        <v>44656</v>
      </c>
      <c r="E825" s="87">
        <v>111.18537139999999</v>
      </c>
      <c r="F825" s="20">
        <f t="shared" si="89"/>
        <v>113.32698059029616</v>
      </c>
      <c r="G825" s="82">
        <f t="shared" si="90"/>
        <v>-9.3606866153761334E-2</v>
      </c>
      <c r="H825" s="82">
        <f t="shared" si="84"/>
        <v>113.2333737241424</v>
      </c>
      <c r="I825" s="82">
        <f t="shared" si="85"/>
        <v>-2.0480023241424021</v>
      </c>
      <c r="J825" s="82">
        <f t="shared" si="86"/>
        <v>2.0480023241424021</v>
      </c>
      <c r="K825" s="82">
        <f t="shared" si="87"/>
        <v>4.1943135196926811</v>
      </c>
      <c r="L825" s="83">
        <f t="shared" si="88"/>
        <v>1.8419710240248407E-2</v>
      </c>
    </row>
    <row r="826" spans="4:12" x14ac:dyDescent="0.3">
      <c r="D826" s="68">
        <v>44657</v>
      </c>
      <c r="E826" s="87">
        <v>107.5648346</v>
      </c>
      <c r="F826" s="20">
        <f t="shared" si="89"/>
        <v>110.38637854707699</v>
      </c>
      <c r="G826" s="82">
        <f t="shared" si="90"/>
        <v>-0.37830638386030246</v>
      </c>
      <c r="H826" s="82">
        <f t="shared" si="84"/>
        <v>110.00807216321668</v>
      </c>
      <c r="I826" s="82">
        <f t="shared" si="85"/>
        <v>-2.4432375632166838</v>
      </c>
      <c r="J826" s="82">
        <f t="shared" si="86"/>
        <v>2.4432375632166838</v>
      </c>
      <c r="K826" s="82">
        <f t="shared" si="87"/>
        <v>5.9694097903129988</v>
      </c>
      <c r="L826" s="83">
        <f t="shared" si="88"/>
        <v>2.2714092131525334E-2</v>
      </c>
    </row>
    <row r="827" spans="4:12" x14ac:dyDescent="0.3">
      <c r="D827" s="68">
        <v>44658</v>
      </c>
      <c r="E827" s="87">
        <v>108.8982086</v>
      </c>
      <c r="F827" s="20">
        <f t="shared" si="89"/>
        <v>107.52886429291176</v>
      </c>
      <c r="G827" s="82">
        <f t="shared" si="90"/>
        <v>-0.62622717089079472</v>
      </c>
      <c r="H827" s="82">
        <f t="shared" si="84"/>
        <v>106.90263712202096</v>
      </c>
      <c r="I827" s="82">
        <f t="shared" si="85"/>
        <v>1.9955714779790412</v>
      </c>
      <c r="J827" s="82">
        <f t="shared" si="86"/>
        <v>1.9955714779790412</v>
      </c>
      <c r="K827" s="82">
        <f t="shared" si="87"/>
        <v>3.982305523723455</v>
      </c>
      <c r="L827" s="83">
        <f t="shared" si="88"/>
        <v>1.8325108407513703E-2</v>
      </c>
    </row>
    <row r="828" spans="4:12" x14ac:dyDescent="0.3">
      <c r="D828" s="68">
        <v>44659</v>
      </c>
      <c r="E828" s="87">
        <v>109.3069763</v>
      </c>
      <c r="F828" s="20">
        <f t="shared" si="89"/>
        <v>108.47898040328738</v>
      </c>
      <c r="G828" s="82">
        <f t="shared" si="90"/>
        <v>-0.46859284276415358</v>
      </c>
      <c r="H828" s="82">
        <f t="shared" si="84"/>
        <v>108.01038756052323</v>
      </c>
      <c r="I828" s="82">
        <f t="shared" si="85"/>
        <v>1.2965887394767748</v>
      </c>
      <c r="J828" s="82">
        <f t="shared" si="86"/>
        <v>1.2965887394767748</v>
      </c>
      <c r="K828" s="82">
        <f t="shared" si="87"/>
        <v>1.6811423593379717</v>
      </c>
      <c r="L828" s="83">
        <f t="shared" si="88"/>
        <v>1.1861902902868742E-2</v>
      </c>
    </row>
    <row r="829" spans="4:12" x14ac:dyDescent="0.3">
      <c r="D829" s="68">
        <v>44662</v>
      </c>
      <c r="E829" s="87">
        <v>106.9322205</v>
      </c>
      <c r="F829" s="20">
        <f t="shared" si="89"/>
        <v>108.45715086578869</v>
      </c>
      <c r="G829" s="82">
        <f t="shared" si="90"/>
        <v>-0.42391651223760718</v>
      </c>
      <c r="H829" s="82">
        <f t="shared" si="84"/>
        <v>108.03323435355108</v>
      </c>
      <c r="I829" s="82">
        <f t="shared" si="85"/>
        <v>-1.1010138535510805</v>
      </c>
      <c r="J829" s="82">
        <f t="shared" si="86"/>
        <v>1.1010138535510805</v>
      </c>
      <c r="K829" s="82">
        <f t="shared" si="87"/>
        <v>1.2122315057114001</v>
      </c>
      <c r="L829" s="83">
        <f t="shared" si="88"/>
        <v>1.0296371368731471E-2</v>
      </c>
    </row>
    <row r="830" spans="4:12" x14ac:dyDescent="0.3">
      <c r="D830" s="68">
        <v>44663</v>
      </c>
      <c r="E830" s="87">
        <v>105.8227158</v>
      </c>
      <c r="F830" s="20">
        <f t="shared" si="89"/>
        <v>106.37118635020991</v>
      </c>
      <c r="G830" s="82">
        <f t="shared" si="90"/>
        <v>-0.59012131257172451</v>
      </c>
      <c r="H830" s="82">
        <f t="shared" si="84"/>
        <v>105.78106503763819</v>
      </c>
      <c r="I830" s="82">
        <f t="shared" si="85"/>
        <v>4.1650762361811644E-2</v>
      </c>
      <c r="J830" s="82">
        <f t="shared" si="86"/>
        <v>4.1650762361811644E-2</v>
      </c>
      <c r="K830" s="82">
        <f t="shared" si="87"/>
        <v>1.7347860053201056E-3</v>
      </c>
      <c r="L830" s="83">
        <f t="shared" si="88"/>
        <v>3.9358999669342871E-4</v>
      </c>
    </row>
    <row r="831" spans="4:12" x14ac:dyDescent="0.3">
      <c r="D831" s="68">
        <v>44664</v>
      </c>
      <c r="E831" s="87">
        <v>104.7131882</v>
      </c>
      <c r="F831" s="20">
        <f t="shared" si="89"/>
        <v>105.12871322994262</v>
      </c>
      <c r="G831" s="82">
        <f t="shared" si="90"/>
        <v>-0.65535649334128121</v>
      </c>
      <c r="H831" s="82">
        <f t="shared" si="84"/>
        <v>104.47335673660133</v>
      </c>
      <c r="I831" s="82">
        <f t="shared" si="85"/>
        <v>0.23983146339867289</v>
      </c>
      <c r="J831" s="82">
        <f t="shared" si="86"/>
        <v>0.23983146339867289</v>
      </c>
      <c r="K831" s="82">
        <f t="shared" si="87"/>
        <v>5.7519130835948978E-2</v>
      </c>
      <c r="L831" s="83">
        <f t="shared" si="88"/>
        <v>2.2903654021172557E-3</v>
      </c>
    </row>
    <row r="832" spans="4:12" x14ac:dyDescent="0.3">
      <c r="D832" s="68">
        <v>44665</v>
      </c>
      <c r="E832" s="87">
        <v>105.29714199999999</v>
      </c>
      <c r="F832" s="20">
        <f t="shared" si="89"/>
        <v>104.30569376532698</v>
      </c>
      <c r="G832" s="82">
        <f t="shared" si="90"/>
        <v>-0.67212279046871715</v>
      </c>
      <c r="H832" s="82">
        <f t="shared" si="84"/>
        <v>103.63357097485826</v>
      </c>
      <c r="I832" s="82">
        <f t="shared" si="85"/>
        <v>1.663571025141735</v>
      </c>
      <c r="J832" s="82">
        <f t="shared" si="86"/>
        <v>1.663571025141735</v>
      </c>
      <c r="K832" s="82">
        <f t="shared" si="87"/>
        <v>2.7674685556911234</v>
      </c>
      <c r="L832" s="83">
        <f t="shared" si="88"/>
        <v>1.5798824104283241E-2</v>
      </c>
    </row>
    <row r="833" spans="4:12" x14ac:dyDescent="0.3">
      <c r="D833" s="68">
        <v>44669</v>
      </c>
      <c r="E833" s="87">
        <v>105.53073120000001</v>
      </c>
      <c r="F833" s="20">
        <f t="shared" si="89"/>
        <v>104.80616160762503</v>
      </c>
      <c r="G833" s="82">
        <f t="shared" si="90"/>
        <v>-0.55486372719204047</v>
      </c>
      <c r="H833" s="82">
        <f t="shared" ref="H833:H896" si="91">F833+G833</f>
        <v>104.25129788043299</v>
      </c>
      <c r="I833" s="82">
        <f t="shared" si="85"/>
        <v>1.2794333195670191</v>
      </c>
      <c r="J833" s="82">
        <f t="shared" si="86"/>
        <v>1.2794333195670191</v>
      </c>
      <c r="K833" s="82">
        <f t="shared" si="87"/>
        <v>1.636949619218282</v>
      </c>
      <c r="L833" s="83">
        <f t="shared" si="88"/>
        <v>1.2123798489960799E-2</v>
      </c>
    </row>
    <row r="834" spans="4:12" x14ac:dyDescent="0.3">
      <c r="D834" s="68">
        <v>44670</v>
      </c>
      <c r="E834" s="87">
        <v>107.7400284</v>
      </c>
      <c r="F834" s="20">
        <f t="shared" si="89"/>
        <v>105.52869965824638</v>
      </c>
      <c r="G834" s="82">
        <f t="shared" si="90"/>
        <v>-0.42712354941070119</v>
      </c>
      <c r="H834" s="82">
        <f t="shared" si="91"/>
        <v>105.10157610883569</v>
      </c>
      <c r="I834" s="82">
        <f t="shared" si="85"/>
        <v>2.6384522911643131</v>
      </c>
      <c r="J834" s="82">
        <f t="shared" si="86"/>
        <v>2.6384522911643131</v>
      </c>
      <c r="K834" s="82">
        <f t="shared" si="87"/>
        <v>6.9614304927502131</v>
      </c>
      <c r="L834" s="83">
        <f t="shared" si="88"/>
        <v>2.4489062517866509E-2</v>
      </c>
    </row>
    <row r="835" spans="4:12" x14ac:dyDescent="0.3">
      <c r="D835" s="68">
        <v>44671</v>
      </c>
      <c r="E835" s="87">
        <v>109.89094540000001</v>
      </c>
      <c r="F835" s="20">
        <f t="shared" si="89"/>
        <v>107.82851296047146</v>
      </c>
      <c r="G835" s="82">
        <f t="shared" si="90"/>
        <v>-0.15442986424712352</v>
      </c>
      <c r="H835" s="82">
        <f t="shared" si="91"/>
        <v>107.67408309622434</v>
      </c>
      <c r="I835" s="82">
        <f t="shared" si="85"/>
        <v>2.2168623037756703</v>
      </c>
      <c r="J835" s="82">
        <f t="shared" si="86"/>
        <v>2.2168623037756703</v>
      </c>
      <c r="K835" s="82">
        <f t="shared" si="87"/>
        <v>4.9144784739015721</v>
      </c>
      <c r="L835" s="83">
        <f t="shared" si="88"/>
        <v>2.0173293583983218E-2</v>
      </c>
    </row>
    <row r="836" spans="4:12" x14ac:dyDescent="0.3">
      <c r="D836" s="68">
        <v>44672</v>
      </c>
      <c r="E836" s="87">
        <v>108.1682663</v>
      </c>
      <c r="F836" s="20">
        <f t="shared" si="89"/>
        <v>109.42286568860231</v>
      </c>
      <c r="G836" s="82">
        <f t="shared" si="90"/>
        <v>2.0448394990674607E-2</v>
      </c>
      <c r="H836" s="82">
        <f t="shared" si="91"/>
        <v>109.44331408359299</v>
      </c>
      <c r="I836" s="82">
        <f t="shared" ref="I836:I899" si="92">E836-H836</f>
        <v>-1.2750477835929956</v>
      </c>
      <c r="J836" s="82">
        <f t="shared" ref="J836:J899" si="93">ABS(I836)</f>
        <v>1.2750477835929956</v>
      </c>
      <c r="K836" s="82">
        <f t="shared" ref="K836:K899" si="94">I836^2</f>
        <v>1.6257468504454107</v>
      </c>
      <c r="L836" s="83">
        <f t="shared" ref="L836:L899" si="95">J836/E836</f>
        <v>1.1787632613586556E-2</v>
      </c>
    </row>
    <row r="837" spans="4:12" x14ac:dyDescent="0.3">
      <c r="D837" s="68">
        <v>44673</v>
      </c>
      <c r="E837" s="87">
        <v>104.13896939999999</v>
      </c>
      <c r="F837" s="20">
        <f t="shared" ref="F837:F900" si="96">alpha*(E837)+(1-alpha)*(E836+G836)</f>
        <v>107.37876563599255</v>
      </c>
      <c r="G837" s="82">
        <f t="shared" ref="G837:G900" si="97">beta*(F837-F836)+(1-beta)*G836</f>
        <v>-0.18600644976936925</v>
      </c>
      <c r="H837" s="82">
        <f t="shared" si="91"/>
        <v>107.19275918622318</v>
      </c>
      <c r="I837" s="82">
        <f t="shared" si="92"/>
        <v>-3.0537897862231915</v>
      </c>
      <c r="J837" s="82">
        <f t="shared" si="93"/>
        <v>3.0537897862231915</v>
      </c>
      <c r="K837" s="82">
        <f t="shared" si="94"/>
        <v>9.3256320584410854</v>
      </c>
      <c r="L837" s="83">
        <f t="shared" si="95"/>
        <v>2.9324179063972874E-2</v>
      </c>
    </row>
    <row r="838" spans="4:12" x14ac:dyDescent="0.3">
      <c r="D838" s="68">
        <v>44676</v>
      </c>
      <c r="E838" s="87">
        <v>101.57929230000001</v>
      </c>
      <c r="F838" s="20">
        <f t="shared" si="96"/>
        <v>103.47822882018451</v>
      </c>
      <c r="G838" s="82">
        <f t="shared" si="97"/>
        <v>-0.55745948637323628</v>
      </c>
      <c r="H838" s="82">
        <f t="shared" si="91"/>
        <v>102.92076933381128</v>
      </c>
      <c r="I838" s="82">
        <f t="shared" si="92"/>
        <v>-1.3414770338112731</v>
      </c>
      <c r="J838" s="82">
        <f t="shared" si="93"/>
        <v>1.3414770338112731</v>
      </c>
      <c r="K838" s="82">
        <f t="shared" si="94"/>
        <v>1.7995606322430917</v>
      </c>
      <c r="L838" s="83">
        <f t="shared" si="95"/>
        <v>1.3206205747618435E-2</v>
      </c>
    </row>
    <row r="839" spans="4:12" x14ac:dyDescent="0.3">
      <c r="D839" s="68">
        <v>44677</v>
      </c>
      <c r="E839" s="87">
        <v>96.352874760000006</v>
      </c>
      <c r="F839" s="20">
        <f t="shared" si="96"/>
        <v>100.08804120290142</v>
      </c>
      <c r="G839" s="82">
        <f t="shared" si="97"/>
        <v>-0.84073229946422168</v>
      </c>
      <c r="H839" s="82">
        <f t="shared" si="91"/>
        <v>99.247308903437201</v>
      </c>
      <c r="I839" s="82">
        <f t="shared" si="92"/>
        <v>-2.894434143437195</v>
      </c>
      <c r="J839" s="82">
        <f t="shared" si="93"/>
        <v>2.894434143437195</v>
      </c>
      <c r="K839" s="82">
        <f t="shared" si="94"/>
        <v>8.377749010695009</v>
      </c>
      <c r="L839" s="83">
        <f t="shared" si="95"/>
        <v>3.0039935504226307E-2</v>
      </c>
    </row>
    <row r="840" spans="4:12" x14ac:dyDescent="0.3">
      <c r="D840" s="68">
        <v>44678</v>
      </c>
      <c r="E840" s="87">
        <v>93.754272459999996</v>
      </c>
      <c r="F840" s="20">
        <f t="shared" si="96"/>
        <v>95.160568460428635</v>
      </c>
      <c r="G840" s="82">
        <f t="shared" si="97"/>
        <v>-1.2494063437650782</v>
      </c>
      <c r="H840" s="82">
        <f t="shared" si="91"/>
        <v>93.911162116663562</v>
      </c>
      <c r="I840" s="82">
        <f t="shared" si="92"/>
        <v>-0.1568896566635658</v>
      </c>
      <c r="J840" s="82">
        <f t="shared" si="93"/>
        <v>0.1568896566635658</v>
      </c>
      <c r="K840" s="82">
        <f t="shared" si="94"/>
        <v>2.4614364368011558E-2</v>
      </c>
      <c r="L840" s="83">
        <f t="shared" si="95"/>
        <v>1.6734134087649428E-3</v>
      </c>
    </row>
    <row r="841" spans="4:12" x14ac:dyDescent="0.3">
      <c r="D841" s="68">
        <v>44679</v>
      </c>
      <c r="E841" s="87">
        <v>96.829765320000007</v>
      </c>
      <c r="F841" s="20">
        <f t="shared" si="96"/>
        <v>93.369845956987945</v>
      </c>
      <c r="G841" s="82">
        <f t="shared" si="97"/>
        <v>-1.3035379597326395</v>
      </c>
      <c r="H841" s="82">
        <f t="shared" si="91"/>
        <v>92.066307997255308</v>
      </c>
      <c r="I841" s="82">
        <f t="shared" si="92"/>
        <v>4.7634573227446992</v>
      </c>
      <c r="J841" s="82">
        <f t="shared" si="93"/>
        <v>4.7634573227446992</v>
      </c>
      <c r="K841" s="82">
        <f t="shared" si="94"/>
        <v>22.6905256656101</v>
      </c>
      <c r="L841" s="83">
        <f t="shared" si="95"/>
        <v>4.919414300966829E-2</v>
      </c>
    </row>
    <row r="842" spans="4:12" x14ac:dyDescent="0.3">
      <c r="D842" s="68">
        <v>44680</v>
      </c>
      <c r="E842" s="87">
        <v>97.394264219999997</v>
      </c>
      <c r="F842" s="20">
        <f t="shared" si="96"/>
        <v>95.899834732213904</v>
      </c>
      <c r="G842" s="82">
        <f t="shared" si="97"/>
        <v>-0.92018528623677964</v>
      </c>
      <c r="H842" s="82">
        <f t="shared" si="91"/>
        <v>94.979649445977131</v>
      </c>
      <c r="I842" s="82">
        <f t="shared" si="92"/>
        <v>2.4146147740228656</v>
      </c>
      <c r="J842" s="82">
        <f t="shared" si="93"/>
        <v>2.4146147740228656</v>
      </c>
      <c r="K842" s="82">
        <f t="shared" si="94"/>
        <v>5.8303645069294943</v>
      </c>
      <c r="L842" s="83">
        <f t="shared" si="95"/>
        <v>2.479216608247678E-2</v>
      </c>
    </row>
    <row r="843" spans="4:12" x14ac:dyDescent="0.3">
      <c r="D843" s="68">
        <v>44683</v>
      </c>
      <c r="E843" s="87">
        <v>99.47704315</v>
      </c>
      <c r="F843" s="20">
        <f t="shared" si="96"/>
        <v>97.074671777010593</v>
      </c>
      <c r="G843" s="82">
        <f t="shared" si="97"/>
        <v>-0.71068305313343272</v>
      </c>
      <c r="H843" s="82">
        <f t="shared" si="91"/>
        <v>96.363988723877156</v>
      </c>
      <c r="I843" s="82">
        <f t="shared" si="92"/>
        <v>3.1130544261228437</v>
      </c>
      <c r="J843" s="82">
        <f t="shared" si="93"/>
        <v>3.1130544261228437</v>
      </c>
      <c r="K843" s="82">
        <f t="shared" si="94"/>
        <v>9.6911078600030276</v>
      </c>
      <c r="L843" s="83">
        <f t="shared" si="95"/>
        <v>3.1294199420751921E-2</v>
      </c>
    </row>
    <row r="844" spans="4:12" x14ac:dyDescent="0.3">
      <c r="D844" s="68">
        <v>44684</v>
      </c>
      <c r="E844" s="87">
        <v>98.834693909999999</v>
      </c>
      <c r="F844" s="20">
        <f t="shared" si="96"/>
        <v>98.780026859493248</v>
      </c>
      <c r="G844" s="82">
        <f t="shared" si="97"/>
        <v>-0.46907923957182396</v>
      </c>
      <c r="H844" s="82">
        <f t="shared" si="91"/>
        <v>98.310947619921421</v>
      </c>
      <c r="I844" s="82">
        <f t="shared" si="92"/>
        <v>0.5237462900785772</v>
      </c>
      <c r="J844" s="82">
        <f t="shared" si="93"/>
        <v>0.5237462900785772</v>
      </c>
      <c r="K844" s="82">
        <f t="shared" si="94"/>
        <v>0.27431017637107313</v>
      </c>
      <c r="L844" s="83">
        <f t="shared" si="95"/>
        <v>5.2992149756188505E-3</v>
      </c>
    </row>
    <row r="845" spans="4:12" x14ac:dyDescent="0.3">
      <c r="D845" s="68">
        <v>44685</v>
      </c>
      <c r="E845" s="87">
        <v>101.413826</v>
      </c>
      <c r="F845" s="20">
        <f t="shared" si="96"/>
        <v>98.975256936342547</v>
      </c>
      <c r="G845" s="82">
        <f t="shared" si="97"/>
        <v>-0.40264830792971168</v>
      </c>
      <c r="H845" s="82">
        <f t="shared" si="91"/>
        <v>98.572608628412837</v>
      </c>
      <c r="I845" s="82">
        <f t="shared" si="92"/>
        <v>2.8412173715871631</v>
      </c>
      <c r="J845" s="82">
        <f t="shared" si="93"/>
        <v>2.8412173715871631</v>
      </c>
      <c r="K845" s="82">
        <f t="shared" si="94"/>
        <v>8.0725161526086673</v>
      </c>
      <c r="L845" s="83">
        <f t="shared" si="95"/>
        <v>2.8016075161064954E-2</v>
      </c>
    </row>
    <row r="846" spans="4:12" x14ac:dyDescent="0.3">
      <c r="D846" s="68">
        <v>44686</v>
      </c>
      <c r="E846" s="87">
        <v>96.712989809999996</v>
      </c>
      <c r="F846" s="20">
        <f t="shared" si="96"/>
        <v>100.15154011565623</v>
      </c>
      <c r="G846" s="82">
        <f t="shared" si="97"/>
        <v>-0.24475515920537197</v>
      </c>
      <c r="H846" s="82">
        <f t="shared" si="91"/>
        <v>99.906784956450863</v>
      </c>
      <c r="I846" s="82">
        <f t="shared" si="92"/>
        <v>-3.1937951464508672</v>
      </c>
      <c r="J846" s="82">
        <f t="shared" si="93"/>
        <v>3.1937951464508672</v>
      </c>
      <c r="K846" s="82">
        <f t="shared" si="94"/>
        <v>10.200327437493115</v>
      </c>
      <c r="L846" s="83">
        <f t="shared" si="95"/>
        <v>3.3023435142738526E-2</v>
      </c>
    </row>
    <row r="847" spans="4:12" x14ac:dyDescent="0.3">
      <c r="D847" s="68">
        <v>44687</v>
      </c>
      <c r="E847" s="87">
        <v>93.014587399999996</v>
      </c>
      <c r="F847" s="20">
        <f t="shared" si="96"/>
        <v>95.777505200635716</v>
      </c>
      <c r="G847" s="82">
        <f t="shared" si="97"/>
        <v>-0.65768313478688645</v>
      </c>
      <c r="H847" s="82">
        <f t="shared" si="91"/>
        <v>95.119822065848822</v>
      </c>
      <c r="I847" s="82">
        <f t="shared" si="92"/>
        <v>-2.1052346658488261</v>
      </c>
      <c r="J847" s="82">
        <f t="shared" si="93"/>
        <v>2.1052346658488261</v>
      </c>
      <c r="K847" s="82">
        <f t="shared" si="94"/>
        <v>4.4320129982916185</v>
      </c>
      <c r="L847" s="83">
        <f t="shared" si="95"/>
        <v>2.2633381759739186E-2</v>
      </c>
    </row>
    <row r="848" spans="4:12" x14ac:dyDescent="0.3">
      <c r="D848" s="68">
        <v>44690</v>
      </c>
      <c r="E848" s="87">
        <v>89.19940948</v>
      </c>
      <c r="F848" s="20">
        <f t="shared" si="96"/>
        <v>91.72540530817048</v>
      </c>
      <c r="G848" s="82">
        <f t="shared" si="97"/>
        <v>-0.99712481055472146</v>
      </c>
      <c r="H848" s="82">
        <f t="shared" si="91"/>
        <v>90.728280497615756</v>
      </c>
      <c r="I848" s="82">
        <f t="shared" si="92"/>
        <v>-1.5288710176157565</v>
      </c>
      <c r="J848" s="82">
        <f t="shared" si="93"/>
        <v>1.5288710176157565</v>
      </c>
      <c r="K848" s="82">
        <f t="shared" si="94"/>
        <v>2.337446588505439</v>
      </c>
      <c r="L848" s="83">
        <f t="shared" si="95"/>
        <v>1.7139923083891659E-2</v>
      </c>
    </row>
    <row r="849" spans="4:12" x14ac:dyDescent="0.3">
      <c r="D849" s="68">
        <v>44691</v>
      </c>
      <c r="E849" s="87">
        <v>89.569236759999995</v>
      </c>
      <c r="F849" s="20">
        <f t="shared" si="96"/>
        <v>88.475675087556226</v>
      </c>
      <c r="G849" s="82">
        <f t="shared" si="97"/>
        <v>-1.2223853515606746</v>
      </c>
      <c r="H849" s="82">
        <f t="shared" si="91"/>
        <v>87.253289735995551</v>
      </c>
      <c r="I849" s="82">
        <f t="shared" si="92"/>
        <v>2.3159470240044442</v>
      </c>
      <c r="J849" s="82">
        <f t="shared" si="93"/>
        <v>2.3159470240044442</v>
      </c>
      <c r="K849" s="82">
        <f t="shared" si="94"/>
        <v>5.3636106179950414</v>
      </c>
      <c r="L849" s="83">
        <f t="shared" si="95"/>
        <v>2.5856500599753959E-2</v>
      </c>
    </row>
    <row r="850" spans="4:12" x14ac:dyDescent="0.3">
      <c r="D850" s="68">
        <v>44692</v>
      </c>
      <c r="E850" s="87">
        <v>90.659294130000006</v>
      </c>
      <c r="F850" s="20">
        <f t="shared" si="96"/>
        <v>88.809339952751458</v>
      </c>
      <c r="G850" s="82">
        <f t="shared" si="97"/>
        <v>-1.066780329885084</v>
      </c>
      <c r="H850" s="82">
        <f t="shared" si="91"/>
        <v>87.742559622866381</v>
      </c>
      <c r="I850" s="82">
        <f t="shared" si="92"/>
        <v>2.9167345071336257</v>
      </c>
      <c r="J850" s="82">
        <f t="shared" si="93"/>
        <v>2.9167345071336257</v>
      </c>
      <c r="K850" s="82">
        <f t="shared" si="94"/>
        <v>8.5073401851040344</v>
      </c>
      <c r="L850" s="83">
        <f t="shared" si="95"/>
        <v>3.2172481984596116E-2</v>
      </c>
    </row>
    <row r="851" spans="4:12" x14ac:dyDescent="0.3">
      <c r="D851" s="68">
        <v>44693</v>
      </c>
      <c r="E851" s="87">
        <v>90.357582089999994</v>
      </c>
      <c r="F851" s="20">
        <f t="shared" si="96"/>
        <v>89.745527458091942</v>
      </c>
      <c r="G851" s="82">
        <f t="shared" si="97"/>
        <v>-0.86648354636252711</v>
      </c>
      <c r="H851" s="82">
        <f t="shared" si="91"/>
        <v>88.879043911729411</v>
      </c>
      <c r="I851" s="82">
        <f t="shared" si="92"/>
        <v>1.4785381782705826</v>
      </c>
      <c r="J851" s="82">
        <f t="shared" si="93"/>
        <v>1.4785381782705826</v>
      </c>
      <c r="K851" s="82">
        <f t="shared" si="94"/>
        <v>2.1860751446036932</v>
      </c>
      <c r="L851" s="83">
        <f t="shared" si="95"/>
        <v>1.6363188833427345E-2</v>
      </c>
    </row>
    <row r="852" spans="4:12" x14ac:dyDescent="0.3">
      <c r="D852" s="68">
        <v>44694</v>
      </c>
      <c r="E852" s="87">
        <v>94.081329350000004</v>
      </c>
      <c r="F852" s="20">
        <f t="shared" si="96"/>
        <v>90.409144704909977</v>
      </c>
      <c r="G852" s="82">
        <f t="shared" si="97"/>
        <v>-0.71347346704447101</v>
      </c>
      <c r="H852" s="82">
        <f t="shared" si="91"/>
        <v>89.695671237865511</v>
      </c>
      <c r="I852" s="82">
        <f t="shared" si="92"/>
        <v>4.3856581121344931</v>
      </c>
      <c r="J852" s="82">
        <f t="shared" si="93"/>
        <v>4.3856581121344931</v>
      </c>
      <c r="K852" s="82">
        <f t="shared" si="94"/>
        <v>19.233997076531086</v>
      </c>
      <c r="L852" s="83">
        <f t="shared" si="95"/>
        <v>4.6615605268703536E-2</v>
      </c>
    </row>
    <row r="853" spans="4:12" x14ac:dyDescent="0.3">
      <c r="D853" s="68">
        <v>44697</v>
      </c>
      <c r="E853" s="87">
        <v>93.416191100000006</v>
      </c>
      <c r="F853" s="20">
        <f t="shared" si="96"/>
        <v>93.377522926364435</v>
      </c>
      <c r="G853" s="82">
        <f t="shared" si="97"/>
        <v>-0.34528829819457812</v>
      </c>
      <c r="H853" s="82">
        <f t="shared" si="91"/>
        <v>93.03223462816986</v>
      </c>
      <c r="I853" s="82">
        <f t="shared" si="92"/>
        <v>0.38395647183014603</v>
      </c>
      <c r="J853" s="82">
        <f t="shared" si="93"/>
        <v>0.38395647183014603</v>
      </c>
      <c r="K853" s="82">
        <f t="shared" si="94"/>
        <v>0.14742257226025371</v>
      </c>
      <c r="L853" s="83">
        <f t="shared" si="95"/>
        <v>4.1101704887446001E-3</v>
      </c>
    </row>
    <row r="854" spans="4:12" x14ac:dyDescent="0.3">
      <c r="D854" s="68">
        <v>44698</v>
      </c>
      <c r="E854" s="87">
        <v>96.33483124</v>
      </c>
      <c r="F854" s="20">
        <f t="shared" si="96"/>
        <v>93.723688489444356</v>
      </c>
      <c r="G854" s="82">
        <f t="shared" si="97"/>
        <v>-0.27614291206712815</v>
      </c>
      <c r="H854" s="82">
        <f t="shared" si="91"/>
        <v>93.447545577377227</v>
      </c>
      <c r="I854" s="82">
        <f t="shared" si="92"/>
        <v>2.887285662622773</v>
      </c>
      <c r="J854" s="82">
        <f t="shared" si="93"/>
        <v>2.887285662622773</v>
      </c>
      <c r="K854" s="82">
        <f t="shared" si="94"/>
        <v>8.3364184975870259</v>
      </c>
      <c r="L854" s="83">
        <f t="shared" si="95"/>
        <v>2.9971357456677814E-2</v>
      </c>
    </row>
    <row r="855" spans="4:12" x14ac:dyDescent="0.3">
      <c r="D855" s="68">
        <v>44699</v>
      </c>
      <c r="E855" s="87">
        <v>90.219596859999996</v>
      </c>
      <c r="F855" s="20">
        <f t="shared" si="96"/>
        <v>94.890870034346307</v>
      </c>
      <c r="G855" s="82">
        <f t="shared" si="97"/>
        <v>-0.13181046637022031</v>
      </c>
      <c r="H855" s="82">
        <f t="shared" si="91"/>
        <v>94.759059567976081</v>
      </c>
      <c r="I855" s="82">
        <f t="shared" si="92"/>
        <v>-4.5394627079760852</v>
      </c>
      <c r="J855" s="82">
        <f t="shared" si="93"/>
        <v>4.5394627079760852</v>
      </c>
      <c r="K855" s="82">
        <f t="shared" si="94"/>
        <v>20.606721677105572</v>
      </c>
      <c r="L855" s="83">
        <f t="shared" si="95"/>
        <v>5.0315705965969723E-2</v>
      </c>
    </row>
    <row r="856" spans="4:12" x14ac:dyDescent="0.3">
      <c r="D856" s="68">
        <v>44700</v>
      </c>
      <c r="E856" s="87">
        <v>90.636543270000004</v>
      </c>
      <c r="F856" s="20">
        <f t="shared" si="96"/>
        <v>90.197537768903828</v>
      </c>
      <c r="G856" s="82">
        <f t="shared" si="97"/>
        <v>-0.5879626462774461</v>
      </c>
      <c r="H856" s="82">
        <f t="shared" si="91"/>
        <v>89.609575122626381</v>
      </c>
      <c r="I856" s="82">
        <f t="shared" si="92"/>
        <v>1.0269681473736227</v>
      </c>
      <c r="J856" s="82">
        <f t="shared" si="93"/>
        <v>1.0269681473736227</v>
      </c>
      <c r="K856" s="82">
        <f t="shared" si="94"/>
        <v>1.0546635757200109</v>
      </c>
      <c r="L856" s="83">
        <f t="shared" si="95"/>
        <v>1.1330619089414691E-2</v>
      </c>
    </row>
    <row r="857" spans="4:12" x14ac:dyDescent="0.3">
      <c r="D857" s="68">
        <v>44701</v>
      </c>
      <c r="E857" s="87">
        <v>90.696105959999997</v>
      </c>
      <c r="F857" s="20">
        <f t="shared" si="96"/>
        <v>90.178085690978037</v>
      </c>
      <c r="G857" s="82">
        <f t="shared" si="97"/>
        <v>-0.53111158944228065</v>
      </c>
      <c r="H857" s="82">
        <f t="shared" si="91"/>
        <v>89.646974101535761</v>
      </c>
      <c r="I857" s="82">
        <f t="shared" si="92"/>
        <v>1.0491318584642357</v>
      </c>
      <c r="J857" s="82">
        <f t="shared" si="93"/>
        <v>1.0491318584642357</v>
      </c>
      <c r="K857" s="82">
        <f t="shared" si="94"/>
        <v>1.1006776564446212</v>
      </c>
      <c r="L857" s="83">
        <f t="shared" si="95"/>
        <v>1.1567551300680294E-2</v>
      </c>
    </row>
    <row r="858" spans="4:12" x14ac:dyDescent="0.3">
      <c r="D858" s="68">
        <v>44704</v>
      </c>
      <c r="E858" s="87">
        <v>92.989318850000004</v>
      </c>
      <c r="F858" s="20">
        <f t="shared" si="96"/>
        <v>90.729859266446184</v>
      </c>
      <c r="G858" s="82">
        <f t="shared" si="97"/>
        <v>-0.42282307295123789</v>
      </c>
      <c r="H858" s="82">
        <f t="shared" si="91"/>
        <v>90.307036193494952</v>
      </c>
      <c r="I858" s="82">
        <f t="shared" si="92"/>
        <v>2.6822826565050519</v>
      </c>
      <c r="J858" s="82">
        <f t="shared" si="93"/>
        <v>2.6822826565050519</v>
      </c>
      <c r="K858" s="82">
        <f t="shared" si="94"/>
        <v>7.1946402493877981</v>
      </c>
      <c r="L858" s="83">
        <f t="shared" si="95"/>
        <v>2.8845061881051209E-2</v>
      </c>
    </row>
    <row r="859" spans="4:12" x14ac:dyDescent="0.3">
      <c r="D859" s="68">
        <v>44705</v>
      </c>
      <c r="E859" s="87">
        <v>91.668983460000007</v>
      </c>
      <c r="F859" s="20">
        <f t="shared" si="96"/>
        <v>92.386993313639024</v>
      </c>
      <c r="G859" s="82">
        <f t="shared" si="97"/>
        <v>-0.21482736093683003</v>
      </c>
      <c r="H859" s="82">
        <f t="shared" si="91"/>
        <v>92.172165952702201</v>
      </c>
      <c r="I859" s="82">
        <f t="shared" si="92"/>
        <v>-0.50318249270219439</v>
      </c>
      <c r="J859" s="82">
        <f t="shared" si="93"/>
        <v>0.50318249270219439</v>
      </c>
      <c r="K859" s="82">
        <f t="shared" si="94"/>
        <v>0.25319262096199391</v>
      </c>
      <c r="L859" s="83">
        <f t="shared" si="95"/>
        <v>5.4891248240115957E-3</v>
      </c>
    </row>
    <row r="860" spans="4:12" x14ac:dyDescent="0.3">
      <c r="D860" s="68">
        <v>44706</v>
      </c>
      <c r="E860" s="87">
        <v>91.053489690000006</v>
      </c>
      <c r="F860" s="20">
        <f t="shared" si="96"/>
        <v>91.374022817250562</v>
      </c>
      <c r="G860" s="82">
        <f t="shared" si="97"/>
        <v>-0.29464167448199324</v>
      </c>
      <c r="H860" s="82">
        <f t="shared" si="91"/>
        <v>91.079381142768568</v>
      </c>
      <c r="I860" s="82">
        <f t="shared" si="92"/>
        <v>-2.5891452768561862E-2</v>
      </c>
      <c r="J860" s="82">
        <f t="shared" si="93"/>
        <v>2.5891452768561862E-2</v>
      </c>
      <c r="K860" s="82">
        <f t="shared" si="94"/>
        <v>6.7036732646666972E-4</v>
      </c>
      <c r="L860" s="83">
        <f t="shared" si="95"/>
        <v>2.8435431587204072E-4</v>
      </c>
    </row>
    <row r="861" spans="4:12" x14ac:dyDescent="0.3">
      <c r="D861" s="68">
        <v>44707</v>
      </c>
      <c r="E861" s="87">
        <v>94.140892030000003</v>
      </c>
      <c r="F861" s="20">
        <f t="shared" si="96"/>
        <v>91.435256818414416</v>
      </c>
      <c r="G861" s="82">
        <f t="shared" si="97"/>
        <v>-0.2590541069174086</v>
      </c>
      <c r="H861" s="82">
        <f t="shared" si="91"/>
        <v>91.176202711497012</v>
      </c>
      <c r="I861" s="82">
        <f t="shared" si="92"/>
        <v>2.964689318502991</v>
      </c>
      <c r="J861" s="82">
        <f t="shared" si="93"/>
        <v>2.964689318502991</v>
      </c>
      <c r="K861" s="82">
        <f t="shared" si="94"/>
        <v>8.7893827552457289</v>
      </c>
      <c r="L861" s="83">
        <f t="shared" si="95"/>
        <v>3.149204617222269E-2</v>
      </c>
    </row>
    <row r="862" spans="4:12" x14ac:dyDescent="0.3">
      <c r="D862" s="68">
        <v>44708</v>
      </c>
      <c r="E862" s="87">
        <v>96.037010190000004</v>
      </c>
      <c r="F862" s="20">
        <f t="shared" si="96"/>
        <v>94.312872376466075</v>
      </c>
      <c r="G862" s="82">
        <f t="shared" si="97"/>
        <v>5.461285957949813E-2</v>
      </c>
      <c r="H862" s="82">
        <f t="shared" si="91"/>
        <v>94.367485236045567</v>
      </c>
      <c r="I862" s="82">
        <f t="shared" si="92"/>
        <v>1.6695249539544363</v>
      </c>
      <c r="J862" s="82">
        <f t="shared" si="93"/>
        <v>1.6695249539544363</v>
      </c>
      <c r="K862" s="82">
        <f t="shared" si="94"/>
        <v>2.7873135718765627</v>
      </c>
      <c r="L862" s="83">
        <f t="shared" si="95"/>
        <v>1.7384182937926134E-2</v>
      </c>
    </row>
    <row r="863" spans="4:12" x14ac:dyDescent="0.3">
      <c r="D863" s="68">
        <v>44712</v>
      </c>
      <c r="E863" s="87">
        <v>98.419563289999999</v>
      </c>
      <c r="F863" s="20">
        <f t="shared" si="96"/>
        <v>96.557211097663597</v>
      </c>
      <c r="G863" s="82">
        <f t="shared" si="97"/>
        <v>0.2735854457413005</v>
      </c>
      <c r="H863" s="82">
        <f t="shared" si="91"/>
        <v>96.830796543404901</v>
      </c>
      <c r="I863" s="82">
        <f t="shared" si="92"/>
        <v>1.5887667465950983</v>
      </c>
      <c r="J863" s="82">
        <f t="shared" si="93"/>
        <v>1.5887667465950983</v>
      </c>
      <c r="K863" s="82">
        <f t="shared" si="94"/>
        <v>2.5241797750863735</v>
      </c>
      <c r="L863" s="83">
        <f t="shared" si="95"/>
        <v>1.6142794110086508E-2</v>
      </c>
    </row>
    <row r="864" spans="4:12" x14ac:dyDescent="0.3">
      <c r="D864" s="68">
        <v>44713</v>
      </c>
      <c r="E864" s="87">
        <v>96.424171450000003</v>
      </c>
      <c r="F864" s="20">
        <f t="shared" si="96"/>
        <v>98.239353278593057</v>
      </c>
      <c r="G864" s="82">
        <f t="shared" si="97"/>
        <v>0.41444111926011651</v>
      </c>
      <c r="H864" s="82">
        <f t="shared" si="91"/>
        <v>98.653794397853176</v>
      </c>
      <c r="I864" s="82">
        <f t="shared" si="92"/>
        <v>-2.2296229478531728</v>
      </c>
      <c r="J864" s="82">
        <f t="shared" si="93"/>
        <v>2.2296229478531728</v>
      </c>
      <c r="K864" s="82">
        <f t="shared" si="94"/>
        <v>4.9712184895934719</v>
      </c>
      <c r="L864" s="83">
        <f t="shared" si="95"/>
        <v>2.3123070847534597E-2</v>
      </c>
    </row>
    <row r="865" spans="4:12" x14ac:dyDescent="0.3">
      <c r="D865" s="68">
        <v>44714</v>
      </c>
      <c r="E865" s="87">
        <v>101.1396561</v>
      </c>
      <c r="F865" s="20">
        <f t="shared" si="96"/>
        <v>97.698821275408108</v>
      </c>
      <c r="G865" s="82">
        <f t="shared" si="97"/>
        <v>0.31894380701560987</v>
      </c>
      <c r="H865" s="82">
        <f t="shared" si="91"/>
        <v>98.017765082423722</v>
      </c>
      <c r="I865" s="82">
        <f t="shared" si="92"/>
        <v>3.1218910175762744</v>
      </c>
      <c r="J865" s="82">
        <f t="shared" si="93"/>
        <v>3.1218910175762744</v>
      </c>
      <c r="K865" s="82">
        <f t="shared" si="94"/>
        <v>9.746203525623427</v>
      </c>
      <c r="L865" s="83">
        <f t="shared" si="95"/>
        <v>3.0867131034038334E-2</v>
      </c>
    </row>
    <row r="866" spans="4:12" x14ac:dyDescent="0.3">
      <c r="D866" s="68">
        <v>44715</v>
      </c>
      <c r="E866" s="87">
        <v>99.571144099999998</v>
      </c>
      <c r="F866" s="20">
        <f t="shared" si="96"/>
        <v>101.0811087456125</v>
      </c>
      <c r="G866" s="82">
        <f t="shared" si="97"/>
        <v>0.62527817333448787</v>
      </c>
      <c r="H866" s="82">
        <f t="shared" si="91"/>
        <v>101.70638691894699</v>
      </c>
      <c r="I866" s="82">
        <f t="shared" si="92"/>
        <v>-2.1352428189469919</v>
      </c>
      <c r="J866" s="82">
        <f t="shared" si="93"/>
        <v>2.1352428189469919</v>
      </c>
      <c r="K866" s="82">
        <f t="shared" si="94"/>
        <v>4.5592618958646964</v>
      </c>
      <c r="L866" s="83">
        <f t="shared" si="95"/>
        <v>2.1444393737231265E-2</v>
      </c>
    </row>
    <row r="867" spans="4:12" x14ac:dyDescent="0.3">
      <c r="D867" s="68">
        <v>44718</v>
      </c>
      <c r="E867" s="87">
        <v>99.888816829999996</v>
      </c>
      <c r="F867" s="20">
        <f t="shared" si="96"/>
        <v>100.1349011846676</v>
      </c>
      <c r="G867" s="82">
        <f t="shared" si="97"/>
        <v>0.46812959990654918</v>
      </c>
      <c r="H867" s="82">
        <f t="shared" si="91"/>
        <v>100.60303078457414</v>
      </c>
      <c r="I867" s="82">
        <f t="shared" si="92"/>
        <v>-0.7142139545741486</v>
      </c>
      <c r="J867" s="82">
        <f t="shared" si="93"/>
        <v>0.7142139545741486</v>
      </c>
      <c r="K867" s="82">
        <f t="shared" si="94"/>
        <v>0.51010157290844405</v>
      </c>
      <c r="L867" s="83">
        <f t="shared" si="95"/>
        <v>7.1500892416181466E-3</v>
      </c>
    </row>
    <row r="868" spans="4:12" x14ac:dyDescent="0.3">
      <c r="D868" s="68">
        <v>44719</v>
      </c>
      <c r="E868" s="87">
        <v>99.273315429999997</v>
      </c>
      <c r="F868" s="20">
        <f t="shared" si="96"/>
        <v>100.14022022992525</v>
      </c>
      <c r="G868" s="82">
        <f t="shared" si="97"/>
        <v>0.42184854444165926</v>
      </c>
      <c r="H868" s="82">
        <f t="shared" si="91"/>
        <v>100.56206877436691</v>
      </c>
      <c r="I868" s="82">
        <f t="shared" si="92"/>
        <v>-1.2887533443669099</v>
      </c>
      <c r="J868" s="82">
        <f t="shared" si="93"/>
        <v>1.2887533443669099</v>
      </c>
      <c r="K868" s="82">
        <f t="shared" si="94"/>
        <v>1.6608851826168951</v>
      </c>
      <c r="L868" s="83">
        <f t="shared" si="95"/>
        <v>1.2981870694906335E-2</v>
      </c>
    </row>
    <row r="869" spans="4:12" x14ac:dyDescent="0.3">
      <c r="D869" s="68">
        <v>44720</v>
      </c>
      <c r="E869" s="87">
        <v>98.925872799999993</v>
      </c>
      <c r="F869" s="20">
        <f t="shared" si="96"/>
        <v>99.541305739553337</v>
      </c>
      <c r="G869" s="82">
        <f t="shared" si="97"/>
        <v>0.31977224096030227</v>
      </c>
      <c r="H869" s="82">
        <f t="shared" si="91"/>
        <v>99.861077980513642</v>
      </c>
      <c r="I869" s="82">
        <f t="shared" si="92"/>
        <v>-0.93520518051364832</v>
      </c>
      <c r="J869" s="82">
        <f t="shared" si="93"/>
        <v>0.93520518051364832</v>
      </c>
      <c r="K869" s="82">
        <f t="shared" si="94"/>
        <v>0.87460872965956549</v>
      </c>
      <c r="L869" s="83">
        <f t="shared" si="95"/>
        <v>9.4535954451912436E-3</v>
      </c>
    </row>
    <row r="870" spans="4:12" x14ac:dyDescent="0.3">
      <c r="D870" s="68">
        <v>44721</v>
      </c>
      <c r="E870" s="87">
        <v>94.835800169999999</v>
      </c>
      <c r="F870" s="20">
        <f t="shared" si="96"/>
        <v>98.363676066768249</v>
      </c>
      <c r="G870" s="82">
        <f t="shared" si="97"/>
        <v>0.17003204958576329</v>
      </c>
      <c r="H870" s="82">
        <f t="shared" si="91"/>
        <v>98.533708116354006</v>
      </c>
      <c r="I870" s="82">
        <f t="shared" si="92"/>
        <v>-3.6979079463540074</v>
      </c>
      <c r="J870" s="82">
        <f t="shared" si="93"/>
        <v>3.6979079463540074</v>
      </c>
      <c r="K870" s="82">
        <f t="shared" si="94"/>
        <v>13.674523179708112</v>
      </c>
      <c r="L870" s="83">
        <f t="shared" si="95"/>
        <v>3.8992742611178917E-2</v>
      </c>
    </row>
    <row r="871" spans="4:12" x14ac:dyDescent="0.3">
      <c r="D871" s="68">
        <v>44722</v>
      </c>
      <c r="E871" s="87">
        <v>91.639205930000003</v>
      </c>
      <c r="F871" s="20">
        <f t="shared" si="96"/>
        <v>94.332506961668614</v>
      </c>
      <c r="G871" s="82">
        <f t="shared" si="97"/>
        <v>-0.25008806588277666</v>
      </c>
      <c r="H871" s="82">
        <f t="shared" si="91"/>
        <v>94.082418895785835</v>
      </c>
      <c r="I871" s="82">
        <f t="shared" si="92"/>
        <v>-2.4432129657858326</v>
      </c>
      <c r="J871" s="82">
        <f t="shared" si="93"/>
        <v>2.4432129657858326</v>
      </c>
      <c r="K871" s="82">
        <f t="shared" si="94"/>
        <v>5.9692895961840042</v>
      </c>
      <c r="L871" s="83">
        <f t="shared" si="95"/>
        <v>2.6661219300089939E-2</v>
      </c>
    </row>
    <row r="872" spans="4:12" x14ac:dyDescent="0.3">
      <c r="D872" s="68">
        <v>44725</v>
      </c>
      <c r="E872" s="87">
        <v>87.608703610000006</v>
      </c>
      <c r="F872" s="20">
        <f t="shared" si="96"/>
        <v>90.633035013293792</v>
      </c>
      <c r="G872" s="82">
        <f t="shared" si="97"/>
        <v>-0.59502645413198119</v>
      </c>
      <c r="H872" s="82">
        <f t="shared" si="91"/>
        <v>90.03800855916181</v>
      </c>
      <c r="I872" s="82">
        <f t="shared" si="92"/>
        <v>-2.4293049491618035</v>
      </c>
      <c r="J872" s="82">
        <f t="shared" si="93"/>
        <v>2.4293049491618035</v>
      </c>
      <c r="K872" s="82">
        <f t="shared" si="94"/>
        <v>5.9015225360220329</v>
      </c>
      <c r="L872" s="83">
        <f t="shared" si="95"/>
        <v>2.7729036603213849E-2</v>
      </c>
    </row>
    <row r="873" spans="4:12" x14ac:dyDescent="0.3">
      <c r="D873" s="68">
        <v>44726</v>
      </c>
      <c r="E873" s="87">
        <v>85.335350039999994</v>
      </c>
      <c r="F873" s="20">
        <f t="shared" si="96"/>
        <v>86.678011732694429</v>
      </c>
      <c r="G873" s="82">
        <f t="shared" si="97"/>
        <v>-0.93102613677871948</v>
      </c>
      <c r="H873" s="82">
        <f t="shared" si="91"/>
        <v>85.746985595915703</v>
      </c>
      <c r="I873" s="82">
        <f t="shared" si="92"/>
        <v>-0.41163555591570855</v>
      </c>
      <c r="J873" s="82">
        <f t="shared" si="93"/>
        <v>0.41163555591570855</v>
      </c>
      <c r="K873" s="82">
        <f t="shared" si="94"/>
        <v>0.16944383089403442</v>
      </c>
      <c r="L873" s="83">
        <f t="shared" si="95"/>
        <v>4.8237401700790931E-3</v>
      </c>
    </row>
    <row r="874" spans="4:12" x14ac:dyDescent="0.3">
      <c r="D874" s="68">
        <v>44727</v>
      </c>
      <c r="E874" s="87">
        <v>86.933647160000007</v>
      </c>
      <c r="F874" s="20">
        <f t="shared" si="96"/>
        <v>84.910188554577019</v>
      </c>
      <c r="G874" s="82">
        <f t="shared" si="97"/>
        <v>-1.0147058409125886</v>
      </c>
      <c r="H874" s="82">
        <f t="shared" si="91"/>
        <v>83.895482713664435</v>
      </c>
      <c r="I874" s="82">
        <f t="shared" si="92"/>
        <v>3.0381644463355713</v>
      </c>
      <c r="J874" s="82">
        <f t="shared" si="93"/>
        <v>3.0381644463355713</v>
      </c>
      <c r="K874" s="82">
        <f t="shared" si="94"/>
        <v>9.2304432029775274</v>
      </c>
      <c r="L874" s="83">
        <f t="shared" si="95"/>
        <v>3.4948084494187591E-2</v>
      </c>
    </row>
    <row r="875" spans="4:12" x14ac:dyDescent="0.3">
      <c r="D875" s="68">
        <v>44728</v>
      </c>
      <c r="E875" s="87">
        <v>84.412109380000004</v>
      </c>
      <c r="F875" s="20">
        <f t="shared" si="96"/>
        <v>85.617574931269957</v>
      </c>
      <c r="G875" s="82">
        <f t="shared" si="97"/>
        <v>-0.842496619152036</v>
      </c>
      <c r="H875" s="82">
        <f t="shared" si="91"/>
        <v>84.775078312117927</v>
      </c>
      <c r="I875" s="82">
        <f t="shared" si="92"/>
        <v>-0.3629689321179228</v>
      </c>
      <c r="J875" s="82">
        <f t="shared" si="93"/>
        <v>0.3629689321179228</v>
      </c>
      <c r="K875" s="82">
        <f t="shared" si="94"/>
        <v>0.13174644568282526</v>
      </c>
      <c r="L875" s="83">
        <f t="shared" si="95"/>
        <v>4.2999628226791124E-3</v>
      </c>
    </row>
    <row r="876" spans="4:12" x14ac:dyDescent="0.3">
      <c r="D876" s="68">
        <v>44729</v>
      </c>
      <c r="E876" s="87">
        <v>86.496841430000003</v>
      </c>
      <c r="F876" s="20">
        <f t="shared" si="96"/>
        <v>84.155058494678386</v>
      </c>
      <c r="G876" s="82">
        <f t="shared" si="97"/>
        <v>-0.90449860089598955</v>
      </c>
      <c r="H876" s="82">
        <f t="shared" si="91"/>
        <v>83.250559893782395</v>
      </c>
      <c r="I876" s="82">
        <f t="shared" si="92"/>
        <v>3.2462815362176087</v>
      </c>
      <c r="J876" s="82">
        <f t="shared" si="93"/>
        <v>3.2462815362176087</v>
      </c>
      <c r="K876" s="82">
        <f t="shared" si="94"/>
        <v>10.538343812387359</v>
      </c>
      <c r="L876" s="83">
        <f t="shared" si="95"/>
        <v>3.7530636755617873E-2</v>
      </c>
    </row>
    <row r="877" spans="4:12" x14ac:dyDescent="0.3">
      <c r="D877" s="68">
        <v>44733</v>
      </c>
      <c r="E877" s="87">
        <v>86.695388789999996</v>
      </c>
      <c r="F877" s="20">
        <f t="shared" si="96"/>
        <v>85.812952021283209</v>
      </c>
      <c r="G877" s="82">
        <f t="shared" si="97"/>
        <v>-0.64825938814590822</v>
      </c>
      <c r="H877" s="82">
        <f t="shared" si="91"/>
        <v>85.164692633137307</v>
      </c>
      <c r="I877" s="82">
        <f t="shared" si="92"/>
        <v>1.5306961568626889</v>
      </c>
      <c r="J877" s="82">
        <f t="shared" si="93"/>
        <v>1.5306961568626889</v>
      </c>
      <c r="K877" s="82">
        <f t="shared" si="94"/>
        <v>2.3430307246342057</v>
      </c>
      <c r="L877" s="83">
        <f t="shared" si="95"/>
        <v>1.7656027364620911E-2</v>
      </c>
    </row>
    <row r="878" spans="4:12" x14ac:dyDescent="0.3">
      <c r="D878" s="68">
        <v>44734</v>
      </c>
      <c r="E878" s="87">
        <v>86.089820860000003</v>
      </c>
      <c r="F878" s="20">
        <f t="shared" si="96"/>
        <v>86.055667693483286</v>
      </c>
      <c r="G878" s="82">
        <f t="shared" si="97"/>
        <v>-0.55916188211130968</v>
      </c>
      <c r="H878" s="82">
        <f t="shared" si="91"/>
        <v>85.496505811371975</v>
      </c>
      <c r="I878" s="82">
        <f t="shared" si="92"/>
        <v>0.59331504862802831</v>
      </c>
      <c r="J878" s="82">
        <f t="shared" si="93"/>
        <v>0.59331504862802831</v>
      </c>
      <c r="K878" s="82">
        <f t="shared" si="94"/>
        <v>0.35202274692847957</v>
      </c>
      <c r="L878" s="83">
        <f t="shared" si="95"/>
        <v>6.8918141854759146E-3</v>
      </c>
    </row>
    <row r="879" spans="4:12" x14ac:dyDescent="0.3">
      <c r="D879" s="68">
        <v>44735</v>
      </c>
      <c r="E879" s="87">
        <v>87.896598819999994</v>
      </c>
      <c r="F879" s="20">
        <f t="shared" si="96"/>
        <v>86.003846946310958</v>
      </c>
      <c r="G879" s="82">
        <f t="shared" si="97"/>
        <v>-0.50842776861741157</v>
      </c>
      <c r="H879" s="82">
        <f t="shared" si="91"/>
        <v>85.495419177693549</v>
      </c>
      <c r="I879" s="82">
        <f t="shared" si="92"/>
        <v>2.4011796423064453</v>
      </c>
      <c r="J879" s="82">
        <f t="shared" si="93"/>
        <v>2.4011796423064453</v>
      </c>
      <c r="K879" s="82">
        <f t="shared" si="94"/>
        <v>5.765663674626909</v>
      </c>
      <c r="L879" s="83">
        <f t="shared" si="95"/>
        <v>2.7318231587364683E-2</v>
      </c>
    </row>
    <row r="880" spans="4:12" x14ac:dyDescent="0.3">
      <c r="D880" s="68">
        <v>44736</v>
      </c>
      <c r="E880" s="87">
        <v>89.961486820000005</v>
      </c>
      <c r="F880" s="20">
        <f t="shared" si="96"/>
        <v>87.902834205106075</v>
      </c>
      <c r="G880" s="82">
        <f t="shared" si="97"/>
        <v>-0.26768626587615874</v>
      </c>
      <c r="H880" s="82">
        <f t="shared" si="91"/>
        <v>87.63514793922991</v>
      </c>
      <c r="I880" s="82">
        <f t="shared" si="92"/>
        <v>2.3263388807700949</v>
      </c>
      <c r="J880" s="82">
        <f t="shared" si="93"/>
        <v>2.3263388807700949</v>
      </c>
      <c r="K880" s="82">
        <f t="shared" si="94"/>
        <v>5.4118525881826578</v>
      </c>
      <c r="L880" s="83">
        <f t="shared" si="95"/>
        <v>2.5859275596731346E-2</v>
      </c>
    </row>
    <row r="881" spans="4:12" x14ac:dyDescent="0.3">
      <c r="D881" s="68">
        <v>44739</v>
      </c>
      <c r="E881" s="87">
        <v>90.378433229999999</v>
      </c>
      <c r="F881" s="20">
        <f t="shared" si="96"/>
        <v>89.830727089299074</v>
      </c>
      <c r="G881" s="82">
        <f t="shared" si="97"/>
        <v>-4.8128350869242886E-2</v>
      </c>
      <c r="H881" s="82">
        <f t="shared" si="91"/>
        <v>89.782598738429826</v>
      </c>
      <c r="I881" s="82">
        <f t="shared" si="92"/>
        <v>0.59583449157017299</v>
      </c>
      <c r="J881" s="82">
        <f t="shared" si="93"/>
        <v>0.59583449157017299</v>
      </c>
      <c r="K881" s="82">
        <f t="shared" si="94"/>
        <v>0.35501874134468653</v>
      </c>
      <c r="L881" s="83">
        <f t="shared" si="95"/>
        <v>6.5926623230329814E-3</v>
      </c>
    </row>
    <row r="882" spans="4:12" x14ac:dyDescent="0.3">
      <c r="D882" s="68">
        <v>44740</v>
      </c>
      <c r="E882" s="87">
        <v>87.916450499999996</v>
      </c>
      <c r="F882" s="20">
        <f t="shared" si="96"/>
        <v>89.847534003304602</v>
      </c>
      <c r="G882" s="82">
        <f t="shared" si="97"/>
        <v>-4.1634824381765793E-2</v>
      </c>
      <c r="H882" s="82">
        <f t="shared" si="91"/>
        <v>89.805899178922843</v>
      </c>
      <c r="I882" s="82">
        <f t="shared" si="92"/>
        <v>-1.8894486789228466</v>
      </c>
      <c r="J882" s="82">
        <f t="shared" si="93"/>
        <v>1.8894486789228466</v>
      </c>
      <c r="K882" s="82">
        <f t="shared" si="94"/>
        <v>3.5700163102832905</v>
      </c>
      <c r="L882" s="83">
        <f t="shared" si="95"/>
        <v>2.1491412223504709E-2</v>
      </c>
    </row>
    <row r="883" spans="4:12" x14ac:dyDescent="0.3">
      <c r="D883" s="68">
        <v>44741</v>
      </c>
      <c r="E883" s="87">
        <v>87.866821290000004</v>
      </c>
      <c r="F883" s="20">
        <f t="shared" si="96"/>
        <v>87.873216798494596</v>
      </c>
      <c r="G883" s="82">
        <f t="shared" si="97"/>
        <v>-0.23490306242458986</v>
      </c>
      <c r="H883" s="82">
        <f t="shared" si="91"/>
        <v>87.638313736070003</v>
      </c>
      <c r="I883" s="82">
        <f t="shared" si="92"/>
        <v>0.228507553930001</v>
      </c>
      <c r="J883" s="82">
        <f t="shared" si="93"/>
        <v>0.228507553930001</v>
      </c>
      <c r="K883" s="82">
        <f t="shared" si="94"/>
        <v>5.2215702203072312E-2</v>
      </c>
      <c r="L883" s="83">
        <f t="shared" si="95"/>
        <v>2.6006125016839218E-3</v>
      </c>
    </row>
    <row r="884" spans="4:12" x14ac:dyDescent="0.3">
      <c r="D884" s="68">
        <v>44742</v>
      </c>
      <c r="E884" s="87">
        <v>87.956161499999993</v>
      </c>
      <c r="F884" s="20">
        <f t="shared" si="96"/>
        <v>87.696766882060331</v>
      </c>
      <c r="G884" s="82">
        <f t="shared" si="97"/>
        <v>-0.22905774782555741</v>
      </c>
      <c r="H884" s="82">
        <f t="shared" si="91"/>
        <v>87.467709134234767</v>
      </c>
      <c r="I884" s="82">
        <f t="shared" si="92"/>
        <v>0.48845236576522666</v>
      </c>
      <c r="J884" s="82">
        <f t="shared" si="93"/>
        <v>0.48845236576522666</v>
      </c>
      <c r="K884" s="82">
        <f t="shared" si="94"/>
        <v>0.23858571362164677</v>
      </c>
      <c r="L884" s="83">
        <f t="shared" si="95"/>
        <v>5.5533615546106644E-3</v>
      </c>
    </row>
    <row r="885" spans="4:12" x14ac:dyDescent="0.3">
      <c r="D885" s="68">
        <v>44743</v>
      </c>
      <c r="E885" s="87">
        <v>87.638481139999996</v>
      </c>
      <c r="F885" s="20">
        <f t="shared" si="96"/>
        <v>87.70937922973954</v>
      </c>
      <c r="G885" s="82">
        <f t="shared" si="97"/>
        <v>-0.20489073827508078</v>
      </c>
      <c r="H885" s="82">
        <f t="shared" si="91"/>
        <v>87.504488491464457</v>
      </c>
      <c r="I885" s="82">
        <f t="shared" si="92"/>
        <v>0.13399264853553916</v>
      </c>
      <c r="J885" s="82">
        <f t="shared" si="93"/>
        <v>0.13399264853553916</v>
      </c>
      <c r="K885" s="82">
        <f t="shared" si="94"/>
        <v>1.7954029861568525E-2</v>
      </c>
      <c r="L885" s="83">
        <f t="shared" si="95"/>
        <v>1.5289248146768963E-3</v>
      </c>
    </row>
    <row r="886" spans="4:12" x14ac:dyDescent="0.3">
      <c r="D886" s="68">
        <v>44747</v>
      </c>
      <c r="E886" s="87">
        <v>85.911132809999998</v>
      </c>
      <c r="F886" s="20">
        <f t="shared" si="96"/>
        <v>87.129098883379925</v>
      </c>
      <c r="G886" s="82">
        <f t="shared" si="97"/>
        <v>-0.24242969908353418</v>
      </c>
      <c r="H886" s="82">
        <f t="shared" si="91"/>
        <v>86.886669184296395</v>
      </c>
      <c r="I886" s="82">
        <f t="shared" si="92"/>
        <v>-0.9755363742963965</v>
      </c>
      <c r="J886" s="82">
        <f t="shared" si="93"/>
        <v>0.9755363742963965</v>
      </c>
      <c r="K886" s="82">
        <f t="shared" si="94"/>
        <v>0.951671217575359</v>
      </c>
      <c r="L886" s="83">
        <f t="shared" si="95"/>
        <v>1.1355179967814889E-2</v>
      </c>
    </row>
    <row r="887" spans="4:12" x14ac:dyDescent="0.3">
      <c r="D887" s="68">
        <v>44748</v>
      </c>
      <c r="E887" s="87">
        <v>83.508720400000001</v>
      </c>
      <c r="F887" s="20">
        <f t="shared" si="96"/>
        <v>85.236706568733169</v>
      </c>
      <c r="G887" s="82">
        <f t="shared" si="97"/>
        <v>-0.40742596063985637</v>
      </c>
      <c r="H887" s="82">
        <f t="shared" si="91"/>
        <v>84.829280608093313</v>
      </c>
      <c r="I887" s="82">
        <f t="shared" si="92"/>
        <v>-1.3205602080933119</v>
      </c>
      <c r="J887" s="82">
        <f t="shared" si="93"/>
        <v>1.3205602080933119</v>
      </c>
      <c r="K887" s="82">
        <f t="shared" si="94"/>
        <v>1.7438792631994511</v>
      </c>
      <c r="L887" s="83">
        <f t="shared" si="95"/>
        <v>1.5813440821125454E-2</v>
      </c>
    </row>
    <row r="888" spans="4:12" x14ac:dyDescent="0.3">
      <c r="D888" s="68">
        <v>44749</v>
      </c>
      <c r="E888" s="87">
        <v>86.169242859999997</v>
      </c>
      <c r="F888" s="20">
        <f t="shared" si="96"/>
        <v>83.714884123488119</v>
      </c>
      <c r="G888" s="82">
        <f t="shared" si="97"/>
        <v>-0.51886560910037582</v>
      </c>
      <c r="H888" s="82">
        <f t="shared" si="91"/>
        <v>83.196018514387745</v>
      </c>
      <c r="I888" s="82">
        <f t="shared" si="92"/>
        <v>2.9732243456122518</v>
      </c>
      <c r="J888" s="82">
        <f t="shared" si="93"/>
        <v>2.9732243456122518</v>
      </c>
      <c r="K888" s="82">
        <f t="shared" si="94"/>
        <v>8.840063009341403</v>
      </c>
      <c r="L888" s="83">
        <f t="shared" si="95"/>
        <v>3.4504473370421486E-2</v>
      </c>
    </row>
    <row r="889" spans="4:12" x14ac:dyDescent="0.3">
      <c r="D889" s="68">
        <v>44750</v>
      </c>
      <c r="E889" s="87">
        <v>84.91840363</v>
      </c>
      <c r="F889" s="20">
        <f t="shared" si="96"/>
        <v>85.50398252671971</v>
      </c>
      <c r="G889" s="82">
        <f t="shared" si="97"/>
        <v>-0.2880692078671791</v>
      </c>
      <c r="H889" s="82">
        <f t="shared" si="91"/>
        <v>85.215913318852529</v>
      </c>
      <c r="I889" s="82">
        <f t="shared" si="92"/>
        <v>-0.2975096888525286</v>
      </c>
      <c r="J889" s="82">
        <f t="shared" si="93"/>
        <v>0.2975096888525286</v>
      </c>
      <c r="K889" s="82">
        <f t="shared" si="94"/>
        <v>8.8512014961128385E-2</v>
      </c>
      <c r="L889" s="83">
        <f t="shared" si="95"/>
        <v>3.5034771749692228E-3</v>
      </c>
    </row>
    <row r="890" spans="4:12" x14ac:dyDescent="0.3">
      <c r="D890" s="68">
        <v>44753</v>
      </c>
      <c r="E890" s="87">
        <v>81.205581670000001</v>
      </c>
      <c r="F890" s="20">
        <f t="shared" si="96"/>
        <v>83.945383871706255</v>
      </c>
      <c r="G890" s="82">
        <f t="shared" si="97"/>
        <v>-0.41512215258180668</v>
      </c>
      <c r="H890" s="82">
        <f t="shared" si="91"/>
        <v>83.530261719124454</v>
      </c>
      <c r="I890" s="82">
        <f t="shared" si="92"/>
        <v>-2.3246800491244528</v>
      </c>
      <c r="J890" s="82">
        <f t="shared" si="93"/>
        <v>2.3246800491244528</v>
      </c>
      <c r="K890" s="82">
        <f t="shared" si="94"/>
        <v>5.4041373307972682</v>
      </c>
      <c r="L890" s="83">
        <f t="shared" si="95"/>
        <v>2.8627096824100032E-2</v>
      </c>
    </row>
    <row r="891" spans="4:12" x14ac:dyDescent="0.3">
      <c r="D891" s="68">
        <v>44754</v>
      </c>
      <c r="E891" s="87">
        <v>79.815750120000004</v>
      </c>
      <c r="F891" s="20">
        <f t="shared" si="96"/>
        <v>80.595517637934563</v>
      </c>
      <c r="G891" s="82">
        <f t="shared" si="97"/>
        <v>-0.70859656070079524</v>
      </c>
      <c r="H891" s="82">
        <f t="shared" si="91"/>
        <v>79.886921077233765</v>
      </c>
      <c r="I891" s="82">
        <f t="shared" si="92"/>
        <v>-7.1170957233761101E-2</v>
      </c>
      <c r="J891" s="82">
        <f t="shared" si="93"/>
        <v>7.1170957233761101E-2</v>
      </c>
      <c r="K891" s="82">
        <f t="shared" si="94"/>
        <v>5.0653051535698513E-3</v>
      </c>
      <c r="L891" s="83">
        <f t="shared" si="95"/>
        <v>8.9169063908762646E-4</v>
      </c>
    </row>
    <row r="892" spans="4:12" x14ac:dyDescent="0.3">
      <c r="D892" s="68">
        <v>44755</v>
      </c>
      <c r="E892" s="87">
        <v>80.758842470000005</v>
      </c>
      <c r="F892" s="20">
        <f t="shared" si="96"/>
        <v>79.437491341439369</v>
      </c>
      <c r="G892" s="82">
        <f t="shared" si="97"/>
        <v>-0.75353953428023512</v>
      </c>
      <c r="H892" s="82">
        <f t="shared" si="91"/>
        <v>78.683951807159133</v>
      </c>
      <c r="I892" s="82">
        <f t="shared" si="92"/>
        <v>2.0748906628408719</v>
      </c>
      <c r="J892" s="82">
        <f t="shared" si="93"/>
        <v>2.0748906628408719</v>
      </c>
      <c r="K892" s="82">
        <f t="shared" si="94"/>
        <v>4.3051712627442322</v>
      </c>
      <c r="L892" s="83">
        <f t="shared" si="95"/>
        <v>2.5692426976174708E-2</v>
      </c>
    </row>
    <row r="893" spans="4:12" x14ac:dyDescent="0.3">
      <c r="D893" s="68">
        <v>44756</v>
      </c>
      <c r="E893" s="87">
        <v>77.681373600000001</v>
      </c>
      <c r="F893" s="20">
        <f t="shared" si="96"/>
        <v>79.540517068575809</v>
      </c>
      <c r="G893" s="82">
        <f t="shared" si="97"/>
        <v>-0.66788300813856749</v>
      </c>
      <c r="H893" s="82">
        <f t="shared" si="91"/>
        <v>78.872634060437235</v>
      </c>
      <c r="I893" s="82">
        <f t="shared" si="92"/>
        <v>-1.1912604604372348</v>
      </c>
      <c r="J893" s="82">
        <f t="shared" si="93"/>
        <v>1.1912604604372348</v>
      </c>
      <c r="K893" s="82">
        <f t="shared" si="94"/>
        <v>1.4191014846011325</v>
      </c>
      <c r="L893" s="83">
        <f t="shared" si="95"/>
        <v>1.533521364556863E-2</v>
      </c>
    </row>
    <row r="894" spans="4:12" x14ac:dyDescent="0.3">
      <c r="D894" s="68">
        <v>44757</v>
      </c>
      <c r="E894" s="87">
        <v>80.232696529999998</v>
      </c>
      <c r="F894" s="20">
        <f t="shared" si="96"/>
        <v>77.657331779489141</v>
      </c>
      <c r="G894" s="82">
        <f t="shared" si="97"/>
        <v>-0.78941323623337756</v>
      </c>
      <c r="H894" s="82">
        <f t="shared" si="91"/>
        <v>76.867918543255769</v>
      </c>
      <c r="I894" s="82">
        <f t="shared" si="92"/>
        <v>3.3647779867442296</v>
      </c>
      <c r="J894" s="82">
        <f t="shared" si="93"/>
        <v>3.3647779867442296</v>
      </c>
      <c r="K894" s="82">
        <f t="shared" si="94"/>
        <v>11.321730900078551</v>
      </c>
      <c r="L894" s="83">
        <f t="shared" si="95"/>
        <v>4.1937740251396106E-2</v>
      </c>
    </row>
    <row r="895" spans="4:12" x14ac:dyDescent="0.3">
      <c r="D895" s="68">
        <v>44760</v>
      </c>
      <c r="E895" s="87">
        <v>82.942863459999998</v>
      </c>
      <c r="F895" s="20">
        <f t="shared" si="96"/>
        <v>80.143199327013306</v>
      </c>
      <c r="G895" s="82">
        <f t="shared" si="97"/>
        <v>-0.4618851578576233</v>
      </c>
      <c r="H895" s="82">
        <f t="shared" si="91"/>
        <v>79.681314169155684</v>
      </c>
      <c r="I895" s="82">
        <f t="shared" si="92"/>
        <v>3.2615492908443144</v>
      </c>
      <c r="J895" s="82">
        <f t="shared" si="93"/>
        <v>3.2615492908443144</v>
      </c>
      <c r="K895" s="82">
        <f t="shared" si="94"/>
        <v>10.637703776607051</v>
      </c>
      <c r="L895" s="83">
        <f t="shared" si="95"/>
        <v>3.9322844121691417E-2</v>
      </c>
    </row>
    <row r="896" spans="4:12" x14ac:dyDescent="0.3">
      <c r="D896" s="68">
        <v>44761</v>
      </c>
      <c r="E896" s="87">
        <v>89.266571040000002</v>
      </c>
      <c r="F896" s="20">
        <f t="shared" si="96"/>
        <v>83.838096849713907</v>
      </c>
      <c r="G896" s="82">
        <f t="shared" si="97"/>
        <v>-4.6206889801800932E-2</v>
      </c>
      <c r="H896" s="82">
        <f t="shared" si="91"/>
        <v>83.791889959912112</v>
      </c>
      <c r="I896" s="82">
        <f t="shared" si="92"/>
        <v>5.4746810800878905</v>
      </c>
      <c r="J896" s="82">
        <f t="shared" si="93"/>
        <v>5.4746810800878905</v>
      </c>
      <c r="K896" s="82">
        <f t="shared" si="94"/>
        <v>29.972132928672309</v>
      </c>
      <c r="L896" s="83">
        <f t="shared" si="95"/>
        <v>6.1329577425290674E-2</v>
      </c>
    </row>
    <row r="897" spans="4:12" x14ac:dyDescent="0.3">
      <c r="D897" s="68">
        <v>44762</v>
      </c>
      <c r="E897" s="87">
        <v>87.420082089999994</v>
      </c>
      <c r="F897" s="20">
        <f t="shared" si="96"/>
        <v>88.860307738158568</v>
      </c>
      <c r="G897" s="82">
        <f t="shared" si="97"/>
        <v>0.4606348880228453</v>
      </c>
      <c r="H897" s="82">
        <f t="shared" ref="H897:H960" si="98">F897+G897</f>
        <v>89.32094262618142</v>
      </c>
      <c r="I897" s="82">
        <f t="shared" si="92"/>
        <v>-1.9008605361814261</v>
      </c>
      <c r="J897" s="82">
        <f t="shared" si="93"/>
        <v>1.9008605361814261</v>
      </c>
      <c r="K897" s="82">
        <f t="shared" si="94"/>
        <v>3.6132707780119389</v>
      </c>
      <c r="L897" s="83">
        <f t="shared" si="95"/>
        <v>2.1743980224411916E-2</v>
      </c>
    </row>
    <row r="898" spans="4:12" x14ac:dyDescent="0.3">
      <c r="D898" s="68">
        <v>44763</v>
      </c>
      <c r="E898" s="87">
        <v>89.028312679999999</v>
      </c>
      <c r="F898" s="20">
        <f t="shared" si="96"/>
        <v>88.110236118418285</v>
      </c>
      <c r="G898" s="82">
        <f t="shared" si="97"/>
        <v>0.33956423724653256</v>
      </c>
      <c r="H898" s="82">
        <f t="shared" si="98"/>
        <v>88.44980035566482</v>
      </c>
      <c r="I898" s="82">
        <f t="shared" si="92"/>
        <v>0.57851232433517907</v>
      </c>
      <c r="J898" s="82">
        <f t="shared" si="93"/>
        <v>0.57851232433517907</v>
      </c>
      <c r="K898" s="82">
        <f t="shared" si="94"/>
        <v>0.33467650940769145</v>
      </c>
      <c r="L898" s="83">
        <f t="shared" si="95"/>
        <v>6.4980713092312771E-3</v>
      </c>
    </row>
    <row r="899" spans="4:12" x14ac:dyDescent="0.3">
      <c r="D899" s="68">
        <v>44764</v>
      </c>
      <c r="E899" s="87">
        <v>89.236793520000006</v>
      </c>
      <c r="F899" s="20">
        <f t="shared" si="96"/>
        <v>89.341660237797228</v>
      </c>
      <c r="G899" s="82">
        <f t="shared" si="97"/>
        <v>0.42875022545977359</v>
      </c>
      <c r="H899" s="82">
        <f t="shared" si="98"/>
        <v>89.770410463257008</v>
      </c>
      <c r="I899" s="82">
        <f t="shared" si="92"/>
        <v>-0.53361694325700171</v>
      </c>
      <c r="J899" s="82">
        <f t="shared" si="93"/>
        <v>0.53361694325700171</v>
      </c>
      <c r="K899" s="82">
        <f t="shared" si="94"/>
        <v>0.2847470421309462</v>
      </c>
      <c r="L899" s="83">
        <f t="shared" si="95"/>
        <v>5.9797861645197502E-3</v>
      </c>
    </row>
    <row r="900" spans="4:12" x14ac:dyDescent="0.3">
      <c r="D900" s="68">
        <v>44767</v>
      </c>
      <c r="E900" s="87">
        <v>89.365844730000006</v>
      </c>
      <c r="F900" s="20">
        <f t="shared" si="96"/>
        <v>89.605603942367836</v>
      </c>
      <c r="G900" s="82">
        <f t="shared" si="97"/>
        <v>0.41226957337085696</v>
      </c>
      <c r="H900" s="82">
        <f t="shared" si="98"/>
        <v>90.0178735157387</v>
      </c>
      <c r="I900" s="82">
        <f t="shared" ref="I900:I963" si="99">E900-H900</f>
        <v>-0.65202878573869327</v>
      </c>
      <c r="J900" s="82">
        <f t="shared" ref="J900:J963" si="100">ABS(I900)</f>
        <v>0.65202878573869327</v>
      </c>
      <c r="K900" s="82">
        <f t="shared" ref="K900:K963" si="101">I900^2</f>
        <v>0.42514153743187477</v>
      </c>
      <c r="L900" s="83">
        <f t="shared" ref="L900:L963" si="102">J900/E900</f>
        <v>7.2961743685035409E-3</v>
      </c>
    </row>
    <row r="901" spans="4:12" x14ac:dyDescent="0.3">
      <c r="D901" s="68">
        <v>44768</v>
      </c>
      <c r="E901" s="87">
        <v>83.042137150000002</v>
      </c>
      <c r="F901" s="20">
        <f t="shared" ref="F901:F964" si="103">alpha*(E901)+(1-alpha)*(E900+G900)</f>
        <v>88.430918872696708</v>
      </c>
      <c r="G901" s="82">
        <f t="shared" ref="G901:G964" si="104">beta*(F901-F900)+(1-beta)*G900</f>
        <v>0.25357410906665845</v>
      </c>
      <c r="H901" s="82">
        <f t="shared" si="98"/>
        <v>88.68449298176337</v>
      </c>
      <c r="I901" s="82">
        <f t="shared" si="99"/>
        <v>-5.6423558317633677</v>
      </c>
      <c r="J901" s="82">
        <f t="shared" si="100"/>
        <v>5.6423558317633677</v>
      </c>
      <c r="K901" s="82">
        <f t="shared" si="101"/>
        <v>31.836179332234085</v>
      </c>
      <c r="L901" s="83">
        <f t="shared" si="102"/>
        <v>6.7945696310434706E-2</v>
      </c>
    </row>
    <row r="902" spans="4:12" x14ac:dyDescent="0.3">
      <c r="D902" s="68">
        <v>44769</v>
      </c>
      <c r="E902" s="87">
        <v>82.724456790000005</v>
      </c>
      <c r="F902" s="20">
        <f t="shared" si="103"/>
        <v>83.181460365253329</v>
      </c>
      <c r="G902" s="82">
        <f t="shared" si="104"/>
        <v>-0.29672915258434529</v>
      </c>
      <c r="H902" s="82">
        <f t="shared" si="98"/>
        <v>82.884731212668981</v>
      </c>
      <c r="I902" s="82">
        <f t="shared" si="99"/>
        <v>-0.16027442266897651</v>
      </c>
      <c r="J902" s="82">
        <f t="shared" si="100"/>
        <v>0.16027442266897651</v>
      </c>
      <c r="K902" s="82">
        <f t="shared" si="101"/>
        <v>2.5687890561873733E-2</v>
      </c>
      <c r="L902" s="83">
        <f t="shared" si="102"/>
        <v>1.9374490796094414E-3</v>
      </c>
    </row>
    <row r="903" spans="4:12" x14ac:dyDescent="0.3">
      <c r="D903" s="68">
        <v>44770</v>
      </c>
      <c r="E903" s="87">
        <v>84.680145260000003</v>
      </c>
      <c r="F903" s="20">
        <f t="shared" si="103"/>
        <v>82.878211161932541</v>
      </c>
      <c r="G903" s="82">
        <f t="shared" si="104"/>
        <v>-0.29738115765798967</v>
      </c>
      <c r="H903" s="82">
        <f t="shared" si="98"/>
        <v>82.580830004274546</v>
      </c>
      <c r="I903" s="82">
        <f t="shared" si="99"/>
        <v>2.0993152557254575</v>
      </c>
      <c r="J903" s="82">
        <f t="shared" si="100"/>
        <v>2.0993152557254575</v>
      </c>
      <c r="K903" s="82">
        <f t="shared" si="101"/>
        <v>4.4071245429216432</v>
      </c>
      <c r="L903" s="83">
        <f t="shared" si="102"/>
        <v>2.479111542947603E-2</v>
      </c>
    </row>
    <row r="904" spans="4:12" x14ac:dyDescent="0.3">
      <c r="D904" s="68">
        <v>44771</v>
      </c>
      <c r="E904" s="87">
        <v>85.51403809</v>
      </c>
      <c r="F904" s="20">
        <f t="shared" si="103"/>
        <v>84.609018899873604</v>
      </c>
      <c r="G904" s="82">
        <f t="shared" si="104"/>
        <v>-9.4562268098084379E-2</v>
      </c>
      <c r="H904" s="82">
        <f t="shared" si="98"/>
        <v>84.514456631775516</v>
      </c>
      <c r="I904" s="82">
        <f t="shared" si="99"/>
        <v>0.9995814582244833</v>
      </c>
      <c r="J904" s="82">
        <f t="shared" si="100"/>
        <v>0.9995814582244833</v>
      </c>
      <c r="K904" s="82">
        <f t="shared" si="101"/>
        <v>0.99916309162618444</v>
      </c>
      <c r="L904" s="83">
        <f t="shared" si="102"/>
        <v>1.1689091996479748E-2</v>
      </c>
    </row>
    <row r="905" spans="4:12" x14ac:dyDescent="0.3">
      <c r="D905" s="68">
        <v>44774</v>
      </c>
      <c r="E905" s="87">
        <v>87.360527039999994</v>
      </c>
      <c r="F905" s="20">
        <f t="shared" si="103"/>
        <v>85.807686065521537</v>
      </c>
      <c r="G905" s="82">
        <f t="shared" si="104"/>
        <v>3.4760675276517369E-2</v>
      </c>
      <c r="H905" s="82">
        <f t="shared" si="98"/>
        <v>85.842446740798053</v>
      </c>
      <c r="I905" s="82">
        <f t="shared" si="99"/>
        <v>1.5180802992019409</v>
      </c>
      <c r="J905" s="82">
        <f t="shared" si="100"/>
        <v>1.5180802992019409</v>
      </c>
      <c r="K905" s="82">
        <f t="shared" si="101"/>
        <v>2.3045677948250542</v>
      </c>
      <c r="L905" s="83">
        <f t="shared" si="102"/>
        <v>1.7377187966217896E-2</v>
      </c>
    </row>
    <row r="906" spans="4:12" x14ac:dyDescent="0.3">
      <c r="D906" s="68">
        <v>44775</v>
      </c>
      <c r="E906" s="87">
        <v>84.193702700000003</v>
      </c>
      <c r="F906" s="20">
        <f t="shared" si="103"/>
        <v>86.754970712221208</v>
      </c>
      <c r="G906" s="82">
        <f t="shared" si="104"/>
        <v>0.12601307241883278</v>
      </c>
      <c r="H906" s="82">
        <f t="shared" si="98"/>
        <v>86.880983784640037</v>
      </c>
      <c r="I906" s="82">
        <f t="shared" si="99"/>
        <v>-2.6872810846400341</v>
      </c>
      <c r="J906" s="82">
        <f t="shared" si="100"/>
        <v>2.6872810846400341</v>
      </c>
      <c r="K906" s="82">
        <f t="shared" si="101"/>
        <v>7.2214796278641185</v>
      </c>
      <c r="L906" s="83">
        <f t="shared" si="102"/>
        <v>3.1917839440027788E-2</v>
      </c>
    </row>
    <row r="907" spans="4:12" x14ac:dyDescent="0.3">
      <c r="D907" s="68">
        <v>44776</v>
      </c>
      <c r="E907" s="87">
        <v>86.437278750000004</v>
      </c>
      <c r="F907" s="20">
        <f t="shared" si="103"/>
        <v>84.743228367935075</v>
      </c>
      <c r="G907" s="82">
        <f t="shared" si="104"/>
        <v>-8.7762469251663866E-2</v>
      </c>
      <c r="H907" s="82">
        <f t="shared" si="98"/>
        <v>84.655465898683417</v>
      </c>
      <c r="I907" s="82">
        <f t="shared" si="99"/>
        <v>1.7818128513165874</v>
      </c>
      <c r="J907" s="82">
        <f t="shared" si="100"/>
        <v>1.7818128513165874</v>
      </c>
      <c r="K907" s="82">
        <f t="shared" si="101"/>
        <v>3.1748570371169471</v>
      </c>
      <c r="L907" s="83">
        <f t="shared" si="102"/>
        <v>2.0613939692271807E-2</v>
      </c>
    </row>
    <row r="908" spans="4:12" x14ac:dyDescent="0.3">
      <c r="D908" s="68">
        <v>44777</v>
      </c>
      <c r="E908" s="87">
        <v>89.276496890000004</v>
      </c>
      <c r="F908" s="20">
        <f t="shared" si="103"/>
        <v>86.934912402598684</v>
      </c>
      <c r="G908" s="82">
        <f t="shared" si="104"/>
        <v>0.14018218113986347</v>
      </c>
      <c r="H908" s="82">
        <f t="shared" si="98"/>
        <v>87.075094583738547</v>
      </c>
      <c r="I908" s="82">
        <f t="shared" si="99"/>
        <v>2.2014023062614569</v>
      </c>
      <c r="J908" s="82">
        <f t="shared" si="100"/>
        <v>2.2014023062614569</v>
      </c>
      <c r="K908" s="82">
        <f t="shared" si="101"/>
        <v>4.8461721140132612</v>
      </c>
      <c r="L908" s="83">
        <f t="shared" si="102"/>
        <v>2.4658251420571133E-2</v>
      </c>
    </row>
    <row r="909" spans="4:12" x14ac:dyDescent="0.3">
      <c r="D909" s="68">
        <v>44778</v>
      </c>
      <c r="E909" s="87">
        <v>87.300964359999995</v>
      </c>
      <c r="F909" s="20">
        <f t="shared" si="103"/>
        <v>88.993536128911899</v>
      </c>
      <c r="G909" s="82">
        <f t="shared" si="104"/>
        <v>0.33202633565719863</v>
      </c>
      <c r="H909" s="82">
        <f t="shared" si="98"/>
        <v>89.325562464569103</v>
      </c>
      <c r="I909" s="82">
        <f t="shared" si="99"/>
        <v>-2.0245981045691082</v>
      </c>
      <c r="J909" s="82">
        <f t="shared" si="100"/>
        <v>2.0245981045691082</v>
      </c>
      <c r="K909" s="82">
        <f t="shared" si="101"/>
        <v>4.0989974850248254</v>
      </c>
      <c r="L909" s="83">
        <f t="shared" si="102"/>
        <v>2.3191016495766787E-2</v>
      </c>
    </row>
    <row r="910" spans="4:12" x14ac:dyDescent="0.3">
      <c r="D910" s="68">
        <v>44781</v>
      </c>
      <c r="E910" s="87">
        <v>88.551795960000007</v>
      </c>
      <c r="F910" s="20">
        <f t="shared" si="103"/>
        <v>87.81675174852576</v>
      </c>
      <c r="G910" s="82">
        <f t="shared" si="104"/>
        <v>0.18114526405286496</v>
      </c>
      <c r="H910" s="82">
        <f t="shared" si="98"/>
        <v>87.997897012578619</v>
      </c>
      <c r="I910" s="82">
        <f t="shared" si="99"/>
        <v>0.55389894742138779</v>
      </c>
      <c r="J910" s="82">
        <f t="shared" si="100"/>
        <v>0.55389894742138779</v>
      </c>
      <c r="K910" s="82">
        <f t="shared" si="101"/>
        <v>0.30680404395452132</v>
      </c>
      <c r="L910" s="83">
        <f t="shared" si="102"/>
        <v>6.2550842861684155E-3</v>
      </c>
    </row>
    <row r="911" spans="4:12" x14ac:dyDescent="0.3">
      <c r="D911" s="68">
        <v>44782</v>
      </c>
      <c r="E911" s="87">
        <v>86.069961550000002</v>
      </c>
      <c r="F911" s="20">
        <f t="shared" si="103"/>
        <v>88.200345289242307</v>
      </c>
      <c r="G911" s="82">
        <f t="shared" si="104"/>
        <v>0.20139009171923311</v>
      </c>
      <c r="H911" s="82">
        <f t="shared" si="98"/>
        <v>88.40173538096154</v>
      </c>
      <c r="I911" s="82">
        <f t="shared" si="99"/>
        <v>-2.3317738309615379</v>
      </c>
      <c r="J911" s="82">
        <f t="shared" si="100"/>
        <v>2.3317738309615379</v>
      </c>
      <c r="K911" s="82">
        <f t="shared" si="101"/>
        <v>5.4371691987570463</v>
      </c>
      <c r="L911" s="83">
        <f t="shared" si="102"/>
        <v>2.7091609999232512E-2</v>
      </c>
    </row>
    <row r="912" spans="4:12" x14ac:dyDescent="0.3">
      <c r="D912" s="68">
        <v>44783</v>
      </c>
      <c r="E912" s="87">
        <v>88.799987790000003</v>
      </c>
      <c r="F912" s="20">
        <f t="shared" si="103"/>
        <v>86.77707887137538</v>
      </c>
      <c r="G912" s="82">
        <f t="shared" si="104"/>
        <v>3.8924440760617129E-2</v>
      </c>
      <c r="H912" s="82">
        <f t="shared" si="98"/>
        <v>86.816003312136004</v>
      </c>
      <c r="I912" s="82">
        <f t="shared" si="99"/>
        <v>1.9839844778639986</v>
      </c>
      <c r="J912" s="82">
        <f t="shared" si="100"/>
        <v>1.9839844778639986</v>
      </c>
      <c r="K912" s="82">
        <f t="shared" si="101"/>
        <v>3.9361944084052829</v>
      </c>
      <c r="L912" s="83">
        <f t="shared" si="102"/>
        <v>2.2342170615561957E-2</v>
      </c>
    </row>
    <row r="913" spans="4:12" x14ac:dyDescent="0.3">
      <c r="D913" s="68">
        <v>44784</v>
      </c>
      <c r="E913" s="87">
        <v>87.985939029999997</v>
      </c>
      <c r="F913" s="20">
        <f t="shared" si="103"/>
        <v>88.668317590608495</v>
      </c>
      <c r="G913" s="82">
        <f t="shared" si="104"/>
        <v>0.22415586860786696</v>
      </c>
      <c r="H913" s="82">
        <f t="shared" si="98"/>
        <v>88.892473459216362</v>
      </c>
      <c r="I913" s="82">
        <f t="shared" si="99"/>
        <v>-0.9065344292163644</v>
      </c>
      <c r="J913" s="82">
        <f t="shared" si="100"/>
        <v>0.9065344292163644</v>
      </c>
      <c r="K913" s="82">
        <f t="shared" si="101"/>
        <v>0.82180467135463964</v>
      </c>
      <c r="L913" s="83">
        <f t="shared" si="102"/>
        <v>1.0303173884491579E-2</v>
      </c>
    </row>
    <row r="914" spans="4:12" x14ac:dyDescent="0.3">
      <c r="D914" s="68">
        <v>44785</v>
      </c>
      <c r="E914" s="87">
        <v>88.869476320000004</v>
      </c>
      <c r="F914" s="20">
        <f t="shared" si="103"/>
        <v>88.341971182886297</v>
      </c>
      <c r="G914" s="82">
        <f t="shared" si="104"/>
        <v>0.16910564097486044</v>
      </c>
      <c r="H914" s="82">
        <f t="shared" si="98"/>
        <v>88.51107682386116</v>
      </c>
      <c r="I914" s="82">
        <f t="shared" si="99"/>
        <v>0.35839949613884414</v>
      </c>
      <c r="J914" s="82">
        <f t="shared" si="100"/>
        <v>0.35839949613884414</v>
      </c>
      <c r="K914" s="82">
        <f t="shared" si="101"/>
        <v>0.12845019883257736</v>
      </c>
      <c r="L914" s="83">
        <f t="shared" si="102"/>
        <v>4.0328750767960426E-3</v>
      </c>
    </row>
    <row r="915" spans="4:12" x14ac:dyDescent="0.3">
      <c r="D915" s="68">
        <v>44788</v>
      </c>
      <c r="E915" s="87">
        <v>87.300964359999995</v>
      </c>
      <c r="F915" s="20">
        <f t="shared" si="103"/>
        <v>88.691058440779898</v>
      </c>
      <c r="G915" s="82">
        <f t="shared" si="104"/>
        <v>0.18710380266673449</v>
      </c>
      <c r="H915" s="82">
        <f t="shared" si="98"/>
        <v>88.878162243446639</v>
      </c>
      <c r="I915" s="82">
        <f t="shared" si="99"/>
        <v>-1.5771978834466438</v>
      </c>
      <c r="J915" s="82">
        <f t="shared" si="100"/>
        <v>1.5771978834466438</v>
      </c>
      <c r="K915" s="82">
        <f t="shared" si="101"/>
        <v>2.487553163548573</v>
      </c>
      <c r="L915" s="83">
        <f t="shared" si="102"/>
        <v>1.8066213758450675E-2</v>
      </c>
    </row>
    <row r="916" spans="4:12" x14ac:dyDescent="0.3">
      <c r="D916" s="68">
        <v>44789</v>
      </c>
      <c r="E916" s="87">
        <v>87.390304569999998</v>
      </c>
      <c r="F916" s="20">
        <f t="shared" si="103"/>
        <v>87.468515444133388</v>
      </c>
      <c r="G916" s="82">
        <f t="shared" si="104"/>
        <v>4.6139122735410043E-2</v>
      </c>
      <c r="H916" s="82">
        <f t="shared" si="98"/>
        <v>87.514654566868799</v>
      </c>
      <c r="I916" s="82">
        <f t="shared" si="99"/>
        <v>-0.12434999686880133</v>
      </c>
      <c r="J916" s="82">
        <f t="shared" si="100"/>
        <v>0.12434999686880133</v>
      </c>
      <c r="K916" s="82">
        <f t="shared" si="101"/>
        <v>1.54629217212709E-2</v>
      </c>
      <c r="L916" s="83">
        <f t="shared" si="102"/>
        <v>1.4229266905597801E-3</v>
      </c>
    </row>
    <row r="917" spans="4:12" x14ac:dyDescent="0.3">
      <c r="D917" s="68">
        <v>44790</v>
      </c>
      <c r="E917" s="87">
        <v>85.72251129</v>
      </c>
      <c r="F917" s="20">
        <f t="shared" si="103"/>
        <v>87.093657212188333</v>
      </c>
      <c r="G917" s="82">
        <f t="shared" si="104"/>
        <v>4.0393872673635534E-3</v>
      </c>
      <c r="H917" s="82">
        <f t="shared" si="98"/>
        <v>87.097696599455702</v>
      </c>
      <c r="I917" s="82">
        <f t="shared" si="99"/>
        <v>-1.3751853094557021</v>
      </c>
      <c r="J917" s="82">
        <f t="shared" si="100"/>
        <v>1.3751853094557021</v>
      </c>
      <c r="K917" s="82">
        <f t="shared" si="101"/>
        <v>1.8911346353427749</v>
      </c>
      <c r="L917" s="83">
        <f t="shared" si="102"/>
        <v>1.6042289111239848E-2</v>
      </c>
    </row>
    <row r="918" spans="4:12" x14ac:dyDescent="0.3">
      <c r="D918" s="68">
        <v>44791</v>
      </c>
      <c r="E918" s="87">
        <v>83.995155330000003</v>
      </c>
      <c r="F918" s="20">
        <f t="shared" si="103"/>
        <v>85.380271607813896</v>
      </c>
      <c r="G918" s="82">
        <f t="shared" si="104"/>
        <v>-0.16770311189681655</v>
      </c>
      <c r="H918" s="82">
        <f t="shared" si="98"/>
        <v>85.212568495917083</v>
      </c>
      <c r="I918" s="82">
        <f t="shared" si="99"/>
        <v>-1.2174131659170797</v>
      </c>
      <c r="J918" s="82">
        <f t="shared" si="100"/>
        <v>1.2174131659170797</v>
      </c>
      <c r="K918" s="82">
        <f t="shared" si="101"/>
        <v>1.482094816548247</v>
      </c>
      <c r="L918" s="83">
        <f t="shared" si="102"/>
        <v>1.449384980757651E-2</v>
      </c>
    </row>
    <row r="919" spans="4:12" x14ac:dyDescent="0.3">
      <c r="D919" s="68">
        <v>44792</v>
      </c>
      <c r="E919" s="87">
        <v>82.128822330000006</v>
      </c>
      <c r="F919" s="20">
        <f t="shared" si="103"/>
        <v>83.487726240482559</v>
      </c>
      <c r="G919" s="82">
        <f t="shared" si="104"/>
        <v>-0.34018733744026863</v>
      </c>
      <c r="H919" s="82">
        <f t="shared" si="98"/>
        <v>83.147538903042289</v>
      </c>
      <c r="I919" s="82">
        <f t="shared" si="99"/>
        <v>-1.0187165730422834</v>
      </c>
      <c r="J919" s="82">
        <f t="shared" si="100"/>
        <v>1.0187165730422834</v>
      </c>
      <c r="K919" s="82">
        <f t="shared" si="101"/>
        <v>1.0377834561910138</v>
      </c>
      <c r="L919" s="83">
        <f t="shared" si="102"/>
        <v>1.2403886286704573E-2</v>
      </c>
    </row>
    <row r="920" spans="4:12" x14ac:dyDescent="0.3">
      <c r="D920" s="68">
        <v>44795</v>
      </c>
      <c r="E920" s="87">
        <v>77.979194640000003</v>
      </c>
      <c r="F920" s="20">
        <f t="shared" si="103"/>
        <v>81.026746922047792</v>
      </c>
      <c r="G920" s="82">
        <f t="shared" si="104"/>
        <v>-0.55226653553971849</v>
      </c>
      <c r="H920" s="82">
        <f t="shared" si="98"/>
        <v>80.474480386508077</v>
      </c>
      <c r="I920" s="82">
        <f t="shared" si="99"/>
        <v>-2.495285746508074</v>
      </c>
      <c r="J920" s="82">
        <f t="shared" si="100"/>
        <v>2.495285746508074</v>
      </c>
      <c r="K920" s="82">
        <f t="shared" si="101"/>
        <v>6.2264509567263557</v>
      </c>
      <c r="L920" s="83">
        <f t="shared" si="102"/>
        <v>3.1999378270420077E-2</v>
      </c>
    </row>
    <row r="921" spans="4:12" x14ac:dyDescent="0.3">
      <c r="D921" s="68">
        <v>44796</v>
      </c>
      <c r="E921" s="87">
        <v>77.016242980000001</v>
      </c>
      <c r="F921" s="20">
        <f t="shared" si="103"/>
        <v>77.344791079568239</v>
      </c>
      <c r="G921" s="82">
        <f t="shared" si="104"/>
        <v>-0.86523546623370207</v>
      </c>
      <c r="H921" s="82">
        <f t="shared" si="98"/>
        <v>76.47955561333454</v>
      </c>
      <c r="I921" s="82">
        <f t="shared" si="99"/>
        <v>0.53668736666546124</v>
      </c>
      <c r="J921" s="82">
        <f t="shared" si="100"/>
        <v>0.53668736666546124</v>
      </c>
      <c r="K921" s="82">
        <f t="shared" si="101"/>
        <v>0.28803332953830724</v>
      </c>
      <c r="L921" s="83">
        <f t="shared" si="102"/>
        <v>6.9684958120435859E-3</v>
      </c>
    </row>
    <row r="922" spans="4:12" x14ac:dyDescent="0.3">
      <c r="D922" s="68">
        <v>44797</v>
      </c>
      <c r="E922" s="87">
        <v>78.296867370000001</v>
      </c>
      <c r="F922" s="20">
        <f t="shared" si="103"/>
        <v>76.580179485013048</v>
      </c>
      <c r="G922" s="82">
        <f t="shared" si="104"/>
        <v>-0.85517307906585105</v>
      </c>
      <c r="H922" s="82">
        <f t="shared" si="98"/>
        <v>75.725006405947198</v>
      </c>
      <c r="I922" s="82">
        <f t="shared" si="99"/>
        <v>2.571860964052803</v>
      </c>
      <c r="J922" s="82">
        <f t="shared" si="100"/>
        <v>2.571860964052803</v>
      </c>
      <c r="K922" s="82">
        <f t="shared" si="101"/>
        <v>6.6144688184186133</v>
      </c>
      <c r="L922" s="83">
        <f t="shared" si="102"/>
        <v>3.284755891827966E-2</v>
      </c>
    </row>
    <row r="923" spans="4:12" x14ac:dyDescent="0.3">
      <c r="D923" s="68">
        <v>44798</v>
      </c>
      <c r="E923" s="87">
        <v>79.140693659999997</v>
      </c>
      <c r="F923" s="20">
        <f t="shared" si="103"/>
        <v>77.781494164747329</v>
      </c>
      <c r="G923" s="82">
        <f t="shared" si="104"/>
        <v>-0.64952430318583787</v>
      </c>
      <c r="H923" s="82">
        <f t="shared" si="98"/>
        <v>77.131969861561487</v>
      </c>
      <c r="I923" s="82">
        <f t="shared" si="99"/>
        <v>2.0087237984385098</v>
      </c>
      <c r="J923" s="82">
        <f t="shared" si="100"/>
        <v>2.0087237984385098</v>
      </c>
      <c r="K923" s="82">
        <f t="shared" si="101"/>
        <v>4.0349712984132351</v>
      </c>
      <c r="L923" s="83">
        <f t="shared" si="102"/>
        <v>2.5381680467298925E-2</v>
      </c>
    </row>
    <row r="924" spans="4:12" x14ac:dyDescent="0.3">
      <c r="D924" s="68">
        <v>44799</v>
      </c>
      <c r="E924" s="87">
        <v>74.375572199999993</v>
      </c>
      <c r="F924" s="20">
        <f t="shared" si="103"/>
        <v>77.668049925451328</v>
      </c>
      <c r="G924" s="82">
        <f t="shared" si="104"/>
        <v>-0.59591629679685421</v>
      </c>
      <c r="H924" s="82">
        <f t="shared" si="98"/>
        <v>77.07213362865447</v>
      </c>
      <c r="I924" s="82">
        <f t="shared" si="99"/>
        <v>-2.6965614286544763</v>
      </c>
      <c r="J924" s="82">
        <f t="shared" si="100"/>
        <v>2.6965614286544763</v>
      </c>
      <c r="K924" s="82">
        <f t="shared" si="101"/>
        <v>7.2714435385070706</v>
      </c>
      <c r="L924" s="83">
        <f t="shared" si="102"/>
        <v>3.6256009182736436E-2</v>
      </c>
    </row>
    <row r="925" spans="4:12" x14ac:dyDescent="0.3">
      <c r="D925" s="68">
        <v>44802</v>
      </c>
      <c r="E925" s="87">
        <v>73.958625789999999</v>
      </c>
      <c r="F925" s="20">
        <f t="shared" si="103"/>
        <v>73.815449880562511</v>
      </c>
      <c r="G925" s="82">
        <f t="shared" si="104"/>
        <v>-0.92158467160605051</v>
      </c>
      <c r="H925" s="82">
        <f t="shared" si="98"/>
        <v>72.893865208956456</v>
      </c>
      <c r="I925" s="82">
        <f t="shared" si="99"/>
        <v>1.0647605810435437</v>
      </c>
      <c r="J925" s="82">
        <f t="shared" si="100"/>
        <v>1.0647605810435437</v>
      </c>
      <c r="K925" s="82">
        <f t="shared" si="101"/>
        <v>1.1337150949441848</v>
      </c>
      <c r="L925" s="83">
        <f t="shared" si="102"/>
        <v>1.4396705856418316E-2</v>
      </c>
    </row>
    <row r="926" spans="4:12" x14ac:dyDescent="0.3">
      <c r="D926" s="68">
        <v>44803</v>
      </c>
      <c r="E926" s="87">
        <v>75.030776979999999</v>
      </c>
      <c r="F926" s="20">
        <f t="shared" si="103"/>
        <v>73.435788290715152</v>
      </c>
      <c r="G926" s="82">
        <f t="shared" si="104"/>
        <v>-0.86739236343018133</v>
      </c>
      <c r="H926" s="82">
        <f t="shared" si="98"/>
        <v>72.568395927284968</v>
      </c>
      <c r="I926" s="82">
        <f t="shared" si="99"/>
        <v>2.4623810527150312</v>
      </c>
      <c r="J926" s="82">
        <f t="shared" si="100"/>
        <v>2.4623810527150312</v>
      </c>
      <c r="K926" s="82">
        <f t="shared" si="101"/>
        <v>6.0633204487699848</v>
      </c>
      <c r="L926" s="83">
        <f t="shared" si="102"/>
        <v>3.2818280068876229E-2</v>
      </c>
    </row>
    <row r="927" spans="4:12" x14ac:dyDescent="0.3">
      <c r="D927" s="68">
        <v>44804</v>
      </c>
      <c r="E927" s="87">
        <v>73.640945430000002</v>
      </c>
      <c r="F927" s="20">
        <f t="shared" si="103"/>
        <v>74.058896779255861</v>
      </c>
      <c r="G927" s="82">
        <f t="shared" si="104"/>
        <v>-0.71834227823309227</v>
      </c>
      <c r="H927" s="82">
        <f t="shared" si="98"/>
        <v>73.340554501022766</v>
      </c>
      <c r="I927" s="82">
        <f t="shared" si="99"/>
        <v>0.30039092897723663</v>
      </c>
      <c r="J927" s="82">
        <f t="shared" si="100"/>
        <v>0.30039092897723663</v>
      </c>
      <c r="K927" s="82">
        <f t="shared" si="101"/>
        <v>9.023471021180722E-2</v>
      </c>
      <c r="L927" s="83">
        <f t="shared" si="102"/>
        <v>4.079129174988331E-3</v>
      </c>
    </row>
    <row r="928" spans="4:12" x14ac:dyDescent="0.3">
      <c r="D928" s="68">
        <v>44805</v>
      </c>
      <c r="E928" s="87">
        <v>72.856689450000005</v>
      </c>
      <c r="F928" s="20">
        <f t="shared" si="103"/>
        <v>72.909420411413521</v>
      </c>
      <c r="G928" s="82">
        <f t="shared" si="104"/>
        <v>-0.76145568719401702</v>
      </c>
      <c r="H928" s="82">
        <f t="shared" si="98"/>
        <v>72.147964724219506</v>
      </c>
      <c r="I928" s="82">
        <f t="shared" si="99"/>
        <v>0.70872472578049894</v>
      </c>
      <c r="J928" s="82">
        <f t="shared" si="100"/>
        <v>0.70872472578049894</v>
      </c>
      <c r="K928" s="82">
        <f t="shared" si="101"/>
        <v>0.50229073693264348</v>
      </c>
      <c r="L928" s="83">
        <f t="shared" si="102"/>
        <v>9.7276548129033736E-3</v>
      </c>
    </row>
    <row r="929" spans="4:12" x14ac:dyDescent="0.3">
      <c r="D929" s="68">
        <v>44806</v>
      </c>
      <c r="E929" s="87">
        <v>71.893737790000003</v>
      </c>
      <c r="F929" s="20">
        <f t="shared" si="103"/>
        <v>72.054934568244789</v>
      </c>
      <c r="G929" s="82">
        <f t="shared" si="104"/>
        <v>-0.7707587027914885</v>
      </c>
      <c r="H929" s="82">
        <f t="shared" si="98"/>
        <v>71.284175865453307</v>
      </c>
      <c r="I929" s="82">
        <f t="shared" si="99"/>
        <v>0.60956192454669633</v>
      </c>
      <c r="J929" s="82">
        <f t="shared" si="100"/>
        <v>0.60956192454669633</v>
      </c>
      <c r="K929" s="82">
        <f t="shared" si="101"/>
        <v>0.37156573985707231</v>
      </c>
      <c r="L929" s="83">
        <f t="shared" si="102"/>
        <v>8.4786511772028464E-3</v>
      </c>
    </row>
    <row r="930" spans="4:12" x14ac:dyDescent="0.3">
      <c r="D930" s="68">
        <v>44810</v>
      </c>
      <c r="E930" s="87">
        <v>70.583328249999994</v>
      </c>
      <c r="F930" s="20">
        <f t="shared" si="103"/>
        <v>71.015048919766812</v>
      </c>
      <c r="G930" s="82">
        <f t="shared" si="104"/>
        <v>-0.79767139736013737</v>
      </c>
      <c r="H930" s="82">
        <f t="shared" si="98"/>
        <v>70.217377522406679</v>
      </c>
      <c r="I930" s="82">
        <f t="shared" si="99"/>
        <v>0.36595072759331515</v>
      </c>
      <c r="J930" s="82">
        <f t="shared" si="100"/>
        <v>0.36595072759331515</v>
      </c>
      <c r="K930" s="82">
        <f t="shared" si="101"/>
        <v>0.13391993502607674</v>
      </c>
      <c r="L930" s="83">
        <f t="shared" si="102"/>
        <v>5.1846623936058897E-3</v>
      </c>
    </row>
    <row r="931" spans="4:12" x14ac:dyDescent="0.3">
      <c r="D931" s="68">
        <v>44811</v>
      </c>
      <c r="E931" s="87">
        <v>71.119407649999999</v>
      </c>
      <c r="F931" s="20">
        <f t="shared" si="103"/>
        <v>70.0524070121119</v>
      </c>
      <c r="G931" s="82">
        <f t="shared" si="104"/>
        <v>-0.814168448389615</v>
      </c>
      <c r="H931" s="82">
        <f t="shared" si="98"/>
        <v>69.238238563722291</v>
      </c>
      <c r="I931" s="82">
        <f t="shared" si="99"/>
        <v>1.8811690862777084</v>
      </c>
      <c r="J931" s="82">
        <f t="shared" si="100"/>
        <v>1.8811690862777084</v>
      </c>
      <c r="K931" s="82">
        <f t="shared" si="101"/>
        <v>3.5387971311669082</v>
      </c>
      <c r="L931" s="83">
        <f t="shared" si="102"/>
        <v>2.6450854252548155E-2</v>
      </c>
    </row>
    <row r="932" spans="4:12" x14ac:dyDescent="0.3">
      <c r="D932" s="68">
        <v>44812</v>
      </c>
      <c r="E932" s="87">
        <v>70.364929200000006</v>
      </c>
      <c r="F932" s="20">
        <f t="shared" si="103"/>
        <v>70.317177201288317</v>
      </c>
      <c r="G932" s="82">
        <f t="shared" si="104"/>
        <v>-0.70627458463301174</v>
      </c>
      <c r="H932" s="82">
        <f t="shared" si="98"/>
        <v>69.610902616655309</v>
      </c>
      <c r="I932" s="82">
        <f t="shared" si="99"/>
        <v>0.75402658334469663</v>
      </c>
      <c r="J932" s="82">
        <f t="shared" si="100"/>
        <v>0.75402658334469663</v>
      </c>
      <c r="K932" s="82">
        <f t="shared" si="101"/>
        <v>0.56855608839047678</v>
      </c>
      <c r="L932" s="83">
        <f t="shared" si="102"/>
        <v>1.0715943182455395E-2</v>
      </c>
    </row>
    <row r="933" spans="4:12" x14ac:dyDescent="0.3">
      <c r="D933" s="68">
        <v>44813</v>
      </c>
      <c r="E933" s="87">
        <v>72.618431090000001</v>
      </c>
      <c r="F933" s="20">
        <f t="shared" si="103"/>
        <v>70.250609910293605</v>
      </c>
      <c r="G933" s="82">
        <f t="shared" si="104"/>
        <v>-0.64230385526918177</v>
      </c>
      <c r="H933" s="82">
        <f t="shared" si="98"/>
        <v>69.608306055024428</v>
      </c>
      <c r="I933" s="82">
        <f t="shared" si="99"/>
        <v>3.010125034975573</v>
      </c>
      <c r="J933" s="82">
        <f t="shared" si="100"/>
        <v>3.010125034975573</v>
      </c>
      <c r="K933" s="82">
        <f t="shared" si="101"/>
        <v>9.0608527261866953</v>
      </c>
      <c r="L933" s="83">
        <f t="shared" si="102"/>
        <v>4.145125403831653E-2</v>
      </c>
    </row>
    <row r="934" spans="4:12" x14ac:dyDescent="0.3">
      <c r="D934" s="68">
        <v>44816</v>
      </c>
      <c r="E934" s="87">
        <v>74.832229609999999</v>
      </c>
      <c r="F934" s="20">
        <f t="shared" si="103"/>
        <v>72.54734770978466</v>
      </c>
      <c r="G934" s="82">
        <f t="shared" si="104"/>
        <v>-0.34839968979315805</v>
      </c>
      <c r="H934" s="82">
        <f t="shared" si="98"/>
        <v>72.198948019991505</v>
      </c>
      <c r="I934" s="82">
        <f t="shared" si="99"/>
        <v>2.6332815900084938</v>
      </c>
      <c r="J934" s="82">
        <f t="shared" si="100"/>
        <v>2.6332815900084938</v>
      </c>
      <c r="K934" s="82">
        <f t="shared" si="101"/>
        <v>6.9341719322776614</v>
      </c>
      <c r="L934" s="83">
        <f t="shared" si="102"/>
        <v>3.5189137136929602E-2</v>
      </c>
    </row>
    <row r="935" spans="4:12" x14ac:dyDescent="0.3">
      <c r="D935" s="68">
        <v>44817</v>
      </c>
      <c r="E935" s="87">
        <v>70.513839719999993</v>
      </c>
      <c r="F935" s="20">
        <f t="shared" si="103"/>
        <v>73.689831880165485</v>
      </c>
      <c r="G935" s="82">
        <f t="shared" si="104"/>
        <v>-0.1993113037757597</v>
      </c>
      <c r="H935" s="82">
        <f t="shared" si="98"/>
        <v>73.490520576389727</v>
      </c>
      <c r="I935" s="82">
        <f t="shared" si="99"/>
        <v>-2.9766808563897342</v>
      </c>
      <c r="J935" s="82">
        <f t="shared" si="100"/>
        <v>2.9766808563897342</v>
      </c>
      <c r="K935" s="82">
        <f t="shared" si="101"/>
        <v>8.8606289207971223</v>
      </c>
      <c r="L935" s="83">
        <f t="shared" si="102"/>
        <v>4.2214136518585466E-2</v>
      </c>
    </row>
    <row r="936" spans="4:12" x14ac:dyDescent="0.3">
      <c r="D936" s="68">
        <v>44818</v>
      </c>
      <c r="E936" s="87">
        <v>70.603187559999995</v>
      </c>
      <c r="F936" s="20">
        <f t="shared" si="103"/>
        <v>70.372260244979387</v>
      </c>
      <c r="G936" s="82">
        <f t="shared" si="104"/>
        <v>-0.51113733691679353</v>
      </c>
      <c r="H936" s="82">
        <f t="shared" si="98"/>
        <v>69.861122908062598</v>
      </c>
      <c r="I936" s="82">
        <f t="shared" si="99"/>
        <v>0.74206465193739746</v>
      </c>
      <c r="J936" s="82">
        <f t="shared" si="100"/>
        <v>0.74206465193739746</v>
      </c>
      <c r="K936" s="82">
        <f t="shared" si="101"/>
        <v>0.55065994765497084</v>
      </c>
      <c r="L936" s="83">
        <f t="shared" si="102"/>
        <v>1.0510356225868359E-2</v>
      </c>
    </row>
    <row r="937" spans="4:12" x14ac:dyDescent="0.3">
      <c r="D937" s="68">
        <v>44819</v>
      </c>
      <c r="E937" s="87">
        <v>67.545570369999993</v>
      </c>
      <c r="F937" s="20">
        <f t="shared" si="103"/>
        <v>69.582754252466572</v>
      </c>
      <c r="G937" s="82">
        <f t="shared" si="104"/>
        <v>-0.53897420247639571</v>
      </c>
      <c r="H937" s="82">
        <f t="shared" si="98"/>
        <v>69.043780049990175</v>
      </c>
      <c r="I937" s="82">
        <f t="shared" si="99"/>
        <v>-1.4982096799901825</v>
      </c>
      <c r="J937" s="82">
        <f t="shared" si="100"/>
        <v>1.4982096799901825</v>
      </c>
      <c r="K937" s="82">
        <f t="shared" si="101"/>
        <v>2.2446322452162852</v>
      </c>
      <c r="L937" s="83">
        <f t="shared" si="102"/>
        <v>2.2180724387747628E-2</v>
      </c>
    </row>
    <row r="938" spans="4:12" x14ac:dyDescent="0.3">
      <c r="D938" s="68">
        <v>44820</v>
      </c>
      <c r="E938" s="87">
        <v>67.158401490000003</v>
      </c>
      <c r="F938" s="20">
        <f t="shared" si="103"/>
        <v>67.036957232018878</v>
      </c>
      <c r="G938" s="82">
        <f t="shared" si="104"/>
        <v>-0.73965648427352559</v>
      </c>
      <c r="H938" s="82">
        <f t="shared" si="98"/>
        <v>66.297300747745354</v>
      </c>
      <c r="I938" s="82">
        <f t="shared" si="99"/>
        <v>0.86110074225464928</v>
      </c>
      <c r="J938" s="82">
        <f t="shared" si="100"/>
        <v>0.86110074225464928</v>
      </c>
      <c r="K938" s="82">
        <f t="shared" si="101"/>
        <v>0.74149448831150788</v>
      </c>
      <c r="L938" s="83">
        <f t="shared" si="102"/>
        <v>1.2821936245502636E-2</v>
      </c>
    </row>
    <row r="939" spans="4:12" x14ac:dyDescent="0.3">
      <c r="D939" s="68">
        <v>44823</v>
      </c>
      <c r="E939" s="87">
        <v>68.458885190000004</v>
      </c>
      <c r="F939" s="20">
        <f t="shared" si="103"/>
        <v>66.826773042581181</v>
      </c>
      <c r="G939" s="82">
        <f t="shared" si="104"/>
        <v>-0.68670925478994282</v>
      </c>
      <c r="H939" s="82">
        <f t="shared" si="98"/>
        <v>66.140063787791235</v>
      </c>
      <c r="I939" s="82">
        <f t="shared" si="99"/>
        <v>2.3188214022087692</v>
      </c>
      <c r="J939" s="82">
        <f t="shared" si="100"/>
        <v>2.3188214022087692</v>
      </c>
      <c r="K939" s="82">
        <f t="shared" si="101"/>
        <v>5.3769326953414422</v>
      </c>
      <c r="L939" s="83">
        <f t="shared" si="102"/>
        <v>3.3871737697351322E-2</v>
      </c>
    </row>
    <row r="940" spans="4:12" x14ac:dyDescent="0.3">
      <c r="D940" s="68">
        <v>44824</v>
      </c>
      <c r="E940" s="87">
        <v>66.820869450000004</v>
      </c>
      <c r="F940" s="20">
        <f t="shared" si="103"/>
        <v>67.581914638168044</v>
      </c>
      <c r="G940" s="82">
        <f t="shared" si="104"/>
        <v>-0.54252416975226225</v>
      </c>
      <c r="H940" s="82">
        <f t="shared" si="98"/>
        <v>67.039390468415775</v>
      </c>
      <c r="I940" s="82">
        <f t="shared" si="99"/>
        <v>-0.2185210184157711</v>
      </c>
      <c r="J940" s="82">
        <f t="shared" si="100"/>
        <v>0.2185210184157711</v>
      </c>
      <c r="K940" s="82">
        <f t="shared" si="101"/>
        <v>4.7751435489465768E-2</v>
      </c>
      <c r="L940" s="83">
        <f t="shared" si="102"/>
        <v>3.2702510490271852E-3</v>
      </c>
    </row>
    <row r="941" spans="4:12" x14ac:dyDescent="0.3">
      <c r="D941" s="68">
        <v>44825</v>
      </c>
      <c r="E941" s="87">
        <v>65.669303889999995</v>
      </c>
      <c r="F941" s="20">
        <f t="shared" si="103"/>
        <v>66.156537002198206</v>
      </c>
      <c r="G941" s="82">
        <f t="shared" si="104"/>
        <v>-0.63080951637401983</v>
      </c>
      <c r="H941" s="82">
        <f t="shared" si="98"/>
        <v>65.525727485824191</v>
      </c>
      <c r="I941" s="82">
        <f t="shared" si="99"/>
        <v>0.14357640417580342</v>
      </c>
      <c r="J941" s="82">
        <f t="shared" si="100"/>
        <v>0.14357640417580342</v>
      </c>
      <c r="K941" s="82">
        <f t="shared" si="101"/>
        <v>2.0614183836053662E-2</v>
      </c>
      <c r="L941" s="83">
        <f t="shared" si="102"/>
        <v>2.1863548975074028E-3</v>
      </c>
    </row>
    <row r="942" spans="4:12" x14ac:dyDescent="0.3">
      <c r="D942" s="68">
        <v>44826</v>
      </c>
      <c r="E942" s="87">
        <v>65.490615840000004</v>
      </c>
      <c r="F942" s="20">
        <f t="shared" si="103"/>
        <v>65.128918666900788</v>
      </c>
      <c r="G942" s="82">
        <f t="shared" si="104"/>
        <v>-0.6704903982663597</v>
      </c>
      <c r="H942" s="82">
        <f t="shared" si="98"/>
        <v>64.458428268634421</v>
      </c>
      <c r="I942" s="82">
        <f t="shared" si="99"/>
        <v>1.0321875713655828</v>
      </c>
      <c r="J942" s="82">
        <f t="shared" si="100"/>
        <v>1.0321875713655828</v>
      </c>
      <c r="K942" s="82">
        <f t="shared" si="101"/>
        <v>1.0654111824815802</v>
      </c>
      <c r="L942" s="83">
        <f t="shared" si="102"/>
        <v>1.576084692633397E-2</v>
      </c>
    </row>
    <row r="943" spans="4:12" x14ac:dyDescent="0.3">
      <c r="D943" s="68">
        <v>44827</v>
      </c>
      <c r="E943" s="87">
        <v>62.949211120000001</v>
      </c>
      <c r="F943" s="20">
        <f t="shared" si="103"/>
        <v>64.445942577386916</v>
      </c>
      <c r="G943" s="82">
        <f t="shared" si="104"/>
        <v>-0.67173896739111094</v>
      </c>
      <c r="H943" s="82">
        <f t="shared" si="98"/>
        <v>63.774203609995801</v>
      </c>
      <c r="I943" s="82">
        <f t="shared" si="99"/>
        <v>-0.82499248999580033</v>
      </c>
      <c r="J943" s="82">
        <f t="shared" si="100"/>
        <v>0.82499248999580033</v>
      </c>
      <c r="K943" s="82">
        <f t="shared" si="101"/>
        <v>0.6806126085494707</v>
      </c>
      <c r="L943" s="83">
        <f t="shared" si="102"/>
        <v>1.3105684333726093E-2</v>
      </c>
    </row>
    <row r="944" spans="4:12" x14ac:dyDescent="0.3">
      <c r="D944" s="68">
        <v>44830</v>
      </c>
      <c r="E944" s="87">
        <v>61.301273350000002</v>
      </c>
      <c r="F944" s="20">
        <f t="shared" si="103"/>
        <v>62.082232392087114</v>
      </c>
      <c r="G944" s="82">
        <f t="shared" si="104"/>
        <v>-0.84093608918197993</v>
      </c>
      <c r="H944" s="82">
        <f t="shared" si="98"/>
        <v>61.241296302905134</v>
      </c>
      <c r="I944" s="82">
        <f t="shared" si="99"/>
        <v>5.9977047094868396E-2</v>
      </c>
      <c r="J944" s="82">
        <f t="shared" si="100"/>
        <v>5.9977047094868396E-2</v>
      </c>
      <c r="K944" s="82">
        <f t="shared" si="101"/>
        <v>3.5972461782200617E-3</v>
      </c>
      <c r="L944" s="83">
        <f t="shared" si="102"/>
        <v>9.7839806283352496E-4</v>
      </c>
    </row>
    <row r="945" spans="4:12" x14ac:dyDescent="0.3">
      <c r="D945" s="68">
        <v>44831</v>
      </c>
      <c r="E945" s="87">
        <v>60.477306370000001</v>
      </c>
      <c r="F945" s="20">
        <f t="shared" si="103"/>
        <v>60.463731082654419</v>
      </c>
      <c r="G945" s="82">
        <f t="shared" si="104"/>
        <v>-0.91869261120705148</v>
      </c>
      <c r="H945" s="82">
        <f t="shared" si="98"/>
        <v>59.54503847144737</v>
      </c>
      <c r="I945" s="82">
        <f t="shared" si="99"/>
        <v>0.93226789855263092</v>
      </c>
      <c r="J945" s="82">
        <f t="shared" si="100"/>
        <v>0.93226789855263092</v>
      </c>
      <c r="K945" s="82">
        <f t="shared" si="101"/>
        <v>0.86912343467173858</v>
      </c>
      <c r="L945" s="83">
        <f t="shared" si="102"/>
        <v>1.5415169003212848E-2</v>
      </c>
    </row>
    <row r="946" spans="4:12" x14ac:dyDescent="0.3">
      <c r="D946" s="68">
        <v>44832</v>
      </c>
      <c r="E946" s="87">
        <v>63.495212549999998</v>
      </c>
      <c r="F946" s="20">
        <f t="shared" si="103"/>
        <v>60.345933517034361</v>
      </c>
      <c r="G946" s="82">
        <f t="shared" si="104"/>
        <v>-0.83860310664835225</v>
      </c>
      <c r="H946" s="82">
        <f t="shared" si="98"/>
        <v>59.507330410386011</v>
      </c>
      <c r="I946" s="82">
        <f t="shared" si="99"/>
        <v>3.987882139613987</v>
      </c>
      <c r="J946" s="82">
        <f t="shared" si="100"/>
        <v>3.987882139613987</v>
      </c>
      <c r="K946" s="82">
        <f t="shared" si="101"/>
        <v>15.903203959452231</v>
      </c>
      <c r="L946" s="83">
        <f t="shared" si="102"/>
        <v>6.2806028666707522E-2</v>
      </c>
    </row>
    <row r="947" spans="4:12" x14ac:dyDescent="0.3">
      <c r="D947" s="68">
        <v>44833</v>
      </c>
      <c r="E947" s="87">
        <v>60.189414980000002</v>
      </c>
      <c r="F947" s="20">
        <f t="shared" si="103"/>
        <v>62.163170550681322</v>
      </c>
      <c r="G947" s="82">
        <f t="shared" si="104"/>
        <v>-0.57301909261882089</v>
      </c>
      <c r="H947" s="82">
        <f t="shared" si="98"/>
        <v>61.5901514580625</v>
      </c>
      <c r="I947" s="82">
        <f t="shared" si="99"/>
        <v>-1.4007364780624982</v>
      </c>
      <c r="J947" s="82">
        <f t="shared" si="100"/>
        <v>1.4007364780624982</v>
      </c>
      <c r="K947" s="82">
        <f t="shared" si="101"/>
        <v>1.9620626809749315</v>
      </c>
      <c r="L947" s="83">
        <f t="shared" si="102"/>
        <v>2.3272139769558168E-2</v>
      </c>
    </row>
    <row r="948" spans="4:12" x14ac:dyDescent="0.3">
      <c r="D948" s="68">
        <v>44834</v>
      </c>
      <c r="E948" s="87">
        <v>56.99281311</v>
      </c>
      <c r="F948" s="20">
        <f t="shared" si="103"/>
        <v>59.091679331904949</v>
      </c>
      <c r="G948" s="82">
        <f t="shared" si="104"/>
        <v>-0.82286630523457616</v>
      </c>
      <c r="H948" s="82">
        <f t="shared" si="98"/>
        <v>58.268813026670372</v>
      </c>
      <c r="I948" s="82">
        <f t="shared" si="99"/>
        <v>-1.2759999166703722</v>
      </c>
      <c r="J948" s="82">
        <f t="shared" si="100"/>
        <v>1.2759999166703722</v>
      </c>
      <c r="K948" s="82">
        <f t="shared" si="101"/>
        <v>1.6281757873427967</v>
      </c>
      <c r="L948" s="83">
        <f t="shared" si="102"/>
        <v>2.2388786358160731E-2</v>
      </c>
    </row>
    <row r="949" spans="4:12" x14ac:dyDescent="0.3">
      <c r="D949" s="68">
        <v>44837</v>
      </c>
      <c r="E949" s="87">
        <v>58.045112609999997</v>
      </c>
      <c r="F949" s="20">
        <f t="shared" si="103"/>
        <v>56.544979965812345</v>
      </c>
      <c r="G949" s="82">
        <f t="shared" si="104"/>
        <v>-0.99524961132037881</v>
      </c>
      <c r="H949" s="82">
        <f t="shared" si="98"/>
        <v>55.549730354491963</v>
      </c>
      <c r="I949" s="82">
        <f t="shared" si="99"/>
        <v>2.4953822555080336</v>
      </c>
      <c r="J949" s="82">
        <f t="shared" si="100"/>
        <v>2.4953822555080336</v>
      </c>
      <c r="K949" s="82">
        <f t="shared" si="101"/>
        <v>6.2269326011043615</v>
      </c>
      <c r="L949" s="83">
        <f t="shared" si="102"/>
        <v>4.299039390748171E-2</v>
      </c>
    </row>
    <row r="950" spans="4:12" x14ac:dyDescent="0.3">
      <c r="D950" s="68">
        <v>44838</v>
      </c>
      <c r="E950" s="87">
        <v>62.333717350000001</v>
      </c>
      <c r="F950" s="20">
        <f t="shared" si="103"/>
        <v>58.106633868943689</v>
      </c>
      <c r="G950" s="82">
        <f t="shared" si="104"/>
        <v>-0.73955925987520654</v>
      </c>
      <c r="H950" s="82">
        <f t="shared" si="98"/>
        <v>57.367074609068482</v>
      </c>
      <c r="I950" s="82">
        <f t="shared" si="99"/>
        <v>4.966642740931519</v>
      </c>
      <c r="J950" s="82">
        <f t="shared" si="100"/>
        <v>4.966642740931519</v>
      </c>
      <c r="K950" s="82">
        <f t="shared" si="101"/>
        <v>24.667540116047753</v>
      </c>
      <c r="L950" s="83">
        <f t="shared" si="102"/>
        <v>7.9678269676171004E-2</v>
      </c>
    </row>
    <row r="951" spans="4:12" x14ac:dyDescent="0.3">
      <c r="D951" s="68">
        <v>44839</v>
      </c>
      <c r="E951" s="87">
        <v>60.219196320000002</v>
      </c>
      <c r="F951" s="20">
        <f t="shared" si="103"/>
        <v>61.319165736099833</v>
      </c>
      <c r="G951" s="82">
        <f t="shared" si="104"/>
        <v>-0.34435014717207141</v>
      </c>
      <c r="H951" s="82">
        <f t="shared" si="98"/>
        <v>60.974815588927761</v>
      </c>
      <c r="I951" s="82">
        <f t="shared" si="99"/>
        <v>-0.75561926892775944</v>
      </c>
      <c r="J951" s="82">
        <f t="shared" si="100"/>
        <v>0.75561926892775944</v>
      </c>
      <c r="K951" s="82">
        <f t="shared" si="101"/>
        <v>0.57096047957492169</v>
      </c>
      <c r="L951" s="83">
        <f t="shared" si="102"/>
        <v>1.2547813904929235E-2</v>
      </c>
    </row>
    <row r="952" spans="4:12" x14ac:dyDescent="0.3">
      <c r="D952" s="68">
        <v>44840</v>
      </c>
      <c r="E952" s="87">
        <v>58.432273860000002</v>
      </c>
      <c r="F952" s="20">
        <f t="shared" si="103"/>
        <v>59.586331710262343</v>
      </c>
      <c r="G952" s="82">
        <f t="shared" si="104"/>
        <v>-0.48319853503861337</v>
      </c>
      <c r="H952" s="82">
        <f t="shared" si="98"/>
        <v>59.103133175223732</v>
      </c>
      <c r="I952" s="82">
        <f t="shared" si="99"/>
        <v>-0.67085931522372988</v>
      </c>
      <c r="J952" s="82">
        <f t="shared" si="100"/>
        <v>0.67085931522372988</v>
      </c>
      <c r="K952" s="82">
        <f t="shared" si="101"/>
        <v>0.45005222082245178</v>
      </c>
      <c r="L952" s="83">
        <f t="shared" si="102"/>
        <v>1.1480972259116014E-2</v>
      </c>
    </row>
    <row r="953" spans="4:12" x14ac:dyDescent="0.3">
      <c r="D953" s="68">
        <v>44841</v>
      </c>
      <c r="E953" s="87">
        <v>55.761821750000003</v>
      </c>
      <c r="F953" s="20">
        <f t="shared" si="103"/>
        <v>57.511624609969118</v>
      </c>
      <c r="G953" s="82">
        <f t="shared" si="104"/>
        <v>-0.64234939156407456</v>
      </c>
      <c r="H953" s="82">
        <f t="shared" si="98"/>
        <v>56.869275218405043</v>
      </c>
      <c r="I953" s="82">
        <f t="shared" si="99"/>
        <v>-1.1074534684050406</v>
      </c>
      <c r="J953" s="82">
        <f t="shared" si="100"/>
        <v>1.1074534684050406</v>
      </c>
      <c r="K953" s="82">
        <f t="shared" si="101"/>
        <v>1.2264531846823541</v>
      </c>
      <c r="L953" s="83">
        <f t="shared" si="102"/>
        <v>1.9860424814851757E-2</v>
      </c>
    </row>
    <row r="954" spans="4:12" x14ac:dyDescent="0.3">
      <c r="D954" s="68">
        <v>44844</v>
      </c>
      <c r="E954" s="87">
        <v>55.19596481</v>
      </c>
      <c r="F954" s="20">
        <f t="shared" si="103"/>
        <v>55.134770848748744</v>
      </c>
      <c r="G954" s="82">
        <f t="shared" si="104"/>
        <v>-0.81579982852970456</v>
      </c>
      <c r="H954" s="82">
        <f t="shared" si="98"/>
        <v>54.318971020219038</v>
      </c>
      <c r="I954" s="82">
        <f t="shared" si="99"/>
        <v>0.87699378978096121</v>
      </c>
      <c r="J954" s="82">
        <f t="shared" si="100"/>
        <v>0.87699378978096121</v>
      </c>
      <c r="K954" s="82">
        <f t="shared" si="101"/>
        <v>0.7691181073143728</v>
      </c>
      <c r="L954" s="83">
        <f t="shared" si="102"/>
        <v>1.5888730141774311E-2</v>
      </c>
    </row>
    <row r="955" spans="4:12" x14ac:dyDescent="0.3">
      <c r="D955" s="68">
        <v>44845</v>
      </c>
      <c r="E955" s="87">
        <v>55.056983950000003</v>
      </c>
      <c r="F955" s="20">
        <f t="shared" si="103"/>
        <v>54.515528775176236</v>
      </c>
      <c r="G955" s="82">
        <f t="shared" si="104"/>
        <v>-0.79614405303398494</v>
      </c>
      <c r="H955" s="82">
        <f t="shared" si="98"/>
        <v>53.719384722142252</v>
      </c>
      <c r="I955" s="82">
        <f t="shared" si="99"/>
        <v>1.3375992278577513</v>
      </c>
      <c r="J955" s="82">
        <f t="shared" si="100"/>
        <v>1.3375992278577513</v>
      </c>
      <c r="K955" s="82">
        <f t="shared" si="101"/>
        <v>1.7891716943656526</v>
      </c>
      <c r="L955" s="83">
        <f t="shared" si="102"/>
        <v>2.4294814788120105E-2</v>
      </c>
    </row>
    <row r="956" spans="4:12" x14ac:dyDescent="0.3">
      <c r="D956" s="68">
        <v>44846</v>
      </c>
      <c r="E956" s="87">
        <v>53.607593540000003</v>
      </c>
      <c r="F956" s="20">
        <f t="shared" si="103"/>
        <v>54.130190625572823</v>
      </c>
      <c r="G956" s="82">
        <f t="shared" si="104"/>
        <v>-0.75506346269092783</v>
      </c>
      <c r="H956" s="82">
        <f t="shared" si="98"/>
        <v>53.375127162881896</v>
      </c>
      <c r="I956" s="82">
        <f t="shared" si="99"/>
        <v>0.23246637711810791</v>
      </c>
      <c r="J956" s="82">
        <f t="shared" si="100"/>
        <v>0.23246637711810791</v>
      </c>
      <c r="K956" s="82">
        <f t="shared" si="101"/>
        <v>5.4040616490418365E-2</v>
      </c>
      <c r="L956" s="83">
        <f t="shared" si="102"/>
        <v>4.336444928173284E-3</v>
      </c>
    </row>
    <row r="957" spans="4:12" x14ac:dyDescent="0.3">
      <c r="D957" s="68">
        <v>44847</v>
      </c>
      <c r="E957" s="87">
        <v>55.275382999999998</v>
      </c>
      <c r="F957" s="20">
        <f t="shared" si="103"/>
        <v>53.337100661847266</v>
      </c>
      <c r="G957" s="82">
        <f t="shared" si="104"/>
        <v>-0.75886611279439065</v>
      </c>
      <c r="H957" s="82">
        <f t="shared" si="98"/>
        <v>52.578234549052873</v>
      </c>
      <c r="I957" s="82">
        <f t="shared" si="99"/>
        <v>2.6971484509471253</v>
      </c>
      <c r="J957" s="82">
        <f t="shared" si="100"/>
        <v>2.6971484509471253</v>
      </c>
      <c r="K957" s="82">
        <f t="shared" si="101"/>
        <v>7.2746097664464777</v>
      </c>
      <c r="L957" s="83">
        <f t="shared" si="102"/>
        <v>4.8794749209555462E-2</v>
      </c>
    </row>
    <row r="958" spans="4:12" x14ac:dyDescent="0.3">
      <c r="D958" s="68">
        <v>44848</v>
      </c>
      <c r="E958" s="87">
        <v>54.640037540000002</v>
      </c>
      <c r="F958" s="20">
        <f t="shared" si="103"/>
        <v>54.541221017764485</v>
      </c>
      <c r="G958" s="82">
        <f t="shared" si="104"/>
        <v>-0.5625674659232297</v>
      </c>
      <c r="H958" s="82">
        <f t="shared" si="98"/>
        <v>53.978653551841255</v>
      </c>
      <c r="I958" s="82">
        <f t="shared" si="99"/>
        <v>0.66138398815874666</v>
      </c>
      <c r="J958" s="82">
        <f t="shared" si="100"/>
        <v>0.66138398815874666</v>
      </c>
      <c r="K958" s="82">
        <f t="shared" si="101"/>
        <v>0.43742877979276912</v>
      </c>
      <c r="L958" s="83">
        <f t="shared" si="102"/>
        <v>1.2104383853590351E-2</v>
      </c>
    </row>
    <row r="959" spans="4:12" x14ac:dyDescent="0.3">
      <c r="D959" s="68">
        <v>44851</v>
      </c>
      <c r="E959" s="87">
        <v>57.588451390000003</v>
      </c>
      <c r="F959" s="20">
        <f t="shared" si="103"/>
        <v>54.779666337261425</v>
      </c>
      <c r="G959" s="82">
        <f t="shared" si="104"/>
        <v>-0.48246618738121283</v>
      </c>
      <c r="H959" s="82">
        <f t="shared" si="98"/>
        <v>54.297200149880211</v>
      </c>
      <c r="I959" s="82">
        <f t="shared" si="99"/>
        <v>3.2912512401197915</v>
      </c>
      <c r="J959" s="82">
        <f t="shared" si="100"/>
        <v>3.2912512401197915</v>
      </c>
      <c r="K959" s="82">
        <f t="shared" si="101"/>
        <v>10.832334725590066</v>
      </c>
      <c r="L959" s="83">
        <f t="shared" si="102"/>
        <v>5.7151237108822549E-2</v>
      </c>
    </row>
    <row r="960" spans="4:12" x14ac:dyDescent="0.3">
      <c r="D960" s="68">
        <v>44852</v>
      </c>
      <c r="E960" s="87">
        <v>58.035182949999999</v>
      </c>
      <c r="F960" s="20">
        <f t="shared" si="103"/>
        <v>57.291824752095032</v>
      </c>
      <c r="G960" s="82">
        <f t="shared" si="104"/>
        <v>-0.1830037271597309</v>
      </c>
      <c r="H960" s="82">
        <f t="shared" si="98"/>
        <v>57.108821024935303</v>
      </c>
      <c r="I960" s="82">
        <f t="shared" si="99"/>
        <v>0.92636192506469683</v>
      </c>
      <c r="J960" s="82">
        <f t="shared" si="100"/>
        <v>0.92636192506469683</v>
      </c>
      <c r="K960" s="82">
        <f t="shared" si="101"/>
        <v>0.85814641620957099</v>
      </c>
      <c r="L960" s="83">
        <f t="shared" si="102"/>
        <v>1.5962074692911721E-2</v>
      </c>
    </row>
    <row r="961" spans="4:12" x14ac:dyDescent="0.3">
      <c r="D961" s="68">
        <v>44853</v>
      </c>
      <c r="E961" s="87">
        <v>56.000080109999999</v>
      </c>
      <c r="F961" s="20">
        <f t="shared" si="103"/>
        <v>57.481759400272217</v>
      </c>
      <c r="G961" s="82">
        <f t="shared" si="104"/>
        <v>-0.14570988962603923</v>
      </c>
      <c r="H961" s="82">
        <f t="shared" ref="H961:H1024" si="105">F961+G961</f>
        <v>57.336049510646177</v>
      </c>
      <c r="I961" s="82">
        <f t="shared" si="99"/>
        <v>-1.335969400646178</v>
      </c>
      <c r="J961" s="82">
        <f t="shared" si="100"/>
        <v>1.335969400646178</v>
      </c>
      <c r="K961" s="82">
        <f t="shared" si="101"/>
        <v>1.7848142394629081</v>
      </c>
      <c r="L961" s="83">
        <f t="shared" si="102"/>
        <v>2.3856562312445914E-2</v>
      </c>
    </row>
    <row r="962" spans="4:12" x14ac:dyDescent="0.3">
      <c r="D962" s="68">
        <v>44854</v>
      </c>
      <c r="E962" s="87">
        <v>53.548027040000001</v>
      </c>
      <c r="F962" s="20">
        <f t="shared" si="103"/>
        <v>55.393101584299174</v>
      </c>
      <c r="G962" s="82">
        <f t="shared" si="104"/>
        <v>-0.34000468226073965</v>
      </c>
      <c r="H962" s="82">
        <f t="shared" si="105"/>
        <v>55.053096902038433</v>
      </c>
      <c r="I962" s="82">
        <f t="shared" si="99"/>
        <v>-1.5050698620384324</v>
      </c>
      <c r="J962" s="82">
        <f t="shared" si="100"/>
        <v>1.5050698620384324</v>
      </c>
      <c r="K962" s="82">
        <f t="shared" si="101"/>
        <v>2.2652352896163861</v>
      </c>
      <c r="L962" s="83">
        <f t="shared" si="102"/>
        <v>2.810691532881605E-2</v>
      </c>
    </row>
    <row r="963" spans="4:12" x14ac:dyDescent="0.3">
      <c r="D963" s="68">
        <v>44855</v>
      </c>
      <c r="E963" s="87">
        <v>51.373943330000003</v>
      </c>
      <c r="F963" s="20">
        <f t="shared" si="103"/>
        <v>52.841206552191409</v>
      </c>
      <c r="G963" s="82">
        <f t="shared" si="104"/>
        <v>-0.5611937172454422</v>
      </c>
      <c r="H963" s="82">
        <f t="shared" si="105"/>
        <v>52.280012834945964</v>
      </c>
      <c r="I963" s="82">
        <f t="shared" si="99"/>
        <v>-0.90606950494596106</v>
      </c>
      <c r="J963" s="82">
        <f t="shared" si="100"/>
        <v>0.90606950494596106</v>
      </c>
      <c r="K963" s="82">
        <f t="shared" si="101"/>
        <v>0.8209619477930189</v>
      </c>
      <c r="L963" s="83">
        <f t="shared" si="102"/>
        <v>1.763675213961741E-2</v>
      </c>
    </row>
    <row r="964" spans="4:12" x14ac:dyDescent="0.3">
      <c r="D964" s="68">
        <v>44858</v>
      </c>
      <c r="E964" s="87">
        <v>50.986778260000001</v>
      </c>
      <c r="F964" s="20">
        <f t="shared" si="103"/>
        <v>50.847555342203648</v>
      </c>
      <c r="G964" s="82">
        <f t="shared" si="104"/>
        <v>-0.70443946651967404</v>
      </c>
      <c r="H964" s="82">
        <f t="shared" si="105"/>
        <v>50.143115875683975</v>
      </c>
      <c r="I964" s="82">
        <f t="shared" ref="I964:I1027" si="106">E964-H964</f>
        <v>0.84366238431602625</v>
      </c>
      <c r="J964" s="82">
        <f t="shared" ref="J964:J1027" si="107">ABS(I964)</f>
        <v>0.84366238431602625</v>
      </c>
      <c r="K964" s="82">
        <f t="shared" ref="K964:K1027" si="108">I964^2</f>
        <v>0.71176621870980239</v>
      </c>
      <c r="L964" s="83">
        <f t="shared" ref="L964:L1027" si="109">J964/E964</f>
        <v>1.6546689418458389E-2</v>
      </c>
    </row>
    <row r="965" spans="4:12" x14ac:dyDescent="0.3">
      <c r="D965" s="68">
        <v>44859</v>
      </c>
      <c r="E965" s="87">
        <v>49.735935210000001</v>
      </c>
      <c r="F965" s="20">
        <f t="shared" ref="F965:F1028" si="110">alpha*(E965)+(1-alpha)*(E964+G964)</f>
        <v>50.173058076784265</v>
      </c>
      <c r="G965" s="82">
        <f t="shared" ref="G965:G1028" si="111">beta*(F965-F964)+(1-beta)*G964</f>
        <v>-0.7014452464096449</v>
      </c>
      <c r="H965" s="82">
        <f t="shared" si="105"/>
        <v>49.471612830374617</v>
      </c>
      <c r="I965" s="82">
        <f t="shared" si="106"/>
        <v>0.26432237962538352</v>
      </c>
      <c r="J965" s="82">
        <f t="shared" si="107"/>
        <v>0.26432237962538352</v>
      </c>
      <c r="K965" s="82">
        <f t="shared" si="108"/>
        <v>6.9866320370825366E-2</v>
      </c>
      <c r="L965" s="83">
        <f t="shared" si="109"/>
        <v>5.3145151188840689E-3</v>
      </c>
    </row>
    <row r="966" spans="4:12" x14ac:dyDescent="0.3">
      <c r="D966" s="68">
        <v>44860</v>
      </c>
      <c r="E966" s="87">
        <v>50.609539030000001</v>
      </c>
      <c r="F966" s="20">
        <f t="shared" si="110"/>
        <v>49.349499776872285</v>
      </c>
      <c r="G966" s="82">
        <f t="shared" si="111"/>
        <v>-0.71365655175987852</v>
      </c>
      <c r="H966" s="82">
        <f t="shared" si="105"/>
        <v>48.63584322511241</v>
      </c>
      <c r="I966" s="82">
        <f t="shared" si="106"/>
        <v>1.9736958048875906</v>
      </c>
      <c r="J966" s="82">
        <f t="shared" si="107"/>
        <v>1.9736958048875906</v>
      </c>
      <c r="K966" s="82">
        <f t="shared" si="108"/>
        <v>3.8954751302308739</v>
      </c>
      <c r="L966" s="83">
        <f t="shared" si="109"/>
        <v>3.8998494013502784E-2</v>
      </c>
    </row>
    <row r="967" spans="4:12" x14ac:dyDescent="0.3">
      <c r="D967" s="68">
        <v>44861</v>
      </c>
      <c r="E967" s="87">
        <v>49.041023250000002</v>
      </c>
      <c r="F967" s="20">
        <f t="shared" si="110"/>
        <v>49.724910632592106</v>
      </c>
      <c r="G967" s="82">
        <f t="shared" si="111"/>
        <v>-0.60474981101190861</v>
      </c>
      <c r="H967" s="82">
        <f t="shared" si="105"/>
        <v>49.1201608215802</v>
      </c>
      <c r="I967" s="82">
        <f t="shared" si="106"/>
        <v>-7.913757158019763E-2</v>
      </c>
      <c r="J967" s="82">
        <f t="shared" si="107"/>
        <v>7.913757158019763E-2</v>
      </c>
      <c r="K967" s="82">
        <f t="shared" si="108"/>
        <v>6.2627552356109032E-3</v>
      </c>
      <c r="L967" s="83">
        <f t="shared" si="109"/>
        <v>1.613701475533499E-3</v>
      </c>
    </row>
    <row r="968" spans="4:12" x14ac:dyDescent="0.3">
      <c r="D968" s="68">
        <v>44862</v>
      </c>
      <c r="E968" s="87">
        <v>49.636657710000001</v>
      </c>
      <c r="F968" s="20">
        <f t="shared" si="110"/>
        <v>48.676350293190481</v>
      </c>
      <c r="G968" s="82">
        <f t="shared" si="111"/>
        <v>-0.64913086385088026</v>
      </c>
      <c r="H968" s="82">
        <f t="shared" si="105"/>
        <v>48.027219429339603</v>
      </c>
      <c r="I968" s="82">
        <f t="shared" si="106"/>
        <v>1.6094382806603988</v>
      </c>
      <c r="J968" s="82">
        <f t="shared" si="107"/>
        <v>1.6094382806603988</v>
      </c>
      <c r="K968" s="82">
        <f t="shared" si="108"/>
        <v>2.5902915792551009</v>
      </c>
      <c r="L968" s="83">
        <f t="shared" si="109"/>
        <v>3.2424388645655222E-2</v>
      </c>
    </row>
    <row r="969" spans="4:12" x14ac:dyDescent="0.3">
      <c r="D969" s="68">
        <v>44865</v>
      </c>
      <c r="E969" s="87">
        <v>48.40567017</v>
      </c>
      <c r="F969" s="20">
        <f t="shared" si="110"/>
        <v>48.871155510919301</v>
      </c>
      <c r="G969" s="82">
        <f t="shared" si="111"/>
        <v>-0.56473725569291022</v>
      </c>
      <c r="H969" s="82">
        <f t="shared" si="105"/>
        <v>48.30641825522639</v>
      </c>
      <c r="I969" s="82">
        <f t="shared" si="106"/>
        <v>9.9251914773610395E-2</v>
      </c>
      <c r="J969" s="82">
        <f t="shared" si="107"/>
        <v>9.9251914773610395E-2</v>
      </c>
      <c r="K969" s="82">
        <f t="shared" si="108"/>
        <v>9.8509425862280207E-3</v>
      </c>
      <c r="L969" s="83">
        <f t="shared" si="109"/>
        <v>2.0504191848814226E-3</v>
      </c>
    </row>
    <row r="970" spans="4:12" x14ac:dyDescent="0.3">
      <c r="D970" s="68">
        <v>44866</v>
      </c>
      <c r="E970" s="87">
        <v>48.594291689999999</v>
      </c>
      <c r="F970" s="20">
        <f t="shared" si="110"/>
        <v>47.991604669445678</v>
      </c>
      <c r="G970" s="82">
        <f t="shared" si="111"/>
        <v>-0.59621861427098155</v>
      </c>
      <c r="H970" s="82">
        <f t="shared" si="105"/>
        <v>47.395386055174697</v>
      </c>
      <c r="I970" s="82">
        <f t="shared" si="106"/>
        <v>1.1989056348253015</v>
      </c>
      <c r="J970" s="82">
        <f t="shared" si="107"/>
        <v>1.1989056348253015</v>
      </c>
      <c r="K970" s="82">
        <f t="shared" si="108"/>
        <v>1.4373747212158594</v>
      </c>
      <c r="L970" s="83">
        <f t="shared" si="109"/>
        <v>2.4671738040211399E-2</v>
      </c>
    </row>
    <row r="971" spans="4:12" x14ac:dyDescent="0.3">
      <c r="D971" s="68">
        <v>44867</v>
      </c>
      <c r="E971" s="87">
        <v>46.777584079999997</v>
      </c>
      <c r="F971" s="20">
        <f t="shared" si="110"/>
        <v>47.753975276583212</v>
      </c>
      <c r="G971" s="82">
        <f t="shared" si="111"/>
        <v>-0.56035969213013004</v>
      </c>
      <c r="H971" s="82">
        <f t="shared" si="105"/>
        <v>47.193615584453084</v>
      </c>
      <c r="I971" s="82">
        <f t="shared" si="106"/>
        <v>-0.41603150445308756</v>
      </c>
      <c r="J971" s="82">
        <f t="shared" si="107"/>
        <v>0.41603150445308756</v>
      </c>
      <c r="K971" s="82">
        <f t="shared" si="108"/>
        <v>0.1730822126974994</v>
      </c>
      <c r="L971" s="83">
        <f t="shared" si="109"/>
        <v>8.893821958431667E-3</v>
      </c>
    </row>
    <row r="972" spans="4:12" x14ac:dyDescent="0.3">
      <c r="D972" s="68">
        <v>44868</v>
      </c>
      <c r="E972" s="87">
        <v>45.169361109999997</v>
      </c>
      <c r="F972" s="20">
        <f t="shared" si="110"/>
        <v>46.007651732295898</v>
      </c>
      <c r="G972" s="82">
        <f t="shared" si="111"/>
        <v>-0.67895607734584851</v>
      </c>
      <c r="H972" s="82">
        <f t="shared" si="105"/>
        <v>45.328695654950046</v>
      </c>
      <c r="I972" s="82">
        <f t="shared" si="106"/>
        <v>-0.15933454495004895</v>
      </c>
      <c r="J972" s="82">
        <f t="shared" si="107"/>
        <v>0.15933454495004895</v>
      </c>
      <c r="K972" s="82">
        <f t="shared" si="108"/>
        <v>2.538749721443917E-2</v>
      </c>
      <c r="L972" s="83">
        <f t="shared" si="109"/>
        <v>3.5274916676821017E-3</v>
      </c>
    </row>
    <row r="973" spans="4:12" x14ac:dyDescent="0.3">
      <c r="D973" s="68">
        <v>44869</v>
      </c>
      <c r="E973" s="87">
        <v>56.486518859999997</v>
      </c>
      <c r="F973" s="20">
        <f t="shared" si="110"/>
        <v>46.889627798123314</v>
      </c>
      <c r="G973" s="82">
        <f t="shared" si="111"/>
        <v>-0.52286286302852203</v>
      </c>
      <c r="H973" s="82">
        <f t="shared" si="105"/>
        <v>46.366764935094793</v>
      </c>
      <c r="I973" s="82">
        <f t="shared" si="106"/>
        <v>10.119753924905204</v>
      </c>
      <c r="J973" s="82">
        <f t="shared" si="107"/>
        <v>10.119753924905204</v>
      </c>
      <c r="K973" s="82">
        <f t="shared" si="108"/>
        <v>102.40941950063429</v>
      </c>
      <c r="L973" s="83">
        <f t="shared" si="109"/>
        <v>0.17915343570714076</v>
      </c>
    </row>
    <row r="974" spans="4:12" x14ac:dyDescent="0.3">
      <c r="D974" s="68">
        <v>44872</v>
      </c>
      <c r="E974" s="87">
        <v>57.30056381</v>
      </c>
      <c r="F974" s="20">
        <f t="shared" si="110"/>
        <v>56.231037559577182</v>
      </c>
      <c r="G974" s="82">
        <f t="shared" si="111"/>
        <v>0.463564399419717</v>
      </c>
      <c r="H974" s="82">
        <f t="shared" si="105"/>
        <v>56.694601958996898</v>
      </c>
      <c r="I974" s="82">
        <f t="shared" si="106"/>
        <v>0.60596185100310151</v>
      </c>
      <c r="J974" s="82">
        <f t="shared" si="107"/>
        <v>0.60596185100310151</v>
      </c>
      <c r="K974" s="82">
        <f t="shared" si="108"/>
        <v>0.367189764871105</v>
      </c>
      <c r="L974" s="83">
        <f t="shared" si="109"/>
        <v>1.0575146398426015E-2</v>
      </c>
    </row>
    <row r="975" spans="4:12" x14ac:dyDescent="0.3">
      <c r="D975" s="68">
        <v>44873</v>
      </c>
      <c r="E975" s="87">
        <v>60.000793459999997</v>
      </c>
      <c r="F975" s="20">
        <f t="shared" si="110"/>
        <v>58.211461259535774</v>
      </c>
      <c r="G975" s="82">
        <f t="shared" si="111"/>
        <v>0.61525032947360458</v>
      </c>
      <c r="H975" s="82">
        <f t="shared" si="105"/>
        <v>58.826711589009378</v>
      </c>
      <c r="I975" s="82">
        <f t="shared" si="106"/>
        <v>1.1740818709906193</v>
      </c>
      <c r="J975" s="82">
        <f t="shared" si="107"/>
        <v>1.1740818709906193</v>
      </c>
      <c r="K975" s="82">
        <f t="shared" si="108"/>
        <v>1.3784682397888333</v>
      </c>
      <c r="L975" s="83">
        <f t="shared" si="109"/>
        <v>1.9567772412432016E-2</v>
      </c>
    </row>
    <row r="976" spans="4:12" x14ac:dyDescent="0.3">
      <c r="D976" s="68">
        <v>44874</v>
      </c>
      <c r="E976" s="87">
        <v>61.321128850000001</v>
      </c>
      <c r="F976" s="20">
        <f t="shared" si="110"/>
        <v>60.757060801578888</v>
      </c>
      <c r="G976" s="82">
        <f t="shared" si="111"/>
        <v>0.80828525073055557</v>
      </c>
      <c r="H976" s="82">
        <f t="shared" si="105"/>
        <v>61.565346052309444</v>
      </c>
      <c r="I976" s="82">
        <f t="shared" si="106"/>
        <v>-0.24421720230944288</v>
      </c>
      <c r="J976" s="82">
        <f t="shared" si="107"/>
        <v>0.24421720230944288</v>
      </c>
      <c r="K976" s="82">
        <f t="shared" si="108"/>
        <v>5.9642041903851355E-2</v>
      </c>
      <c r="L976" s="83">
        <f t="shared" si="109"/>
        <v>3.9825946927172862E-3</v>
      </c>
    </row>
    <row r="977" spans="4:12" x14ac:dyDescent="0.3">
      <c r="D977" s="68">
        <v>44875</v>
      </c>
      <c r="E977" s="87">
        <v>64.954536439999998</v>
      </c>
      <c r="F977" s="20">
        <f t="shared" si="110"/>
        <v>62.694438568584452</v>
      </c>
      <c r="G977" s="82">
        <f t="shared" si="111"/>
        <v>0.92119450235805656</v>
      </c>
      <c r="H977" s="82">
        <f t="shared" si="105"/>
        <v>63.615633070942508</v>
      </c>
      <c r="I977" s="82">
        <f t="shared" si="106"/>
        <v>1.3389033690574905</v>
      </c>
      <c r="J977" s="82">
        <f t="shared" si="107"/>
        <v>1.3389033690574905</v>
      </c>
      <c r="K977" s="82">
        <f t="shared" si="108"/>
        <v>1.7926622316734986</v>
      </c>
      <c r="L977" s="83">
        <f t="shared" si="109"/>
        <v>2.0612930865795132E-2</v>
      </c>
    </row>
    <row r="978" spans="4:12" x14ac:dyDescent="0.3">
      <c r="D978" s="68">
        <v>44876</v>
      </c>
      <c r="E978" s="87">
        <v>70.275588990000003</v>
      </c>
      <c r="F978" s="20">
        <f t="shared" si="110"/>
        <v>66.755702551886458</v>
      </c>
      <c r="G978" s="82">
        <f t="shared" si="111"/>
        <v>1.2352014504524516</v>
      </c>
      <c r="H978" s="82">
        <f t="shared" si="105"/>
        <v>67.990904002338908</v>
      </c>
      <c r="I978" s="82">
        <f t="shared" si="106"/>
        <v>2.2846849876610946</v>
      </c>
      <c r="J978" s="82">
        <f t="shared" si="107"/>
        <v>2.2846849876610946</v>
      </c>
      <c r="K978" s="82">
        <f t="shared" si="108"/>
        <v>5.2197854928439762</v>
      </c>
      <c r="L978" s="83">
        <f t="shared" si="109"/>
        <v>3.2510364132077189E-2</v>
      </c>
    </row>
    <row r="979" spans="4:12" x14ac:dyDescent="0.3">
      <c r="D979" s="68">
        <v>44879</v>
      </c>
      <c r="E979" s="87">
        <v>67.505859380000004</v>
      </c>
      <c r="F979" s="20">
        <f t="shared" si="110"/>
        <v>70.709804228361975</v>
      </c>
      <c r="G979" s="82">
        <f t="shared" si="111"/>
        <v>1.507091473054758</v>
      </c>
      <c r="H979" s="82">
        <f t="shared" si="105"/>
        <v>72.216895701416732</v>
      </c>
      <c r="I979" s="82">
        <f t="shared" si="106"/>
        <v>-4.7110363214167279</v>
      </c>
      <c r="J979" s="82">
        <f t="shared" si="107"/>
        <v>4.7110363214167279</v>
      </c>
      <c r="K979" s="82">
        <f t="shared" si="108"/>
        <v>22.193863221707655</v>
      </c>
      <c r="L979" s="83">
        <f t="shared" si="109"/>
        <v>6.9787072776862816E-2</v>
      </c>
    </row>
    <row r="980" spans="4:12" x14ac:dyDescent="0.3">
      <c r="D980" s="68">
        <v>44880</v>
      </c>
      <c r="E980" s="87">
        <v>67.257675169999999</v>
      </c>
      <c r="F980" s="20">
        <f t="shared" si="110"/>
        <v>68.661895716443809</v>
      </c>
      <c r="G980" s="82">
        <f t="shared" si="111"/>
        <v>1.1515914745574656</v>
      </c>
      <c r="H980" s="82">
        <f t="shared" si="105"/>
        <v>69.813487191001272</v>
      </c>
      <c r="I980" s="82">
        <f t="shared" si="106"/>
        <v>-2.5558120210012731</v>
      </c>
      <c r="J980" s="82">
        <f t="shared" si="107"/>
        <v>2.5558120210012731</v>
      </c>
      <c r="K980" s="82">
        <f t="shared" si="108"/>
        <v>6.532175086694612</v>
      </c>
      <c r="L980" s="83">
        <f t="shared" si="109"/>
        <v>3.8000302783901194E-2</v>
      </c>
    </row>
    <row r="981" spans="4:12" x14ac:dyDescent="0.3">
      <c r="D981" s="68">
        <v>44881</v>
      </c>
      <c r="E981" s="87">
        <v>66.830795289999998</v>
      </c>
      <c r="F981" s="20">
        <f t="shared" si="110"/>
        <v>68.093572373645969</v>
      </c>
      <c r="G981" s="82">
        <f t="shared" si="111"/>
        <v>0.97959999282193511</v>
      </c>
      <c r="H981" s="82">
        <f t="shared" si="105"/>
        <v>69.073172366467901</v>
      </c>
      <c r="I981" s="82">
        <f t="shared" si="106"/>
        <v>-2.2423770764679034</v>
      </c>
      <c r="J981" s="82">
        <f t="shared" si="107"/>
        <v>2.2423770764679034</v>
      </c>
      <c r="K981" s="82">
        <f t="shared" si="108"/>
        <v>5.0282549530687417</v>
      </c>
      <c r="L981" s="83">
        <f t="shared" si="109"/>
        <v>3.355305090621051E-2</v>
      </c>
    </row>
    <row r="982" spans="4:12" x14ac:dyDescent="0.3">
      <c r="D982" s="68">
        <v>44882</v>
      </c>
      <c r="E982" s="87">
        <v>66.552833559999996</v>
      </c>
      <c r="F982" s="20">
        <f t="shared" si="110"/>
        <v>67.55888293825754</v>
      </c>
      <c r="G982" s="82">
        <f t="shared" si="111"/>
        <v>0.82817105000089875</v>
      </c>
      <c r="H982" s="82">
        <f t="shared" si="105"/>
        <v>68.387053988258444</v>
      </c>
      <c r="I982" s="82">
        <f t="shared" si="106"/>
        <v>-1.8342204282584476</v>
      </c>
      <c r="J982" s="82">
        <f t="shared" si="107"/>
        <v>1.8342204282584476</v>
      </c>
      <c r="K982" s="82">
        <f t="shared" si="108"/>
        <v>3.3643645794406027</v>
      </c>
      <c r="L982" s="83">
        <f t="shared" si="109"/>
        <v>2.7560365654526575E-2</v>
      </c>
    </row>
    <row r="983" spans="4:12" x14ac:dyDescent="0.3">
      <c r="D983" s="68">
        <v>44883</v>
      </c>
      <c r="E983" s="87">
        <v>66.25501251</v>
      </c>
      <c r="F983" s="20">
        <f t="shared" si="110"/>
        <v>67.155806190000732</v>
      </c>
      <c r="G983" s="82">
        <f t="shared" si="111"/>
        <v>0.70504627017512811</v>
      </c>
      <c r="H983" s="82">
        <f t="shared" si="105"/>
        <v>67.860852460175863</v>
      </c>
      <c r="I983" s="82">
        <f t="shared" si="106"/>
        <v>-1.6058399501758629</v>
      </c>
      <c r="J983" s="82">
        <f t="shared" si="107"/>
        <v>1.6058399501758629</v>
      </c>
      <c r="K983" s="82">
        <f t="shared" si="108"/>
        <v>2.5787219455808179</v>
      </c>
      <c r="L983" s="83">
        <f t="shared" si="109"/>
        <v>2.4237259783680371E-2</v>
      </c>
    </row>
    <row r="984" spans="4:12" x14ac:dyDescent="0.3">
      <c r="D984" s="68">
        <v>44886</v>
      </c>
      <c r="E984" s="87">
        <v>63.247032169999997</v>
      </c>
      <c r="F984" s="20">
        <f t="shared" si="110"/>
        <v>66.217453458140113</v>
      </c>
      <c r="G984" s="82">
        <f t="shared" si="111"/>
        <v>0.54070636997155341</v>
      </c>
      <c r="H984" s="82">
        <f t="shared" si="105"/>
        <v>66.758159828111673</v>
      </c>
      <c r="I984" s="82">
        <f t="shared" si="106"/>
        <v>-3.5111276581116755</v>
      </c>
      <c r="J984" s="82">
        <f t="shared" si="107"/>
        <v>3.5111276581116755</v>
      </c>
      <c r="K984" s="82">
        <f t="shared" si="108"/>
        <v>12.328017431556779</v>
      </c>
      <c r="L984" s="83">
        <f t="shared" si="109"/>
        <v>5.5514504596424541E-2</v>
      </c>
    </row>
    <row r="985" spans="4:12" x14ac:dyDescent="0.3">
      <c r="D985" s="68">
        <v>44887</v>
      </c>
      <c r="E985" s="87">
        <v>63.20732117</v>
      </c>
      <c r="F985" s="20">
        <f t="shared" si="110"/>
        <v>63.671655065977248</v>
      </c>
      <c r="G985" s="82">
        <f t="shared" si="111"/>
        <v>0.23205589375811159</v>
      </c>
      <c r="H985" s="82">
        <f t="shared" si="105"/>
        <v>63.903710959735356</v>
      </c>
      <c r="I985" s="82">
        <f t="shared" si="106"/>
        <v>-0.69638978973535615</v>
      </c>
      <c r="J985" s="82">
        <f t="shared" si="107"/>
        <v>0.69638978973535615</v>
      </c>
      <c r="K985" s="82">
        <f t="shared" si="108"/>
        <v>0.48495873924765354</v>
      </c>
      <c r="L985" s="83">
        <f t="shared" si="109"/>
        <v>1.1017549499722869E-2</v>
      </c>
    </row>
    <row r="986" spans="4:12" x14ac:dyDescent="0.3">
      <c r="D986" s="68">
        <v>44888</v>
      </c>
      <c r="E986" s="87">
        <v>64.219909670000007</v>
      </c>
      <c r="F986" s="20">
        <f t="shared" si="110"/>
        <v>63.595483585006491</v>
      </c>
      <c r="G986" s="82">
        <f t="shared" si="111"/>
        <v>0.20123315628522473</v>
      </c>
      <c r="H986" s="82">
        <f t="shared" si="105"/>
        <v>63.796716741291718</v>
      </c>
      <c r="I986" s="82">
        <f t="shared" si="106"/>
        <v>0.42319292870828917</v>
      </c>
      <c r="J986" s="82">
        <f t="shared" si="107"/>
        <v>0.42319292870828917</v>
      </c>
      <c r="K986" s="82">
        <f t="shared" si="108"/>
        <v>0.17909225490869912</v>
      </c>
      <c r="L986" s="83">
        <f t="shared" si="109"/>
        <v>6.5897465580830846E-3</v>
      </c>
    </row>
    <row r="987" spans="4:12" x14ac:dyDescent="0.3">
      <c r="D987" s="68">
        <v>44890</v>
      </c>
      <c r="E987" s="87">
        <v>63.892307279999997</v>
      </c>
      <c r="F987" s="20">
        <f t="shared" si="110"/>
        <v>64.315375717028189</v>
      </c>
      <c r="G987" s="82">
        <f t="shared" si="111"/>
        <v>0.2530990538588721</v>
      </c>
      <c r="H987" s="82">
        <f t="shared" si="105"/>
        <v>64.568474770887065</v>
      </c>
      <c r="I987" s="82">
        <f t="shared" si="106"/>
        <v>-0.6761674908870674</v>
      </c>
      <c r="J987" s="82">
        <f t="shared" si="107"/>
        <v>0.6761674908870674</v>
      </c>
      <c r="K987" s="82">
        <f t="shared" si="108"/>
        <v>0.45720247573251238</v>
      </c>
      <c r="L987" s="83">
        <f t="shared" si="109"/>
        <v>1.0582924919644058E-2</v>
      </c>
    </row>
    <row r="988" spans="4:12" x14ac:dyDescent="0.3">
      <c r="D988" s="68">
        <v>44893</v>
      </c>
      <c r="E988" s="87">
        <v>61.886989589999999</v>
      </c>
      <c r="F988" s="20">
        <f t="shared" si="110"/>
        <v>63.693722985087099</v>
      </c>
      <c r="G988" s="82">
        <f t="shared" si="111"/>
        <v>0.1656238752788759</v>
      </c>
      <c r="H988" s="82">
        <f t="shared" si="105"/>
        <v>63.859346860365974</v>
      </c>
      <c r="I988" s="82">
        <f t="shared" si="106"/>
        <v>-1.9723572703659755</v>
      </c>
      <c r="J988" s="82">
        <f t="shared" si="107"/>
        <v>1.9723572703659755</v>
      </c>
      <c r="K988" s="82">
        <f t="shared" si="108"/>
        <v>3.8901932019655217</v>
      </c>
      <c r="L988" s="83">
        <f t="shared" si="109"/>
        <v>3.1870305591414301E-2</v>
      </c>
    </row>
    <row r="989" spans="4:12" x14ac:dyDescent="0.3">
      <c r="D989" s="68">
        <v>44894</v>
      </c>
      <c r="E989" s="87">
        <v>62.135173799999997</v>
      </c>
      <c r="F989" s="20">
        <f t="shared" si="110"/>
        <v>62.069125532223097</v>
      </c>
      <c r="G989" s="82">
        <f t="shared" si="111"/>
        <v>-1.3398257535411878E-2</v>
      </c>
      <c r="H989" s="82">
        <f t="shared" si="105"/>
        <v>62.055727274687683</v>
      </c>
      <c r="I989" s="82">
        <f t="shared" si="106"/>
        <v>7.9446525312313554E-2</v>
      </c>
      <c r="J989" s="82">
        <f t="shared" si="107"/>
        <v>7.9446525312313554E-2</v>
      </c>
      <c r="K989" s="82">
        <f t="shared" si="108"/>
        <v>6.3117503842000785E-3</v>
      </c>
      <c r="L989" s="83">
        <f t="shared" si="109"/>
        <v>1.2786079196951334E-3</v>
      </c>
    </row>
    <row r="990" spans="4:12" x14ac:dyDescent="0.3">
      <c r="D990" s="68">
        <v>44895</v>
      </c>
      <c r="E990" s="87">
        <v>64.041221620000002</v>
      </c>
      <c r="F990" s="20">
        <f t="shared" si="110"/>
        <v>62.505664757971672</v>
      </c>
      <c r="G990" s="82">
        <f t="shared" si="111"/>
        <v>3.1595490792986833E-2</v>
      </c>
      <c r="H990" s="82">
        <f t="shared" si="105"/>
        <v>62.53726024876466</v>
      </c>
      <c r="I990" s="82">
        <f t="shared" si="106"/>
        <v>1.5039613712353415</v>
      </c>
      <c r="J990" s="82">
        <f t="shared" si="107"/>
        <v>1.5039613712353415</v>
      </c>
      <c r="K990" s="82">
        <f t="shared" si="108"/>
        <v>2.2618998061680884</v>
      </c>
      <c r="L990" s="83">
        <f t="shared" si="109"/>
        <v>2.3484270493142122E-2</v>
      </c>
    </row>
    <row r="991" spans="4:12" x14ac:dyDescent="0.3">
      <c r="D991" s="68">
        <v>44896</v>
      </c>
      <c r="E991" s="87">
        <v>65.282135010000005</v>
      </c>
      <c r="F991" s="20">
        <f t="shared" si="110"/>
        <v>64.31468069063439</v>
      </c>
      <c r="G991" s="82">
        <f t="shared" si="111"/>
        <v>0.20933753497995991</v>
      </c>
      <c r="H991" s="82">
        <f t="shared" si="105"/>
        <v>64.524018225614356</v>
      </c>
      <c r="I991" s="82">
        <f t="shared" si="106"/>
        <v>0.75811678438564911</v>
      </c>
      <c r="J991" s="82">
        <f t="shared" si="107"/>
        <v>0.75811678438564911</v>
      </c>
      <c r="K991" s="82">
        <f t="shared" si="108"/>
        <v>0.5747410587672368</v>
      </c>
      <c r="L991" s="83">
        <f t="shared" si="109"/>
        <v>1.1612928778593405E-2</v>
      </c>
    </row>
    <row r="992" spans="4:12" x14ac:dyDescent="0.3">
      <c r="D992" s="68">
        <v>44897</v>
      </c>
      <c r="E992" s="87">
        <v>65.053810119999994</v>
      </c>
      <c r="F992" s="20">
        <f t="shared" si="110"/>
        <v>65.403940059983981</v>
      </c>
      <c r="G992" s="82">
        <f t="shared" si="111"/>
        <v>0.29732971841692302</v>
      </c>
      <c r="H992" s="82">
        <f t="shared" si="105"/>
        <v>65.701269778400899</v>
      </c>
      <c r="I992" s="82">
        <f t="shared" si="106"/>
        <v>-0.64745965840090491</v>
      </c>
      <c r="J992" s="82">
        <f t="shared" si="107"/>
        <v>0.64745965840090491</v>
      </c>
      <c r="K992" s="82">
        <f t="shared" si="108"/>
        <v>0.41920400925661649</v>
      </c>
      <c r="L992" s="83">
        <f t="shared" si="109"/>
        <v>9.9526785165478179E-3</v>
      </c>
    </row>
    <row r="993" spans="4:12" x14ac:dyDescent="0.3">
      <c r="D993" s="68">
        <v>44900</v>
      </c>
      <c r="E993" s="87">
        <v>63.68383789</v>
      </c>
      <c r="F993" s="20">
        <f t="shared" si="110"/>
        <v>65.017679448733531</v>
      </c>
      <c r="G993" s="82">
        <f t="shared" si="111"/>
        <v>0.22897068545018581</v>
      </c>
      <c r="H993" s="82">
        <f t="shared" si="105"/>
        <v>65.24665013418371</v>
      </c>
      <c r="I993" s="82">
        <f t="shared" si="106"/>
        <v>-1.5628122441837107</v>
      </c>
      <c r="J993" s="82">
        <f t="shared" si="107"/>
        <v>1.5628122441837107</v>
      </c>
      <c r="K993" s="82">
        <f t="shared" si="108"/>
        <v>2.4423821105705259</v>
      </c>
      <c r="L993" s="83">
        <f t="shared" si="109"/>
        <v>2.4540170567030357E-2</v>
      </c>
    </row>
    <row r="994" spans="4:12" x14ac:dyDescent="0.3">
      <c r="D994" s="68">
        <v>44901</v>
      </c>
      <c r="E994" s="87">
        <v>61.648731230000003</v>
      </c>
      <c r="F994" s="20">
        <f t="shared" si="110"/>
        <v>63.459993106360152</v>
      </c>
      <c r="G994" s="82">
        <f t="shared" si="111"/>
        <v>5.0304982667829234E-2</v>
      </c>
      <c r="H994" s="82">
        <f t="shared" si="105"/>
        <v>63.510298089027984</v>
      </c>
      <c r="I994" s="82">
        <f t="shared" si="106"/>
        <v>-1.861566859027981</v>
      </c>
      <c r="J994" s="82">
        <f t="shared" si="107"/>
        <v>1.861566859027981</v>
      </c>
      <c r="K994" s="82">
        <f t="shared" si="108"/>
        <v>3.465431170631303</v>
      </c>
      <c r="L994" s="83">
        <f t="shared" si="109"/>
        <v>3.0196353142821701E-2</v>
      </c>
    </row>
    <row r="995" spans="4:12" x14ac:dyDescent="0.3">
      <c r="D995" s="68">
        <v>44902</v>
      </c>
      <c r="E995" s="87">
        <v>61.122581480000001</v>
      </c>
      <c r="F995" s="20">
        <f t="shared" si="110"/>
        <v>61.583745266134272</v>
      </c>
      <c r="G995" s="82">
        <f t="shared" si="111"/>
        <v>-0.14235029962154164</v>
      </c>
      <c r="H995" s="82">
        <f t="shared" si="105"/>
        <v>61.441394966512732</v>
      </c>
      <c r="I995" s="82">
        <f t="shared" si="106"/>
        <v>-0.318813486512731</v>
      </c>
      <c r="J995" s="82">
        <f t="shared" si="107"/>
        <v>0.318813486512731</v>
      </c>
      <c r="K995" s="82">
        <f t="shared" si="108"/>
        <v>0.10164203918240332</v>
      </c>
      <c r="L995" s="83">
        <f t="shared" si="109"/>
        <v>5.2159689396798527E-3</v>
      </c>
    </row>
    <row r="996" spans="4:12" x14ac:dyDescent="0.3">
      <c r="D996" s="68">
        <v>44903</v>
      </c>
      <c r="E996" s="87">
        <v>61.589168549999997</v>
      </c>
      <c r="F996" s="20">
        <f t="shared" si="110"/>
        <v>61.102018654302775</v>
      </c>
      <c r="G996" s="82">
        <f t="shared" si="111"/>
        <v>-0.17628793084253722</v>
      </c>
      <c r="H996" s="82">
        <f t="shared" si="105"/>
        <v>60.925730723460241</v>
      </c>
      <c r="I996" s="82">
        <f t="shared" si="106"/>
        <v>0.6634378265397558</v>
      </c>
      <c r="J996" s="82">
        <f t="shared" si="107"/>
        <v>0.6634378265397558</v>
      </c>
      <c r="K996" s="82">
        <f t="shared" si="108"/>
        <v>0.44014974968379511</v>
      </c>
      <c r="L996" s="83">
        <f t="shared" si="109"/>
        <v>1.0771988681762386E-2</v>
      </c>
    </row>
    <row r="997" spans="4:12" x14ac:dyDescent="0.3">
      <c r="D997" s="68">
        <v>44904</v>
      </c>
      <c r="E997" s="87">
        <v>61.668586730000001</v>
      </c>
      <c r="F997" s="20">
        <f t="shared" si="110"/>
        <v>61.464021841325973</v>
      </c>
      <c r="G997" s="82">
        <f t="shared" si="111"/>
        <v>-0.12245881905596366</v>
      </c>
      <c r="H997" s="82">
        <f t="shared" si="105"/>
        <v>61.341563022270009</v>
      </c>
      <c r="I997" s="82">
        <f t="shared" si="106"/>
        <v>0.32702370772999245</v>
      </c>
      <c r="J997" s="82">
        <f t="shared" si="107"/>
        <v>0.32702370772999245</v>
      </c>
      <c r="K997" s="82">
        <f t="shared" si="108"/>
        <v>0.10694450541747152</v>
      </c>
      <c r="L997" s="83">
        <f t="shared" si="109"/>
        <v>5.302922039737693E-3</v>
      </c>
    </row>
    <row r="998" spans="4:12" x14ac:dyDescent="0.3">
      <c r="D998" s="68">
        <v>44907</v>
      </c>
      <c r="E998" s="87">
        <v>61.738075260000002</v>
      </c>
      <c r="F998" s="20">
        <f t="shared" si="110"/>
        <v>61.584517380755237</v>
      </c>
      <c r="G998" s="82">
        <f t="shared" si="111"/>
        <v>-9.8163383207440905E-2</v>
      </c>
      <c r="H998" s="82">
        <f t="shared" si="105"/>
        <v>61.486353997547795</v>
      </c>
      <c r="I998" s="82">
        <f t="shared" si="106"/>
        <v>0.25172126245220738</v>
      </c>
      <c r="J998" s="82">
        <f t="shared" si="107"/>
        <v>0.25172126245220738</v>
      </c>
      <c r="K998" s="82">
        <f t="shared" si="108"/>
        <v>6.3363593970533066E-2</v>
      </c>
      <c r="L998" s="83">
        <f t="shared" si="109"/>
        <v>4.0772450613681052E-3</v>
      </c>
    </row>
    <row r="999" spans="4:12" x14ac:dyDescent="0.3">
      <c r="D999" s="68">
        <v>44908</v>
      </c>
      <c r="E999" s="87">
        <v>64.964462280000006</v>
      </c>
      <c r="F999" s="20">
        <f t="shared" si="110"/>
        <v>62.304821957434051</v>
      </c>
      <c r="G999" s="82">
        <f t="shared" si="111"/>
        <v>-1.6316587218815445E-2</v>
      </c>
      <c r="H999" s="82">
        <f t="shared" si="105"/>
        <v>62.288505370215233</v>
      </c>
      <c r="I999" s="82">
        <f t="shared" si="106"/>
        <v>2.6759569097847731</v>
      </c>
      <c r="J999" s="82">
        <f t="shared" si="107"/>
        <v>2.6759569097847731</v>
      </c>
      <c r="K999" s="82">
        <f t="shared" si="108"/>
        <v>7.1607453830248717</v>
      </c>
      <c r="L999" s="83">
        <f t="shared" si="109"/>
        <v>4.1191088417714718E-2</v>
      </c>
    </row>
    <row r="1000" spans="4:12" x14ac:dyDescent="0.3">
      <c r="D1000" s="68">
        <v>44909</v>
      </c>
      <c r="E1000" s="87">
        <v>65.014099119999997</v>
      </c>
      <c r="F1000" s="20">
        <f t="shared" si="110"/>
        <v>64.961336378224956</v>
      </c>
      <c r="G1000" s="82">
        <f t="shared" si="111"/>
        <v>0.25096651358215666</v>
      </c>
      <c r="H1000" s="82">
        <f t="shared" si="105"/>
        <v>65.212302891807113</v>
      </c>
      <c r="I1000" s="82">
        <f t="shared" si="106"/>
        <v>-0.19820377180711546</v>
      </c>
      <c r="J1000" s="82">
        <f t="shared" si="107"/>
        <v>0.19820377180711546</v>
      </c>
      <c r="K1000" s="82">
        <f t="shared" si="108"/>
        <v>3.9284735158567098E-2</v>
      </c>
      <c r="L1000" s="83">
        <f t="shared" si="109"/>
        <v>3.0486275206441016E-3</v>
      </c>
    </row>
    <row r="1001" spans="4:12" x14ac:dyDescent="0.3">
      <c r="D1001" s="68">
        <v>44910</v>
      </c>
      <c r="E1001" s="87">
        <v>62.313861850000002</v>
      </c>
      <c r="F1001" s="20">
        <f t="shared" si="110"/>
        <v>64.674824876865728</v>
      </c>
      <c r="G1001" s="82">
        <f t="shared" si="111"/>
        <v>0.19721871208801814</v>
      </c>
      <c r="H1001" s="82">
        <f t="shared" si="105"/>
        <v>64.872043588953744</v>
      </c>
      <c r="I1001" s="82">
        <f t="shared" si="106"/>
        <v>-2.558181738953742</v>
      </c>
      <c r="J1001" s="82">
        <f t="shared" si="107"/>
        <v>2.558181738953742</v>
      </c>
      <c r="K1001" s="82">
        <f t="shared" si="108"/>
        <v>6.5442938095163914</v>
      </c>
      <c r="L1001" s="83">
        <f t="shared" si="109"/>
        <v>4.1053172809474042E-2</v>
      </c>
    </row>
    <row r="1002" spans="4:12" x14ac:dyDescent="0.3">
      <c r="D1002" s="68">
        <v>44911</v>
      </c>
      <c r="E1002" s="87">
        <v>63.743396760000003</v>
      </c>
      <c r="F1002" s="20">
        <f t="shared" si="110"/>
        <v>62.757543801670423</v>
      </c>
      <c r="G1002" s="82">
        <f t="shared" si="111"/>
        <v>-1.4231266640314183E-2</v>
      </c>
      <c r="H1002" s="82">
        <f t="shared" si="105"/>
        <v>62.743312535030107</v>
      </c>
      <c r="I1002" s="82">
        <f t="shared" si="106"/>
        <v>1.0000842249698962</v>
      </c>
      <c r="J1002" s="82">
        <f t="shared" si="107"/>
        <v>1.0000842249698962</v>
      </c>
      <c r="K1002" s="82">
        <f t="shared" si="108"/>
        <v>1.000168457033638</v>
      </c>
      <c r="L1002" s="83">
        <f t="shared" si="109"/>
        <v>1.568922077898216E-2</v>
      </c>
    </row>
    <row r="1003" spans="4:12" x14ac:dyDescent="0.3">
      <c r="D1003" s="68">
        <v>44914</v>
      </c>
      <c r="E1003" s="87">
        <v>63.624267580000001</v>
      </c>
      <c r="F1003" s="20">
        <f t="shared" si="110"/>
        <v>63.708185910687753</v>
      </c>
      <c r="G1003" s="82">
        <f t="shared" si="111"/>
        <v>8.22560709254503E-2</v>
      </c>
      <c r="H1003" s="82">
        <f t="shared" si="105"/>
        <v>63.790441981613206</v>
      </c>
      <c r="I1003" s="82">
        <f t="shared" si="106"/>
        <v>-0.16617440161320474</v>
      </c>
      <c r="J1003" s="82">
        <f t="shared" si="107"/>
        <v>0.16617440161320474</v>
      </c>
      <c r="K1003" s="82">
        <f t="shared" si="108"/>
        <v>2.761393175150666E-2</v>
      </c>
      <c r="L1003" s="83">
        <f t="shared" si="109"/>
        <v>2.6118084802195965E-3</v>
      </c>
    </row>
    <row r="1004" spans="4:12" x14ac:dyDescent="0.3">
      <c r="D1004" s="68">
        <v>44915</v>
      </c>
      <c r="E1004" s="87">
        <v>62.552116390000002</v>
      </c>
      <c r="F1004" s="20">
        <f t="shared" si="110"/>
        <v>63.475642198740374</v>
      </c>
      <c r="G1004" s="82">
        <f t="shared" si="111"/>
        <v>5.0776092638167375E-2</v>
      </c>
      <c r="H1004" s="82">
        <f t="shared" si="105"/>
        <v>63.52641829137854</v>
      </c>
      <c r="I1004" s="82">
        <f t="shared" si="106"/>
        <v>-0.97430190137853856</v>
      </c>
      <c r="J1004" s="82">
        <f t="shared" si="107"/>
        <v>0.97430190137853856</v>
      </c>
      <c r="K1004" s="82">
        <f t="shared" si="108"/>
        <v>0.9492641950298355</v>
      </c>
      <c r="L1004" s="83">
        <f t="shared" si="109"/>
        <v>1.5575842315293699E-2</v>
      </c>
    </row>
    <row r="1005" spans="4:12" x14ac:dyDescent="0.3">
      <c r="D1005" s="68">
        <v>44916</v>
      </c>
      <c r="E1005" s="87">
        <v>66.215301510000003</v>
      </c>
      <c r="F1005" s="20">
        <f t="shared" si="110"/>
        <v>63.325374288110538</v>
      </c>
      <c r="G1005" s="82">
        <f t="shared" si="111"/>
        <v>3.0671692311367047E-2</v>
      </c>
      <c r="H1005" s="82">
        <f t="shared" si="105"/>
        <v>63.356045980421904</v>
      </c>
      <c r="I1005" s="82">
        <f t="shared" si="106"/>
        <v>2.8592555295780997</v>
      </c>
      <c r="J1005" s="82">
        <f t="shared" si="107"/>
        <v>2.8592555295780997</v>
      </c>
      <c r="K1005" s="82">
        <f t="shared" si="108"/>
        <v>8.1753421834229396</v>
      </c>
      <c r="L1005" s="83">
        <f t="shared" si="109"/>
        <v>4.3181190213961156E-2</v>
      </c>
    </row>
    <row r="1006" spans="4:12" x14ac:dyDescent="0.3">
      <c r="D1006" s="68">
        <v>44917</v>
      </c>
      <c r="E1006" s="87">
        <v>65.9174881</v>
      </c>
      <c r="F1006" s="20">
        <f t="shared" si="110"/>
        <v>66.180276181849109</v>
      </c>
      <c r="G1006" s="82">
        <f t="shared" si="111"/>
        <v>0.31309471245408749</v>
      </c>
      <c r="H1006" s="82">
        <f t="shared" si="105"/>
        <v>66.493370894303197</v>
      </c>
      <c r="I1006" s="82">
        <f t="shared" si="106"/>
        <v>-0.57588279430319744</v>
      </c>
      <c r="J1006" s="82">
        <f t="shared" si="107"/>
        <v>0.57588279430319744</v>
      </c>
      <c r="K1006" s="82">
        <f t="shared" si="108"/>
        <v>0.3316409927744588</v>
      </c>
      <c r="L1006" s="83">
        <f t="shared" si="109"/>
        <v>8.7364189823124858E-3</v>
      </c>
    </row>
    <row r="1007" spans="4:12" x14ac:dyDescent="0.3">
      <c r="D1007" s="68">
        <v>44918</v>
      </c>
      <c r="E1007" s="87">
        <v>66.433708190000004</v>
      </c>
      <c r="F1007" s="20">
        <f t="shared" si="110"/>
        <v>66.271207887963271</v>
      </c>
      <c r="G1007" s="82">
        <f t="shared" si="111"/>
        <v>0.290878411820095</v>
      </c>
      <c r="H1007" s="82">
        <f t="shared" si="105"/>
        <v>66.56208629978336</v>
      </c>
      <c r="I1007" s="82">
        <f t="shared" si="106"/>
        <v>-0.1283781097833554</v>
      </c>
      <c r="J1007" s="82">
        <f t="shared" si="107"/>
        <v>0.1283781097833554</v>
      </c>
      <c r="K1007" s="82">
        <f t="shared" si="108"/>
        <v>1.6480939071547251E-2</v>
      </c>
      <c r="L1007" s="83">
        <f t="shared" si="109"/>
        <v>1.9324242659493698E-3</v>
      </c>
    </row>
    <row r="1008" spans="4:12" x14ac:dyDescent="0.3">
      <c r="D1008" s="68">
        <v>44922</v>
      </c>
      <c r="E1008" s="87">
        <v>66.691818240000003</v>
      </c>
      <c r="F1008" s="20">
        <f t="shared" si="110"/>
        <v>66.718032929456072</v>
      </c>
      <c r="G1008" s="82">
        <f t="shared" si="111"/>
        <v>0.30647307478736563</v>
      </c>
      <c r="H1008" s="82">
        <f t="shared" si="105"/>
        <v>67.024506004243435</v>
      </c>
      <c r="I1008" s="82">
        <f t="shared" si="106"/>
        <v>-0.33268776424343116</v>
      </c>
      <c r="J1008" s="82">
        <f t="shared" si="107"/>
        <v>0.33268776424343116</v>
      </c>
      <c r="K1008" s="82">
        <f t="shared" si="108"/>
        <v>0.11068114847729284</v>
      </c>
      <c r="L1008" s="83">
        <f t="shared" si="109"/>
        <v>4.988434459024747E-3</v>
      </c>
    </row>
    <row r="1009" spans="4:12" x14ac:dyDescent="0.3">
      <c r="D1009" s="68">
        <v>44923</v>
      </c>
      <c r="E1009" s="87">
        <v>65.947273249999995</v>
      </c>
      <c r="F1009" s="20">
        <f t="shared" si="110"/>
        <v>66.788087701829895</v>
      </c>
      <c r="G1009" s="82">
        <f t="shared" si="111"/>
        <v>0.28283124454601133</v>
      </c>
      <c r="H1009" s="82">
        <f t="shared" si="105"/>
        <v>67.070918946375912</v>
      </c>
      <c r="I1009" s="82">
        <f t="shared" si="106"/>
        <v>-1.1236456963759167</v>
      </c>
      <c r="J1009" s="82">
        <f t="shared" si="107"/>
        <v>1.1236456963759167</v>
      </c>
      <c r="K1009" s="82">
        <f t="shared" si="108"/>
        <v>1.2625796509841187</v>
      </c>
      <c r="L1009" s="83">
        <f t="shared" si="109"/>
        <v>1.7038546720745833E-2</v>
      </c>
    </row>
    <row r="1010" spans="4:12" x14ac:dyDescent="0.3">
      <c r="D1010" s="68">
        <v>44924</v>
      </c>
      <c r="E1010" s="87">
        <v>67.833465579999995</v>
      </c>
      <c r="F1010" s="20">
        <f t="shared" si="110"/>
        <v>66.550776711636814</v>
      </c>
      <c r="G1010" s="82">
        <f t="shared" si="111"/>
        <v>0.23081702107210217</v>
      </c>
      <c r="H1010" s="82">
        <f t="shared" si="105"/>
        <v>66.781593732708913</v>
      </c>
      <c r="I1010" s="82">
        <f t="shared" si="106"/>
        <v>1.051871847291082</v>
      </c>
      <c r="J1010" s="82">
        <f t="shared" si="107"/>
        <v>1.051871847291082</v>
      </c>
      <c r="K1010" s="82">
        <f t="shared" si="108"/>
        <v>1.1064343831235532</v>
      </c>
      <c r="L1010" s="83">
        <f t="shared" si="109"/>
        <v>1.5506680047926309E-2</v>
      </c>
    </row>
    <row r="1011" spans="4:12" x14ac:dyDescent="0.3">
      <c r="D1011" s="68">
        <v>44925</v>
      </c>
      <c r="E1011" s="87">
        <v>67.247741700000006</v>
      </c>
      <c r="F1011" s="20">
        <f t="shared" si="110"/>
        <v>67.900974420857679</v>
      </c>
      <c r="G1011" s="82">
        <f t="shared" si="111"/>
        <v>0.34275508988697845</v>
      </c>
      <c r="H1011" s="82">
        <f t="shared" si="105"/>
        <v>68.243729510744657</v>
      </c>
      <c r="I1011" s="82">
        <f t="shared" si="106"/>
        <v>-0.99598781074465137</v>
      </c>
      <c r="J1011" s="82">
        <f t="shared" si="107"/>
        <v>0.99598781074465137</v>
      </c>
      <c r="K1011" s="82">
        <f t="shared" si="108"/>
        <v>0.99199171915192352</v>
      </c>
      <c r="L1011" s="83">
        <f t="shared" si="109"/>
        <v>1.4810725023122246E-2</v>
      </c>
    </row>
    <row r="1012" spans="4:12" x14ac:dyDescent="0.3">
      <c r="D1012" s="68">
        <v>44929</v>
      </c>
      <c r="E1012" s="87">
        <v>69.233207699999994</v>
      </c>
      <c r="F1012" s="20">
        <f t="shared" si="110"/>
        <v>67.9190389719096</v>
      </c>
      <c r="G1012" s="82">
        <f t="shared" si="111"/>
        <v>0.31028603600347271</v>
      </c>
      <c r="H1012" s="82">
        <f t="shared" si="105"/>
        <v>68.229325007913076</v>
      </c>
      <c r="I1012" s="82">
        <f t="shared" si="106"/>
        <v>1.0038826920869184</v>
      </c>
      <c r="J1012" s="82">
        <f t="shared" si="107"/>
        <v>1.0038826920869184</v>
      </c>
      <c r="K1012" s="82">
        <f t="shared" si="108"/>
        <v>1.0077804594716786</v>
      </c>
      <c r="L1012" s="83">
        <f t="shared" si="109"/>
        <v>1.4500017050154943E-2</v>
      </c>
    </row>
    <row r="1013" spans="4:12" x14ac:dyDescent="0.3">
      <c r="D1013" s="68">
        <v>44930</v>
      </c>
      <c r="E1013" s="87">
        <v>72.955963130000001</v>
      </c>
      <c r="F1013" s="20">
        <f t="shared" si="110"/>
        <v>70.22598761480279</v>
      </c>
      <c r="G1013" s="82">
        <f t="shared" si="111"/>
        <v>0.50995229669244435</v>
      </c>
      <c r="H1013" s="82">
        <f t="shared" si="105"/>
        <v>70.735939911495237</v>
      </c>
      <c r="I1013" s="82">
        <f t="shared" si="106"/>
        <v>2.2200232185047639</v>
      </c>
      <c r="J1013" s="82">
        <f t="shared" si="107"/>
        <v>2.2200232185047639</v>
      </c>
      <c r="K1013" s="82">
        <f t="shared" si="108"/>
        <v>4.9285030907002509</v>
      </c>
      <c r="L1013" s="83">
        <f t="shared" si="109"/>
        <v>3.0429633483816963E-2</v>
      </c>
    </row>
    <row r="1014" spans="4:12" x14ac:dyDescent="0.3">
      <c r="D1014" s="68">
        <v>44931</v>
      </c>
      <c r="E1014" s="87">
        <v>72.459594730000006</v>
      </c>
      <c r="F1014" s="20">
        <f t="shared" si="110"/>
        <v>73.264651287353956</v>
      </c>
      <c r="G1014" s="82">
        <f t="shared" si="111"/>
        <v>0.76282343427831667</v>
      </c>
      <c r="H1014" s="82">
        <f t="shared" si="105"/>
        <v>74.027474721632274</v>
      </c>
      <c r="I1014" s="82">
        <f t="shared" si="106"/>
        <v>-1.5678799916322674</v>
      </c>
      <c r="J1014" s="82">
        <f t="shared" si="107"/>
        <v>1.5678799916322674</v>
      </c>
      <c r="K1014" s="82">
        <f t="shared" si="108"/>
        <v>2.4582476681607992</v>
      </c>
      <c r="L1014" s="83">
        <f t="shared" si="109"/>
        <v>2.1637990075358889E-2</v>
      </c>
    </row>
    <row r="1015" spans="4:12" x14ac:dyDescent="0.3">
      <c r="D1015" s="68">
        <v>44932</v>
      </c>
      <c r="E1015" s="87">
        <v>74.782592769999994</v>
      </c>
      <c r="F1015" s="20">
        <f t="shared" si="110"/>
        <v>73.534453085422655</v>
      </c>
      <c r="G1015" s="82">
        <f t="shared" si="111"/>
        <v>0.71352127065735482</v>
      </c>
      <c r="H1015" s="82">
        <f t="shared" si="105"/>
        <v>74.247974356080007</v>
      </c>
      <c r="I1015" s="82">
        <f t="shared" si="106"/>
        <v>0.53461841391998632</v>
      </c>
      <c r="J1015" s="82">
        <f t="shared" si="107"/>
        <v>0.53461841391998632</v>
      </c>
      <c r="K1015" s="82">
        <f t="shared" si="108"/>
        <v>0.28581684850232181</v>
      </c>
      <c r="L1015" s="83">
        <f t="shared" si="109"/>
        <v>7.148968685322922E-3</v>
      </c>
    </row>
    <row r="1016" spans="4:12" x14ac:dyDescent="0.3">
      <c r="D1016" s="68">
        <v>44935</v>
      </c>
      <c r="E1016" s="87">
        <v>75.179695129999999</v>
      </c>
      <c r="F1016" s="20">
        <f t="shared" si="110"/>
        <v>75.432830258525883</v>
      </c>
      <c r="G1016" s="82">
        <f t="shared" si="111"/>
        <v>0.8320068609019422</v>
      </c>
      <c r="H1016" s="82">
        <f t="shared" si="105"/>
        <v>76.264837119427824</v>
      </c>
      <c r="I1016" s="82">
        <f t="shared" si="106"/>
        <v>-1.0851419894278251</v>
      </c>
      <c r="J1016" s="82">
        <f t="shared" si="107"/>
        <v>1.0851419894278251</v>
      </c>
      <c r="K1016" s="82">
        <f t="shared" si="108"/>
        <v>1.1775331372193782</v>
      </c>
      <c r="L1016" s="83">
        <f t="shared" si="109"/>
        <v>1.4433976987422045E-2</v>
      </c>
    </row>
    <row r="1017" spans="4:12" x14ac:dyDescent="0.3">
      <c r="D1017" s="68">
        <v>44936</v>
      </c>
      <c r="E1017" s="87">
        <v>75.120124820000001</v>
      </c>
      <c r="F1017" s="20">
        <f t="shared" si="110"/>
        <v>75.833386556721564</v>
      </c>
      <c r="G1017" s="82">
        <f t="shared" si="111"/>
        <v>0.78886180463131617</v>
      </c>
      <c r="H1017" s="82">
        <f t="shared" si="105"/>
        <v>76.622248361352874</v>
      </c>
      <c r="I1017" s="82">
        <f t="shared" si="106"/>
        <v>-1.5021235413528728</v>
      </c>
      <c r="J1017" s="82">
        <f t="shared" si="107"/>
        <v>1.5021235413528728</v>
      </c>
      <c r="K1017" s="82">
        <f t="shared" si="108"/>
        <v>2.2563751334864959</v>
      </c>
      <c r="L1017" s="83">
        <f t="shared" si="109"/>
        <v>1.999628654707649E-2</v>
      </c>
    </row>
    <row r="1018" spans="4:12" x14ac:dyDescent="0.3">
      <c r="D1018" s="68">
        <v>44937</v>
      </c>
      <c r="E1018" s="87">
        <v>77.55232239</v>
      </c>
      <c r="F1018" s="20">
        <f t="shared" si="110"/>
        <v>76.237653777705049</v>
      </c>
      <c r="G1018" s="82">
        <f t="shared" si="111"/>
        <v>0.75040234626653313</v>
      </c>
      <c r="H1018" s="82">
        <f t="shared" si="105"/>
        <v>76.988056123971589</v>
      </c>
      <c r="I1018" s="82">
        <f t="shared" si="106"/>
        <v>0.56426626602841168</v>
      </c>
      <c r="J1018" s="82">
        <f t="shared" si="107"/>
        <v>0.56426626602841168</v>
      </c>
      <c r="K1018" s="82">
        <f t="shared" si="108"/>
        <v>0.31839641897764626</v>
      </c>
      <c r="L1018" s="83">
        <f t="shared" si="109"/>
        <v>7.2759428555961734E-3</v>
      </c>
    </row>
    <row r="1019" spans="4:12" x14ac:dyDescent="0.3">
      <c r="D1019" s="68">
        <v>44938</v>
      </c>
      <c r="E1019" s="87">
        <v>79.23003387</v>
      </c>
      <c r="F1019" s="20">
        <f t="shared" si="110"/>
        <v>78.48818656301323</v>
      </c>
      <c r="G1019" s="82">
        <f t="shared" si="111"/>
        <v>0.90041539017069794</v>
      </c>
      <c r="H1019" s="82">
        <f t="shared" si="105"/>
        <v>79.388601953183922</v>
      </c>
      <c r="I1019" s="82">
        <f t="shared" si="106"/>
        <v>-0.15856808318392268</v>
      </c>
      <c r="J1019" s="82">
        <f t="shared" si="107"/>
        <v>0.15856808318392268</v>
      </c>
      <c r="K1019" s="82">
        <f t="shared" si="108"/>
        <v>2.5143837004623422E-2</v>
      </c>
      <c r="L1019" s="83">
        <f t="shared" si="109"/>
        <v>2.0013633143726771E-3</v>
      </c>
    </row>
    <row r="1020" spans="4:12" x14ac:dyDescent="0.3">
      <c r="D1020" s="68">
        <v>44939</v>
      </c>
      <c r="E1020" s="87">
        <v>79.249893189999995</v>
      </c>
      <c r="F1020" s="20">
        <f t="shared" si="110"/>
        <v>79.954338046136556</v>
      </c>
      <c r="G1020" s="82">
        <f t="shared" si="111"/>
        <v>0.95698899946596083</v>
      </c>
      <c r="H1020" s="82">
        <f t="shared" si="105"/>
        <v>80.911327045602519</v>
      </c>
      <c r="I1020" s="82">
        <f t="shared" si="106"/>
        <v>-1.6614338556025245</v>
      </c>
      <c r="J1020" s="82">
        <f t="shared" si="107"/>
        <v>1.6614338556025245</v>
      </c>
      <c r="K1020" s="82">
        <f t="shared" si="108"/>
        <v>2.7603624565422704</v>
      </c>
      <c r="L1020" s="83">
        <f t="shared" si="109"/>
        <v>2.096449331003224E-2</v>
      </c>
    </row>
    <row r="1021" spans="4:12" x14ac:dyDescent="0.3">
      <c r="D1021" s="68">
        <v>44943</v>
      </c>
      <c r="E1021" s="87">
        <v>80.838264469999999</v>
      </c>
      <c r="F1021" s="20">
        <f t="shared" si="110"/>
        <v>80.333158645572766</v>
      </c>
      <c r="G1021" s="82">
        <f t="shared" si="111"/>
        <v>0.89917215946298579</v>
      </c>
      <c r="H1021" s="82">
        <f t="shared" si="105"/>
        <v>81.232330805035758</v>
      </c>
      <c r="I1021" s="82">
        <f t="shared" si="106"/>
        <v>-0.39406633503575961</v>
      </c>
      <c r="J1021" s="82">
        <f t="shared" si="107"/>
        <v>0.39406633503575961</v>
      </c>
      <c r="K1021" s="82">
        <f t="shared" si="108"/>
        <v>0.15528827640851553</v>
      </c>
      <c r="L1021" s="83">
        <f t="shared" si="109"/>
        <v>4.8747500656944722E-3</v>
      </c>
    </row>
    <row r="1022" spans="4:12" x14ac:dyDescent="0.3">
      <c r="D1022" s="68">
        <v>44944</v>
      </c>
      <c r="E1022" s="87">
        <v>79.567573550000006</v>
      </c>
      <c r="F1022" s="20">
        <f t="shared" si="110"/>
        <v>81.303464013570391</v>
      </c>
      <c r="G1022" s="82">
        <f t="shared" si="111"/>
        <v>0.90628548031644973</v>
      </c>
      <c r="H1022" s="82">
        <f t="shared" si="105"/>
        <v>82.209749493886846</v>
      </c>
      <c r="I1022" s="82">
        <f t="shared" si="106"/>
        <v>-2.6421759438868406</v>
      </c>
      <c r="J1022" s="82">
        <f t="shared" si="107"/>
        <v>2.6421759438868406</v>
      </c>
      <c r="K1022" s="82">
        <f t="shared" si="108"/>
        <v>6.9810937184543169</v>
      </c>
      <c r="L1022" s="83">
        <f t="shared" si="109"/>
        <v>3.3206692450241757E-2</v>
      </c>
    </row>
    <row r="1023" spans="4:12" x14ac:dyDescent="0.3">
      <c r="D1023" s="68">
        <v>44945</v>
      </c>
      <c r="E1023" s="87">
        <v>77.879913329999994</v>
      </c>
      <c r="F1023" s="20">
        <f t="shared" si="110"/>
        <v>79.955069890253171</v>
      </c>
      <c r="G1023" s="82">
        <f t="shared" si="111"/>
        <v>0.68081751995308271</v>
      </c>
      <c r="H1023" s="82">
        <f t="shared" si="105"/>
        <v>80.635887410206252</v>
      </c>
      <c r="I1023" s="82">
        <f t="shared" si="106"/>
        <v>-2.7559740802062578</v>
      </c>
      <c r="J1023" s="82">
        <f t="shared" si="107"/>
        <v>2.7559740802062578</v>
      </c>
      <c r="K1023" s="82">
        <f t="shared" si="108"/>
        <v>7.5953931307687288</v>
      </c>
      <c r="L1023" s="83">
        <f t="shared" si="109"/>
        <v>3.5387482630192313E-2</v>
      </c>
    </row>
    <row r="1024" spans="4:12" x14ac:dyDescent="0.3">
      <c r="D1024" s="68">
        <v>44946</v>
      </c>
      <c r="E1024" s="87">
        <v>79.418655400000006</v>
      </c>
      <c r="F1024" s="20">
        <f t="shared" si="110"/>
        <v>78.732315759962461</v>
      </c>
      <c r="G1024" s="82">
        <f t="shared" si="111"/>
        <v>0.49046035492870343</v>
      </c>
      <c r="H1024" s="82">
        <f t="shared" si="105"/>
        <v>79.222776114891161</v>
      </c>
      <c r="I1024" s="82">
        <f t="shared" si="106"/>
        <v>0.19587928510884467</v>
      </c>
      <c r="J1024" s="82">
        <f t="shared" si="107"/>
        <v>0.19587928510884467</v>
      </c>
      <c r="K1024" s="82">
        <f t="shared" si="108"/>
        <v>3.8368694334752054E-2</v>
      </c>
      <c r="L1024" s="83">
        <f t="shared" si="109"/>
        <v>2.4664140197574367E-3</v>
      </c>
    </row>
    <row r="1025" spans="4:12" x14ac:dyDescent="0.3">
      <c r="D1025" s="68">
        <v>44949</v>
      </c>
      <c r="E1025" s="87">
        <v>80.570236210000004</v>
      </c>
      <c r="F1025" s="20">
        <f t="shared" si="110"/>
        <v>80.041339845942971</v>
      </c>
      <c r="G1025" s="82">
        <f t="shared" si="111"/>
        <v>0.57231672803388411</v>
      </c>
      <c r="H1025" s="82">
        <f t="shared" ref="H1025:H1088" si="112">F1025+G1025</f>
        <v>80.613656573976854</v>
      </c>
      <c r="I1025" s="82">
        <f t="shared" si="106"/>
        <v>-4.3420363976849785E-2</v>
      </c>
      <c r="J1025" s="82">
        <f t="shared" si="107"/>
        <v>4.3420363976849785E-2</v>
      </c>
      <c r="K1025" s="82">
        <f t="shared" si="108"/>
        <v>1.8853280078821146E-3</v>
      </c>
      <c r="L1025" s="83">
        <f t="shared" si="109"/>
        <v>5.3891320193821964E-4</v>
      </c>
    </row>
    <row r="1026" spans="4:12" x14ac:dyDescent="0.3">
      <c r="D1026" s="68">
        <v>44950</v>
      </c>
      <c r="E1026" s="87">
        <v>80.391532900000001</v>
      </c>
      <c r="F1026" s="20">
        <f t="shared" si="110"/>
        <v>80.992348930427113</v>
      </c>
      <c r="G1026" s="82">
        <f t="shared" si="111"/>
        <v>0.61018596367890987</v>
      </c>
      <c r="H1026" s="82">
        <f t="shared" si="112"/>
        <v>81.602534894106029</v>
      </c>
      <c r="I1026" s="82">
        <f t="shared" si="106"/>
        <v>-1.2110019941060273</v>
      </c>
      <c r="J1026" s="82">
        <f t="shared" si="107"/>
        <v>1.2110019941060273</v>
      </c>
      <c r="K1026" s="82">
        <f t="shared" si="108"/>
        <v>1.4665258297287744</v>
      </c>
      <c r="L1026" s="83">
        <f t="shared" si="109"/>
        <v>1.506380025882088E-2</v>
      </c>
    </row>
    <row r="1027" spans="4:12" x14ac:dyDescent="0.3">
      <c r="D1027" s="68">
        <v>44951</v>
      </c>
      <c r="E1027" s="87">
        <v>79.42858124</v>
      </c>
      <c r="F1027" s="20">
        <f t="shared" si="110"/>
        <v>80.687091338943134</v>
      </c>
      <c r="G1027" s="82">
        <f t="shared" si="111"/>
        <v>0.51864160816262095</v>
      </c>
      <c r="H1027" s="82">
        <f t="shared" si="112"/>
        <v>81.205732947105759</v>
      </c>
      <c r="I1027" s="82">
        <f t="shared" si="106"/>
        <v>-1.7771517071057588</v>
      </c>
      <c r="J1027" s="82">
        <f t="shared" si="107"/>
        <v>1.7771517071057588</v>
      </c>
      <c r="K1027" s="82">
        <f t="shared" si="108"/>
        <v>3.1582681900689127</v>
      </c>
      <c r="L1027" s="83">
        <f t="shared" si="109"/>
        <v>2.2374209376042467E-2</v>
      </c>
    </row>
    <row r="1028" spans="4:12" x14ac:dyDescent="0.3">
      <c r="D1028" s="68">
        <v>44952</v>
      </c>
      <c r="E1028" s="87">
        <v>79.051345830000002</v>
      </c>
      <c r="F1028" s="20">
        <f t="shared" si="110"/>
        <v>79.768047444530097</v>
      </c>
      <c r="G1028" s="82">
        <f t="shared" si="111"/>
        <v>0.37487305790505521</v>
      </c>
      <c r="H1028" s="82">
        <f t="shared" si="112"/>
        <v>80.142920502435146</v>
      </c>
      <c r="I1028" s="82">
        <f t="shared" ref="I1028:I1091" si="113">E1028-H1028</f>
        <v>-1.0915746724351436</v>
      </c>
      <c r="J1028" s="82">
        <f t="shared" ref="J1028:J1091" si="114">ABS(I1028)</f>
        <v>1.0915746724351436</v>
      </c>
      <c r="K1028" s="82">
        <f t="shared" ref="K1028:K1091" si="115">I1028^2</f>
        <v>1.1915352655018911</v>
      </c>
      <c r="L1028" s="83">
        <f t="shared" ref="L1028:L1091" si="116">J1028/E1028</f>
        <v>1.3808426168766007E-2</v>
      </c>
    </row>
    <row r="1029" spans="4:12" x14ac:dyDescent="0.3">
      <c r="D1029" s="68">
        <v>44953</v>
      </c>
      <c r="E1029" s="87">
        <v>79.924949650000002</v>
      </c>
      <c r="F1029" s="20">
        <f t="shared" ref="F1029:F1092" si="117">alpha*(E1029)+(1-alpha)*(E1028+G1028)</f>
        <v>79.525965040324039</v>
      </c>
      <c r="G1029" s="82">
        <f t="shared" ref="G1029:G1092" si="118">beta*(F1029-F1028)+(1-beta)*G1028</f>
        <v>0.31317751169394381</v>
      </c>
      <c r="H1029" s="82">
        <f t="shared" si="112"/>
        <v>79.839142552017989</v>
      </c>
      <c r="I1029" s="82">
        <f t="shared" si="113"/>
        <v>8.5807097982012692E-2</v>
      </c>
      <c r="J1029" s="82">
        <f t="shared" si="114"/>
        <v>8.5807097982012692E-2</v>
      </c>
      <c r="K1029" s="82">
        <f t="shared" si="115"/>
        <v>7.3628580640947268E-3</v>
      </c>
      <c r="L1029" s="83">
        <f t="shared" si="116"/>
        <v>1.0735958966226599E-3</v>
      </c>
    </row>
    <row r="1030" spans="4:12" x14ac:dyDescent="0.3">
      <c r="D1030" s="68">
        <v>44956</v>
      </c>
      <c r="E1030" s="87">
        <v>79.061271669999996</v>
      </c>
      <c r="F1030" s="20">
        <f t="shared" si="117"/>
        <v>80.002756063355164</v>
      </c>
      <c r="G1030" s="82">
        <f t="shared" si="118"/>
        <v>0.32953886282766198</v>
      </c>
      <c r="H1030" s="82">
        <f t="shared" si="112"/>
        <v>80.332294926182826</v>
      </c>
      <c r="I1030" s="82">
        <f t="shared" si="113"/>
        <v>-1.2710232561828292</v>
      </c>
      <c r="J1030" s="82">
        <f t="shared" si="114"/>
        <v>1.2710232561828292</v>
      </c>
      <c r="K1030" s="82">
        <f t="shared" si="115"/>
        <v>1.6155001177576018</v>
      </c>
      <c r="L1030" s="83">
        <f t="shared" si="116"/>
        <v>1.6076433243928229E-2</v>
      </c>
    </row>
    <row r="1031" spans="4:12" x14ac:dyDescent="0.3">
      <c r="D1031" s="68">
        <v>44957</v>
      </c>
      <c r="E1031" s="87">
        <v>79.468292239999997</v>
      </c>
      <c r="F1031" s="20">
        <f t="shared" si="117"/>
        <v>79.406306874262128</v>
      </c>
      <c r="G1031" s="82">
        <f t="shared" si="118"/>
        <v>0.23694005763559217</v>
      </c>
      <c r="H1031" s="82">
        <f t="shared" si="112"/>
        <v>79.643246931897721</v>
      </c>
      <c r="I1031" s="82">
        <f t="shared" si="113"/>
        <v>-0.1749546918977245</v>
      </c>
      <c r="J1031" s="82">
        <f t="shared" si="114"/>
        <v>0.1749546918977245</v>
      </c>
      <c r="K1031" s="82">
        <f t="shared" si="115"/>
        <v>3.0609144217027706E-2</v>
      </c>
      <c r="L1031" s="83">
        <f t="shared" si="116"/>
        <v>2.2015660204367884E-3</v>
      </c>
    </row>
    <row r="1032" spans="4:12" x14ac:dyDescent="0.3">
      <c r="D1032" s="68">
        <v>44958</v>
      </c>
      <c r="E1032" s="87">
        <v>81.275070189999994</v>
      </c>
      <c r="F1032" s="20">
        <f t="shared" si="117"/>
        <v>80.019199876108473</v>
      </c>
      <c r="G1032" s="82">
        <f t="shared" si="118"/>
        <v>0.27453535205666746</v>
      </c>
      <c r="H1032" s="82">
        <f t="shared" si="112"/>
        <v>80.293735228165147</v>
      </c>
      <c r="I1032" s="82">
        <f t="shared" si="113"/>
        <v>0.98133496183484681</v>
      </c>
      <c r="J1032" s="82">
        <f t="shared" si="114"/>
        <v>0.98133496183484681</v>
      </c>
      <c r="K1032" s="82">
        <f t="shared" si="115"/>
        <v>0.96301830731940019</v>
      </c>
      <c r="L1032" s="83">
        <f t="shared" si="116"/>
        <v>1.2074243178636951E-2</v>
      </c>
    </row>
    <row r="1033" spans="4:12" x14ac:dyDescent="0.3">
      <c r="D1033" s="68">
        <v>44959</v>
      </c>
      <c r="E1033" s="87">
        <v>85.285713200000004</v>
      </c>
      <c r="F1033" s="20">
        <f t="shared" si="117"/>
        <v>82.296827073645346</v>
      </c>
      <c r="G1033" s="82">
        <f t="shared" si="118"/>
        <v>0.47484453660468806</v>
      </c>
      <c r="H1033" s="82">
        <f t="shared" si="112"/>
        <v>82.771671610250038</v>
      </c>
      <c r="I1033" s="82">
        <f t="shared" si="113"/>
        <v>2.5140415897499651</v>
      </c>
      <c r="J1033" s="82">
        <f t="shared" si="114"/>
        <v>2.5140415897499651</v>
      </c>
      <c r="K1033" s="82">
        <f t="shared" si="115"/>
        <v>6.320405114992532</v>
      </c>
      <c r="L1033" s="83">
        <f t="shared" si="116"/>
        <v>2.9477874961945736E-2</v>
      </c>
    </row>
    <row r="1034" spans="4:12" x14ac:dyDescent="0.3">
      <c r="D1034" s="68">
        <v>44960</v>
      </c>
      <c r="E1034" s="87">
        <v>86.060043329999999</v>
      </c>
      <c r="F1034" s="20">
        <f t="shared" si="117"/>
        <v>85.820454855283757</v>
      </c>
      <c r="G1034" s="82">
        <f t="shared" si="118"/>
        <v>0.77972286110806033</v>
      </c>
      <c r="H1034" s="82">
        <f t="shared" si="112"/>
        <v>86.600177716391812</v>
      </c>
      <c r="I1034" s="82">
        <f t="shared" si="113"/>
        <v>-0.54013438639181288</v>
      </c>
      <c r="J1034" s="82">
        <f t="shared" si="114"/>
        <v>0.54013438639181288</v>
      </c>
      <c r="K1034" s="82">
        <f t="shared" si="115"/>
        <v>0.29174515536286022</v>
      </c>
      <c r="L1034" s="83">
        <f t="shared" si="116"/>
        <v>6.276250458306769E-3</v>
      </c>
    </row>
    <row r="1035" spans="4:12" x14ac:dyDescent="0.3">
      <c r="D1035" s="68">
        <v>44963</v>
      </c>
      <c r="E1035" s="87">
        <v>82.595397950000006</v>
      </c>
      <c r="F1035" s="20">
        <f t="shared" si="117"/>
        <v>85.990892542886456</v>
      </c>
      <c r="G1035" s="82">
        <f t="shared" si="118"/>
        <v>0.71879434375752438</v>
      </c>
      <c r="H1035" s="82">
        <f t="shared" si="112"/>
        <v>86.709686886643979</v>
      </c>
      <c r="I1035" s="82">
        <f t="shared" si="113"/>
        <v>-4.1142889366439732</v>
      </c>
      <c r="J1035" s="82">
        <f t="shared" si="114"/>
        <v>4.1142889366439732</v>
      </c>
      <c r="K1035" s="82">
        <f t="shared" si="115"/>
        <v>16.927373454190995</v>
      </c>
      <c r="L1035" s="83">
        <f t="shared" si="116"/>
        <v>4.9812568723678785E-2</v>
      </c>
    </row>
    <row r="1036" spans="4:12" x14ac:dyDescent="0.3">
      <c r="D1036" s="68">
        <v>44964</v>
      </c>
      <c r="E1036" s="87">
        <v>82.178451539999998</v>
      </c>
      <c r="F1036" s="20">
        <f t="shared" si="117"/>
        <v>83.087044143006025</v>
      </c>
      <c r="G1036" s="82">
        <f t="shared" si="118"/>
        <v>0.35653006939372889</v>
      </c>
      <c r="H1036" s="82">
        <f t="shared" si="112"/>
        <v>83.443574212399753</v>
      </c>
      <c r="I1036" s="82">
        <f t="shared" si="113"/>
        <v>-1.2651226723997553</v>
      </c>
      <c r="J1036" s="82">
        <f t="shared" si="114"/>
        <v>1.2651226723997553</v>
      </c>
      <c r="K1036" s="82">
        <f t="shared" si="115"/>
        <v>1.6005353762198986</v>
      </c>
      <c r="L1036" s="83">
        <f t="shared" si="116"/>
        <v>1.5394822470997308E-2</v>
      </c>
    </row>
    <row r="1037" spans="4:12" x14ac:dyDescent="0.3">
      <c r="D1037" s="68">
        <v>44965</v>
      </c>
      <c r="E1037" s="87">
        <v>81.960052489999995</v>
      </c>
      <c r="F1037" s="20">
        <f t="shared" si="117"/>
        <v>82.419995785514985</v>
      </c>
      <c r="G1037" s="82">
        <f t="shared" si="118"/>
        <v>0.25417222670525191</v>
      </c>
      <c r="H1037" s="82">
        <f t="shared" si="112"/>
        <v>82.674168012220235</v>
      </c>
      <c r="I1037" s="82">
        <f t="shared" si="113"/>
        <v>-0.71411552222024</v>
      </c>
      <c r="J1037" s="82">
        <f t="shared" si="114"/>
        <v>0.71411552222024</v>
      </c>
      <c r="K1037" s="82">
        <f t="shared" si="115"/>
        <v>0.50996097907588611</v>
      </c>
      <c r="L1037" s="83">
        <f t="shared" si="116"/>
        <v>8.7129705328991801E-3</v>
      </c>
    </row>
    <row r="1038" spans="4:12" x14ac:dyDescent="0.3">
      <c r="D1038" s="68">
        <v>44966</v>
      </c>
      <c r="E1038" s="87">
        <v>74.613830570000005</v>
      </c>
      <c r="F1038" s="20">
        <f t="shared" si="117"/>
        <v>80.694145887364201</v>
      </c>
      <c r="G1038" s="82">
        <f t="shared" si="118"/>
        <v>5.6170014219648318E-2</v>
      </c>
      <c r="H1038" s="82">
        <f t="shared" si="112"/>
        <v>80.750315901583846</v>
      </c>
      <c r="I1038" s="82">
        <f t="shared" si="113"/>
        <v>-6.1364853315838417</v>
      </c>
      <c r="J1038" s="82">
        <f t="shared" si="114"/>
        <v>6.1364853315838417</v>
      </c>
      <c r="K1038" s="82">
        <f t="shared" si="115"/>
        <v>37.656452224743653</v>
      </c>
      <c r="L1038" s="83">
        <f t="shared" si="116"/>
        <v>8.2243268904775138E-2</v>
      </c>
    </row>
    <row r="1039" spans="4:12" x14ac:dyDescent="0.3">
      <c r="D1039" s="68">
        <v>44967</v>
      </c>
      <c r="E1039" s="87">
        <v>74.067825319999997</v>
      </c>
      <c r="F1039" s="20">
        <f t="shared" si="117"/>
        <v>74.54956553137572</v>
      </c>
      <c r="G1039" s="82">
        <f t="shared" si="118"/>
        <v>-0.56390502280116461</v>
      </c>
      <c r="H1039" s="82">
        <f t="shared" si="112"/>
        <v>73.985660508574554</v>
      </c>
      <c r="I1039" s="82">
        <f t="shared" si="113"/>
        <v>8.2164811425442963E-2</v>
      </c>
      <c r="J1039" s="82">
        <f t="shared" si="114"/>
        <v>8.2164811425442963E-2</v>
      </c>
      <c r="K1039" s="82">
        <f t="shared" si="115"/>
        <v>6.7510562365786023E-3</v>
      </c>
      <c r="L1039" s="83">
        <f t="shared" si="116"/>
        <v>1.1093185343360769E-3</v>
      </c>
    </row>
    <row r="1040" spans="4:12" x14ac:dyDescent="0.3">
      <c r="D1040" s="68">
        <v>44970</v>
      </c>
      <c r="E1040" s="87">
        <v>74.703178410000007</v>
      </c>
      <c r="F1040" s="20">
        <f t="shared" si="117"/>
        <v>73.74377191975907</v>
      </c>
      <c r="G1040" s="82">
        <f t="shared" si="118"/>
        <v>-0.58809388168271326</v>
      </c>
      <c r="H1040" s="82">
        <f t="shared" si="112"/>
        <v>73.15567803807636</v>
      </c>
      <c r="I1040" s="82">
        <f t="shared" si="113"/>
        <v>1.5475003719236469</v>
      </c>
      <c r="J1040" s="82">
        <f t="shared" si="114"/>
        <v>1.5475003719236469</v>
      </c>
      <c r="K1040" s="82">
        <f t="shared" si="115"/>
        <v>2.3947574011038255</v>
      </c>
      <c r="L1040" s="83">
        <f t="shared" si="116"/>
        <v>2.0715321688594891E-2</v>
      </c>
    </row>
    <row r="1041" spans="4:12" x14ac:dyDescent="0.3">
      <c r="D1041" s="68">
        <v>44971</v>
      </c>
      <c r="E1041" s="87">
        <v>74.534408569999997</v>
      </c>
      <c r="F1041" s="20">
        <f t="shared" si="117"/>
        <v>74.19894933665384</v>
      </c>
      <c r="G1041" s="82">
        <f t="shared" si="118"/>
        <v>-0.48376675182496492</v>
      </c>
      <c r="H1041" s="82">
        <f t="shared" si="112"/>
        <v>73.715182584828881</v>
      </c>
      <c r="I1041" s="82">
        <f t="shared" si="113"/>
        <v>0.81922598517111567</v>
      </c>
      <c r="J1041" s="82">
        <f t="shared" si="114"/>
        <v>0.81922598517111567</v>
      </c>
      <c r="K1041" s="82">
        <f t="shared" si="115"/>
        <v>0.67113121477958504</v>
      </c>
      <c r="L1041" s="83">
        <f t="shared" si="116"/>
        <v>1.0991245531944195E-2</v>
      </c>
    </row>
    <row r="1042" spans="4:12" x14ac:dyDescent="0.3">
      <c r="D1042" s="68">
        <v>44972</v>
      </c>
      <c r="E1042" s="87">
        <v>75.060554499999995</v>
      </c>
      <c r="F1042" s="20">
        <f t="shared" si="117"/>
        <v>74.252624354540032</v>
      </c>
      <c r="G1042" s="82">
        <f t="shared" si="118"/>
        <v>-0.4300225748538492</v>
      </c>
      <c r="H1042" s="82">
        <f t="shared" si="112"/>
        <v>73.822601779686181</v>
      </c>
      <c r="I1042" s="82">
        <f t="shared" si="113"/>
        <v>1.2379527203138139</v>
      </c>
      <c r="J1042" s="82">
        <f t="shared" si="114"/>
        <v>1.2379527203138139</v>
      </c>
      <c r="K1042" s="82">
        <f t="shared" si="115"/>
        <v>1.5325269377323718</v>
      </c>
      <c r="L1042" s="83">
        <f t="shared" si="116"/>
        <v>1.649272015854631E-2</v>
      </c>
    </row>
    <row r="1043" spans="4:12" x14ac:dyDescent="0.3">
      <c r="D1043" s="68">
        <v>44973</v>
      </c>
      <c r="E1043" s="87">
        <v>76.509941100000006</v>
      </c>
      <c r="F1043" s="20">
        <f t="shared" si="117"/>
        <v>75.006413760116914</v>
      </c>
      <c r="G1043" s="82">
        <f t="shared" si="118"/>
        <v>-0.31164137681077614</v>
      </c>
      <c r="H1043" s="82">
        <f t="shared" si="112"/>
        <v>74.694772383306145</v>
      </c>
      <c r="I1043" s="82">
        <f t="shared" si="113"/>
        <v>1.8151687166938615</v>
      </c>
      <c r="J1043" s="82">
        <f t="shared" si="114"/>
        <v>1.8151687166938615</v>
      </c>
      <c r="K1043" s="82">
        <f t="shared" si="115"/>
        <v>3.2948374700640399</v>
      </c>
      <c r="L1043" s="83">
        <f t="shared" si="116"/>
        <v>2.372461265290219E-2</v>
      </c>
    </row>
    <row r="1044" spans="4:12" x14ac:dyDescent="0.3">
      <c r="D1044" s="68">
        <v>44974</v>
      </c>
      <c r="E1044" s="87">
        <v>76.490097050000003</v>
      </c>
      <c r="F1044" s="20">
        <f t="shared" si="117"/>
        <v>76.256659188551396</v>
      </c>
      <c r="G1044" s="82">
        <f t="shared" si="118"/>
        <v>-0.1554526962862503</v>
      </c>
      <c r="H1044" s="82">
        <f t="shared" si="112"/>
        <v>76.101206492265149</v>
      </c>
      <c r="I1044" s="82">
        <f t="shared" si="113"/>
        <v>0.38889055773485381</v>
      </c>
      <c r="J1044" s="82">
        <f t="shared" si="114"/>
        <v>0.38889055773485381</v>
      </c>
      <c r="K1044" s="82">
        <f t="shared" si="115"/>
        <v>0.15123586589532567</v>
      </c>
      <c r="L1044" s="83">
        <f t="shared" si="116"/>
        <v>5.0841948531016251E-3</v>
      </c>
    </row>
    <row r="1045" spans="4:12" x14ac:dyDescent="0.3">
      <c r="D1045" s="68">
        <v>44978</v>
      </c>
      <c r="E1045" s="87">
        <v>72.955963130000001</v>
      </c>
      <c r="F1045" s="20">
        <f t="shared" si="117"/>
        <v>75.658908108971019</v>
      </c>
      <c r="G1045" s="82">
        <f t="shared" si="118"/>
        <v>-0.19968253461566296</v>
      </c>
      <c r="H1045" s="82">
        <f t="shared" si="112"/>
        <v>75.459225574355358</v>
      </c>
      <c r="I1045" s="82">
        <f t="shared" si="113"/>
        <v>-2.5032624443553573</v>
      </c>
      <c r="J1045" s="82">
        <f t="shared" si="114"/>
        <v>2.5032624443553573</v>
      </c>
      <c r="K1045" s="82">
        <f t="shared" si="115"/>
        <v>6.2663228653199585</v>
      </c>
      <c r="L1045" s="83">
        <f t="shared" si="116"/>
        <v>3.4311964875233046E-2</v>
      </c>
    </row>
    <row r="1046" spans="4:12" x14ac:dyDescent="0.3">
      <c r="D1046" s="68">
        <v>44979</v>
      </c>
      <c r="E1046" s="87">
        <v>73.690589900000006</v>
      </c>
      <c r="F1046" s="20">
        <f t="shared" si="117"/>
        <v>72.94314245630747</v>
      </c>
      <c r="G1046" s="82">
        <f t="shared" si="118"/>
        <v>-0.45129084642045159</v>
      </c>
      <c r="H1046" s="82">
        <f t="shared" si="112"/>
        <v>72.491851609887021</v>
      </c>
      <c r="I1046" s="82">
        <f t="shared" si="113"/>
        <v>1.1987382901129848</v>
      </c>
      <c r="J1046" s="82">
        <f t="shared" si="114"/>
        <v>1.1987382901129848</v>
      </c>
      <c r="K1046" s="82">
        <f t="shared" si="115"/>
        <v>1.4369734881830025</v>
      </c>
      <c r="L1046" s="83">
        <f t="shared" si="116"/>
        <v>1.6267182712741246E-2</v>
      </c>
    </row>
    <row r="1047" spans="4:12" x14ac:dyDescent="0.3">
      <c r="D1047" s="68">
        <v>44980</v>
      </c>
      <c r="E1047" s="87">
        <v>74.008262630000004</v>
      </c>
      <c r="F1047" s="20">
        <f t="shared" si="117"/>
        <v>73.393091768863655</v>
      </c>
      <c r="G1047" s="82">
        <f t="shared" si="118"/>
        <v>-0.36116683052278792</v>
      </c>
      <c r="H1047" s="82">
        <f t="shared" si="112"/>
        <v>73.031924938340865</v>
      </c>
      <c r="I1047" s="82">
        <f t="shared" si="113"/>
        <v>0.97633769165913975</v>
      </c>
      <c r="J1047" s="82">
        <f t="shared" si="114"/>
        <v>0.97633769165913975</v>
      </c>
      <c r="K1047" s="82">
        <f t="shared" si="115"/>
        <v>0.95323528815429748</v>
      </c>
      <c r="L1047" s="83">
        <f t="shared" si="116"/>
        <v>1.3192279577488301E-2</v>
      </c>
    </row>
    <row r="1048" spans="4:12" x14ac:dyDescent="0.3">
      <c r="D1048" s="68">
        <v>44981</v>
      </c>
      <c r="E1048" s="87">
        <v>71.734909060000007</v>
      </c>
      <c r="F1048" s="20">
        <f t="shared" si="117"/>
        <v>73.264658451581766</v>
      </c>
      <c r="G1048" s="82">
        <f t="shared" si="118"/>
        <v>-0.33789347919869805</v>
      </c>
      <c r="H1048" s="82">
        <f t="shared" si="112"/>
        <v>72.926764972383069</v>
      </c>
      <c r="I1048" s="82">
        <f t="shared" si="113"/>
        <v>-1.1918559123830619</v>
      </c>
      <c r="J1048" s="82">
        <f t="shared" si="114"/>
        <v>1.1918559123830619</v>
      </c>
      <c r="K1048" s="82">
        <f t="shared" si="115"/>
        <v>1.420520515882461</v>
      </c>
      <c r="L1048" s="83">
        <f t="shared" si="116"/>
        <v>1.6614726748815953E-2</v>
      </c>
    </row>
    <row r="1049" spans="4:12" x14ac:dyDescent="0.3">
      <c r="D1049" s="68">
        <v>44984</v>
      </c>
      <c r="E1049" s="87">
        <v>73.224006650000007</v>
      </c>
      <c r="F1049" s="20">
        <f t="shared" si="117"/>
        <v>71.762413794641049</v>
      </c>
      <c r="G1049" s="82">
        <f t="shared" si="118"/>
        <v>-0.45432859697290007</v>
      </c>
      <c r="H1049" s="82">
        <f t="shared" si="112"/>
        <v>71.308085197668149</v>
      </c>
      <c r="I1049" s="82">
        <f t="shared" si="113"/>
        <v>1.9159214523318582</v>
      </c>
      <c r="J1049" s="82">
        <f t="shared" si="114"/>
        <v>1.9159214523318582</v>
      </c>
      <c r="K1049" s="82">
        <f t="shared" si="115"/>
        <v>3.6707550115054168</v>
      </c>
      <c r="L1049" s="83">
        <f t="shared" si="116"/>
        <v>2.6165209198257631E-2</v>
      </c>
    </row>
    <row r="1050" spans="4:12" x14ac:dyDescent="0.3">
      <c r="D1050" s="68">
        <v>44985</v>
      </c>
      <c r="E1050" s="87">
        <v>74.385498049999995</v>
      </c>
      <c r="F1050" s="20">
        <f t="shared" si="117"/>
        <v>73.092842052421688</v>
      </c>
      <c r="G1050" s="82">
        <f t="shared" si="118"/>
        <v>-0.2758529114975462</v>
      </c>
      <c r="H1050" s="82">
        <f t="shared" si="112"/>
        <v>72.816989140924136</v>
      </c>
      <c r="I1050" s="82">
        <f t="shared" si="113"/>
        <v>1.5685089090758595</v>
      </c>
      <c r="J1050" s="82">
        <f t="shared" si="114"/>
        <v>1.5685089090758595</v>
      </c>
      <c r="K1050" s="82">
        <f t="shared" si="115"/>
        <v>2.4602201978503428</v>
      </c>
      <c r="L1050" s="83">
        <f t="shared" si="116"/>
        <v>2.1086219091005463E-2</v>
      </c>
    </row>
    <row r="1051" spans="4:12" x14ac:dyDescent="0.3">
      <c r="D1051" s="68">
        <v>44986</v>
      </c>
      <c r="E1051" s="87">
        <v>74.693244930000006</v>
      </c>
      <c r="F1051" s="20">
        <f t="shared" si="117"/>
        <v>74.226365096801956</v>
      </c>
      <c r="G1051" s="82">
        <f t="shared" si="118"/>
        <v>-0.13491531590976474</v>
      </c>
      <c r="H1051" s="82">
        <f t="shared" si="112"/>
        <v>74.091449780892191</v>
      </c>
      <c r="I1051" s="82">
        <f t="shared" si="113"/>
        <v>0.60179514910781506</v>
      </c>
      <c r="J1051" s="82">
        <f t="shared" si="114"/>
        <v>0.60179514910781506</v>
      </c>
      <c r="K1051" s="82">
        <f t="shared" si="115"/>
        <v>0.36215740148969738</v>
      </c>
      <c r="L1051" s="83">
        <f t="shared" si="116"/>
        <v>8.0568885402126679E-3</v>
      </c>
    </row>
    <row r="1052" spans="4:12" x14ac:dyDescent="0.3">
      <c r="D1052" s="68">
        <v>44987</v>
      </c>
      <c r="E1052" s="87">
        <v>75.854743959999993</v>
      </c>
      <c r="F1052" s="20">
        <f t="shared" si="117"/>
        <v>74.8176124832722</v>
      </c>
      <c r="G1052" s="82">
        <f t="shared" si="118"/>
        <v>-6.229904567176392E-2</v>
      </c>
      <c r="H1052" s="82">
        <f t="shared" si="112"/>
        <v>74.755313437600435</v>
      </c>
      <c r="I1052" s="82">
        <f t="shared" si="113"/>
        <v>1.0994305223995582</v>
      </c>
      <c r="J1052" s="82">
        <f t="shared" si="114"/>
        <v>1.0994305223995582</v>
      </c>
      <c r="K1052" s="82">
        <f t="shared" si="115"/>
        <v>1.2087474735837653</v>
      </c>
      <c r="L1052" s="83">
        <f t="shared" si="116"/>
        <v>1.4493892735032024E-2</v>
      </c>
    </row>
    <row r="1053" spans="4:12" x14ac:dyDescent="0.3">
      <c r="D1053" s="68">
        <v>44988</v>
      </c>
      <c r="E1053" s="87">
        <v>77.482826230000001</v>
      </c>
      <c r="F1053" s="20">
        <f t="shared" si="117"/>
        <v>76.130521177462583</v>
      </c>
      <c r="G1053" s="82">
        <f t="shared" si="118"/>
        <v>7.5221728314450842E-2</v>
      </c>
      <c r="H1053" s="82">
        <f t="shared" si="112"/>
        <v>76.205742905777029</v>
      </c>
      <c r="I1053" s="82">
        <f t="shared" si="113"/>
        <v>1.2770833242229713</v>
      </c>
      <c r="J1053" s="82">
        <f t="shared" si="114"/>
        <v>1.2770833242229713</v>
      </c>
      <c r="K1053" s="82">
        <f t="shared" si="115"/>
        <v>1.6309418170083949</v>
      </c>
      <c r="L1053" s="83">
        <f t="shared" si="116"/>
        <v>1.6482146900941345E-2</v>
      </c>
    </row>
    <row r="1054" spans="4:12" x14ac:dyDescent="0.3">
      <c r="D1054" s="68">
        <v>44991</v>
      </c>
      <c r="E1054" s="87">
        <v>77.651596069999997</v>
      </c>
      <c r="F1054" s="20">
        <f t="shared" si="117"/>
        <v>77.576757580651559</v>
      </c>
      <c r="G1054" s="82">
        <f t="shared" si="118"/>
        <v>0.2123231958019034</v>
      </c>
      <c r="H1054" s="82">
        <f t="shared" si="112"/>
        <v>77.78908077645346</v>
      </c>
      <c r="I1054" s="82">
        <f t="shared" si="113"/>
        <v>-0.13748470645346345</v>
      </c>
      <c r="J1054" s="82">
        <f t="shared" si="114"/>
        <v>0.13748470645346345</v>
      </c>
      <c r="K1054" s="82">
        <f t="shared" si="115"/>
        <v>1.8902044508595013E-2</v>
      </c>
      <c r="L1054" s="83">
        <f t="shared" si="116"/>
        <v>1.7705329112556315E-3</v>
      </c>
    </row>
    <row r="1055" spans="4:12" x14ac:dyDescent="0.3">
      <c r="D1055" s="68">
        <v>44992</v>
      </c>
      <c r="E1055" s="87">
        <v>75.477500919999997</v>
      </c>
      <c r="F1055" s="20">
        <f t="shared" si="117"/>
        <v>77.386635596641526</v>
      </c>
      <c r="G1055" s="82">
        <f t="shared" si="118"/>
        <v>0.17207867782070968</v>
      </c>
      <c r="H1055" s="82">
        <f t="shared" si="112"/>
        <v>77.558714274462233</v>
      </c>
      <c r="I1055" s="82">
        <f t="shared" si="113"/>
        <v>-2.0812133544622355</v>
      </c>
      <c r="J1055" s="82">
        <f t="shared" si="114"/>
        <v>2.0812133544622355</v>
      </c>
      <c r="K1055" s="82">
        <f t="shared" si="115"/>
        <v>4.331449026791951</v>
      </c>
      <c r="L1055" s="83">
        <f t="shared" si="116"/>
        <v>2.7573956862564277E-2</v>
      </c>
    </row>
    <row r="1056" spans="4:12" x14ac:dyDescent="0.3">
      <c r="D1056" s="68">
        <v>44993</v>
      </c>
      <c r="E1056" s="87">
        <v>77.433189389999995</v>
      </c>
      <c r="F1056" s="20">
        <f t="shared" si="117"/>
        <v>76.00630155625656</v>
      </c>
      <c r="G1056" s="82">
        <f t="shared" si="118"/>
        <v>1.6837406000142136E-2</v>
      </c>
      <c r="H1056" s="82">
        <f t="shared" si="112"/>
        <v>76.023138962256695</v>
      </c>
      <c r="I1056" s="82">
        <f t="shared" si="113"/>
        <v>1.4100504277433004</v>
      </c>
      <c r="J1056" s="82">
        <f t="shared" si="114"/>
        <v>1.4100504277433004</v>
      </c>
      <c r="K1056" s="82">
        <f t="shared" si="115"/>
        <v>1.9882422087790643</v>
      </c>
      <c r="L1056" s="83">
        <f t="shared" si="116"/>
        <v>1.8209897317304605E-2</v>
      </c>
    </row>
    <row r="1057" spans="4:12" x14ac:dyDescent="0.3">
      <c r="D1057" s="68">
        <v>44994</v>
      </c>
      <c r="E1057" s="87">
        <v>78.981849670000003</v>
      </c>
      <c r="F1057" s="20">
        <f t="shared" si="117"/>
        <v>77.756391370800102</v>
      </c>
      <c r="G1057" s="82">
        <f t="shared" si="118"/>
        <v>0.1901626468544822</v>
      </c>
      <c r="H1057" s="82">
        <f t="shared" si="112"/>
        <v>77.946554017654591</v>
      </c>
      <c r="I1057" s="82">
        <f t="shared" si="113"/>
        <v>1.0352956523454111</v>
      </c>
      <c r="J1057" s="82">
        <f t="shared" si="114"/>
        <v>1.0352956523454111</v>
      </c>
      <c r="K1057" s="82">
        <f t="shared" si="115"/>
        <v>1.0718370877653103</v>
      </c>
      <c r="L1057" s="83">
        <f t="shared" si="116"/>
        <v>1.3108019838368658E-2</v>
      </c>
    </row>
    <row r="1058" spans="4:12" x14ac:dyDescent="0.3">
      <c r="D1058" s="68">
        <v>44995</v>
      </c>
      <c r="E1058" s="87">
        <v>77.889846800000001</v>
      </c>
      <c r="F1058" s="20">
        <f t="shared" si="117"/>
        <v>78.915579213483596</v>
      </c>
      <c r="G1058" s="82">
        <f t="shared" si="118"/>
        <v>0.28706516643738339</v>
      </c>
      <c r="H1058" s="82">
        <f t="shared" si="112"/>
        <v>79.202644379920983</v>
      </c>
      <c r="I1058" s="82">
        <f t="shared" si="113"/>
        <v>-1.3127975799209821</v>
      </c>
      <c r="J1058" s="82">
        <f t="shared" si="114"/>
        <v>1.3127975799209821</v>
      </c>
      <c r="K1058" s="82">
        <f t="shared" si="115"/>
        <v>1.7234374858463875</v>
      </c>
      <c r="L1058" s="83">
        <f t="shared" si="116"/>
        <v>1.6854540531988593E-2</v>
      </c>
    </row>
    <row r="1059" spans="4:12" x14ac:dyDescent="0.3">
      <c r="D1059" s="68">
        <v>44998</v>
      </c>
      <c r="E1059" s="87">
        <v>77.681373600000001</v>
      </c>
      <c r="F1059" s="20">
        <f t="shared" si="117"/>
        <v>78.07780429314991</v>
      </c>
      <c r="G1059" s="82">
        <f t="shared" si="118"/>
        <v>0.17458115776027641</v>
      </c>
      <c r="H1059" s="82">
        <f t="shared" si="112"/>
        <v>78.252385450910182</v>
      </c>
      <c r="I1059" s="82">
        <f t="shared" si="113"/>
        <v>-0.57101185091018181</v>
      </c>
      <c r="J1059" s="82">
        <f t="shared" si="114"/>
        <v>0.57101185091018181</v>
      </c>
      <c r="K1059" s="82">
        <f t="shared" si="115"/>
        <v>0.32605453387987171</v>
      </c>
      <c r="L1059" s="83">
        <f t="shared" si="116"/>
        <v>7.3506919927865668E-3</v>
      </c>
    </row>
    <row r="1060" spans="4:12" x14ac:dyDescent="0.3">
      <c r="D1060" s="68">
        <v>44999</v>
      </c>
      <c r="E1060" s="87">
        <v>78.882575990000007</v>
      </c>
      <c r="F1060" s="20">
        <f t="shared" si="117"/>
        <v>78.061279004208217</v>
      </c>
      <c r="G1060" s="82">
        <f t="shared" si="118"/>
        <v>0.15547051309007945</v>
      </c>
      <c r="H1060" s="82">
        <f t="shared" si="112"/>
        <v>78.216749517298297</v>
      </c>
      <c r="I1060" s="82">
        <f t="shared" si="113"/>
        <v>0.6658264727017098</v>
      </c>
      <c r="J1060" s="82">
        <f t="shared" si="114"/>
        <v>0.6658264727017098</v>
      </c>
      <c r="K1060" s="82">
        <f t="shared" si="115"/>
        <v>0.44332489175040068</v>
      </c>
      <c r="L1060" s="83">
        <f t="shared" si="116"/>
        <v>8.4407293289473339E-3</v>
      </c>
    </row>
    <row r="1061" spans="4:12" x14ac:dyDescent="0.3">
      <c r="D1061" s="68">
        <v>45000</v>
      </c>
      <c r="E1061" s="87">
        <v>75.149902339999997</v>
      </c>
      <c r="F1061" s="20">
        <f t="shared" si="117"/>
        <v>78.26041767047208</v>
      </c>
      <c r="G1061" s="82">
        <f t="shared" si="118"/>
        <v>0.15983732840745785</v>
      </c>
      <c r="H1061" s="82">
        <f t="shared" si="112"/>
        <v>78.420254998879543</v>
      </c>
      <c r="I1061" s="82">
        <f t="shared" si="113"/>
        <v>-3.2703526588795455</v>
      </c>
      <c r="J1061" s="82">
        <f t="shared" si="114"/>
        <v>3.2703526588795455</v>
      </c>
      <c r="K1061" s="82">
        <f t="shared" si="115"/>
        <v>10.695206513440514</v>
      </c>
      <c r="L1061" s="83">
        <f t="shared" si="116"/>
        <v>4.3517723337596896E-2</v>
      </c>
    </row>
    <row r="1062" spans="4:12" x14ac:dyDescent="0.3">
      <c r="D1062" s="68">
        <v>45001</v>
      </c>
      <c r="E1062" s="87">
        <v>75.467575069999995</v>
      </c>
      <c r="F1062" s="20">
        <f t="shared" si="117"/>
        <v>75.34130674872597</v>
      </c>
      <c r="G1062" s="82">
        <f t="shared" si="118"/>
        <v>-0.14805749660789896</v>
      </c>
      <c r="H1062" s="82">
        <f t="shared" si="112"/>
        <v>75.193249252118065</v>
      </c>
      <c r="I1062" s="82">
        <f t="shared" si="113"/>
        <v>0.27432581788193033</v>
      </c>
      <c r="J1062" s="82">
        <f t="shared" si="114"/>
        <v>0.27432581788193033</v>
      </c>
      <c r="K1062" s="82">
        <f t="shared" si="115"/>
        <v>7.5254654356590012E-2</v>
      </c>
      <c r="L1062" s="83">
        <f t="shared" si="116"/>
        <v>3.6350156690138679E-3</v>
      </c>
    </row>
    <row r="1063" spans="4:12" x14ac:dyDescent="0.3">
      <c r="D1063" s="68">
        <v>45002</v>
      </c>
      <c r="E1063" s="87">
        <v>74.703178410000007</v>
      </c>
      <c r="F1063" s="20">
        <f t="shared" si="117"/>
        <v>75.196249740713682</v>
      </c>
      <c r="G1063" s="82">
        <f t="shared" si="118"/>
        <v>-0.14775744774833779</v>
      </c>
      <c r="H1063" s="82">
        <f t="shared" si="112"/>
        <v>75.048492292965349</v>
      </c>
      <c r="I1063" s="82">
        <f t="shared" si="113"/>
        <v>-0.3453138829653426</v>
      </c>
      <c r="J1063" s="82">
        <f t="shared" si="114"/>
        <v>0.3453138829653426</v>
      </c>
      <c r="K1063" s="82">
        <f t="shared" si="115"/>
        <v>0.11924167776860232</v>
      </c>
      <c r="L1063" s="83">
        <f t="shared" si="116"/>
        <v>4.6224791275965007E-3</v>
      </c>
    </row>
    <row r="1064" spans="4:12" x14ac:dyDescent="0.3">
      <c r="D1064" s="68">
        <v>45005</v>
      </c>
      <c r="E1064" s="87">
        <v>75.596641539999993</v>
      </c>
      <c r="F1064" s="20">
        <f t="shared" si="117"/>
        <v>74.763665077801335</v>
      </c>
      <c r="G1064" s="82">
        <f t="shared" si="118"/>
        <v>-0.17624016926473876</v>
      </c>
      <c r="H1064" s="82">
        <f t="shared" si="112"/>
        <v>74.58742490853659</v>
      </c>
      <c r="I1064" s="82">
        <f t="shared" si="113"/>
        <v>1.0092166314634028</v>
      </c>
      <c r="J1064" s="82">
        <f t="shared" si="114"/>
        <v>1.0092166314634028</v>
      </c>
      <c r="K1064" s="82">
        <f t="shared" si="115"/>
        <v>1.0185182092223377</v>
      </c>
      <c r="L1064" s="83">
        <f t="shared" si="116"/>
        <v>1.3350019404359413E-2</v>
      </c>
    </row>
    <row r="1065" spans="4:12" x14ac:dyDescent="0.3">
      <c r="D1065" s="68">
        <v>45006</v>
      </c>
      <c r="E1065" s="87">
        <v>75.904380799999998</v>
      </c>
      <c r="F1065" s="20">
        <f t="shared" si="117"/>
        <v>75.517197256588204</v>
      </c>
      <c r="G1065" s="82">
        <f t="shared" si="118"/>
        <v>-8.3262934459577928E-2</v>
      </c>
      <c r="H1065" s="82">
        <f t="shared" si="112"/>
        <v>75.433934322128621</v>
      </c>
      <c r="I1065" s="82">
        <f t="shared" si="113"/>
        <v>0.47044647787137706</v>
      </c>
      <c r="J1065" s="82">
        <f t="shared" si="114"/>
        <v>0.47044647787137706</v>
      </c>
      <c r="K1065" s="82">
        <f t="shared" si="115"/>
        <v>0.22131988854158408</v>
      </c>
      <c r="L1065" s="83">
        <f t="shared" si="116"/>
        <v>6.1978830854434305E-3</v>
      </c>
    </row>
    <row r="1066" spans="4:12" x14ac:dyDescent="0.3">
      <c r="D1066" s="68">
        <v>45007</v>
      </c>
      <c r="E1066" s="87">
        <v>74.464920039999996</v>
      </c>
      <c r="F1066" s="20">
        <f t="shared" si="117"/>
        <v>75.54987830043234</v>
      </c>
      <c r="G1066" s="82">
        <f t="shared" si="118"/>
        <v>-7.1668536629206567E-2</v>
      </c>
      <c r="H1066" s="82">
        <f t="shared" si="112"/>
        <v>75.478209763803136</v>
      </c>
      <c r="I1066" s="82">
        <f t="shared" si="113"/>
        <v>-1.0132897238031404</v>
      </c>
      <c r="J1066" s="82">
        <f t="shared" si="114"/>
        <v>1.0132897238031404</v>
      </c>
      <c r="K1066" s="82">
        <f t="shared" si="115"/>
        <v>1.0267560643650446</v>
      </c>
      <c r="L1066" s="83">
        <f t="shared" si="116"/>
        <v>1.3607611788998579E-2</v>
      </c>
    </row>
    <row r="1067" spans="4:12" x14ac:dyDescent="0.3">
      <c r="D1067" s="68">
        <v>45008</v>
      </c>
      <c r="E1067" s="87">
        <v>75.815040589999995</v>
      </c>
      <c r="F1067" s="20">
        <f t="shared" si="117"/>
        <v>74.677609320696632</v>
      </c>
      <c r="G1067" s="82">
        <f t="shared" si="118"/>
        <v>-0.15172858093985669</v>
      </c>
      <c r="H1067" s="82">
        <f t="shared" si="112"/>
        <v>74.525880739756772</v>
      </c>
      <c r="I1067" s="82">
        <f t="shared" si="113"/>
        <v>1.2891598502432231</v>
      </c>
      <c r="J1067" s="82">
        <f t="shared" si="114"/>
        <v>1.2891598502432231</v>
      </c>
      <c r="K1067" s="82">
        <f t="shared" si="115"/>
        <v>1.6619331194791294</v>
      </c>
      <c r="L1067" s="83">
        <f t="shared" si="116"/>
        <v>1.7004011871666311E-2</v>
      </c>
    </row>
    <row r="1068" spans="4:12" x14ac:dyDescent="0.3">
      <c r="D1068" s="68">
        <v>45009</v>
      </c>
      <c r="E1068" s="87">
        <v>75.556922909999997</v>
      </c>
      <c r="F1068" s="20">
        <f t="shared" si="117"/>
        <v>75.642034189248108</v>
      </c>
      <c r="G1068" s="82">
        <f t="shared" si="118"/>
        <v>-4.0113235990723486E-2</v>
      </c>
      <c r="H1068" s="82">
        <f t="shared" si="112"/>
        <v>75.601920953257391</v>
      </c>
      <c r="I1068" s="82">
        <f t="shared" si="113"/>
        <v>-4.4998043257393761E-2</v>
      </c>
      <c r="J1068" s="82">
        <f t="shared" si="114"/>
        <v>4.4998043257393761E-2</v>
      </c>
      <c r="K1068" s="82">
        <f t="shared" si="115"/>
        <v>2.0248238969942799E-3</v>
      </c>
      <c r="L1068" s="83">
        <f t="shared" si="116"/>
        <v>5.9555155933220581E-4</v>
      </c>
    </row>
    <row r="1069" spans="4:12" x14ac:dyDescent="0.3">
      <c r="D1069" s="68">
        <v>45012</v>
      </c>
      <c r="E1069" s="87">
        <v>75.626419069999997</v>
      </c>
      <c r="F1069" s="20">
        <f t="shared" si="117"/>
        <v>75.538731553207427</v>
      </c>
      <c r="G1069" s="82">
        <f t="shared" si="118"/>
        <v>-4.6432175995719221E-2</v>
      </c>
      <c r="H1069" s="82">
        <f t="shared" si="112"/>
        <v>75.492299377211708</v>
      </c>
      <c r="I1069" s="82">
        <f t="shared" si="113"/>
        <v>0.13411969278828906</v>
      </c>
      <c r="J1069" s="82">
        <f t="shared" si="114"/>
        <v>0.13411969278828906</v>
      </c>
      <c r="K1069" s="82">
        <f t="shared" si="115"/>
        <v>1.7988091993625038E-2</v>
      </c>
      <c r="L1069" s="83">
        <f t="shared" si="116"/>
        <v>1.773450262984785E-3</v>
      </c>
    </row>
    <row r="1070" spans="4:12" x14ac:dyDescent="0.3">
      <c r="D1070" s="68">
        <v>45013</v>
      </c>
      <c r="E1070" s="87">
        <v>75.934158330000002</v>
      </c>
      <c r="F1070" s="20">
        <f t="shared" si="117"/>
        <v>75.650821181203426</v>
      </c>
      <c r="G1070" s="82">
        <f t="shared" si="118"/>
        <v>-3.0579995596547373E-2</v>
      </c>
      <c r="H1070" s="82">
        <f t="shared" si="112"/>
        <v>75.620241185606872</v>
      </c>
      <c r="I1070" s="82">
        <f t="shared" si="113"/>
        <v>0.31391714439313034</v>
      </c>
      <c r="J1070" s="82">
        <f t="shared" si="114"/>
        <v>0.31391714439313034</v>
      </c>
      <c r="K1070" s="82">
        <f t="shared" si="115"/>
        <v>9.8543973543937444E-2</v>
      </c>
      <c r="L1070" s="83">
        <f t="shared" si="116"/>
        <v>4.1340702431820892E-3</v>
      </c>
    </row>
    <row r="1071" spans="4:12" x14ac:dyDescent="0.3">
      <c r="D1071" s="68">
        <v>45014</v>
      </c>
      <c r="E1071" s="87">
        <v>78.902435299999993</v>
      </c>
      <c r="F1071" s="20">
        <f t="shared" si="117"/>
        <v>76.50334972752276</v>
      </c>
      <c r="G1071" s="82">
        <f t="shared" si="118"/>
        <v>5.773085859504079E-2</v>
      </c>
      <c r="H1071" s="82">
        <f t="shared" si="112"/>
        <v>76.561080586117797</v>
      </c>
      <c r="I1071" s="82">
        <f t="shared" si="113"/>
        <v>2.3413547138821968</v>
      </c>
      <c r="J1071" s="82">
        <f t="shared" si="114"/>
        <v>2.3413547138821968</v>
      </c>
      <c r="K1071" s="82">
        <f t="shared" si="115"/>
        <v>5.4819418962183839</v>
      </c>
      <c r="L1071" s="83">
        <f t="shared" si="116"/>
        <v>2.9674048779102728E-2</v>
      </c>
    </row>
    <row r="1072" spans="4:12" x14ac:dyDescent="0.3">
      <c r="D1072" s="68">
        <v>45015</v>
      </c>
      <c r="E1072" s="87">
        <v>83.955451969999999</v>
      </c>
      <c r="F1072" s="20">
        <f t="shared" si="117"/>
        <v>79.959223320876021</v>
      </c>
      <c r="G1072" s="82">
        <f t="shared" si="118"/>
        <v>0.39754513207086273</v>
      </c>
      <c r="H1072" s="82">
        <f t="shared" si="112"/>
        <v>80.356768452946881</v>
      </c>
      <c r="I1072" s="82">
        <f t="shared" si="113"/>
        <v>3.598683517053118</v>
      </c>
      <c r="J1072" s="82">
        <f t="shared" si="114"/>
        <v>3.598683517053118</v>
      </c>
      <c r="K1072" s="82">
        <f t="shared" si="115"/>
        <v>12.950523055909798</v>
      </c>
      <c r="L1072" s="83">
        <f t="shared" si="116"/>
        <v>4.2864202771953915E-2</v>
      </c>
    </row>
    <row r="1073" spans="4:12" x14ac:dyDescent="0.3">
      <c r="D1073" s="68">
        <v>45016</v>
      </c>
      <c r="E1073" s="87">
        <v>87.668266299999999</v>
      </c>
      <c r="F1073" s="20">
        <f t="shared" si="117"/>
        <v>85.016050941656687</v>
      </c>
      <c r="G1073" s="82">
        <f t="shared" si="118"/>
        <v>0.86347338094184312</v>
      </c>
      <c r="H1073" s="82">
        <f t="shared" si="112"/>
        <v>85.879524322598527</v>
      </c>
      <c r="I1073" s="82">
        <f t="shared" si="113"/>
        <v>1.7887419774014717</v>
      </c>
      <c r="J1073" s="82">
        <f t="shared" si="114"/>
        <v>1.7887419774014717</v>
      </c>
      <c r="K1073" s="82">
        <f t="shared" si="115"/>
        <v>3.1995978617181269</v>
      </c>
      <c r="L1073" s="83">
        <f t="shared" si="116"/>
        <v>2.0403528584452817E-2</v>
      </c>
    </row>
    <row r="1074" spans="4:12" x14ac:dyDescent="0.3">
      <c r="D1074" s="68">
        <v>45019</v>
      </c>
      <c r="E1074" s="87">
        <v>88.541877749999998</v>
      </c>
      <c r="F1074" s="20">
        <f t="shared" si="117"/>
        <v>88.533767294753474</v>
      </c>
      <c r="G1074" s="82">
        <f t="shared" si="118"/>
        <v>1.1288976781573377</v>
      </c>
      <c r="H1074" s="82">
        <f t="shared" si="112"/>
        <v>89.662664972910818</v>
      </c>
      <c r="I1074" s="82">
        <f t="shared" si="113"/>
        <v>-1.1207872229108204</v>
      </c>
      <c r="J1074" s="82">
        <f t="shared" si="114"/>
        <v>1.1207872229108204</v>
      </c>
      <c r="K1074" s="82">
        <f t="shared" si="115"/>
        <v>1.2561639990401492</v>
      </c>
      <c r="L1074" s="83">
        <f t="shared" si="116"/>
        <v>1.2658272575553329E-2</v>
      </c>
    </row>
    <row r="1075" spans="4:12" x14ac:dyDescent="0.3">
      <c r="D1075" s="68">
        <v>45020</v>
      </c>
      <c r="E1075" s="87">
        <v>88.889335630000005</v>
      </c>
      <c r="F1075" s="20">
        <f t="shared" si="117"/>
        <v>89.514487468525886</v>
      </c>
      <c r="G1075" s="82">
        <f t="shared" si="118"/>
        <v>1.1140799277188451</v>
      </c>
      <c r="H1075" s="82">
        <f t="shared" si="112"/>
        <v>90.628567396244733</v>
      </c>
      <c r="I1075" s="82">
        <f t="shared" si="113"/>
        <v>-1.7392317662447283</v>
      </c>
      <c r="J1075" s="82">
        <f t="shared" si="114"/>
        <v>1.7392317662447283</v>
      </c>
      <c r="K1075" s="82">
        <f t="shared" si="115"/>
        <v>3.0249271367147572</v>
      </c>
      <c r="L1075" s="83">
        <f t="shared" si="116"/>
        <v>1.9566259033414808E-2</v>
      </c>
    </row>
    <row r="1076" spans="4:12" x14ac:dyDescent="0.3">
      <c r="D1076" s="68">
        <v>45021</v>
      </c>
      <c r="E1076" s="87">
        <v>88.919113159999995</v>
      </c>
      <c r="F1076" s="20">
        <f t="shared" si="117"/>
        <v>89.786555078175084</v>
      </c>
      <c r="G1076" s="82">
        <f t="shared" si="118"/>
        <v>1.0298786959118804</v>
      </c>
      <c r="H1076" s="82">
        <f t="shared" si="112"/>
        <v>90.81643377408696</v>
      </c>
      <c r="I1076" s="82">
        <f t="shared" si="113"/>
        <v>-1.897320614086965</v>
      </c>
      <c r="J1076" s="82">
        <f t="shared" si="114"/>
        <v>1.897320614086965</v>
      </c>
      <c r="K1076" s="82">
        <f t="shared" si="115"/>
        <v>3.5998255126393377</v>
      </c>
      <c r="L1076" s="83">
        <f t="shared" si="116"/>
        <v>2.1337601632091727E-2</v>
      </c>
    </row>
    <row r="1077" spans="4:12" x14ac:dyDescent="0.3">
      <c r="D1077" s="68">
        <v>45022</v>
      </c>
      <c r="E1077" s="87">
        <v>89.127586359999995</v>
      </c>
      <c r="F1077" s="20">
        <f t="shared" si="117"/>
        <v>89.784710756729496</v>
      </c>
      <c r="G1077" s="82">
        <f t="shared" si="118"/>
        <v>0.92670639417613354</v>
      </c>
      <c r="H1077" s="82">
        <f t="shared" si="112"/>
        <v>90.711417150905632</v>
      </c>
      <c r="I1077" s="82">
        <f t="shared" si="113"/>
        <v>-1.5838307909056368</v>
      </c>
      <c r="J1077" s="82">
        <f t="shared" si="114"/>
        <v>1.5838307909056368</v>
      </c>
      <c r="K1077" s="82">
        <f t="shared" si="115"/>
        <v>2.5085199742207749</v>
      </c>
      <c r="L1077" s="83">
        <f t="shared" si="116"/>
        <v>1.7770376777716174E-2</v>
      </c>
    </row>
    <row r="1078" spans="4:12" x14ac:dyDescent="0.3">
      <c r="D1078" s="68">
        <v>45026</v>
      </c>
      <c r="E1078" s="87">
        <v>89.345993039999996</v>
      </c>
      <c r="F1078" s="20">
        <f t="shared" si="117"/>
        <v>89.912632811340913</v>
      </c>
      <c r="G1078" s="82">
        <f t="shared" si="118"/>
        <v>0.846827960219662</v>
      </c>
      <c r="H1078" s="82">
        <f t="shared" si="112"/>
        <v>90.759460771560569</v>
      </c>
      <c r="I1078" s="82">
        <f t="shared" si="113"/>
        <v>-1.4134677315605728</v>
      </c>
      <c r="J1078" s="82">
        <f t="shared" si="114"/>
        <v>1.4134677315605728</v>
      </c>
      <c r="K1078" s="82">
        <f t="shared" si="115"/>
        <v>1.9978910281629916</v>
      </c>
      <c r="L1078" s="83">
        <f t="shared" si="116"/>
        <v>1.5820158055971985E-2</v>
      </c>
    </row>
    <row r="1079" spans="4:12" x14ac:dyDescent="0.3">
      <c r="D1079" s="68">
        <v>45027</v>
      </c>
      <c r="E1079" s="87">
        <v>89.882064819999997</v>
      </c>
      <c r="F1079" s="20">
        <f t="shared" si="117"/>
        <v>90.130669764175735</v>
      </c>
      <c r="G1079" s="82">
        <f t="shared" si="118"/>
        <v>0.7839488594811781</v>
      </c>
      <c r="H1079" s="82">
        <f t="shared" si="112"/>
        <v>90.914618623656906</v>
      </c>
      <c r="I1079" s="82">
        <f t="shared" si="113"/>
        <v>-1.03255380365691</v>
      </c>
      <c r="J1079" s="82">
        <f t="shared" si="114"/>
        <v>1.03255380365691</v>
      </c>
      <c r="K1079" s="82">
        <f t="shared" si="115"/>
        <v>1.0661673574463526</v>
      </c>
      <c r="L1079" s="83">
        <f t="shared" si="116"/>
        <v>1.1487873645590221E-2</v>
      </c>
    </row>
    <row r="1080" spans="4:12" x14ac:dyDescent="0.3">
      <c r="D1080" s="68">
        <v>45028</v>
      </c>
      <c r="E1080" s="87">
        <v>88.730491639999997</v>
      </c>
      <c r="F1080" s="20">
        <f t="shared" si="117"/>
        <v>90.278909271584936</v>
      </c>
      <c r="G1080" s="82">
        <f t="shared" si="118"/>
        <v>0.7203779242739804</v>
      </c>
      <c r="H1080" s="82">
        <f t="shared" si="112"/>
        <v>90.999287195858912</v>
      </c>
      <c r="I1080" s="82">
        <f t="shared" si="113"/>
        <v>-2.2687955558589152</v>
      </c>
      <c r="J1080" s="82">
        <f t="shared" si="114"/>
        <v>2.2687955558589152</v>
      </c>
      <c r="K1080" s="82">
        <f t="shared" si="115"/>
        <v>5.1474332742851638</v>
      </c>
      <c r="L1080" s="83">
        <f t="shared" si="116"/>
        <v>2.5569514086137834E-2</v>
      </c>
    </row>
    <row r="1081" spans="4:12" x14ac:dyDescent="0.3">
      <c r="D1081" s="68">
        <v>45029</v>
      </c>
      <c r="E1081" s="87">
        <v>89.623947139999999</v>
      </c>
      <c r="F1081" s="20">
        <f t="shared" si="117"/>
        <v>89.485485079419178</v>
      </c>
      <c r="G1081" s="82">
        <f t="shared" si="118"/>
        <v>0.56899771263000642</v>
      </c>
      <c r="H1081" s="82">
        <f t="shared" si="112"/>
        <v>90.054482792049185</v>
      </c>
      <c r="I1081" s="82">
        <f t="shared" si="113"/>
        <v>-0.43053565204918698</v>
      </c>
      <c r="J1081" s="82">
        <f t="shared" si="114"/>
        <v>0.43053565204918698</v>
      </c>
      <c r="K1081" s="82">
        <f t="shared" si="115"/>
        <v>0.18536094768541861</v>
      </c>
      <c r="L1081" s="83">
        <f t="shared" si="116"/>
        <v>4.8038015038174425E-3</v>
      </c>
    </row>
    <row r="1082" spans="4:12" x14ac:dyDescent="0.3">
      <c r="D1082" s="68">
        <v>45030</v>
      </c>
      <c r="E1082" s="87">
        <v>90.467773440000002</v>
      </c>
      <c r="F1082" s="20">
        <f t="shared" si="117"/>
        <v>90.247910570104011</v>
      </c>
      <c r="G1082" s="82">
        <f t="shared" si="118"/>
        <v>0.58834049043548919</v>
      </c>
      <c r="H1082" s="82">
        <f t="shared" si="112"/>
        <v>90.836251060539496</v>
      </c>
      <c r="I1082" s="82">
        <f t="shared" si="113"/>
        <v>-0.36847762053949396</v>
      </c>
      <c r="J1082" s="82">
        <f t="shared" si="114"/>
        <v>0.36847762053949396</v>
      </c>
      <c r="K1082" s="82">
        <f t="shared" si="115"/>
        <v>0.13577575683844731</v>
      </c>
      <c r="L1082" s="83">
        <f t="shared" si="116"/>
        <v>4.0730263001761118E-3</v>
      </c>
    </row>
    <row r="1083" spans="4:12" x14ac:dyDescent="0.3">
      <c r="D1083" s="68">
        <v>45033</v>
      </c>
      <c r="E1083" s="87">
        <v>88.343330379999998</v>
      </c>
      <c r="F1083" s="20">
        <f t="shared" si="117"/>
        <v>90.513557220348389</v>
      </c>
      <c r="G1083" s="82">
        <f t="shared" si="118"/>
        <v>0.55607110641637802</v>
      </c>
      <c r="H1083" s="82">
        <f t="shared" si="112"/>
        <v>91.069628326764771</v>
      </c>
      <c r="I1083" s="82">
        <f t="shared" si="113"/>
        <v>-2.7262979467647739</v>
      </c>
      <c r="J1083" s="82">
        <f t="shared" si="114"/>
        <v>2.7262979467647739</v>
      </c>
      <c r="K1083" s="82">
        <f t="shared" si="115"/>
        <v>7.4327004945338215</v>
      </c>
      <c r="L1083" s="83">
        <f t="shared" si="116"/>
        <v>3.0860257758428124E-2</v>
      </c>
    </row>
    <row r="1084" spans="4:12" x14ac:dyDescent="0.3">
      <c r="D1084" s="68">
        <v>45034</v>
      </c>
      <c r="E1084" s="87">
        <v>88.978675839999994</v>
      </c>
      <c r="F1084" s="20">
        <f t="shared" si="117"/>
        <v>88.915256357133103</v>
      </c>
      <c r="G1084" s="82">
        <f t="shared" si="118"/>
        <v>0.34063390945321159</v>
      </c>
      <c r="H1084" s="82">
        <f t="shared" si="112"/>
        <v>89.25589026658632</v>
      </c>
      <c r="I1084" s="82">
        <f t="shared" si="113"/>
        <v>-0.27721442658632611</v>
      </c>
      <c r="J1084" s="82">
        <f t="shared" si="114"/>
        <v>0.27721442658632611</v>
      </c>
      <c r="K1084" s="82">
        <f t="shared" si="115"/>
        <v>7.6847838307585584E-2</v>
      </c>
      <c r="L1084" s="83">
        <f t="shared" si="116"/>
        <v>3.1155153071148033E-3</v>
      </c>
    </row>
    <row r="1085" spans="4:12" x14ac:dyDescent="0.3">
      <c r="D1085" s="68">
        <v>45035</v>
      </c>
      <c r="E1085" s="87">
        <v>88.383033749999996</v>
      </c>
      <c r="F1085" s="20">
        <f t="shared" si="117"/>
        <v>89.132054549562582</v>
      </c>
      <c r="G1085" s="82">
        <f t="shared" si="118"/>
        <v>0.32825033775083839</v>
      </c>
      <c r="H1085" s="82">
        <f t="shared" si="112"/>
        <v>89.460304887313427</v>
      </c>
      <c r="I1085" s="82">
        <f t="shared" si="113"/>
        <v>-1.0772711373134314</v>
      </c>
      <c r="J1085" s="82">
        <f t="shared" si="114"/>
        <v>1.0772711373134314</v>
      </c>
      <c r="K1085" s="82">
        <f t="shared" si="115"/>
        <v>1.1605131032885738</v>
      </c>
      <c r="L1085" s="83">
        <f t="shared" si="116"/>
        <v>1.2188664403177171E-2</v>
      </c>
    </row>
    <row r="1086" spans="4:12" x14ac:dyDescent="0.3">
      <c r="D1086" s="68">
        <v>45036</v>
      </c>
      <c r="E1086" s="87">
        <v>87.856887819999997</v>
      </c>
      <c r="F1086" s="20">
        <f t="shared" si="117"/>
        <v>88.540404834200672</v>
      </c>
      <c r="G1086" s="82">
        <f t="shared" si="118"/>
        <v>0.23626033243956351</v>
      </c>
      <c r="H1086" s="82">
        <f t="shared" si="112"/>
        <v>88.776665166640228</v>
      </c>
      <c r="I1086" s="82">
        <f t="shared" si="113"/>
        <v>-0.91977734664023103</v>
      </c>
      <c r="J1086" s="82">
        <f t="shared" si="114"/>
        <v>0.91977734664023103</v>
      </c>
      <c r="K1086" s="82">
        <f t="shared" si="115"/>
        <v>0.84599036739254374</v>
      </c>
      <c r="L1086" s="83">
        <f t="shared" si="116"/>
        <v>1.0469040839742223E-2</v>
      </c>
    </row>
    <row r="1087" spans="4:12" x14ac:dyDescent="0.3">
      <c r="D1087" s="68">
        <v>45037</v>
      </c>
      <c r="E1087" s="87">
        <v>89.24671936</v>
      </c>
      <c r="F1087" s="20">
        <f t="shared" si="117"/>
        <v>88.323862393951657</v>
      </c>
      <c r="G1087" s="82">
        <f t="shared" si="118"/>
        <v>0.19098005517070571</v>
      </c>
      <c r="H1087" s="82">
        <f t="shared" si="112"/>
        <v>88.514842449122369</v>
      </c>
      <c r="I1087" s="82">
        <f t="shared" si="113"/>
        <v>0.73187691087763085</v>
      </c>
      <c r="J1087" s="82">
        <f t="shared" si="114"/>
        <v>0.73187691087763085</v>
      </c>
      <c r="K1087" s="82">
        <f t="shared" si="115"/>
        <v>0.53564381267578365</v>
      </c>
      <c r="L1087" s="83">
        <f t="shared" si="116"/>
        <v>8.200602959145353E-3</v>
      </c>
    </row>
    <row r="1088" spans="4:12" x14ac:dyDescent="0.3">
      <c r="D1088" s="68">
        <v>45040</v>
      </c>
      <c r="E1088" s="87">
        <v>88.472389219999997</v>
      </c>
      <c r="F1088" s="20">
        <f t="shared" si="117"/>
        <v>89.244637376136581</v>
      </c>
      <c r="G1088" s="82">
        <f t="shared" si="118"/>
        <v>0.2639595478721275</v>
      </c>
      <c r="H1088" s="82">
        <f t="shared" si="112"/>
        <v>89.508596924008714</v>
      </c>
      <c r="I1088" s="82">
        <f t="shared" si="113"/>
        <v>-1.0362077040087172</v>
      </c>
      <c r="J1088" s="82">
        <f t="shared" si="114"/>
        <v>1.0362077040087172</v>
      </c>
      <c r="K1088" s="82">
        <f t="shared" si="115"/>
        <v>1.0737264058470173</v>
      </c>
      <c r="L1088" s="83">
        <f t="shared" si="116"/>
        <v>1.1712215677051852E-2</v>
      </c>
    </row>
    <row r="1089" spans="4:12" x14ac:dyDescent="0.3">
      <c r="D1089" s="68">
        <v>45041</v>
      </c>
      <c r="E1089" s="87">
        <v>86.506774899999996</v>
      </c>
      <c r="F1089" s="20">
        <f t="shared" si="117"/>
        <v>88.2904339942977</v>
      </c>
      <c r="G1089" s="82">
        <f t="shared" si="118"/>
        <v>0.14214325490102675</v>
      </c>
      <c r="H1089" s="82">
        <f t="shared" ref="H1089:H1152" si="119">F1089+G1089</f>
        <v>88.432577249198729</v>
      </c>
      <c r="I1089" s="82">
        <f t="shared" si="113"/>
        <v>-1.9258023491987331</v>
      </c>
      <c r="J1089" s="82">
        <f t="shared" si="114"/>
        <v>1.9258023491987331</v>
      </c>
      <c r="K1089" s="82">
        <f t="shared" si="115"/>
        <v>3.7087146881793589</v>
      </c>
      <c r="L1089" s="83">
        <f t="shared" si="116"/>
        <v>2.2261867367323773E-2</v>
      </c>
    </row>
    <row r="1090" spans="4:12" x14ac:dyDescent="0.3">
      <c r="D1090" s="68">
        <v>45042</v>
      </c>
      <c r="E1090" s="87">
        <v>86.596122739999998</v>
      </c>
      <c r="F1090" s="20">
        <f t="shared" si="117"/>
        <v>86.638359071920831</v>
      </c>
      <c r="G1090" s="82">
        <f t="shared" si="118"/>
        <v>-3.727856282676284E-2</v>
      </c>
      <c r="H1090" s="82">
        <f t="shared" si="119"/>
        <v>86.601080509094075</v>
      </c>
      <c r="I1090" s="82">
        <f t="shared" si="113"/>
        <v>-4.9577690940765251E-3</v>
      </c>
      <c r="J1090" s="82">
        <f t="shared" si="114"/>
        <v>4.9577690940765251E-3</v>
      </c>
      <c r="K1090" s="82">
        <f t="shared" si="115"/>
        <v>2.457947439018037E-5</v>
      </c>
      <c r="L1090" s="83">
        <f t="shared" si="116"/>
        <v>5.7251629024569016E-5</v>
      </c>
    </row>
    <row r="1091" spans="4:12" x14ac:dyDescent="0.3">
      <c r="D1091" s="68">
        <v>45043</v>
      </c>
      <c r="E1091" s="87">
        <v>86.983283999999998</v>
      </c>
      <c r="F1091" s="20">
        <f t="shared" si="117"/>
        <v>86.643732141738596</v>
      </c>
      <c r="G1091" s="82">
        <f t="shared" si="118"/>
        <v>-3.3013399562310107E-2</v>
      </c>
      <c r="H1091" s="82">
        <f t="shared" si="119"/>
        <v>86.610718742176289</v>
      </c>
      <c r="I1091" s="82">
        <f t="shared" si="113"/>
        <v>0.37256525782370886</v>
      </c>
      <c r="J1091" s="82">
        <f t="shared" si="114"/>
        <v>0.37256525782370886</v>
      </c>
      <c r="K1091" s="82">
        <f t="shared" si="115"/>
        <v>0.13880487133724664</v>
      </c>
      <c r="L1091" s="83">
        <f t="shared" si="116"/>
        <v>4.2831822471051896E-3</v>
      </c>
    </row>
    <row r="1092" spans="4:12" x14ac:dyDescent="0.3">
      <c r="D1092" s="68">
        <v>45044</v>
      </c>
      <c r="E1092" s="87">
        <v>87.082557679999994</v>
      </c>
      <c r="F1092" s="20">
        <f t="shared" si="117"/>
        <v>86.976728016350151</v>
      </c>
      <c r="G1092" s="82">
        <f t="shared" si="118"/>
        <v>3.5875278550764195E-3</v>
      </c>
      <c r="H1092" s="82">
        <f t="shared" si="119"/>
        <v>86.980315544205226</v>
      </c>
      <c r="I1092" s="82">
        <f t="shared" ref="I1092:I1155" si="120">E1092-H1092</f>
        <v>0.10224213579476782</v>
      </c>
      <c r="J1092" s="82">
        <f t="shared" ref="J1092:J1155" si="121">ABS(I1092)</f>
        <v>0.10224213579476782</v>
      </c>
      <c r="K1092" s="82">
        <f t="shared" ref="K1092:K1155" si="122">I1092^2</f>
        <v>1.0453454331875743E-2</v>
      </c>
      <c r="L1092" s="83">
        <f t="shared" ref="L1092:L1155" si="123">J1092/E1092</f>
        <v>1.1740828303467422E-3</v>
      </c>
    </row>
    <row r="1093" spans="4:12" x14ac:dyDescent="0.3">
      <c r="D1093" s="68">
        <v>45047</v>
      </c>
      <c r="E1093" s="87">
        <v>87.022994999999995</v>
      </c>
      <c r="F1093" s="20">
        <f t="shared" ref="F1093:F1156" si="124">alpha*(E1093)+(1-alpha)*(E1092+G1092)</f>
        <v>87.073515166284068</v>
      </c>
      <c r="G1093" s="82">
        <f t="shared" ref="G1093:G1156" si="125">beta*(F1093-F1092)+(1-beta)*G1092</f>
        <v>1.2907490062960457E-2</v>
      </c>
      <c r="H1093" s="82">
        <f t="shared" si="119"/>
        <v>87.086422656347025</v>
      </c>
      <c r="I1093" s="82">
        <f t="shared" si="120"/>
        <v>-6.3427656347030847E-2</v>
      </c>
      <c r="J1093" s="82">
        <f t="shared" si="121"/>
        <v>6.3427656347030847E-2</v>
      </c>
      <c r="K1093" s="82">
        <f t="shared" si="122"/>
        <v>4.0230675896770424E-3</v>
      </c>
      <c r="L1093" s="83">
        <f t="shared" si="123"/>
        <v>7.2886087576083604E-4</v>
      </c>
    </row>
    <row r="1094" spans="4:12" x14ac:dyDescent="0.3">
      <c r="D1094" s="68">
        <v>45048</v>
      </c>
      <c r="E1094" s="87">
        <v>87.062698359999999</v>
      </c>
      <c r="F1094" s="20">
        <f t="shared" si="124"/>
        <v>87.041261664050353</v>
      </c>
      <c r="G1094" s="82">
        <f t="shared" si="125"/>
        <v>8.3913908332929176E-3</v>
      </c>
      <c r="H1094" s="82">
        <f t="shared" si="119"/>
        <v>87.049653054883649</v>
      </c>
      <c r="I1094" s="82">
        <f t="shared" si="120"/>
        <v>1.3045305116349937E-2</v>
      </c>
      <c r="J1094" s="82">
        <f t="shared" si="121"/>
        <v>1.3045305116349937E-2</v>
      </c>
      <c r="K1094" s="82">
        <f t="shared" si="122"/>
        <v>1.7017998557866584E-4</v>
      </c>
      <c r="L1094" s="83">
        <f t="shared" si="123"/>
        <v>1.4983805191068439E-4</v>
      </c>
    </row>
    <row r="1095" spans="4:12" x14ac:dyDescent="0.3">
      <c r="D1095" s="68">
        <v>45049</v>
      </c>
      <c r="E1095" s="87">
        <v>85.653015139999994</v>
      </c>
      <c r="F1095" s="20">
        <f t="shared" si="124"/>
        <v>86.787474828666632</v>
      </c>
      <c r="G1095" s="82">
        <f t="shared" si="125"/>
        <v>-1.7826431788408491E-2</v>
      </c>
      <c r="H1095" s="82">
        <f t="shared" si="119"/>
        <v>86.769648396878225</v>
      </c>
      <c r="I1095" s="82">
        <f t="shared" si="120"/>
        <v>-1.1166332568782309</v>
      </c>
      <c r="J1095" s="82">
        <f t="shared" si="121"/>
        <v>1.1166332568782309</v>
      </c>
      <c r="K1095" s="82">
        <f t="shared" si="122"/>
        <v>1.2468698303664851</v>
      </c>
      <c r="L1095" s="83">
        <f t="shared" si="123"/>
        <v>1.3036706939657548E-2</v>
      </c>
    </row>
    <row r="1096" spans="4:12" x14ac:dyDescent="0.3">
      <c r="D1096" s="68">
        <v>45050</v>
      </c>
      <c r="E1096" s="87">
        <v>86.377723689999996</v>
      </c>
      <c r="F1096" s="20">
        <f t="shared" si="124"/>
        <v>85.783695704569283</v>
      </c>
      <c r="G1096" s="82">
        <f t="shared" si="125"/>
        <v>-0.11642170101930255</v>
      </c>
      <c r="H1096" s="82">
        <f t="shared" si="119"/>
        <v>85.667274003549977</v>
      </c>
      <c r="I1096" s="82">
        <f t="shared" si="120"/>
        <v>0.71044968645001916</v>
      </c>
      <c r="J1096" s="82">
        <f t="shared" si="121"/>
        <v>0.71044968645001916</v>
      </c>
      <c r="K1096" s="82">
        <f t="shared" si="122"/>
        <v>0.50473875697693049</v>
      </c>
      <c r="L1096" s="83">
        <f t="shared" si="123"/>
        <v>8.2249179082299478E-3</v>
      </c>
    </row>
    <row r="1097" spans="4:12" x14ac:dyDescent="0.3">
      <c r="D1097" s="68">
        <v>45051</v>
      </c>
      <c r="E1097" s="87">
        <v>93.515464780000002</v>
      </c>
      <c r="F1097" s="20">
        <f t="shared" si="124"/>
        <v>87.712134547184561</v>
      </c>
      <c r="G1097" s="82">
        <f t="shared" si="125"/>
        <v>8.8064353344155577E-2</v>
      </c>
      <c r="H1097" s="82">
        <f t="shared" si="119"/>
        <v>87.800198900528713</v>
      </c>
      <c r="I1097" s="82">
        <f t="shared" si="120"/>
        <v>5.7152658794712892</v>
      </c>
      <c r="J1097" s="82">
        <f t="shared" si="121"/>
        <v>5.7152658794712892</v>
      </c>
      <c r="K1097" s="82">
        <f t="shared" si="122"/>
        <v>32.664264073048727</v>
      </c>
      <c r="L1097" s="83">
        <f t="shared" si="123"/>
        <v>6.1115729819840488E-2</v>
      </c>
    </row>
    <row r="1098" spans="4:12" x14ac:dyDescent="0.3">
      <c r="D1098" s="68">
        <v>45054</v>
      </c>
      <c r="E1098" s="87">
        <v>93.048881530000003</v>
      </c>
      <c r="F1098" s="20">
        <f t="shared" si="124"/>
        <v>93.49259961267532</v>
      </c>
      <c r="G1098" s="82">
        <f t="shared" si="125"/>
        <v>0.65730442455881599</v>
      </c>
      <c r="H1098" s="82">
        <f t="shared" si="119"/>
        <v>94.149904037234137</v>
      </c>
      <c r="I1098" s="82">
        <f t="shared" si="120"/>
        <v>-1.1010225072341342</v>
      </c>
      <c r="J1098" s="82">
        <f t="shared" si="121"/>
        <v>1.1010225072341342</v>
      </c>
      <c r="K1098" s="82">
        <f t="shared" si="122"/>
        <v>1.2122505614361392</v>
      </c>
      <c r="L1098" s="83">
        <f t="shared" si="123"/>
        <v>1.1832732313704944E-2</v>
      </c>
    </row>
    <row r="1099" spans="4:12" x14ac:dyDescent="0.3">
      <c r="D1099" s="68">
        <v>45055</v>
      </c>
      <c r="E1099" s="87">
        <v>89.981338500000007</v>
      </c>
      <c r="F1099" s="20">
        <f t="shared" si="124"/>
        <v>92.961216463647062</v>
      </c>
      <c r="G1099" s="82">
        <f t="shared" si="125"/>
        <v>0.5384356672001086</v>
      </c>
      <c r="H1099" s="82">
        <f t="shared" si="119"/>
        <v>93.499652130847167</v>
      </c>
      <c r="I1099" s="82">
        <f t="shared" si="120"/>
        <v>-3.5183136308471603</v>
      </c>
      <c r="J1099" s="82">
        <f t="shared" si="121"/>
        <v>3.5183136308471603</v>
      </c>
      <c r="K1099" s="82">
        <f t="shared" si="122"/>
        <v>12.378530805004928</v>
      </c>
      <c r="L1099" s="83">
        <f t="shared" si="123"/>
        <v>3.9100481160848258E-2</v>
      </c>
    </row>
    <row r="1100" spans="4:12" x14ac:dyDescent="0.3">
      <c r="D1100" s="68">
        <v>45056</v>
      </c>
      <c r="E1100" s="87">
        <v>89.316207890000001</v>
      </c>
      <c r="F1100" s="20">
        <f t="shared" si="124"/>
        <v>90.279060911760098</v>
      </c>
      <c r="G1100" s="82">
        <f t="shared" si="125"/>
        <v>0.21637654529140132</v>
      </c>
      <c r="H1100" s="82">
        <f t="shared" si="119"/>
        <v>90.495437457051494</v>
      </c>
      <c r="I1100" s="82">
        <f t="shared" si="120"/>
        <v>-1.1792295670514932</v>
      </c>
      <c r="J1100" s="82">
        <f t="shared" si="121"/>
        <v>1.1792295670514932</v>
      </c>
      <c r="K1100" s="82">
        <f t="shared" si="122"/>
        <v>1.390582371808452</v>
      </c>
      <c r="L1100" s="83">
        <f t="shared" si="123"/>
        <v>1.3202861999065254E-2</v>
      </c>
    </row>
    <row r="1101" spans="4:12" x14ac:dyDescent="0.3">
      <c r="D1101" s="68">
        <v>45057</v>
      </c>
      <c r="E1101" s="87">
        <v>90.576972960000006</v>
      </c>
      <c r="F1101" s="20">
        <f t="shared" si="124"/>
        <v>89.741462140233125</v>
      </c>
      <c r="G1101" s="82">
        <f t="shared" si="125"/>
        <v>0.14097901360956389</v>
      </c>
      <c r="H1101" s="82">
        <f t="shared" si="119"/>
        <v>89.882441153842692</v>
      </c>
      <c r="I1101" s="82">
        <f t="shared" si="120"/>
        <v>0.69453180615731469</v>
      </c>
      <c r="J1101" s="82">
        <f t="shared" si="121"/>
        <v>0.69453180615731469</v>
      </c>
      <c r="K1101" s="82">
        <f t="shared" si="122"/>
        <v>0.48237442976414174</v>
      </c>
      <c r="L1101" s="83">
        <f t="shared" si="123"/>
        <v>7.6678628514559562E-3</v>
      </c>
    </row>
    <row r="1102" spans="4:12" x14ac:dyDescent="0.3">
      <c r="D1102" s="68">
        <v>45058</v>
      </c>
      <c r="E1102" s="87">
        <v>89.316825870000002</v>
      </c>
      <c r="F1102" s="20">
        <f t="shared" si="124"/>
        <v>90.43772675288767</v>
      </c>
      <c r="G1102" s="82">
        <f t="shared" si="125"/>
        <v>0.19650757351406201</v>
      </c>
      <c r="H1102" s="82">
        <f t="shared" si="119"/>
        <v>90.634234326401739</v>
      </c>
      <c r="I1102" s="82">
        <f t="shared" si="120"/>
        <v>-1.3174084564017363</v>
      </c>
      <c r="J1102" s="82">
        <f t="shared" si="121"/>
        <v>1.3174084564017363</v>
      </c>
      <c r="K1102" s="82">
        <f t="shared" si="122"/>
        <v>1.7355650409988055</v>
      </c>
      <c r="L1102" s="83">
        <f t="shared" si="123"/>
        <v>1.4749835135422466E-2</v>
      </c>
    </row>
    <row r="1103" spans="4:12" x14ac:dyDescent="0.3">
      <c r="D1103" s="68">
        <v>45061</v>
      </c>
      <c r="E1103" s="87">
        <v>90.513175959999998</v>
      </c>
      <c r="F1103" s="20">
        <f t="shared" si="124"/>
        <v>89.713301946811271</v>
      </c>
      <c r="G1103" s="82">
        <f t="shared" si="125"/>
        <v>0.10441433555501586</v>
      </c>
      <c r="H1103" s="82">
        <f t="shared" si="119"/>
        <v>89.817716282366291</v>
      </c>
      <c r="I1103" s="82">
        <f t="shared" si="120"/>
        <v>0.69545967763370697</v>
      </c>
      <c r="J1103" s="82">
        <f t="shared" si="121"/>
        <v>0.69545967763370697</v>
      </c>
      <c r="K1103" s="82">
        <f t="shared" si="122"/>
        <v>0.48366416321437961</v>
      </c>
      <c r="L1103" s="83">
        <f t="shared" si="123"/>
        <v>7.6835186729172751E-3</v>
      </c>
    </row>
    <row r="1104" spans="4:12" x14ac:dyDescent="0.3">
      <c r="D1104" s="68">
        <v>45062</v>
      </c>
      <c r="E1104" s="87">
        <v>87.871253969999998</v>
      </c>
      <c r="F1104" s="20">
        <f t="shared" si="124"/>
        <v>90.06832303044402</v>
      </c>
      <c r="G1104" s="82">
        <f t="shared" si="125"/>
        <v>0.12947501036278922</v>
      </c>
      <c r="H1104" s="82">
        <f t="shared" si="119"/>
        <v>90.197798040806816</v>
      </c>
      <c r="I1104" s="82">
        <f t="shared" si="120"/>
        <v>-2.3265440708068184</v>
      </c>
      <c r="J1104" s="82">
        <f t="shared" si="121"/>
        <v>2.3265440708068184</v>
      </c>
      <c r="K1104" s="82">
        <f t="shared" si="122"/>
        <v>5.4128073134063621</v>
      </c>
      <c r="L1104" s="83">
        <f t="shared" si="123"/>
        <v>2.6476736881450681E-2</v>
      </c>
    </row>
    <row r="1105" spans="4:12" x14ac:dyDescent="0.3">
      <c r="D1105" s="68">
        <v>45063</v>
      </c>
      <c r="E1105" s="87">
        <v>88.449485780000003</v>
      </c>
      <c r="F1105" s="20">
        <f t="shared" si="124"/>
        <v>88.090480340290242</v>
      </c>
      <c r="G1105" s="82">
        <f t="shared" si="125"/>
        <v>-8.1256759688867558E-2</v>
      </c>
      <c r="H1105" s="82">
        <f t="shared" si="119"/>
        <v>88.009223580601372</v>
      </c>
      <c r="I1105" s="82">
        <f t="shared" si="120"/>
        <v>0.44026219939863154</v>
      </c>
      <c r="J1105" s="82">
        <f t="shared" si="121"/>
        <v>0.44026219939863154</v>
      </c>
      <c r="K1105" s="82">
        <f t="shared" si="122"/>
        <v>0.19383080421932039</v>
      </c>
      <c r="L1105" s="83">
        <f t="shared" si="123"/>
        <v>4.9775552171517842E-3</v>
      </c>
    </row>
    <row r="1106" spans="4:12" x14ac:dyDescent="0.3">
      <c r="D1106" s="68">
        <v>45064</v>
      </c>
      <c r="E1106" s="87">
        <v>88.618965149999994</v>
      </c>
      <c r="F1106" s="20">
        <f t="shared" si="124"/>
        <v>88.418376246248911</v>
      </c>
      <c r="G1106" s="82">
        <f t="shared" si="125"/>
        <v>-4.0341493124113843E-2</v>
      </c>
      <c r="H1106" s="82">
        <f t="shared" si="119"/>
        <v>88.378034753124794</v>
      </c>
      <c r="I1106" s="82">
        <f t="shared" si="120"/>
        <v>0.2409303968751999</v>
      </c>
      <c r="J1106" s="82">
        <f t="shared" si="121"/>
        <v>0.2409303968751999</v>
      </c>
      <c r="K1106" s="82">
        <f t="shared" si="122"/>
        <v>5.8047456138441332E-2</v>
      </c>
      <c r="L1106" s="83">
        <f t="shared" si="123"/>
        <v>2.7187227527131637E-3</v>
      </c>
    </row>
    <row r="1107" spans="4:12" x14ac:dyDescent="0.3">
      <c r="D1107" s="68">
        <v>45065</v>
      </c>
      <c r="E1107" s="87">
        <v>85.787628170000005</v>
      </c>
      <c r="F1107" s="20">
        <f t="shared" si="124"/>
        <v>88.020424559500697</v>
      </c>
      <c r="G1107" s="82">
        <f t="shared" si="125"/>
        <v>-7.6102512486523929E-2</v>
      </c>
      <c r="H1107" s="82">
        <f t="shared" si="119"/>
        <v>87.944322047014168</v>
      </c>
      <c r="I1107" s="82">
        <f t="shared" si="120"/>
        <v>-2.1566938770141633</v>
      </c>
      <c r="J1107" s="82">
        <f t="shared" si="121"/>
        <v>2.1566938770141633</v>
      </c>
      <c r="K1107" s="82">
        <f t="shared" si="122"/>
        <v>4.6513284791503828</v>
      </c>
      <c r="L1107" s="83">
        <f t="shared" si="123"/>
        <v>2.5139917293672896E-2</v>
      </c>
    </row>
    <row r="1108" spans="4:12" x14ac:dyDescent="0.3">
      <c r="D1108" s="68">
        <v>45068</v>
      </c>
      <c r="E1108" s="87">
        <v>87.392723079999996</v>
      </c>
      <c r="F1108" s="20">
        <f t="shared" si="124"/>
        <v>86.047765142010775</v>
      </c>
      <c r="G1108" s="82">
        <f t="shared" si="125"/>
        <v>-0.26575820298686376</v>
      </c>
      <c r="H1108" s="82">
        <f t="shared" si="119"/>
        <v>85.782006939023915</v>
      </c>
      <c r="I1108" s="82">
        <f t="shared" si="120"/>
        <v>1.6107161409760806</v>
      </c>
      <c r="J1108" s="82">
        <f t="shared" si="121"/>
        <v>1.6107161409760806</v>
      </c>
      <c r="K1108" s="82">
        <f t="shared" si="122"/>
        <v>2.5944064868008772</v>
      </c>
      <c r="L1108" s="83">
        <f t="shared" si="123"/>
        <v>1.8430781010240614E-2</v>
      </c>
    </row>
    <row r="1109" spans="4:12" x14ac:dyDescent="0.3">
      <c r="D1109" s="68">
        <v>45069</v>
      </c>
      <c r="E1109" s="87">
        <v>85.069824220000001</v>
      </c>
      <c r="F1109" s="20">
        <f t="shared" si="124"/>
        <v>86.715536745610507</v>
      </c>
      <c r="G1109" s="82">
        <f t="shared" si="125"/>
        <v>-0.17240522232820416</v>
      </c>
      <c r="H1109" s="82">
        <f t="shared" si="119"/>
        <v>86.543131523282298</v>
      </c>
      <c r="I1109" s="82">
        <f t="shared" si="120"/>
        <v>-1.4733073032822972</v>
      </c>
      <c r="J1109" s="82">
        <f t="shared" si="121"/>
        <v>1.4733073032822972</v>
      </c>
      <c r="K1109" s="82">
        <f t="shared" si="122"/>
        <v>2.170634409904955</v>
      </c>
      <c r="L1109" s="83">
        <f t="shared" si="123"/>
        <v>1.7318800371235763E-2</v>
      </c>
    </row>
    <row r="1110" spans="4:12" x14ac:dyDescent="0.3">
      <c r="D1110" s="68">
        <v>45070</v>
      </c>
      <c r="E1110" s="87">
        <v>82.407966610000003</v>
      </c>
      <c r="F1110" s="20">
        <f t="shared" si="124"/>
        <v>84.399528520137437</v>
      </c>
      <c r="G1110" s="82">
        <f t="shared" si="125"/>
        <v>-0.38676552264269071</v>
      </c>
      <c r="H1110" s="82">
        <f t="shared" si="119"/>
        <v>84.012762997494747</v>
      </c>
      <c r="I1110" s="82">
        <f t="shared" si="120"/>
        <v>-1.6047963874947442</v>
      </c>
      <c r="J1110" s="82">
        <f t="shared" si="121"/>
        <v>1.6047963874947442</v>
      </c>
      <c r="K1110" s="82">
        <f t="shared" si="122"/>
        <v>2.5753714453161809</v>
      </c>
      <c r="L1110" s="83">
        <f t="shared" si="123"/>
        <v>1.9473801545056034E-2</v>
      </c>
    </row>
    <row r="1111" spans="4:12" x14ac:dyDescent="0.3">
      <c r="D1111" s="68">
        <v>45071</v>
      </c>
      <c r="E1111" s="87">
        <v>82.97622681</v>
      </c>
      <c r="F1111" s="20">
        <f t="shared" si="124"/>
        <v>82.212206231885858</v>
      </c>
      <c r="G1111" s="82">
        <f t="shared" si="125"/>
        <v>-0.56682119920357954</v>
      </c>
      <c r="H1111" s="82">
        <f t="shared" si="119"/>
        <v>81.645385032682285</v>
      </c>
      <c r="I1111" s="82">
        <f t="shared" si="120"/>
        <v>1.3308417773177155</v>
      </c>
      <c r="J1111" s="82">
        <f t="shared" si="121"/>
        <v>1.3308417773177155</v>
      </c>
      <c r="K1111" s="82">
        <f t="shared" si="122"/>
        <v>1.7711398362541757</v>
      </c>
      <c r="L1111" s="83">
        <f t="shared" si="123"/>
        <v>1.6038832187020187E-2</v>
      </c>
    </row>
    <row r="1112" spans="4:12" x14ac:dyDescent="0.3">
      <c r="D1112" s="68">
        <v>45072</v>
      </c>
      <c r="E1112" s="87">
        <v>83.155677800000007</v>
      </c>
      <c r="F1112" s="20">
        <f t="shared" si="124"/>
        <v>82.558660048637151</v>
      </c>
      <c r="G1112" s="82">
        <f t="shared" si="125"/>
        <v>-0.47549369760809229</v>
      </c>
      <c r="H1112" s="82">
        <f t="shared" si="119"/>
        <v>82.083166351029064</v>
      </c>
      <c r="I1112" s="82">
        <f t="shared" si="120"/>
        <v>1.0725114489709426</v>
      </c>
      <c r="J1112" s="82">
        <f t="shared" si="121"/>
        <v>1.0725114489709426</v>
      </c>
      <c r="K1112" s="82">
        <f t="shared" si="122"/>
        <v>1.150280808173751</v>
      </c>
      <c r="L1112" s="83">
        <f t="shared" si="123"/>
        <v>1.2897633418976744E-2</v>
      </c>
    </row>
    <row r="1113" spans="4:12" x14ac:dyDescent="0.3">
      <c r="D1113" s="68">
        <v>45076</v>
      </c>
      <c r="E1113" s="87">
        <v>82.97622681</v>
      </c>
      <c r="F1113" s="20">
        <f t="shared" si="124"/>
        <v>82.739392643913533</v>
      </c>
      <c r="G1113" s="82">
        <f t="shared" si="125"/>
        <v>-0.40987106831964493</v>
      </c>
      <c r="H1113" s="82">
        <f t="shared" si="119"/>
        <v>82.329521575593887</v>
      </c>
      <c r="I1113" s="82">
        <f t="shared" si="120"/>
        <v>0.64670523440611305</v>
      </c>
      <c r="J1113" s="82">
        <f t="shared" si="121"/>
        <v>0.64670523440611305</v>
      </c>
      <c r="K1113" s="82">
        <f t="shared" si="122"/>
        <v>0.41822766020826563</v>
      </c>
      <c r="L1113" s="83">
        <f t="shared" si="123"/>
        <v>7.793861679043888E-3</v>
      </c>
    </row>
    <row r="1114" spans="4:12" x14ac:dyDescent="0.3">
      <c r="D1114" s="68">
        <v>45077</v>
      </c>
      <c r="E1114" s="87">
        <v>81.201652530000004</v>
      </c>
      <c r="F1114" s="20">
        <f t="shared" si="124"/>
        <v>82.293415099344287</v>
      </c>
      <c r="G1114" s="82">
        <f t="shared" si="125"/>
        <v>-0.41348171594460503</v>
      </c>
      <c r="H1114" s="82">
        <f t="shared" si="119"/>
        <v>81.879933383399688</v>
      </c>
      <c r="I1114" s="82">
        <f t="shared" si="120"/>
        <v>-0.67828085339968425</v>
      </c>
      <c r="J1114" s="82">
        <f t="shared" si="121"/>
        <v>0.67828085339968425</v>
      </c>
      <c r="K1114" s="82">
        <f t="shared" si="122"/>
        <v>0.46006491608860395</v>
      </c>
      <c r="L1114" s="83">
        <f t="shared" si="123"/>
        <v>8.3530424845614185E-3</v>
      </c>
    </row>
    <row r="1115" spans="4:12" x14ac:dyDescent="0.3">
      <c r="D1115" s="68">
        <v>45078</v>
      </c>
      <c r="E1115" s="87">
        <v>81.231567380000001</v>
      </c>
      <c r="F1115" s="20">
        <f t="shared" si="124"/>
        <v>80.876850127244325</v>
      </c>
      <c r="G1115" s="82">
        <f t="shared" si="125"/>
        <v>-0.51379004156014085</v>
      </c>
      <c r="H1115" s="82">
        <f t="shared" si="119"/>
        <v>80.363060085684182</v>
      </c>
      <c r="I1115" s="82">
        <f t="shared" si="120"/>
        <v>0.86850729431581897</v>
      </c>
      <c r="J1115" s="82">
        <f t="shared" si="121"/>
        <v>0.86850729431581897</v>
      </c>
      <c r="K1115" s="82">
        <f t="shared" si="122"/>
        <v>0.75430492027978457</v>
      </c>
      <c r="L1115" s="83">
        <f t="shared" si="123"/>
        <v>1.0691746107187067E-2</v>
      </c>
    </row>
    <row r="1116" spans="4:12" x14ac:dyDescent="0.3">
      <c r="D1116" s="68">
        <v>45079</v>
      </c>
      <c r="E1116" s="87">
        <v>85.528419490000005</v>
      </c>
      <c r="F1116" s="20">
        <f t="shared" si="124"/>
        <v>81.679905768751894</v>
      </c>
      <c r="G1116" s="82">
        <f t="shared" si="125"/>
        <v>-0.3821054732533698</v>
      </c>
      <c r="H1116" s="82">
        <f t="shared" si="119"/>
        <v>81.297800295498519</v>
      </c>
      <c r="I1116" s="82">
        <f t="shared" si="120"/>
        <v>4.2306191945014859</v>
      </c>
      <c r="J1116" s="82">
        <f t="shared" si="121"/>
        <v>4.2306191945014859</v>
      </c>
      <c r="K1116" s="82">
        <f t="shared" si="122"/>
        <v>17.898138768884401</v>
      </c>
      <c r="L1116" s="83">
        <f t="shared" si="123"/>
        <v>4.9464484667533587E-2</v>
      </c>
    </row>
    <row r="1117" spans="4:12" x14ac:dyDescent="0.3">
      <c r="D1117" s="68">
        <v>45082</v>
      </c>
      <c r="E1117" s="87">
        <v>84.780708309999994</v>
      </c>
      <c r="F1117" s="20">
        <f t="shared" si="124"/>
        <v>85.073192875397297</v>
      </c>
      <c r="G1117" s="82">
        <f t="shared" si="125"/>
        <v>-4.5662152634925457E-3</v>
      </c>
      <c r="H1117" s="82">
        <f t="shared" si="119"/>
        <v>85.068626660133802</v>
      </c>
      <c r="I1117" s="82">
        <f t="shared" si="120"/>
        <v>-0.28791835013380762</v>
      </c>
      <c r="J1117" s="82">
        <f t="shared" si="121"/>
        <v>0.28791835013380762</v>
      </c>
      <c r="K1117" s="82">
        <f t="shared" si="122"/>
        <v>8.289697634377384E-2</v>
      </c>
      <c r="L1117" s="83">
        <f t="shared" si="123"/>
        <v>3.3960361487077513E-3</v>
      </c>
    </row>
    <row r="1118" spans="4:12" x14ac:dyDescent="0.3">
      <c r="D1118" s="68">
        <v>45083</v>
      </c>
      <c r="E1118" s="87">
        <v>85.498512270000006</v>
      </c>
      <c r="F1118" s="20">
        <f t="shared" si="124"/>
        <v>84.920616129789209</v>
      </c>
      <c r="G1118" s="82">
        <f t="shared" si="125"/>
        <v>-1.9367268297952003E-2</v>
      </c>
      <c r="H1118" s="82">
        <f t="shared" si="119"/>
        <v>84.901248861491254</v>
      </c>
      <c r="I1118" s="82">
        <f t="shared" si="120"/>
        <v>0.59726340850875204</v>
      </c>
      <c r="J1118" s="82">
        <f t="shared" si="121"/>
        <v>0.59726340850875204</v>
      </c>
      <c r="K1118" s="82">
        <f t="shared" si="122"/>
        <v>0.3567235791434924</v>
      </c>
      <c r="L1118" s="83">
        <f t="shared" si="123"/>
        <v>6.9856584945317433E-3</v>
      </c>
    </row>
    <row r="1119" spans="4:12" x14ac:dyDescent="0.3">
      <c r="D1119" s="68">
        <v>45084</v>
      </c>
      <c r="E1119" s="87">
        <v>84.930252080000002</v>
      </c>
      <c r="F1119" s="20">
        <f t="shared" si="124"/>
        <v>85.369366417361647</v>
      </c>
      <c r="G1119" s="82">
        <f t="shared" si="125"/>
        <v>2.7444487289086942E-2</v>
      </c>
      <c r="H1119" s="82">
        <f t="shared" si="119"/>
        <v>85.396810904650735</v>
      </c>
      <c r="I1119" s="82">
        <f t="shared" si="120"/>
        <v>-0.46655882465073262</v>
      </c>
      <c r="J1119" s="82">
        <f t="shared" si="121"/>
        <v>0.46655882465073262</v>
      </c>
      <c r="K1119" s="82">
        <f t="shared" si="122"/>
        <v>0.21767713685947307</v>
      </c>
      <c r="L1119" s="83">
        <f t="shared" si="123"/>
        <v>5.4934350625882727E-3</v>
      </c>
    </row>
    <row r="1120" spans="4:12" x14ac:dyDescent="0.3">
      <c r="D1120" s="68">
        <v>45085</v>
      </c>
      <c r="E1120" s="87">
        <v>85.578262330000001</v>
      </c>
      <c r="F1120" s="20">
        <f t="shared" si="124"/>
        <v>85.08180971983127</v>
      </c>
      <c r="G1120" s="82">
        <f t="shared" si="125"/>
        <v>-4.0556311928594477E-3</v>
      </c>
      <c r="H1120" s="82">
        <f t="shared" si="119"/>
        <v>85.077754088638414</v>
      </c>
      <c r="I1120" s="82">
        <f t="shared" si="120"/>
        <v>0.50050824136158667</v>
      </c>
      <c r="J1120" s="82">
        <f t="shared" si="121"/>
        <v>0.50050824136158667</v>
      </c>
      <c r="K1120" s="82">
        <f t="shared" si="122"/>
        <v>0.2505084996708683</v>
      </c>
      <c r="L1120" s="83">
        <f t="shared" si="123"/>
        <v>5.8485441014397687E-3</v>
      </c>
    </row>
    <row r="1121" spans="4:12" x14ac:dyDescent="0.3">
      <c r="D1121" s="68">
        <v>45086</v>
      </c>
      <c r="E1121" s="87">
        <v>85.927200319999997</v>
      </c>
      <c r="F1121" s="20">
        <f t="shared" si="124"/>
        <v>85.644805423045725</v>
      </c>
      <c r="G1121" s="82">
        <f t="shared" si="125"/>
        <v>5.264950224787196E-2</v>
      </c>
      <c r="H1121" s="82">
        <f t="shared" si="119"/>
        <v>85.697454925293599</v>
      </c>
      <c r="I1121" s="82">
        <f t="shared" si="120"/>
        <v>0.22974539470639854</v>
      </c>
      <c r="J1121" s="82">
        <f t="shared" si="121"/>
        <v>0.22974539470639854</v>
      </c>
      <c r="K1121" s="82">
        <f t="shared" si="122"/>
        <v>5.2782946388798858E-2</v>
      </c>
      <c r="L1121" s="83">
        <f t="shared" si="123"/>
        <v>2.6737214042911639E-3</v>
      </c>
    </row>
    <row r="1122" spans="4:12" x14ac:dyDescent="0.3">
      <c r="D1122" s="68">
        <v>45089</v>
      </c>
      <c r="E1122" s="87">
        <v>91.171157840000006</v>
      </c>
      <c r="F1122" s="20">
        <f t="shared" si="124"/>
        <v>87.018111425798295</v>
      </c>
      <c r="G1122" s="82">
        <f t="shared" si="125"/>
        <v>0.18471515229834184</v>
      </c>
      <c r="H1122" s="82">
        <f t="shared" si="119"/>
        <v>87.202826578096634</v>
      </c>
      <c r="I1122" s="82">
        <f t="shared" si="120"/>
        <v>3.9683312619033728</v>
      </c>
      <c r="J1122" s="82">
        <f t="shared" si="121"/>
        <v>3.9683312619033728</v>
      </c>
      <c r="K1122" s="82">
        <f t="shared" si="122"/>
        <v>15.747653004199615</v>
      </c>
      <c r="L1122" s="83">
        <f t="shared" si="123"/>
        <v>4.3526169414976168E-2</v>
      </c>
    </row>
    <row r="1123" spans="4:12" x14ac:dyDescent="0.3">
      <c r="D1123" s="68">
        <v>45090</v>
      </c>
      <c r="E1123" s="87">
        <v>93.224884029999998</v>
      </c>
      <c r="F1123" s="20">
        <f t="shared" si="124"/>
        <v>91.729675199838681</v>
      </c>
      <c r="G1123" s="82">
        <f t="shared" si="125"/>
        <v>0.63740001447254624</v>
      </c>
      <c r="H1123" s="82">
        <f t="shared" si="119"/>
        <v>92.367075214311228</v>
      </c>
      <c r="I1123" s="82">
        <f t="shared" si="120"/>
        <v>0.85780881568877021</v>
      </c>
      <c r="J1123" s="82">
        <f t="shared" si="121"/>
        <v>0.85780881568877021</v>
      </c>
      <c r="K1123" s="82">
        <f t="shared" si="122"/>
        <v>0.7358359642733705</v>
      </c>
      <c r="L1123" s="83">
        <f t="shared" si="123"/>
        <v>9.2015004857793677E-3</v>
      </c>
    </row>
    <row r="1124" spans="4:12" x14ac:dyDescent="0.3">
      <c r="D1124" s="68">
        <v>45091</v>
      </c>
      <c r="E1124" s="87">
        <v>94.281646730000006</v>
      </c>
      <c r="F1124" s="20">
        <f t="shared" si="124"/>
        <v>93.946156581578038</v>
      </c>
      <c r="G1124" s="82">
        <f t="shared" si="125"/>
        <v>0.79530815119922738</v>
      </c>
      <c r="H1124" s="82">
        <f t="shared" si="119"/>
        <v>94.74146473277726</v>
      </c>
      <c r="I1124" s="82">
        <f t="shared" si="120"/>
        <v>-0.45981800277725426</v>
      </c>
      <c r="J1124" s="82">
        <f t="shared" si="121"/>
        <v>0.45981800277725426</v>
      </c>
      <c r="K1124" s="82">
        <f t="shared" si="122"/>
        <v>0.21143259567806302</v>
      </c>
      <c r="L1124" s="83">
        <f t="shared" si="123"/>
        <v>4.8770680055479155E-3</v>
      </c>
    </row>
    <row r="1125" spans="4:12" x14ac:dyDescent="0.3">
      <c r="D1125" s="68">
        <v>45092</v>
      </c>
      <c r="E1125" s="87">
        <v>95.517868039999996</v>
      </c>
      <c r="F1125" s="20">
        <f t="shared" si="124"/>
        <v>95.16513751295939</v>
      </c>
      <c r="G1125" s="82">
        <f t="shared" si="125"/>
        <v>0.83767542921743987</v>
      </c>
      <c r="H1125" s="82">
        <f t="shared" si="119"/>
        <v>96.002812942176831</v>
      </c>
      <c r="I1125" s="82">
        <f t="shared" si="120"/>
        <v>-0.48494490217683506</v>
      </c>
      <c r="J1125" s="82">
        <f t="shared" si="121"/>
        <v>0.48494490217683506</v>
      </c>
      <c r="K1125" s="82">
        <f t="shared" si="122"/>
        <v>0.23517155814730012</v>
      </c>
      <c r="L1125" s="83">
        <f t="shared" si="123"/>
        <v>5.077007183344532E-3</v>
      </c>
    </row>
    <row r="1126" spans="4:12" x14ac:dyDescent="0.3">
      <c r="D1126" s="68">
        <v>45093</v>
      </c>
      <c r="E1126" s="87">
        <v>94.889785770000003</v>
      </c>
      <c r="F1126" s="20">
        <f t="shared" si="124"/>
        <v>96.062391929373945</v>
      </c>
      <c r="G1126" s="82">
        <f t="shared" si="125"/>
        <v>0.8436333279371514</v>
      </c>
      <c r="H1126" s="82">
        <f t="shared" si="119"/>
        <v>96.9060252573111</v>
      </c>
      <c r="I1126" s="82">
        <f t="shared" si="120"/>
        <v>-2.0162394873110969</v>
      </c>
      <c r="J1126" s="82">
        <f t="shared" si="121"/>
        <v>2.0162394873110969</v>
      </c>
      <c r="K1126" s="82">
        <f t="shared" si="122"/>
        <v>4.065221670192515</v>
      </c>
      <c r="L1126" s="83">
        <f t="shared" si="123"/>
        <v>2.1248224674025384E-2</v>
      </c>
    </row>
    <row r="1127" spans="4:12" x14ac:dyDescent="0.3">
      <c r="D1127" s="68">
        <v>45097</v>
      </c>
      <c r="E1127" s="87">
        <v>93.89283752</v>
      </c>
      <c r="F1127" s="20">
        <f t="shared" si="124"/>
        <v>95.365302782349744</v>
      </c>
      <c r="G1127" s="82">
        <f t="shared" si="125"/>
        <v>0.68956108044101616</v>
      </c>
      <c r="H1127" s="82">
        <f t="shared" si="119"/>
        <v>96.054863862790754</v>
      </c>
      <c r="I1127" s="82">
        <f t="shared" si="120"/>
        <v>-2.1620263427907531</v>
      </c>
      <c r="J1127" s="82">
        <f t="shared" si="121"/>
        <v>2.1620263427907531</v>
      </c>
      <c r="K1127" s="82">
        <f t="shared" si="122"/>
        <v>4.6743579069211592</v>
      </c>
      <c r="L1127" s="83">
        <f t="shared" si="123"/>
        <v>2.302653109541207E-2</v>
      </c>
    </row>
    <row r="1128" spans="4:12" x14ac:dyDescent="0.3">
      <c r="D1128" s="68">
        <v>45098</v>
      </c>
      <c r="E1128" s="87">
        <v>97.083076480000003</v>
      </c>
      <c r="F1128" s="20">
        <f t="shared" si="124"/>
        <v>95.082534176352809</v>
      </c>
      <c r="G1128" s="82">
        <f t="shared" si="125"/>
        <v>0.59232811179722111</v>
      </c>
      <c r="H1128" s="82">
        <f t="shared" si="119"/>
        <v>95.674862288150024</v>
      </c>
      <c r="I1128" s="82">
        <f t="shared" si="120"/>
        <v>1.4082141918499786</v>
      </c>
      <c r="J1128" s="82">
        <f t="shared" si="121"/>
        <v>1.4082141918499786</v>
      </c>
      <c r="K1128" s="82">
        <f t="shared" si="122"/>
        <v>1.9830672101276885</v>
      </c>
      <c r="L1128" s="83">
        <f t="shared" si="123"/>
        <v>1.4505248936358992E-2</v>
      </c>
    </row>
    <row r="1129" spans="4:12" x14ac:dyDescent="0.3">
      <c r="D1129" s="68">
        <v>45099</v>
      </c>
      <c r="E1129" s="87">
        <v>99.057044980000001</v>
      </c>
      <c r="F1129" s="20">
        <f t="shared" si="124"/>
        <v>97.951732669437774</v>
      </c>
      <c r="G1129" s="82">
        <f t="shared" si="125"/>
        <v>0.82001514992599556</v>
      </c>
      <c r="H1129" s="82">
        <f t="shared" si="119"/>
        <v>98.771747819363767</v>
      </c>
      <c r="I1129" s="82">
        <f t="shared" si="120"/>
        <v>0.28529716063623312</v>
      </c>
      <c r="J1129" s="82">
        <f t="shared" si="121"/>
        <v>0.28529716063623312</v>
      </c>
      <c r="K1129" s="82">
        <f t="shared" si="122"/>
        <v>8.13944698670966E-2</v>
      </c>
      <c r="L1129" s="83">
        <f t="shared" si="123"/>
        <v>2.8801299361780447E-3</v>
      </c>
    </row>
    <row r="1130" spans="4:12" x14ac:dyDescent="0.3">
      <c r="D1130" s="68">
        <v>45100</v>
      </c>
      <c r="E1130" s="87">
        <v>96.265579220000006</v>
      </c>
      <c r="F1130" s="20">
        <f t="shared" si="124"/>
        <v>99.154763947940808</v>
      </c>
      <c r="G1130" s="82">
        <f t="shared" si="125"/>
        <v>0.85831676278369939</v>
      </c>
      <c r="H1130" s="82">
        <f t="shared" si="119"/>
        <v>100.01308071072451</v>
      </c>
      <c r="I1130" s="82">
        <f t="shared" si="120"/>
        <v>-3.7475014907245026</v>
      </c>
      <c r="J1130" s="82">
        <f t="shared" si="121"/>
        <v>3.7475014907245026</v>
      </c>
      <c r="K1130" s="82">
        <f t="shared" si="122"/>
        <v>14.043767422982368</v>
      </c>
      <c r="L1130" s="83">
        <f t="shared" si="123"/>
        <v>3.8928779332020338E-2</v>
      </c>
    </row>
    <row r="1131" spans="4:12" x14ac:dyDescent="0.3">
      <c r="D1131" s="68">
        <v>45103</v>
      </c>
      <c r="E1131" s="87">
        <v>96.30545807</v>
      </c>
      <c r="F1131" s="20">
        <f t="shared" si="124"/>
        <v>96.960208400226975</v>
      </c>
      <c r="G1131" s="82">
        <f t="shared" si="125"/>
        <v>0.5530295317339462</v>
      </c>
      <c r="H1131" s="82">
        <f t="shared" si="119"/>
        <v>97.513237931960916</v>
      </c>
      <c r="I1131" s="82">
        <f t="shared" si="120"/>
        <v>-1.2077798619609155</v>
      </c>
      <c r="J1131" s="82">
        <f t="shared" si="121"/>
        <v>1.2077798619609155</v>
      </c>
      <c r="K1131" s="82">
        <f t="shared" si="122"/>
        <v>1.4587321949583281</v>
      </c>
      <c r="L1131" s="83">
        <f t="shared" si="123"/>
        <v>1.2541136153290874E-2</v>
      </c>
    </row>
    <row r="1132" spans="4:12" x14ac:dyDescent="0.3">
      <c r="D1132" s="68">
        <v>45104</v>
      </c>
      <c r="E1132" s="87">
        <v>95.358360289999993</v>
      </c>
      <c r="F1132" s="20">
        <f t="shared" si="124"/>
        <v>96.55846213938716</v>
      </c>
      <c r="G1132" s="82">
        <f t="shared" si="125"/>
        <v>0.4575519524765701</v>
      </c>
      <c r="H1132" s="82">
        <f t="shared" si="119"/>
        <v>97.016014091863724</v>
      </c>
      <c r="I1132" s="82">
        <f t="shared" si="120"/>
        <v>-1.6576538018637308</v>
      </c>
      <c r="J1132" s="82">
        <f t="shared" si="121"/>
        <v>1.6576538018637308</v>
      </c>
      <c r="K1132" s="82">
        <f t="shared" si="122"/>
        <v>2.747816126833281</v>
      </c>
      <c r="L1132" s="83">
        <f t="shared" si="123"/>
        <v>1.7383413439813155E-2</v>
      </c>
    </row>
    <row r="1133" spans="4:12" x14ac:dyDescent="0.3">
      <c r="D1133" s="68">
        <v>45105</v>
      </c>
      <c r="E1133" s="87">
        <v>93.862930300000002</v>
      </c>
      <c r="F1133" s="20">
        <f t="shared" si="124"/>
        <v>95.42531585398126</v>
      </c>
      <c r="G1133" s="82">
        <f t="shared" si="125"/>
        <v>0.29848212868832313</v>
      </c>
      <c r="H1133" s="82">
        <f t="shared" si="119"/>
        <v>95.723797982669581</v>
      </c>
      <c r="I1133" s="82">
        <f t="shared" si="120"/>
        <v>-1.8608676826695785</v>
      </c>
      <c r="J1133" s="82">
        <f t="shared" si="121"/>
        <v>1.8608676826695785</v>
      </c>
      <c r="K1133" s="82">
        <f t="shared" si="122"/>
        <v>3.4628285324040471</v>
      </c>
      <c r="L1133" s="83">
        <f t="shared" si="123"/>
        <v>1.9825373837381449E-2</v>
      </c>
    </row>
    <row r="1134" spans="4:12" x14ac:dyDescent="0.3">
      <c r="D1134" s="68">
        <v>45106</v>
      </c>
      <c r="E1134" s="87">
        <v>94.092224119999997</v>
      </c>
      <c r="F1134" s="20">
        <f t="shared" si="124"/>
        <v>94.147574766950655</v>
      </c>
      <c r="G1134" s="82">
        <f t="shared" si="125"/>
        <v>0.14085980711643023</v>
      </c>
      <c r="H1134" s="82">
        <f t="shared" si="119"/>
        <v>94.288434574067082</v>
      </c>
      <c r="I1134" s="82">
        <f t="shared" si="120"/>
        <v>-0.19621045406708504</v>
      </c>
      <c r="J1134" s="82">
        <f t="shared" si="121"/>
        <v>0.19621045406708504</v>
      </c>
      <c r="K1134" s="82">
        <f t="shared" si="122"/>
        <v>3.8498542285211684E-2</v>
      </c>
      <c r="L1134" s="83">
        <f t="shared" si="123"/>
        <v>2.085299352865218E-3</v>
      </c>
    </row>
    <row r="1135" spans="4:12" x14ac:dyDescent="0.3">
      <c r="D1135" s="68">
        <v>45107</v>
      </c>
      <c r="E1135" s="87">
        <v>97.043197629999995</v>
      </c>
      <c r="F1135" s="20">
        <f t="shared" si="124"/>
        <v>94.795106667693148</v>
      </c>
      <c r="G1135" s="82">
        <f t="shared" si="125"/>
        <v>0.1915270164790365</v>
      </c>
      <c r="H1135" s="82">
        <f t="shared" si="119"/>
        <v>94.98663368417219</v>
      </c>
      <c r="I1135" s="82">
        <f t="shared" si="120"/>
        <v>2.0565639458278042</v>
      </c>
      <c r="J1135" s="82">
        <f t="shared" si="121"/>
        <v>2.0565639458278042</v>
      </c>
      <c r="K1135" s="82">
        <f t="shared" si="122"/>
        <v>4.2294552632788278</v>
      </c>
      <c r="L1135" s="83">
        <f t="shared" si="123"/>
        <v>2.1192252481919832E-2</v>
      </c>
    </row>
    <row r="1136" spans="4:12" x14ac:dyDescent="0.3">
      <c r="D1136" s="68">
        <v>45110</v>
      </c>
      <c r="E1136" s="87">
        <v>96.514816280000005</v>
      </c>
      <c r="F1136" s="20">
        <f t="shared" si="124"/>
        <v>97.090742973183239</v>
      </c>
      <c r="G1136" s="82">
        <f t="shared" si="125"/>
        <v>0.40193794538014205</v>
      </c>
      <c r="H1136" s="82">
        <f t="shared" si="119"/>
        <v>97.49268091856338</v>
      </c>
      <c r="I1136" s="82">
        <f t="shared" si="120"/>
        <v>-0.97786463856337491</v>
      </c>
      <c r="J1136" s="82">
        <f t="shared" si="121"/>
        <v>0.97786463856337491</v>
      </c>
      <c r="K1136" s="82">
        <f t="shared" si="122"/>
        <v>0.95621925135267982</v>
      </c>
      <c r="L1136" s="83">
        <f t="shared" si="123"/>
        <v>1.0131756721439358E-2</v>
      </c>
    </row>
    <row r="1137" spans="4:12" x14ac:dyDescent="0.3">
      <c r="D1137" s="68">
        <v>45112</v>
      </c>
      <c r="E1137" s="87">
        <v>94.550819399999995</v>
      </c>
      <c r="F1137" s="20">
        <f t="shared" si="124"/>
        <v>96.443567260304121</v>
      </c>
      <c r="G1137" s="82">
        <f t="shared" si="125"/>
        <v>0.29702657955421602</v>
      </c>
      <c r="H1137" s="82">
        <f t="shared" si="119"/>
        <v>96.740593839858334</v>
      </c>
      <c r="I1137" s="82">
        <f t="shared" si="120"/>
        <v>-2.1897744398583399</v>
      </c>
      <c r="J1137" s="82">
        <f t="shared" si="121"/>
        <v>2.1897744398583399</v>
      </c>
      <c r="K1137" s="82">
        <f t="shared" si="122"/>
        <v>4.7951120974569061</v>
      </c>
      <c r="L1137" s="83">
        <f t="shared" si="123"/>
        <v>2.3159761636696509E-2</v>
      </c>
    </row>
    <row r="1138" spans="4:12" x14ac:dyDescent="0.3">
      <c r="D1138" s="68">
        <v>45113</v>
      </c>
      <c r="E1138" s="87">
        <v>89.815307619999999</v>
      </c>
      <c r="F1138" s="20">
        <f t="shared" si="124"/>
        <v>93.841338307643369</v>
      </c>
      <c r="G1138" s="82">
        <f t="shared" si="125"/>
        <v>7.1010263327191958E-3</v>
      </c>
      <c r="H1138" s="82">
        <f t="shared" si="119"/>
        <v>93.848439333976089</v>
      </c>
      <c r="I1138" s="82">
        <f t="shared" si="120"/>
        <v>-4.0331317139760898</v>
      </c>
      <c r="J1138" s="82">
        <f t="shared" si="121"/>
        <v>4.0331317139760898</v>
      </c>
      <c r="K1138" s="82">
        <f t="shared" si="122"/>
        <v>16.266151422279712</v>
      </c>
      <c r="L1138" s="83">
        <f t="shared" si="123"/>
        <v>4.4904725272888732E-2</v>
      </c>
    </row>
    <row r="1139" spans="4:12" x14ac:dyDescent="0.3">
      <c r="D1139" s="68">
        <v>45114</v>
      </c>
      <c r="E1139" s="87">
        <v>91.14125061</v>
      </c>
      <c r="F1139" s="20">
        <f t="shared" si="124"/>
        <v>90.086177039066186</v>
      </c>
      <c r="G1139" s="82">
        <f t="shared" si="125"/>
        <v>-0.36912520315827102</v>
      </c>
      <c r="H1139" s="82">
        <f t="shared" si="119"/>
        <v>89.71705183590791</v>
      </c>
      <c r="I1139" s="82">
        <f t="shared" si="120"/>
        <v>1.4241987740920905</v>
      </c>
      <c r="J1139" s="82">
        <f t="shared" si="121"/>
        <v>1.4241987740920905</v>
      </c>
      <c r="K1139" s="82">
        <f t="shared" si="122"/>
        <v>2.0283421481254136</v>
      </c>
      <c r="L1139" s="83">
        <f t="shared" si="123"/>
        <v>1.5626280795578942E-2</v>
      </c>
    </row>
    <row r="1140" spans="4:12" x14ac:dyDescent="0.3">
      <c r="D1140" s="68">
        <v>45117</v>
      </c>
      <c r="E1140" s="87">
        <v>91.918869020000002</v>
      </c>
      <c r="F1140" s="20">
        <f t="shared" si="124"/>
        <v>91.00147412947338</v>
      </c>
      <c r="G1140" s="82">
        <f t="shared" si="125"/>
        <v>-0.24068297380172457</v>
      </c>
      <c r="H1140" s="82">
        <f t="shared" si="119"/>
        <v>90.760791155671654</v>
      </c>
      <c r="I1140" s="82">
        <f t="shared" si="120"/>
        <v>1.158077864328348</v>
      </c>
      <c r="J1140" s="82">
        <f t="shared" si="121"/>
        <v>1.158077864328348</v>
      </c>
      <c r="K1140" s="82">
        <f t="shared" si="122"/>
        <v>1.3411443398473077</v>
      </c>
      <c r="L1140" s="83">
        <f t="shared" si="123"/>
        <v>1.2598913331672627E-2</v>
      </c>
    </row>
    <row r="1141" spans="4:12" x14ac:dyDescent="0.3">
      <c r="D1141" s="68">
        <v>45118</v>
      </c>
      <c r="E1141" s="87">
        <v>94.431190490000006</v>
      </c>
      <c r="F1141" s="20">
        <f t="shared" si="124"/>
        <v>92.228786934958634</v>
      </c>
      <c r="G1141" s="82">
        <f t="shared" si="125"/>
        <v>-9.3883395873026604E-2</v>
      </c>
      <c r="H1141" s="82">
        <f t="shared" si="119"/>
        <v>92.134903539085613</v>
      </c>
      <c r="I1141" s="82">
        <f t="shared" si="120"/>
        <v>2.2962869509143928</v>
      </c>
      <c r="J1141" s="82">
        <f t="shared" si="121"/>
        <v>2.2962869509143928</v>
      </c>
      <c r="K1141" s="82">
        <f t="shared" si="122"/>
        <v>5.2729337609397193</v>
      </c>
      <c r="L1141" s="83">
        <f t="shared" si="123"/>
        <v>2.4317039094805894E-2</v>
      </c>
    </row>
    <row r="1142" spans="4:12" x14ac:dyDescent="0.3">
      <c r="D1142" s="68">
        <v>45119</v>
      </c>
      <c r="E1142" s="87">
        <v>96.514816280000005</v>
      </c>
      <c r="F1142" s="20">
        <f t="shared" si="124"/>
        <v>94.772808931301583</v>
      </c>
      <c r="G1142" s="82">
        <f t="shared" si="125"/>
        <v>0.16990714334857088</v>
      </c>
      <c r="H1142" s="82">
        <f t="shared" si="119"/>
        <v>94.94271607465015</v>
      </c>
      <c r="I1142" s="82">
        <f t="shared" si="120"/>
        <v>1.5721002053498552</v>
      </c>
      <c r="J1142" s="82">
        <f t="shared" si="121"/>
        <v>1.5721002053498552</v>
      </c>
      <c r="K1142" s="82">
        <f t="shared" si="122"/>
        <v>2.4714990556610568</v>
      </c>
      <c r="L1142" s="83">
        <f t="shared" si="123"/>
        <v>1.6288692927612494E-2</v>
      </c>
    </row>
    <row r="1143" spans="4:12" x14ac:dyDescent="0.3">
      <c r="D1143" s="68">
        <v>45120</v>
      </c>
      <c r="E1143" s="87">
        <v>97.392135620000005</v>
      </c>
      <c r="F1143" s="20">
        <f t="shared" si="124"/>
        <v>96.826205862678876</v>
      </c>
      <c r="G1143" s="82">
        <f t="shared" si="125"/>
        <v>0.35825612215144309</v>
      </c>
      <c r="H1143" s="82">
        <f t="shared" si="119"/>
        <v>97.184461984830321</v>
      </c>
      <c r="I1143" s="82">
        <f t="shared" si="120"/>
        <v>0.20767363516968373</v>
      </c>
      <c r="J1143" s="82">
        <f t="shared" si="121"/>
        <v>0.20767363516968373</v>
      </c>
      <c r="K1143" s="82">
        <f t="shared" si="122"/>
        <v>4.3128338744590898E-2</v>
      </c>
      <c r="L1143" s="83">
        <f t="shared" si="123"/>
        <v>2.1323450178767495E-3</v>
      </c>
    </row>
    <row r="1144" spans="4:12" x14ac:dyDescent="0.3">
      <c r="D1144" s="68">
        <v>45121</v>
      </c>
      <c r="E1144" s="87">
        <v>96.714210510000001</v>
      </c>
      <c r="F1144" s="20">
        <f t="shared" si="124"/>
        <v>97.543155495721166</v>
      </c>
      <c r="G1144" s="82">
        <f t="shared" si="125"/>
        <v>0.39412547324052782</v>
      </c>
      <c r="H1144" s="82">
        <f t="shared" si="119"/>
        <v>97.937280968961687</v>
      </c>
      <c r="I1144" s="82">
        <f t="shared" si="120"/>
        <v>-1.2230704589616863</v>
      </c>
      <c r="J1144" s="82">
        <f t="shared" si="121"/>
        <v>1.2230704589616863</v>
      </c>
      <c r="K1144" s="82">
        <f t="shared" si="122"/>
        <v>1.49590134758475</v>
      </c>
      <c r="L1144" s="83">
        <f t="shared" si="123"/>
        <v>1.2646233190677021E-2</v>
      </c>
    </row>
    <row r="1145" spans="4:12" x14ac:dyDescent="0.3">
      <c r="D1145" s="68">
        <v>45124</v>
      </c>
      <c r="E1145" s="87">
        <v>96.903625489999996</v>
      </c>
      <c r="F1145" s="20">
        <f t="shared" si="124"/>
        <v>97.06739388459242</v>
      </c>
      <c r="G1145" s="82">
        <f t="shared" si="125"/>
        <v>0.30713676480360047</v>
      </c>
      <c r="H1145" s="82">
        <f t="shared" si="119"/>
        <v>97.374530649396021</v>
      </c>
      <c r="I1145" s="82">
        <f t="shared" si="120"/>
        <v>-0.4709051593960254</v>
      </c>
      <c r="J1145" s="82">
        <f t="shared" si="121"/>
        <v>0.4709051593960254</v>
      </c>
      <c r="K1145" s="82">
        <f t="shared" si="122"/>
        <v>0.22175166914579608</v>
      </c>
      <c r="L1145" s="83">
        <f t="shared" si="123"/>
        <v>4.8595205495652032E-3</v>
      </c>
    </row>
    <row r="1146" spans="4:12" x14ac:dyDescent="0.3">
      <c r="D1146" s="68">
        <v>45125</v>
      </c>
      <c r="E1146" s="87">
        <v>97.053169249999996</v>
      </c>
      <c r="F1146" s="20">
        <f t="shared" si="124"/>
        <v>97.179243653842875</v>
      </c>
      <c r="G1146" s="82">
        <f t="shared" si="125"/>
        <v>0.28760806524828592</v>
      </c>
      <c r="H1146" s="82">
        <f t="shared" si="119"/>
        <v>97.466851719091167</v>
      </c>
      <c r="I1146" s="82">
        <f t="shared" si="120"/>
        <v>-0.4136824690911709</v>
      </c>
      <c r="J1146" s="82">
        <f t="shared" si="121"/>
        <v>0.4136824690911709</v>
      </c>
      <c r="K1146" s="82">
        <f t="shared" si="122"/>
        <v>0.17113318523336757</v>
      </c>
      <c r="L1146" s="83">
        <f t="shared" si="123"/>
        <v>4.2624313279823259E-3</v>
      </c>
    </row>
    <row r="1147" spans="4:12" x14ac:dyDescent="0.3">
      <c r="D1147" s="68">
        <v>45126</v>
      </c>
      <c r="E1147" s="87">
        <v>96.285522459999996</v>
      </c>
      <c r="F1147" s="20">
        <f t="shared" si="124"/>
        <v>97.12972634419863</v>
      </c>
      <c r="G1147" s="82">
        <f t="shared" si="125"/>
        <v>0.2538955277590329</v>
      </c>
      <c r="H1147" s="82">
        <f t="shared" si="119"/>
        <v>97.383621871957658</v>
      </c>
      <c r="I1147" s="82">
        <f t="shared" si="120"/>
        <v>-1.0980994119576621</v>
      </c>
      <c r="J1147" s="82">
        <f t="shared" si="121"/>
        <v>1.0980994119576621</v>
      </c>
      <c r="K1147" s="82">
        <f t="shared" si="122"/>
        <v>1.2058223185417634</v>
      </c>
      <c r="L1147" s="83">
        <f t="shared" si="123"/>
        <v>1.1404616020169043E-2</v>
      </c>
    </row>
    <row r="1148" spans="4:12" x14ac:dyDescent="0.3">
      <c r="D1148" s="68">
        <v>45127</v>
      </c>
      <c r="E1148" s="87">
        <v>94.520912170000003</v>
      </c>
      <c r="F1148" s="20">
        <f t="shared" si="124"/>
        <v>96.135716824207236</v>
      </c>
      <c r="G1148" s="82">
        <f t="shared" si="125"/>
        <v>0.12910502298399018</v>
      </c>
      <c r="H1148" s="82">
        <f t="shared" si="119"/>
        <v>96.264821847191229</v>
      </c>
      <c r="I1148" s="82">
        <f t="shared" si="120"/>
        <v>-1.7439096771912261</v>
      </c>
      <c r="J1148" s="82">
        <f t="shared" si="121"/>
        <v>1.7439096771912261</v>
      </c>
      <c r="K1148" s="82">
        <f t="shared" si="122"/>
        <v>3.0412209622012067</v>
      </c>
      <c r="L1148" s="83">
        <f t="shared" si="123"/>
        <v>1.8449987808567995E-2</v>
      </c>
    </row>
    <row r="1149" spans="4:12" x14ac:dyDescent="0.3">
      <c r="D1149" s="68">
        <v>45128</v>
      </c>
      <c r="E1149" s="87">
        <v>95.6474762</v>
      </c>
      <c r="F1149" s="20">
        <f t="shared" si="124"/>
        <v>94.849508994387193</v>
      </c>
      <c r="G1149" s="82">
        <f t="shared" si="125"/>
        <v>-1.2426262296413138E-2</v>
      </c>
      <c r="H1149" s="82">
        <f t="shared" si="119"/>
        <v>94.837082732090778</v>
      </c>
      <c r="I1149" s="82">
        <f t="shared" si="120"/>
        <v>0.81039346790922195</v>
      </c>
      <c r="J1149" s="82">
        <f t="shared" si="121"/>
        <v>0.81039346790922195</v>
      </c>
      <c r="K1149" s="82">
        <f t="shared" si="122"/>
        <v>0.65673757282993517</v>
      </c>
      <c r="L1149" s="83">
        <f t="shared" si="123"/>
        <v>8.4727114619802379E-3</v>
      </c>
    </row>
    <row r="1150" spans="4:12" x14ac:dyDescent="0.3">
      <c r="D1150" s="68">
        <v>45131</v>
      </c>
      <c r="E1150" s="87">
        <v>97.99031067</v>
      </c>
      <c r="F1150" s="20">
        <f t="shared" si="124"/>
        <v>96.10610208416287</v>
      </c>
      <c r="G1150" s="82">
        <f t="shared" si="125"/>
        <v>0.1144756729107959</v>
      </c>
      <c r="H1150" s="82">
        <f t="shared" si="119"/>
        <v>96.22057775707367</v>
      </c>
      <c r="I1150" s="82">
        <f t="shared" si="120"/>
        <v>1.7697329129263295</v>
      </c>
      <c r="J1150" s="82">
        <f t="shared" si="121"/>
        <v>1.7697329129263295</v>
      </c>
      <c r="K1150" s="82">
        <f t="shared" si="122"/>
        <v>3.1319545830947115</v>
      </c>
      <c r="L1150" s="83">
        <f t="shared" si="123"/>
        <v>1.8060284744746073E-2</v>
      </c>
    </row>
    <row r="1151" spans="4:12" x14ac:dyDescent="0.3">
      <c r="D1151" s="68">
        <v>45132</v>
      </c>
      <c r="E1151" s="87">
        <v>99.455825809999993</v>
      </c>
      <c r="F1151" s="20">
        <f t="shared" si="124"/>
        <v>98.374994236328632</v>
      </c>
      <c r="G1151" s="82">
        <f t="shared" si="125"/>
        <v>0.32991732083629255</v>
      </c>
      <c r="H1151" s="82">
        <f t="shared" si="119"/>
        <v>98.70491155716492</v>
      </c>
      <c r="I1151" s="82">
        <f t="shared" si="120"/>
        <v>0.75091425283507363</v>
      </c>
      <c r="J1151" s="82">
        <f t="shared" si="121"/>
        <v>0.75091425283507363</v>
      </c>
      <c r="K1151" s="82">
        <f t="shared" si="122"/>
        <v>0.56387221511085683</v>
      </c>
      <c r="L1151" s="83">
        <f t="shared" si="123"/>
        <v>7.550228925448944E-3</v>
      </c>
    </row>
    <row r="1152" spans="4:12" x14ac:dyDescent="0.3">
      <c r="D1152" s="68">
        <v>45133</v>
      </c>
      <c r="E1152" s="87">
        <v>98.349212649999998</v>
      </c>
      <c r="F1152" s="20">
        <f t="shared" si="124"/>
        <v>99.498437034669024</v>
      </c>
      <c r="G1152" s="82">
        <f t="shared" si="125"/>
        <v>0.40926986858670245</v>
      </c>
      <c r="H1152" s="82">
        <f t="shared" si="119"/>
        <v>99.907706903255729</v>
      </c>
      <c r="I1152" s="82">
        <f t="shared" si="120"/>
        <v>-1.5584942532557307</v>
      </c>
      <c r="J1152" s="82">
        <f t="shared" si="121"/>
        <v>1.5584942532557307</v>
      </c>
      <c r="K1152" s="82">
        <f t="shared" si="122"/>
        <v>2.4289043374311374</v>
      </c>
      <c r="L1152" s="83">
        <f t="shared" si="123"/>
        <v>1.584653512989492E-2</v>
      </c>
    </row>
    <row r="1153" spans="4:12" x14ac:dyDescent="0.3">
      <c r="D1153" s="68">
        <v>45134</v>
      </c>
      <c r="E1153" s="87">
        <v>98.817779540000004</v>
      </c>
      <c r="F1153" s="20">
        <f t="shared" si="124"/>
        <v>98.770341922869363</v>
      </c>
      <c r="G1153" s="82">
        <f t="shared" si="125"/>
        <v>0.29553337054806611</v>
      </c>
      <c r="H1153" s="82">
        <f t="shared" ref="H1153:H1216" si="126">F1153+G1153</f>
        <v>99.065875293417434</v>
      </c>
      <c r="I1153" s="82">
        <f t="shared" si="120"/>
        <v>-0.24809575341743084</v>
      </c>
      <c r="J1153" s="82">
        <f t="shared" si="121"/>
        <v>0.24809575341743084</v>
      </c>
      <c r="K1153" s="82">
        <f t="shared" si="122"/>
        <v>6.1551502863762646E-2</v>
      </c>
      <c r="L1153" s="83">
        <f t="shared" si="123"/>
        <v>2.5106388199808241E-3</v>
      </c>
    </row>
    <row r="1154" spans="4:12" x14ac:dyDescent="0.3">
      <c r="D1154" s="68">
        <v>45135</v>
      </c>
      <c r="E1154" s="87">
        <v>101.519516</v>
      </c>
      <c r="F1154" s="20">
        <f t="shared" si="124"/>
        <v>99.594553528438468</v>
      </c>
      <c r="G1154" s="82">
        <f t="shared" si="125"/>
        <v>0.34840119405016989</v>
      </c>
      <c r="H1154" s="82">
        <f t="shared" si="126"/>
        <v>99.942954722488636</v>
      </c>
      <c r="I1154" s="82">
        <f t="shared" si="120"/>
        <v>1.5765612775113595</v>
      </c>
      <c r="J1154" s="82">
        <f t="shared" si="121"/>
        <v>1.5765612775113595</v>
      </c>
      <c r="K1154" s="82">
        <f t="shared" si="122"/>
        <v>2.48554546174825</v>
      </c>
      <c r="L1154" s="83">
        <f t="shared" si="123"/>
        <v>1.5529637449329049E-2</v>
      </c>
    </row>
    <row r="1155" spans="4:12" x14ac:dyDescent="0.3">
      <c r="D1155" s="68">
        <v>45138</v>
      </c>
      <c r="E1155" s="87">
        <v>100.911377</v>
      </c>
      <c r="F1155" s="20">
        <f t="shared" si="124"/>
        <v>101.67660915524013</v>
      </c>
      <c r="G1155" s="82">
        <f t="shared" si="125"/>
        <v>0.52176663732531914</v>
      </c>
      <c r="H1155" s="82">
        <f t="shared" si="126"/>
        <v>102.19837579256544</v>
      </c>
      <c r="I1155" s="82">
        <f t="shared" si="120"/>
        <v>-1.2869987925654414</v>
      </c>
      <c r="J1155" s="82">
        <f t="shared" si="121"/>
        <v>1.2869987925654414</v>
      </c>
      <c r="K1155" s="82">
        <f t="shared" si="122"/>
        <v>1.656365892064904</v>
      </c>
      <c r="L1155" s="83">
        <f t="shared" si="123"/>
        <v>1.2753753152783173E-2</v>
      </c>
    </row>
    <row r="1156" spans="4:12" x14ac:dyDescent="0.3">
      <c r="D1156" s="68">
        <v>45139</v>
      </c>
      <c r="E1156" s="87">
        <v>99.874542239999997</v>
      </c>
      <c r="F1156" s="20">
        <f t="shared" si="124"/>
        <v>101.12142335786027</v>
      </c>
      <c r="G1156" s="82">
        <f t="shared" si="125"/>
        <v>0.41407139385480091</v>
      </c>
      <c r="H1156" s="82">
        <f t="shared" si="126"/>
        <v>101.53549475171506</v>
      </c>
      <c r="I1156" s="82">
        <f t="shared" ref="I1156:I1219" si="127">E1156-H1156</f>
        <v>-1.6609525117150667</v>
      </c>
      <c r="J1156" s="82">
        <f t="shared" ref="J1156:J1219" si="128">ABS(I1156)</f>
        <v>1.6609525117150667</v>
      </c>
      <c r="K1156" s="82">
        <f t="shared" ref="K1156:K1219" si="129">I1156^2</f>
        <v>2.7587632461725891</v>
      </c>
      <c r="L1156" s="83">
        <f t="shared" ref="L1156:L1219" si="130">J1156/E1156</f>
        <v>1.6630389230959112E-2</v>
      </c>
    </row>
    <row r="1157" spans="4:12" x14ac:dyDescent="0.3">
      <c r="D1157" s="68">
        <v>45140</v>
      </c>
      <c r="E1157" s="87">
        <v>97.571586609999997</v>
      </c>
      <c r="F1157" s="20">
        <f t="shared" ref="F1157:F1220" si="131">alpha*(E1157)+(1-alpha)*(E1156+G1156)</f>
        <v>99.745208229083843</v>
      </c>
      <c r="G1157" s="82">
        <f t="shared" ref="G1157:G1220" si="132">beta*(F1157-F1156)+(1-beta)*G1156</f>
        <v>0.23504274159167857</v>
      </c>
      <c r="H1157" s="82">
        <f t="shared" si="126"/>
        <v>99.980250970675527</v>
      </c>
      <c r="I1157" s="82">
        <f t="shared" si="127"/>
        <v>-2.4086643606755302</v>
      </c>
      <c r="J1157" s="82">
        <f t="shared" si="128"/>
        <v>2.4086643606755302</v>
      </c>
      <c r="K1157" s="82">
        <f t="shared" si="129"/>
        <v>5.8016640023884607</v>
      </c>
      <c r="L1157" s="83">
        <f t="shared" si="130"/>
        <v>2.4686124766046071E-2</v>
      </c>
    </row>
    <row r="1158" spans="4:12" x14ac:dyDescent="0.3">
      <c r="D1158" s="68">
        <v>45141</v>
      </c>
      <c r="E1158" s="87">
        <v>98.109947199999993</v>
      </c>
      <c r="F1158" s="20">
        <f t="shared" si="131"/>
        <v>97.867292921273361</v>
      </c>
      <c r="G1158" s="82">
        <f t="shared" si="132"/>
        <v>2.3746936651462436E-2</v>
      </c>
      <c r="H1158" s="82">
        <f t="shared" si="126"/>
        <v>97.891039857924824</v>
      </c>
      <c r="I1158" s="82">
        <f t="shared" si="127"/>
        <v>0.21890734207516971</v>
      </c>
      <c r="J1158" s="82">
        <f t="shared" si="128"/>
        <v>0.21890734207516971</v>
      </c>
      <c r="K1158" s="82">
        <f t="shared" si="129"/>
        <v>4.7920424414415366E-2</v>
      </c>
      <c r="L1158" s="83">
        <f t="shared" si="130"/>
        <v>2.2312451318409203E-3</v>
      </c>
    </row>
    <row r="1159" spans="4:12" x14ac:dyDescent="0.3">
      <c r="D1159" s="68">
        <v>45142</v>
      </c>
      <c r="E1159" s="87">
        <v>98.568542480000005</v>
      </c>
      <c r="F1159" s="20">
        <f t="shared" si="131"/>
        <v>98.22066380532118</v>
      </c>
      <c r="G1159" s="82">
        <f t="shared" si="132"/>
        <v>5.6709331391098169E-2</v>
      </c>
      <c r="H1159" s="82">
        <f t="shared" si="126"/>
        <v>98.277373136712285</v>
      </c>
      <c r="I1159" s="82">
        <f t="shared" si="127"/>
        <v>0.29116934328772004</v>
      </c>
      <c r="J1159" s="82">
        <f t="shared" si="128"/>
        <v>0.29116934328772004</v>
      </c>
      <c r="K1159" s="82">
        <f t="shared" si="129"/>
        <v>8.4779586470602158E-2</v>
      </c>
      <c r="L1159" s="83">
        <f t="shared" si="130"/>
        <v>2.9539783785156363E-3</v>
      </c>
    </row>
    <row r="1160" spans="4:12" x14ac:dyDescent="0.3">
      <c r="D1160" s="68">
        <v>45145</v>
      </c>
      <c r="E1160" s="87">
        <v>98.728050229999994</v>
      </c>
      <c r="F1160" s="20">
        <f t="shared" si="131"/>
        <v>98.645811495112895</v>
      </c>
      <c r="G1160" s="82">
        <f t="shared" si="132"/>
        <v>9.3553167231159792E-2</v>
      </c>
      <c r="H1160" s="82">
        <f t="shared" si="126"/>
        <v>98.739364662344059</v>
      </c>
      <c r="I1160" s="82">
        <f t="shared" si="127"/>
        <v>-1.131443234406504E-2</v>
      </c>
      <c r="J1160" s="82">
        <f t="shared" si="128"/>
        <v>1.131443234406504E-2</v>
      </c>
      <c r="K1160" s="82">
        <f t="shared" si="129"/>
        <v>1.280163792684251E-4</v>
      </c>
      <c r="L1160" s="83">
        <f t="shared" si="130"/>
        <v>1.146020033587879E-4</v>
      </c>
    </row>
    <row r="1161" spans="4:12" x14ac:dyDescent="0.3">
      <c r="D1161" s="68">
        <v>45146</v>
      </c>
      <c r="E1161" s="87">
        <v>96.405151369999999</v>
      </c>
      <c r="F1161" s="20">
        <f t="shared" si="131"/>
        <v>98.338312991784932</v>
      </c>
      <c r="G1161" s="82">
        <f t="shared" si="132"/>
        <v>5.3448000175247506E-2</v>
      </c>
      <c r="H1161" s="82">
        <f t="shared" si="126"/>
        <v>98.391760991960183</v>
      </c>
      <c r="I1161" s="82">
        <f t="shared" si="127"/>
        <v>-1.9866096219601843</v>
      </c>
      <c r="J1161" s="82">
        <f t="shared" si="128"/>
        <v>1.9866096219601843</v>
      </c>
      <c r="K1161" s="82">
        <f t="shared" si="129"/>
        <v>3.9466177900647863</v>
      </c>
      <c r="L1161" s="83">
        <f t="shared" si="130"/>
        <v>2.0606882451080211E-2</v>
      </c>
    </row>
    <row r="1162" spans="4:12" x14ac:dyDescent="0.3">
      <c r="D1162" s="68">
        <v>45147</v>
      </c>
      <c r="E1162" s="87">
        <v>97.023262020000004</v>
      </c>
      <c r="F1162" s="20">
        <f t="shared" si="131"/>
        <v>96.571531900140215</v>
      </c>
      <c r="G1162" s="82">
        <f t="shared" si="132"/>
        <v>-0.12857490900674892</v>
      </c>
      <c r="H1162" s="82">
        <f t="shared" si="126"/>
        <v>96.442956991133471</v>
      </c>
      <c r="I1162" s="82">
        <f t="shared" si="127"/>
        <v>0.58030502886653323</v>
      </c>
      <c r="J1162" s="82">
        <f t="shared" si="128"/>
        <v>0.58030502886653323</v>
      </c>
      <c r="K1162" s="82">
        <f t="shared" si="129"/>
        <v>0.33675392652778796</v>
      </c>
      <c r="L1162" s="83">
        <f t="shared" si="130"/>
        <v>5.9810917174369111E-3</v>
      </c>
    </row>
    <row r="1163" spans="4:12" x14ac:dyDescent="0.3">
      <c r="D1163" s="68">
        <v>45148</v>
      </c>
      <c r="E1163" s="87">
        <v>99.695091250000004</v>
      </c>
      <c r="F1163" s="20">
        <f t="shared" si="131"/>
        <v>97.454767938794618</v>
      </c>
      <c r="G1163" s="82">
        <f t="shared" si="132"/>
        <v>-2.7393814240633779E-2</v>
      </c>
      <c r="H1163" s="82">
        <f t="shared" si="126"/>
        <v>97.427374124553978</v>
      </c>
      <c r="I1163" s="82">
        <f t="shared" si="127"/>
        <v>2.2677171254460262</v>
      </c>
      <c r="J1163" s="82">
        <f t="shared" si="128"/>
        <v>2.2677171254460262</v>
      </c>
      <c r="K1163" s="82">
        <f t="shared" si="129"/>
        <v>5.1425409610411883</v>
      </c>
      <c r="L1163" s="83">
        <f t="shared" si="130"/>
        <v>2.274652740684488E-2</v>
      </c>
    </row>
    <row r="1164" spans="4:12" x14ac:dyDescent="0.3">
      <c r="D1164" s="68">
        <v>45149</v>
      </c>
      <c r="E1164" s="87">
        <v>97.162834169999996</v>
      </c>
      <c r="F1164" s="20">
        <f t="shared" si="131"/>
        <v>99.166724782607503</v>
      </c>
      <c r="G1164" s="82">
        <f t="shared" si="132"/>
        <v>0.14654125156471812</v>
      </c>
      <c r="H1164" s="82">
        <f t="shared" si="126"/>
        <v>99.313266034172216</v>
      </c>
      <c r="I1164" s="82">
        <f t="shared" si="127"/>
        <v>-2.1504318641722193</v>
      </c>
      <c r="J1164" s="82">
        <f t="shared" si="128"/>
        <v>2.1504318641722193</v>
      </c>
      <c r="K1164" s="82">
        <f t="shared" si="129"/>
        <v>4.6243572024472064</v>
      </c>
      <c r="L1164" s="83">
        <f t="shared" si="130"/>
        <v>2.2132247196595123E-2</v>
      </c>
    </row>
    <row r="1165" spans="4:12" x14ac:dyDescent="0.3">
      <c r="D1165" s="68">
        <v>45152</v>
      </c>
      <c r="E1165" s="87">
        <v>97.063140869999998</v>
      </c>
      <c r="F1165" s="20">
        <f t="shared" si="131"/>
        <v>97.260128511251779</v>
      </c>
      <c r="G1165" s="82">
        <f t="shared" si="132"/>
        <v>-5.8772500727326094E-2</v>
      </c>
      <c r="H1165" s="82">
        <f t="shared" si="126"/>
        <v>97.201356010524449</v>
      </c>
      <c r="I1165" s="82">
        <f t="shared" si="127"/>
        <v>-0.13821514052445139</v>
      </c>
      <c r="J1165" s="82">
        <f t="shared" si="128"/>
        <v>0.13821514052445139</v>
      </c>
      <c r="K1165" s="82">
        <f t="shared" si="129"/>
        <v>1.9103425070193844E-2</v>
      </c>
      <c r="L1165" s="83">
        <f t="shared" si="130"/>
        <v>1.4239714405035345E-3</v>
      </c>
    </row>
    <row r="1166" spans="4:12" x14ac:dyDescent="0.3">
      <c r="D1166" s="68">
        <v>45153</v>
      </c>
      <c r="E1166" s="87">
        <v>97.501800540000005</v>
      </c>
      <c r="F1166" s="20">
        <f t="shared" si="131"/>
        <v>97.10385480341813</v>
      </c>
      <c r="G1166" s="82">
        <f t="shared" si="132"/>
        <v>-6.8522621437958314E-2</v>
      </c>
      <c r="H1166" s="82">
        <f t="shared" si="126"/>
        <v>97.035332181980166</v>
      </c>
      <c r="I1166" s="82">
        <f t="shared" si="127"/>
        <v>0.46646835801983855</v>
      </c>
      <c r="J1166" s="82">
        <f t="shared" si="128"/>
        <v>0.46646835801983855</v>
      </c>
      <c r="K1166" s="82">
        <f t="shared" si="129"/>
        <v>0.21759272903372429</v>
      </c>
      <c r="L1166" s="83">
        <f t="shared" si="130"/>
        <v>4.784202501249917E-3</v>
      </c>
    </row>
    <row r="1167" spans="4:12" x14ac:dyDescent="0.3">
      <c r="D1167" s="68">
        <v>45154</v>
      </c>
      <c r="E1167" s="87">
        <v>99.685119630000003</v>
      </c>
      <c r="F1167" s="20">
        <f t="shared" si="131"/>
        <v>97.883646260849645</v>
      </c>
      <c r="G1167" s="82">
        <f t="shared" si="132"/>
        <v>1.6308786448988956E-2</v>
      </c>
      <c r="H1167" s="82">
        <f t="shared" si="126"/>
        <v>97.899955047298633</v>
      </c>
      <c r="I1167" s="82">
        <f t="shared" si="127"/>
        <v>1.7851645827013698</v>
      </c>
      <c r="J1167" s="82">
        <f t="shared" si="128"/>
        <v>1.7851645827013698</v>
      </c>
      <c r="K1167" s="82">
        <f t="shared" si="129"/>
        <v>3.1868125873313558</v>
      </c>
      <c r="L1167" s="83">
        <f t="shared" si="130"/>
        <v>1.7908034712977649E-2</v>
      </c>
    </row>
    <row r="1168" spans="4:12" x14ac:dyDescent="0.3">
      <c r="D1168" s="68">
        <v>45155</v>
      </c>
      <c r="E1168" s="87">
        <v>99.724998470000003</v>
      </c>
      <c r="F1168" s="20">
        <f t="shared" si="131"/>
        <v>99.706142427159207</v>
      </c>
      <c r="G1168" s="82">
        <f t="shared" si="132"/>
        <v>0.19692752443504635</v>
      </c>
      <c r="H1168" s="82">
        <f t="shared" si="126"/>
        <v>99.903069951594247</v>
      </c>
      <c r="I1168" s="82">
        <f t="shared" si="127"/>
        <v>-0.17807148159424457</v>
      </c>
      <c r="J1168" s="82">
        <f t="shared" si="128"/>
        <v>0.17807148159424457</v>
      </c>
      <c r="K1168" s="82">
        <f t="shared" si="129"/>
        <v>3.1709452557169386E-2</v>
      </c>
      <c r="L1168" s="83">
        <f t="shared" si="130"/>
        <v>1.7856253128729134E-3</v>
      </c>
    </row>
    <row r="1169" spans="4:12" x14ac:dyDescent="0.3">
      <c r="D1169" s="68">
        <v>45156</v>
      </c>
      <c r="E1169" s="87">
        <v>99.655212399999996</v>
      </c>
      <c r="F1169" s="20">
        <f t="shared" si="131"/>
        <v>99.868583275548048</v>
      </c>
      <c r="G1169" s="82">
        <f t="shared" si="132"/>
        <v>0.19347885683042573</v>
      </c>
      <c r="H1169" s="82">
        <f t="shared" si="126"/>
        <v>100.06206213237847</v>
      </c>
      <c r="I1169" s="82">
        <f t="shared" si="127"/>
        <v>-0.40684973237847544</v>
      </c>
      <c r="J1169" s="82">
        <f t="shared" si="128"/>
        <v>0.40684973237847544</v>
      </c>
      <c r="K1169" s="82">
        <f t="shared" si="129"/>
        <v>0.16552670473643707</v>
      </c>
      <c r="L1169" s="83">
        <f t="shared" si="130"/>
        <v>4.0825735310808034E-3</v>
      </c>
    </row>
    <row r="1170" spans="4:12" x14ac:dyDescent="0.3">
      <c r="D1170" s="68">
        <v>45159</v>
      </c>
      <c r="E1170" s="87">
        <v>100.4328308</v>
      </c>
      <c r="F1170" s="20">
        <f t="shared" si="131"/>
        <v>99.965519165464343</v>
      </c>
      <c r="G1170" s="82">
        <f t="shared" si="132"/>
        <v>0.18382456013901272</v>
      </c>
      <c r="H1170" s="82">
        <f t="shared" si="126"/>
        <v>100.14934372560336</v>
      </c>
      <c r="I1170" s="82">
        <f t="shared" si="127"/>
        <v>0.28348707439664622</v>
      </c>
      <c r="J1170" s="82">
        <f t="shared" si="128"/>
        <v>0.28348707439664622</v>
      </c>
      <c r="K1170" s="82">
        <f t="shared" si="129"/>
        <v>8.0364921349969629E-2</v>
      </c>
      <c r="L1170" s="83">
        <f t="shared" si="130"/>
        <v>2.8226534305418206E-3</v>
      </c>
    </row>
    <row r="1171" spans="4:12" x14ac:dyDescent="0.3">
      <c r="D1171" s="68">
        <v>45160</v>
      </c>
      <c r="E1171" s="87">
        <v>99.535575870000002</v>
      </c>
      <c r="F1171" s="20">
        <f t="shared" si="131"/>
        <v>100.40043946211122</v>
      </c>
      <c r="G1171" s="82">
        <f t="shared" si="132"/>
        <v>0.20893413378979941</v>
      </c>
      <c r="H1171" s="82">
        <f t="shared" si="126"/>
        <v>100.60937359590102</v>
      </c>
      <c r="I1171" s="82">
        <f t="shared" si="127"/>
        <v>-1.0737977259010165</v>
      </c>
      <c r="J1171" s="82">
        <f t="shared" si="128"/>
        <v>1.0737977259010165</v>
      </c>
      <c r="K1171" s="82">
        <f t="shared" si="129"/>
        <v>1.1530415561501945</v>
      </c>
      <c r="L1171" s="83">
        <f t="shared" si="130"/>
        <v>1.0788079704320663E-2</v>
      </c>
    </row>
    <row r="1172" spans="4:12" x14ac:dyDescent="0.3">
      <c r="D1172" s="68">
        <v>45161</v>
      </c>
      <c r="E1172" s="87">
        <v>96.614517210000002</v>
      </c>
      <c r="F1172" s="20">
        <f t="shared" si="131"/>
        <v>99.118511445031842</v>
      </c>
      <c r="G1172" s="82">
        <f t="shared" si="132"/>
        <v>5.9847918702881447E-2</v>
      </c>
      <c r="H1172" s="82">
        <f t="shared" si="126"/>
        <v>99.178359363734728</v>
      </c>
      <c r="I1172" s="82">
        <f t="shared" si="127"/>
        <v>-2.5638421537347256</v>
      </c>
      <c r="J1172" s="82">
        <f t="shared" si="128"/>
        <v>2.5638421537347256</v>
      </c>
      <c r="K1172" s="82">
        <f t="shared" si="129"/>
        <v>6.5732865892671164</v>
      </c>
      <c r="L1172" s="83">
        <f t="shared" si="130"/>
        <v>2.6536821046903261E-2</v>
      </c>
    </row>
    <row r="1173" spans="4:12" x14ac:dyDescent="0.3">
      <c r="D1173" s="68">
        <v>45162</v>
      </c>
      <c r="E1173" s="87">
        <v>95.009429929999996</v>
      </c>
      <c r="F1173" s="20">
        <f t="shared" si="131"/>
        <v>96.341378088962315</v>
      </c>
      <c r="G1173" s="82">
        <f t="shared" si="132"/>
        <v>-0.2238502087743594</v>
      </c>
      <c r="H1173" s="82">
        <f t="shared" si="126"/>
        <v>96.11752788018795</v>
      </c>
      <c r="I1173" s="82">
        <f t="shared" si="127"/>
        <v>-1.108097950187954</v>
      </c>
      <c r="J1173" s="82">
        <f t="shared" si="128"/>
        <v>1.108097950187954</v>
      </c>
      <c r="K1173" s="82">
        <f t="shared" si="129"/>
        <v>1.2278810672107454</v>
      </c>
      <c r="L1173" s="83">
        <f t="shared" si="130"/>
        <v>1.1663031248628334E-2</v>
      </c>
    </row>
    <row r="1174" spans="4:12" x14ac:dyDescent="0.3">
      <c r="D1174" s="68">
        <v>45163</v>
      </c>
      <c r="E1174" s="87">
        <v>95.228752139999997</v>
      </c>
      <c r="F1174" s="20">
        <f t="shared" si="131"/>
        <v>94.874214204980518</v>
      </c>
      <c r="G1174" s="82">
        <f t="shared" si="132"/>
        <v>-0.34818157629510321</v>
      </c>
      <c r="H1174" s="82">
        <f t="shared" si="126"/>
        <v>94.526032628685414</v>
      </c>
      <c r="I1174" s="82">
        <f t="shared" si="127"/>
        <v>0.70271951131458366</v>
      </c>
      <c r="J1174" s="82">
        <f t="shared" si="128"/>
        <v>0.70271951131458366</v>
      </c>
      <c r="K1174" s="82">
        <f t="shared" si="129"/>
        <v>0.49381471158220724</v>
      </c>
      <c r="L1174" s="83">
        <f t="shared" si="130"/>
        <v>7.3792787947224662E-3</v>
      </c>
    </row>
    <row r="1175" spans="4:12" x14ac:dyDescent="0.3">
      <c r="D1175" s="68">
        <v>45166</v>
      </c>
      <c r="E1175" s="87">
        <v>96.026313779999995</v>
      </c>
      <c r="F1175" s="20">
        <f t="shared" si="131"/>
        <v>95.109719206963916</v>
      </c>
      <c r="G1175" s="82">
        <f t="shared" si="132"/>
        <v>-0.2898129184672531</v>
      </c>
      <c r="H1175" s="82">
        <f t="shared" si="126"/>
        <v>94.819906288496668</v>
      </c>
      <c r="I1175" s="82">
        <f t="shared" si="127"/>
        <v>1.2064074915033274</v>
      </c>
      <c r="J1175" s="82">
        <f t="shared" si="128"/>
        <v>1.2064074915033274</v>
      </c>
      <c r="K1175" s="82">
        <f t="shared" si="129"/>
        <v>1.4554190355553509</v>
      </c>
      <c r="L1175" s="83">
        <f t="shared" si="130"/>
        <v>1.2563301078777778E-2</v>
      </c>
    </row>
    <row r="1176" spans="4:12" x14ac:dyDescent="0.3">
      <c r="D1176" s="68">
        <v>45167</v>
      </c>
      <c r="E1176" s="87">
        <v>98.658264160000002</v>
      </c>
      <c r="F1176" s="20">
        <f t="shared" si="131"/>
        <v>96.320853521226212</v>
      </c>
      <c r="G1176" s="82">
        <f t="shared" si="132"/>
        <v>-0.13971819519429821</v>
      </c>
      <c r="H1176" s="82">
        <f t="shared" si="126"/>
        <v>96.181135326031921</v>
      </c>
      <c r="I1176" s="82">
        <f t="shared" si="127"/>
        <v>2.4771288339680808</v>
      </c>
      <c r="J1176" s="82">
        <f t="shared" si="128"/>
        <v>2.4771288339680808</v>
      </c>
      <c r="K1176" s="82">
        <f t="shared" si="129"/>
        <v>6.1361672600760633</v>
      </c>
      <c r="L1176" s="83">
        <f t="shared" si="130"/>
        <v>2.5108173705050932E-2</v>
      </c>
    </row>
    <row r="1177" spans="4:12" x14ac:dyDescent="0.3">
      <c r="D1177" s="68">
        <v>45168</v>
      </c>
      <c r="E1177" s="87">
        <v>99.804756159999997</v>
      </c>
      <c r="F1177" s="20">
        <f t="shared" si="131"/>
        <v>98.775788003844568</v>
      </c>
      <c r="G1177" s="82">
        <f t="shared" si="132"/>
        <v>0.11974707258696721</v>
      </c>
      <c r="H1177" s="82">
        <f t="shared" si="126"/>
        <v>98.895535076431528</v>
      </c>
      <c r="I1177" s="82">
        <f t="shared" si="127"/>
        <v>0.9092210835684682</v>
      </c>
      <c r="J1177" s="82">
        <f t="shared" si="128"/>
        <v>0.9092210835684682</v>
      </c>
      <c r="K1177" s="82">
        <f t="shared" si="129"/>
        <v>0.82668297880541941</v>
      </c>
      <c r="L1177" s="83">
        <f t="shared" si="130"/>
        <v>9.1099975447148894E-3</v>
      </c>
    </row>
    <row r="1178" spans="4:12" x14ac:dyDescent="0.3">
      <c r="D1178" s="68">
        <v>45169</v>
      </c>
      <c r="E1178" s="87">
        <v>99.864570619999995</v>
      </c>
      <c r="F1178" s="20">
        <f t="shared" si="131"/>
        <v>99.912516710069568</v>
      </c>
      <c r="G1178" s="82">
        <f t="shared" si="132"/>
        <v>0.22144523595077048</v>
      </c>
      <c r="H1178" s="82">
        <f t="shared" si="126"/>
        <v>100.13396194602034</v>
      </c>
      <c r="I1178" s="82">
        <f t="shared" si="127"/>
        <v>-0.26939132602034022</v>
      </c>
      <c r="J1178" s="82">
        <f t="shared" si="128"/>
        <v>0.26939132602034022</v>
      </c>
      <c r="K1178" s="82">
        <f t="shared" si="129"/>
        <v>7.2571686534997237E-2</v>
      </c>
      <c r="L1178" s="83">
        <f t="shared" si="130"/>
        <v>2.6975665578678099E-3</v>
      </c>
    </row>
    <row r="1179" spans="4:12" x14ac:dyDescent="0.3">
      <c r="D1179" s="68">
        <v>45170</v>
      </c>
      <c r="E1179" s="87">
        <v>99.495704649999993</v>
      </c>
      <c r="F1179" s="20">
        <f t="shared" si="131"/>
        <v>99.967953614760617</v>
      </c>
      <c r="G1179" s="82">
        <f t="shared" si="132"/>
        <v>0.20484440282479838</v>
      </c>
      <c r="H1179" s="82">
        <f t="shared" si="126"/>
        <v>100.17279801758542</v>
      </c>
      <c r="I1179" s="82">
        <f t="shared" si="127"/>
        <v>-0.67709336758542804</v>
      </c>
      <c r="J1179" s="82">
        <f t="shared" si="128"/>
        <v>0.67709336758542804</v>
      </c>
      <c r="K1179" s="82">
        <f t="shared" si="129"/>
        <v>0.45845542842817555</v>
      </c>
      <c r="L1179" s="83">
        <f t="shared" si="130"/>
        <v>6.805252246489096E-3</v>
      </c>
    </row>
    <row r="1180" spans="4:12" x14ac:dyDescent="0.3">
      <c r="D1180" s="68">
        <v>45174</v>
      </c>
      <c r="E1180" s="87">
        <v>97.671279909999996</v>
      </c>
      <c r="F1180" s="20">
        <f t="shared" si="131"/>
        <v>99.294695224259854</v>
      </c>
      <c r="G1180" s="82">
        <f t="shared" si="132"/>
        <v>0.11703412349224224</v>
      </c>
      <c r="H1180" s="82">
        <f t="shared" si="126"/>
        <v>99.4117293477521</v>
      </c>
      <c r="I1180" s="82">
        <f t="shared" si="127"/>
        <v>-1.7404494377521047</v>
      </c>
      <c r="J1180" s="82">
        <f t="shared" si="128"/>
        <v>1.7404494377521047</v>
      </c>
      <c r="K1180" s="82">
        <f t="shared" si="129"/>
        <v>3.0291642453716174</v>
      </c>
      <c r="L1180" s="83">
        <f t="shared" si="130"/>
        <v>1.7819459715853588E-2</v>
      </c>
    </row>
    <row r="1181" spans="4:12" x14ac:dyDescent="0.3">
      <c r="D1181" s="68">
        <v>45175</v>
      </c>
      <c r="E1181" s="87">
        <v>97.382164000000003</v>
      </c>
      <c r="F1181" s="20">
        <f t="shared" si="131"/>
        <v>97.707084026793794</v>
      </c>
      <c r="G1181" s="82">
        <f t="shared" si="132"/>
        <v>-5.3430408603588012E-2</v>
      </c>
      <c r="H1181" s="82">
        <f t="shared" si="126"/>
        <v>97.653653618190205</v>
      </c>
      <c r="I1181" s="82">
        <f t="shared" si="127"/>
        <v>-0.27148961819020201</v>
      </c>
      <c r="J1181" s="82">
        <f t="shared" si="128"/>
        <v>0.27148961819020201</v>
      </c>
      <c r="K1181" s="82">
        <f t="shared" si="129"/>
        <v>7.3706612785061659E-2</v>
      </c>
      <c r="L1181" s="83">
        <f t="shared" si="130"/>
        <v>2.7878782626991326E-3</v>
      </c>
    </row>
    <row r="1182" spans="4:12" x14ac:dyDescent="0.3">
      <c r="D1182" s="68">
        <v>45176</v>
      </c>
      <c r="E1182" s="87">
        <v>94.042381289999994</v>
      </c>
      <c r="F1182" s="20">
        <f t="shared" si="131"/>
        <v>96.671463131117136</v>
      </c>
      <c r="G1182" s="82">
        <f t="shared" si="132"/>
        <v>-0.15164945731089502</v>
      </c>
      <c r="H1182" s="82">
        <f t="shared" si="126"/>
        <v>96.51981367380624</v>
      </c>
      <c r="I1182" s="82">
        <f t="shared" si="127"/>
        <v>-2.4774323838062458</v>
      </c>
      <c r="J1182" s="82">
        <f t="shared" si="128"/>
        <v>2.4774323838062458</v>
      </c>
      <c r="K1182" s="82">
        <f t="shared" si="129"/>
        <v>6.1376712163318974</v>
      </c>
      <c r="L1182" s="83">
        <f t="shared" si="130"/>
        <v>2.634378617196589E-2</v>
      </c>
    </row>
    <row r="1183" spans="4:12" x14ac:dyDescent="0.3">
      <c r="D1183" s="68">
        <v>45177</v>
      </c>
      <c r="E1183" s="87">
        <v>93.813079830000007</v>
      </c>
      <c r="F1183" s="20">
        <f t="shared" si="131"/>
        <v>93.875201432151286</v>
      </c>
      <c r="G1183" s="82">
        <f t="shared" si="132"/>
        <v>-0.41611068147639052</v>
      </c>
      <c r="H1183" s="82">
        <f t="shared" si="126"/>
        <v>93.459090750674889</v>
      </c>
      <c r="I1183" s="82">
        <f t="shared" si="127"/>
        <v>0.35398907932511747</v>
      </c>
      <c r="J1183" s="82">
        <f t="shared" si="128"/>
        <v>0.35398907932511747</v>
      </c>
      <c r="K1183" s="82">
        <f t="shared" si="129"/>
        <v>0.12530826828144431</v>
      </c>
      <c r="L1183" s="83">
        <f t="shared" si="130"/>
        <v>3.7733446121434883E-3</v>
      </c>
    </row>
    <row r="1184" spans="4:12" x14ac:dyDescent="0.3">
      <c r="D1184" s="68">
        <v>45180</v>
      </c>
      <c r="E1184" s="87">
        <v>95.557746890000004</v>
      </c>
      <c r="F1184" s="20">
        <f t="shared" si="131"/>
        <v>93.829124696818894</v>
      </c>
      <c r="G1184" s="82">
        <f t="shared" si="132"/>
        <v>-0.37910728686199063</v>
      </c>
      <c r="H1184" s="82">
        <f t="shared" si="126"/>
        <v>93.450017409956899</v>
      </c>
      <c r="I1184" s="82">
        <f t="shared" si="127"/>
        <v>2.1077294800431048</v>
      </c>
      <c r="J1184" s="82">
        <f t="shared" si="128"/>
        <v>2.1077294800431048</v>
      </c>
      <c r="K1184" s="82">
        <f t="shared" si="129"/>
        <v>4.4425235610427771</v>
      </c>
      <c r="L1184" s="83">
        <f t="shared" si="130"/>
        <v>2.2057128266841503E-2</v>
      </c>
    </row>
    <row r="1185" spans="4:12" x14ac:dyDescent="0.3">
      <c r="D1185" s="68">
        <v>45181</v>
      </c>
      <c r="E1185" s="87">
        <v>93.214912409999997</v>
      </c>
      <c r="F1185" s="20">
        <f t="shared" si="131"/>
        <v>94.78589416451041</v>
      </c>
      <c r="G1185" s="82">
        <f t="shared" si="132"/>
        <v>-0.24551961140664005</v>
      </c>
      <c r="H1185" s="82">
        <f t="shared" si="126"/>
        <v>94.540374553103774</v>
      </c>
      <c r="I1185" s="82">
        <f t="shared" si="127"/>
        <v>-1.3254621431037776</v>
      </c>
      <c r="J1185" s="82">
        <f t="shared" si="128"/>
        <v>1.3254621431037776</v>
      </c>
      <c r="K1185" s="82">
        <f t="shared" si="129"/>
        <v>1.756849892801259</v>
      </c>
      <c r="L1185" s="83">
        <f t="shared" si="130"/>
        <v>1.4219421644401861E-2</v>
      </c>
    </row>
    <row r="1186" spans="4:12" x14ac:dyDescent="0.3">
      <c r="D1186" s="68">
        <v>45182</v>
      </c>
      <c r="E1186" s="87">
        <v>91.230979919999996</v>
      </c>
      <c r="F1186" s="20">
        <f t="shared" si="131"/>
        <v>92.621710222874682</v>
      </c>
      <c r="G1186" s="82">
        <f t="shared" si="132"/>
        <v>-0.43738604442954876</v>
      </c>
      <c r="H1186" s="82">
        <f t="shared" si="126"/>
        <v>92.184324178445138</v>
      </c>
      <c r="I1186" s="82">
        <f t="shared" si="127"/>
        <v>-0.95334425844514215</v>
      </c>
      <c r="J1186" s="82">
        <f t="shared" si="128"/>
        <v>0.95334425844514215</v>
      </c>
      <c r="K1186" s="82">
        <f t="shared" si="129"/>
        <v>0.908865275110318</v>
      </c>
      <c r="L1186" s="83">
        <f t="shared" si="130"/>
        <v>1.044978645720045E-2</v>
      </c>
    </row>
    <row r="1187" spans="4:12" x14ac:dyDescent="0.3">
      <c r="D1187" s="68">
        <v>45183</v>
      </c>
      <c r="E1187" s="87">
        <v>90.862106319999995</v>
      </c>
      <c r="F1187" s="20">
        <f t="shared" si="131"/>
        <v>90.807296364456363</v>
      </c>
      <c r="G1187" s="82">
        <f t="shared" si="132"/>
        <v>-0.57508882582842591</v>
      </c>
      <c r="H1187" s="82">
        <f t="shared" si="126"/>
        <v>90.232207538627932</v>
      </c>
      <c r="I1187" s="82">
        <f t="shared" si="127"/>
        <v>0.6298987813720629</v>
      </c>
      <c r="J1187" s="82">
        <f t="shared" si="128"/>
        <v>0.6298987813720629</v>
      </c>
      <c r="K1187" s="82">
        <f t="shared" si="129"/>
        <v>0.3967724747740099</v>
      </c>
      <c r="L1187" s="83">
        <f t="shared" si="130"/>
        <v>6.9324695066353918E-3</v>
      </c>
    </row>
    <row r="1188" spans="4:12" x14ac:dyDescent="0.3">
      <c r="D1188" s="68">
        <v>45184</v>
      </c>
      <c r="E1188" s="87">
        <v>92.307685849999999</v>
      </c>
      <c r="F1188" s="20">
        <f t="shared" si="131"/>
        <v>90.69115116533726</v>
      </c>
      <c r="G1188" s="82">
        <f t="shared" si="132"/>
        <v>-0.52919446315749363</v>
      </c>
      <c r="H1188" s="82">
        <f t="shared" si="126"/>
        <v>90.161956702179765</v>
      </c>
      <c r="I1188" s="82">
        <f t="shared" si="127"/>
        <v>2.1457291478202336</v>
      </c>
      <c r="J1188" s="82">
        <f t="shared" si="128"/>
        <v>2.1457291478202336</v>
      </c>
      <c r="K1188" s="82">
        <f t="shared" si="129"/>
        <v>4.6041535758053458</v>
      </c>
      <c r="L1188" s="83">
        <f t="shared" si="130"/>
        <v>2.3245400727595358E-2</v>
      </c>
    </row>
    <row r="1189" spans="4:12" x14ac:dyDescent="0.3">
      <c r="D1189" s="68">
        <v>45187</v>
      </c>
      <c r="E1189" s="87">
        <v>90.164245609999995</v>
      </c>
      <c r="F1189" s="20">
        <f t="shared" si="131"/>
        <v>91.455642231474002</v>
      </c>
      <c r="G1189" s="82">
        <f t="shared" si="132"/>
        <v>-0.39982591022807007</v>
      </c>
      <c r="H1189" s="82">
        <f t="shared" si="126"/>
        <v>91.055816321245928</v>
      </c>
      <c r="I1189" s="82">
        <f t="shared" si="127"/>
        <v>-0.89157071124593301</v>
      </c>
      <c r="J1189" s="82">
        <f t="shared" si="128"/>
        <v>0.89157071124593301</v>
      </c>
      <c r="K1189" s="82">
        <f t="shared" si="129"/>
        <v>0.79489833315157887</v>
      </c>
      <c r="L1189" s="83">
        <f t="shared" si="130"/>
        <v>9.8882955789633999E-3</v>
      </c>
    </row>
    <row r="1190" spans="4:12" x14ac:dyDescent="0.3">
      <c r="D1190" s="68">
        <v>45188</v>
      </c>
      <c r="E1190" s="87">
        <v>88.399635309999994</v>
      </c>
      <c r="F1190" s="20">
        <f t="shared" si="131"/>
        <v>89.491462821817549</v>
      </c>
      <c r="G1190" s="82">
        <f t="shared" si="132"/>
        <v>-0.55626126017090827</v>
      </c>
      <c r="H1190" s="82">
        <f t="shared" si="126"/>
        <v>88.935201561646636</v>
      </c>
      <c r="I1190" s="82">
        <f t="shared" si="127"/>
        <v>-0.5355662516466424</v>
      </c>
      <c r="J1190" s="82">
        <f t="shared" si="128"/>
        <v>0.5355662516466424</v>
      </c>
      <c r="K1190" s="82">
        <f t="shared" si="129"/>
        <v>0.28683120990283467</v>
      </c>
      <c r="L1190" s="83">
        <f t="shared" si="130"/>
        <v>6.0584667546253754E-3</v>
      </c>
    </row>
    <row r="1191" spans="4:12" x14ac:dyDescent="0.3">
      <c r="D1191" s="68">
        <v>45189</v>
      </c>
      <c r="E1191" s="87">
        <v>88.150398249999995</v>
      </c>
      <c r="F1191" s="20">
        <f t="shared" si="131"/>
        <v>87.904778889863266</v>
      </c>
      <c r="G1191" s="82">
        <f t="shared" si="132"/>
        <v>-0.6593035273492458</v>
      </c>
      <c r="H1191" s="82">
        <f t="shared" si="126"/>
        <v>87.245475362514014</v>
      </c>
      <c r="I1191" s="82">
        <f t="shared" si="127"/>
        <v>0.90492288748598071</v>
      </c>
      <c r="J1191" s="82">
        <f t="shared" si="128"/>
        <v>0.90492288748598071</v>
      </c>
      <c r="K1191" s="82">
        <f t="shared" si="129"/>
        <v>0.81888543229596489</v>
      </c>
      <c r="L1191" s="83">
        <f t="shared" si="130"/>
        <v>1.0265669871616045E-2</v>
      </c>
    </row>
    <row r="1192" spans="4:12" x14ac:dyDescent="0.3">
      <c r="D1192" s="68">
        <v>45190</v>
      </c>
      <c r="E1192" s="87">
        <v>85.787628170000005</v>
      </c>
      <c r="F1192" s="20">
        <f t="shared" si="131"/>
        <v>87.150401412120601</v>
      </c>
      <c r="G1192" s="82">
        <f t="shared" si="132"/>
        <v>-0.66881092238858775</v>
      </c>
      <c r="H1192" s="82">
        <f t="shared" si="126"/>
        <v>86.481590489732014</v>
      </c>
      <c r="I1192" s="82">
        <f t="shared" si="127"/>
        <v>-0.69396231973200884</v>
      </c>
      <c r="J1192" s="82">
        <f t="shared" si="128"/>
        <v>0.69396231973200884</v>
      </c>
      <c r="K1192" s="82">
        <f t="shared" si="129"/>
        <v>0.48158370120783084</v>
      </c>
      <c r="L1192" s="83">
        <f t="shared" si="130"/>
        <v>8.0893053524784125E-3</v>
      </c>
    </row>
    <row r="1193" spans="4:12" x14ac:dyDescent="0.3">
      <c r="D1193" s="68">
        <v>45191</v>
      </c>
      <c r="E1193" s="87">
        <v>86.325973509999997</v>
      </c>
      <c r="F1193" s="20">
        <f t="shared" si="131"/>
        <v>85.360248500089142</v>
      </c>
      <c r="G1193" s="82">
        <f t="shared" si="132"/>
        <v>-0.78094512135287497</v>
      </c>
      <c r="H1193" s="82">
        <f t="shared" si="126"/>
        <v>84.57930337873627</v>
      </c>
      <c r="I1193" s="82">
        <f t="shared" si="127"/>
        <v>1.7466701312637269</v>
      </c>
      <c r="J1193" s="82">
        <f t="shared" si="128"/>
        <v>1.7466701312637269</v>
      </c>
      <c r="K1193" s="82">
        <f t="shared" si="129"/>
        <v>3.0508565474488449</v>
      </c>
      <c r="L1193" s="83">
        <f t="shared" si="130"/>
        <v>2.0233425239755829E-2</v>
      </c>
    </row>
    <row r="1194" spans="4:12" x14ac:dyDescent="0.3">
      <c r="D1194" s="68">
        <v>45194</v>
      </c>
      <c r="E1194" s="87">
        <v>85.338996890000004</v>
      </c>
      <c r="F1194" s="20">
        <f t="shared" si="131"/>
        <v>85.503822088917701</v>
      </c>
      <c r="G1194" s="82">
        <f t="shared" si="132"/>
        <v>-0.68849325033473152</v>
      </c>
      <c r="H1194" s="82">
        <f t="shared" si="126"/>
        <v>84.815328838582971</v>
      </c>
      <c r="I1194" s="82">
        <f t="shared" si="127"/>
        <v>0.5236680514170331</v>
      </c>
      <c r="J1194" s="82">
        <f t="shared" si="128"/>
        <v>0.5236680514170331</v>
      </c>
      <c r="K1194" s="82">
        <f t="shared" si="129"/>
        <v>0.27422822807491243</v>
      </c>
      <c r="L1194" s="83">
        <f t="shared" si="130"/>
        <v>6.1363277106717008E-3</v>
      </c>
    </row>
    <row r="1195" spans="4:12" x14ac:dyDescent="0.3">
      <c r="D1195" s="68">
        <v>45195</v>
      </c>
      <c r="E1195" s="87">
        <v>83.753852839999993</v>
      </c>
      <c r="F1195" s="20">
        <f t="shared" si="131"/>
        <v>84.471173479732215</v>
      </c>
      <c r="G1195" s="82">
        <f t="shared" si="132"/>
        <v>-0.72290878621980692</v>
      </c>
      <c r="H1195" s="82">
        <f t="shared" si="126"/>
        <v>83.748264693512411</v>
      </c>
      <c r="I1195" s="82">
        <f t="shared" si="127"/>
        <v>5.5881464875824349E-3</v>
      </c>
      <c r="J1195" s="82">
        <f t="shared" si="128"/>
        <v>5.5881464875824349E-3</v>
      </c>
      <c r="K1195" s="82">
        <f t="shared" si="129"/>
        <v>3.1227381166679902E-5</v>
      </c>
      <c r="L1195" s="83">
        <f t="shared" si="130"/>
        <v>6.6721067725180431E-5</v>
      </c>
    </row>
    <row r="1196" spans="4:12" x14ac:dyDescent="0.3">
      <c r="D1196" s="68">
        <v>45196</v>
      </c>
      <c r="E1196" s="87">
        <v>82.90644073</v>
      </c>
      <c r="F1196" s="20">
        <f t="shared" si="131"/>
        <v>83.006043389024157</v>
      </c>
      <c r="G1196" s="82">
        <f t="shared" si="132"/>
        <v>-0.79713091666863201</v>
      </c>
      <c r="H1196" s="82">
        <f t="shared" si="126"/>
        <v>82.208912472355522</v>
      </c>
      <c r="I1196" s="82">
        <f t="shared" si="127"/>
        <v>0.69752825764447834</v>
      </c>
      <c r="J1196" s="82">
        <f t="shared" si="128"/>
        <v>0.69752825764447834</v>
      </c>
      <c r="K1196" s="82">
        <f t="shared" si="129"/>
        <v>0.48654567021254175</v>
      </c>
      <c r="L1196" s="83">
        <f t="shared" si="130"/>
        <v>8.4134387087742291E-3</v>
      </c>
    </row>
    <row r="1197" spans="4:12" x14ac:dyDescent="0.3">
      <c r="D1197" s="68">
        <v>45197</v>
      </c>
      <c r="E1197" s="87">
        <v>82.487716669999998</v>
      </c>
      <c r="F1197" s="20">
        <f t="shared" si="131"/>
        <v>82.184991184665094</v>
      </c>
      <c r="G1197" s="82">
        <f t="shared" si="132"/>
        <v>-0.79952304543767516</v>
      </c>
      <c r="H1197" s="82">
        <f t="shared" si="126"/>
        <v>81.385468139227413</v>
      </c>
      <c r="I1197" s="82">
        <f t="shared" si="127"/>
        <v>1.1022485307725844</v>
      </c>
      <c r="J1197" s="82">
        <f t="shared" si="128"/>
        <v>1.1022485307725844</v>
      </c>
      <c r="K1197" s="82">
        <f t="shared" si="129"/>
        <v>1.2149518235903209</v>
      </c>
      <c r="L1197" s="83">
        <f t="shared" si="130"/>
        <v>1.3362577790608936E-2</v>
      </c>
    </row>
    <row r="1198" spans="4:12" x14ac:dyDescent="0.3">
      <c r="D1198" s="68">
        <v>45198</v>
      </c>
      <c r="E1198" s="87">
        <v>87.492416379999995</v>
      </c>
      <c r="F1198" s="20">
        <f t="shared" si="131"/>
        <v>82.849038175649852</v>
      </c>
      <c r="G1198" s="82">
        <f t="shared" si="132"/>
        <v>-0.65316604179543192</v>
      </c>
      <c r="H1198" s="82">
        <f t="shared" si="126"/>
        <v>82.195872133854422</v>
      </c>
      <c r="I1198" s="82">
        <f t="shared" si="127"/>
        <v>5.2965442461455723</v>
      </c>
      <c r="J1198" s="82">
        <f t="shared" si="128"/>
        <v>5.2965442461455723</v>
      </c>
      <c r="K1198" s="82">
        <f t="shared" si="129"/>
        <v>28.053380951377768</v>
      </c>
      <c r="L1198" s="83">
        <f t="shared" si="130"/>
        <v>6.0537180995681318E-2</v>
      </c>
    </row>
    <row r="1199" spans="4:12" x14ac:dyDescent="0.3">
      <c r="D1199" s="68">
        <v>45201</v>
      </c>
      <c r="E1199" s="87">
        <v>85.697898859999995</v>
      </c>
      <c r="F1199" s="20">
        <f t="shared" si="131"/>
        <v>86.610980042563654</v>
      </c>
      <c r="G1199" s="82">
        <f t="shared" si="132"/>
        <v>-0.21165525092450854</v>
      </c>
      <c r="H1199" s="82">
        <f t="shared" si="126"/>
        <v>86.399324791639145</v>
      </c>
      <c r="I1199" s="82">
        <f t="shared" si="127"/>
        <v>-0.70142593163915024</v>
      </c>
      <c r="J1199" s="82">
        <f t="shared" si="128"/>
        <v>0.70142593163915024</v>
      </c>
      <c r="K1199" s="82">
        <f t="shared" si="129"/>
        <v>0.49199833757584988</v>
      </c>
      <c r="L1199" s="83">
        <f t="shared" si="130"/>
        <v>8.1848673184511996E-3</v>
      </c>
    </row>
    <row r="1200" spans="4:12" x14ac:dyDescent="0.3">
      <c r="D1200" s="68">
        <v>45202</v>
      </c>
      <c r="E1200" s="87">
        <v>83.773788449999998</v>
      </c>
      <c r="F1200" s="20">
        <f t="shared" si="131"/>
        <v>85.1437525772604</v>
      </c>
      <c r="G1200" s="82">
        <f t="shared" si="132"/>
        <v>-0.33721247236238305</v>
      </c>
      <c r="H1200" s="82">
        <f t="shared" si="126"/>
        <v>84.806540104898019</v>
      </c>
      <c r="I1200" s="82">
        <f t="shared" si="127"/>
        <v>-1.0327516548980213</v>
      </c>
      <c r="J1200" s="82">
        <f t="shared" si="128"/>
        <v>1.0327516548980213</v>
      </c>
      <c r="K1200" s="82">
        <f t="shared" si="129"/>
        <v>1.0665759806946018</v>
      </c>
      <c r="L1200" s="83">
        <f t="shared" si="130"/>
        <v>1.2327861423080018E-2</v>
      </c>
    </row>
    <row r="1201" spans="4:12" x14ac:dyDescent="0.3">
      <c r="D1201" s="68">
        <v>45203</v>
      </c>
      <c r="E1201" s="87">
        <v>85.448661799999996</v>
      </c>
      <c r="F1201" s="20">
        <f t="shared" si="131"/>
        <v>83.838993142110098</v>
      </c>
      <c r="G1201" s="82">
        <f t="shared" si="132"/>
        <v>-0.43396716864117496</v>
      </c>
      <c r="H1201" s="82">
        <f t="shared" si="126"/>
        <v>83.405025973468923</v>
      </c>
      <c r="I1201" s="82">
        <f t="shared" si="127"/>
        <v>2.043635826531073</v>
      </c>
      <c r="J1201" s="82">
        <f t="shared" si="128"/>
        <v>2.043635826531073</v>
      </c>
      <c r="K1201" s="82">
        <f t="shared" si="129"/>
        <v>4.176447391481342</v>
      </c>
      <c r="L1201" s="83">
        <f t="shared" si="130"/>
        <v>2.3916534015645322E-2</v>
      </c>
    </row>
    <row r="1202" spans="4:12" x14ac:dyDescent="0.3">
      <c r="D1202" s="68">
        <v>45204</v>
      </c>
      <c r="E1202" s="87">
        <v>82.497688289999999</v>
      </c>
      <c r="F1202" s="20">
        <f t="shared" si="131"/>
        <v>84.511293363087049</v>
      </c>
      <c r="G1202" s="82">
        <f t="shared" si="132"/>
        <v>-0.32334042967936238</v>
      </c>
      <c r="H1202" s="82">
        <f t="shared" si="126"/>
        <v>84.187952933407686</v>
      </c>
      <c r="I1202" s="82">
        <f t="shared" si="127"/>
        <v>-1.6902646434076871</v>
      </c>
      <c r="J1202" s="82">
        <f t="shared" si="128"/>
        <v>1.6902646434076871</v>
      </c>
      <c r="K1202" s="82">
        <f t="shared" si="129"/>
        <v>2.8569945647541157</v>
      </c>
      <c r="L1202" s="83">
        <f t="shared" si="130"/>
        <v>2.0488630390053893E-2</v>
      </c>
    </row>
    <row r="1203" spans="4:12" x14ac:dyDescent="0.3">
      <c r="D1203" s="68">
        <v>45205</v>
      </c>
      <c r="E1203" s="87">
        <v>84.292205809999999</v>
      </c>
      <c r="F1203" s="20">
        <f t="shared" si="131"/>
        <v>82.597919450256512</v>
      </c>
      <c r="G1203" s="82">
        <f t="shared" si="132"/>
        <v>-0.48234377799447981</v>
      </c>
      <c r="H1203" s="82">
        <f t="shared" si="126"/>
        <v>82.115575672262025</v>
      </c>
      <c r="I1203" s="82">
        <f t="shared" si="127"/>
        <v>2.1766301377379733</v>
      </c>
      <c r="J1203" s="82">
        <f t="shared" si="128"/>
        <v>2.1766301377379733</v>
      </c>
      <c r="K1203" s="82">
        <f t="shared" si="129"/>
        <v>4.7377187565092287</v>
      </c>
      <c r="L1203" s="83">
        <f t="shared" si="130"/>
        <v>2.5822436568384937E-2</v>
      </c>
    </row>
    <row r="1204" spans="4:12" x14ac:dyDescent="0.3">
      <c r="D1204" s="68">
        <v>45208</v>
      </c>
      <c r="E1204" s="87">
        <v>88.180305480000001</v>
      </c>
      <c r="F1204" s="20">
        <f t="shared" si="131"/>
        <v>84.683950721604418</v>
      </c>
      <c r="G1204" s="82">
        <f t="shared" si="132"/>
        <v>-0.22550627306024124</v>
      </c>
      <c r="H1204" s="82">
        <f t="shared" si="126"/>
        <v>84.458444448544171</v>
      </c>
      <c r="I1204" s="82">
        <f t="shared" si="127"/>
        <v>3.7218610314558305</v>
      </c>
      <c r="J1204" s="82">
        <f t="shared" si="128"/>
        <v>3.7218610314558305</v>
      </c>
      <c r="K1204" s="82">
        <f t="shared" si="129"/>
        <v>13.852249537469458</v>
      </c>
      <c r="L1204" s="83">
        <f t="shared" si="130"/>
        <v>4.2207395531193508E-2</v>
      </c>
    </row>
    <row r="1205" spans="4:12" x14ac:dyDescent="0.3">
      <c r="D1205" s="68">
        <v>45209</v>
      </c>
      <c r="E1205" s="87">
        <v>89.446441649999997</v>
      </c>
      <c r="F1205" s="20">
        <f t="shared" si="131"/>
        <v>88.253127695551811</v>
      </c>
      <c r="G1205" s="82">
        <f t="shared" si="132"/>
        <v>0.15396205164052215</v>
      </c>
      <c r="H1205" s="82">
        <f t="shared" si="126"/>
        <v>88.40708974719233</v>
      </c>
      <c r="I1205" s="82">
        <f t="shared" si="127"/>
        <v>1.0393519028076668</v>
      </c>
      <c r="J1205" s="82">
        <f t="shared" si="128"/>
        <v>1.0393519028076668</v>
      </c>
      <c r="K1205" s="82">
        <f t="shared" si="129"/>
        <v>1.0802523778699176</v>
      </c>
      <c r="L1205" s="83">
        <f t="shared" si="130"/>
        <v>1.1619823926306708E-2</v>
      </c>
    </row>
    <row r="1206" spans="4:12" x14ac:dyDescent="0.3">
      <c r="D1206" s="68">
        <v>45210</v>
      </c>
      <c r="E1206" s="87">
        <v>89.75549316</v>
      </c>
      <c r="F1206" s="20">
        <f t="shared" si="131"/>
        <v>89.63142159331241</v>
      </c>
      <c r="G1206" s="82">
        <f t="shared" si="132"/>
        <v>0.27639523625252987</v>
      </c>
      <c r="H1206" s="82">
        <f t="shared" si="126"/>
        <v>89.907816829564936</v>
      </c>
      <c r="I1206" s="82">
        <f t="shared" si="127"/>
        <v>-0.15232366956493593</v>
      </c>
      <c r="J1206" s="82">
        <f t="shared" si="128"/>
        <v>0.15232366956493593</v>
      </c>
      <c r="K1206" s="82">
        <f t="shared" si="129"/>
        <v>2.3202500309727786E-2</v>
      </c>
      <c r="L1206" s="83">
        <f t="shared" si="130"/>
        <v>1.6970957899301005E-3</v>
      </c>
    </row>
    <row r="1207" spans="4:12" x14ac:dyDescent="0.3">
      <c r="D1207" s="68">
        <v>45211</v>
      </c>
      <c r="E1207" s="87">
        <v>88.768508909999994</v>
      </c>
      <c r="F1207" s="20">
        <f t="shared" si="131"/>
        <v>89.779212499002028</v>
      </c>
      <c r="G1207" s="82">
        <f t="shared" si="132"/>
        <v>0.26353480319623868</v>
      </c>
      <c r="H1207" s="82">
        <f t="shared" si="126"/>
        <v>90.042747302198265</v>
      </c>
      <c r="I1207" s="82">
        <f t="shared" si="127"/>
        <v>-1.2742383921982707</v>
      </c>
      <c r="J1207" s="82">
        <f t="shared" si="128"/>
        <v>1.2742383921982707</v>
      </c>
      <c r="K1207" s="82">
        <f t="shared" si="129"/>
        <v>1.6236834801520341</v>
      </c>
      <c r="L1207" s="83">
        <f t="shared" si="130"/>
        <v>1.4354622014550079E-2</v>
      </c>
    </row>
    <row r="1208" spans="4:12" x14ac:dyDescent="0.3">
      <c r="D1208" s="68">
        <v>45212</v>
      </c>
      <c r="E1208" s="87">
        <v>87.641960139999995</v>
      </c>
      <c r="F1208" s="20">
        <f t="shared" si="131"/>
        <v>88.754026998556981</v>
      </c>
      <c r="G1208" s="82">
        <f t="shared" si="132"/>
        <v>0.13466277283211003</v>
      </c>
      <c r="H1208" s="82">
        <f t="shared" si="126"/>
        <v>88.888689771389096</v>
      </c>
      <c r="I1208" s="82">
        <f t="shared" si="127"/>
        <v>-1.2467296313891012</v>
      </c>
      <c r="J1208" s="82">
        <f t="shared" si="128"/>
        <v>1.2467296313891012</v>
      </c>
      <c r="K1208" s="82">
        <f t="shared" si="129"/>
        <v>1.5543347737836042</v>
      </c>
      <c r="L1208" s="83">
        <f t="shared" si="130"/>
        <v>1.4225259560575378E-2</v>
      </c>
    </row>
    <row r="1209" spans="4:12" x14ac:dyDescent="0.3">
      <c r="D1209" s="68">
        <v>45215</v>
      </c>
      <c r="E1209" s="87">
        <v>89.915008540000002</v>
      </c>
      <c r="F1209" s="20">
        <f t="shared" si="131"/>
        <v>88.2043000382657</v>
      </c>
      <c r="G1209" s="82">
        <f t="shared" si="132"/>
        <v>6.6223799519770948E-2</v>
      </c>
      <c r="H1209" s="82">
        <f t="shared" si="126"/>
        <v>88.270523837785476</v>
      </c>
      <c r="I1209" s="82">
        <f t="shared" si="127"/>
        <v>1.6444847022145268</v>
      </c>
      <c r="J1209" s="82">
        <f t="shared" si="128"/>
        <v>1.6444847022145268</v>
      </c>
      <c r="K1209" s="82">
        <f t="shared" si="129"/>
        <v>2.7043299358176007</v>
      </c>
      <c r="L1209" s="83">
        <f t="shared" si="130"/>
        <v>1.828932376159375E-2</v>
      </c>
    </row>
    <row r="1210" spans="4:12" x14ac:dyDescent="0.3">
      <c r="D1210" s="68">
        <v>45216</v>
      </c>
      <c r="E1210" s="87">
        <v>94.321525570000006</v>
      </c>
      <c r="F1210" s="20">
        <f t="shared" si="131"/>
        <v>90.849290985615824</v>
      </c>
      <c r="G1210" s="82">
        <f t="shared" si="132"/>
        <v>0.32410051430280623</v>
      </c>
      <c r="H1210" s="82">
        <f t="shared" si="126"/>
        <v>91.173391499918637</v>
      </c>
      <c r="I1210" s="82">
        <f t="shared" si="127"/>
        <v>3.1481340700813689</v>
      </c>
      <c r="J1210" s="82">
        <f t="shared" si="128"/>
        <v>3.1481340700813689</v>
      </c>
      <c r="K1210" s="82">
        <f t="shared" si="129"/>
        <v>9.9107481232070853</v>
      </c>
      <c r="L1210" s="83">
        <f t="shared" si="130"/>
        <v>3.3376623745817229E-2</v>
      </c>
    </row>
    <row r="1211" spans="4:12" x14ac:dyDescent="0.3">
      <c r="D1211" s="68">
        <v>45217</v>
      </c>
      <c r="E1211" s="87">
        <v>92.31765747</v>
      </c>
      <c r="F1211" s="20">
        <f t="shared" si="131"/>
        <v>94.180032361442272</v>
      </c>
      <c r="G1211" s="82">
        <f t="shared" si="132"/>
        <v>0.62476460045517057</v>
      </c>
      <c r="H1211" s="82">
        <f t="shared" si="126"/>
        <v>94.804796961897438</v>
      </c>
      <c r="I1211" s="82">
        <f t="shared" si="127"/>
        <v>-2.4871394918974374</v>
      </c>
      <c r="J1211" s="82">
        <f t="shared" si="128"/>
        <v>2.4871394918974374</v>
      </c>
      <c r="K1211" s="82">
        <f t="shared" si="129"/>
        <v>6.185862852155843</v>
      </c>
      <c r="L1211" s="83">
        <f t="shared" si="130"/>
        <v>2.69411027105586E-2</v>
      </c>
    </row>
    <row r="1212" spans="4:12" x14ac:dyDescent="0.3">
      <c r="D1212" s="68">
        <v>45218</v>
      </c>
      <c r="E1212" s="87">
        <v>91.061492920000006</v>
      </c>
      <c r="F1212" s="20">
        <f t="shared" si="131"/>
        <v>92.566236240364134</v>
      </c>
      <c r="G1212" s="82">
        <f t="shared" si="132"/>
        <v>0.40090852830183976</v>
      </c>
      <c r="H1212" s="82">
        <f t="shared" si="126"/>
        <v>92.967144768665975</v>
      </c>
      <c r="I1212" s="82">
        <f t="shared" si="127"/>
        <v>-1.9056518486659684</v>
      </c>
      <c r="J1212" s="82">
        <f t="shared" si="128"/>
        <v>1.9056518486659684</v>
      </c>
      <c r="K1212" s="82">
        <f t="shared" si="129"/>
        <v>3.6315089683240229</v>
      </c>
      <c r="L1212" s="83">
        <f t="shared" si="130"/>
        <v>2.0927087702593841E-2</v>
      </c>
    </row>
    <row r="1213" spans="4:12" x14ac:dyDescent="0.3">
      <c r="D1213" s="68">
        <v>45219</v>
      </c>
      <c r="E1213" s="87">
        <v>89.595985409999997</v>
      </c>
      <c r="F1213" s="20">
        <f t="shared" si="131"/>
        <v>91.089118240641483</v>
      </c>
      <c r="G1213" s="82">
        <f t="shared" si="132"/>
        <v>0.21310587549939067</v>
      </c>
      <c r="H1213" s="82">
        <f t="shared" si="126"/>
        <v>91.302224116140877</v>
      </c>
      <c r="I1213" s="82">
        <f t="shared" si="127"/>
        <v>-1.7062387061408799</v>
      </c>
      <c r="J1213" s="82">
        <f t="shared" si="128"/>
        <v>1.7062387061408799</v>
      </c>
      <c r="K1213" s="82">
        <f t="shared" si="129"/>
        <v>2.9112505223333041</v>
      </c>
      <c r="L1213" s="83">
        <f t="shared" si="130"/>
        <v>1.9043695968440601E-2</v>
      </c>
    </row>
    <row r="1214" spans="4:12" x14ac:dyDescent="0.3">
      <c r="D1214" s="68">
        <v>45222</v>
      </c>
      <c r="E1214" s="87">
        <v>89.316825870000002</v>
      </c>
      <c r="F1214" s="20">
        <f t="shared" si="131"/>
        <v>89.710638202399508</v>
      </c>
      <c r="G1214" s="82">
        <f t="shared" si="132"/>
        <v>5.3947284125254152E-2</v>
      </c>
      <c r="H1214" s="82">
        <f t="shared" si="126"/>
        <v>89.764585486524766</v>
      </c>
      <c r="I1214" s="82">
        <f t="shared" si="127"/>
        <v>-0.44775961652476326</v>
      </c>
      <c r="J1214" s="82">
        <f t="shared" si="128"/>
        <v>0.44775961652476326</v>
      </c>
      <c r="K1214" s="82">
        <f t="shared" si="129"/>
        <v>0.20048867419040306</v>
      </c>
      <c r="L1214" s="83">
        <f t="shared" si="130"/>
        <v>5.0131608704554074E-3</v>
      </c>
    </row>
    <row r="1215" spans="4:12" x14ac:dyDescent="0.3">
      <c r="D1215" s="68">
        <v>45223</v>
      </c>
      <c r="E1215" s="87">
        <v>90.911956790000005</v>
      </c>
      <c r="F1215" s="20">
        <f t="shared" si="131"/>
        <v>89.679009881300217</v>
      </c>
      <c r="G1215" s="82">
        <f t="shared" si="132"/>
        <v>4.5389723602799671E-2</v>
      </c>
      <c r="H1215" s="82">
        <f t="shared" si="126"/>
        <v>89.724399604903013</v>
      </c>
      <c r="I1215" s="82">
        <f t="shared" si="127"/>
        <v>1.1875571850969919</v>
      </c>
      <c r="J1215" s="82">
        <f t="shared" si="128"/>
        <v>1.1875571850969919</v>
      </c>
      <c r="K1215" s="82">
        <f t="shared" si="129"/>
        <v>1.4102920678754911</v>
      </c>
      <c r="L1215" s="83">
        <f t="shared" si="130"/>
        <v>1.3062717237955426E-2</v>
      </c>
    </row>
    <row r="1216" spans="4:12" x14ac:dyDescent="0.3">
      <c r="D1216" s="68">
        <v>45224</v>
      </c>
      <c r="E1216" s="87">
        <v>89.645828249999994</v>
      </c>
      <c r="F1216" s="20">
        <f t="shared" si="131"/>
        <v>90.695042860882239</v>
      </c>
      <c r="G1216" s="82">
        <f t="shared" si="132"/>
        <v>0.14245404920072188</v>
      </c>
      <c r="H1216" s="82">
        <f t="shared" si="126"/>
        <v>90.837496910082962</v>
      </c>
      <c r="I1216" s="82">
        <f t="shared" si="127"/>
        <v>-1.1916686600829678</v>
      </c>
      <c r="J1216" s="82">
        <f t="shared" si="128"/>
        <v>1.1916686600829678</v>
      </c>
      <c r="K1216" s="82">
        <f t="shared" si="129"/>
        <v>1.4200741954239358</v>
      </c>
      <c r="L1216" s="83">
        <f t="shared" si="130"/>
        <v>1.3293074349870463E-2</v>
      </c>
    </row>
    <row r="1217" spans="4:12" x14ac:dyDescent="0.3">
      <c r="D1217" s="68">
        <v>45225</v>
      </c>
      <c r="E1217" s="87">
        <v>87.293022160000007</v>
      </c>
      <c r="F1217" s="20">
        <f t="shared" si="131"/>
        <v>89.28923027136058</v>
      </c>
      <c r="G1217" s="82">
        <f t="shared" si="132"/>
        <v>-1.2372614671516208E-2</v>
      </c>
      <c r="H1217" s="82">
        <f t="shared" ref="H1217:H1280" si="133">F1217+G1217</f>
        <v>89.27685765668906</v>
      </c>
      <c r="I1217" s="82">
        <f t="shared" si="127"/>
        <v>-1.9838354966890535</v>
      </c>
      <c r="J1217" s="82">
        <f t="shared" si="128"/>
        <v>1.9838354966890535</v>
      </c>
      <c r="K1217" s="82">
        <f t="shared" si="129"/>
        <v>3.9356032779235033</v>
      </c>
      <c r="L1217" s="83">
        <f t="shared" si="130"/>
        <v>2.2726163530606917E-2</v>
      </c>
    </row>
    <row r="1218" spans="4:12" x14ac:dyDescent="0.3">
      <c r="D1218" s="68">
        <v>45226</v>
      </c>
      <c r="E1218" s="87">
        <v>87.26311493</v>
      </c>
      <c r="F1218" s="20">
        <f t="shared" si="131"/>
        <v>87.277142622262801</v>
      </c>
      <c r="G1218" s="82">
        <f t="shared" si="132"/>
        <v>-0.21234411811414253</v>
      </c>
      <c r="H1218" s="82">
        <f t="shared" si="133"/>
        <v>87.064798504148655</v>
      </c>
      <c r="I1218" s="82">
        <f t="shared" si="127"/>
        <v>0.19831642585134546</v>
      </c>
      <c r="J1218" s="82">
        <f t="shared" si="128"/>
        <v>0.19831642585134546</v>
      </c>
      <c r="K1218" s="82">
        <f t="shared" si="129"/>
        <v>3.9329404762452204E-2</v>
      </c>
      <c r="L1218" s="83">
        <f t="shared" si="130"/>
        <v>2.2726260231534169E-3</v>
      </c>
    </row>
    <row r="1219" spans="4:12" x14ac:dyDescent="0.3">
      <c r="D1219" s="68">
        <v>45229</v>
      </c>
      <c r="E1219" s="87">
        <v>88.489364620000003</v>
      </c>
      <c r="F1219" s="20">
        <f t="shared" si="131"/>
        <v>87.338489573508696</v>
      </c>
      <c r="G1219" s="82">
        <f t="shared" si="132"/>
        <v>-0.1849750111781388</v>
      </c>
      <c r="H1219" s="82">
        <f t="shared" si="133"/>
        <v>87.153514562330557</v>
      </c>
      <c r="I1219" s="82">
        <f t="shared" si="127"/>
        <v>1.3358500576694468</v>
      </c>
      <c r="J1219" s="82">
        <f t="shared" si="128"/>
        <v>1.3358500576694468</v>
      </c>
      <c r="K1219" s="82">
        <f t="shared" si="129"/>
        <v>1.7844953765754643</v>
      </c>
      <c r="L1219" s="83">
        <f t="shared" si="130"/>
        <v>1.5096165097421475E-2</v>
      </c>
    </row>
    <row r="1220" spans="4:12" x14ac:dyDescent="0.3">
      <c r="D1220" s="68">
        <v>45230</v>
      </c>
      <c r="E1220" s="87">
        <v>88.439514160000002</v>
      </c>
      <c r="F1220" s="20">
        <f t="shared" si="131"/>
        <v>88.331414519057503</v>
      </c>
      <c r="G1220" s="82">
        <f t="shared" si="132"/>
        <v>-6.7185015505444173E-2</v>
      </c>
      <c r="H1220" s="82">
        <f t="shared" si="133"/>
        <v>88.264229503552059</v>
      </c>
      <c r="I1220" s="82">
        <f t="shared" ref="I1220:I1283" si="134">E1220-H1220</f>
        <v>0.17528465644794267</v>
      </c>
      <c r="J1220" s="82">
        <f t="shared" ref="J1220:J1283" si="135">ABS(I1220)</f>
        <v>0.17528465644794267</v>
      </c>
      <c r="K1220" s="82">
        <f t="shared" ref="K1220:K1283" si="136">I1220^2</f>
        <v>3.0724710786073289E-2</v>
      </c>
      <c r="L1220" s="83">
        <f t="shared" ref="L1220:L1283" si="137">J1220/E1220</f>
        <v>1.9819721774005576E-3</v>
      </c>
    </row>
    <row r="1221" spans="4:12" x14ac:dyDescent="0.3">
      <c r="D1221" s="68">
        <v>45231</v>
      </c>
      <c r="E1221" s="87">
        <v>88.68875122</v>
      </c>
      <c r="F1221" s="20">
        <f t="shared" ref="F1221:F1284" si="138">alpha*(E1221)+(1-alpha)*(E1220+G1220)</f>
        <v>88.435613559595652</v>
      </c>
      <c r="G1221" s="82">
        <f t="shared" ref="G1221:G1284" si="139">beta*(F1221-F1220)+(1-beta)*G1220</f>
        <v>-5.0046609901084921E-2</v>
      </c>
      <c r="H1221" s="82">
        <f t="shared" si="133"/>
        <v>88.385566949694564</v>
      </c>
      <c r="I1221" s="82">
        <f t="shared" si="134"/>
        <v>0.3031842703054366</v>
      </c>
      <c r="J1221" s="82">
        <f t="shared" si="135"/>
        <v>0.3031842703054366</v>
      </c>
      <c r="K1221" s="82">
        <f t="shared" si="136"/>
        <v>9.1920701760640044E-2</v>
      </c>
      <c r="L1221" s="83">
        <f t="shared" si="137"/>
        <v>3.4185200054667833E-3</v>
      </c>
    </row>
    <row r="1222" spans="4:12" x14ac:dyDescent="0.3">
      <c r="D1222" s="68">
        <v>45232</v>
      </c>
      <c r="E1222" s="87">
        <v>91.011650090000003</v>
      </c>
      <c r="F1222" s="20">
        <f t="shared" si="138"/>
        <v>89.113293706079133</v>
      </c>
      <c r="G1222" s="82">
        <f t="shared" si="139"/>
        <v>2.2726065737371751E-2</v>
      </c>
      <c r="H1222" s="82">
        <f t="shared" si="133"/>
        <v>89.136019771816507</v>
      </c>
      <c r="I1222" s="82">
        <f t="shared" si="134"/>
        <v>1.8756303181834966</v>
      </c>
      <c r="J1222" s="82">
        <f t="shared" si="135"/>
        <v>1.8756303181834966</v>
      </c>
      <c r="K1222" s="82">
        <f t="shared" si="136"/>
        <v>3.5179890904891247</v>
      </c>
      <c r="L1222" s="83">
        <f t="shared" si="137"/>
        <v>2.0608683792994797E-2</v>
      </c>
    </row>
    <row r="1223" spans="4:12" x14ac:dyDescent="0.3">
      <c r="D1223" s="68">
        <v>45233</v>
      </c>
      <c r="E1223" s="87">
        <v>91.03158569</v>
      </c>
      <c r="F1223" s="20">
        <f t="shared" si="138"/>
        <v>91.033818062589901</v>
      </c>
      <c r="G1223" s="82">
        <f t="shared" si="139"/>
        <v>0.21250589481471138</v>
      </c>
      <c r="H1223" s="82">
        <f t="shared" si="133"/>
        <v>91.246323957404613</v>
      </c>
      <c r="I1223" s="82">
        <f t="shared" si="134"/>
        <v>-0.21473826740461277</v>
      </c>
      <c r="J1223" s="82">
        <f t="shared" si="135"/>
        <v>0.21473826740461277</v>
      </c>
      <c r="K1223" s="82">
        <f t="shared" si="136"/>
        <v>4.611252348793498E-2</v>
      </c>
      <c r="L1223" s="83">
        <f t="shared" si="137"/>
        <v>2.3589424019909411E-3</v>
      </c>
    </row>
    <row r="1224" spans="4:12" x14ac:dyDescent="0.3">
      <c r="D1224" s="68">
        <v>45236</v>
      </c>
      <c r="E1224" s="87">
        <v>91.90890503</v>
      </c>
      <c r="F1224" s="20">
        <f t="shared" si="138"/>
        <v>91.377054273851769</v>
      </c>
      <c r="G1224" s="82">
        <f t="shared" si="139"/>
        <v>0.22557892645942701</v>
      </c>
      <c r="H1224" s="82">
        <f t="shared" si="133"/>
        <v>91.602633200311203</v>
      </c>
      <c r="I1224" s="82">
        <f t="shared" si="134"/>
        <v>0.30627182968879652</v>
      </c>
      <c r="J1224" s="82">
        <f t="shared" si="135"/>
        <v>0.30627182968879652</v>
      </c>
      <c r="K1224" s="82">
        <f t="shared" si="136"/>
        <v>9.3802433660923182E-2</v>
      </c>
      <c r="L1224" s="83">
        <f t="shared" si="137"/>
        <v>3.3323411870571874E-3</v>
      </c>
    </row>
    <row r="1225" spans="4:12" x14ac:dyDescent="0.3">
      <c r="D1225" s="68">
        <v>45237</v>
      </c>
      <c r="E1225" s="87">
        <v>92.108291629999997</v>
      </c>
      <c r="F1225" s="20">
        <f t="shared" si="138"/>
        <v>92.129245491167552</v>
      </c>
      <c r="G1225" s="82">
        <f t="shared" si="139"/>
        <v>0.27824015554506265</v>
      </c>
      <c r="H1225" s="82">
        <f t="shared" si="133"/>
        <v>92.407485646712615</v>
      </c>
      <c r="I1225" s="82">
        <f t="shared" si="134"/>
        <v>-0.2991940167126188</v>
      </c>
      <c r="J1225" s="82">
        <f t="shared" si="135"/>
        <v>0.2991940167126188</v>
      </c>
      <c r="K1225" s="82">
        <f t="shared" si="136"/>
        <v>8.9517059636630814E-2</v>
      </c>
      <c r="L1225" s="83">
        <f t="shared" si="137"/>
        <v>3.2482853760276479E-3</v>
      </c>
    </row>
    <row r="1226" spans="4:12" x14ac:dyDescent="0.3">
      <c r="D1226" s="68">
        <v>45238</v>
      </c>
      <c r="E1226" s="87">
        <v>90.772384639999999</v>
      </c>
      <c r="F1226" s="20">
        <f t="shared" si="138"/>
        <v>92.063702356436039</v>
      </c>
      <c r="G1226" s="82">
        <f t="shared" si="139"/>
        <v>0.24386182651740509</v>
      </c>
      <c r="H1226" s="82">
        <f t="shared" si="133"/>
        <v>92.307564182953442</v>
      </c>
      <c r="I1226" s="82">
        <f t="shared" si="134"/>
        <v>-1.5351795429534434</v>
      </c>
      <c r="J1226" s="82">
        <f t="shared" si="135"/>
        <v>1.5351795429534434</v>
      </c>
      <c r="K1226" s="82">
        <f t="shared" si="136"/>
        <v>2.3567762291027434</v>
      </c>
      <c r="L1226" s="83">
        <f t="shared" si="137"/>
        <v>1.6912407325663088E-2</v>
      </c>
    </row>
    <row r="1227" spans="4:12" x14ac:dyDescent="0.3">
      <c r="D1227" s="68">
        <v>45239</v>
      </c>
      <c r="E1227" s="87">
        <v>91.779296880000004</v>
      </c>
      <c r="F1227" s="20">
        <f t="shared" si="138"/>
        <v>91.168856549213928</v>
      </c>
      <c r="G1227" s="82">
        <f t="shared" si="139"/>
        <v>0.12999106314345343</v>
      </c>
      <c r="H1227" s="82">
        <f t="shared" si="133"/>
        <v>91.298847612357378</v>
      </c>
      <c r="I1227" s="82">
        <f t="shared" si="134"/>
        <v>0.48044926764262641</v>
      </c>
      <c r="J1227" s="82">
        <f t="shared" si="135"/>
        <v>0.48044926764262641</v>
      </c>
      <c r="K1227" s="82">
        <f t="shared" si="136"/>
        <v>0.23083149877833606</v>
      </c>
      <c r="L1227" s="83">
        <f t="shared" si="137"/>
        <v>5.2348327343453753E-3</v>
      </c>
    </row>
    <row r="1228" spans="4:12" x14ac:dyDescent="0.3">
      <c r="D1228" s="68">
        <v>45240</v>
      </c>
      <c r="E1228" s="87">
        <v>91.918869020000002</v>
      </c>
      <c r="F1228" s="20">
        <f t="shared" si="138"/>
        <v>91.911204158514764</v>
      </c>
      <c r="G1228" s="82">
        <f t="shared" si="139"/>
        <v>0.1912267177591917</v>
      </c>
      <c r="H1228" s="82">
        <f t="shared" si="133"/>
        <v>92.102430876273957</v>
      </c>
      <c r="I1228" s="82">
        <f t="shared" si="134"/>
        <v>-0.18356185627395405</v>
      </c>
      <c r="J1228" s="82">
        <f t="shared" si="135"/>
        <v>0.18356185627395405</v>
      </c>
      <c r="K1228" s="82">
        <f t="shared" si="136"/>
        <v>3.3694955078739763E-2</v>
      </c>
      <c r="L1228" s="83">
        <f t="shared" si="137"/>
        <v>1.9969986383754795E-3</v>
      </c>
    </row>
    <row r="1229" spans="4:12" x14ac:dyDescent="0.3">
      <c r="D1229" s="68">
        <v>45243</v>
      </c>
      <c r="E1229" s="87">
        <v>90.882049559999999</v>
      </c>
      <c r="F1229" s="20">
        <f t="shared" si="138"/>
        <v>91.864486502207356</v>
      </c>
      <c r="G1229" s="82">
        <f t="shared" si="139"/>
        <v>0.16743228035253177</v>
      </c>
      <c r="H1229" s="82">
        <f t="shared" si="133"/>
        <v>92.031918782559885</v>
      </c>
      <c r="I1229" s="82">
        <f t="shared" si="134"/>
        <v>-1.1498692225598859</v>
      </c>
      <c r="J1229" s="82">
        <f t="shared" si="135"/>
        <v>1.1498692225598859</v>
      </c>
      <c r="K1229" s="82">
        <f t="shared" si="136"/>
        <v>1.3221992289904765</v>
      </c>
      <c r="L1229" s="83">
        <f t="shared" si="137"/>
        <v>1.2652324943450427E-2</v>
      </c>
    </row>
    <row r="1230" spans="4:12" x14ac:dyDescent="0.3">
      <c r="D1230" s="68">
        <v>45244</v>
      </c>
      <c r="E1230" s="87">
        <v>97.142898560000006</v>
      </c>
      <c r="F1230" s="20">
        <f t="shared" si="138"/>
        <v>92.268165184282026</v>
      </c>
      <c r="G1230" s="82">
        <f t="shared" si="139"/>
        <v>0.1910569205247456</v>
      </c>
      <c r="H1230" s="82">
        <f t="shared" si="133"/>
        <v>92.45922210480677</v>
      </c>
      <c r="I1230" s="82">
        <f t="shared" si="134"/>
        <v>4.6836764551932362</v>
      </c>
      <c r="J1230" s="82">
        <f t="shared" si="135"/>
        <v>4.6836764551932362</v>
      </c>
      <c r="K1230" s="82">
        <f t="shared" si="136"/>
        <v>21.936825136931478</v>
      </c>
      <c r="L1230" s="83">
        <f t="shared" si="137"/>
        <v>4.8214295894211744E-2</v>
      </c>
    </row>
    <row r="1231" spans="4:12" x14ac:dyDescent="0.3">
      <c r="D1231" s="68">
        <v>45245</v>
      </c>
      <c r="E1231" s="87">
        <v>96.754089359999995</v>
      </c>
      <c r="F1231" s="20">
        <f t="shared" si="138"/>
        <v>97.217982256419816</v>
      </c>
      <c r="G1231" s="82">
        <f t="shared" si="139"/>
        <v>0.66693293568605005</v>
      </c>
      <c r="H1231" s="82">
        <f t="shared" si="133"/>
        <v>97.884915192105865</v>
      </c>
      <c r="I1231" s="82">
        <f t="shared" si="134"/>
        <v>-1.1308258321058702</v>
      </c>
      <c r="J1231" s="82">
        <f t="shared" si="135"/>
        <v>1.1308258321058702</v>
      </c>
      <c r="K1231" s="82">
        <f t="shared" si="136"/>
        <v>1.2787670625579337</v>
      </c>
      <c r="L1231" s="83">
        <f t="shared" si="137"/>
        <v>1.1687628291330654E-2</v>
      </c>
    </row>
    <row r="1232" spans="4:12" x14ac:dyDescent="0.3">
      <c r="D1232" s="68">
        <v>45246</v>
      </c>
      <c r="E1232" s="87">
        <v>95.697319030000003</v>
      </c>
      <c r="F1232" s="20">
        <f t="shared" si="138"/>
        <v>97.07628164254885</v>
      </c>
      <c r="G1232" s="82">
        <f t="shared" si="139"/>
        <v>0.58606958073034843</v>
      </c>
      <c r="H1232" s="82">
        <f t="shared" si="133"/>
        <v>97.662351223279202</v>
      </c>
      <c r="I1232" s="82">
        <f t="shared" si="134"/>
        <v>-1.9650321932791996</v>
      </c>
      <c r="J1232" s="82">
        <f t="shared" si="135"/>
        <v>1.9650321932791996</v>
      </c>
      <c r="K1232" s="82">
        <f t="shared" si="136"/>
        <v>3.8613515206236619</v>
      </c>
      <c r="L1232" s="83">
        <f t="shared" si="137"/>
        <v>2.0533826999512752E-2</v>
      </c>
    </row>
    <row r="1233" spans="4:12" x14ac:dyDescent="0.3">
      <c r="D1233" s="68">
        <v>45247</v>
      </c>
      <c r="E1233" s="87">
        <v>97.850738530000001</v>
      </c>
      <c r="F1233" s="20">
        <f t="shared" si="138"/>
        <v>96.59685859458429</v>
      </c>
      <c r="G1233" s="82">
        <f t="shared" si="139"/>
        <v>0.47952031786085769</v>
      </c>
      <c r="H1233" s="82">
        <f t="shared" si="133"/>
        <v>97.076378912445151</v>
      </c>
      <c r="I1233" s="82">
        <f t="shared" si="134"/>
        <v>0.77435961755485039</v>
      </c>
      <c r="J1233" s="82">
        <f t="shared" si="135"/>
        <v>0.77435961755485039</v>
      </c>
      <c r="K1233" s="82">
        <f t="shared" si="136"/>
        <v>0.5996328172996942</v>
      </c>
      <c r="L1233" s="83">
        <f t="shared" si="137"/>
        <v>7.9136818912965076E-3</v>
      </c>
    </row>
    <row r="1234" spans="4:12" x14ac:dyDescent="0.3">
      <c r="D1234" s="68">
        <v>45250</v>
      </c>
      <c r="E1234" s="87">
        <v>99.326217650000004</v>
      </c>
      <c r="F1234" s="20">
        <f t="shared" si="138"/>
        <v>98.529450608288698</v>
      </c>
      <c r="G1234" s="82">
        <f t="shared" si="139"/>
        <v>0.62482748744521277</v>
      </c>
      <c r="H1234" s="82">
        <f t="shared" si="133"/>
        <v>99.154278095733915</v>
      </c>
      <c r="I1234" s="82">
        <f t="shared" si="134"/>
        <v>0.17193955426608909</v>
      </c>
      <c r="J1234" s="82">
        <f t="shared" si="135"/>
        <v>0.17193955426608909</v>
      </c>
      <c r="K1234" s="82">
        <f t="shared" si="136"/>
        <v>2.9563210321221396E-2</v>
      </c>
      <c r="L1234" s="83">
        <f t="shared" si="137"/>
        <v>1.7310591134352842E-3</v>
      </c>
    </row>
    <row r="1235" spans="4:12" x14ac:dyDescent="0.3">
      <c r="D1235" s="68">
        <v>45251</v>
      </c>
      <c r="E1235" s="87">
        <v>100.6820755</v>
      </c>
      <c r="F1235" s="20">
        <f t="shared" si="138"/>
        <v>100.09725120995617</v>
      </c>
      <c r="G1235" s="82">
        <f t="shared" si="139"/>
        <v>0.71912479886743863</v>
      </c>
      <c r="H1235" s="82">
        <f t="shared" si="133"/>
        <v>100.81637600882361</v>
      </c>
      <c r="I1235" s="82">
        <f t="shared" si="134"/>
        <v>-0.134300508823614</v>
      </c>
      <c r="J1235" s="82">
        <f t="shared" si="135"/>
        <v>0.134300508823614</v>
      </c>
      <c r="K1235" s="82">
        <f t="shared" si="136"/>
        <v>1.8036626670281622E-2</v>
      </c>
      <c r="L1235" s="83">
        <f t="shared" si="137"/>
        <v>1.3339068365114703E-3</v>
      </c>
    </row>
    <row r="1236" spans="4:12" x14ac:dyDescent="0.3">
      <c r="D1236" s="68">
        <v>45252</v>
      </c>
      <c r="E1236" s="87">
        <v>101.6889954</v>
      </c>
      <c r="F1236" s="20">
        <f t="shared" si="138"/>
        <v>101.45875931909396</v>
      </c>
      <c r="G1236" s="82">
        <f t="shared" si="139"/>
        <v>0.78336312989447354</v>
      </c>
      <c r="H1236" s="82">
        <f t="shared" si="133"/>
        <v>102.24212244898843</v>
      </c>
      <c r="I1236" s="82">
        <f t="shared" si="134"/>
        <v>-0.55312704898842924</v>
      </c>
      <c r="J1236" s="82">
        <f t="shared" si="135"/>
        <v>0.55312704898842924</v>
      </c>
      <c r="K1236" s="82">
        <f t="shared" si="136"/>
        <v>0.30594953232264821</v>
      </c>
      <c r="L1236" s="83">
        <f t="shared" si="137"/>
        <v>5.4393992861535264E-3</v>
      </c>
    </row>
    <row r="1237" spans="4:12" x14ac:dyDescent="0.3">
      <c r="D1237" s="68">
        <v>45254</v>
      </c>
      <c r="E1237" s="87">
        <v>100.78176879999999</v>
      </c>
      <c r="F1237" s="20">
        <f t="shared" si="138"/>
        <v>102.13424058391558</v>
      </c>
      <c r="G1237" s="82">
        <f t="shared" si="139"/>
        <v>0.77257494338718891</v>
      </c>
      <c r="H1237" s="82">
        <f t="shared" si="133"/>
        <v>102.90681552730277</v>
      </c>
      <c r="I1237" s="82">
        <f t="shared" si="134"/>
        <v>-2.1250467273027738</v>
      </c>
      <c r="J1237" s="82">
        <f t="shared" si="135"/>
        <v>2.1250467273027738</v>
      </c>
      <c r="K1237" s="82">
        <f t="shared" si="136"/>
        <v>4.5158235932202295</v>
      </c>
      <c r="L1237" s="83">
        <f t="shared" si="137"/>
        <v>2.1085626424357556E-2</v>
      </c>
    </row>
    <row r="1238" spans="4:12" x14ac:dyDescent="0.3">
      <c r="D1238" s="68">
        <v>45257</v>
      </c>
      <c r="E1238" s="87">
        <v>101.160614</v>
      </c>
      <c r="F1238" s="20">
        <f t="shared" si="138"/>
        <v>101.47559779470974</v>
      </c>
      <c r="G1238" s="82">
        <f t="shared" si="139"/>
        <v>0.62945317012788582</v>
      </c>
      <c r="H1238" s="82">
        <f t="shared" si="133"/>
        <v>102.10505096483763</v>
      </c>
      <c r="I1238" s="82">
        <f t="shared" si="134"/>
        <v>-0.94443696483763517</v>
      </c>
      <c r="J1238" s="82">
        <f t="shared" si="135"/>
        <v>0.94443696483763517</v>
      </c>
      <c r="K1238" s="82">
        <f t="shared" si="136"/>
        <v>0.89196118055172458</v>
      </c>
      <c r="L1238" s="83">
        <f t="shared" si="137"/>
        <v>9.3360145563928191E-3</v>
      </c>
    </row>
    <row r="1239" spans="4:12" x14ac:dyDescent="0.3">
      <c r="D1239" s="68">
        <v>45258</v>
      </c>
      <c r="E1239" s="87">
        <v>102.137619</v>
      </c>
      <c r="F1239" s="20">
        <f t="shared" si="138"/>
        <v>101.85957753610232</v>
      </c>
      <c r="G1239" s="82">
        <f t="shared" si="139"/>
        <v>0.60490582725435516</v>
      </c>
      <c r="H1239" s="82">
        <f t="shared" si="133"/>
        <v>102.46448336335668</v>
      </c>
      <c r="I1239" s="82">
        <f t="shared" si="134"/>
        <v>-0.32686436335667679</v>
      </c>
      <c r="J1239" s="82">
        <f t="shared" si="135"/>
        <v>0.32686436335667679</v>
      </c>
      <c r="K1239" s="82">
        <f t="shared" si="136"/>
        <v>0.10684031203256564</v>
      </c>
      <c r="L1239" s="83">
        <f t="shared" si="137"/>
        <v>3.2002348063026298E-3</v>
      </c>
    </row>
    <row r="1240" spans="4:12" x14ac:dyDescent="0.3">
      <c r="D1240" s="68">
        <v>45259</v>
      </c>
      <c r="E1240" s="87">
        <v>105.2879868</v>
      </c>
      <c r="F1240" s="20">
        <f t="shared" si="138"/>
        <v>103.2516172218035</v>
      </c>
      <c r="G1240" s="82">
        <f t="shared" si="139"/>
        <v>0.6836192130990375</v>
      </c>
      <c r="H1240" s="82">
        <f t="shared" si="133"/>
        <v>103.93523643490254</v>
      </c>
      <c r="I1240" s="82">
        <f t="shared" si="134"/>
        <v>1.3527503650974637</v>
      </c>
      <c r="J1240" s="82">
        <f t="shared" si="135"/>
        <v>1.3527503650974637</v>
      </c>
      <c r="K1240" s="82">
        <f t="shared" si="136"/>
        <v>1.8299335502713214</v>
      </c>
      <c r="L1240" s="83">
        <f t="shared" si="137"/>
        <v>1.2848097928466268E-2</v>
      </c>
    </row>
    <row r="1241" spans="4:12" x14ac:dyDescent="0.3">
      <c r="D1241" s="68">
        <v>45260</v>
      </c>
      <c r="E1241" s="87">
        <v>104.5502472</v>
      </c>
      <c r="F1241" s="20">
        <f t="shared" si="138"/>
        <v>105.68733425047924</v>
      </c>
      <c r="G1241" s="82">
        <f t="shared" si="139"/>
        <v>0.85882899465670781</v>
      </c>
      <c r="H1241" s="82">
        <f t="shared" si="133"/>
        <v>106.54616324513594</v>
      </c>
      <c r="I1241" s="82">
        <f t="shared" si="134"/>
        <v>-1.9959160451359423</v>
      </c>
      <c r="J1241" s="82">
        <f t="shared" si="135"/>
        <v>1.9959160451359423</v>
      </c>
      <c r="K1241" s="82">
        <f t="shared" si="136"/>
        <v>3.983680859231101</v>
      </c>
      <c r="L1241" s="83">
        <f t="shared" si="137"/>
        <v>1.9090495705073211E-2</v>
      </c>
    </row>
    <row r="1242" spans="4:12" x14ac:dyDescent="0.3">
      <c r="D1242" s="68">
        <v>45261</v>
      </c>
      <c r="E1242" s="87">
        <v>105.53722380000001</v>
      </c>
      <c r="F1242" s="20">
        <f t="shared" si="138"/>
        <v>105.43470571572537</v>
      </c>
      <c r="G1242" s="82">
        <f t="shared" si="139"/>
        <v>0.74768324171565037</v>
      </c>
      <c r="H1242" s="82">
        <f t="shared" si="133"/>
        <v>106.18238895744102</v>
      </c>
      <c r="I1242" s="82">
        <f t="shared" si="134"/>
        <v>-0.64516515744101355</v>
      </c>
      <c r="J1242" s="82">
        <f t="shared" si="135"/>
        <v>0.64516515744101355</v>
      </c>
      <c r="K1242" s="82">
        <f t="shared" si="136"/>
        <v>0.41623808037588778</v>
      </c>
      <c r="L1242" s="83">
        <f t="shared" si="137"/>
        <v>6.113152631943816E-3</v>
      </c>
    </row>
    <row r="1243" spans="4:12" x14ac:dyDescent="0.3">
      <c r="D1243" s="68">
        <v>45264</v>
      </c>
      <c r="E1243" s="87">
        <v>105.2680435</v>
      </c>
      <c r="F1243" s="20">
        <f t="shared" si="138"/>
        <v>106.08153433337253</v>
      </c>
      <c r="G1243" s="82">
        <f t="shared" si="139"/>
        <v>0.73759777930880133</v>
      </c>
      <c r="H1243" s="82">
        <f t="shared" si="133"/>
        <v>106.81913211268133</v>
      </c>
      <c r="I1243" s="82">
        <f t="shared" si="134"/>
        <v>-1.5510886126813261</v>
      </c>
      <c r="J1243" s="82">
        <f t="shared" si="135"/>
        <v>1.5510886126813261</v>
      </c>
      <c r="K1243" s="82">
        <f t="shared" si="136"/>
        <v>2.405875884389681</v>
      </c>
      <c r="L1243" s="83">
        <f t="shared" si="137"/>
        <v>1.4734657937110098E-2</v>
      </c>
    </row>
    <row r="1244" spans="4:12" x14ac:dyDescent="0.3">
      <c r="D1244" s="68">
        <v>45265</v>
      </c>
      <c r="E1244" s="87">
        <v>105.0886002</v>
      </c>
      <c r="F1244" s="20">
        <f t="shared" si="138"/>
        <v>105.82223306344704</v>
      </c>
      <c r="G1244" s="82">
        <f t="shared" si="139"/>
        <v>0.63790787438537255</v>
      </c>
      <c r="H1244" s="82">
        <f t="shared" si="133"/>
        <v>106.46014093783242</v>
      </c>
      <c r="I1244" s="82">
        <f t="shared" si="134"/>
        <v>-1.3715407378324187</v>
      </c>
      <c r="J1244" s="82">
        <f t="shared" si="135"/>
        <v>1.3715407378324187</v>
      </c>
      <c r="K1244" s="82">
        <f t="shared" si="136"/>
        <v>1.8811239955338954</v>
      </c>
      <c r="L1244" s="83">
        <f t="shared" si="137"/>
        <v>1.3051279922105374E-2</v>
      </c>
    </row>
    <row r="1245" spans="4:12" x14ac:dyDescent="0.3">
      <c r="D1245" s="68">
        <v>45266</v>
      </c>
      <c r="E1245" s="87">
        <v>105.43753049999999</v>
      </c>
      <c r="F1245" s="20">
        <f t="shared" si="138"/>
        <v>105.66871255950831</v>
      </c>
      <c r="G1245" s="82">
        <f t="shared" si="139"/>
        <v>0.55876503655296161</v>
      </c>
      <c r="H1245" s="82">
        <f t="shared" si="133"/>
        <v>106.22747759606126</v>
      </c>
      <c r="I1245" s="82">
        <f t="shared" si="134"/>
        <v>-0.78994709606126889</v>
      </c>
      <c r="J1245" s="82">
        <f t="shared" si="135"/>
        <v>0.78994709606126889</v>
      </c>
      <c r="K1245" s="82">
        <f t="shared" si="136"/>
        <v>0.62401641457563162</v>
      </c>
      <c r="L1245" s="83">
        <f t="shared" si="137"/>
        <v>7.4920864735282177E-3</v>
      </c>
    </row>
    <row r="1246" spans="4:12" x14ac:dyDescent="0.3">
      <c r="D1246" s="68">
        <v>45267</v>
      </c>
      <c r="E1246" s="87">
        <v>103.0548172</v>
      </c>
      <c r="F1246" s="20">
        <f t="shared" si="138"/>
        <v>105.40799986924237</v>
      </c>
      <c r="G1246" s="82">
        <f t="shared" si="139"/>
        <v>0.47681726387107215</v>
      </c>
      <c r="H1246" s="82">
        <f t="shared" si="133"/>
        <v>105.88481713311344</v>
      </c>
      <c r="I1246" s="82">
        <f t="shared" si="134"/>
        <v>-2.8299999331134416</v>
      </c>
      <c r="J1246" s="82">
        <f t="shared" si="135"/>
        <v>2.8299999331134416</v>
      </c>
      <c r="K1246" s="82">
        <f t="shared" si="136"/>
        <v>8.0088996214220831</v>
      </c>
      <c r="L1246" s="83">
        <f t="shared" si="137"/>
        <v>2.74611125418933E-2</v>
      </c>
    </row>
    <row r="1247" spans="4:12" x14ac:dyDescent="0.3">
      <c r="D1247" s="68">
        <v>45268</v>
      </c>
      <c r="E1247" s="87">
        <v>103.7925644</v>
      </c>
      <c r="F1247" s="20">
        <f t="shared" si="138"/>
        <v>103.58382045109686</v>
      </c>
      <c r="G1247" s="82">
        <f t="shared" si="139"/>
        <v>0.24671759566941301</v>
      </c>
      <c r="H1247" s="82">
        <f t="shared" si="133"/>
        <v>103.83053804676626</v>
      </c>
      <c r="I1247" s="82">
        <f t="shared" si="134"/>
        <v>-3.7973646766261027E-2</v>
      </c>
      <c r="J1247" s="82">
        <f t="shared" si="135"/>
        <v>3.7973646766261027E-2</v>
      </c>
      <c r="K1247" s="82">
        <f t="shared" si="136"/>
        <v>1.4419978487287665E-3</v>
      </c>
      <c r="L1247" s="83">
        <f t="shared" si="137"/>
        <v>3.6586095531773011E-4</v>
      </c>
    </row>
    <row r="1248" spans="4:12" x14ac:dyDescent="0.3">
      <c r="D1248" s="68">
        <v>45271</v>
      </c>
      <c r="E1248" s="87">
        <v>104.4306107</v>
      </c>
      <c r="F1248" s="20">
        <f t="shared" si="138"/>
        <v>104.11754773653553</v>
      </c>
      <c r="G1248" s="82">
        <f t="shared" si="139"/>
        <v>0.27541856464633896</v>
      </c>
      <c r="H1248" s="82">
        <f t="shared" si="133"/>
        <v>104.39296630118187</v>
      </c>
      <c r="I1248" s="82">
        <f t="shared" si="134"/>
        <v>3.7644398818130753E-2</v>
      </c>
      <c r="J1248" s="82">
        <f t="shared" si="135"/>
        <v>3.7644398818130753E-2</v>
      </c>
      <c r="K1248" s="82">
        <f t="shared" si="136"/>
        <v>1.417100762378484E-3</v>
      </c>
      <c r="L1248" s="83">
        <f t="shared" si="137"/>
        <v>3.6047283996329968E-4</v>
      </c>
    </row>
    <row r="1249" spans="4:12" x14ac:dyDescent="0.3">
      <c r="D1249" s="68">
        <v>45272</v>
      </c>
      <c r="E1249" s="87">
        <v>104.350853</v>
      </c>
      <c r="F1249" s="20">
        <f t="shared" si="138"/>
        <v>104.63499401171708</v>
      </c>
      <c r="G1249" s="82">
        <f t="shared" si="139"/>
        <v>0.2996213356998606</v>
      </c>
      <c r="H1249" s="82">
        <f t="shared" si="133"/>
        <v>104.93461534741694</v>
      </c>
      <c r="I1249" s="82">
        <f t="shared" si="134"/>
        <v>-0.58376234741693622</v>
      </c>
      <c r="J1249" s="82">
        <f t="shared" si="135"/>
        <v>0.58376234741693622</v>
      </c>
      <c r="K1249" s="82">
        <f t="shared" si="136"/>
        <v>0.34077847826173174</v>
      </c>
      <c r="L1249" s="83">
        <f t="shared" si="137"/>
        <v>5.5942268858783185E-3</v>
      </c>
    </row>
    <row r="1250" spans="4:12" x14ac:dyDescent="0.3">
      <c r="D1250" s="68">
        <v>45273</v>
      </c>
      <c r="E1250" s="87">
        <v>106.07557679999999</v>
      </c>
      <c r="F1250" s="20">
        <f t="shared" si="138"/>
        <v>104.93549482855988</v>
      </c>
      <c r="G1250" s="82">
        <f t="shared" si="139"/>
        <v>0.29970928381415446</v>
      </c>
      <c r="H1250" s="82">
        <f t="shared" si="133"/>
        <v>105.23520411237403</v>
      </c>
      <c r="I1250" s="82">
        <f t="shared" si="134"/>
        <v>0.84037268762595829</v>
      </c>
      <c r="J1250" s="82">
        <f t="shared" si="135"/>
        <v>0.84037268762595829</v>
      </c>
      <c r="K1250" s="82">
        <f t="shared" si="136"/>
        <v>0.70622625410767648</v>
      </c>
      <c r="L1250" s="83">
        <f t="shared" si="137"/>
        <v>7.9223956444793835E-3</v>
      </c>
    </row>
    <row r="1251" spans="4:12" x14ac:dyDescent="0.3">
      <c r="D1251" s="68">
        <v>45274</v>
      </c>
      <c r="E1251" s="87">
        <v>108.209053</v>
      </c>
      <c r="F1251" s="20">
        <f t="shared" si="138"/>
        <v>106.74203946705133</v>
      </c>
      <c r="G1251" s="82">
        <f t="shared" si="139"/>
        <v>0.45039281928188352</v>
      </c>
      <c r="H1251" s="82">
        <f t="shared" si="133"/>
        <v>107.19243228633322</v>
      </c>
      <c r="I1251" s="82">
        <f t="shared" si="134"/>
        <v>1.0166207136667822</v>
      </c>
      <c r="J1251" s="82">
        <f t="shared" si="135"/>
        <v>1.0166207136667822</v>
      </c>
      <c r="K1251" s="82">
        <f t="shared" si="136"/>
        <v>1.0335176754563575</v>
      </c>
      <c r="L1251" s="83">
        <f t="shared" si="137"/>
        <v>9.394969140583664E-3</v>
      </c>
    </row>
    <row r="1252" spans="4:12" x14ac:dyDescent="0.3">
      <c r="D1252" s="68">
        <v>45275</v>
      </c>
      <c r="E1252" s="87">
        <v>104.0916519</v>
      </c>
      <c r="F1252" s="20">
        <f t="shared" si="138"/>
        <v>107.74588703542553</v>
      </c>
      <c r="G1252" s="82">
        <f t="shared" si="139"/>
        <v>0.50573829419111493</v>
      </c>
      <c r="H1252" s="82">
        <f t="shared" si="133"/>
        <v>108.25162532961664</v>
      </c>
      <c r="I1252" s="82">
        <f t="shared" si="134"/>
        <v>-4.1599734296166417</v>
      </c>
      <c r="J1252" s="82">
        <f t="shared" si="135"/>
        <v>4.1599734296166417</v>
      </c>
      <c r="K1252" s="82">
        <f t="shared" si="136"/>
        <v>17.305378935116444</v>
      </c>
      <c r="L1252" s="83">
        <f t="shared" si="137"/>
        <v>3.9964525047725193E-2</v>
      </c>
    </row>
    <row r="1253" spans="4:12" x14ac:dyDescent="0.3">
      <c r="D1253" s="68">
        <v>45278</v>
      </c>
      <c r="E1253" s="87">
        <v>104.9191132</v>
      </c>
      <c r="F1253" s="20">
        <f t="shared" si="138"/>
        <v>104.6617347953529</v>
      </c>
      <c r="G1253" s="82">
        <f t="shared" si="139"/>
        <v>0.14674924076474083</v>
      </c>
      <c r="H1253" s="82">
        <f t="shared" si="133"/>
        <v>104.80848403611763</v>
      </c>
      <c r="I1253" s="82">
        <f t="shared" si="134"/>
        <v>0.11062916388236488</v>
      </c>
      <c r="J1253" s="82">
        <f t="shared" si="135"/>
        <v>0.11062916388236488</v>
      </c>
      <c r="K1253" s="82">
        <f t="shared" si="136"/>
        <v>1.2238811901311146E-2</v>
      </c>
      <c r="L1253" s="83">
        <f t="shared" si="137"/>
        <v>1.0544233601315349E-3</v>
      </c>
    </row>
    <row r="1254" spans="4:12" x14ac:dyDescent="0.3">
      <c r="D1254" s="68">
        <v>45279</v>
      </c>
      <c r="E1254" s="87">
        <v>105.82633970000001</v>
      </c>
      <c r="F1254" s="20">
        <f t="shared" si="138"/>
        <v>105.21795789261179</v>
      </c>
      <c r="G1254" s="82">
        <f t="shared" si="139"/>
        <v>0.1876966264141561</v>
      </c>
      <c r="H1254" s="82">
        <f t="shared" si="133"/>
        <v>105.40565451902594</v>
      </c>
      <c r="I1254" s="82">
        <f t="shared" si="134"/>
        <v>0.42068518097406127</v>
      </c>
      <c r="J1254" s="82">
        <f t="shared" si="135"/>
        <v>0.42068518097406127</v>
      </c>
      <c r="K1254" s="82">
        <f t="shared" si="136"/>
        <v>0.17697602149117869</v>
      </c>
      <c r="L1254" s="83">
        <f t="shared" si="137"/>
        <v>3.9752407781147251E-3</v>
      </c>
    </row>
    <row r="1255" spans="4:12" x14ac:dyDescent="0.3">
      <c r="D1255" s="68">
        <v>45280</v>
      </c>
      <c r="E1255" s="87">
        <v>106.0157547</v>
      </c>
      <c r="F1255" s="20">
        <f t="shared" si="138"/>
        <v>106.01438000113133</v>
      </c>
      <c r="G1255" s="82">
        <f t="shared" si="139"/>
        <v>0.24856917462469413</v>
      </c>
      <c r="H1255" s="82">
        <f t="shared" si="133"/>
        <v>106.26294917575602</v>
      </c>
      <c r="I1255" s="82">
        <f t="shared" si="134"/>
        <v>-0.24719447575601805</v>
      </c>
      <c r="J1255" s="82">
        <f t="shared" si="135"/>
        <v>0.24719447575601805</v>
      </c>
      <c r="K1255" s="82">
        <f t="shared" si="136"/>
        <v>6.1105108844292592E-2</v>
      </c>
      <c r="L1255" s="83">
        <f t="shared" si="137"/>
        <v>2.3316768008256987E-3</v>
      </c>
    </row>
    <row r="1256" spans="4:12" x14ac:dyDescent="0.3">
      <c r="D1256" s="68">
        <v>45281</v>
      </c>
      <c r="E1256" s="87">
        <v>107.0825043</v>
      </c>
      <c r="F1256" s="20">
        <f t="shared" si="138"/>
        <v>106.42795995969976</v>
      </c>
      <c r="G1256" s="82">
        <f t="shared" si="139"/>
        <v>0.26507025301906811</v>
      </c>
      <c r="H1256" s="82">
        <f t="shared" si="133"/>
        <v>106.69303021271882</v>
      </c>
      <c r="I1256" s="82">
        <f t="shared" si="134"/>
        <v>0.38947408728117239</v>
      </c>
      <c r="J1256" s="82">
        <f t="shared" si="135"/>
        <v>0.38947408728117239</v>
      </c>
      <c r="K1256" s="82">
        <f t="shared" si="136"/>
        <v>0.15169006466350229</v>
      </c>
      <c r="L1256" s="83">
        <f t="shared" si="137"/>
        <v>3.6371402576655318E-3</v>
      </c>
    </row>
    <row r="1257" spans="4:12" x14ac:dyDescent="0.3">
      <c r="D1257" s="68">
        <v>45282</v>
      </c>
      <c r="E1257" s="87">
        <v>101.1406708</v>
      </c>
      <c r="F1257" s="20">
        <f t="shared" si="138"/>
        <v>106.10619380241525</v>
      </c>
      <c r="G1257" s="82">
        <f t="shared" si="139"/>
        <v>0.20638661198870986</v>
      </c>
      <c r="H1257" s="82">
        <f t="shared" si="133"/>
        <v>106.31258041440395</v>
      </c>
      <c r="I1257" s="82">
        <f t="shared" si="134"/>
        <v>-5.1719096144039582</v>
      </c>
      <c r="J1257" s="82">
        <f t="shared" si="135"/>
        <v>5.1719096144039582</v>
      </c>
      <c r="K1257" s="82">
        <f t="shared" si="136"/>
        <v>26.748649059564102</v>
      </c>
      <c r="L1257" s="83">
        <f t="shared" si="137"/>
        <v>5.1135804948645433E-2</v>
      </c>
    </row>
    <row r="1258" spans="4:12" x14ac:dyDescent="0.3">
      <c r="D1258" s="68">
        <v>45286</v>
      </c>
      <c r="E1258" s="87">
        <v>102.2373199</v>
      </c>
      <c r="F1258" s="20">
        <f t="shared" si="138"/>
        <v>101.52510990959098</v>
      </c>
      <c r="G1258" s="82">
        <f t="shared" si="139"/>
        <v>-0.27236043849258784</v>
      </c>
      <c r="H1258" s="82">
        <f t="shared" si="133"/>
        <v>101.2527494710984</v>
      </c>
      <c r="I1258" s="82">
        <f t="shared" si="134"/>
        <v>0.98457042890160551</v>
      </c>
      <c r="J1258" s="82">
        <f t="shared" si="135"/>
        <v>0.98457042890160551</v>
      </c>
      <c r="K1258" s="82">
        <f t="shared" si="136"/>
        <v>0.96937892946749138</v>
      </c>
      <c r="L1258" s="83">
        <f t="shared" si="137"/>
        <v>9.6302449033741303E-3</v>
      </c>
    </row>
    <row r="1259" spans="4:12" x14ac:dyDescent="0.3">
      <c r="D1259" s="68">
        <v>45287</v>
      </c>
      <c r="E1259" s="87">
        <v>102.8753662</v>
      </c>
      <c r="F1259" s="20">
        <f t="shared" si="138"/>
        <v>102.14704080920595</v>
      </c>
      <c r="G1259" s="82">
        <f t="shared" si="139"/>
        <v>-0.18293130468183241</v>
      </c>
      <c r="H1259" s="82">
        <f t="shared" si="133"/>
        <v>101.96410950452412</v>
      </c>
      <c r="I1259" s="82">
        <f t="shared" si="134"/>
        <v>0.91125669547588473</v>
      </c>
      <c r="J1259" s="82">
        <f t="shared" si="135"/>
        <v>0.91125669547588473</v>
      </c>
      <c r="K1259" s="82">
        <f t="shared" si="136"/>
        <v>0.83038876504962933</v>
      </c>
      <c r="L1259" s="83">
        <f t="shared" si="137"/>
        <v>8.8578707336439567E-3</v>
      </c>
    </row>
    <row r="1260" spans="4:12" x14ac:dyDescent="0.3">
      <c r="D1260" s="68">
        <v>45288</v>
      </c>
      <c r="E1260" s="87">
        <v>101.5893021</v>
      </c>
      <c r="F1260" s="20">
        <f t="shared" si="138"/>
        <v>102.47180833625454</v>
      </c>
      <c r="G1260" s="82">
        <f t="shared" si="139"/>
        <v>-0.1321614215087899</v>
      </c>
      <c r="H1260" s="82">
        <f t="shared" si="133"/>
        <v>102.33964691474576</v>
      </c>
      <c r="I1260" s="82">
        <f t="shared" si="134"/>
        <v>-0.75034481474575898</v>
      </c>
      <c r="J1260" s="82">
        <f t="shared" si="135"/>
        <v>0.75034481474575898</v>
      </c>
      <c r="K1260" s="82">
        <f t="shared" si="136"/>
        <v>0.56301734101584733</v>
      </c>
      <c r="L1260" s="83">
        <f t="shared" si="137"/>
        <v>7.3860613197948037E-3</v>
      </c>
    </row>
    <row r="1261" spans="4:12" x14ac:dyDescent="0.3">
      <c r="D1261" s="68">
        <v>45289</v>
      </c>
      <c r="E1261" s="87">
        <v>101.340065</v>
      </c>
      <c r="F1261" s="20">
        <f t="shared" si="138"/>
        <v>101.43372554279297</v>
      </c>
      <c r="G1261" s="82">
        <f t="shared" si="139"/>
        <v>-0.22275355870406788</v>
      </c>
      <c r="H1261" s="82">
        <f t="shared" si="133"/>
        <v>101.2109719840889</v>
      </c>
      <c r="I1261" s="82">
        <f t="shared" si="134"/>
        <v>0.12909301591109568</v>
      </c>
      <c r="J1261" s="82">
        <f t="shared" si="135"/>
        <v>0.12909301591109568</v>
      </c>
      <c r="K1261" s="82">
        <f t="shared" si="136"/>
        <v>1.6665006757022403E-2</v>
      </c>
      <c r="L1261" s="83">
        <f t="shared" si="137"/>
        <v>1.2738596122974233E-3</v>
      </c>
    </row>
    <row r="1262" spans="4:12" x14ac:dyDescent="0.3">
      <c r="D1262" s="68">
        <v>45293</v>
      </c>
      <c r="E1262" s="87">
        <v>99.246467589999995</v>
      </c>
      <c r="F1262" s="20">
        <f t="shared" si="138"/>
        <v>100.74314267103674</v>
      </c>
      <c r="G1262" s="82">
        <f t="shared" si="139"/>
        <v>-0.26953649000928454</v>
      </c>
      <c r="H1262" s="82">
        <f t="shared" si="133"/>
        <v>100.47360618102745</v>
      </c>
      <c r="I1262" s="82">
        <f t="shared" si="134"/>
        <v>-1.2271385910274546</v>
      </c>
      <c r="J1262" s="82">
        <f t="shared" si="135"/>
        <v>1.2271385910274546</v>
      </c>
      <c r="K1262" s="82">
        <f t="shared" si="136"/>
        <v>1.5058691215888464</v>
      </c>
      <c r="L1262" s="83">
        <f t="shared" si="137"/>
        <v>1.2364556853518687E-2</v>
      </c>
    </row>
    <row r="1263" spans="4:12" x14ac:dyDescent="0.3">
      <c r="D1263" s="68">
        <v>45294</v>
      </c>
      <c r="E1263" s="87">
        <v>97.412071229999995</v>
      </c>
      <c r="F1263" s="20">
        <f t="shared" si="138"/>
        <v>98.663959125992577</v>
      </c>
      <c r="G1263" s="82">
        <f t="shared" si="139"/>
        <v>-0.45050119551277207</v>
      </c>
      <c r="H1263" s="82">
        <f t="shared" si="133"/>
        <v>98.213457930479805</v>
      </c>
      <c r="I1263" s="82">
        <f t="shared" si="134"/>
        <v>-0.80138670047981009</v>
      </c>
      <c r="J1263" s="82">
        <f t="shared" si="135"/>
        <v>0.80138670047981009</v>
      </c>
      <c r="K1263" s="82">
        <f t="shared" si="136"/>
        <v>0.6422206437059168</v>
      </c>
      <c r="L1263" s="83">
        <f t="shared" si="137"/>
        <v>8.2267699512071045E-3</v>
      </c>
    </row>
    <row r="1264" spans="4:12" x14ac:dyDescent="0.3">
      <c r="D1264" s="68">
        <v>45295</v>
      </c>
      <c r="E1264" s="87">
        <v>94.461097719999998</v>
      </c>
      <c r="F1264" s="20">
        <f t="shared" si="138"/>
        <v>96.461475571589787</v>
      </c>
      <c r="G1264" s="82">
        <f t="shared" si="139"/>
        <v>-0.62569943140177386</v>
      </c>
      <c r="H1264" s="82">
        <f t="shared" si="133"/>
        <v>95.835776140188017</v>
      </c>
      <c r="I1264" s="82">
        <f t="shared" si="134"/>
        <v>-1.3746784201880189</v>
      </c>
      <c r="J1264" s="82">
        <f t="shared" si="135"/>
        <v>1.3746784201880189</v>
      </c>
      <c r="K1264" s="82">
        <f t="shared" si="136"/>
        <v>1.8897407589306274</v>
      </c>
      <c r="L1264" s="83">
        <f t="shared" si="137"/>
        <v>1.4552852479682351E-2</v>
      </c>
    </row>
    <row r="1265" spans="4:12" x14ac:dyDescent="0.3">
      <c r="D1265" s="68">
        <v>45296</v>
      </c>
      <c r="E1265" s="87">
        <v>94.550819399999995</v>
      </c>
      <c r="F1265" s="20">
        <f t="shared" si="138"/>
        <v>93.978482510878578</v>
      </c>
      <c r="G1265" s="82">
        <f t="shared" si="139"/>
        <v>-0.81142879433271742</v>
      </c>
      <c r="H1265" s="82">
        <f t="shared" si="133"/>
        <v>93.167053716545865</v>
      </c>
      <c r="I1265" s="82">
        <f t="shared" si="134"/>
        <v>1.3837656834541292</v>
      </c>
      <c r="J1265" s="82">
        <f t="shared" si="135"/>
        <v>1.3837656834541292</v>
      </c>
      <c r="K1265" s="82">
        <f t="shared" si="136"/>
        <v>1.9148074667052732</v>
      </c>
      <c r="L1265" s="83">
        <f t="shared" si="137"/>
        <v>1.4635152738339244E-2</v>
      </c>
    </row>
    <row r="1266" spans="4:12" x14ac:dyDescent="0.3">
      <c r="D1266" s="68">
        <v>45299</v>
      </c>
      <c r="E1266" s="87">
        <v>96.933540339999993</v>
      </c>
      <c r="F1266" s="20">
        <f t="shared" si="138"/>
        <v>94.378220552533833</v>
      </c>
      <c r="G1266" s="82">
        <f t="shared" si="139"/>
        <v>-0.69031211073392029</v>
      </c>
      <c r="H1266" s="82">
        <f t="shared" si="133"/>
        <v>93.68790844179992</v>
      </c>
      <c r="I1266" s="82">
        <f t="shared" si="134"/>
        <v>3.2456318982000738</v>
      </c>
      <c r="J1266" s="82">
        <f t="shared" si="135"/>
        <v>3.2456318982000738</v>
      </c>
      <c r="K1266" s="82">
        <f t="shared" si="136"/>
        <v>10.534126418613814</v>
      </c>
      <c r="L1266" s="83">
        <f t="shared" si="137"/>
        <v>3.3483063620866754E-2</v>
      </c>
    </row>
    <row r="1267" spans="4:12" x14ac:dyDescent="0.3">
      <c r="D1267" s="68">
        <v>45300</v>
      </c>
      <c r="E1267" s="87">
        <v>96.883689880000006</v>
      </c>
      <c r="F1267" s="20">
        <f t="shared" si="138"/>
        <v>96.371320559412865</v>
      </c>
      <c r="G1267" s="82">
        <f t="shared" si="139"/>
        <v>-0.42197089897262496</v>
      </c>
      <c r="H1267" s="82">
        <f t="shared" si="133"/>
        <v>95.949349660440234</v>
      </c>
      <c r="I1267" s="82">
        <f t="shared" si="134"/>
        <v>0.93434021955977187</v>
      </c>
      <c r="J1267" s="82">
        <f t="shared" si="135"/>
        <v>0.93434021955977187</v>
      </c>
      <c r="K1267" s="82">
        <f t="shared" si="136"/>
        <v>0.87299164588700273</v>
      </c>
      <c r="L1267" s="83">
        <f t="shared" si="137"/>
        <v>9.6439371860944211E-3</v>
      </c>
    </row>
    <row r="1268" spans="4:12" x14ac:dyDescent="0.3">
      <c r="D1268" s="68">
        <v>45301</v>
      </c>
      <c r="E1268" s="87">
        <v>98.159790040000004</v>
      </c>
      <c r="F1268" s="20">
        <f t="shared" si="138"/>
        <v>96.8013331928219</v>
      </c>
      <c r="G1268" s="82">
        <f t="shared" si="139"/>
        <v>-0.33677254573445892</v>
      </c>
      <c r="H1268" s="82">
        <f t="shared" si="133"/>
        <v>96.464560647087438</v>
      </c>
      <c r="I1268" s="82">
        <f t="shared" si="134"/>
        <v>1.6952293929125659</v>
      </c>
      <c r="J1268" s="82">
        <f t="shared" si="135"/>
        <v>1.6952293929125659</v>
      </c>
      <c r="K1268" s="82">
        <f t="shared" si="136"/>
        <v>2.8738026945947066</v>
      </c>
      <c r="L1268" s="83">
        <f t="shared" si="137"/>
        <v>1.72701000299793E-2</v>
      </c>
    </row>
    <row r="1269" spans="4:12" x14ac:dyDescent="0.3">
      <c r="D1269" s="68">
        <v>45302</v>
      </c>
      <c r="E1269" s="87">
        <v>97.741065980000002</v>
      </c>
      <c r="F1269" s="20">
        <f t="shared" si="138"/>
        <v>97.806627191412446</v>
      </c>
      <c r="G1269" s="82">
        <f t="shared" si="139"/>
        <v>-0.20256589130195848</v>
      </c>
      <c r="H1269" s="82">
        <f t="shared" si="133"/>
        <v>97.604061300110487</v>
      </c>
      <c r="I1269" s="82">
        <f t="shared" si="134"/>
        <v>0.13700467988951459</v>
      </c>
      <c r="J1269" s="82">
        <f t="shared" si="135"/>
        <v>0.13700467988951459</v>
      </c>
      <c r="K1269" s="82">
        <f t="shared" si="136"/>
        <v>1.8770282311628365E-2</v>
      </c>
      <c r="L1269" s="83">
        <f t="shared" si="137"/>
        <v>1.4017105145707005E-3</v>
      </c>
    </row>
    <row r="1270" spans="4:12" x14ac:dyDescent="0.3">
      <c r="D1270" s="68">
        <v>45303</v>
      </c>
      <c r="E1270" s="87">
        <v>97.083076480000003</v>
      </c>
      <c r="F1270" s="20">
        <f t="shared" si="138"/>
        <v>97.447415366958438</v>
      </c>
      <c r="G1270" s="82">
        <f t="shared" si="139"/>
        <v>-0.21823048461716338</v>
      </c>
      <c r="H1270" s="82">
        <f t="shared" si="133"/>
        <v>97.229184882341272</v>
      </c>
      <c r="I1270" s="82">
        <f t="shared" si="134"/>
        <v>-0.14610840234126954</v>
      </c>
      <c r="J1270" s="82">
        <f t="shared" si="135"/>
        <v>0.14610840234126954</v>
      </c>
      <c r="K1270" s="82">
        <f t="shared" si="136"/>
        <v>2.1347665234718299E-2</v>
      </c>
      <c r="L1270" s="83">
        <f t="shared" si="137"/>
        <v>1.5049832333173868E-3</v>
      </c>
    </row>
    <row r="1271" spans="4:12" x14ac:dyDescent="0.3">
      <c r="D1271" s="68">
        <v>45307</v>
      </c>
      <c r="E1271" s="87">
        <v>92.955703740000004</v>
      </c>
      <c r="F1271" s="20">
        <f t="shared" si="138"/>
        <v>96.083017544306273</v>
      </c>
      <c r="G1271" s="82">
        <f t="shared" si="139"/>
        <v>-0.33284721842066356</v>
      </c>
      <c r="H1271" s="82">
        <f t="shared" si="133"/>
        <v>95.750170325885605</v>
      </c>
      <c r="I1271" s="82">
        <f t="shared" si="134"/>
        <v>-2.7944665858856013</v>
      </c>
      <c r="J1271" s="82">
        <f t="shared" si="135"/>
        <v>2.7944665858856013</v>
      </c>
      <c r="K1271" s="82">
        <f t="shared" si="136"/>
        <v>7.8090434996311284</v>
      </c>
      <c r="L1271" s="83">
        <f t="shared" si="137"/>
        <v>3.0062346617285705E-2</v>
      </c>
    </row>
    <row r="1272" spans="4:12" x14ac:dyDescent="0.3">
      <c r="D1272" s="68">
        <v>45308</v>
      </c>
      <c r="E1272" s="87">
        <v>89.635864260000005</v>
      </c>
      <c r="F1272" s="20">
        <f t="shared" si="138"/>
        <v>92.025458069263465</v>
      </c>
      <c r="G1272" s="82">
        <f t="shared" si="139"/>
        <v>-0.70531844408287814</v>
      </c>
      <c r="H1272" s="82">
        <f t="shared" si="133"/>
        <v>91.320139625180587</v>
      </c>
      <c r="I1272" s="82">
        <f t="shared" si="134"/>
        <v>-1.6842753651805822</v>
      </c>
      <c r="J1272" s="82">
        <f t="shared" si="135"/>
        <v>1.6842753651805822</v>
      </c>
      <c r="K1272" s="82">
        <f t="shared" si="136"/>
        <v>2.8367835057541835</v>
      </c>
      <c r="L1272" s="83">
        <f t="shared" si="137"/>
        <v>1.8790194963649053E-2</v>
      </c>
    </row>
    <row r="1273" spans="4:12" x14ac:dyDescent="0.3">
      <c r="D1273" s="68">
        <v>45309</v>
      </c>
      <c r="E1273" s="87">
        <v>89.536163329999994</v>
      </c>
      <c r="F1273" s="20">
        <f t="shared" si="138"/>
        <v>89.051669318733701</v>
      </c>
      <c r="G1273" s="82">
        <f t="shared" si="139"/>
        <v>-0.93216547472756672</v>
      </c>
      <c r="H1273" s="82">
        <f t="shared" si="133"/>
        <v>88.119503844006132</v>
      </c>
      <c r="I1273" s="82">
        <f t="shared" si="134"/>
        <v>1.4166594859938613</v>
      </c>
      <c r="J1273" s="82">
        <f t="shared" si="135"/>
        <v>1.4166594859938613</v>
      </c>
      <c r="K1273" s="82">
        <f t="shared" si="136"/>
        <v>2.0069240992563913</v>
      </c>
      <c r="L1273" s="83">
        <f t="shared" si="137"/>
        <v>1.5822204495992684E-2</v>
      </c>
    </row>
    <row r="1274" spans="4:12" x14ac:dyDescent="0.3">
      <c r="D1274" s="68">
        <v>45310</v>
      </c>
      <c r="E1274" s="87">
        <v>89.895065310000007</v>
      </c>
      <c r="F1274" s="20">
        <f t="shared" si="138"/>
        <v>88.862211346217947</v>
      </c>
      <c r="G1274" s="82">
        <f t="shared" si="139"/>
        <v>-0.85789472450638549</v>
      </c>
      <c r="H1274" s="82">
        <f t="shared" si="133"/>
        <v>88.004316621711567</v>
      </c>
      <c r="I1274" s="82">
        <f t="shared" si="134"/>
        <v>1.8907486882884399</v>
      </c>
      <c r="J1274" s="82">
        <f t="shared" si="135"/>
        <v>1.8907486882884399</v>
      </c>
      <c r="K1274" s="82">
        <f t="shared" si="136"/>
        <v>3.5749306022644562</v>
      </c>
      <c r="L1274" s="83">
        <f t="shared" si="137"/>
        <v>2.1032841811374839E-2</v>
      </c>
    </row>
    <row r="1275" spans="4:12" x14ac:dyDescent="0.3">
      <c r="D1275" s="68">
        <v>45313</v>
      </c>
      <c r="E1275" s="87">
        <v>90.154273989999993</v>
      </c>
      <c r="F1275" s="20">
        <f t="shared" si="138"/>
        <v>89.260591266394897</v>
      </c>
      <c r="G1275" s="82">
        <f t="shared" si="139"/>
        <v>-0.73226726003805198</v>
      </c>
      <c r="H1275" s="82">
        <f t="shared" si="133"/>
        <v>88.52832400635684</v>
      </c>
      <c r="I1275" s="82">
        <f t="shared" si="134"/>
        <v>1.625949983643153</v>
      </c>
      <c r="J1275" s="82">
        <f t="shared" si="135"/>
        <v>1.625949983643153</v>
      </c>
      <c r="K1275" s="82">
        <f t="shared" si="136"/>
        <v>2.6437133493091696</v>
      </c>
      <c r="L1275" s="83">
        <f t="shared" si="137"/>
        <v>1.803519580029567E-2</v>
      </c>
    </row>
    <row r="1276" spans="4:12" x14ac:dyDescent="0.3">
      <c r="D1276" s="68">
        <v>45314</v>
      </c>
      <c r="E1276" s="87">
        <v>90.513175959999998</v>
      </c>
      <c r="F1276" s="20">
        <f t="shared" si="138"/>
        <v>89.640240575969557</v>
      </c>
      <c r="G1276" s="82">
        <f t="shared" si="139"/>
        <v>-0.62107560307678078</v>
      </c>
      <c r="H1276" s="82">
        <f t="shared" si="133"/>
        <v>89.019164972892781</v>
      </c>
      <c r="I1276" s="82">
        <f t="shared" si="134"/>
        <v>1.4940109871072167</v>
      </c>
      <c r="J1276" s="82">
        <f t="shared" si="135"/>
        <v>1.4940109871072167</v>
      </c>
      <c r="K1276" s="82">
        <f t="shared" si="136"/>
        <v>2.2320688295970799</v>
      </c>
      <c r="L1276" s="83">
        <f t="shared" si="137"/>
        <v>1.6506005576110344E-2</v>
      </c>
    </row>
    <row r="1277" spans="4:12" x14ac:dyDescent="0.3">
      <c r="D1277" s="68">
        <v>45315</v>
      </c>
      <c r="E1277" s="87">
        <v>89.725585940000002</v>
      </c>
      <c r="F1277" s="20">
        <f t="shared" si="138"/>
        <v>89.858797473538573</v>
      </c>
      <c r="G1277" s="82">
        <f t="shared" si="139"/>
        <v>-0.53711235301220117</v>
      </c>
      <c r="H1277" s="82">
        <f t="shared" si="133"/>
        <v>89.321685120526368</v>
      </c>
      <c r="I1277" s="82">
        <f t="shared" si="134"/>
        <v>0.40390081947363399</v>
      </c>
      <c r="J1277" s="82">
        <f t="shared" si="135"/>
        <v>0.40390081947363399</v>
      </c>
      <c r="K1277" s="82">
        <f t="shared" si="136"/>
        <v>0.16313587197147308</v>
      </c>
      <c r="L1277" s="83">
        <f t="shared" si="137"/>
        <v>4.5015121967966277E-3</v>
      </c>
    </row>
    <row r="1278" spans="4:12" x14ac:dyDescent="0.3">
      <c r="D1278" s="68">
        <v>45316</v>
      </c>
      <c r="E1278" s="87">
        <v>94.810028079999995</v>
      </c>
      <c r="F1278" s="20">
        <f t="shared" si="138"/>
        <v>90.312784485590242</v>
      </c>
      <c r="G1278" s="82">
        <f t="shared" si="139"/>
        <v>-0.43800241650581406</v>
      </c>
      <c r="H1278" s="82">
        <f t="shared" si="133"/>
        <v>89.874782069084432</v>
      </c>
      <c r="I1278" s="82">
        <f t="shared" si="134"/>
        <v>4.9352460109155629</v>
      </c>
      <c r="J1278" s="82">
        <f t="shared" si="135"/>
        <v>4.9352460109155629</v>
      </c>
      <c r="K1278" s="82">
        <f t="shared" si="136"/>
        <v>24.356653188257976</v>
      </c>
      <c r="L1278" s="83">
        <f t="shared" si="137"/>
        <v>5.2054050725005997E-2</v>
      </c>
    </row>
    <row r="1279" spans="4:12" x14ac:dyDescent="0.3">
      <c r="D1279" s="68">
        <v>45317</v>
      </c>
      <c r="E1279" s="87">
        <v>95.886741639999997</v>
      </c>
      <c r="F1279" s="20">
        <f t="shared" si="138"/>
        <v>94.674968858795353</v>
      </c>
      <c r="G1279" s="82">
        <f t="shared" si="139"/>
        <v>4.2016262465278398E-2</v>
      </c>
      <c r="H1279" s="82">
        <f t="shared" si="133"/>
        <v>94.716985121260635</v>
      </c>
      <c r="I1279" s="82">
        <f t="shared" si="134"/>
        <v>1.1697565187393621</v>
      </c>
      <c r="J1279" s="82">
        <f t="shared" si="135"/>
        <v>1.1697565187393621</v>
      </c>
      <c r="K1279" s="82">
        <f t="shared" si="136"/>
        <v>1.3683303131332316</v>
      </c>
      <c r="L1279" s="83">
        <f t="shared" si="137"/>
        <v>1.2199356227278328E-2</v>
      </c>
    </row>
    <row r="1280" spans="4:12" x14ac:dyDescent="0.3">
      <c r="D1280" s="68">
        <v>45320</v>
      </c>
      <c r="E1280" s="87">
        <v>96.395187379999996</v>
      </c>
      <c r="F1280" s="20">
        <f t="shared" si="138"/>
        <v>96.022043797972231</v>
      </c>
      <c r="G1280" s="82">
        <f t="shared" si="139"/>
        <v>0.17252213013643833</v>
      </c>
      <c r="H1280" s="82">
        <f t="shared" si="133"/>
        <v>96.194565928108673</v>
      </c>
      <c r="I1280" s="82">
        <f t="shared" si="134"/>
        <v>0.20062145189132252</v>
      </c>
      <c r="J1280" s="82">
        <f t="shared" si="135"/>
        <v>0.20062145189132252</v>
      </c>
      <c r="K1280" s="82">
        <f t="shared" si="136"/>
        <v>4.0248966958982238E-2</v>
      </c>
      <c r="L1280" s="83">
        <f t="shared" si="137"/>
        <v>2.0812392956969065E-3</v>
      </c>
    </row>
    <row r="1281" spans="4:12" x14ac:dyDescent="0.3">
      <c r="D1281" s="68">
        <v>45321</v>
      </c>
      <c r="E1281" s="87">
        <v>96.96344757</v>
      </c>
      <c r="F1281" s="20">
        <f t="shared" si="138"/>
        <v>96.646857122109154</v>
      </c>
      <c r="G1281" s="82">
        <f t="shared" si="139"/>
        <v>0.21775124953648684</v>
      </c>
      <c r="H1281" s="82">
        <f t="shared" ref="H1281:H1344" si="140">F1281+G1281</f>
        <v>96.864608371645645</v>
      </c>
      <c r="I1281" s="82">
        <f t="shared" si="134"/>
        <v>9.8839198354355062E-2</v>
      </c>
      <c r="J1281" s="82">
        <f t="shared" si="135"/>
        <v>9.8839198354355062E-2</v>
      </c>
      <c r="K1281" s="82">
        <f t="shared" si="136"/>
        <v>9.769187131331545E-3</v>
      </c>
      <c r="L1281" s="83">
        <f t="shared" si="137"/>
        <v>1.0193449266848822E-3</v>
      </c>
    </row>
    <row r="1282" spans="4:12" x14ac:dyDescent="0.3">
      <c r="D1282" s="68">
        <v>45322</v>
      </c>
      <c r="E1282" s="87">
        <v>87.851318359999993</v>
      </c>
      <c r="F1282" s="20">
        <f t="shared" si="138"/>
        <v>95.315222727629191</v>
      </c>
      <c r="G1282" s="82">
        <f t="shared" si="139"/>
        <v>6.2812685134841895E-2</v>
      </c>
      <c r="H1282" s="82">
        <f t="shared" si="140"/>
        <v>95.378035412764035</v>
      </c>
      <c r="I1282" s="82">
        <f t="shared" si="134"/>
        <v>-7.5267170527640417</v>
      </c>
      <c r="J1282" s="82">
        <f t="shared" si="135"/>
        <v>7.5267170527640417</v>
      </c>
      <c r="K1282" s="82">
        <f t="shared" si="136"/>
        <v>56.651469592369018</v>
      </c>
      <c r="L1282" s="83">
        <f t="shared" si="137"/>
        <v>8.5675630067619649E-2</v>
      </c>
    </row>
    <row r="1283" spans="4:12" x14ac:dyDescent="0.3">
      <c r="D1283" s="68">
        <v>45323</v>
      </c>
      <c r="E1283" s="87">
        <v>94.500976559999998</v>
      </c>
      <c r="F1283" s="20">
        <f t="shared" si="138"/>
        <v>89.23150014810787</v>
      </c>
      <c r="G1283" s="82">
        <f t="shared" si="139"/>
        <v>-0.55184084133077449</v>
      </c>
      <c r="H1283" s="82">
        <f t="shared" si="140"/>
        <v>88.679659306777097</v>
      </c>
      <c r="I1283" s="82">
        <f t="shared" si="134"/>
        <v>5.8213172532229009</v>
      </c>
      <c r="J1283" s="82">
        <f t="shared" si="135"/>
        <v>5.8213172532229009</v>
      </c>
      <c r="K1283" s="82">
        <f t="shared" si="136"/>
        <v>33.887734562670623</v>
      </c>
      <c r="L1283" s="83">
        <f t="shared" si="137"/>
        <v>6.1600604196157323E-2</v>
      </c>
    </row>
    <row r="1284" spans="4:12" x14ac:dyDescent="0.3">
      <c r="D1284" s="68">
        <v>45324</v>
      </c>
      <c r="E1284" s="87">
        <v>95.029365540000001</v>
      </c>
      <c r="F1284" s="20">
        <f t="shared" si="138"/>
        <v>94.165181682935383</v>
      </c>
      <c r="G1284" s="82">
        <f t="shared" si="139"/>
        <v>-3.2886037149456038E-3</v>
      </c>
      <c r="H1284" s="82">
        <f t="shared" si="140"/>
        <v>94.161893079220434</v>
      </c>
      <c r="I1284" s="82">
        <f t="shared" ref="I1284:I1347" si="141">E1284-H1284</f>
        <v>0.86747246077956675</v>
      </c>
      <c r="J1284" s="82">
        <f t="shared" ref="J1284:J1347" si="142">ABS(I1284)</f>
        <v>0.86747246077956675</v>
      </c>
      <c r="K1284" s="82">
        <f t="shared" ref="K1284:K1347" si="143">I1284^2</f>
        <v>0.75250847021095701</v>
      </c>
      <c r="L1284" s="83">
        <f t="shared" ref="L1284:L1347" si="144">J1284/E1284</f>
        <v>9.1284673516464562E-3</v>
      </c>
    </row>
    <row r="1285" spans="4:12" x14ac:dyDescent="0.3">
      <c r="D1285" s="68">
        <v>45327</v>
      </c>
      <c r="E1285" s="87">
        <v>94.271675110000004</v>
      </c>
      <c r="F1285" s="20">
        <f t="shared" ref="F1285:F1348" si="145">alpha*(E1285)+(1-alpha)*(E1284+G1284)</f>
        <v>94.875196571028042</v>
      </c>
      <c r="G1285" s="82">
        <f t="shared" ref="G1285:G1348" si="146">beta*(F1285-F1284)+(1-beta)*G1284</f>
        <v>6.8041745465814776E-2</v>
      </c>
      <c r="H1285" s="82">
        <f t="shared" si="140"/>
        <v>94.943238316493861</v>
      </c>
      <c r="I1285" s="82">
        <f t="shared" si="141"/>
        <v>-0.67156320649385748</v>
      </c>
      <c r="J1285" s="82">
        <f t="shared" si="142"/>
        <v>0.67156320649385748</v>
      </c>
      <c r="K1285" s="82">
        <f t="shared" si="143"/>
        <v>0.45099714031631144</v>
      </c>
      <c r="L1285" s="83">
        <f t="shared" si="144"/>
        <v>7.1237007904044391E-3</v>
      </c>
    </row>
    <row r="1286" spans="4:12" x14ac:dyDescent="0.3">
      <c r="D1286" s="68">
        <v>45328</v>
      </c>
      <c r="E1286" s="87">
        <v>94.181953429999993</v>
      </c>
      <c r="F1286" s="20">
        <f t="shared" si="145"/>
        <v>94.308164170372663</v>
      </c>
      <c r="G1286" s="82">
        <f t="shared" si="146"/>
        <v>4.5343308536954577E-3</v>
      </c>
      <c r="H1286" s="82">
        <f t="shared" si="140"/>
        <v>94.312698501226365</v>
      </c>
      <c r="I1286" s="82">
        <f t="shared" si="141"/>
        <v>-0.13074507122637158</v>
      </c>
      <c r="J1286" s="82">
        <f t="shared" si="142"/>
        <v>0.13074507122637158</v>
      </c>
      <c r="K1286" s="82">
        <f t="shared" si="143"/>
        <v>1.7094273649988976E-2</v>
      </c>
      <c r="L1286" s="83">
        <f t="shared" si="144"/>
        <v>1.3882178747072478E-3</v>
      </c>
    </row>
    <row r="1287" spans="4:12" x14ac:dyDescent="0.3">
      <c r="D1287" s="68">
        <v>45329</v>
      </c>
      <c r="E1287" s="87">
        <v>94.321525570000006</v>
      </c>
      <c r="F1287" s="20">
        <f t="shared" si="145"/>
        <v>94.213495322682959</v>
      </c>
      <c r="G1287" s="82">
        <f t="shared" si="146"/>
        <v>-5.3859870006444628E-3</v>
      </c>
      <c r="H1287" s="82">
        <f t="shared" si="140"/>
        <v>94.208109335682309</v>
      </c>
      <c r="I1287" s="82">
        <f t="shared" si="141"/>
        <v>0.11341623431769676</v>
      </c>
      <c r="J1287" s="82">
        <f t="shared" si="142"/>
        <v>0.11341623431769676</v>
      </c>
      <c r="K1287" s="82">
        <f t="shared" si="143"/>
        <v>1.2863242206806697E-2</v>
      </c>
      <c r="L1287" s="83">
        <f t="shared" si="144"/>
        <v>1.2024427471068178E-3</v>
      </c>
    </row>
    <row r="1288" spans="4:12" x14ac:dyDescent="0.3">
      <c r="D1288" s="68">
        <v>45330</v>
      </c>
      <c r="E1288" s="87">
        <v>93.424270629999995</v>
      </c>
      <c r="F1288" s="20">
        <f t="shared" si="145"/>
        <v>94.137765792399492</v>
      </c>
      <c r="G1288" s="82">
        <f t="shared" si="146"/>
        <v>-1.242034132892679E-2</v>
      </c>
      <c r="H1288" s="82">
        <f t="shared" si="140"/>
        <v>94.125345451070558</v>
      </c>
      <c r="I1288" s="82">
        <f t="shared" si="141"/>
        <v>-0.70107482107056285</v>
      </c>
      <c r="J1288" s="82">
        <f t="shared" si="142"/>
        <v>0.70107482107056285</v>
      </c>
      <c r="K1288" s="82">
        <f t="shared" si="143"/>
        <v>0.4915059047391217</v>
      </c>
      <c r="L1288" s="83">
        <f t="shared" si="144"/>
        <v>7.5042043822543553E-3</v>
      </c>
    </row>
    <row r="1289" spans="4:12" x14ac:dyDescent="0.3">
      <c r="D1289" s="68">
        <v>45331</v>
      </c>
      <c r="E1289" s="87">
        <v>92.696502690000003</v>
      </c>
      <c r="F1289" s="20">
        <f t="shared" si="145"/>
        <v>93.268780768936864</v>
      </c>
      <c r="G1289" s="82">
        <f t="shared" si="146"/>
        <v>-9.8076809542296889E-2</v>
      </c>
      <c r="H1289" s="82">
        <f t="shared" si="140"/>
        <v>93.170703959394572</v>
      </c>
      <c r="I1289" s="82">
        <f t="shared" si="141"/>
        <v>-0.47420126939456964</v>
      </c>
      <c r="J1289" s="82">
        <f t="shared" si="142"/>
        <v>0.47420126939456964</v>
      </c>
      <c r="K1289" s="82">
        <f t="shared" si="143"/>
        <v>0.22486684389542119</v>
      </c>
      <c r="L1289" s="83">
        <f t="shared" si="144"/>
        <v>5.1156327977163905E-3</v>
      </c>
    </row>
    <row r="1290" spans="4:12" x14ac:dyDescent="0.3">
      <c r="D1290" s="68">
        <v>45334</v>
      </c>
      <c r="E1290" s="87">
        <v>93.254791260000005</v>
      </c>
      <c r="F1290" s="20">
        <f t="shared" si="145"/>
        <v>92.729698956366178</v>
      </c>
      <c r="G1290" s="82">
        <f t="shared" si="146"/>
        <v>-0.1421773098451358</v>
      </c>
      <c r="H1290" s="82">
        <f t="shared" si="140"/>
        <v>92.58752164652104</v>
      </c>
      <c r="I1290" s="82">
        <f t="shared" si="141"/>
        <v>0.66726961347896463</v>
      </c>
      <c r="J1290" s="82">
        <f t="shared" si="142"/>
        <v>0.66726961347896463</v>
      </c>
      <c r="K1290" s="82">
        <f t="shared" si="143"/>
        <v>0.44524873707236684</v>
      </c>
      <c r="L1290" s="83">
        <f t="shared" si="144"/>
        <v>7.1553386637108708E-3</v>
      </c>
    </row>
    <row r="1291" spans="4:12" x14ac:dyDescent="0.3">
      <c r="D1291" s="68">
        <v>45335</v>
      </c>
      <c r="E1291" s="87">
        <v>90.582962039999998</v>
      </c>
      <c r="F1291" s="20">
        <f t="shared" si="145"/>
        <v>92.606683568123898</v>
      </c>
      <c r="G1291" s="82">
        <f t="shared" si="146"/>
        <v>-0.1402611176848502</v>
      </c>
      <c r="H1291" s="82">
        <f t="shared" si="140"/>
        <v>92.466422450439055</v>
      </c>
      <c r="I1291" s="82">
        <f t="shared" si="141"/>
        <v>-1.8834604104390564</v>
      </c>
      <c r="J1291" s="82">
        <f t="shared" si="142"/>
        <v>1.8834604104390564</v>
      </c>
      <c r="K1291" s="82">
        <f t="shared" si="143"/>
        <v>3.5474231176912587</v>
      </c>
      <c r="L1291" s="83">
        <f t="shared" si="144"/>
        <v>2.0792656455717911E-2</v>
      </c>
    </row>
    <row r="1292" spans="4:12" x14ac:dyDescent="0.3">
      <c r="D1292" s="68">
        <v>45336</v>
      </c>
      <c r="E1292" s="87">
        <v>93.713386540000002</v>
      </c>
      <c r="F1292" s="20">
        <f t="shared" si="145"/>
        <v>91.096838045852124</v>
      </c>
      <c r="G1292" s="82">
        <f t="shared" si="146"/>
        <v>-0.27721955814354265</v>
      </c>
      <c r="H1292" s="82">
        <f t="shared" si="140"/>
        <v>90.819618487708581</v>
      </c>
      <c r="I1292" s="82">
        <f t="shared" si="141"/>
        <v>2.8937680522914206</v>
      </c>
      <c r="J1292" s="82">
        <f t="shared" si="142"/>
        <v>2.8937680522914206</v>
      </c>
      <c r="K1292" s="82">
        <f t="shared" si="143"/>
        <v>8.3738935404624826</v>
      </c>
      <c r="L1292" s="83">
        <f t="shared" si="144"/>
        <v>3.0878918787725848E-2</v>
      </c>
    </row>
    <row r="1293" spans="4:12" x14ac:dyDescent="0.3">
      <c r="D1293" s="68">
        <v>45337</v>
      </c>
      <c r="E1293" s="87">
        <v>93.89283752</v>
      </c>
      <c r="F1293" s="20">
        <f t="shared" si="145"/>
        <v>93.527501089485185</v>
      </c>
      <c r="G1293" s="82">
        <f t="shared" si="146"/>
        <v>-6.4312979658822933E-3</v>
      </c>
      <c r="H1293" s="82">
        <f t="shared" si="140"/>
        <v>93.521069791519295</v>
      </c>
      <c r="I1293" s="82">
        <f t="shared" si="141"/>
        <v>0.37176772848070527</v>
      </c>
      <c r="J1293" s="82">
        <f t="shared" si="142"/>
        <v>0.37176772848070527</v>
      </c>
      <c r="K1293" s="82">
        <f t="shared" si="143"/>
        <v>0.13821124393970341</v>
      </c>
      <c r="L1293" s="83">
        <f t="shared" si="144"/>
        <v>3.9594897576880183E-3</v>
      </c>
    </row>
    <row r="1294" spans="4:12" x14ac:dyDescent="0.3">
      <c r="D1294" s="68">
        <v>45338</v>
      </c>
      <c r="E1294" s="87">
        <v>94.491004939999996</v>
      </c>
      <c r="F1294" s="20">
        <f t="shared" si="145"/>
        <v>94.007325965627288</v>
      </c>
      <c r="G1294" s="82">
        <f t="shared" si="146"/>
        <v>4.2194319444916299E-2</v>
      </c>
      <c r="H1294" s="82">
        <f t="shared" si="140"/>
        <v>94.049520285072205</v>
      </c>
      <c r="I1294" s="82">
        <f t="shared" si="141"/>
        <v>0.4414846549277911</v>
      </c>
      <c r="J1294" s="82">
        <f t="shared" si="142"/>
        <v>0.4414846549277911</v>
      </c>
      <c r="K1294" s="82">
        <f t="shared" si="143"/>
        <v>0.19490870053671078</v>
      </c>
      <c r="L1294" s="83">
        <f t="shared" si="144"/>
        <v>4.6722400212393291E-3</v>
      </c>
    </row>
    <row r="1295" spans="4:12" x14ac:dyDescent="0.3">
      <c r="D1295" s="68">
        <v>45342</v>
      </c>
      <c r="E1295" s="87">
        <v>97.481857300000001</v>
      </c>
      <c r="F1295" s="20">
        <f t="shared" si="145"/>
        <v>95.122930867555937</v>
      </c>
      <c r="G1295" s="82">
        <f t="shared" si="146"/>
        <v>0.14953537769328951</v>
      </c>
      <c r="H1295" s="82">
        <f t="shared" si="140"/>
        <v>95.27246624524922</v>
      </c>
      <c r="I1295" s="82">
        <f t="shared" si="141"/>
        <v>2.2093910547507818</v>
      </c>
      <c r="J1295" s="82">
        <f t="shared" si="142"/>
        <v>2.2093910547507818</v>
      </c>
      <c r="K1295" s="82">
        <f t="shared" si="143"/>
        <v>4.881408832812772</v>
      </c>
      <c r="L1295" s="83">
        <f t="shared" si="144"/>
        <v>2.266463848705088E-2</v>
      </c>
    </row>
    <row r="1296" spans="4:12" x14ac:dyDescent="0.3">
      <c r="D1296" s="68">
        <v>45343</v>
      </c>
      <c r="E1296" s="87">
        <v>97.900581360000004</v>
      </c>
      <c r="F1296" s="20">
        <f t="shared" si="145"/>
        <v>97.685230414154631</v>
      </c>
      <c r="G1296" s="82">
        <f t="shared" si="146"/>
        <v>0.39081179458383003</v>
      </c>
      <c r="H1296" s="82">
        <f t="shared" si="140"/>
        <v>98.076042208738457</v>
      </c>
      <c r="I1296" s="82">
        <f t="shared" si="141"/>
        <v>-0.17546084873845302</v>
      </c>
      <c r="J1296" s="82">
        <f t="shared" si="142"/>
        <v>0.17546084873845302</v>
      </c>
      <c r="K1296" s="82">
        <f t="shared" si="143"/>
        <v>3.0786509440018293E-2</v>
      </c>
      <c r="L1296" s="83">
        <f t="shared" si="144"/>
        <v>1.792235003112478E-3</v>
      </c>
    </row>
    <row r="1297" spans="4:12" x14ac:dyDescent="0.3">
      <c r="D1297" s="68">
        <v>45344</v>
      </c>
      <c r="E1297" s="87">
        <v>101.80863189999999</v>
      </c>
      <c r="F1297" s="20">
        <f t="shared" si="145"/>
        <v>98.994840903667068</v>
      </c>
      <c r="G1297" s="82">
        <f t="shared" si="146"/>
        <v>0.48269166407669073</v>
      </c>
      <c r="H1297" s="82">
        <f t="shared" si="140"/>
        <v>99.477532567743765</v>
      </c>
      <c r="I1297" s="82">
        <f t="shared" si="141"/>
        <v>2.3310993322562297</v>
      </c>
      <c r="J1297" s="82">
        <f t="shared" si="142"/>
        <v>2.3310993322562297</v>
      </c>
      <c r="K1297" s="82">
        <f t="shared" si="143"/>
        <v>5.4340240968454401</v>
      </c>
      <c r="L1297" s="83">
        <f t="shared" si="144"/>
        <v>2.2896873170301681E-2</v>
      </c>
    </row>
    <row r="1298" spans="4:12" x14ac:dyDescent="0.3">
      <c r="D1298" s="68">
        <v>45345</v>
      </c>
      <c r="E1298" s="87">
        <v>101.6690598</v>
      </c>
      <c r="F1298" s="20">
        <f t="shared" si="145"/>
        <v>102.16687081126136</v>
      </c>
      <c r="G1298" s="82">
        <f t="shared" si="146"/>
        <v>0.75162548842845101</v>
      </c>
      <c r="H1298" s="82">
        <f t="shared" si="140"/>
        <v>102.91849629968981</v>
      </c>
      <c r="I1298" s="82">
        <f t="shared" si="141"/>
        <v>-1.2494364996898071</v>
      </c>
      <c r="J1298" s="82">
        <f t="shared" si="142"/>
        <v>1.2494364996898071</v>
      </c>
      <c r="K1298" s="82">
        <f t="shared" si="143"/>
        <v>1.5610915667571172</v>
      </c>
      <c r="L1298" s="83">
        <f t="shared" si="144"/>
        <v>1.228925006435249E-2</v>
      </c>
    </row>
    <row r="1299" spans="4:12" x14ac:dyDescent="0.3">
      <c r="D1299" s="68">
        <v>45348</v>
      </c>
      <c r="E1299" s="87">
        <v>101.8684464</v>
      </c>
      <c r="F1299" s="20">
        <f t="shared" si="145"/>
        <v>102.31023751074275</v>
      </c>
      <c r="G1299" s="82">
        <f t="shared" si="146"/>
        <v>0.69079960953374497</v>
      </c>
      <c r="H1299" s="82">
        <f t="shared" si="140"/>
        <v>103.00103712027649</v>
      </c>
      <c r="I1299" s="82">
        <f t="shared" si="141"/>
        <v>-1.1325907202764967</v>
      </c>
      <c r="J1299" s="82">
        <f t="shared" si="142"/>
        <v>1.1325907202764967</v>
      </c>
      <c r="K1299" s="82">
        <f t="shared" si="143"/>
        <v>1.2827617396564335</v>
      </c>
      <c r="L1299" s="83">
        <f t="shared" si="144"/>
        <v>1.1118170152799117E-2</v>
      </c>
    </row>
    <row r="1300" spans="4:12" x14ac:dyDescent="0.3">
      <c r="D1300" s="68">
        <v>45349</v>
      </c>
      <c r="E1300" s="87">
        <v>101.91829679999999</v>
      </c>
      <c r="F1300" s="20">
        <f t="shared" si="145"/>
        <v>102.43105616762699</v>
      </c>
      <c r="G1300" s="82">
        <f t="shared" si="146"/>
        <v>0.6338015142687945</v>
      </c>
      <c r="H1300" s="82">
        <f t="shared" si="140"/>
        <v>103.06485768189579</v>
      </c>
      <c r="I1300" s="82">
        <f t="shared" si="141"/>
        <v>-1.1465608818957946</v>
      </c>
      <c r="J1300" s="82">
        <f t="shared" si="142"/>
        <v>1.1465608818957946</v>
      </c>
      <c r="K1300" s="82">
        <f t="shared" si="143"/>
        <v>1.3146018558936623</v>
      </c>
      <c r="L1300" s="83">
        <f t="shared" si="144"/>
        <v>1.1249804185265729E-2</v>
      </c>
    </row>
    <row r="1301" spans="4:12" x14ac:dyDescent="0.3">
      <c r="D1301" s="68">
        <v>45350</v>
      </c>
      <c r="E1301" s="87">
        <v>102.36692050000001</v>
      </c>
      <c r="F1301" s="20">
        <f t="shared" si="145"/>
        <v>102.51506275141504</v>
      </c>
      <c r="G1301" s="82">
        <f t="shared" si="146"/>
        <v>0.57882202122072035</v>
      </c>
      <c r="H1301" s="82">
        <f t="shared" si="140"/>
        <v>103.09388477263576</v>
      </c>
      <c r="I1301" s="82">
        <f t="shared" si="141"/>
        <v>-0.72696427263575458</v>
      </c>
      <c r="J1301" s="82">
        <f t="shared" si="142"/>
        <v>0.72696427263575458</v>
      </c>
      <c r="K1301" s="82">
        <f t="shared" si="143"/>
        <v>0.52847705368883169</v>
      </c>
      <c r="L1301" s="83">
        <f t="shared" si="144"/>
        <v>7.1015545752961722E-3</v>
      </c>
    </row>
    <row r="1302" spans="4:12" x14ac:dyDescent="0.3">
      <c r="D1302" s="68">
        <v>45351</v>
      </c>
      <c r="E1302" s="87">
        <v>101.0210419</v>
      </c>
      <c r="F1302" s="20">
        <f t="shared" si="145"/>
        <v>102.56080239697658</v>
      </c>
      <c r="G1302" s="82">
        <f t="shared" si="146"/>
        <v>0.52551378365480228</v>
      </c>
      <c r="H1302" s="82">
        <f t="shared" si="140"/>
        <v>103.08631618063139</v>
      </c>
      <c r="I1302" s="82">
        <f t="shared" si="141"/>
        <v>-2.0652742806313853</v>
      </c>
      <c r="J1302" s="82">
        <f t="shared" si="142"/>
        <v>2.0652742806313853</v>
      </c>
      <c r="K1302" s="82">
        <f t="shared" si="143"/>
        <v>4.2653578542374859</v>
      </c>
      <c r="L1302" s="83">
        <f t="shared" si="144"/>
        <v>2.0444000990167823E-2</v>
      </c>
    </row>
    <row r="1303" spans="4:12" x14ac:dyDescent="0.3">
      <c r="D1303" s="68">
        <v>45352</v>
      </c>
      <c r="E1303" s="87">
        <v>101.1107635</v>
      </c>
      <c r="F1303" s="20">
        <f t="shared" si="145"/>
        <v>101.45939724692386</v>
      </c>
      <c r="G1303" s="82">
        <f t="shared" si="146"/>
        <v>0.36282189028404932</v>
      </c>
      <c r="H1303" s="82">
        <f t="shared" si="140"/>
        <v>101.82221913720791</v>
      </c>
      <c r="I1303" s="82">
        <f t="shared" si="141"/>
        <v>-0.71145563720790506</v>
      </c>
      <c r="J1303" s="82">
        <f t="shared" si="142"/>
        <v>0.71145563720790506</v>
      </c>
      <c r="K1303" s="82">
        <f t="shared" si="143"/>
        <v>0.50616912371490619</v>
      </c>
      <c r="L1303" s="83">
        <f t="shared" si="144"/>
        <v>7.0363986244442222E-3</v>
      </c>
    </row>
    <row r="1304" spans="4:12" x14ac:dyDescent="0.3">
      <c r="D1304" s="68">
        <v>45355</v>
      </c>
      <c r="E1304" s="87">
        <v>99.605369569999993</v>
      </c>
      <c r="F1304" s="20">
        <f t="shared" si="145"/>
        <v>101.09994222622726</v>
      </c>
      <c r="G1304" s="82">
        <f t="shared" si="146"/>
        <v>0.29059419918598434</v>
      </c>
      <c r="H1304" s="82">
        <f t="shared" si="140"/>
        <v>101.39053642541325</v>
      </c>
      <c r="I1304" s="82">
        <f t="shared" si="141"/>
        <v>-1.7851668554132516</v>
      </c>
      <c r="J1304" s="82">
        <f t="shared" si="142"/>
        <v>1.7851668554132516</v>
      </c>
      <c r="K1304" s="82">
        <f t="shared" si="143"/>
        <v>3.1868207016660373</v>
      </c>
      <c r="L1304" s="83">
        <f t="shared" si="144"/>
        <v>1.792239578167203E-2</v>
      </c>
    </row>
    <row r="1305" spans="4:12" x14ac:dyDescent="0.3">
      <c r="D1305" s="68">
        <v>45356</v>
      </c>
      <c r="E1305" s="87">
        <v>99.804756159999997</v>
      </c>
      <c r="F1305" s="20">
        <f t="shared" si="145"/>
        <v>99.877722247348785</v>
      </c>
      <c r="G1305" s="82">
        <f t="shared" si="146"/>
        <v>0.13931278137953881</v>
      </c>
      <c r="H1305" s="82">
        <f t="shared" si="140"/>
        <v>100.01703502872833</v>
      </c>
      <c r="I1305" s="82">
        <f t="shared" si="141"/>
        <v>-0.21227886872833324</v>
      </c>
      <c r="J1305" s="82">
        <f t="shared" si="142"/>
        <v>0.21227886872833324</v>
      </c>
      <c r="K1305" s="82">
        <f t="shared" si="143"/>
        <v>4.5062318108580933E-2</v>
      </c>
      <c r="L1305" s="83">
        <f t="shared" si="144"/>
        <v>2.1269414093655278E-3</v>
      </c>
    </row>
    <row r="1306" spans="4:12" x14ac:dyDescent="0.3">
      <c r="D1306" s="68">
        <v>45357</v>
      </c>
      <c r="E1306" s="87">
        <v>101.0609207</v>
      </c>
      <c r="F1306" s="20">
        <f t="shared" si="145"/>
        <v>100.16743929310364</v>
      </c>
      <c r="G1306" s="82">
        <f t="shared" si="146"/>
        <v>0.15435320781707046</v>
      </c>
      <c r="H1306" s="82">
        <f t="shared" si="140"/>
        <v>100.32179250092071</v>
      </c>
      <c r="I1306" s="82">
        <f t="shared" si="141"/>
        <v>0.73912819907928906</v>
      </c>
      <c r="J1306" s="82">
        <f t="shared" si="142"/>
        <v>0.73912819907928906</v>
      </c>
      <c r="K1306" s="82">
        <f t="shared" si="143"/>
        <v>0.54631049467419313</v>
      </c>
      <c r="L1306" s="83">
        <f t="shared" si="144"/>
        <v>7.3136895444817478E-3</v>
      </c>
    </row>
    <row r="1307" spans="4:12" x14ac:dyDescent="0.3">
      <c r="D1307" s="68">
        <v>45358</v>
      </c>
      <c r="E1307" s="87">
        <v>102.8155441</v>
      </c>
      <c r="F1307" s="20">
        <f t="shared" si="145"/>
        <v>101.53532794625366</v>
      </c>
      <c r="G1307" s="82">
        <f t="shared" si="146"/>
        <v>0.27570675235036524</v>
      </c>
      <c r="H1307" s="82">
        <f t="shared" si="140"/>
        <v>101.81103469860402</v>
      </c>
      <c r="I1307" s="82">
        <f t="shared" si="141"/>
        <v>1.0045094013959783</v>
      </c>
      <c r="J1307" s="82">
        <f t="shared" si="142"/>
        <v>1.0045094013959783</v>
      </c>
      <c r="K1307" s="82">
        <f t="shared" si="143"/>
        <v>1.0090391374929066</v>
      </c>
      <c r="L1307" s="83">
        <f t="shared" si="144"/>
        <v>9.7700149348913315E-3</v>
      </c>
    </row>
    <row r="1308" spans="4:12" x14ac:dyDescent="0.3">
      <c r="D1308" s="68">
        <v>45359</v>
      </c>
      <c r="E1308" s="87">
        <v>102.6460648</v>
      </c>
      <c r="F1308" s="20">
        <f t="shared" si="145"/>
        <v>103.0022136418803</v>
      </c>
      <c r="G1308" s="82">
        <f t="shared" si="146"/>
        <v>0.39482464667799311</v>
      </c>
      <c r="H1308" s="82">
        <f t="shared" si="140"/>
        <v>103.39703828855829</v>
      </c>
      <c r="I1308" s="82">
        <f t="shared" si="141"/>
        <v>-0.75097348855828727</v>
      </c>
      <c r="J1308" s="82">
        <f t="shared" si="142"/>
        <v>0.75097348855828727</v>
      </c>
      <c r="K1308" s="82">
        <f t="shared" si="143"/>
        <v>0.56396118051740407</v>
      </c>
      <c r="L1308" s="83">
        <f t="shared" si="144"/>
        <v>7.3161449493608565E-3</v>
      </c>
    </row>
    <row r="1309" spans="4:12" x14ac:dyDescent="0.3">
      <c r="D1309" s="68">
        <v>45362</v>
      </c>
      <c r="E1309" s="87">
        <v>103.0647812</v>
      </c>
      <c r="F1309" s="20">
        <f t="shared" si="145"/>
        <v>103.0456677973424</v>
      </c>
      <c r="G1309" s="82">
        <f t="shared" si="146"/>
        <v>0.35968759755640384</v>
      </c>
      <c r="H1309" s="82">
        <f t="shared" si="140"/>
        <v>103.40535539489881</v>
      </c>
      <c r="I1309" s="82">
        <f t="shared" si="141"/>
        <v>-0.34057419489880658</v>
      </c>
      <c r="J1309" s="82">
        <f t="shared" si="142"/>
        <v>0.34057419489880658</v>
      </c>
      <c r="K1309" s="82">
        <f t="shared" si="143"/>
        <v>0.11599078223097029</v>
      </c>
      <c r="L1309" s="83">
        <f t="shared" si="144"/>
        <v>3.304467257713507E-3</v>
      </c>
    </row>
    <row r="1310" spans="4:12" x14ac:dyDescent="0.3">
      <c r="D1310" s="68">
        <v>45363</v>
      </c>
      <c r="E1310" s="87">
        <v>105.0287781</v>
      </c>
      <c r="F1310" s="20">
        <f t="shared" si="145"/>
        <v>103.74533065804513</v>
      </c>
      <c r="G1310" s="82">
        <f t="shared" si="146"/>
        <v>0.39368512387103649</v>
      </c>
      <c r="H1310" s="82">
        <f t="shared" si="140"/>
        <v>104.13901578191617</v>
      </c>
      <c r="I1310" s="82">
        <f t="shared" si="141"/>
        <v>0.88976231808382522</v>
      </c>
      <c r="J1310" s="82">
        <f t="shared" si="142"/>
        <v>0.88976231808382522</v>
      </c>
      <c r="K1310" s="82">
        <f t="shared" si="143"/>
        <v>0.79167698268190212</v>
      </c>
      <c r="L1310" s="83">
        <f t="shared" si="144"/>
        <v>8.4716049656091853E-3</v>
      </c>
    </row>
    <row r="1311" spans="4:12" x14ac:dyDescent="0.3">
      <c r="D1311" s="68">
        <v>45364</v>
      </c>
      <c r="E1311" s="87">
        <v>109.1860657</v>
      </c>
      <c r="F1311" s="20">
        <f t="shared" si="145"/>
        <v>106.17518371909684</v>
      </c>
      <c r="G1311" s="82">
        <f t="shared" si="146"/>
        <v>0.597301917589103</v>
      </c>
      <c r="H1311" s="82">
        <f t="shared" si="140"/>
        <v>106.77248563668594</v>
      </c>
      <c r="I1311" s="82">
        <f t="shared" si="141"/>
        <v>2.4135800633140576</v>
      </c>
      <c r="J1311" s="82">
        <f t="shared" si="142"/>
        <v>2.4135800633140576</v>
      </c>
      <c r="K1311" s="82">
        <f t="shared" si="143"/>
        <v>5.8253687220270907</v>
      </c>
      <c r="L1311" s="83">
        <f t="shared" si="144"/>
        <v>2.2105202232907798E-2</v>
      </c>
    </row>
    <row r="1312" spans="4:12" x14ac:dyDescent="0.3">
      <c r="D1312" s="68">
        <v>45365</v>
      </c>
      <c r="E1312" s="87">
        <v>111.8379517</v>
      </c>
      <c r="F1312" s="20">
        <f t="shared" si="145"/>
        <v>110.19428443407129</v>
      </c>
      <c r="G1312" s="82">
        <f t="shared" si="146"/>
        <v>0.93948179732763837</v>
      </c>
      <c r="H1312" s="82">
        <f t="shared" si="140"/>
        <v>111.13376623139894</v>
      </c>
      <c r="I1312" s="82">
        <f t="shared" si="141"/>
        <v>0.70418546860106801</v>
      </c>
      <c r="J1312" s="82">
        <f t="shared" si="142"/>
        <v>0.70418546860106801</v>
      </c>
      <c r="K1312" s="82">
        <f t="shared" si="143"/>
        <v>0.49587717418890576</v>
      </c>
      <c r="L1312" s="83">
        <f t="shared" si="144"/>
        <v>6.2964803798446888E-3</v>
      </c>
    </row>
    <row r="1313" spans="4:12" x14ac:dyDescent="0.3">
      <c r="D1313" s="68">
        <v>45366</v>
      </c>
      <c r="E1313" s="87">
        <v>111.3095703</v>
      </c>
      <c r="F1313" s="20">
        <f t="shared" si="145"/>
        <v>112.48386085786214</v>
      </c>
      <c r="G1313" s="82">
        <f t="shared" si="146"/>
        <v>1.0744912599739593</v>
      </c>
      <c r="H1313" s="82">
        <f t="shared" si="140"/>
        <v>113.55835211783609</v>
      </c>
      <c r="I1313" s="82">
        <f t="shared" si="141"/>
        <v>-2.2487818178360897</v>
      </c>
      <c r="J1313" s="82">
        <f t="shared" si="142"/>
        <v>2.2487818178360897</v>
      </c>
      <c r="K1313" s="82">
        <f t="shared" si="143"/>
        <v>5.0570196642301877</v>
      </c>
      <c r="L1313" s="83">
        <f t="shared" si="144"/>
        <v>2.0202951208734381E-2</v>
      </c>
    </row>
    <row r="1314" spans="4:12" x14ac:dyDescent="0.3">
      <c r="D1314" s="68">
        <v>45369</v>
      </c>
      <c r="E1314" s="87">
        <v>108.4283829</v>
      </c>
      <c r="F1314" s="20">
        <f t="shared" si="145"/>
        <v>111.59292582797917</v>
      </c>
      <c r="G1314" s="82">
        <f t="shared" si="146"/>
        <v>0.8779486309882667</v>
      </c>
      <c r="H1314" s="82">
        <f t="shared" si="140"/>
        <v>112.47087445896744</v>
      </c>
      <c r="I1314" s="82">
        <f t="shared" si="141"/>
        <v>-4.0424915589674413</v>
      </c>
      <c r="J1314" s="82">
        <f t="shared" si="142"/>
        <v>4.0424915589674413</v>
      </c>
      <c r="K1314" s="82">
        <f t="shared" si="143"/>
        <v>16.341738004323012</v>
      </c>
      <c r="L1314" s="83">
        <f t="shared" si="144"/>
        <v>3.7282595671427665E-2</v>
      </c>
    </row>
    <row r="1315" spans="4:12" x14ac:dyDescent="0.3">
      <c r="D1315" s="68">
        <v>45370</v>
      </c>
      <c r="E1315" s="87">
        <v>108.8271637</v>
      </c>
      <c r="F1315" s="20">
        <f t="shared" si="145"/>
        <v>109.21049796479062</v>
      </c>
      <c r="G1315" s="82">
        <f t="shared" si="146"/>
        <v>0.55191098157058471</v>
      </c>
      <c r="H1315" s="82">
        <f t="shared" si="140"/>
        <v>109.76240894636121</v>
      </c>
      <c r="I1315" s="82">
        <f t="shared" si="141"/>
        <v>-0.93524524636120532</v>
      </c>
      <c r="J1315" s="82">
        <f t="shared" si="142"/>
        <v>0.93524524636120532</v>
      </c>
      <c r="K1315" s="82">
        <f t="shared" si="143"/>
        <v>0.87468367084123166</v>
      </c>
      <c r="L1315" s="83">
        <f t="shared" si="144"/>
        <v>8.5938585052107285E-3</v>
      </c>
    </row>
    <row r="1316" spans="4:12" x14ac:dyDescent="0.3">
      <c r="D1316" s="68">
        <v>45371</v>
      </c>
      <c r="E1316" s="87">
        <v>109.7543259</v>
      </c>
      <c r="F1316" s="20">
        <f t="shared" si="145"/>
        <v>109.45412492525648</v>
      </c>
      <c r="G1316" s="82">
        <f t="shared" si="146"/>
        <v>0.52108257946011227</v>
      </c>
      <c r="H1316" s="82">
        <f t="shared" si="140"/>
        <v>109.97520750471659</v>
      </c>
      <c r="I1316" s="82">
        <f t="shared" si="141"/>
        <v>-0.22088160471659535</v>
      </c>
      <c r="J1316" s="82">
        <f t="shared" si="142"/>
        <v>0.22088160471659535</v>
      </c>
      <c r="K1316" s="82">
        <f t="shared" si="143"/>
        <v>4.8788683302178275E-2</v>
      </c>
      <c r="L1316" s="83">
        <f t="shared" si="144"/>
        <v>2.012509328496503E-3</v>
      </c>
    </row>
    <row r="1317" spans="4:12" x14ac:dyDescent="0.3">
      <c r="D1317" s="68">
        <v>45372</v>
      </c>
      <c r="E1317" s="87">
        <v>107.2619476</v>
      </c>
      <c r="F1317" s="20">
        <f t="shared" si="145"/>
        <v>109.67271630356809</v>
      </c>
      <c r="G1317" s="82">
        <f t="shared" si="146"/>
        <v>0.49083345934526257</v>
      </c>
      <c r="H1317" s="82">
        <f t="shared" si="140"/>
        <v>110.16354976291336</v>
      </c>
      <c r="I1317" s="82">
        <f t="shared" si="141"/>
        <v>-2.9016021629133633</v>
      </c>
      <c r="J1317" s="82">
        <f t="shared" si="142"/>
        <v>2.9016021629133633</v>
      </c>
      <c r="K1317" s="82">
        <f t="shared" si="143"/>
        <v>8.4192951118235086</v>
      </c>
      <c r="L1317" s="83">
        <f t="shared" si="144"/>
        <v>2.7051552091278297E-2</v>
      </c>
    </row>
    <row r="1318" spans="4:12" x14ac:dyDescent="0.3">
      <c r="D1318" s="68">
        <v>45373</v>
      </c>
      <c r="E1318" s="87">
        <v>107.780365</v>
      </c>
      <c r="F1318" s="20">
        <f t="shared" si="145"/>
        <v>107.75829784747621</v>
      </c>
      <c r="G1318" s="82">
        <f t="shared" si="146"/>
        <v>0.2503082678015483</v>
      </c>
      <c r="H1318" s="82">
        <f t="shared" si="140"/>
        <v>108.00860611527776</v>
      </c>
      <c r="I1318" s="82">
        <f t="shared" si="141"/>
        <v>-0.22824111527775415</v>
      </c>
      <c r="J1318" s="82">
        <f t="shared" si="142"/>
        <v>0.22824111527775415</v>
      </c>
      <c r="K1318" s="82">
        <f t="shared" si="143"/>
        <v>5.209400670323306E-2</v>
      </c>
      <c r="L1318" s="83">
        <f t="shared" si="144"/>
        <v>2.1176502350660452E-3</v>
      </c>
    </row>
    <row r="1319" spans="4:12" x14ac:dyDescent="0.3">
      <c r="D1319" s="68">
        <v>45376</v>
      </c>
      <c r="E1319" s="87">
        <v>109.9537201</v>
      </c>
      <c r="F1319" s="20">
        <f t="shared" si="145"/>
        <v>108.41528263424124</v>
      </c>
      <c r="G1319" s="82">
        <f t="shared" si="146"/>
        <v>0.29097591969789571</v>
      </c>
      <c r="H1319" s="82">
        <f t="shared" si="140"/>
        <v>108.70625855393914</v>
      </c>
      <c r="I1319" s="82">
        <f t="shared" si="141"/>
        <v>1.2474615460608618</v>
      </c>
      <c r="J1319" s="82">
        <f t="shared" si="142"/>
        <v>1.2474615460608618</v>
      </c>
      <c r="K1319" s="82">
        <f t="shared" si="143"/>
        <v>1.5561603089005556</v>
      </c>
      <c r="L1319" s="83">
        <f t="shared" si="144"/>
        <v>1.1345332790253286E-2</v>
      </c>
    </row>
    <row r="1320" spans="4:12" x14ac:dyDescent="0.3">
      <c r="D1320" s="68">
        <v>45377</v>
      </c>
      <c r="E1320" s="87">
        <v>110.1132278</v>
      </c>
      <c r="F1320" s="20">
        <f t="shared" si="145"/>
        <v>110.21840237575833</v>
      </c>
      <c r="G1320" s="82">
        <f t="shared" si="146"/>
        <v>0.44219030187981556</v>
      </c>
      <c r="H1320" s="82">
        <f t="shared" si="140"/>
        <v>110.66059267763815</v>
      </c>
      <c r="I1320" s="82">
        <f t="shared" si="141"/>
        <v>-0.54736487763814523</v>
      </c>
      <c r="J1320" s="82">
        <f t="shared" si="142"/>
        <v>0.54736487763814523</v>
      </c>
      <c r="K1320" s="82">
        <f t="shared" si="143"/>
        <v>0.29960830927182169</v>
      </c>
      <c r="L1320" s="83">
        <f t="shared" si="144"/>
        <v>4.9709275495250279E-3</v>
      </c>
    </row>
    <row r="1321" spans="4:12" x14ac:dyDescent="0.3">
      <c r="D1321" s="68">
        <v>45378</v>
      </c>
      <c r="E1321" s="87">
        <v>110.85097500000001</v>
      </c>
      <c r="F1321" s="20">
        <f t="shared" si="145"/>
        <v>110.61452948150387</v>
      </c>
      <c r="G1321" s="82">
        <f t="shared" si="146"/>
        <v>0.43758398226638751</v>
      </c>
      <c r="H1321" s="82">
        <f t="shared" si="140"/>
        <v>111.05211346377025</v>
      </c>
      <c r="I1321" s="82">
        <f t="shared" si="141"/>
        <v>-0.20113846377024913</v>
      </c>
      <c r="J1321" s="82">
        <f t="shared" si="142"/>
        <v>0.20113846377024913</v>
      </c>
      <c r="K1321" s="82">
        <f t="shared" si="143"/>
        <v>4.0456681607855823E-2</v>
      </c>
      <c r="L1321" s="83">
        <f t="shared" si="144"/>
        <v>1.8144943133810878E-3</v>
      </c>
    </row>
    <row r="1322" spans="4:12" x14ac:dyDescent="0.3">
      <c r="D1322" s="68">
        <v>45379</v>
      </c>
      <c r="E1322" s="87">
        <v>111.73825840000001</v>
      </c>
      <c r="F1322" s="20">
        <f t="shared" si="145"/>
        <v>111.37849886581311</v>
      </c>
      <c r="G1322" s="82">
        <f t="shared" si="146"/>
        <v>0.47022252247067364</v>
      </c>
      <c r="H1322" s="82">
        <f t="shared" si="140"/>
        <v>111.84872138828379</v>
      </c>
      <c r="I1322" s="82">
        <f t="shared" si="141"/>
        <v>-0.11046298828378553</v>
      </c>
      <c r="J1322" s="82">
        <f t="shared" si="142"/>
        <v>0.11046298828378553</v>
      </c>
      <c r="K1322" s="82">
        <f t="shared" si="143"/>
        <v>1.220207178058374E-2</v>
      </c>
      <c r="L1322" s="83">
        <f t="shared" si="144"/>
        <v>9.8858698771150293E-4</v>
      </c>
    </row>
    <row r="1323" spans="4:12" x14ac:dyDescent="0.3">
      <c r="D1323" s="68">
        <v>45383</v>
      </c>
      <c r="E1323" s="87">
        <v>111.38932800000001</v>
      </c>
      <c r="F1323" s="20">
        <f t="shared" si="145"/>
        <v>112.04465033797655</v>
      </c>
      <c r="G1323" s="82">
        <f t="shared" si="146"/>
        <v>0.48981541743994977</v>
      </c>
      <c r="H1323" s="82">
        <f t="shared" si="140"/>
        <v>112.53446575541651</v>
      </c>
      <c r="I1323" s="82">
        <f t="shared" si="141"/>
        <v>-1.1451377554164992</v>
      </c>
      <c r="J1323" s="82">
        <f t="shared" si="142"/>
        <v>1.1451377554164992</v>
      </c>
      <c r="K1323" s="82">
        <f t="shared" si="143"/>
        <v>1.311340478880338</v>
      </c>
      <c r="L1323" s="83">
        <f t="shared" si="144"/>
        <v>1.0280497925407172E-2</v>
      </c>
    </row>
    <row r="1324" spans="4:12" x14ac:dyDescent="0.3">
      <c r="D1324" s="68">
        <v>45384</v>
      </c>
      <c r="E1324" s="87">
        <v>108.567955</v>
      </c>
      <c r="F1324" s="20">
        <f t="shared" si="145"/>
        <v>111.21690573395199</v>
      </c>
      <c r="G1324" s="82">
        <f t="shared" si="146"/>
        <v>0.35805941529349883</v>
      </c>
      <c r="H1324" s="82">
        <f t="shared" si="140"/>
        <v>111.57496514924549</v>
      </c>
      <c r="I1324" s="82">
        <f t="shared" si="141"/>
        <v>-3.0070101492454882</v>
      </c>
      <c r="J1324" s="82">
        <f t="shared" si="142"/>
        <v>3.0070101492454882</v>
      </c>
      <c r="K1324" s="82">
        <f t="shared" si="143"/>
        <v>9.0421100376653722</v>
      </c>
      <c r="L1324" s="83">
        <f t="shared" si="144"/>
        <v>2.7697032234285782E-2</v>
      </c>
    </row>
    <row r="1325" spans="4:12" x14ac:dyDescent="0.3">
      <c r="D1325" s="68">
        <v>45385</v>
      </c>
      <c r="E1325" s="87">
        <v>108.4184113</v>
      </c>
      <c r="F1325" s="20">
        <f t="shared" si="145"/>
        <v>108.8244937922348</v>
      </c>
      <c r="G1325" s="82">
        <f t="shared" si="146"/>
        <v>8.301227959243046E-2</v>
      </c>
      <c r="H1325" s="82">
        <f t="shared" si="140"/>
        <v>108.90750607182723</v>
      </c>
      <c r="I1325" s="82">
        <f t="shared" si="141"/>
        <v>-0.48909477182722583</v>
      </c>
      <c r="J1325" s="82">
        <f t="shared" si="142"/>
        <v>0.48909477182722583</v>
      </c>
      <c r="K1325" s="82">
        <f t="shared" si="143"/>
        <v>0.23921369582872609</v>
      </c>
      <c r="L1325" s="83">
        <f t="shared" si="144"/>
        <v>4.511178184246515E-3</v>
      </c>
    </row>
    <row r="1326" spans="4:12" x14ac:dyDescent="0.3">
      <c r="D1326" s="68">
        <v>45386</v>
      </c>
      <c r="E1326" s="87">
        <v>107.9897232</v>
      </c>
      <c r="F1326" s="20">
        <f t="shared" si="145"/>
        <v>108.39908350367395</v>
      </c>
      <c r="G1326" s="82">
        <f t="shared" si="146"/>
        <v>3.2170022777101959E-2</v>
      </c>
      <c r="H1326" s="82">
        <f t="shared" si="140"/>
        <v>108.43125352645106</v>
      </c>
      <c r="I1326" s="82">
        <f t="shared" si="141"/>
        <v>-0.44153032645105839</v>
      </c>
      <c r="J1326" s="82">
        <f t="shared" si="142"/>
        <v>0.44153032645105839</v>
      </c>
      <c r="K1326" s="82">
        <f t="shared" si="143"/>
        <v>0.1949490291759782</v>
      </c>
      <c r="L1326" s="83">
        <f t="shared" si="144"/>
        <v>4.0886328195631344E-3</v>
      </c>
    </row>
    <row r="1327" spans="4:12" x14ac:dyDescent="0.3">
      <c r="D1327" s="68">
        <v>45387</v>
      </c>
      <c r="E1327" s="87">
        <v>108.87700649999999</v>
      </c>
      <c r="F1327" s="20">
        <f t="shared" si="145"/>
        <v>108.1929158782217</v>
      </c>
      <c r="G1327" s="82">
        <f t="shared" si="146"/>
        <v>8.3362579541665198E-3</v>
      </c>
      <c r="H1327" s="82">
        <f t="shared" si="140"/>
        <v>108.20125213617587</v>
      </c>
      <c r="I1327" s="82">
        <f t="shared" si="141"/>
        <v>0.6757543638241259</v>
      </c>
      <c r="J1327" s="82">
        <f t="shared" si="142"/>
        <v>0.6757543638241259</v>
      </c>
      <c r="K1327" s="82">
        <f t="shared" si="143"/>
        <v>0.4566439602273491</v>
      </c>
      <c r="L1327" s="83">
        <f t="shared" si="144"/>
        <v>6.2065847100978662E-3</v>
      </c>
    </row>
    <row r="1328" spans="4:12" x14ac:dyDescent="0.3">
      <c r="D1328" s="68">
        <v>45390</v>
      </c>
      <c r="E1328" s="87">
        <v>110.502037</v>
      </c>
      <c r="F1328" s="20">
        <f t="shared" si="145"/>
        <v>109.20868160636334</v>
      </c>
      <c r="G1328" s="82">
        <f t="shared" si="146"/>
        <v>0.10907920497291436</v>
      </c>
      <c r="H1328" s="82">
        <f t="shared" si="140"/>
        <v>109.31776081133626</v>
      </c>
      <c r="I1328" s="82">
        <f t="shared" si="141"/>
        <v>1.1842761886637447</v>
      </c>
      <c r="J1328" s="82">
        <f t="shared" si="142"/>
        <v>1.1842761886637447</v>
      </c>
      <c r="K1328" s="82">
        <f t="shared" si="143"/>
        <v>1.4025100910359256</v>
      </c>
      <c r="L1328" s="83">
        <f t="shared" si="144"/>
        <v>1.0717234005955426E-2</v>
      </c>
    </row>
    <row r="1329" spans="4:12" x14ac:dyDescent="0.3">
      <c r="D1329" s="68">
        <v>45391</v>
      </c>
      <c r="E1329" s="87">
        <v>108.9966431</v>
      </c>
      <c r="F1329" s="20">
        <f t="shared" si="145"/>
        <v>110.28822158397834</v>
      </c>
      <c r="G1329" s="82">
        <f t="shared" si="146"/>
        <v>0.20612528223712284</v>
      </c>
      <c r="H1329" s="82">
        <f t="shared" si="140"/>
        <v>110.49434686621547</v>
      </c>
      <c r="I1329" s="82">
        <f t="shared" si="141"/>
        <v>-1.4977037662154657</v>
      </c>
      <c r="J1329" s="82">
        <f t="shared" si="142"/>
        <v>1.4977037662154657</v>
      </c>
      <c r="K1329" s="82">
        <f t="shared" si="143"/>
        <v>2.2431165713359906</v>
      </c>
      <c r="L1329" s="83">
        <f t="shared" si="144"/>
        <v>1.3740824704494645E-2</v>
      </c>
    </row>
    <row r="1330" spans="4:12" x14ac:dyDescent="0.3">
      <c r="D1330" s="68">
        <v>45392</v>
      </c>
      <c r="E1330" s="87">
        <v>107.5111847</v>
      </c>
      <c r="F1330" s="20">
        <f t="shared" si="145"/>
        <v>108.86445164578971</v>
      </c>
      <c r="G1330" s="82">
        <f t="shared" si="146"/>
        <v>4.3135760194547818E-2</v>
      </c>
      <c r="H1330" s="82">
        <f t="shared" si="140"/>
        <v>108.90758740598426</v>
      </c>
      <c r="I1330" s="82">
        <f t="shared" si="141"/>
        <v>-1.3964027059842579</v>
      </c>
      <c r="J1330" s="82">
        <f t="shared" si="142"/>
        <v>1.3964027059842579</v>
      </c>
      <c r="K1330" s="82">
        <f t="shared" si="143"/>
        <v>1.9499405172801576</v>
      </c>
      <c r="L1330" s="83">
        <f t="shared" si="144"/>
        <v>1.2988441248050519E-2</v>
      </c>
    </row>
    <row r="1331" spans="4:12" x14ac:dyDescent="0.3">
      <c r="D1331" s="68">
        <v>45393</v>
      </c>
      <c r="E1331" s="87">
        <v>107.6607285</v>
      </c>
      <c r="F1331" s="20">
        <f t="shared" si="145"/>
        <v>107.57560206815565</v>
      </c>
      <c r="G1331" s="82">
        <f t="shared" si="146"/>
        <v>-9.0062773588313744E-2</v>
      </c>
      <c r="H1331" s="82">
        <f t="shared" si="140"/>
        <v>107.48553929456733</v>
      </c>
      <c r="I1331" s="82">
        <f t="shared" si="141"/>
        <v>0.17518920543267313</v>
      </c>
      <c r="J1331" s="82">
        <f t="shared" si="142"/>
        <v>0.17518920543267313</v>
      </c>
      <c r="K1331" s="82">
        <f t="shared" si="143"/>
        <v>3.0691257700131348E-2</v>
      </c>
      <c r="L1331" s="83">
        <f t="shared" si="144"/>
        <v>1.6272340701528238E-3</v>
      </c>
    </row>
    <row r="1332" spans="4:12" x14ac:dyDescent="0.3">
      <c r="D1332" s="68">
        <v>45394</v>
      </c>
      <c r="E1332" s="87">
        <v>103.633049</v>
      </c>
      <c r="F1332" s="20">
        <f t="shared" si="145"/>
        <v>106.78314238112937</v>
      </c>
      <c r="G1332" s="82">
        <f t="shared" si="146"/>
        <v>-0.16030246493211042</v>
      </c>
      <c r="H1332" s="82">
        <f t="shared" si="140"/>
        <v>106.62283991619725</v>
      </c>
      <c r="I1332" s="82">
        <f t="shared" si="141"/>
        <v>-2.9897909161972507</v>
      </c>
      <c r="J1332" s="82">
        <f t="shared" si="142"/>
        <v>2.9897909161972507</v>
      </c>
      <c r="K1332" s="82">
        <f t="shared" si="143"/>
        <v>8.9388497225755952</v>
      </c>
      <c r="L1332" s="83">
        <f t="shared" si="144"/>
        <v>2.8849782429900821E-2</v>
      </c>
    </row>
    <row r="1333" spans="4:12" x14ac:dyDescent="0.3">
      <c r="D1333" s="68">
        <v>45397</v>
      </c>
      <c r="E1333" s="87">
        <v>107.7305145</v>
      </c>
      <c r="F1333" s="20">
        <f t="shared" si="145"/>
        <v>104.32430012805432</v>
      </c>
      <c r="G1333" s="82">
        <f t="shared" si="146"/>
        <v>-0.39015644374640418</v>
      </c>
      <c r="H1333" s="82">
        <f t="shared" si="140"/>
        <v>103.93414368430791</v>
      </c>
      <c r="I1333" s="82">
        <f t="shared" si="141"/>
        <v>3.7963708156920859</v>
      </c>
      <c r="J1333" s="82">
        <f t="shared" si="142"/>
        <v>3.7963708156920859</v>
      </c>
      <c r="K1333" s="82">
        <f t="shared" si="143"/>
        <v>14.412431370238593</v>
      </c>
      <c r="L1333" s="83">
        <f t="shared" si="144"/>
        <v>3.5239512530983834E-2</v>
      </c>
    </row>
    <row r="1334" spans="4:12" x14ac:dyDescent="0.3">
      <c r="D1334" s="68">
        <v>45398</v>
      </c>
      <c r="E1334" s="87">
        <v>110.67152400000001</v>
      </c>
      <c r="F1334" s="20">
        <f t="shared" si="145"/>
        <v>108.00659124500288</v>
      </c>
      <c r="G1334" s="82">
        <f t="shared" si="146"/>
        <v>1.7088312323092436E-2</v>
      </c>
      <c r="H1334" s="82">
        <f t="shared" si="140"/>
        <v>108.02367955732598</v>
      </c>
      <c r="I1334" s="82">
        <f t="shared" si="141"/>
        <v>2.6478444426740282</v>
      </c>
      <c r="J1334" s="82">
        <f t="shared" si="142"/>
        <v>2.6478444426740282</v>
      </c>
      <c r="K1334" s="82">
        <f t="shared" si="143"/>
        <v>7.011080192599735</v>
      </c>
      <c r="L1334" s="83">
        <f t="shared" si="144"/>
        <v>2.3925255087966692E-2</v>
      </c>
    </row>
    <row r="1335" spans="4:12" x14ac:dyDescent="0.3">
      <c r="D1335" s="68">
        <v>45399</v>
      </c>
      <c r="E1335" s="87">
        <v>116.8725586</v>
      </c>
      <c r="F1335" s="20">
        <f t="shared" si="145"/>
        <v>111.92540156985849</v>
      </c>
      <c r="G1335" s="82">
        <f t="shared" si="146"/>
        <v>0.40726051357634452</v>
      </c>
      <c r="H1335" s="82">
        <f t="shared" si="140"/>
        <v>112.33266208343484</v>
      </c>
      <c r="I1335" s="82">
        <f t="shared" si="141"/>
        <v>4.5398965165651646</v>
      </c>
      <c r="J1335" s="82">
        <f t="shared" si="142"/>
        <v>4.5398965165651646</v>
      </c>
      <c r="K1335" s="82">
        <f t="shared" si="143"/>
        <v>20.610660381120514</v>
      </c>
      <c r="L1335" s="83">
        <f t="shared" si="144"/>
        <v>3.8844845795693604E-2</v>
      </c>
    </row>
    <row r="1336" spans="4:12" x14ac:dyDescent="0.3">
      <c r="D1336" s="68">
        <v>45400</v>
      </c>
      <c r="E1336" s="87">
        <v>119.3649368</v>
      </c>
      <c r="F1336" s="20">
        <f t="shared" si="145"/>
        <v>117.69684265086109</v>
      </c>
      <c r="G1336" s="82">
        <f t="shared" si="146"/>
        <v>0.9436785703189694</v>
      </c>
      <c r="H1336" s="82">
        <f t="shared" si="140"/>
        <v>118.64052122118005</v>
      </c>
      <c r="I1336" s="82">
        <f t="shared" si="141"/>
        <v>0.72441557881994356</v>
      </c>
      <c r="J1336" s="82">
        <f t="shared" si="142"/>
        <v>0.72441557881994356</v>
      </c>
      <c r="K1336" s="82">
        <f t="shared" si="143"/>
        <v>0.52477793083703383</v>
      </c>
      <c r="L1336" s="83">
        <f t="shared" si="144"/>
        <v>6.0689143582736233E-3</v>
      </c>
    </row>
    <row r="1337" spans="4:12" x14ac:dyDescent="0.3">
      <c r="D1337" s="68">
        <v>45401</v>
      </c>
      <c r="E1337" s="87">
        <v>119.0359421</v>
      </c>
      <c r="F1337" s="20">
        <f t="shared" si="145"/>
        <v>120.05408071625517</v>
      </c>
      <c r="G1337" s="82">
        <f t="shared" si="146"/>
        <v>1.085034519826481</v>
      </c>
      <c r="H1337" s="82">
        <f t="shared" si="140"/>
        <v>121.13911523608165</v>
      </c>
      <c r="I1337" s="82">
        <f t="shared" si="141"/>
        <v>-2.1031731360816508</v>
      </c>
      <c r="J1337" s="82">
        <f t="shared" si="142"/>
        <v>2.1031731360816508</v>
      </c>
      <c r="K1337" s="82">
        <f t="shared" si="143"/>
        <v>4.4233372403355258</v>
      </c>
      <c r="L1337" s="83">
        <f t="shared" si="144"/>
        <v>1.7668387370890146E-2</v>
      </c>
    </row>
    <row r="1338" spans="4:12" x14ac:dyDescent="0.3">
      <c r="D1338" s="68">
        <v>45404</v>
      </c>
      <c r="E1338" s="87">
        <v>119.2951508</v>
      </c>
      <c r="F1338" s="20">
        <f t="shared" si="145"/>
        <v>119.95581145586119</v>
      </c>
      <c r="G1338" s="82">
        <f t="shared" si="146"/>
        <v>0.9667041418044352</v>
      </c>
      <c r="H1338" s="82">
        <f t="shared" si="140"/>
        <v>120.92251559766564</v>
      </c>
      <c r="I1338" s="82">
        <f t="shared" si="141"/>
        <v>-1.6273647976656349</v>
      </c>
      <c r="J1338" s="82">
        <f t="shared" si="142"/>
        <v>1.6273647976656349</v>
      </c>
      <c r="K1338" s="82">
        <f t="shared" si="143"/>
        <v>2.6483161846813128</v>
      </c>
      <c r="L1338" s="83">
        <f t="shared" si="144"/>
        <v>1.3641499983464834E-2</v>
      </c>
    </row>
    <row r="1339" spans="4:12" x14ac:dyDescent="0.3">
      <c r="D1339" s="68">
        <v>45405</v>
      </c>
      <c r="E1339" s="87">
        <v>121.9171295</v>
      </c>
      <c r="F1339" s="20">
        <f t="shared" si="145"/>
        <v>120.59290985344357</v>
      </c>
      <c r="G1339" s="82">
        <f t="shared" si="146"/>
        <v>0.93374356738222941</v>
      </c>
      <c r="H1339" s="82">
        <f t="shared" si="140"/>
        <v>121.5266534208258</v>
      </c>
      <c r="I1339" s="82">
        <f t="shared" si="141"/>
        <v>0.39047607917420635</v>
      </c>
      <c r="J1339" s="82">
        <f t="shared" si="142"/>
        <v>0.39047607917420635</v>
      </c>
      <c r="K1339" s="82">
        <f t="shared" si="143"/>
        <v>0.15247156840726106</v>
      </c>
      <c r="L1339" s="83">
        <f t="shared" si="144"/>
        <v>3.2027991536185763E-3</v>
      </c>
    </row>
    <row r="1340" spans="4:12" x14ac:dyDescent="0.3">
      <c r="D1340" s="68">
        <v>45406</v>
      </c>
      <c r="E1340" s="87">
        <v>121.3488693</v>
      </c>
      <c r="F1340" s="20">
        <f t="shared" si="145"/>
        <v>122.55047231390579</v>
      </c>
      <c r="G1340" s="82">
        <f t="shared" si="146"/>
        <v>1.0361254566902278</v>
      </c>
      <c r="H1340" s="82">
        <f t="shared" si="140"/>
        <v>123.58659777059601</v>
      </c>
      <c r="I1340" s="82">
        <f t="shared" si="141"/>
        <v>-2.2377284705960108</v>
      </c>
      <c r="J1340" s="82">
        <f t="shared" si="142"/>
        <v>2.2377284705960108</v>
      </c>
      <c r="K1340" s="82">
        <f t="shared" si="143"/>
        <v>5.0074287081159614</v>
      </c>
      <c r="L1340" s="83">
        <f t="shared" si="144"/>
        <v>1.8440455881495475E-2</v>
      </c>
    </row>
    <row r="1341" spans="4:12" x14ac:dyDescent="0.3">
      <c r="D1341" s="68">
        <v>45407</v>
      </c>
      <c r="E1341" s="87">
        <v>121.21926120000001</v>
      </c>
      <c r="F1341" s="20">
        <f t="shared" si="145"/>
        <v>122.15184804535218</v>
      </c>
      <c r="G1341" s="82">
        <f t="shared" si="146"/>
        <v>0.89265048416584458</v>
      </c>
      <c r="H1341" s="82">
        <f t="shared" si="140"/>
        <v>123.04449852951802</v>
      </c>
      <c r="I1341" s="82">
        <f t="shared" si="141"/>
        <v>-1.8252373295180178</v>
      </c>
      <c r="J1341" s="82">
        <f t="shared" si="142"/>
        <v>1.8252373295180178</v>
      </c>
      <c r="K1341" s="82">
        <f t="shared" si="143"/>
        <v>3.3314913090660649</v>
      </c>
      <c r="L1341" s="83">
        <f t="shared" si="144"/>
        <v>1.5057321018534782E-2</v>
      </c>
    </row>
    <row r="1342" spans="4:12" x14ac:dyDescent="0.3">
      <c r="D1342" s="68">
        <v>45408</v>
      </c>
      <c r="E1342" s="87">
        <v>123.4424667</v>
      </c>
      <c r="F1342" s="20">
        <f t="shared" si="145"/>
        <v>122.37802268733267</v>
      </c>
      <c r="G1342" s="82">
        <f t="shared" si="146"/>
        <v>0.82600289994730935</v>
      </c>
      <c r="H1342" s="82">
        <f t="shared" si="140"/>
        <v>123.20402558727999</v>
      </c>
      <c r="I1342" s="82">
        <f t="shared" si="141"/>
        <v>0.23844111272001101</v>
      </c>
      <c r="J1342" s="82">
        <f t="shared" si="142"/>
        <v>0.23844111272001101</v>
      </c>
      <c r="K1342" s="82">
        <f t="shared" si="143"/>
        <v>5.6854164235156997E-2</v>
      </c>
      <c r="L1342" s="83">
        <f t="shared" si="144"/>
        <v>1.9315971164080036E-3</v>
      </c>
    </row>
    <row r="1343" spans="4:12" x14ac:dyDescent="0.3">
      <c r="D1343" s="68">
        <v>45411</v>
      </c>
      <c r="E1343" s="87">
        <v>125.1572189</v>
      </c>
      <c r="F1343" s="20">
        <f t="shared" si="145"/>
        <v>124.44621945995786</v>
      </c>
      <c r="G1343" s="82">
        <f t="shared" si="146"/>
        <v>0.95022228721509705</v>
      </c>
      <c r="H1343" s="82">
        <f t="shared" si="140"/>
        <v>125.39644174717296</v>
      </c>
      <c r="I1343" s="82">
        <f t="shared" si="141"/>
        <v>-0.23922284717295383</v>
      </c>
      <c r="J1343" s="82">
        <f t="shared" si="142"/>
        <v>0.23922284717295383</v>
      </c>
      <c r="K1343" s="82">
        <f t="shared" si="143"/>
        <v>5.7227570609534428E-2</v>
      </c>
      <c r="L1343" s="83">
        <f t="shared" si="144"/>
        <v>1.9113787384816509E-3</v>
      </c>
    </row>
    <row r="1344" spans="4:12" x14ac:dyDescent="0.3">
      <c r="D1344" s="68">
        <v>45412</v>
      </c>
      <c r="E1344" s="87">
        <v>119.76371</v>
      </c>
      <c r="F1344" s="20">
        <f t="shared" si="145"/>
        <v>124.83869494977209</v>
      </c>
      <c r="G1344" s="82">
        <f t="shared" si="146"/>
        <v>0.89444760747501051</v>
      </c>
      <c r="H1344" s="82">
        <f t="shared" si="140"/>
        <v>125.73314255724711</v>
      </c>
      <c r="I1344" s="82">
        <f t="shared" si="141"/>
        <v>-5.969432557247103</v>
      </c>
      <c r="J1344" s="82">
        <f t="shared" si="142"/>
        <v>5.969432557247103</v>
      </c>
      <c r="K1344" s="82">
        <f t="shared" si="143"/>
        <v>35.634125055521686</v>
      </c>
      <c r="L1344" s="83">
        <f t="shared" si="144"/>
        <v>4.9843417152383662E-2</v>
      </c>
    </row>
    <row r="1345" spans="4:12" x14ac:dyDescent="0.3">
      <c r="D1345" s="68">
        <v>45413</v>
      </c>
      <c r="E1345" s="87">
        <v>119.1256638</v>
      </c>
      <c r="F1345" s="20">
        <f t="shared" si="145"/>
        <v>120.35165884598003</v>
      </c>
      <c r="G1345" s="82">
        <f t="shared" si="146"/>
        <v>0.35629923634830296</v>
      </c>
      <c r="H1345" s="82">
        <f t="shared" ref="H1345:H1408" si="147">F1345+G1345</f>
        <v>120.70795808232833</v>
      </c>
      <c r="I1345" s="82">
        <f t="shared" si="141"/>
        <v>-1.5822942823283341</v>
      </c>
      <c r="J1345" s="82">
        <f t="shared" si="142"/>
        <v>1.5822942823283341</v>
      </c>
      <c r="K1345" s="82">
        <f t="shared" si="143"/>
        <v>2.5036551958889381</v>
      </c>
      <c r="L1345" s="83">
        <f t="shared" si="144"/>
        <v>1.3282564242284911E-2</v>
      </c>
    </row>
    <row r="1346" spans="4:12" x14ac:dyDescent="0.3">
      <c r="D1346" s="68">
        <v>45414</v>
      </c>
      <c r="E1346" s="87">
        <v>120.4316711</v>
      </c>
      <c r="F1346" s="20">
        <f t="shared" si="145"/>
        <v>119.67190464907864</v>
      </c>
      <c r="G1346" s="82">
        <f t="shared" si="146"/>
        <v>0.25269389302333417</v>
      </c>
      <c r="H1346" s="82">
        <f t="shared" si="147"/>
        <v>119.92459854210198</v>
      </c>
      <c r="I1346" s="82">
        <f t="shared" si="141"/>
        <v>0.5070725578980273</v>
      </c>
      <c r="J1346" s="82">
        <f t="shared" si="142"/>
        <v>0.5070725578980273</v>
      </c>
      <c r="K1346" s="82">
        <f t="shared" si="143"/>
        <v>0.25712257897324825</v>
      </c>
      <c r="L1346" s="83">
        <f t="shared" si="144"/>
        <v>4.2104585385764632E-3</v>
      </c>
    </row>
    <row r="1347" spans="4:12" x14ac:dyDescent="0.3">
      <c r="D1347" s="68">
        <v>45415</v>
      </c>
      <c r="E1347" s="87">
        <v>120.8105164</v>
      </c>
      <c r="F1347" s="20">
        <f t="shared" si="145"/>
        <v>120.70959527441867</v>
      </c>
      <c r="G1347" s="82">
        <f t="shared" si="146"/>
        <v>0.33119356625500412</v>
      </c>
      <c r="H1347" s="82">
        <f t="shared" si="147"/>
        <v>121.04078884067368</v>
      </c>
      <c r="I1347" s="82">
        <f t="shared" si="141"/>
        <v>-0.23027244067368713</v>
      </c>
      <c r="J1347" s="82">
        <f t="shared" si="142"/>
        <v>0.23027244067368713</v>
      </c>
      <c r="K1347" s="82">
        <f t="shared" si="143"/>
        <v>5.3025396933816756E-2</v>
      </c>
      <c r="L1347" s="83">
        <f t="shared" si="144"/>
        <v>1.9060628787585178E-3</v>
      </c>
    </row>
    <row r="1348" spans="4:12" x14ac:dyDescent="0.3">
      <c r="D1348" s="68">
        <v>45418</v>
      </c>
      <c r="E1348" s="87">
        <v>121.06972500000001</v>
      </c>
      <c r="F1348" s="20">
        <f t="shared" si="145"/>
        <v>121.12731297300402</v>
      </c>
      <c r="G1348" s="82">
        <f t="shared" si="146"/>
        <v>0.33984597948803863</v>
      </c>
      <c r="H1348" s="82">
        <f t="shared" si="147"/>
        <v>121.46715895249206</v>
      </c>
      <c r="I1348" s="82">
        <f t="shared" ref="I1348:I1411" si="148">E1348-H1348</f>
        <v>-0.39743395249205093</v>
      </c>
      <c r="J1348" s="82">
        <f t="shared" ref="J1348:J1411" si="149">ABS(I1348)</f>
        <v>0.39743395249205093</v>
      </c>
      <c r="K1348" s="82">
        <f t="shared" ref="K1348:K1411" si="150">I1348^2</f>
        <v>0.15795374659345379</v>
      </c>
      <c r="L1348" s="83">
        <f t="shared" ref="L1348:L1411" si="151">J1348/E1348</f>
        <v>3.2826865055822249E-3</v>
      </c>
    </row>
    <row r="1349" spans="4:12" x14ac:dyDescent="0.3">
      <c r="D1349" s="68">
        <v>45419</v>
      </c>
      <c r="E1349" s="87">
        <v>119.37490080000001</v>
      </c>
      <c r="F1349" s="20">
        <f t="shared" ref="F1349:F1412" si="152">alpha*(E1349)+(1-alpha)*(E1348+G1348)</f>
        <v>121.00263694359045</v>
      </c>
      <c r="G1349" s="82">
        <f t="shared" ref="G1349:G1412" si="153">beta*(F1349-F1348)+(1-beta)*G1348</f>
        <v>0.29339377859787691</v>
      </c>
      <c r="H1349" s="82">
        <f t="shared" si="147"/>
        <v>121.29603072218832</v>
      </c>
      <c r="I1349" s="82">
        <f t="shared" si="148"/>
        <v>-1.9211299221883138</v>
      </c>
      <c r="J1349" s="82">
        <f t="shared" si="149"/>
        <v>1.9211299221883138</v>
      </c>
      <c r="K1349" s="82">
        <f t="shared" si="150"/>
        <v>3.6907401779272768</v>
      </c>
      <c r="L1349" s="83">
        <f t="shared" si="151"/>
        <v>1.6093248323673696E-2</v>
      </c>
    </row>
    <row r="1350" spans="4:12" x14ac:dyDescent="0.3">
      <c r="D1350" s="68">
        <v>45420</v>
      </c>
      <c r="E1350" s="87">
        <v>118.98609159999999</v>
      </c>
      <c r="F1350" s="20">
        <f t="shared" si="152"/>
        <v>119.5318539828783</v>
      </c>
      <c r="G1350" s="82">
        <f t="shared" si="153"/>
        <v>0.11697610466687497</v>
      </c>
      <c r="H1350" s="82">
        <f t="shared" si="147"/>
        <v>119.64883008754518</v>
      </c>
      <c r="I1350" s="82">
        <f t="shared" si="148"/>
        <v>-0.66273848754518383</v>
      </c>
      <c r="J1350" s="82">
        <f t="shared" si="149"/>
        <v>0.66273848754518383</v>
      </c>
      <c r="K1350" s="82">
        <f t="shared" si="150"/>
        <v>0.43922230287367781</v>
      </c>
      <c r="L1350" s="83">
        <f t="shared" si="151"/>
        <v>5.5698819806027132E-3</v>
      </c>
    </row>
    <row r="1351" spans="4:12" x14ac:dyDescent="0.3">
      <c r="D1351" s="68">
        <v>45421</v>
      </c>
      <c r="E1351" s="87">
        <v>120.35191349999999</v>
      </c>
      <c r="F1351" s="20">
        <f t="shared" si="152"/>
        <v>119.3528368637335</v>
      </c>
      <c r="G1351" s="82">
        <f t="shared" si="153"/>
        <v>8.7376782285707236E-2</v>
      </c>
      <c r="H1351" s="82">
        <f t="shared" si="147"/>
        <v>119.4402136460192</v>
      </c>
      <c r="I1351" s="82">
        <f t="shared" si="148"/>
        <v>0.91169985398079234</v>
      </c>
      <c r="J1351" s="82">
        <f t="shared" si="149"/>
        <v>0.91169985398079234</v>
      </c>
      <c r="K1351" s="82">
        <f t="shared" si="150"/>
        <v>0.83119662374859804</v>
      </c>
      <c r="L1351" s="83">
        <f t="shared" si="151"/>
        <v>7.5752834123471776E-3</v>
      </c>
    </row>
    <row r="1352" spans="4:12" x14ac:dyDescent="0.3">
      <c r="D1352" s="68">
        <v>45422</v>
      </c>
      <c r="E1352" s="87">
        <v>120.78060910000001</v>
      </c>
      <c r="F1352" s="20">
        <f t="shared" si="152"/>
        <v>120.50755404582856</v>
      </c>
      <c r="G1352" s="82">
        <f t="shared" si="153"/>
        <v>0.19411082226664206</v>
      </c>
      <c r="H1352" s="82">
        <f t="shared" si="147"/>
        <v>120.70166486809519</v>
      </c>
      <c r="I1352" s="82">
        <f t="shared" si="148"/>
        <v>7.8944231904813478E-2</v>
      </c>
      <c r="J1352" s="82">
        <f t="shared" si="149"/>
        <v>7.8944231904813478E-2</v>
      </c>
      <c r="K1352" s="82">
        <f t="shared" si="150"/>
        <v>6.2321917510409705E-3</v>
      </c>
      <c r="L1352" s="83">
        <f t="shared" si="151"/>
        <v>6.5361677253549693E-4</v>
      </c>
    </row>
    <row r="1353" spans="4:12" x14ac:dyDescent="0.3">
      <c r="D1353" s="68">
        <v>45425</v>
      </c>
      <c r="E1353" s="87">
        <v>120.999939</v>
      </c>
      <c r="F1353" s="20">
        <f t="shared" si="152"/>
        <v>120.97976373781333</v>
      </c>
      <c r="G1353" s="82">
        <f t="shared" si="153"/>
        <v>0.22192070923845514</v>
      </c>
      <c r="H1353" s="82">
        <f t="shared" si="147"/>
        <v>121.20168444705179</v>
      </c>
      <c r="I1353" s="82">
        <f t="shared" si="148"/>
        <v>-0.20174544705179187</v>
      </c>
      <c r="J1353" s="82">
        <f t="shared" si="149"/>
        <v>0.20174544705179187</v>
      </c>
      <c r="K1353" s="82">
        <f t="shared" si="150"/>
        <v>4.0701225406127355E-2</v>
      </c>
      <c r="L1353" s="83">
        <f t="shared" si="151"/>
        <v>1.6673185847787236E-3</v>
      </c>
    </row>
    <row r="1354" spans="4:12" x14ac:dyDescent="0.3">
      <c r="D1354" s="68">
        <v>45426</v>
      </c>
      <c r="E1354" s="87">
        <v>123.0237427</v>
      </c>
      <c r="F1354" s="20">
        <f t="shared" si="152"/>
        <v>121.58223630739077</v>
      </c>
      <c r="G1354" s="82">
        <f t="shared" si="153"/>
        <v>0.25997589527235399</v>
      </c>
      <c r="H1354" s="82">
        <f t="shared" si="147"/>
        <v>121.84221220266312</v>
      </c>
      <c r="I1354" s="82">
        <f t="shared" si="148"/>
        <v>1.1815304973368796</v>
      </c>
      <c r="J1354" s="82">
        <f t="shared" si="149"/>
        <v>1.1815304973368796</v>
      </c>
      <c r="K1354" s="82">
        <f t="shared" si="150"/>
        <v>1.3960143161371341</v>
      </c>
      <c r="L1354" s="83">
        <f t="shared" si="151"/>
        <v>9.6040851254062826E-3</v>
      </c>
    </row>
    <row r="1355" spans="4:12" x14ac:dyDescent="0.3">
      <c r="D1355" s="68">
        <v>45427</v>
      </c>
      <c r="E1355" s="87">
        <v>126.21398929999999</v>
      </c>
      <c r="F1355" s="20">
        <f t="shared" si="152"/>
        <v>123.86977273621788</v>
      </c>
      <c r="G1355" s="82">
        <f t="shared" si="153"/>
        <v>0.46273194862782963</v>
      </c>
      <c r="H1355" s="82">
        <f t="shared" si="147"/>
        <v>124.33250468484572</v>
      </c>
      <c r="I1355" s="82">
        <f t="shared" si="148"/>
        <v>1.8814846151542781</v>
      </c>
      <c r="J1355" s="82">
        <f t="shared" si="149"/>
        <v>1.8814846151542781</v>
      </c>
      <c r="K1355" s="82">
        <f t="shared" si="150"/>
        <v>3.539984357062242</v>
      </c>
      <c r="L1355" s="83">
        <f t="shared" si="151"/>
        <v>1.4907100437829821E-2</v>
      </c>
    </row>
    <row r="1356" spans="4:12" x14ac:dyDescent="0.3">
      <c r="D1356" s="68">
        <v>45428</v>
      </c>
      <c r="E1356" s="87">
        <v>123.9210052</v>
      </c>
      <c r="F1356" s="20">
        <f t="shared" si="152"/>
        <v>126.12557803890226</v>
      </c>
      <c r="G1356" s="82">
        <f t="shared" si="153"/>
        <v>0.64203928403348454</v>
      </c>
      <c r="H1356" s="82">
        <f t="shared" si="147"/>
        <v>126.76761732293575</v>
      </c>
      <c r="I1356" s="82">
        <f t="shared" si="148"/>
        <v>-2.8466121229357526</v>
      </c>
      <c r="J1356" s="82">
        <f t="shared" si="149"/>
        <v>2.8466121229357526</v>
      </c>
      <c r="K1356" s="82">
        <f t="shared" si="150"/>
        <v>8.1032005784447918</v>
      </c>
      <c r="L1356" s="83">
        <f t="shared" si="151"/>
        <v>2.2971183281974804E-2</v>
      </c>
    </row>
    <row r="1357" spans="4:12" x14ac:dyDescent="0.3">
      <c r="D1357" s="68">
        <v>45429</v>
      </c>
      <c r="E1357" s="87">
        <v>124.5699997</v>
      </c>
      <c r="F1357" s="20">
        <f t="shared" si="152"/>
        <v>124.56443552722679</v>
      </c>
      <c r="G1357" s="82">
        <f t="shared" si="153"/>
        <v>0.42172110446258904</v>
      </c>
      <c r="H1357" s="82">
        <f t="shared" si="147"/>
        <v>124.98615663168938</v>
      </c>
      <c r="I1357" s="82">
        <f t="shared" si="148"/>
        <v>-0.41615693168938606</v>
      </c>
      <c r="J1357" s="82">
        <f t="shared" si="149"/>
        <v>0.41615693168938606</v>
      </c>
      <c r="K1357" s="82">
        <f t="shared" si="150"/>
        <v>0.17318659179312434</v>
      </c>
      <c r="L1357" s="83">
        <f t="shared" si="151"/>
        <v>3.3407476333917503E-3</v>
      </c>
    </row>
    <row r="1358" spans="4:12" x14ac:dyDescent="0.3">
      <c r="D1358" s="68">
        <v>45432</v>
      </c>
      <c r="E1358" s="87">
        <v>123.6900024</v>
      </c>
      <c r="F1358" s="20">
        <f t="shared" si="152"/>
        <v>124.73137712357007</v>
      </c>
      <c r="G1358" s="82">
        <f t="shared" si="153"/>
        <v>0.39624315365065799</v>
      </c>
      <c r="H1358" s="82">
        <f t="shared" si="147"/>
        <v>125.12762027722073</v>
      </c>
      <c r="I1358" s="82">
        <f t="shared" si="148"/>
        <v>-1.4376178772207311</v>
      </c>
      <c r="J1358" s="82">
        <f t="shared" si="149"/>
        <v>1.4376178772207311</v>
      </c>
      <c r="K1358" s="82">
        <f t="shared" si="150"/>
        <v>2.0667451609046412</v>
      </c>
      <c r="L1358" s="83">
        <f t="shared" si="151"/>
        <v>1.1622749206290995E-2</v>
      </c>
    </row>
    <row r="1359" spans="4:12" x14ac:dyDescent="0.3">
      <c r="D1359" s="68">
        <v>45433</v>
      </c>
      <c r="E1359" s="87">
        <v>123.8000031</v>
      </c>
      <c r="F1359" s="20">
        <f t="shared" si="152"/>
        <v>124.02899706292052</v>
      </c>
      <c r="G1359" s="82">
        <f t="shared" si="153"/>
        <v>0.28638083222063765</v>
      </c>
      <c r="H1359" s="82">
        <f t="shared" si="147"/>
        <v>124.31537789514117</v>
      </c>
      <c r="I1359" s="82">
        <f t="shared" si="148"/>
        <v>-0.51537479514117024</v>
      </c>
      <c r="J1359" s="82">
        <f t="shared" si="149"/>
        <v>0.51537479514117024</v>
      </c>
      <c r="K1359" s="82">
        <f t="shared" si="150"/>
        <v>0.26561117946680318</v>
      </c>
      <c r="L1359" s="83">
        <f t="shared" si="151"/>
        <v>4.1629626998060248E-3</v>
      </c>
    </row>
    <row r="1360" spans="4:12" x14ac:dyDescent="0.3">
      <c r="D1360" s="68">
        <v>45434</v>
      </c>
      <c r="E1360" s="87">
        <v>121.4599991</v>
      </c>
      <c r="F1360" s="20">
        <f t="shared" si="152"/>
        <v>123.56110696577652</v>
      </c>
      <c r="G1360" s="82">
        <f t="shared" si="153"/>
        <v>0.21095373928417319</v>
      </c>
      <c r="H1360" s="82">
        <f t="shared" si="147"/>
        <v>123.7720607050607</v>
      </c>
      <c r="I1360" s="82">
        <f t="shared" si="148"/>
        <v>-2.3120616050606912</v>
      </c>
      <c r="J1360" s="82">
        <f t="shared" si="149"/>
        <v>2.3120616050606912</v>
      </c>
      <c r="K1360" s="82">
        <f t="shared" si="150"/>
        <v>5.3456288655958195</v>
      </c>
      <c r="L1360" s="83">
        <f t="shared" si="151"/>
        <v>1.9035580620720513E-2</v>
      </c>
    </row>
    <row r="1361" spans="4:12" x14ac:dyDescent="0.3">
      <c r="D1361" s="68">
        <v>45435</v>
      </c>
      <c r="E1361" s="87">
        <v>119.4599991</v>
      </c>
      <c r="F1361" s="20">
        <f t="shared" si="152"/>
        <v>121.22876209142734</v>
      </c>
      <c r="G1361" s="82">
        <f t="shared" si="153"/>
        <v>-4.3376122079161666E-2</v>
      </c>
      <c r="H1361" s="82">
        <f t="shared" si="147"/>
        <v>121.18538596934818</v>
      </c>
      <c r="I1361" s="82">
        <f t="shared" si="148"/>
        <v>-1.7253868693481706</v>
      </c>
      <c r="J1361" s="82">
        <f t="shared" si="149"/>
        <v>1.7253868693481706</v>
      </c>
      <c r="K1361" s="82">
        <f t="shared" si="150"/>
        <v>2.9769598489190812</v>
      </c>
      <c r="L1361" s="83">
        <f t="shared" si="151"/>
        <v>1.4443218502821591E-2</v>
      </c>
    </row>
    <row r="1362" spans="4:12" x14ac:dyDescent="0.3">
      <c r="D1362" s="68">
        <v>45436</v>
      </c>
      <c r="E1362" s="87">
        <v>121.88999939999999</v>
      </c>
      <c r="F1362" s="20">
        <f t="shared" si="152"/>
        <v>119.91129826233669</v>
      </c>
      <c r="G1362" s="82">
        <f t="shared" si="153"/>
        <v>-0.17078489278031106</v>
      </c>
      <c r="H1362" s="82">
        <f t="shared" si="147"/>
        <v>119.74051336955638</v>
      </c>
      <c r="I1362" s="82">
        <f t="shared" si="148"/>
        <v>2.1494860304436116</v>
      </c>
      <c r="J1362" s="82">
        <f t="shared" si="149"/>
        <v>2.1494860304436116</v>
      </c>
      <c r="K1362" s="82">
        <f t="shared" si="150"/>
        <v>4.6202901950722346</v>
      </c>
      <c r="L1362" s="83">
        <f t="shared" si="151"/>
        <v>1.7634638124738655E-2</v>
      </c>
    </row>
    <row r="1363" spans="4:12" x14ac:dyDescent="0.3">
      <c r="D1363" s="68">
        <v>45440</v>
      </c>
      <c r="E1363" s="87">
        <v>120.3799973</v>
      </c>
      <c r="F1363" s="20">
        <f t="shared" si="152"/>
        <v>121.45137106577576</v>
      </c>
      <c r="G1363" s="82">
        <f t="shared" si="153"/>
        <v>3.0087684162743988E-4</v>
      </c>
      <c r="H1363" s="82">
        <f t="shared" si="147"/>
        <v>121.45167194261738</v>
      </c>
      <c r="I1363" s="82">
        <f t="shared" si="148"/>
        <v>-1.0716746426173813</v>
      </c>
      <c r="J1363" s="82">
        <f t="shared" si="149"/>
        <v>1.0716746426173813</v>
      </c>
      <c r="K1363" s="82">
        <f t="shared" si="150"/>
        <v>1.148486539629092</v>
      </c>
      <c r="L1363" s="83">
        <f t="shared" si="151"/>
        <v>8.9024311900144995E-3</v>
      </c>
    </row>
    <row r="1364" spans="4:12" x14ac:dyDescent="0.3">
      <c r="D1364" s="68">
        <v>45441</v>
      </c>
      <c r="E1364" s="87">
        <v>123.0500031</v>
      </c>
      <c r="F1364" s="20">
        <f t="shared" si="152"/>
        <v>120.91423916147329</v>
      </c>
      <c r="G1364" s="82">
        <f t="shared" si="153"/>
        <v>-5.344240127278229E-2</v>
      </c>
      <c r="H1364" s="82">
        <f t="shared" si="147"/>
        <v>120.86079676020051</v>
      </c>
      <c r="I1364" s="82">
        <f t="shared" si="148"/>
        <v>2.1892063397994832</v>
      </c>
      <c r="J1364" s="82">
        <f t="shared" si="149"/>
        <v>2.1892063397994832</v>
      </c>
      <c r="K1364" s="82">
        <f t="shared" si="150"/>
        <v>4.7926243982182504</v>
      </c>
      <c r="L1364" s="83">
        <f t="shared" si="151"/>
        <v>1.7791192886198987E-2</v>
      </c>
    </row>
    <row r="1365" spans="4:12" x14ac:dyDescent="0.3">
      <c r="D1365" s="68">
        <v>45442</v>
      </c>
      <c r="E1365" s="87">
        <v>125.3499985</v>
      </c>
      <c r="F1365" s="20">
        <f t="shared" si="152"/>
        <v>123.46724825898178</v>
      </c>
      <c r="G1365" s="82">
        <f t="shared" si="153"/>
        <v>0.20720274860534529</v>
      </c>
      <c r="H1365" s="82">
        <f t="shared" si="147"/>
        <v>123.67445100758712</v>
      </c>
      <c r="I1365" s="82">
        <f t="shared" si="148"/>
        <v>1.6755474924128748</v>
      </c>
      <c r="J1365" s="82">
        <f t="shared" si="149"/>
        <v>1.6755474924128748</v>
      </c>
      <c r="K1365" s="82">
        <f t="shared" si="150"/>
        <v>2.8074593993310728</v>
      </c>
      <c r="L1365" s="83">
        <f t="shared" si="151"/>
        <v>1.336695263233589E-2</v>
      </c>
    </row>
    <row r="1366" spans="4:12" x14ac:dyDescent="0.3">
      <c r="D1366" s="68">
        <v>45443</v>
      </c>
      <c r="E1366" s="87">
        <v>126.58000180000001</v>
      </c>
      <c r="F1366" s="20">
        <f t="shared" si="152"/>
        <v>125.76176135888429</v>
      </c>
      <c r="G1366" s="82">
        <f t="shared" si="153"/>
        <v>0.41593378373506107</v>
      </c>
      <c r="H1366" s="82">
        <f t="shared" si="147"/>
        <v>126.17769514261934</v>
      </c>
      <c r="I1366" s="82">
        <f t="shared" si="148"/>
        <v>0.40230665738066307</v>
      </c>
      <c r="J1366" s="82">
        <f t="shared" si="149"/>
        <v>0.40230665738066307</v>
      </c>
      <c r="K1366" s="82">
        <f t="shared" si="150"/>
        <v>0.16185064657280221</v>
      </c>
      <c r="L1366" s="83">
        <f t="shared" si="151"/>
        <v>3.1782797571477286E-3</v>
      </c>
    </row>
    <row r="1367" spans="4:12" x14ac:dyDescent="0.3">
      <c r="D1367" s="68">
        <v>45446</v>
      </c>
      <c r="E1367" s="87">
        <v>126.6200027</v>
      </c>
      <c r="F1367" s="20">
        <f t="shared" si="152"/>
        <v>126.92074900698806</v>
      </c>
      <c r="G1367" s="82">
        <f t="shared" si="153"/>
        <v>0.49023917017193247</v>
      </c>
      <c r="H1367" s="82">
        <f t="shared" si="147"/>
        <v>127.41098817715999</v>
      </c>
      <c r="I1367" s="82">
        <f t="shared" si="148"/>
        <v>-0.79098547715999246</v>
      </c>
      <c r="J1367" s="82">
        <f t="shared" si="149"/>
        <v>0.79098547715999246</v>
      </c>
      <c r="K1367" s="82">
        <f t="shared" si="150"/>
        <v>0.62565802507802093</v>
      </c>
      <c r="L1367" s="83">
        <f t="shared" si="151"/>
        <v>6.2469235530982379E-3</v>
      </c>
    </row>
    <row r="1368" spans="4:12" x14ac:dyDescent="0.3">
      <c r="D1368" s="68">
        <v>45447</v>
      </c>
      <c r="E1368" s="87">
        <v>126.4300003</v>
      </c>
      <c r="F1368" s="20">
        <f t="shared" si="152"/>
        <v>126.97419355613756</v>
      </c>
      <c r="G1368" s="82">
        <f t="shared" si="153"/>
        <v>0.44655970806968959</v>
      </c>
      <c r="H1368" s="82">
        <f t="shared" si="147"/>
        <v>127.42075326420725</v>
      </c>
      <c r="I1368" s="82">
        <f t="shared" si="148"/>
        <v>-0.99075296420724612</v>
      </c>
      <c r="J1368" s="82">
        <f t="shared" si="149"/>
        <v>0.99075296420724612</v>
      </c>
      <c r="K1368" s="82">
        <f t="shared" si="150"/>
        <v>0.98159143608544475</v>
      </c>
      <c r="L1368" s="83">
        <f t="shared" si="151"/>
        <v>7.8363755584618632E-3</v>
      </c>
    </row>
    <row r="1369" spans="4:12" x14ac:dyDescent="0.3">
      <c r="D1369" s="68">
        <v>45448</v>
      </c>
      <c r="E1369" s="87">
        <v>125.83000180000001</v>
      </c>
      <c r="F1369" s="20">
        <f t="shared" si="152"/>
        <v>126.66724836645575</v>
      </c>
      <c r="G1369" s="82">
        <f t="shared" si="153"/>
        <v>0.37120921829453946</v>
      </c>
      <c r="H1369" s="82">
        <f t="shared" si="147"/>
        <v>127.03845758475029</v>
      </c>
      <c r="I1369" s="82">
        <f t="shared" si="148"/>
        <v>-1.208455784750285</v>
      </c>
      <c r="J1369" s="82">
        <f t="shared" si="149"/>
        <v>1.208455784750285</v>
      </c>
      <c r="K1369" s="82">
        <f t="shared" si="150"/>
        <v>1.4603653836964272</v>
      </c>
      <c r="L1369" s="83">
        <f t="shared" si="151"/>
        <v>9.6038764004077529E-3</v>
      </c>
    </row>
    <row r="1370" spans="4:12" x14ac:dyDescent="0.3">
      <c r="D1370" s="68">
        <v>45449</v>
      </c>
      <c r="E1370" s="87">
        <v>125.75</v>
      </c>
      <c r="F1370" s="20">
        <f t="shared" si="152"/>
        <v>126.11096881463564</v>
      </c>
      <c r="G1370" s="82">
        <f t="shared" si="153"/>
        <v>0.2784603412830744</v>
      </c>
      <c r="H1370" s="82">
        <f t="shared" si="147"/>
        <v>126.38942915591872</v>
      </c>
      <c r="I1370" s="82">
        <f t="shared" si="148"/>
        <v>-0.63942915591871952</v>
      </c>
      <c r="J1370" s="82">
        <f t="shared" si="149"/>
        <v>0.63942915591871952</v>
      </c>
      <c r="K1370" s="82">
        <f t="shared" si="150"/>
        <v>0.40886964543892612</v>
      </c>
      <c r="L1370" s="83">
        <f t="shared" si="151"/>
        <v>5.084923705119042E-3</v>
      </c>
    </row>
    <row r="1371" spans="4:12" x14ac:dyDescent="0.3">
      <c r="D1371" s="68">
        <v>45450</v>
      </c>
      <c r="E1371" s="87">
        <v>124.75</v>
      </c>
      <c r="F1371" s="20">
        <f t="shared" si="152"/>
        <v>125.77276827302647</v>
      </c>
      <c r="G1371" s="82">
        <f t="shared" si="153"/>
        <v>0.21679425299385008</v>
      </c>
      <c r="H1371" s="82">
        <f t="shared" si="147"/>
        <v>125.98956252602032</v>
      </c>
      <c r="I1371" s="82">
        <f t="shared" si="148"/>
        <v>-1.2395625260203218</v>
      </c>
      <c r="J1371" s="82">
        <f t="shared" si="149"/>
        <v>1.2395625260203218</v>
      </c>
      <c r="K1371" s="82">
        <f t="shared" si="150"/>
        <v>1.5365152559138811</v>
      </c>
      <c r="L1371" s="83">
        <f t="shared" si="151"/>
        <v>9.9363729540707154E-3</v>
      </c>
    </row>
    <row r="1372" spans="4:12" x14ac:dyDescent="0.3">
      <c r="D1372" s="68">
        <v>45453</v>
      </c>
      <c r="E1372" s="87">
        <v>123.8399963</v>
      </c>
      <c r="F1372" s="20">
        <f t="shared" si="152"/>
        <v>124.74143466239508</v>
      </c>
      <c r="G1372" s="82">
        <f t="shared" si="153"/>
        <v>9.1981466631325823E-2</v>
      </c>
      <c r="H1372" s="82">
        <f t="shared" si="147"/>
        <v>124.8334161290264</v>
      </c>
      <c r="I1372" s="82">
        <f t="shared" si="148"/>
        <v>-0.9934198290264078</v>
      </c>
      <c r="J1372" s="82">
        <f t="shared" si="149"/>
        <v>0.9934198290264078</v>
      </c>
      <c r="K1372" s="82">
        <f t="shared" si="150"/>
        <v>0.98688295670285731</v>
      </c>
      <c r="L1372" s="83">
        <f t="shared" si="151"/>
        <v>8.0218011846501305E-3</v>
      </c>
    </row>
    <row r="1373" spans="4:12" x14ac:dyDescent="0.3">
      <c r="D1373" s="68">
        <v>45454</v>
      </c>
      <c r="E1373" s="87">
        <v>121.4100037</v>
      </c>
      <c r="F1373" s="20">
        <f t="shared" si="152"/>
        <v>123.42758295330506</v>
      </c>
      <c r="G1373" s="82">
        <f t="shared" si="153"/>
        <v>-4.8601850940808433E-2</v>
      </c>
      <c r="H1373" s="82">
        <f t="shared" si="147"/>
        <v>123.37898110236425</v>
      </c>
      <c r="I1373" s="82">
        <f t="shared" si="148"/>
        <v>-1.9689774023642457</v>
      </c>
      <c r="J1373" s="82">
        <f t="shared" si="149"/>
        <v>1.9689774023642457</v>
      </c>
      <c r="K1373" s="82">
        <f t="shared" si="150"/>
        <v>3.8768720110210526</v>
      </c>
      <c r="L1373" s="83">
        <f t="shared" si="151"/>
        <v>1.6217587862277987E-2</v>
      </c>
    </row>
    <row r="1374" spans="4:12" x14ac:dyDescent="0.3">
      <c r="D1374" s="68">
        <v>45455</v>
      </c>
      <c r="E1374" s="87">
        <v>124.26000209999999</v>
      </c>
      <c r="F1374" s="20">
        <f t="shared" si="152"/>
        <v>121.94112189924735</v>
      </c>
      <c r="G1374" s="82">
        <f t="shared" si="153"/>
        <v>-0.19238777125249892</v>
      </c>
      <c r="H1374" s="82">
        <f t="shared" si="147"/>
        <v>121.74873412799485</v>
      </c>
      <c r="I1374" s="82">
        <f t="shared" si="148"/>
        <v>2.5112679720051432</v>
      </c>
      <c r="J1374" s="82">
        <f t="shared" si="149"/>
        <v>2.5112679720051432</v>
      </c>
      <c r="K1374" s="82">
        <f t="shared" si="150"/>
        <v>6.3064668272188245</v>
      </c>
      <c r="L1374" s="83">
        <f t="shared" si="151"/>
        <v>2.020978536588278E-2</v>
      </c>
    </row>
    <row r="1375" spans="4:12" x14ac:dyDescent="0.3">
      <c r="D1375" s="68">
        <v>45456</v>
      </c>
      <c r="E1375" s="87">
        <v>122.0400009</v>
      </c>
      <c r="F1375" s="20">
        <f t="shared" si="152"/>
        <v>123.66209164299801</v>
      </c>
      <c r="G1375" s="82">
        <f t="shared" si="153"/>
        <v>-1.0520197521832753E-3</v>
      </c>
      <c r="H1375" s="82">
        <f t="shared" si="147"/>
        <v>123.66103962324583</v>
      </c>
      <c r="I1375" s="82">
        <f t="shared" si="148"/>
        <v>-1.6210387232458316</v>
      </c>
      <c r="J1375" s="82">
        <f t="shared" si="149"/>
        <v>1.6210387232458316</v>
      </c>
      <c r="K1375" s="82">
        <f t="shared" si="150"/>
        <v>2.6277665422624761</v>
      </c>
      <c r="L1375" s="83">
        <f t="shared" si="151"/>
        <v>1.3282847519594141E-2</v>
      </c>
    </row>
    <row r="1376" spans="4:12" x14ac:dyDescent="0.3">
      <c r="D1376" s="68">
        <v>45457</v>
      </c>
      <c r="E1376" s="87">
        <v>120.36000060000001</v>
      </c>
      <c r="F1376" s="20">
        <f t="shared" si="152"/>
        <v>121.70315922419826</v>
      </c>
      <c r="G1376" s="82">
        <f t="shared" si="153"/>
        <v>-0.19684005965693974</v>
      </c>
      <c r="H1376" s="82">
        <f t="shared" si="147"/>
        <v>121.50631916454132</v>
      </c>
      <c r="I1376" s="82">
        <f t="shared" si="148"/>
        <v>-1.1463185645413176</v>
      </c>
      <c r="J1376" s="82">
        <f t="shared" si="149"/>
        <v>1.1463185645413176</v>
      </c>
      <c r="K1376" s="82">
        <f t="shared" si="150"/>
        <v>1.314046251412067</v>
      </c>
      <c r="L1376" s="83">
        <f t="shared" si="151"/>
        <v>9.5240824096615839E-3</v>
      </c>
    </row>
    <row r="1377" spans="4:12" x14ac:dyDescent="0.3">
      <c r="D1377" s="68">
        <v>45460</v>
      </c>
      <c r="E1377" s="87">
        <v>118.1200027</v>
      </c>
      <c r="F1377" s="20">
        <f t="shared" si="152"/>
        <v>119.75452897227446</v>
      </c>
      <c r="G1377" s="82">
        <f t="shared" si="153"/>
        <v>-0.37201907888362601</v>
      </c>
      <c r="H1377" s="82">
        <f t="shared" si="147"/>
        <v>119.38250989339083</v>
      </c>
      <c r="I1377" s="82">
        <f t="shared" si="148"/>
        <v>-1.2625071933908316</v>
      </c>
      <c r="J1377" s="82">
        <f t="shared" si="149"/>
        <v>1.2625071933908316</v>
      </c>
      <c r="K1377" s="82">
        <f t="shared" si="150"/>
        <v>1.5939244133635948</v>
      </c>
      <c r="L1377" s="83">
        <f t="shared" si="151"/>
        <v>1.0688343756622955E-2</v>
      </c>
    </row>
    <row r="1378" spans="4:12" x14ac:dyDescent="0.3">
      <c r="D1378" s="68">
        <v>45461</v>
      </c>
      <c r="E1378" s="87">
        <v>115.9499969</v>
      </c>
      <c r="F1378" s="20">
        <f t="shared" si="152"/>
        <v>117.38838627689312</v>
      </c>
      <c r="G1378" s="82">
        <f t="shared" si="153"/>
        <v>-0.57143144053339756</v>
      </c>
      <c r="H1378" s="82">
        <f t="shared" si="147"/>
        <v>116.81695483635971</v>
      </c>
      <c r="I1378" s="82">
        <f t="shared" si="148"/>
        <v>-0.86695793635971086</v>
      </c>
      <c r="J1378" s="82">
        <f t="shared" si="149"/>
        <v>0.86695793635971086</v>
      </c>
      <c r="K1378" s="82">
        <f t="shared" si="150"/>
        <v>0.75161606341708842</v>
      </c>
      <c r="L1378" s="83">
        <f t="shared" si="151"/>
        <v>7.4769983573816793E-3</v>
      </c>
    </row>
    <row r="1379" spans="4:12" x14ac:dyDescent="0.3">
      <c r="D1379" s="68">
        <v>45463</v>
      </c>
      <c r="E1379" s="87">
        <v>118.5500031</v>
      </c>
      <c r="F1379" s="20">
        <f t="shared" si="152"/>
        <v>116.01285298757328</v>
      </c>
      <c r="G1379" s="82">
        <f t="shared" si="153"/>
        <v>-0.65184162541204116</v>
      </c>
      <c r="H1379" s="82">
        <f t="shared" si="147"/>
        <v>115.36101136216124</v>
      </c>
      <c r="I1379" s="82">
        <f t="shared" si="148"/>
        <v>3.1889917378387622</v>
      </c>
      <c r="J1379" s="82">
        <f t="shared" si="149"/>
        <v>3.1889917378387622</v>
      </c>
      <c r="K1379" s="82">
        <f t="shared" si="150"/>
        <v>10.169668304003888</v>
      </c>
      <c r="L1379" s="83">
        <f t="shared" si="151"/>
        <v>2.6899971779408265E-2</v>
      </c>
    </row>
    <row r="1380" spans="4:12" x14ac:dyDescent="0.3">
      <c r="D1380" s="68">
        <v>45464</v>
      </c>
      <c r="E1380" s="87">
        <v>116.3399963</v>
      </c>
      <c r="F1380" s="20">
        <f t="shared" si="152"/>
        <v>117.58652843967036</v>
      </c>
      <c r="G1380" s="82">
        <f t="shared" si="153"/>
        <v>-0.42928991766112934</v>
      </c>
      <c r="H1380" s="82">
        <f t="shared" si="147"/>
        <v>117.15723852200924</v>
      </c>
      <c r="I1380" s="82">
        <f t="shared" si="148"/>
        <v>-0.81724222200924146</v>
      </c>
      <c r="J1380" s="82">
        <f t="shared" si="149"/>
        <v>0.81724222200924146</v>
      </c>
      <c r="K1380" s="82">
        <f t="shared" si="150"/>
        <v>0.66788484943460236</v>
      </c>
      <c r="L1380" s="83">
        <f t="shared" si="151"/>
        <v>7.0246024411231784E-3</v>
      </c>
    </row>
    <row r="1381" spans="4:12" x14ac:dyDescent="0.3">
      <c r="D1381" s="68">
        <v>45467</v>
      </c>
      <c r="E1381" s="87">
        <v>117.2900009</v>
      </c>
      <c r="F1381" s="20">
        <f t="shared" si="152"/>
        <v>116.1865652858711</v>
      </c>
      <c r="G1381" s="82">
        <f t="shared" si="153"/>
        <v>-0.52635724127494266</v>
      </c>
      <c r="H1381" s="82">
        <f t="shared" si="147"/>
        <v>115.66020804459616</v>
      </c>
      <c r="I1381" s="82">
        <f t="shared" si="148"/>
        <v>1.629792855403835</v>
      </c>
      <c r="J1381" s="82">
        <f t="shared" si="149"/>
        <v>1.629792855403835</v>
      </c>
      <c r="K1381" s="82">
        <f t="shared" si="150"/>
        <v>2.6562247515253858</v>
      </c>
      <c r="L1381" s="83">
        <f t="shared" si="151"/>
        <v>1.3895411739261357E-2</v>
      </c>
    </row>
    <row r="1382" spans="4:12" x14ac:dyDescent="0.3">
      <c r="D1382" s="68">
        <v>45468</v>
      </c>
      <c r="E1382" s="87">
        <v>116.8700027</v>
      </c>
      <c r="F1382" s="20">
        <f t="shared" si="152"/>
        <v>116.78491546698005</v>
      </c>
      <c r="G1382" s="82">
        <f t="shared" si="153"/>
        <v>-0.41388649903655289</v>
      </c>
      <c r="H1382" s="82">
        <f t="shared" si="147"/>
        <v>116.3710289679435</v>
      </c>
      <c r="I1382" s="82">
        <f t="shared" si="148"/>
        <v>0.49897373205649842</v>
      </c>
      <c r="J1382" s="82">
        <f t="shared" si="149"/>
        <v>0.49897373205649842</v>
      </c>
      <c r="K1382" s="82">
        <f t="shared" si="150"/>
        <v>0.24897478528239028</v>
      </c>
      <c r="L1382" s="83">
        <f t="shared" si="151"/>
        <v>4.2694765168898073E-3</v>
      </c>
    </row>
    <row r="1383" spans="4:12" x14ac:dyDescent="0.3">
      <c r="D1383" s="68">
        <v>45469</v>
      </c>
      <c r="E1383" s="87">
        <v>118.9100037</v>
      </c>
      <c r="F1383" s="20">
        <f t="shared" si="152"/>
        <v>116.94689370077077</v>
      </c>
      <c r="G1383" s="82">
        <f t="shared" si="153"/>
        <v>-0.35630002575382569</v>
      </c>
      <c r="H1383" s="82">
        <f t="shared" si="147"/>
        <v>116.59059367501695</v>
      </c>
      <c r="I1383" s="82">
        <f t="shared" si="148"/>
        <v>2.3194100249830569</v>
      </c>
      <c r="J1383" s="82">
        <f t="shared" si="149"/>
        <v>2.3194100249830569</v>
      </c>
      <c r="K1383" s="82">
        <f t="shared" si="150"/>
        <v>5.3796628639919044</v>
      </c>
      <c r="L1383" s="83">
        <f t="shared" si="151"/>
        <v>1.9505592068054547E-2</v>
      </c>
    </row>
    <row r="1384" spans="4:12" x14ac:dyDescent="0.3">
      <c r="D1384" s="68">
        <v>45470</v>
      </c>
      <c r="E1384" s="87">
        <v>119.6299973</v>
      </c>
      <c r="F1384" s="20">
        <f t="shared" si="152"/>
        <v>118.76896239939695</v>
      </c>
      <c r="G1384" s="82">
        <f t="shared" si="153"/>
        <v>-0.13846315331582487</v>
      </c>
      <c r="H1384" s="82">
        <f t="shared" si="147"/>
        <v>118.63049924608113</v>
      </c>
      <c r="I1384" s="82">
        <f t="shared" si="148"/>
        <v>0.99949805391887026</v>
      </c>
      <c r="J1384" s="82">
        <f t="shared" si="149"/>
        <v>0.99949805391887026</v>
      </c>
      <c r="K1384" s="82">
        <f t="shared" si="150"/>
        <v>0.99899635978760892</v>
      </c>
      <c r="L1384" s="83">
        <f t="shared" si="151"/>
        <v>8.3549116147883604E-3</v>
      </c>
    </row>
    <row r="1385" spans="4:12" x14ac:dyDescent="0.3">
      <c r="D1385" s="68">
        <v>45471</v>
      </c>
      <c r="E1385" s="87">
        <v>119.86000060000001</v>
      </c>
      <c r="F1385" s="20">
        <f t="shared" si="152"/>
        <v>119.56522743734735</v>
      </c>
      <c r="G1385" s="82">
        <f t="shared" si="153"/>
        <v>-4.4990334189203257E-2</v>
      </c>
      <c r="H1385" s="82">
        <f t="shared" si="147"/>
        <v>119.52023710315814</v>
      </c>
      <c r="I1385" s="82">
        <f t="shared" si="148"/>
        <v>0.33976349684186857</v>
      </c>
      <c r="J1385" s="82">
        <f t="shared" si="149"/>
        <v>0.33976349684186857</v>
      </c>
      <c r="K1385" s="82">
        <f t="shared" si="150"/>
        <v>0.11543923378621443</v>
      </c>
      <c r="L1385" s="83">
        <f t="shared" si="151"/>
        <v>2.8346695740119041E-3</v>
      </c>
    </row>
    <row r="1386" spans="4:12" x14ac:dyDescent="0.3">
      <c r="D1386" s="68">
        <v>45474</v>
      </c>
      <c r="E1386" s="87">
        <v>118.1600037</v>
      </c>
      <c r="F1386" s="20">
        <f t="shared" si="152"/>
        <v>119.48400895264865</v>
      </c>
      <c r="G1386" s="82">
        <f t="shared" si="153"/>
        <v>-4.8613149240152455E-2</v>
      </c>
      <c r="H1386" s="82">
        <f t="shared" si="147"/>
        <v>119.4353958034085</v>
      </c>
      <c r="I1386" s="82">
        <f t="shared" si="148"/>
        <v>-1.2753921034084925</v>
      </c>
      <c r="J1386" s="82">
        <f t="shared" si="149"/>
        <v>1.2753921034084925</v>
      </c>
      <c r="K1386" s="82">
        <f t="shared" si="150"/>
        <v>1.6266250174367389</v>
      </c>
      <c r="L1386" s="83">
        <f t="shared" si="151"/>
        <v>1.0793771694918223E-2</v>
      </c>
    </row>
    <row r="1387" spans="4:12" x14ac:dyDescent="0.3">
      <c r="D1387" s="68">
        <v>45475</v>
      </c>
      <c r="E1387" s="87">
        <v>115.8199997</v>
      </c>
      <c r="F1387" s="20">
        <f t="shared" si="152"/>
        <v>117.65311238060788</v>
      </c>
      <c r="G1387" s="82">
        <f t="shared" si="153"/>
        <v>-0.22684149152021435</v>
      </c>
      <c r="H1387" s="82">
        <f t="shared" si="147"/>
        <v>117.42627088908766</v>
      </c>
      <c r="I1387" s="82">
        <f t="shared" si="148"/>
        <v>-1.6062711890876642</v>
      </c>
      <c r="J1387" s="82">
        <f t="shared" si="149"/>
        <v>1.6062711890876642</v>
      </c>
      <c r="K1387" s="82">
        <f t="shared" si="150"/>
        <v>2.5801071328930987</v>
      </c>
      <c r="L1387" s="83">
        <f t="shared" si="151"/>
        <v>1.3868685833606198E-2</v>
      </c>
    </row>
    <row r="1388" spans="4:12" x14ac:dyDescent="0.3">
      <c r="D1388" s="68">
        <v>45476</v>
      </c>
      <c r="E1388" s="87">
        <v>117.88999939999999</v>
      </c>
      <c r="F1388" s="20">
        <f t="shared" si="152"/>
        <v>116.05252644678382</v>
      </c>
      <c r="G1388" s="82">
        <f t="shared" si="153"/>
        <v>-0.3642159357505993</v>
      </c>
      <c r="H1388" s="82">
        <f t="shared" si="147"/>
        <v>115.68831051103322</v>
      </c>
      <c r="I1388" s="82">
        <f t="shared" si="148"/>
        <v>2.2016888889667712</v>
      </c>
      <c r="J1388" s="82">
        <f t="shared" si="149"/>
        <v>2.2016888889667712</v>
      </c>
      <c r="K1388" s="82">
        <f t="shared" si="150"/>
        <v>4.8474339637997357</v>
      </c>
      <c r="L1388" s="83">
        <f t="shared" si="151"/>
        <v>1.8675790144815043E-2</v>
      </c>
    </row>
    <row r="1389" spans="4:12" x14ac:dyDescent="0.3">
      <c r="D1389" s="68">
        <v>45478</v>
      </c>
      <c r="E1389" s="87">
        <v>119.8099976</v>
      </c>
      <c r="F1389" s="20">
        <f t="shared" si="152"/>
        <v>117.98262629139953</v>
      </c>
      <c r="G1389" s="82">
        <f t="shared" si="153"/>
        <v>-0.13478435771396827</v>
      </c>
      <c r="H1389" s="82">
        <f t="shared" si="147"/>
        <v>117.84784193368556</v>
      </c>
      <c r="I1389" s="82">
        <f t="shared" si="148"/>
        <v>1.9621556663144446</v>
      </c>
      <c r="J1389" s="82">
        <f t="shared" si="149"/>
        <v>1.9621556663144446</v>
      </c>
      <c r="K1389" s="82">
        <f t="shared" si="150"/>
        <v>3.850054858849882</v>
      </c>
      <c r="L1389" s="83">
        <f t="shared" si="151"/>
        <v>1.6377228158081899E-2</v>
      </c>
    </row>
    <row r="1390" spans="4:12" x14ac:dyDescent="0.3">
      <c r="D1390" s="68">
        <v>45481</v>
      </c>
      <c r="E1390" s="87">
        <v>118.5299988</v>
      </c>
      <c r="F1390" s="20">
        <f t="shared" si="152"/>
        <v>119.44617035382883</v>
      </c>
      <c r="G1390" s="82">
        <f t="shared" si="153"/>
        <v>2.5048484300359247E-2</v>
      </c>
      <c r="H1390" s="82">
        <f t="shared" si="147"/>
        <v>119.47121883812919</v>
      </c>
      <c r="I1390" s="82">
        <f t="shared" si="148"/>
        <v>-0.9412200381291882</v>
      </c>
      <c r="J1390" s="82">
        <f t="shared" si="149"/>
        <v>0.9412200381291882</v>
      </c>
      <c r="K1390" s="82">
        <f t="shared" si="150"/>
        <v>0.88589516017591052</v>
      </c>
      <c r="L1390" s="83">
        <f t="shared" si="151"/>
        <v>7.9407748895479469E-3</v>
      </c>
    </row>
    <row r="1391" spans="4:12" x14ac:dyDescent="0.3">
      <c r="D1391" s="68">
        <v>45482</v>
      </c>
      <c r="E1391" s="87">
        <v>117.13999939999999</v>
      </c>
      <c r="F1391" s="20">
        <f t="shared" si="152"/>
        <v>118.27203770744029</v>
      </c>
      <c r="G1391" s="82">
        <f t="shared" si="153"/>
        <v>-9.4869628768530972E-2</v>
      </c>
      <c r="H1391" s="82">
        <f t="shared" si="147"/>
        <v>118.17716807867176</v>
      </c>
      <c r="I1391" s="82">
        <f t="shared" si="148"/>
        <v>-1.0371686786717618</v>
      </c>
      <c r="J1391" s="82">
        <f t="shared" si="149"/>
        <v>1.0371686786717618</v>
      </c>
      <c r="K1391" s="82">
        <f t="shared" si="150"/>
        <v>1.0757188680177283</v>
      </c>
      <c r="L1391" s="83">
        <f t="shared" si="151"/>
        <v>8.8540949631570661E-3</v>
      </c>
    </row>
    <row r="1392" spans="4:12" x14ac:dyDescent="0.3">
      <c r="D1392" s="68">
        <v>45483</v>
      </c>
      <c r="E1392" s="87">
        <v>119.8700027</v>
      </c>
      <c r="F1392" s="20">
        <f t="shared" si="152"/>
        <v>117.61010435698518</v>
      </c>
      <c r="G1392" s="82">
        <f t="shared" si="153"/>
        <v>-0.15157600093718937</v>
      </c>
      <c r="H1392" s="82">
        <f t="shared" si="147"/>
        <v>117.45852835604799</v>
      </c>
      <c r="I1392" s="82">
        <f t="shared" si="148"/>
        <v>2.4114743439520083</v>
      </c>
      <c r="J1392" s="82">
        <f t="shared" si="149"/>
        <v>2.4114743439520083</v>
      </c>
      <c r="K1392" s="82">
        <f t="shared" si="150"/>
        <v>5.8152085115387688</v>
      </c>
      <c r="L1392" s="83">
        <f t="shared" si="151"/>
        <v>2.0117412944314617E-2</v>
      </c>
    </row>
    <row r="1393" spans="4:12" x14ac:dyDescent="0.3">
      <c r="D1393" s="68">
        <v>45484</v>
      </c>
      <c r="E1393" s="87">
        <v>122.38999939999999</v>
      </c>
      <c r="F1393" s="20">
        <f t="shared" si="152"/>
        <v>120.25274123925026</v>
      </c>
      <c r="G1393" s="82">
        <f t="shared" si="153"/>
        <v>0.1278452873830376</v>
      </c>
      <c r="H1393" s="82">
        <f t="shared" si="147"/>
        <v>120.38058652663329</v>
      </c>
      <c r="I1393" s="82">
        <f t="shared" si="148"/>
        <v>2.0094128733666992</v>
      </c>
      <c r="J1393" s="82">
        <f t="shared" si="149"/>
        <v>2.0094128733666992</v>
      </c>
      <c r="K1393" s="82">
        <f t="shared" si="150"/>
        <v>4.0377400956518139</v>
      </c>
      <c r="L1393" s="83">
        <f t="shared" si="151"/>
        <v>1.6418113270835585E-2</v>
      </c>
    </row>
    <row r="1394" spans="4:12" x14ac:dyDescent="0.3">
      <c r="D1394" s="68">
        <v>45485</v>
      </c>
      <c r="E1394" s="87">
        <v>125.8499985</v>
      </c>
      <c r="F1394" s="20">
        <f t="shared" si="152"/>
        <v>123.18427544990644</v>
      </c>
      <c r="G1394" s="82">
        <f t="shared" si="153"/>
        <v>0.40821417971035201</v>
      </c>
      <c r="H1394" s="82">
        <f t="shared" si="147"/>
        <v>123.59248962961679</v>
      </c>
      <c r="I1394" s="82">
        <f t="shared" si="148"/>
        <v>2.2575088703832051</v>
      </c>
      <c r="J1394" s="82">
        <f t="shared" si="149"/>
        <v>2.2575088703832051</v>
      </c>
      <c r="K1394" s="82">
        <f t="shared" si="150"/>
        <v>5.0963462998588547</v>
      </c>
      <c r="L1394" s="83">
        <f t="shared" si="151"/>
        <v>1.7938092151691246E-2</v>
      </c>
    </row>
    <row r="1395" spans="4:12" x14ac:dyDescent="0.3">
      <c r="D1395" s="68">
        <v>45488</v>
      </c>
      <c r="E1395" s="87">
        <v>125.7099991</v>
      </c>
      <c r="F1395" s="20">
        <f t="shared" si="152"/>
        <v>126.1485699637683</v>
      </c>
      <c r="G1395" s="82">
        <f t="shared" si="153"/>
        <v>0.66382221312550271</v>
      </c>
      <c r="H1395" s="82">
        <f t="shared" si="147"/>
        <v>126.81239217689379</v>
      </c>
      <c r="I1395" s="82">
        <f t="shared" si="148"/>
        <v>-1.1023930768937902</v>
      </c>
      <c r="J1395" s="82">
        <f t="shared" si="149"/>
        <v>1.1023930768937902</v>
      </c>
      <c r="K1395" s="82">
        <f t="shared" si="150"/>
        <v>1.215270495983358</v>
      </c>
      <c r="L1395" s="83">
        <f t="shared" si="151"/>
        <v>8.7693348563057157E-3</v>
      </c>
    </row>
    <row r="1396" spans="4:12" x14ac:dyDescent="0.3">
      <c r="D1396" s="68">
        <v>45489</v>
      </c>
      <c r="E1396" s="87">
        <v>130.1499939</v>
      </c>
      <c r="F1396" s="20">
        <f t="shared" si="152"/>
        <v>127.12905583050041</v>
      </c>
      <c r="G1396" s="82">
        <f t="shared" si="153"/>
        <v>0.69548857848616352</v>
      </c>
      <c r="H1396" s="82">
        <f t="shared" si="147"/>
        <v>127.82454440898657</v>
      </c>
      <c r="I1396" s="82">
        <f t="shared" si="148"/>
        <v>2.3254494910134298</v>
      </c>
      <c r="J1396" s="82">
        <f t="shared" si="149"/>
        <v>2.3254494910134298</v>
      </c>
      <c r="K1396" s="82">
        <f t="shared" si="150"/>
        <v>5.4077153352546201</v>
      </c>
      <c r="L1396" s="83">
        <f t="shared" si="151"/>
        <v>1.7867457549019753E-2</v>
      </c>
    </row>
    <row r="1397" spans="4:12" x14ac:dyDescent="0.3">
      <c r="D1397" s="68">
        <v>45490</v>
      </c>
      <c r="E1397" s="87">
        <v>127.6500015</v>
      </c>
      <c r="F1397" s="20">
        <f t="shared" si="152"/>
        <v>130.20638628278894</v>
      </c>
      <c r="G1397" s="82">
        <f t="shared" si="153"/>
        <v>0.9336727658664008</v>
      </c>
      <c r="H1397" s="82">
        <f t="shared" si="147"/>
        <v>131.14005904865533</v>
      </c>
      <c r="I1397" s="82">
        <f t="shared" si="148"/>
        <v>-3.4900575486553294</v>
      </c>
      <c r="J1397" s="82">
        <f t="shared" si="149"/>
        <v>3.4900575486553294</v>
      </c>
      <c r="K1397" s="82">
        <f t="shared" si="150"/>
        <v>12.180501692926047</v>
      </c>
      <c r="L1397" s="83">
        <f t="shared" si="151"/>
        <v>2.7340834372456543E-2</v>
      </c>
    </row>
    <row r="1398" spans="4:12" x14ac:dyDescent="0.3">
      <c r="D1398" s="68">
        <v>45491</v>
      </c>
      <c r="E1398" s="87">
        <v>126.76000209999999</v>
      </c>
      <c r="F1398" s="20">
        <f t="shared" si="152"/>
        <v>128.21893983269311</v>
      </c>
      <c r="G1398" s="82">
        <f t="shared" si="153"/>
        <v>0.64156084427017768</v>
      </c>
      <c r="H1398" s="82">
        <f t="shared" si="147"/>
        <v>128.86050067696328</v>
      </c>
      <c r="I1398" s="82">
        <f t="shared" si="148"/>
        <v>-2.1004985769632896</v>
      </c>
      <c r="J1398" s="82">
        <f t="shared" si="149"/>
        <v>2.1004985769632896</v>
      </c>
      <c r="K1398" s="82">
        <f t="shared" si="150"/>
        <v>4.4120942718248042</v>
      </c>
      <c r="L1398" s="83">
        <f t="shared" si="151"/>
        <v>1.6570673257848501E-2</v>
      </c>
    </row>
    <row r="1399" spans="4:12" x14ac:dyDescent="0.3">
      <c r="D1399" s="68">
        <v>45492</v>
      </c>
      <c r="E1399" s="87">
        <v>123.9400024</v>
      </c>
      <c r="F1399" s="20">
        <f t="shared" si="152"/>
        <v>126.70925083541613</v>
      </c>
      <c r="G1399" s="82">
        <f t="shared" si="153"/>
        <v>0.42643586011546181</v>
      </c>
      <c r="H1399" s="82">
        <f t="shared" si="147"/>
        <v>127.13568669553159</v>
      </c>
      <c r="I1399" s="82">
        <f t="shared" si="148"/>
        <v>-3.1956842955315921</v>
      </c>
      <c r="J1399" s="82">
        <f t="shared" si="149"/>
        <v>3.1956842955315921</v>
      </c>
      <c r="K1399" s="82">
        <f t="shared" si="150"/>
        <v>10.212398116707249</v>
      </c>
      <c r="L1399" s="83">
        <f t="shared" si="151"/>
        <v>2.5784123234223789E-2</v>
      </c>
    </row>
    <row r="1400" spans="4:12" x14ac:dyDescent="0.3">
      <c r="D1400" s="68">
        <v>45495</v>
      </c>
      <c r="E1400" s="87">
        <v>125.2799988</v>
      </c>
      <c r="F1400" s="20">
        <f t="shared" si="152"/>
        <v>124.54915036809238</v>
      </c>
      <c r="G1400" s="82">
        <f t="shared" si="153"/>
        <v>0.16778222737154122</v>
      </c>
      <c r="H1400" s="82">
        <f t="shared" si="147"/>
        <v>124.71693259546393</v>
      </c>
      <c r="I1400" s="82">
        <f t="shared" si="148"/>
        <v>0.56306620453607081</v>
      </c>
      <c r="J1400" s="82">
        <f t="shared" si="149"/>
        <v>0.56306620453607081</v>
      </c>
      <c r="K1400" s="82">
        <f t="shared" si="150"/>
        <v>0.31704355069065632</v>
      </c>
      <c r="L1400" s="83">
        <f t="shared" si="151"/>
        <v>4.4944620843664221E-3</v>
      </c>
    </row>
    <row r="1401" spans="4:12" x14ac:dyDescent="0.3">
      <c r="D1401" s="68">
        <v>45496</v>
      </c>
      <c r="E1401" s="87">
        <v>124.9800034</v>
      </c>
      <c r="F1401" s="20">
        <f t="shared" si="152"/>
        <v>125.35422550189725</v>
      </c>
      <c r="G1401" s="82">
        <f t="shared" si="153"/>
        <v>0.23151151801487338</v>
      </c>
      <c r="H1401" s="82">
        <f t="shared" si="147"/>
        <v>125.58573701991212</v>
      </c>
      <c r="I1401" s="82">
        <f t="shared" si="148"/>
        <v>-0.60573361991211527</v>
      </c>
      <c r="J1401" s="82">
        <f t="shared" si="149"/>
        <v>0.60573361991211527</v>
      </c>
      <c r="K1401" s="82">
        <f t="shared" si="150"/>
        <v>0.36691321829183493</v>
      </c>
      <c r="L1401" s="83">
        <f t="shared" si="151"/>
        <v>4.846644290554686E-3</v>
      </c>
    </row>
    <row r="1402" spans="4:12" x14ac:dyDescent="0.3">
      <c r="D1402" s="68">
        <v>45497</v>
      </c>
      <c r="E1402" s="87">
        <v>125.16999819999999</v>
      </c>
      <c r="F1402" s="20">
        <f t="shared" si="152"/>
        <v>125.20321157441191</v>
      </c>
      <c r="G1402" s="82">
        <f t="shared" si="153"/>
        <v>0.19325897346485232</v>
      </c>
      <c r="H1402" s="82">
        <f t="shared" si="147"/>
        <v>125.39647054787676</v>
      </c>
      <c r="I1402" s="82">
        <f t="shared" si="148"/>
        <v>-0.22647234787676496</v>
      </c>
      <c r="J1402" s="82">
        <f t="shared" si="149"/>
        <v>0.22647234787676496</v>
      </c>
      <c r="K1402" s="82">
        <f t="shared" si="150"/>
        <v>5.1289724352814446E-2</v>
      </c>
      <c r="L1402" s="83">
        <f t="shared" si="151"/>
        <v>1.809318136402793E-3</v>
      </c>
    </row>
    <row r="1403" spans="4:12" x14ac:dyDescent="0.3">
      <c r="D1403" s="68">
        <v>45498</v>
      </c>
      <c r="E1403" s="87">
        <v>124.01000209999999</v>
      </c>
      <c r="F1403" s="20">
        <f t="shared" si="152"/>
        <v>125.09260615877189</v>
      </c>
      <c r="G1403" s="82">
        <f t="shared" si="153"/>
        <v>0.16287253455436476</v>
      </c>
      <c r="H1403" s="82">
        <f t="shared" si="147"/>
        <v>125.25547869332625</v>
      </c>
      <c r="I1403" s="82">
        <f t="shared" si="148"/>
        <v>-1.2454765933262593</v>
      </c>
      <c r="J1403" s="82">
        <f t="shared" si="149"/>
        <v>1.2454765933262593</v>
      </c>
      <c r="K1403" s="82">
        <f t="shared" si="150"/>
        <v>1.5512119445235841</v>
      </c>
      <c r="L1403" s="83">
        <f t="shared" si="151"/>
        <v>1.0043355957061623E-2</v>
      </c>
    </row>
    <row r="1404" spans="4:12" x14ac:dyDescent="0.3">
      <c r="D1404" s="68">
        <v>45499</v>
      </c>
      <c r="E1404" s="87">
        <v>126.58000180000001</v>
      </c>
      <c r="F1404" s="20">
        <f t="shared" si="152"/>
        <v>124.6543000676435</v>
      </c>
      <c r="G1404" s="82">
        <f t="shared" si="153"/>
        <v>0.10275467198609009</v>
      </c>
      <c r="H1404" s="82">
        <f t="shared" si="147"/>
        <v>124.7570547396296</v>
      </c>
      <c r="I1404" s="82">
        <f t="shared" si="148"/>
        <v>1.8229470603704101</v>
      </c>
      <c r="J1404" s="82">
        <f t="shared" si="149"/>
        <v>1.8229470603704101</v>
      </c>
      <c r="K1404" s="82">
        <f t="shared" si="150"/>
        <v>3.3231359849131197</v>
      </c>
      <c r="L1404" s="83">
        <f t="shared" si="151"/>
        <v>1.4401540799870726E-2</v>
      </c>
    </row>
    <row r="1405" spans="4:12" x14ac:dyDescent="0.3">
      <c r="D1405" s="68">
        <v>45502</v>
      </c>
      <c r="E1405" s="87">
        <v>128.22000120000001</v>
      </c>
      <c r="F1405" s="20">
        <f t="shared" si="152"/>
        <v>126.9902054175889</v>
      </c>
      <c r="G1405" s="82">
        <f t="shared" si="153"/>
        <v>0.32606973978202031</v>
      </c>
      <c r="H1405" s="82">
        <f t="shared" si="147"/>
        <v>127.31627515737091</v>
      </c>
      <c r="I1405" s="82">
        <f t="shared" si="148"/>
        <v>0.90372604262910272</v>
      </c>
      <c r="J1405" s="82">
        <f t="shared" si="149"/>
        <v>0.90372604262910272</v>
      </c>
      <c r="K1405" s="82">
        <f t="shared" si="150"/>
        <v>0.81672076012605876</v>
      </c>
      <c r="L1405" s="83">
        <f t="shared" si="151"/>
        <v>7.0482454700608954E-3</v>
      </c>
    </row>
    <row r="1406" spans="4:12" x14ac:dyDescent="0.3">
      <c r="D1406" s="68">
        <v>45503</v>
      </c>
      <c r="E1406" s="87">
        <v>127.7099991</v>
      </c>
      <c r="F1406" s="20">
        <f t="shared" si="152"/>
        <v>128.37885657182562</v>
      </c>
      <c r="G1406" s="82">
        <f t="shared" si="153"/>
        <v>0.43232788122749088</v>
      </c>
      <c r="H1406" s="82">
        <f t="shared" si="147"/>
        <v>128.8111844530531</v>
      </c>
      <c r="I1406" s="82">
        <f t="shared" si="148"/>
        <v>-1.1011853530530971</v>
      </c>
      <c r="J1406" s="82">
        <f t="shared" si="149"/>
        <v>1.1011853530530971</v>
      </c>
      <c r="K1406" s="82">
        <f t="shared" si="150"/>
        <v>1.2126091817786739</v>
      </c>
      <c r="L1406" s="83">
        <f t="shared" si="151"/>
        <v>8.6225460873337132E-3</v>
      </c>
    </row>
    <row r="1407" spans="4:12" x14ac:dyDescent="0.3">
      <c r="D1407" s="68">
        <v>45504</v>
      </c>
      <c r="E1407" s="87">
        <v>124.9499969</v>
      </c>
      <c r="F1407" s="20">
        <f t="shared" si="152"/>
        <v>127.503860964982</v>
      </c>
      <c r="G1407" s="82">
        <f t="shared" si="153"/>
        <v>0.30159553242037918</v>
      </c>
      <c r="H1407" s="82">
        <f t="shared" si="147"/>
        <v>127.80545649740237</v>
      </c>
      <c r="I1407" s="82">
        <f t="shared" si="148"/>
        <v>-2.8554595974023727</v>
      </c>
      <c r="J1407" s="82">
        <f t="shared" si="149"/>
        <v>2.8554595974023727</v>
      </c>
      <c r="K1407" s="82">
        <f t="shared" si="150"/>
        <v>8.1536495123973207</v>
      </c>
      <c r="L1407" s="83">
        <f t="shared" si="151"/>
        <v>2.2852818473358221E-2</v>
      </c>
    </row>
    <row r="1408" spans="4:12" x14ac:dyDescent="0.3">
      <c r="D1408" s="68">
        <v>45505</v>
      </c>
      <c r="E1408" s="87">
        <v>121.5500031</v>
      </c>
      <c r="F1408" s="20">
        <f t="shared" si="152"/>
        <v>124.5112745659363</v>
      </c>
      <c r="G1408" s="82">
        <f t="shared" si="153"/>
        <v>-2.782266072622791E-2</v>
      </c>
      <c r="H1408" s="82">
        <f t="shared" si="147"/>
        <v>124.48345190521007</v>
      </c>
      <c r="I1408" s="82">
        <f t="shared" si="148"/>
        <v>-2.9334488052100767</v>
      </c>
      <c r="J1408" s="82">
        <f t="shared" si="149"/>
        <v>2.9334488052100767</v>
      </c>
      <c r="K1408" s="82">
        <f t="shared" si="150"/>
        <v>8.6051218927884268</v>
      </c>
      <c r="L1408" s="83">
        <f t="shared" si="151"/>
        <v>2.4133679394452247E-2</v>
      </c>
    </row>
    <row r="1409" spans="4:12" x14ac:dyDescent="0.3">
      <c r="D1409" s="68">
        <v>45506</v>
      </c>
      <c r="E1409" s="87">
        <v>120.41999819999999</v>
      </c>
      <c r="F1409" s="20">
        <f t="shared" si="152"/>
        <v>121.30174399141902</v>
      </c>
      <c r="G1409" s="82">
        <f t="shared" si="153"/>
        <v>-0.34599345210533394</v>
      </c>
      <c r="H1409" s="82">
        <f t="shared" ref="H1409:H1472" si="154">F1409+G1409</f>
        <v>120.95575053931368</v>
      </c>
      <c r="I1409" s="82">
        <f t="shared" si="148"/>
        <v>-0.53575233931368871</v>
      </c>
      <c r="J1409" s="82">
        <f t="shared" si="149"/>
        <v>0.53575233931368871</v>
      </c>
      <c r="K1409" s="82">
        <f t="shared" si="150"/>
        <v>0.28703056908008984</v>
      </c>
      <c r="L1409" s="83">
        <f t="shared" si="151"/>
        <v>4.4490312848525582E-3</v>
      </c>
    </row>
    <row r="1410" spans="4:12" x14ac:dyDescent="0.3">
      <c r="D1410" s="68">
        <v>45509</v>
      </c>
      <c r="E1410" s="87">
        <v>118.8000031</v>
      </c>
      <c r="F1410" s="20">
        <f t="shared" si="152"/>
        <v>119.81920441831573</v>
      </c>
      <c r="G1410" s="82">
        <f t="shared" si="153"/>
        <v>-0.45964806420512871</v>
      </c>
      <c r="H1410" s="82">
        <f t="shared" si="154"/>
        <v>119.35955635411061</v>
      </c>
      <c r="I1410" s="82">
        <f t="shared" si="148"/>
        <v>-0.55955325411061096</v>
      </c>
      <c r="J1410" s="82">
        <f t="shared" si="149"/>
        <v>0.55955325411061096</v>
      </c>
      <c r="K1410" s="82">
        <f t="shared" si="150"/>
        <v>0.31309984418577397</v>
      </c>
      <c r="L1410" s="83">
        <f t="shared" si="151"/>
        <v>4.7100441036151035E-3</v>
      </c>
    </row>
    <row r="1411" spans="4:12" x14ac:dyDescent="0.3">
      <c r="D1411" s="68">
        <v>45510</v>
      </c>
      <c r="E1411" s="87">
        <v>116.4300003</v>
      </c>
      <c r="F1411" s="20">
        <f t="shared" si="152"/>
        <v>117.95828408863591</v>
      </c>
      <c r="G1411" s="82">
        <f t="shared" si="153"/>
        <v>-0.59977529075259872</v>
      </c>
      <c r="H1411" s="82">
        <f t="shared" si="154"/>
        <v>117.3585087978833</v>
      </c>
      <c r="I1411" s="82">
        <f t="shared" si="148"/>
        <v>-0.92850849788329981</v>
      </c>
      <c r="J1411" s="82">
        <f t="shared" si="149"/>
        <v>0.92850849788329981</v>
      </c>
      <c r="K1411" s="82">
        <f t="shared" si="150"/>
        <v>0.86212803064150179</v>
      </c>
      <c r="L1411" s="83">
        <f t="shared" si="151"/>
        <v>7.9748217425994437E-3</v>
      </c>
    </row>
    <row r="1412" spans="4:12" x14ac:dyDescent="0.3">
      <c r="D1412" s="68">
        <v>45511</v>
      </c>
      <c r="E1412" s="87">
        <v>116.91999819999999</v>
      </c>
      <c r="F1412" s="20">
        <f t="shared" si="152"/>
        <v>116.04817964739793</v>
      </c>
      <c r="G1412" s="82">
        <f t="shared" si="153"/>
        <v>-0.73080820580113648</v>
      </c>
      <c r="H1412" s="82">
        <f t="shared" si="154"/>
        <v>115.31737144159679</v>
      </c>
      <c r="I1412" s="82">
        <f t="shared" ref="I1412:I1472" si="155">E1412-H1412</f>
        <v>1.6026267584032041</v>
      </c>
      <c r="J1412" s="82">
        <f t="shared" ref="J1412:J1472" si="156">ABS(I1412)</f>
        <v>1.6026267584032041</v>
      </c>
      <c r="K1412" s="82">
        <f t="shared" ref="K1412:K1472" si="157">I1412^2</f>
        <v>2.5684125267499618</v>
      </c>
      <c r="L1412" s="83">
        <f t="shared" ref="L1412:L1472" si="158">J1412/E1412</f>
        <v>1.3707037145705363E-2</v>
      </c>
    </row>
    <row r="1413" spans="4:12" x14ac:dyDescent="0.3">
      <c r="D1413" s="68">
        <v>45512</v>
      </c>
      <c r="E1413" s="87">
        <v>117.76000209999999</v>
      </c>
      <c r="F1413" s="20">
        <f t="shared" ref="F1413:F1472" si="159">alpha*(E1413)+(1-alpha)*(E1412+G1412)</f>
        <v>116.50335241535909</v>
      </c>
      <c r="G1413" s="82">
        <f t="shared" ref="G1413:G1472" si="160">beta*(F1413-F1412)+(1-beta)*G1412</f>
        <v>-0.61221010842490697</v>
      </c>
      <c r="H1413" s="82">
        <f t="shared" si="154"/>
        <v>115.89114230693419</v>
      </c>
      <c r="I1413" s="82">
        <f t="shared" si="155"/>
        <v>1.8688597930658091</v>
      </c>
      <c r="J1413" s="82">
        <f t="shared" si="156"/>
        <v>1.8688597930658091</v>
      </c>
      <c r="K1413" s="82">
        <f t="shared" si="157"/>
        <v>3.4926369261379788</v>
      </c>
      <c r="L1413" s="83">
        <f t="shared" si="158"/>
        <v>1.5870072687998102E-2</v>
      </c>
    </row>
    <row r="1414" spans="4:12" x14ac:dyDescent="0.3">
      <c r="D1414" s="68">
        <v>45513</v>
      </c>
      <c r="E1414" s="87">
        <v>117.26000209999999</v>
      </c>
      <c r="F1414" s="20">
        <f t="shared" si="159"/>
        <v>117.17023401326009</v>
      </c>
      <c r="G1414" s="82">
        <f t="shared" si="160"/>
        <v>-0.4843009377923167</v>
      </c>
      <c r="H1414" s="82">
        <f t="shared" si="154"/>
        <v>116.68593307546777</v>
      </c>
      <c r="I1414" s="82">
        <f t="shared" si="155"/>
        <v>0.57406902453222131</v>
      </c>
      <c r="J1414" s="82">
        <f t="shared" si="156"/>
        <v>0.57406902453222131</v>
      </c>
      <c r="K1414" s="82">
        <f t="shared" si="157"/>
        <v>0.32955524492737609</v>
      </c>
      <c r="L1414" s="83">
        <f t="shared" si="158"/>
        <v>4.8956934525947902E-3</v>
      </c>
    </row>
    <row r="1415" spans="4:12" x14ac:dyDescent="0.3">
      <c r="D1415" s="68">
        <v>45516</v>
      </c>
      <c r="E1415" s="87">
        <v>116.1800003</v>
      </c>
      <c r="F1415" s="20">
        <f t="shared" si="159"/>
        <v>116.65656098976615</v>
      </c>
      <c r="G1415" s="82">
        <f t="shared" si="160"/>
        <v>-0.48723814636247864</v>
      </c>
      <c r="H1415" s="82">
        <f t="shared" si="154"/>
        <v>116.16932284340368</v>
      </c>
      <c r="I1415" s="82">
        <f t="shared" si="155"/>
        <v>1.0677456596326351E-2</v>
      </c>
      <c r="J1415" s="82">
        <f t="shared" si="156"/>
        <v>1.0677456596326351E-2</v>
      </c>
      <c r="K1415" s="82">
        <f t="shared" si="157"/>
        <v>1.1400807936643311E-4</v>
      </c>
      <c r="L1415" s="83">
        <f t="shared" si="158"/>
        <v>9.1904429064856445E-5</v>
      </c>
    </row>
    <row r="1416" spans="4:12" x14ac:dyDescent="0.3">
      <c r="D1416" s="68">
        <v>45517</v>
      </c>
      <c r="E1416" s="87">
        <v>118</v>
      </c>
      <c r="F1416" s="20">
        <f t="shared" si="159"/>
        <v>116.15420972291002</v>
      </c>
      <c r="G1416" s="82">
        <f t="shared" si="160"/>
        <v>-0.48874945841184314</v>
      </c>
      <c r="H1416" s="82">
        <f t="shared" si="154"/>
        <v>115.66546026449818</v>
      </c>
      <c r="I1416" s="82">
        <f t="shared" si="155"/>
        <v>2.3345397355018207</v>
      </c>
      <c r="J1416" s="82">
        <f t="shared" si="156"/>
        <v>2.3345397355018207</v>
      </c>
      <c r="K1416" s="82">
        <f t="shared" si="157"/>
        <v>5.4500757766369112</v>
      </c>
      <c r="L1416" s="83">
        <f t="shared" si="158"/>
        <v>1.97842350466256E-2</v>
      </c>
    </row>
    <row r="1417" spans="4:12" x14ac:dyDescent="0.3">
      <c r="D1417" s="68">
        <v>45518</v>
      </c>
      <c r="E1417" s="87">
        <v>119.6900024</v>
      </c>
      <c r="F1417" s="20">
        <f t="shared" si="159"/>
        <v>117.94700091327053</v>
      </c>
      <c r="G1417" s="82">
        <f t="shared" si="160"/>
        <v>-0.26059539353460848</v>
      </c>
      <c r="H1417" s="82">
        <f t="shared" si="154"/>
        <v>117.68640551973591</v>
      </c>
      <c r="I1417" s="82">
        <f t="shared" si="155"/>
        <v>2.0035968802640838</v>
      </c>
      <c r="J1417" s="82">
        <f t="shared" si="156"/>
        <v>2.0035968802640838</v>
      </c>
      <c r="K1417" s="82">
        <f t="shared" si="157"/>
        <v>4.0144004586039692</v>
      </c>
      <c r="L1417" s="83">
        <f t="shared" si="158"/>
        <v>1.6739885037082125E-2</v>
      </c>
    </row>
    <row r="1418" spans="4:12" x14ac:dyDescent="0.3">
      <c r="D1418" s="68">
        <v>45519</v>
      </c>
      <c r="E1418" s="87">
        <v>120.2200012</v>
      </c>
      <c r="F1418" s="20">
        <f t="shared" si="159"/>
        <v>119.58752584517231</v>
      </c>
      <c r="G1418" s="82">
        <f t="shared" si="160"/>
        <v>-7.0483360990969635E-2</v>
      </c>
      <c r="H1418" s="82">
        <f t="shared" si="154"/>
        <v>119.51704248418135</v>
      </c>
      <c r="I1418" s="82">
        <f t="shared" si="155"/>
        <v>0.70295871581865299</v>
      </c>
      <c r="J1418" s="82">
        <f t="shared" si="156"/>
        <v>0.70295871581865299</v>
      </c>
      <c r="K1418" s="82">
        <f t="shared" si="157"/>
        <v>0.49415095614540971</v>
      </c>
      <c r="L1418" s="83">
        <f t="shared" si="158"/>
        <v>5.8472692463976865E-3</v>
      </c>
    </row>
    <row r="1419" spans="4:12" x14ac:dyDescent="0.3">
      <c r="D1419" s="68">
        <v>45520</v>
      </c>
      <c r="E1419" s="87">
        <v>119.58000180000001</v>
      </c>
      <c r="F1419" s="20">
        <f t="shared" si="159"/>
        <v>120.03561463120724</v>
      </c>
      <c r="G1419" s="82">
        <f t="shared" si="160"/>
        <v>-1.8626146288379691E-2</v>
      </c>
      <c r="H1419" s="82">
        <f t="shared" si="154"/>
        <v>120.01698848491885</v>
      </c>
      <c r="I1419" s="82">
        <f t="shared" si="155"/>
        <v>-0.43698668491884973</v>
      </c>
      <c r="J1419" s="82">
        <f t="shared" si="156"/>
        <v>0.43698668491884973</v>
      </c>
      <c r="K1419" s="82">
        <f t="shared" si="157"/>
        <v>0.19095736279636605</v>
      </c>
      <c r="L1419" s="83">
        <f t="shared" si="158"/>
        <v>3.654345863363666E-3</v>
      </c>
    </row>
    <row r="1420" spans="4:12" x14ac:dyDescent="0.3">
      <c r="D1420" s="68">
        <v>45523</v>
      </c>
      <c r="E1420" s="87">
        <v>120.86000060000001</v>
      </c>
      <c r="F1420" s="20">
        <f t="shared" si="159"/>
        <v>119.82110064296931</v>
      </c>
      <c r="G1420" s="82">
        <f t="shared" si="160"/>
        <v>-3.821493048333427E-2</v>
      </c>
      <c r="H1420" s="82">
        <f t="shared" si="154"/>
        <v>119.78288571248598</v>
      </c>
      <c r="I1420" s="82">
        <f t="shared" si="155"/>
        <v>1.0771148875140284</v>
      </c>
      <c r="J1420" s="82">
        <f t="shared" si="156"/>
        <v>1.0771148875140284</v>
      </c>
      <c r="K1420" s="82">
        <f t="shared" si="157"/>
        <v>1.160176480904358</v>
      </c>
      <c r="L1420" s="83">
        <f t="shared" si="158"/>
        <v>8.912087391748931E-3</v>
      </c>
    </row>
    <row r="1421" spans="4:12" x14ac:dyDescent="0.3">
      <c r="D1421" s="68">
        <v>45524</v>
      </c>
      <c r="E1421" s="87">
        <v>119</v>
      </c>
      <c r="F1421" s="20">
        <f t="shared" si="159"/>
        <v>120.45742853561335</v>
      </c>
      <c r="G1421" s="82">
        <f t="shared" si="160"/>
        <v>2.9239351829402453E-2</v>
      </c>
      <c r="H1421" s="82">
        <f t="shared" si="154"/>
        <v>120.48666788744275</v>
      </c>
      <c r="I1421" s="82">
        <f t="shared" si="155"/>
        <v>-1.4866678874427492</v>
      </c>
      <c r="J1421" s="82">
        <f t="shared" si="156"/>
        <v>1.4866678874427492</v>
      </c>
      <c r="K1421" s="82">
        <f t="shared" si="157"/>
        <v>2.2101814075534869</v>
      </c>
      <c r="L1421" s="83">
        <f t="shared" si="158"/>
        <v>1.2493007457502094E-2</v>
      </c>
    </row>
    <row r="1422" spans="4:12" x14ac:dyDescent="0.3">
      <c r="D1422" s="68">
        <v>45525</v>
      </c>
      <c r="E1422" s="87">
        <v>121.1999969</v>
      </c>
      <c r="F1422" s="20">
        <f t="shared" si="159"/>
        <v>119.46339086146352</v>
      </c>
      <c r="G1422" s="82">
        <f t="shared" si="160"/>
        <v>-7.3088350768520063E-2</v>
      </c>
      <c r="H1422" s="82">
        <f t="shared" si="154"/>
        <v>119.39030251069501</v>
      </c>
      <c r="I1422" s="82">
        <f t="shared" si="155"/>
        <v>1.8096943893049939</v>
      </c>
      <c r="J1422" s="82">
        <f t="shared" si="156"/>
        <v>1.8096943893049939</v>
      </c>
      <c r="K1422" s="82">
        <f t="shared" si="157"/>
        <v>3.2749937826819751</v>
      </c>
      <c r="L1422" s="83">
        <f t="shared" si="158"/>
        <v>1.4931472240862689E-2</v>
      </c>
    </row>
    <row r="1423" spans="4:12" x14ac:dyDescent="0.3">
      <c r="D1423" s="68">
        <v>45526</v>
      </c>
      <c r="E1423" s="87">
        <v>120.2699966</v>
      </c>
      <c r="F1423" s="20">
        <f t="shared" si="159"/>
        <v>120.9555261593852</v>
      </c>
      <c r="G1423" s="82">
        <f t="shared" si="160"/>
        <v>8.3434014100499734E-2</v>
      </c>
      <c r="H1423" s="82">
        <f t="shared" si="154"/>
        <v>121.03896017348571</v>
      </c>
      <c r="I1423" s="82">
        <f t="shared" si="155"/>
        <v>-0.76896357348570632</v>
      </c>
      <c r="J1423" s="82">
        <f t="shared" si="156"/>
        <v>0.76896357348570632</v>
      </c>
      <c r="K1423" s="82">
        <f t="shared" si="157"/>
        <v>0.59130497734790721</v>
      </c>
      <c r="L1423" s="83">
        <f t="shared" si="158"/>
        <v>6.3936442606144245E-3</v>
      </c>
    </row>
    <row r="1424" spans="4:12" x14ac:dyDescent="0.3">
      <c r="D1424" s="68">
        <v>45527</v>
      </c>
      <c r="E1424" s="87">
        <v>122.23999790000001</v>
      </c>
      <c r="F1424" s="20">
        <f t="shared" si="159"/>
        <v>120.73074407128041</v>
      </c>
      <c r="G1424" s="82">
        <f t="shared" si="160"/>
        <v>5.2612403879970904E-2</v>
      </c>
      <c r="H1424" s="82">
        <f t="shared" si="154"/>
        <v>120.78335647516039</v>
      </c>
      <c r="I1424" s="82">
        <f t="shared" si="155"/>
        <v>1.4566414248396171</v>
      </c>
      <c r="J1424" s="82">
        <f t="shared" si="156"/>
        <v>1.4566414248396171</v>
      </c>
      <c r="K1424" s="82">
        <f t="shared" si="157"/>
        <v>2.1218042405587898</v>
      </c>
      <c r="L1424" s="83">
        <f t="shared" si="158"/>
        <v>1.1916242227288333E-2</v>
      </c>
    </row>
    <row r="1425" spans="4:12" x14ac:dyDescent="0.3">
      <c r="D1425" s="68">
        <v>45530</v>
      </c>
      <c r="E1425" s="87">
        <v>122.2699966</v>
      </c>
      <c r="F1425" s="20">
        <f t="shared" si="159"/>
        <v>122.288087563104</v>
      </c>
      <c r="G1425" s="82">
        <f t="shared" si="160"/>
        <v>0.20308551267433259</v>
      </c>
      <c r="H1425" s="82">
        <f t="shared" si="154"/>
        <v>122.49117307577833</v>
      </c>
      <c r="I1425" s="82">
        <f t="shared" si="155"/>
        <v>-0.22117647577833566</v>
      </c>
      <c r="J1425" s="82">
        <f t="shared" si="156"/>
        <v>0.22117647577833566</v>
      </c>
      <c r="K1425" s="82">
        <f t="shared" si="157"/>
        <v>4.8919033437724697E-2</v>
      </c>
      <c r="L1425" s="83">
        <f t="shared" si="158"/>
        <v>1.8089186384939808E-3</v>
      </c>
    </row>
    <row r="1426" spans="4:12" x14ac:dyDescent="0.3">
      <c r="D1426" s="68">
        <v>45531</v>
      </c>
      <c r="E1426" s="87">
        <v>124.8799973</v>
      </c>
      <c r="F1426" s="20">
        <f t="shared" si="159"/>
        <v>122.95446515013947</v>
      </c>
      <c r="G1426" s="82">
        <f t="shared" si="160"/>
        <v>0.2494147201104463</v>
      </c>
      <c r="H1426" s="82">
        <f t="shared" si="154"/>
        <v>123.20387987024992</v>
      </c>
      <c r="I1426" s="82">
        <f t="shared" si="155"/>
        <v>1.6761174297500787</v>
      </c>
      <c r="J1426" s="82">
        <f t="shared" si="156"/>
        <v>1.6761174297500787</v>
      </c>
      <c r="K1426" s="82">
        <f t="shared" si="157"/>
        <v>2.8093696383120101</v>
      </c>
      <c r="L1426" s="83">
        <f t="shared" si="158"/>
        <v>1.3421824679604464E-2</v>
      </c>
    </row>
    <row r="1427" spans="4:12" x14ac:dyDescent="0.3">
      <c r="D1427" s="68">
        <v>45532</v>
      </c>
      <c r="E1427" s="87">
        <v>126.2799988</v>
      </c>
      <c r="F1427" s="20">
        <f t="shared" si="159"/>
        <v>125.35952937608837</v>
      </c>
      <c r="G1427" s="82">
        <f t="shared" si="160"/>
        <v>0.46497967069429219</v>
      </c>
      <c r="H1427" s="82">
        <f t="shared" si="154"/>
        <v>125.82450904678267</v>
      </c>
      <c r="I1427" s="82">
        <f t="shared" si="155"/>
        <v>0.45548975321733565</v>
      </c>
      <c r="J1427" s="82">
        <f t="shared" si="156"/>
        <v>0.45548975321733565</v>
      </c>
      <c r="K1427" s="82">
        <f t="shared" si="157"/>
        <v>0.20747091528598932</v>
      </c>
      <c r="L1427" s="83">
        <f t="shared" si="158"/>
        <v>3.6069825589619474E-3</v>
      </c>
    </row>
    <row r="1428" spans="4:12" x14ac:dyDescent="0.3">
      <c r="D1428" s="68">
        <v>45533</v>
      </c>
      <c r="E1428" s="87">
        <v>127.3799973</v>
      </c>
      <c r="F1428" s="20">
        <f t="shared" si="159"/>
        <v>126.87198223655544</v>
      </c>
      <c r="G1428" s="82">
        <f t="shared" si="160"/>
        <v>0.56972698967156943</v>
      </c>
      <c r="H1428" s="82">
        <f t="shared" si="154"/>
        <v>127.441709226227</v>
      </c>
      <c r="I1428" s="82">
        <f t="shared" si="155"/>
        <v>-6.1711926227005165E-2</v>
      </c>
      <c r="J1428" s="82">
        <f t="shared" si="156"/>
        <v>6.1711926227005165E-2</v>
      </c>
      <c r="K1428" s="82">
        <f t="shared" si="157"/>
        <v>3.8083618386473279E-3</v>
      </c>
      <c r="L1428" s="83">
        <f t="shared" si="158"/>
        <v>4.8447109071343312E-4</v>
      </c>
    </row>
    <row r="1429" spans="4:12" x14ac:dyDescent="0.3">
      <c r="D1429" s="68">
        <v>45534</v>
      </c>
      <c r="E1429" s="87">
        <v>128.5599976</v>
      </c>
      <c r="F1429" s="20">
        <f t="shared" si="159"/>
        <v>128.07177895173726</v>
      </c>
      <c r="G1429" s="82">
        <f t="shared" si="160"/>
        <v>0.63273396222259437</v>
      </c>
      <c r="H1429" s="82">
        <f t="shared" si="154"/>
        <v>128.70451291395986</v>
      </c>
      <c r="I1429" s="82">
        <f t="shared" si="155"/>
        <v>-0.14451531395985739</v>
      </c>
      <c r="J1429" s="82">
        <f t="shared" si="156"/>
        <v>0.14451531395985739</v>
      </c>
      <c r="K1429" s="82">
        <f t="shared" si="157"/>
        <v>2.0884675968916154E-2</v>
      </c>
      <c r="L1429" s="83">
        <f t="shared" si="158"/>
        <v>1.1241079391546083E-3</v>
      </c>
    </row>
    <row r="1430" spans="4:12" x14ac:dyDescent="0.3">
      <c r="D1430" s="68">
        <v>45538</v>
      </c>
      <c r="E1430" s="87">
        <v>126.5599976</v>
      </c>
      <c r="F1430" s="20">
        <f t="shared" si="159"/>
        <v>128.66618476977808</v>
      </c>
      <c r="G1430" s="82">
        <f t="shared" si="160"/>
        <v>0.62890114780441753</v>
      </c>
      <c r="H1430" s="82">
        <f t="shared" si="154"/>
        <v>129.2950859175825</v>
      </c>
      <c r="I1430" s="82">
        <f t="shared" si="155"/>
        <v>-2.7350883175824947</v>
      </c>
      <c r="J1430" s="82">
        <f t="shared" si="156"/>
        <v>2.7350883175824947</v>
      </c>
      <c r="K1430" s="82">
        <f t="shared" si="157"/>
        <v>7.4807081049762418</v>
      </c>
      <c r="L1430" s="83">
        <f t="shared" si="158"/>
        <v>2.1611001654937567E-2</v>
      </c>
    </row>
    <row r="1431" spans="4:12" x14ac:dyDescent="0.3">
      <c r="D1431" s="68">
        <v>45539</v>
      </c>
      <c r="E1431" s="87">
        <v>124.3399963</v>
      </c>
      <c r="F1431" s="20">
        <f t="shared" si="159"/>
        <v>126.61911825824355</v>
      </c>
      <c r="G1431" s="82">
        <f t="shared" si="160"/>
        <v>0.36130438187052194</v>
      </c>
      <c r="H1431" s="82">
        <f t="shared" si="154"/>
        <v>126.98042264011407</v>
      </c>
      <c r="I1431" s="82">
        <f t="shared" si="155"/>
        <v>-2.6404263401140753</v>
      </c>
      <c r="J1431" s="82">
        <f t="shared" si="156"/>
        <v>2.6404263401140753</v>
      </c>
      <c r="K1431" s="82">
        <f t="shared" si="157"/>
        <v>6.9718512575682103</v>
      </c>
      <c r="L1431" s="83">
        <f t="shared" si="158"/>
        <v>2.123553497414794E-2</v>
      </c>
    </row>
    <row r="1432" spans="4:12" x14ac:dyDescent="0.3">
      <c r="D1432" s="68">
        <v>45540</v>
      </c>
      <c r="E1432" s="87">
        <v>123.2799988</v>
      </c>
      <c r="F1432" s="20">
        <f t="shared" si="159"/>
        <v>124.41704030549643</v>
      </c>
      <c r="G1432" s="82">
        <f t="shared" si="160"/>
        <v>0.10496614840875795</v>
      </c>
      <c r="H1432" s="82">
        <f t="shared" si="154"/>
        <v>124.52200645390519</v>
      </c>
      <c r="I1432" s="82">
        <f t="shared" si="155"/>
        <v>-1.2420076539051905</v>
      </c>
      <c r="J1432" s="82">
        <f t="shared" si="156"/>
        <v>1.2420076539051905</v>
      </c>
      <c r="K1432" s="82">
        <f t="shared" si="157"/>
        <v>1.5425830123590756</v>
      </c>
      <c r="L1432" s="83">
        <f t="shared" si="158"/>
        <v>1.0074689049276584E-2</v>
      </c>
    </row>
    <row r="1433" spans="4:12" x14ac:dyDescent="0.3">
      <c r="D1433" s="68">
        <v>45541</v>
      </c>
      <c r="E1433" s="87">
        <v>122.51000209999999</v>
      </c>
      <c r="F1433" s="20">
        <f t="shared" si="159"/>
        <v>123.20997237872702</v>
      </c>
      <c r="G1433" s="82">
        <f t="shared" si="160"/>
        <v>-2.6237259109059011E-2</v>
      </c>
      <c r="H1433" s="82">
        <f t="shared" si="154"/>
        <v>123.18373511961796</v>
      </c>
      <c r="I1433" s="82">
        <f t="shared" si="155"/>
        <v>-0.67373301961796983</v>
      </c>
      <c r="J1433" s="82">
        <f t="shared" si="156"/>
        <v>0.67373301961796983</v>
      </c>
      <c r="K1433" s="82">
        <f t="shared" si="157"/>
        <v>0.4539161817235477</v>
      </c>
      <c r="L1433" s="83">
        <f t="shared" si="158"/>
        <v>5.4994123587397267E-3</v>
      </c>
    </row>
    <row r="1434" spans="4:12" x14ac:dyDescent="0.3">
      <c r="D1434" s="68">
        <v>45544</v>
      </c>
      <c r="E1434" s="87">
        <v>118.4300003</v>
      </c>
      <c r="F1434" s="20">
        <f t="shared" si="159"/>
        <v>121.67301193271275</v>
      </c>
      <c r="G1434" s="82">
        <f t="shared" si="160"/>
        <v>-0.1773095777995794</v>
      </c>
      <c r="H1434" s="82">
        <f t="shared" si="154"/>
        <v>121.49570235491318</v>
      </c>
      <c r="I1434" s="82">
        <f t="shared" si="155"/>
        <v>-3.0657020549131744</v>
      </c>
      <c r="J1434" s="82">
        <f t="shared" si="156"/>
        <v>3.0657020549131744</v>
      </c>
      <c r="K1434" s="82">
        <f t="shared" si="157"/>
        <v>9.3985290894988598</v>
      </c>
      <c r="L1434" s="83">
        <f t="shared" si="158"/>
        <v>2.5886194774527704E-2</v>
      </c>
    </row>
    <row r="1435" spans="4:12" x14ac:dyDescent="0.3">
      <c r="D1435" s="68">
        <v>45545</v>
      </c>
      <c r="E1435" s="87">
        <v>116.1299973</v>
      </c>
      <c r="F1435" s="20">
        <f t="shared" si="159"/>
        <v>117.82815203776035</v>
      </c>
      <c r="G1435" s="82">
        <f t="shared" si="160"/>
        <v>-0.54406460951486224</v>
      </c>
      <c r="H1435" s="82">
        <f t="shared" si="154"/>
        <v>117.28408742824548</v>
      </c>
      <c r="I1435" s="82">
        <f t="shared" si="155"/>
        <v>-1.1540901282454854</v>
      </c>
      <c r="J1435" s="82">
        <f t="shared" si="156"/>
        <v>1.1540901282454854</v>
      </c>
      <c r="K1435" s="82">
        <f t="shared" si="157"/>
        <v>1.3319240241136809</v>
      </c>
      <c r="L1435" s="83">
        <f t="shared" si="158"/>
        <v>9.9379157416503733E-3</v>
      </c>
    </row>
    <row r="1436" spans="4:12" x14ac:dyDescent="0.3">
      <c r="D1436" s="68">
        <v>45546</v>
      </c>
      <c r="E1436" s="87">
        <v>118.5199966</v>
      </c>
      <c r="F1436" s="20">
        <f t="shared" si="159"/>
        <v>116.17274547238813</v>
      </c>
      <c r="G1436" s="82">
        <f t="shared" si="160"/>
        <v>-0.6551988051005978</v>
      </c>
      <c r="H1436" s="82">
        <f t="shared" si="154"/>
        <v>115.51754666728753</v>
      </c>
      <c r="I1436" s="82">
        <f t="shared" si="155"/>
        <v>3.0024499327124659</v>
      </c>
      <c r="J1436" s="82">
        <f t="shared" si="156"/>
        <v>3.0024499327124659</v>
      </c>
      <c r="K1436" s="82">
        <f t="shared" si="157"/>
        <v>9.0147055984450901</v>
      </c>
      <c r="L1436" s="83">
        <f t="shared" si="158"/>
        <v>2.5332855373305554E-2</v>
      </c>
    </row>
    <row r="1437" spans="4:12" x14ac:dyDescent="0.3">
      <c r="D1437" s="68">
        <v>45547</v>
      </c>
      <c r="E1437" s="87">
        <v>121.48999790000001</v>
      </c>
      <c r="F1437" s="20">
        <f t="shared" si="159"/>
        <v>118.58983781591954</v>
      </c>
      <c r="G1437" s="82">
        <f t="shared" si="160"/>
        <v>-0.34796969023739721</v>
      </c>
      <c r="H1437" s="82">
        <f t="shared" si="154"/>
        <v>118.24186812568215</v>
      </c>
      <c r="I1437" s="82">
        <f t="shared" si="155"/>
        <v>3.2481297743178601</v>
      </c>
      <c r="J1437" s="82">
        <f t="shared" si="156"/>
        <v>3.2481297743178601</v>
      </c>
      <c r="K1437" s="82">
        <f t="shared" si="157"/>
        <v>10.550347030810192</v>
      </c>
      <c r="L1437" s="83">
        <f t="shared" si="158"/>
        <v>2.6735779327212088E-2</v>
      </c>
    </row>
    <row r="1438" spans="4:12" x14ac:dyDescent="0.3">
      <c r="D1438" s="68">
        <v>45548</v>
      </c>
      <c r="E1438" s="87">
        <v>120.9000015</v>
      </c>
      <c r="F1438" s="20">
        <f t="shared" si="159"/>
        <v>121.0936228678101</v>
      </c>
      <c r="G1438" s="82">
        <f t="shared" si="160"/>
        <v>-6.2794216024601501E-2</v>
      </c>
      <c r="H1438" s="82">
        <f t="shared" si="154"/>
        <v>121.0308286517855</v>
      </c>
      <c r="I1438" s="82">
        <f t="shared" si="155"/>
        <v>-0.1308271517854962</v>
      </c>
      <c r="J1438" s="82">
        <f t="shared" si="156"/>
        <v>0.1308271517854962</v>
      </c>
      <c r="K1438" s="82">
        <f t="shared" si="157"/>
        <v>1.7115743644305261E-2</v>
      </c>
      <c r="L1438" s="83">
        <f t="shared" si="158"/>
        <v>1.0821104231789128E-3</v>
      </c>
    </row>
    <row r="1439" spans="4:12" x14ac:dyDescent="0.3">
      <c r="D1439" s="68">
        <v>45551</v>
      </c>
      <c r="E1439" s="87">
        <v>122.4599991</v>
      </c>
      <c r="F1439" s="20">
        <f t="shared" si="159"/>
        <v>121.16176564718033</v>
      </c>
      <c r="G1439" s="82">
        <f t="shared" si="160"/>
        <v>-4.9700516485117946E-2</v>
      </c>
      <c r="H1439" s="82">
        <f t="shared" si="154"/>
        <v>121.11206513069521</v>
      </c>
      <c r="I1439" s="82">
        <f t="shared" si="155"/>
        <v>1.3479339693047905</v>
      </c>
      <c r="J1439" s="82">
        <f t="shared" si="156"/>
        <v>1.3479339693047905</v>
      </c>
      <c r="K1439" s="82">
        <f t="shared" si="157"/>
        <v>1.8169259856057678</v>
      </c>
      <c r="L1439" s="83">
        <f t="shared" si="158"/>
        <v>1.1007136854574665E-2</v>
      </c>
    </row>
    <row r="1440" spans="4:12" x14ac:dyDescent="0.3">
      <c r="D1440" s="68">
        <v>45552</v>
      </c>
      <c r="E1440" s="87">
        <v>123.0299988</v>
      </c>
      <c r="F1440" s="20">
        <f t="shared" si="159"/>
        <v>122.53423862681191</v>
      </c>
      <c r="G1440" s="82">
        <f t="shared" si="160"/>
        <v>9.2516833126551984E-2</v>
      </c>
      <c r="H1440" s="82">
        <f t="shared" si="154"/>
        <v>122.62675545993847</v>
      </c>
      <c r="I1440" s="82">
        <f t="shared" si="155"/>
        <v>0.40324334006153606</v>
      </c>
      <c r="J1440" s="82">
        <f t="shared" si="156"/>
        <v>0.40324334006153606</v>
      </c>
      <c r="K1440" s="82">
        <f t="shared" si="157"/>
        <v>0.16260519130398363</v>
      </c>
      <c r="L1440" s="83">
        <f t="shared" si="158"/>
        <v>3.2776017556259301E-3</v>
      </c>
    </row>
    <row r="1441" spans="4:12" x14ac:dyDescent="0.3">
      <c r="D1441" s="68">
        <v>45553</v>
      </c>
      <c r="E1441" s="87">
        <v>123.0400009</v>
      </c>
      <c r="F1441" s="20">
        <f t="shared" si="159"/>
        <v>123.10601268650126</v>
      </c>
      <c r="G1441" s="82">
        <f t="shared" si="160"/>
        <v>0.14044255578283144</v>
      </c>
      <c r="H1441" s="82">
        <f t="shared" si="154"/>
        <v>123.24645524228409</v>
      </c>
      <c r="I1441" s="82">
        <f t="shared" si="155"/>
        <v>-0.20645434228408988</v>
      </c>
      <c r="J1441" s="82">
        <f t="shared" si="156"/>
        <v>0.20645434228408988</v>
      </c>
      <c r="K1441" s="82">
        <f t="shared" si="157"/>
        <v>4.2623395447956139E-2</v>
      </c>
      <c r="L1441" s="83">
        <f t="shared" si="158"/>
        <v>1.677944902258936E-3</v>
      </c>
    </row>
    <row r="1442" spans="4:12" x14ac:dyDescent="0.3">
      <c r="D1442" s="68">
        <v>45554</v>
      </c>
      <c r="E1442" s="87">
        <v>124.63999939999999</v>
      </c>
      <c r="F1442" s="20">
        <f t="shared" si="159"/>
        <v>123.47235464462626</v>
      </c>
      <c r="G1442" s="82">
        <f t="shared" si="160"/>
        <v>0.16303249601704883</v>
      </c>
      <c r="H1442" s="82">
        <f t="shared" si="154"/>
        <v>123.63538714064332</v>
      </c>
      <c r="I1442" s="82">
        <f t="shared" si="155"/>
        <v>1.0046122593566764</v>
      </c>
      <c r="J1442" s="82">
        <f t="shared" si="156"/>
        <v>1.0046122593566764</v>
      </c>
      <c r="K1442" s="82">
        <f t="shared" si="157"/>
        <v>1.0092457916497262</v>
      </c>
      <c r="L1442" s="83">
        <f t="shared" si="158"/>
        <v>8.0601112338955644E-3</v>
      </c>
    </row>
    <row r="1443" spans="4:12" x14ac:dyDescent="0.3">
      <c r="D1443" s="68">
        <v>45555</v>
      </c>
      <c r="E1443" s="87">
        <v>121.9400024</v>
      </c>
      <c r="F1443" s="20">
        <f t="shared" si="159"/>
        <v>124.23042599681365</v>
      </c>
      <c r="G1443" s="82">
        <f t="shared" si="160"/>
        <v>0.22253638163408257</v>
      </c>
      <c r="H1443" s="82">
        <f t="shared" si="154"/>
        <v>124.45296237844774</v>
      </c>
      <c r="I1443" s="82">
        <f t="shared" si="155"/>
        <v>-2.5129599784477392</v>
      </c>
      <c r="J1443" s="82">
        <f t="shared" si="156"/>
        <v>2.5129599784477392</v>
      </c>
      <c r="K1443" s="82">
        <f t="shared" si="157"/>
        <v>6.3149678532800619</v>
      </c>
      <c r="L1443" s="83">
        <f t="shared" si="158"/>
        <v>2.0608167369100684E-2</v>
      </c>
    </row>
    <row r="1444" spans="4:12" x14ac:dyDescent="0.3">
      <c r="D1444" s="68">
        <v>45558</v>
      </c>
      <c r="E1444" s="87">
        <v>121.7300034</v>
      </c>
      <c r="F1444" s="20">
        <f t="shared" si="159"/>
        <v>122.07603170530727</v>
      </c>
      <c r="G1444" s="82">
        <f t="shared" si="160"/>
        <v>-1.5156685679963505E-2</v>
      </c>
      <c r="H1444" s="82">
        <f t="shared" si="154"/>
        <v>122.0608750196273</v>
      </c>
      <c r="I1444" s="82">
        <f t="shared" si="155"/>
        <v>-0.33087161962730249</v>
      </c>
      <c r="J1444" s="82">
        <f t="shared" si="156"/>
        <v>0.33087161962730249</v>
      </c>
      <c r="K1444" s="82">
        <f t="shared" si="157"/>
        <v>0.10947602867479435</v>
      </c>
      <c r="L1444" s="83">
        <f t="shared" si="158"/>
        <v>2.7180777982899695E-3</v>
      </c>
    </row>
    <row r="1445" spans="4:12" x14ac:dyDescent="0.3">
      <c r="D1445" s="68">
        <v>45559</v>
      </c>
      <c r="E1445" s="87">
        <v>123.4100037</v>
      </c>
      <c r="F1445" s="20">
        <f t="shared" si="159"/>
        <v>122.05387811145604</v>
      </c>
      <c r="G1445" s="82">
        <f t="shared" si="160"/>
        <v>-1.5856376497090048E-2</v>
      </c>
      <c r="H1445" s="82">
        <f t="shared" si="154"/>
        <v>122.03802173495896</v>
      </c>
      <c r="I1445" s="82">
        <f t="shared" si="155"/>
        <v>1.3719819650410443</v>
      </c>
      <c r="J1445" s="82">
        <f t="shared" si="156"/>
        <v>1.3719819650410443</v>
      </c>
      <c r="K1445" s="82">
        <f t="shared" si="157"/>
        <v>1.8823345123978854</v>
      </c>
      <c r="L1445" s="83">
        <f t="shared" si="158"/>
        <v>1.1117267027851522E-2</v>
      </c>
    </row>
    <row r="1446" spans="4:12" x14ac:dyDescent="0.3">
      <c r="D1446" s="68">
        <v>45560</v>
      </c>
      <c r="E1446" s="87">
        <v>123.9100037</v>
      </c>
      <c r="F1446" s="20">
        <f t="shared" si="159"/>
        <v>123.49731859880234</v>
      </c>
      <c r="G1446" s="82">
        <f t="shared" si="160"/>
        <v>0.13007330988724836</v>
      </c>
      <c r="H1446" s="82">
        <f t="shared" si="154"/>
        <v>123.62739190868959</v>
      </c>
      <c r="I1446" s="82">
        <f t="shared" si="155"/>
        <v>0.28261179131041558</v>
      </c>
      <c r="J1446" s="82">
        <f t="shared" si="156"/>
        <v>0.28261179131041558</v>
      </c>
      <c r="K1446" s="82">
        <f t="shared" si="157"/>
        <v>7.9869424587681884E-2</v>
      </c>
      <c r="L1446" s="83">
        <f t="shared" si="158"/>
        <v>2.2807826880116185E-3</v>
      </c>
    </row>
    <row r="1447" spans="4:12" x14ac:dyDescent="0.3">
      <c r="D1447" s="68">
        <v>45561</v>
      </c>
      <c r="E1447" s="87">
        <v>130.9499969</v>
      </c>
      <c r="F1447" s="20">
        <f t="shared" si="159"/>
        <v>125.42206098790982</v>
      </c>
      <c r="G1447" s="82">
        <f t="shared" si="160"/>
        <v>0.30954021780927143</v>
      </c>
      <c r="H1447" s="82">
        <f t="shared" si="154"/>
        <v>125.73160120571909</v>
      </c>
      <c r="I1447" s="82">
        <f t="shared" si="155"/>
        <v>5.2183956942809147</v>
      </c>
      <c r="J1447" s="82">
        <f t="shared" si="156"/>
        <v>5.2183956942809147</v>
      </c>
      <c r="K1447" s="82">
        <f t="shared" si="157"/>
        <v>27.231653622089588</v>
      </c>
      <c r="L1447" s="83">
        <f t="shared" si="158"/>
        <v>3.9850292614103257E-2</v>
      </c>
    </row>
    <row r="1448" spans="4:12" x14ac:dyDescent="0.3">
      <c r="D1448" s="68">
        <v>45562</v>
      </c>
      <c r="E1448" s="87">
        <v>133.3999939</v>
      </c>
      <c r="F1448" s="20">
        <f t="shared" si="159"/>
        <v>131.68762847424745</v>
      </c>
      <c r="G1448" s="82">
        <f t="shared" si="160"/>
        <v>0.90514294466210732</v>
      </c>
      <c r="H1448" s="82">
        <f t="shared" si="154"/>
        <v>132.59277141890956</v>
      </c>
      <c r="I1448" s="82">
        <f t="shared" si="155"/>
        <v>0.80722248109043448</v>
      </c>
      <c r="J1448" s="82">
        <f t="shared" si="156"/>
        <v>0.80722248109043448</v>
      </c>
      <c r="K1448" s="82">
        <f t="shared" si="157"/>
        <v>0.65160813397779682</v>
      </c>
      <c r="L1448" s="83">
        <f t="shared" si="158"/>
        <v>6.0511433133613847E-3</v>
      </c>
    </row>
    <row r="1449" spans="4:12" x14ac:dyDescent="0.3">
      <c r="D1449" s="68">
        <v>45565</v>
      </c>
      <c r="E1449" s="87">
        <v>132.6900024</v>
      </c>
      <c r="F1449" s="20">
        <f t="shared" si="159"/>
        <v>133.9821099557297</v>
      </c>
      <c r="G1449" s="82">
        <f t="shared" si="160"/>
        <v>1.0440767983441217</v>
      </c>
      <c r="H1449" s="82">
        <f t="shared" si="154"/>
        <v>135.02618675407382</v>
      </c>
      <c r="I1449" s="82">
        <f t="shared" si="155"/>
        <v>-2.3361843540738221</v>
      </c>
      <c r="J1449" s="82">
        <f t="shared" si="156"/>
        <v>2.3361843540738221</v>
      </c>
      <c r="K1449" s="82">
        <f t="shared" si="157"/>
        <v>5.4577573362193217</v>
      </c>
      <c r="L1449" s="83">
        <f t="shared" si="158"/>
        <v>1.7606332894857361E-2</v>
      </c>
    </row>
    <row r="1450" spans="4:12" x14ac:dyDescent="0.3">
      <c r="D1450" s="68">
        <v>45566</v>
      </c>
      <c r="E1450" s="87">
        <v>129.36000060000001</v>
      </c>
      <c r="F1450" s="20">
        <f t="shared" si="159"/>
        <v>132.8592634786753</v>
      </c>
      <c r="G1450" s="82">
        <f t="shared" si="160"/>
        <v>0.82738447080427002</v>
      </c>
      <c r="H1450" s="82">
        <f t="shared" si="154"/>
        <v>133.68664794947958</v>
      </c>
      <c r="I1450" s="82">
        <f t="shared" si="155"/>
        <v>-4.3266473494795719</v>
      </c>
      <c r="J1450" s="82">
        <f t="shared" si="156"/>
        <v>4.3266473494795719</v>
      </c>
      <c r="K1450" s="82">
        <f t="shared" si="157"/>
        <v>18.719877286758603</v>
      </c>
      <c r="L1450" s="83">
        <f t="shared" si="158"/>
        <v>3.3446562534103538E-2</v>
      </c>
    </row>
    <row r="1451" spans="4:12" x14ac:dyDescent="0.3">
      <c r="D1451" s="68">
        <v>45567</v>
      </c>
      <c r="E1451" s="87">
        <v>130.72000120000001</v>
      </c>
      <c r="F1451" s="20">
        <f t="shared" si="159"/>
        <v>130.29390829664342</v>
      </c>
      <c r="G1451" s="82">
        <f t="shared" si="160"/>
        <v>0.48811050552065505</v>
      </c>
      <c r="H1451" s="82">
        <f t="shared" si="154"/>
        <v>130.78201880216409</v>
      </c>
      <c r="I1451" s="82">
        <f t="shared" si="155"/>
        <v>-6.2017602164075925E-2</v>
      </c>
      <c r="J1451" s="82">
        <f t="shared" si="156"/>
        <v>6.2017602164075925E-2</v>
      </c>
      <c r="K1451" s="82">
        <f t="shared" si="157"/>
        <v>3.8461829781815948E-3</v>
      </c>
      <c r="L1451" s="83">
        <f t="shared" si="158"/>
        <v>4.744308567530515E-4</v>
      </c>
    </row>
    <row r="1452" spans="4:12" x14ac:dyDescent="0.3">
      <c r="D1452" s="68">
        <v>45568</v>
      </c>
      <c r="E1452" s="87">
        <v>130.38999939999999</v>
      </c>
      <c r="F1452" s="20">
        <f t="shared" si="159"/>
        <v>131.04448924441655</v>
      </c>
      <c r="G1452" s="82">
        <f t="shared" si="160"/>
        <v>0.51435754974590264</v>
      </c>
      <c r="H1452" s="82">
        <f t="shared" si="154"/>
        <v>131.55884679416246</v>
      </c>
      <c r="I1452" s="82">
        <f t="shared" si="155"/>
        <v>-1.1688473941624693</v>
      </c>
      <c r="J1452" s="82">
        <f t="shared" si="156"/>
        <v>1.1688473941624693</v>
      </c>
      <c r="K1452" s="82">
        <f t="shared" si="157"/>
        <v>1.3662042308403948</v>
      </c>
      <c r="L1452" s="83">
        <f t="shared" si="158"/>
        <v>8.9642411192653888E-3</v>
      </c>
    </row>
    <row r="1453" spans="4:12" x14ac:dyDescent="0.3">
      <c r="D1453" s="68">
        <v>45569</v>
      </c>
      <c r="E1453" s="87">
        <v>131.2400055</v>
      </c>
      <c r="F1453" s="20">
        <f t="shared" si="159"/>
        <v>130.97148665979674</v>
      </c>
      <c r="G1453" s="82">
        <f t="shared" si="160"/>
        <v>0.45562153630933094</v>
      </c>
      <c r="H1453" s="82">
        <f t="shared" si="154"/>
        <v>131.42710819610608</v>
      </c>
      <c r="I1453" s="82">
        <f t="shared" si="155"/>
        <v>-0.18710269610608066</v>
      </c>
      <c r="J1453" s="82">
        <f t="shared" si="156"/>
        <v>0.18710269610608066</v>
      </c>
      <c r="K1453" s="82">
        <f t="shared" si="157"/>
        <v>3.5007418890164371E-2</v>
      </c>
      <c r="L1453" s="83">
        <f t="shared" si="158"/>
        <v>1.4256529127170804E-3</v>
      </c>
    </row>
    <row r="1454" spans="4:12" x14ac:dyDescent="0.3">
      <c r="D1454" s="68">
        <v>45572</v>
      </c>
      <c r="E1454" s="87">
        <v>130.2599945</v>
      </c>
      <c r="F1454" s="20">
        <f t="shared" si="159"/>
        <v>131.40850052904747</v>
      </c>
      <c r="G1454" s="82">
        <f t="shared" si="160"/>
        <v>0.45376076960347128</v>
      </c>
      <c r="H1454" s="82">
        <f t="shared" si="154"/>
        <v>131.86226129865094</v>
      </c>
      <c r="I1454" s="82">
        <f t="shared" si="155"/>
        <v>-1.6022667986509305</v>
      </c>
      <c r="J1454" s="82">
        <f t="shared" si="156"/>
        <v>1.6022667986509305</v>
      </c>
      <c r="K1454" s="82">
        <f t="shared" si="157"/>
        <v>2.5672588940591012</v>
      </c>
      <c r="L1454" s="83">
        <f t="shared" si="158"/>
        <v>1.2300528683431891E-2</v>
      </c>
    </row>
    <row r="1455" spans="4:12" x14ac:dyDescent="0.3">
      <c r="D1455" s="68">
        <v>45573</v>
      </c>
      <c r="E1455" s="87">
        <v>129.6000061</v>
      </c>
      <c r="F1455" s="20">
        <f t="shared" si="159"/>
        <v>130.49100543568278</v>
      </c>
      <c r="G1455" s="82">
        <f t="shared" si="160"/>
        <v>0.31663518330665491</v>
      </c>
      <c r="H1455" s="82">
        <f t="shared" si="154"/>
        <v>130.80764061898944</v>
      </c>
      <c r="I1455" s="82">
        <f t="shared" si="155"/>
        <v>-1.2076345189894369</v>
      </c>
      <c r="J1455" s="82">
        <f t="shared" si="156"/>
        <v>1.2076345189894369</v>
      </c>
      <c r="K1455" s="82">
        <f t="shared" si="157"/>
        <v>1.4583811314548485</v>
      </c>
      <c r="L1455" s="83">
        <f t="shared" si="158"/>
        <v>9.3181671462084659E-3</v>
      </c>
    </row>
    <row r="1456" spans="4:12" x14ac:dyDescent="0.3">
      <c r="D1456" s="68">
        <v>45574</v>
      </c>
      <c r="E1456" s="87">
        <v>129.5500031</v>
      </c>
      <c r="F1456" s="20">
        <f t="shared" si="159"/>
        <v>129.84331364664533</v>
      </c>
      <c r="G1456" s="82">
        <f t="shared" si="160"/>
        <v>0.22020248607224419</v>
      </c>
      <c r="H1456" s="82">
        <f t="shared" si="154"/>
        <v>130.06351613271758</v>
      </c>
      <c r="I1456" s="82">
        <f t="shared" si="155"/>
        <v>-0.51351303271758297</v>
      </c>
      <c r="J1456" s="82">
        <f t="shared" si="156"/>
        <v>0.51351303271758297</v>
      </c>
      <c r="K1456" s="82">
        <f t="shared" si="157"/>
        <v>0.26369563477080943</v>
      </c>
      <c r="L1456" s="83">
        <f t="shared" si="158"/>
        <v>3.9638210762619657E-3</v>
      </c>
    </row>
    <row r="1457" spans="4:12" x14ac:dyDescent="0.3">
      <c r="D1457" s="68">
        <v>45575</v>
      </c>
      <c r="E1457" s="87">
        <v>127.51000209999999</v>
      </c>
      <c r="F1457" s="20">
        <f t="shared" si="159"/>
        <v>129.31816488885781</v>
      </c>
      <c r="G1457" s="82">
        <f t="shared" si="160"/>
        <v>0.14566736168626782</v>
      </c>
      <c r="H1457" s="82">
        <f t="shared" si="154"/>
        <v>129.46383225054407</v>
      </c>
      <c r="I1457" s="82">
        <f t="shared" si="155"/>
        <v>-1.9538301505440785</v>
      </c>
      <c r="J1457" s="82">
        <f t="shared" si="156"/>
        <v>1.9538301505440785</v>
      </c>
      <c r="K1457" s="82">
        <f t="shared" si="157"/>
        <v>3.8174522571750966</v>
      </c>
      <c r="L1457" s="83">
        <f t="shared" si="158"/>
        <v>1.5322955990635018E-2</v>
      </c>
    </row>
    <row r="1458" spans="4:12" x14ac:dyDescent="0.3">
      <c r="D1458" s="68">
        <v>45576</v>
      </c>
      <c r="E1458" s="87">
        <v>128.07000729999999</v>
      </c>
      <c r="F1458" s="20">
        <f t="shared" si="159"/>
        <v>127.738537029349</v>
      </c>
      <c r="G1458" s="82">
        <f t="shared" si="160"/>
        <v>-2.6862160433239385E-2</v>
      </c>
      <c r="H1458" s="82">
        <f t="shared" si="154"/>
        <v>127.71167486891576</v>
      </c>
      <c r="I1458" s="82">
        <f t="shared" si="155"/>
        <v>0.35833243108422153</v>
      </c>
      <c r="J1458" s="82">
        <f t="shared" si="156"/>
        <v>0.35833243108422153</v>
      </c>
      <c r="K1458" s="82">
        <f t="shared" si="157"/>
        <v>0.12840213116672836</v>
      </c>
      <c r="L1458" s="83">
        <f t="shared" si="158"/>
        <v>2.7979418338349824E-3</v>
      </c>
    </row>
    <row r="1459" spans="4:12" x14ac:dyDescent="0.3">
      <c r="D1459" s="68">
        <v>45579</v>
      </c>
      <c r="E1459" s="87">
        <v>129.4499969</v>
      </c>
      <c r="F1459" s="20">
        <f t="shared" si="159"/>
        <v>128.32451549165341</v>
      </c>
      <c r="G1459" s="82">
        <f t="shared" si="160"/>
        <v>3.4421901840525612E-2</v>
      </c>
      <c r="H1459" s="82">
        <f t="shared" si="154"/>
        <v>128.35893739349393</v>
      </c>
      <c r="I1459" s="82">
        <f t="shared" si="155"/>
        <v>1.0910595065060704</v>
      </c>
      <c r="J1459" s="82">
        <f t="shared" si="156"/>
        <v>1.0910595065060704</v>
      </c>
      <c r="K1459" s="82">
        <f t="shared" si="157"/>
        <v>1.1904108467372698</v>
      </c>
      <c r="L1459" s="83">
        <f t="shared" si="158"/>
        <v>8.4284243540686428E-3</v>
      </c>
    </row>
    <row r="1460" spans="4:12" x14ac:dyDescent="0.3">
      <c r="D1460" s="68">
        <v>45580</v>
      </c>
      <c r="E1460" s="87">
        <v>129.63999939999999</v>
      </c>
      <c r="F1460" s="20">
        <f t="shared" si="159"/>
        <v>129.51553492147241</v>
      </c>
      <c r="G1460" s="82">
        <f t="shared" si="160"/>
        <v>0.15008165463837242</v>
      </c>
      <c r="H1460" s="82">
        <f t="shared" si="154"/>
        <v>129.66561657611078</v>
      </c>
      <c r="I1460" s="82">
        <f t="shared" si="155"/>
        <v>-2.5617176110785067E-2</v>
      </c>
      <c r="J1460" s="82">
        <f t="shared" si="156"/>
        <v>2.5617176110785067E-2</v>
      </c>
      <c r="K1460" s="82">
        <f t="shared" si="157"/>
        <v>6.5623971189097713E-4</v>
      </c>
      <c r="L1460" s="83">
        <f t="shared" si="158"/>
        <v>1.976024084337127E-4</v>
      </c>
    </row>
    <row r="1461" spans="4:12" x14ac:dyDescent="0.3">
      <c r="D1461" s="68">
        <v>45581</v>
      </c>
      <c r="E1461" s="87">
        <v>121.2799988</v>
      </c>
      <c r="F1461" s="20">
        <f t="shared" si="159"/>
        <v>128.08806460371071</v>
      </c>
      <c r="G1461" s="82">
        <f t="shared" si="160"/>
        <v>-7.6735426016351083E-3</v>
      </c>
      <c r="H1461" s="82">
        <f t="shared" si="154"/>
        <v>128.08039106110908</v>
      </c>
      <c r="I1461" s="82">
        <f t="shared" si="155"/>
        <v>-6.8003922611090815</v>
      </c>
      <c r="J1461" s="82">
        <f t="shared" si="156"/>
        <v>6.8003922611090815</v>
      </c>
      <c r="K1461" s="82">
        <f t="shared" si="157"/>
        <v>46.245334904952287</v>
      </c>
      <c r="L1461" s="83">
        <f t="shared" si="158"/>
        <v>5.607183648083184E-2</v>
      </c>
    </row>
    <row r="1462" spans="4:12" x14ac:dyDescent="0.3">
      <c r="D1462" s="68">
        <v>45582</v>
      </c>
      <c r="E1462" s="87">
        <v>122.33000180000001</v>
      </c>
      <c r="F1462" s="20">
        <f t="shared" si="159"/>
        <v>121.48386056591869</v>
      </c>
      <c r="G1462" s="82">
        <f t="shared" si="160"/>
        <v>-0.66732659212067325</v>
      </c>
      <c r="H1462" s="82">
        <f t="shared" si="154"/>
        <v>120.81653397379802</v>
      </c>
      <c r="I1462" s="82">
        <f t="shared" si="155"/>
        <v>1.5134678262019889</v>
      </c>
      <c r="J1462" s="82">
        <f t="shared" si="156"/>
        <v>1.5134678262019889</v>
      </c>
      <c r="K1462" s="82">
        <f t="shared" si="157"/>
        <v>2.2905848609485737</v>
      </c>
      <c r="L1462" s="83">
        <f t="shared" si="158"/>
        <v>1.2372008533739667E-2</v>
      </c>
    </row>
    <row r="1463" spans="4:12" x14ac:dyDescent="0.3">
      <c r="D1463" s="68">
        <v>45583</v>
      </c>
      <c r="E1463" s="87">
        <v>123.76000209999999</v>
      </c>
      <c r="F1463" s="20">
        <f t="shared" si="159"/>
        <v>122.08214058630347</v>
      </c>
      <c r="G1463" s="82">
        <f t="shared" si="160"/>
        <v>-0.54076593087012825</v>
      </c>
      <c r="H1463" s="82">
        <f t="shared" si="154"/>
        <v>121.54137465543334</v>
      </c>
      <c r="I1463" s="82">
        <f t="shared" si="155"/>
        <v>2.2186274445666498</v>
      </c>
      <c r="J1463" s="82">
        <f t="shared" si="156"/>
        <v>2.2186274445666498</v>
      </c>
      <c r="K1463" s="82">
        <f t="shared" si="157"/>
        <v>4.9223077377843429</v>
      </c>
      <c r="L1463" s="83">
        <f t="shared" si="158"/>
        <v>1.7926853643505634E-2</v>
      </c>
    </row>
    <row r="1464" spans="4:12" x14ac:dyDescent="0.3">
      <c r="D1464" s="68">
        <v>45586</v>
      </c>
      <c r="E1464" s="87">
        <v>120.41999819999999</v>
      </c>
      <c r="F1464" s="20">
        <f t="shared" si="159"/>
        <v>122.65938857530391</v>
      </c>
      <c r="G1464" s="82">
        <f t="shared" si="160"/>
        <v>-0.4289645388830714</v>
      </c>
      <c r="H1464" s="82">
        <f t="shared" si="154"/>
        <v>122.23042403642084</v>
      </c>
      <c r="I1464" s="82">
        <f t="shared" si="155"/>
        <v>-1.8104258364208476</v>
      </c>
      <c r="J1464" s="82">
        <f t="shared" si="156"/>
        <v>1.8104258364208476</v>
      </c>
      <c r="K1464" s="82">
        <f t="shared" si="157"/>
        <v>3.2776417091801258</v>
      </c>
      <c r="L1464" s="83">
        <f t="shared" si="158"/>
        <v>1.5034262277715661E-2</v>
      </c>
    </row>
    <row r="1465" spans="4:12" x14ac:dyDescent="0.3">
      <c r="D1465" s="68">
        <v>45587</v>
      </c>
      <c r="E1465" s="87">
        <v>118.9300003</v>
      </c>
      <c r="F1465" s="20">
        <f t="shared" si="159"/>
        <v>119.77882698889356</v>
      </c>
      <c r="G1465" s="82">
        <f t="shared" si="160"/>
        <v>-0.67412424363579948</v>
      </c>
      <c r="H1465" s="82">
        <f t="shared" si="154"/>
        <v>119.10470274525775</v>
      </c>
      <c r="I1465" s="82">
        <f t="shared" si="155"/>
        <v>-0.17470244525775058</v>
      </c>
      <c r="J1465" s="82">
        <f t="shared" si="156"/>
        <v>0.17470244525775058</v>
      </c>
      <c r="K1465" s="82">
        <f t="shared" si="157"/>
        <v>3.0520944379037337E-2</v>
      </c>
      <c r="L1465" s="83">
        <f t="shared" si="158"/>
        <v>1.4689518609019173E-3</v>
      </c>
    </row>
    <row r="1466" spans="4:12" x14ac:dyDescent="0.3">
      <c r="D1466" s="68">
        <v>45588</v>
      </c>
      <c r="E1466" s="87">
        <v>116.01000209999999</v>
      </c>
      <c r="F1466" s="20">
        <f t="shared" si="159"/>
        <v>117.80670126509138</v>
      </c>
      <c r="G1466" s="82">
        <f t="shared" si="160"/>
        <v>-0.80392439165243745</v>
      </c>
      <c r="H1466" s="82">
        <f t="shared" si="154"/>
        <v>117.00277687343893</v>
      </c>
      <c r="I1466" s="82">
        <f t="shared" si="155"/>
        <v>-0.9927747734389385</v>
      </c>
      <c r="J1466" s="82">
        <f t="shared" si="156"/>
        <v>0.9927747734389385</v>
      </c>
      <c r="K1466" s="82">
        <f t="shared" si="157"/>
        <v>0.98560175077673562</v>
      </c>
      <c r="L1466" s="83">
        <f t="shared" si="158"/>
        <v>8.5576653346077173E-3</v>
      </c>
    </row>
    <row r="1467" spans="4:12" x14ac:dyDescent="0.3">
      <c r="D1467" s="68">
        <v>45589</v>
      </c>
      <c r="E1467" s="87">
        <v>116.8799973</v>
      </c>
      <c r="F1467" s="20">
        <f t="shared" si="159"/>
        <v>115.54086162667805</v>
      </c>
      <c r="G1467" s="82">
        <f t="shared" si="160"/>
        <v>-0.95011591632852621</v>
      </c>
      <c r="H1467" s="82">
        <f t="shared" si="154"/>
        <v>114.59074571034952</v>
      </c>
      <c r="I1467" s="82">
        <f t="shared" si="155"/>
        <v>2.2892515896504761</v>
      </c>
      <c r="J1467" s="82">
        <f t="shared" si="156"/>
        <v>2.2892515896504761</v>
      </c>
      <c r="K1467" s="82">
        <f t="shared" si="157"/>
        <v>5.2406728407172318</v>
      </c>
      <c r="L1467" s="83">
        <f t="shared" si="158"/>
        <v>1.9586341910793972E-2</v>
      </c>
    </row>
    <row r="1468" spans="4:12" x14ac:dyDescent="0.3">
      <c r="D1468" s="68">
        <v>45590</v>
      </c>
      <c r="E1468" s="87">
        <v>116.88999939999999</v>
      </c>
      <c r="F1468" s="20">
        <f t="shared" si="159"/>
        <v>116.12190498693718</v>
      </c>
      <c r="G1468" s="82">
        <f t="shared" si="160"/>
        <v>-0.79699998866976063</v>
      </c>
      <c r="H1468" s="82">
        <f t="shared" si="154"/>
        <v>115.32490499826743</v>
      </c>
      <c r="I1468" s="82">
        <f t="shared" si="155"/>
        <v>1.5650944017325656</v>
      </c>
      <c r="J1468" s="82">
        <f t="shared" si="156"/>
        <v>1.5650944017325656</v>
      </c>
      <c r="K1468" s="82">
        <f t="shared" si="157"/>
        <v>2.4495204863346176</v>
      </c>
      <c r="L1468" s="83">
        <f t="shared" si="158"/>
        <v>1.3389463681805491E-2</v>
      </c>
    </row>
    <row r="1469" spans="4:12" x14ac:dyDescent="0.3">
      <c r="D1469" s="68">
        <v>45593</v>
      </c>
      <c r="E1469" s="87">
        <v>115.3199997</v>
      </c>
      <c r="F1469" s="20">
        <f t="shared" si="159"/>
        <v>115.93839946906419</v>
      </c>
      <c r="G1469" s="82">
        <f t="shared" si="160"/>
        <v>-0.73565054159008325</v>
      </c>
      <c r="H1469" s="82">
        <f t="shared" si="154"/>
        <v>115.2027489274741</v>
      </c>
      <c r="I1469" s="82">
        <f t="shared" si="155"/>
        <v>0.11725077252589244</v>
      </c>
      <c r="J1469" s="82">
        <f t="shared" si="156"/>
        <v>0.11725077252589244</v>
      </c>
      <c r="K1469" s="82">
        <f t="shared" si="157"/>
        <v>1.3747743657918574E-2</v>
      </c>
      <c r="L1469" s="83">
        <f t="shared" si="158"/>
        <v>1.0167427404692618E-3</v>
      </c>
    </row>
    <row r="1470" spans="4:12" x14ac:dyDescent="0.3">
      <c r="D1470" s="68">
        <v>45594</v>
      </c>
      <c r="E1470" s="87">
        <v>119.4599991</v>
      </c>
      <c r="F1470" s="20">
        <f t="shared" si="159"/>
        <v>115.55947914672794</v>
      </c>
      <c r="G1470" s="82">
        <f t="shared" si="160"/>
        <v>-0.69997751966470056</v>
      </c>
      <c r="H1470" s="82">
        <f t="shared" si="154"/>
        <v>114.85950162706324</v>
      </c>
      <c r="I1470" s="82">
        <f t="shared" si="155"/>
        <v>4.600497472936766</v>
      </c>
      <c r="J1470" s="82">
        <f t="shared" si="156"/>
        <v>4.600497472936766</v>
      </c>
      <c r="K1470" s="82">
        <f t="shared" si="157"/>
        <v>21.164576998497569</v>
      </c>
      <c r="L1470" s="83">
        <f t="shared" si="158"/>
        <v>3.851077772975444E-2</v>
      </c>
    </row>
    <row r="1471" spans="4:12" x14ac:dyDescent="0.3">
      <c r="D1471" s="68">
        <v>45595</v>
      </c>
      <c r="E1471" s="87">
        <v>120.0500031</v>
      </c>
      <c r="F1471" s="20">
        <f t="shared" si="159"/>
        <v>119.01801788426825</v>
      </c>
      <c r="G1471" s="82">
        <f t="shared" si="160"/>
        <v>-0.28412589394419963</v>
      </c>
      <c r="H1471" s="82">
        <f t="shared" si="154"/>
        <v>118.73389199032405</v>
      </c>
      <c r="I1471" s="82">
        <f t="shared" si="155"/>
        <v>1.3161111096759441</v>
      </c>
      <c r="J1471" s="82">
        <f t="shared" si="156"/>
        <v>1.3161111096759441</v>
      </c>
      <c r="K1471" s="82">
        <f t="shared" si="157"/>
        <v>1.7321484530124451</v>
      </c>
      <c r="L1471" s="83">
        <f t="shared" si="158"/>
        <v>1.0963024370600321E-2</v>
      </c>
    </row>
    <row r="1472" spans="4:12" x14ac:dyDescent="0.3">
      <c r="D1472" s="68">
        <v>45596</v>
      </c>
      <c r="E1472" s="87">
        <v>119.5400009</v>
      </c>
      <c r="F1472" s="20">
        <f t="shared" si="159"/>
        <v>119.72070194484465</v>
      </c>
      <c r="G1472" s="82">
        <f t="shared" si="160"/>
        <v>-0.18544489849213946</v>
      </c>
      <c r="H1472" s="82">
        <f t="shared" si="154"/>
        <v>119.53525704635251</v>
      </c>
      <c r="I1472" s="82">
        <f t="shared" si="155"/>
        <v>4.7438536474828652E-3</v>
      </c>
      <c r="J1472" s="82">
        <f t="shared" si="156"/>
        <v>4.7438536474828652E-3</v>
      </c>
      <c r="K1472" s="82">
        <f t="shared" si="157"/>
        <v>2.2504147428736486E-5</v>
      </c>
      <c r="L1472" s="83">
        <f t="shared" si="158"/>
        <v>3.9684236337351953E-5</v>
      </c>
    </row>
  </sheetData>
  <mergeCells count="4">
    <mergeCell ref="A1:B1"/>
    <mergeCell ref="A3:B3"/>
    <mergeCell ref="A7:B7"/>
    <mergeCell ref="A13:B13"/>
  </mergeCells>
  <pageMargins left="0.7" right="0.7" top="0.75" bottom="0.75" header="0.3" footer="0.3"/>
  <drawing r:id="rId1"/>
  <legacyDrawing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20</vt:i4>
      </vt:variant>
    </vt:vector>
  </HeadingPairs>
  <TitlesOfParts>
    <vt:vector size="30" baseType="lpstr">
      <vt:lpstr>Simple Moving Average </vt:lpstr>
      <vt:lpstr>Simple Moving Average Span</vt:lpstr>
      <vt:lpstr>Weighted Moving Average</vt:lpstr>
      <vt:lpstr> Exponential Smoothing by Day</vt:lpstr>
      <vt:lpstr>Exponential Smoothing by Month</vt:lpstr>
      <vt:lpstr>Holt Exponential by Month</vt:lpstr>
      <vt:lpstr>Holt Exponential by Quarter</vt:lpstr>
      <vt:lpstr>Holt Winter by Month </vt:lpstr>
      <vt:lpstr>Holt Winter by Quarter</vt:lpstr>
      <vt:lpstr>Holt Exponential Day (X)</vt:lpstr>
      <vt:lpstr>'Holt Exponential by Month'!Abs_Error</vt:lpstr>
      <vt:lpstr>'Holt Exponential Day (X)'!Abs_Error</vt:lpstr>
      <vt:lpstr>'Holt Exponential by Month'!Abs_Pct_Error</vt:lpstr>
      <vt:lpstr>'Holt Exponential Day (X)'!Abs_Pct_Error</vt:lpstr>
      <vt:lpstr>' Exponential Smoothing by Day'!alpha</vt:lpstr>
      <vt:lpstr>'Exponential Smoothing by Month'!alpha</vt:lpstr>
      <vt:lpstr>'Holt Exponential by Month'!alpha</vt:lpstr>
      <vt:lpstr>'Holt Exponential by Quarter'!alpha</vt:lpstr>
      <vt:lpstr>'Holt Exponential Day (X)'!alpha</vt:lpstr>
      <vt:lpstr>'Holt Exponential by Month'!beta</vt:lpstr>
      <vt:lpstr>'Holt Exponential by Quarter'!beta</vt:lpstr>
      <vt:lpstr>'Holt Exponential Day (X)'!beta</vt:lpstr>
      <vt:lpstr>'Simple Moving Average Span'!CenteredError</vt:lpstr>
      <vt:lpstr>'Simple Moving Average Span'!ErorrMA</vt:lpstr>
      <vt:lpstr>'Holt Exponential by Month'!Error_1</vt:lpstr>
      <vt:lpstr>'Holt Exponential Day (X)'!Error_1</vt:lpstr>
      <vt:lpstr>'Simple Moving Average Span'!RunStarts</vt:lpstr>
      <vt:lpstr>'Simple Moving Average Span'!span</vt:lpstr>
      <vt:lpstr>'Holt Exponential by Month'!Sq_Error</vt:lpstr>
      <vt:lpstr>'Holt Exponential Day (X)'!Sq_Error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Hải Phú</dc:creator>
  <cp:lastModifiedBy>Hải Phú</cp:lastModifiedBy>
  <dcterms:created xsi:type="dcterms:W3CDTF">2024-11-27T02:58:11Z</dcterms:created>
  <dcterms:modified xsi:type="dcterms:W3CDTF">2024-12-13T08:59:22Z</dcterms:modified>
</cp:coreProperties>
</file>